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624"/>
  <workbookPr filterPrivacy="1" codeName="ThisWorkbook" defaultThemeVersion="124226"/>
  <xr:revisionPtr revIDLastSave="0" documentId="13_ncr:1_{6C49515B-8B52-4DEA-80EB-46E66B233F4E}" xr6:coauthVersionLast="45" xr6:coauthVersionMax="45" xr10:uidLastSave="{00000000-0000-0000-0000-000000000000}"/>
  <bookViews>
    <workbookView xWindow="28680" yWindow="-120" windowWidth="24240" windowHeight="13140" tabRatio="760" xr2:uid="{00000000-000D-0000-FFFF-FFFF00000000}"/>
  </bookViews>
  <sheets>
    <sheet name="Cover" sheetId="105" r:id="rId1"/>
    <sheet name="Table of Contents" sheetId="106" r:id="rId2"/>
    <sheet name="Intro" sheetId="107" r:id="rId3"/>
    <sheet name="blank1" sheetId="108" r:id="rId4"/>
    <sheet name="All Years UW" sheetId="109" r:id="rId5"/>
    <sheet name="2013 - 2014 UW Compare" sheetId="110" r:id="rId6"/>
    <sheet name="2014 - 2015 UW Compare" sheetId="111" r:id="rId7"/>
    <sheet name="2015 - 2016 UW Compare" sheetId="112" r:id="rId8"/>
    <sheet name="2016 - 2017 UW Compare" sheetId="113" r:id="rId9"/>
    <sheet name="2013 - 2014 Ind Compare" sheetId="114" r:id="rId10"/>
    <sheet name="2014 - 2015 Ind Compare" sheetId="115" r:id="rId11"/>
    <sheet name="2015 - 2016 Ind Compare" sheetId="116" r:id="rId12"/>
    <sheet name="2016 - 2017 Ind Compare" sheetId="117" r:id="rId13"/>
    <sheet name="2013 - 2014 Aff Compare" sheetId="118" r:id="rId14"/>
    <sheet name="2014 - 2015 Aff Compare" sheetId="119" r:id="rId15"/>
    <sheet name="2015 - 2016 Aff Compare" sheetId="120" r:id="rId16"/>
    <sheet name="2016 - 2017 Aff Compare" sheetId="121" r:id="rId17"/>
    <sheet name="2013 - 2014 Dir Compare" sheetId="122" r:id="rId18"/>
    <sheet name="2014 - 2015 Dir Compare" sheetId="123" r:id="rId19"/>
    <sheet name="2015 - 2016 Dir Compare" sheetId="124" r:id="rId20"/>
    <sheet name="2016 - 2017 Dir Compare" sheetId="125" r:id="rId21"/>
    <sheet name="blank2" sheetId="126" r:id="rId22"/>
    <sheet name="POLICIES" sheetId="127" r:id="rId23"/>
    <sheet name="blank3" sheetId="128" r:id="rId24"/>
    <sheet name="2013 ALTA Income" sheetId="129" r:id="rId25"/>
    <sheet name="2013 ALTA Balance" sheetId="130" r:id="rId26"/>
    <sheet name="2014 ALTA Income" sheetId="131" r:id="rId27"/>
    <sheet name="2014 ALTA Balance" sheetId="132" r:id="rId28"/>
    <sheet name="2015 ALTA Income" sheetId="133" r:id="rId29"/>
    <sheet name="2015 ALTA Balance" sheetId="134" r:id="rId30"/>
    <sheet name="2016 ALTA Income" sheetId="135" r:id="rId31"/>
    <sheet name="2016 ALTA Balance" sheetId="136" r:id="rId32"/>
    <sheet name="2017 ALTA Income" sheetId="137" r:id="rId33"/>
    <sheet name="2017 ALTA Balance" sheetId="138" r:id="rId34"/>
    <sheet name="2013 Sched S-3" sheetId="139" r:id="rId35"/>
    <sheet name="2014 Sched S-3" sheetId="140" r:id="rId36"/>
    <sheet name="2015 Sched S-3" sheetId="141" r:id="rId37"/>
    <sheet name="2016 Sched S-3" sheetId="142" r:id="rId38"/>
    <sheet name="2017 Sched S-3" sheetId="143" r:id="rId39"/>
    <sheet name="blank4" sheetId="144" r:id="rId40"/>
    <sheet name="T-42 Detail" sheetId="145" r:id="rId41"/>
    <sheet name="blank5" sheetId="146" r:id="rId42"/>
    <sheet name="2013 ALTA Claims" sheetId="147" r:id="rId43"/>
    <sheet name="2014 ALTA Claims" sheetId="148" r:id="rId44"/>
    <sheet name="2015 ALTA Claims" sheetId="149" r:id="rId45"/>
    <sheet name="2016 ALTA Claims" sheetId="150" r:id="rId46"/>
    <sheet name="2017 ALTA Claims" sheetId="151" r:id="rId47"/>
    <sheet name="blank6" sheetId="152" r:id="rId48"/>
    <sheet name="2013 UW List" sheetId="153" r:id="rId49"/>
    <sheet name="2014 UW List" sheetId="154" r:id="rId50"/>
    <sheet name="2015 UW List" sheetId="155" r:id="rId51"/>
    <sheet name="2016 UW List" sheetId="156" r:id="rId52"/>
    <sheet name="2017 UW List" sheetId="157" r:id="rId53"/>
    <sheet name="blank7" sheetId="158" r:id="rId54"/>
    <sheet name="Form 1 - 2013" sheetId="159" r:id="rId55"/>
    <sheet name="Form 2 - 2013" sheetId="160" r:id="rId56"/>
    <sheet name="Form 1 - 2014" sheetId="161" r:id="rId57"/>
    <sheet name="Form 2 - 2014" sheetId="162" r:id="rId58"/>
    <sheet name="Form 1 - 2015" sheetId="163" r:id="rId59"/>
    <sheet name="Form 2 - 2015" sheetId="164" r:id="rId60"/>
    <sheet name="Form 1 - 2016" sheetId="165" r:id="rId61"/>
    <sheet name="Form 2 - 2016" sheetId="166" r:id="rId62"/>
    <sheet name="Form 1 - 2017" sheetId="167" r:id="rId63"/>
    <sheet name="Form 2 - 2017" sheetId="168" r:id="rId64"/>
    <sheet name="Back Cover" sheetId="169"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Fill" localSheetId="25" hidden="1">'[1]INCOME STMT'!#REF!</definedName>
    <definedName name="_Fill" localSheetId="42" hidden="1">'[1]INCOME STMT'!#REF!</definedName>
    <definedName name="_Fill" localSheetId="24" hidden="1">'[1]INCOME STMT'!#REF!</definedName>
    <definedName name="_Fill" localSheetId="34" hidden="1">'[1]INCOME STMT'!#REF!</definedName>
    <definedName name="_Fill" localSheetId="48" hidden="1">'[1]INCOME STMT'!#REF!</definedName>
    <definedName name="_Fill" localSheetId="27" hidden="1">'[1]INCOME STMT'!#REF!</definedName>
    <definedName name="_Fill" localSheetId="43" hidden="1">'[1]INCOME STMT'!#REF!</definedName>
    <definedName name="_Fill" localSheetId="26" hidden="1">'[1]INCOME STMT'!#REF!</definedName>
    <definedName name="_Fill" localSheetId="35" hidden="1">'[1]INCOME STMT'!#REF!</definedName>
    <definedName name="_Fill" localSheetId="49" hidden="1">'[1]INCOME STMT'!#REF!</definedName>
    <definedName name="_Fill" localSheetId="29" hidden="1">'[1]INCOME STMT'!#REF!</definedName>
    <definedName name="_Fill" localSheetId="44" hidden="1">'[1]INCOME STMT'!#REF!</definedName>
    <definedName name="_Fill" localSheetId="28" hidden="1">'[1]INCOME STMT'!#REF!</definedName>
    <definedName name="_Fill" localSheetId="36" hidden="1">'[1]INCOME STMT'!#REF!</definedName>
    <definedName name="_Fill" localSheetId="50" hidden="1">'[1]INCOME STMT'!#REF!</definedName>
    <definedName name="_Fill" localSheetId="31" hidden="1">'[1]INCOME STMT'!#REF!</definedName>
    <definedName name="_Fill" localSheetId="45" hidden="1">'[1]INCOME STMT'!#REF!</definedName>
    <definedName name="_Fill" localSheetId="30" hidden="1">'[1]INCOME STMT'!#REF!</definedName>
    <definedName name="_Fill" localSheetId="37" hidden="1">'[1]INCOME STMT'!#REF!</definedName>
    <definedName name="_Fill" localSheetId="51" hidden="1">'[1]INCOME STMT'!#REF!</definedName>
    <definedName name="_Fill" localSheetId="33" hidden="1">'[1]INCOME STMT'!#REF!</definedName>
    <definedName name="_Fill" localSheetId="46" hidden="1">'[1]INCOME STMT'!#REF!</definedName>
    <definedName name="_Fill" localSheetId="32" hidden="1">'[1]INCOME STMT'!#REF!</definedName>
    <definedName name="_Fill" localSheetId="38" hidden="1">'[1]INCOME STMT'!#REF!</definedName>
    <definedName name="_Fill" localSheetId="52" hidden="1">'[1]INCOME STMT'!#REF!</definedName>
    <definedName name="_Fill" localSheetId="54" hidden="1">'[1]INCOME STMT'!#REF!</definedName>
    <definedName name="_Fill" localSheetId="56" hidden="1">'[1]INCOME STMT'!#REF!</definedName>
    <definedName name="_Fill" localSheetId="58" hidden="1">'[1]INCOME STMT'!#REF!</definedName>
    <definedName name="_Fill" localSheetId="60" hidden="1">'[1]INCOME STMT'!#REF!</definedName>
    <definedName name="_Fill" localSheetId="62" hidden="1">'[1]INCOME STMT'!#REF!</definedName>
    <definedName name="_Fill" localSheetId="55" hidden="1">'[1]INCOME STMT'!#REF!</definedName>
    <definedName name="_Fill" localSheetId="57" hidden="1">'[1]INCOME STMT'!#REF!</definedName>
    <definedName name="_Fill" localSheetId="59" hidden="1">'[1]INCOME STMT'!#REF!</definedName>
    <definedName name="_Fill" localSheetId="61" hidden="1">'[1]INCOME STMT'!#REF!</definedName>
    <definedName name="_Fill" localSheetId="63" hidden="1">'[1]INCOME STMT'!#REF!</definedName>
    <definedName name="_Fill" hidden="1">'[1]INCOME STMT'!#REF!</definedName>
    <definedName name="_xlnm._FilterDatabase" localSheetId="33" hidden="1">'2017 ALTA Balance'!$A$1:$E$8</definedName>
    <definedName name="_xlnm._FilterDatabase" localSheetId="46" hidden="1">'2017 ALTA Claims'!$A$1:$H$2355</definedName>
    <definedName name="_xlnm._FilterDatabase" localSheetId="38" hidden="1">'2017 Sched S-3'!$A$14:$D$771</definedName>
    <definedName name="_Order1" hidden="1">0</definedName>
    <definedName name="A1Test">'[2]Gen Instr &amp; Prior Year Inputs'!$D$21</definedName>
    <definedName name="A2Test">'[2]Gen Instr &amp; Prior Year Inputs'!$D$22</definedName>
    <definedName name="back_color_1" localSheetId="29">#REF!</definedName>
    <definedName name="back_color_1" localSheetId="44">#REF!</definedName>
    <definedName name="back_color_1" localSheetId="28">#REF!</definedName>
    <definedName name="back_color_1" localSheetId="36">#REF!</definedName>
    <definedName name="back_color_1" localSheetId="31">#REF!</definedName>
    <definedName name="back_color_1" localSheetId="45">#REF!</definedName>
    <definedName name="back_color_1" localSheetId="30">#REF!</definedName>
    <definedName name="back_color_1" localSheetId="37">#REF!</definedName>
    <definedName name="back_color_1" localSheetId="33">#REF!</definedName>
    <definedName name="back_color_1" localSheetId="46">#REF!</definedName>
    <definedName name="back_color_1" localSheetId="32">#REF!</definedName>
    <definedName name="back_color_1" localSheetId="38">#REF!</definedName>
    <definedName name="back_color_1" localSheetId="58">#REF!</definedName>
    <definedName name="back_color_1" localSheetId="60">#REF!</definedName>
    <definedName name="back_color_1" localSheetId="62">#REF!</definedName>
    <definedName name="back_color_1" localSheetId="59">#REF!</definedName>
    <definedName name="back_color_1" localSheetId="61">#REF!</definedName>
    <definedName name="back_color_1" localSheetId="63">#REF!</definedName>
    <definedName name="back_color_1">#REF!</definedName>
    <definedName name="back_color_2" localSheetId="29">#REF!</definedName>
    <definedName name="back_color_2" localSheetId="44">#REF!</definedName>
    <definedName name="back_color_2" localSheetId="28">#REF!</definedName>
    <definedName name="back_color_2" localSheetId="36">#REF!</definedName>
    <definedName name="back_color_2" localSheetId="31">#REF!</definedName>
    <definedName name="back_color_2" localSheetId="45">#REF!</definedName>
    <definedName name="back_color_2" localSheetId="30">#REF!</definedName>
    <definedName name="back_color_2" localSheetId="37">#REF!</definedName>
    <definedName name="back_color_2" localSheetId="33">#REF!</definedName>
    <definedName name="back_color_2" localSheetId="46">#REF!</definedName>
    <definedName name="back_color_2" localSheetId="32">#REF!</definedName>
    <definedName name="back_color_2" localSheetId="38">#REF!</definedName>
    <definedName name="back_color_2" localSheetId="58">#REF!</definedName>
    <definedName name="back_color_2" localSheetId="60">#REF!</definedName>
    <definedName name="back_color_2" localSheetId="62">#REF!</definedName>
    <definedName name="back_color_2" localSheetId="59">#REF!</definedName>
    <definedName name="back_color_2" localSheetId="61">#REF!</definedName>
    <definedName name="back_color_2" localSheetId="63">#REF!</definedName>
    <definedName name="back_color_2">#REF!</definedName>
    <definedName name="back_color_3" localSheetId="29">#REF!</definedName>
    <definedName name="back_color_3" localSheetId="44">#REF!</definedName>
    <definedName name="back_color_3" localSheetId="28">#REF!</definedName>
    <definedName name="back_color_3" localSheetId="36">#REF!</definedName>
    <definedName name="back_color_3" localSheetId="31">#REF!</definedName>
    <definedName name="back_color_3" localSheetId="45">#REF!</definedName>
    <definedName name="back_color_3" localSheetId="30">#REF!</definedName>
    <definedName name="back_color_3" localSheetId="37">#REF!</definedName>
    <definedName name="back_color_3" localSheetId="33">#REF!</definedName>
    <definedName name="back_color_3" localSheetId="46">#REF!</definedName>
    <definedName name="back_color_3" localSheetId="32">#REF!</definedName>
    <definedName name="back_color_3" localSheetId="38">#REF!</definedName>
    <definedName name="back_color_3" localSheetId="58">#REF!</definedName>
    <definedName name="back_color_3" localSheetId="60">#REF!</definedName>
    <definedName name="back_color_3" localSheetId="62">#REF!</definedName>
    <definedName name="back_color_3" localSheetId="59">#REF!</definedName>
    <definedName name="back_color_3" localSheetId="61">#REF!</definedName>
    <definedName name="back_color_3" localSheetId="63">#REF!</definedName>
    <definedName name="back_color_3">#REF!</definedName>
    <definedName name="back_color_4" localSheetId="29">#REF!</definedName>
    <definedName name="back_color_4" localSheetId="44">#REF!</definedName>
    <definedName name="back_color_4" localSheetId="28">#REF!</definedName>
    <definedName name="back_color_4" localSheetId="36">#REF!</definedName>
    <definedName name="back_color_4" localSheetId="31">#REF!</definedName>
    <definedName name="back_color_4" localSheetId="45">#REF!</definedName>
    <definedName name="back_color_4" localSheetId="30">#REF!</definedName>
    <definedName name="back_color_4" localSheetId="37">#REF!</definedName>
    <definedName name="back_color_4" localSheetId="33">#REF!</definedName>
    <definedName name="back_color_4" localSheetId="46">#REF!</definedName>
    <definedName name="back_color_4" localSheetId="32">#REF!</definedName>
    <definedName name="back_color_4" localSheetId="38">#REF!</definedName>
    <definedName name="back_color_4" localSheetId="58">#REF!</definedName>
    <definedName name="back_color_4" localSheetId="60">#REF!</definedName>
    <definedName name="back_color_4" localSheetId="62">#REF!</definedName>
    <definedName name="back_color_4" localSheetId="59">#REF!</definedName>
    <definedName name="back_color_4" localSheetId="61">#REF!</definedName>
    <definedName name="back_color_4" localSheetId="63">#REF!</definedName>
    <definedName name="back_color_4">#REF!</definedName>
    <definedName name="back_color_5" localSheetId="29">#REF!</definedName>
    <definedName name="back_color_5" localSheetId="44">#REF!</definedName>
    <definedName name="back_color_5" localSheetId="28">#REF!</definedName>
    <definedName name="back_color_5" localSheetId="36">#REF!</definedName>
    <definedName name="back_color_5" localSheetId="31">#REF!</definedName>
    <definedName name="back_color_5" localSheetId="45">#REF!</definedName>
    <definedName name="back_color_5" localSheetId="30">#REF!</definedName>
    <definedName name="back_color_5" localSheetId="37">#REF!</definedName>
    <definedName name="back_color_5" localSheetId="33">#REF!</definedName>
    <definedName name="back_color_5" localSheetId="46">#REF!</definedName>
    <definedName name="back_color_5" localSheetId="32">#REF!</definedName>
    <definedName name="back_color_5" localSheetId="38">#REF!</definedName>
    <definedName name="back_color_5" localSheetId="58">#REF!</definedName>
    <definedName name="back_color_5" localSheetId="60">#REF!</definedName>
    <definedName name="back_color_5" localSheetId="62">#REF!</definedName>
    <definedName name="back_color_5" localSheetId="59">#REF!</definedName>
    <definedName name="back_color_5" localSheetId="61">#REF!</definedName>
    <definedName name="back_color_5" localSheetId="63">#REF!</definedName>
    <definedName name="back_color_5">#REF!</definedName>
    <definedName name="cell_ids_assets" localSheetId="29">#REF!</definedName>
    <definedName name="cell_ids_assets" localSheetId="44">#REF!</definedName>
    <definedName name="cell_ids_assets" localSheetId="28">#REF!</definedName>
    <definedName name="cell_ids_assets" localSheetId="36">#REF!</definedName>
    <definedName name="cell_ids_assets" localSheetId="31">#REF!</definedName>
    <definedName name="cell_ids_assets" localSheetId="45">#REF!</definedName>
    <definedName name="cell_ids_assets" localSheetId="30">#REF!</definedName>
    <definedName name="cell_ids_assets" localSheetId="37">#REF!</definedName>
    <definedName name="cell_ids_assets" localSheetId="33">#REF!</definedName>
    <definedName name="cell_ids_assets" localSheetId="46">#REF!</definedName>
    <definedName name="cell_ids_assets" localSheetId="32">#REF!</definedName>
    <definedName name="cell_ids_assets" localSheetId="38">#REF!</definedName>
    <definedName name="cell_ids_assets" localSheetId="58">#REF!</definedName>
    <definedName name="cell_ids_assets" localSheetId="60">#REF!</definedName>
    <definedName name="cell_ids_assets" localSheetId="62">#REF!</definedName>
    <definedName name="cell_ids_assets" localSheetId="59">#REF!</definedName>
    <definedName name="cell_ids_assets" localSheetId="61">#REF!</definedName>
    <definedName name="cell_ids_assets" localSheetId="63">#REF!</definedName>
    <definedName name="cell_ids_assets">#REF!</definedName>
    <definedName name="cell_ids_assetsw_3" localSheetId="29">#REF!</definedName>
    <definedName name="cell_ids_assetsw_3" localSheetId="44">#REF!</definedName>
    <definedName name="cell_ids_assetsw_3" localSheetId="28">#REF!</definedName>
    <definedName name="cell_ids_assetsw_3" localSheetId="36">#REF!</definedName>
    <definedName name="cell_ids_assetsw_3" localSheetId="31">#REF!</definedName>
    <definedName name="cell_ids_assetsw_3" localSheetId="45">#REF!</definedName>
    <definedName name="cell_ids_assetsw_3" localSheetId="30">#REF!</definedName>
    <definedName name="cell_ids_assetsw_3" localSheetId="37">#REF!</definedName>
    <definedName name="cell_ids_assetsw_3" localSheetId="33">#REF!</definedName>
    <definedName name="cell_ids_assetsw_3" localSheetId="46">#REF!</definedName>
    <definedName name="cell_ids_assetsw_3" localSheetId="32">#REF!</definedName>
    <definedName name="cell_ids_assetsw_3" localSheetId="38">#REF!</definedName>
    <definedName name="cell_ids_assetsw_3" localSheetId="58">#REF!</definedName>
    <definedName name="cell_ids_assetsw_3" localSheetId="60">#REF!</definedName>
    <definedName name="cell_ids_assetsw_3" localSheetId="62">#REF!</definedName>
    <definedName name="cell_ids_assetsw_3" localSheetId="59">#REF!</definedName>
    <definedName name="cell_ids_assetsw_3" localSheetId="61">#REF!</definedName>
    <definedName name="cell_ids_assetsw_3" localSheetId="63">#REF!</definedName>
    <definedName name="cell_ids_assetsw_3">#REF!</definedName>
    <definedName name="cell_ids_assetsw_4" localSheetId="29">#REF!</definedName>
    <definedName name="cell_ids_assetsw_4" localSheetId="44">#REF!</definedName>
    <definedName name="cell_ids_assetsw_4" localSheetId="28">#REF!</definedName>
    <definedName name="cell_ids_assetsw_4" localSheetId="36">#REF!</definedName>
    <definedName name="cell_ids_assetsw_4" localSheetId="31">#REF!</definedName>
    <definedName name="cell_ids_assetsw_4" localSheetId="45">#REF!</definedName>
    <definedName name="cell_ids_assetsw_4" localSheetId="30">#REF!</definedName>
    <definedName name="cell_ids_assetsw_4" localSheetId="37">#REF!</definedName>
    <definedName name="cell_ids_assetsw_4" localSheetId="33">#REF!</definedName>
    <definedName name="cell_ids_assetsw_4" localSheetId="46">#REF!</definedName>
    <definedName name="cell_ids_assetsw_4" localSheetId="32">#REF!</definedName>
    <definedName name="cell_ids_assetsw_4" localSheetId="38">#REF!</definedName>
    <definedName name="cell_ids_assetsw_4" localSheetId="58">#REF!</definedName>
    <definedName name="cell_ids_assetsw_4" localSheetId="60">#REF!</definedName>
    <definedName name="cell_ids_assetsw_4" localSheetId="62">#REF!</definedName>
    <definedName name="cell_ids_assetsw_4" localSheetId="59">#REF!</definedName>
    <definedName name="cell_ids_assetsw_4" localSheetId="61">#REF!</definedName>
    <definedName name="cell_ids_assetsw_4" localSheetId="63">#REF!</definedName>
    <definedName name="cell_ids_assetsw_4">#REF!</definedName>
    <definedName name="cell_ids_exnetinvt" localSheetId="29">#REF!</definedName>
    <definedName name="cell_ids_exnetinvt" localSheetId="44">#REF!</definedName>
    <definedName name="cell_ids_exnetinvt" localSheetId="28">#REF!</definedName>
    <definedName name="cell_ids_exnetinvt" localSheetId="36">#REF!</definedName>
    <definedName name="cell_ids_exnetinvt" localSheetId="31">#REF!</definedName>
    <definedName name="cell_ids_exnetinvt" localSheetId="45">#REF!</definedName>
    <definedName name="cell_ids_exnetinvt" localSheetId="30">#REF!</definedName>
    <definedName name="cell_ids_exnetinvt" localSheetId="37">#REF!</definedName>
    <definedName name="cell_ids_exnetinvt" localSheetId="33">#REF!</definedName>
    <definedName name="cell_ids_exnetinvt" localSheetId="46">#REF!</definedName>
    <definedName name="cell_ids_exnetinvt" localSheetId="32">#REF!</definedName>
    <definedName name="cell_ids_exnetinvt" localSheetId="38">#REF!</definedName>
    <definedName name="cell_ids_exnetinvt" localSheetId="58">#REF!</definedName>
    <definedName name="cell_ids_exnetinvt" localSheetId="60">#REF!</definedName>
    <definedName name="cell_ids_exnetinvt" localSheetId="62">#REF!</definedName>
    <definedName name="cell_ids_exnetinvt" localSheetId="59">#REF!</definedName>
    <definedName name="cell_ids_exnetinvt" localSheetId="61">#REF!</definedName>
    <definedName name="cell_ids_exnetinvt" localSheetId="63">#REF!</definedName>
    <definedName name="cell_ids_exnetinvt">#REF!</definedName>
    <definedName name="cell_ids_exnetinvtw_3" localSheetId="29">#REF!</definedName>
    <definedName name="cell_ids_exnetinvtw_3" localSheetId="44">#REF!</definedName>
    <definedName name="cell_ids_exnetinvtw_3" localSheetId="28">#REF!</definedName>
    <definedName name="cell_ids_exnetinvtw_3" localSheetId="36">#REF!</definedName>
    <definedName name="cell_ids_exnetinvtw_3" localSheetId="31">#REF!</definedName>
    <definedName name="cell_ids_exnetinvtw_3" localSheetId="45">#REF!</definedName>
    <definedName name="cell_ids_exnetinvtw_3" localSheetId="30">#REF!</definedName>
    <definedName name="cell_ids_exnetinvtw_3" localSheetId="37">#REF!</definedName>
    <definedName name="cell_ids_exnetinvtw_3" localSheetId="33">#REF!</definedName>
    <definedName name="cell_ids_exnetinvtw_3" localSheetId="46">#REF!</definedName>
    <definedName name="cell_ids_exnetinvtw_3" localSheetId="32">#REF!</definedName>
    <definedName name="cell_ids_exnetinvtw_3" localSheetId="38">#REF!</definedName>
    <definedName name="cell_ids_exnetinvtw_3" localSheetId="58">#REF!</definedName>
    <definedName name="cell_ids_exnetinvtw_3" localSheetId="60">#REF!</definedName>
    <definedName name="cell_ids_exnetinvtw_3" localSheetId="62">#REF!</definedName>
    <definedName name="cell_ids_exnetinvtw_3" localSheetId="59">#REF!</definedName>
    <definedName name="cell_ids_exnetinvtw_3" localSheetId="61">#REF!</definedName>
    <definedName name="cell_ids_exnetinvtw_3" localSheetId="63">#REF!</definedName>
    <definedName name="cell_ids_exnetinvtw_3">#REF!</definedName>
    <definedName name="cell_ids_exnetinvtw_4" localSheetId="29">#REF!</definedName>
    <definedName name="cell_ids_exnetinvtw_4" localSheetId="44">#REF!</definedName>
    <definedName name="cell_ids_exnetinvtw_4" localSheetId="28">#REF!</definedName>
    <definedName name="cell_ids_exnetinvtw_4" localSheetId="36">#REF!</definedName>
    <definedName name="cell_ids_exnetinvtw_4" localSheetId="31">#REF!</definedName>
    <definedName name="cell_ids_exnetinvtw_4" localSheetId="45">#REF!</definedName>
    <definedName name="cell_ids_exnetinvtw_4" localSheetId="30">#REF!</definedName>
    <definedName name="cell_ids_exnetinvtw_4" localSheetId="37">#REF!</definedName>
    <definedName name="cell_ids_exnetinvtw_4" localSheetId="33">#REF!</definedName>
    <definedName name="cell_ids_exnetinvtw_4" localSheetId="46">#REF!</definedName>
    <definedName name="cell_ids_exnetinvtw_4" localSheetId="32">#REF!</definedName>
    <definedName name="cell_ids_exnetinvtw_4" localSheetId="38">#REF!</definedName>
    <definedName name="cell_ids_exnetinvtw_4" localSheetId="58">#REF!</definedName>
    <definedName name="cell_ids_exnetinvtw_4" localSheetId="60">#REF!</definedName>
    <definedName name="cell_ids_exnetinvtw_4" localSheetId="62">#REF!</definedName>
    <definedName name="cell_ids_exnetinvtw_4" localSheetId="59">#REF!</definedName>
    <definedName name="cell_ids_exnetinvtw_4" localSheetId="61">#REF!</definedName>
    <definedName name="cell_ids_exnetinvtw_4" localSheetId="63">#REF!</definedName>
    <definedName name="cell_ids_exnetinvtw_4">#REF!</definedName>
    <definedName name="cell_ids_expremerndw_3">#REF!</definedName>
    <definedName name="cell_ids_expremerndw_4">#REF!</definedName>
    <definedName name="cell_ids_qpt1" localSheetId="29">#REF!</definedName>
    <definedName name="cell_ids_qpt1" localSheetId="44">#REF!</definedName>
    <definedName name="cell_ids_qpt1" localSheetId="28">#REF!</definedName>
    <definedName name="cell_ids_qpt1" localSheetId="36">#REF!</definedName>
    <definedName name="cell_ids_qpt1" localSheetId="31">#REF!</definedName>
    <definedName name="cell_ids_qpt1" localSheetId="45">#REF!</definedName>
    <definedName name="cell_ids_qpt1" localSheetId="30">#REF!</definedName>
    <definedName name="cell_ids_qpt1" localSheetId="37">#REF!</definedName>
    <definedName name="cell_ids_qpt1" localSheetId="33">#REF!</definedName>
    <definedName name="cell_ids_qpt1" localSheetId="46">#REF!</definedName>
    <definedName name="cell_ids_qpt1" localSheetId="32">#REF!</definedName>
    <definedName name="cell_ids_qpt1" localSheetId="38">#REF!</definedName>
    <definedName name="cell_ids_qpt1" localSheetId="58">#REF!</definedName>
    <definedName name="cell_ids_qpt1" localSheetId="60">#REF!</definedName>
    <definedName name="cell_ids_qpt1" localSheetId="62">#REF!</definedName>
    <definedName name="cell_ids_qpt1" localSheetId="59">#REF!</definedName>
    <definedName name="cell_ids_qpt1" localSheetId="61">#REF!</definedName>
    <definedName name="cell_ids_qpt1" localSheetId="63">#REF!</definedName>
    <definedName name="cell_ids_qpt1">#REF!</definedName>
    <definedName name="cell_ids_qpt2" localSheetId="29">#REF!</definedName>
    <definedName name="cell_ids_qpt2" localSheetId="44">#REF!</definedName>
    <definedName name="cell_ids_qpt2" localSheetId="28">#REF!</definedName>
    <definedName name="cell_ids_qpt2" localSheetId="36">#REF!</definedName>
    <definedName name="cell_ids_qpt2" localSheetId="31">#REF!</definedName>
    <definedName name="cell_ids_qpt2" localSheetId="45">#REF!</definedName>
    <definedName name="cell_ids_qpt2" localSheetId="30">#REF!</definedName>
    <definedName name="cell_ids_qpt2" localSheetId="37">#REF!</definedName>
    <definedName name="cell_ids_qpt2" localSheetId="33">#REF!</definedName>
    <definedName name="cell_ids_qpt2" localSheetId="46">#REF!</definedName>
    <definedName name="cell_ids_qpt2" localSheetId="32">#REF!</definedName>
    <definedName name="cell_ids_qpt2" localSheetId="38">#REF!</definedName>
    <definedName name="cell_ids_qpt2" localSheetId="58">#REF!</definedName>
    <definedName name="cell_ids_qpt2" localSheetId="60">#REF!</definedName>
    <definedName name="cell_ids_qpt2" localSheetId="62">#REF!</definedName>
    <definedName name="cell_ids_qpt2" localSheetId="59">#REF!</definedName>
    <definedName name="cell_ids_qpt2" localSheetId="61">#REF!</definedName>
    <definedName name="cell_ids_qpt2" localSheetId="63">#REF!</definedName>
    <definedName name="cell_ids_qpt2">#REF!</definedName>
    <definedName name="cell_ids_qschtfsi_1" localSheetId="29">#REF!</definedName>
    <definedName name="cell_ids_qschtfsi_1" localSheetId="44">#REF!</definedName>
    <definedName name="cell_ids_qschtfsi_1" localSheetId="28">#REF!</definedName>
    <definedName name="cell_ids_qschtfsi_1" localSheetId="36">#REF!</definedName>
    <definedName name="cell_ids_qschtfsi_1" localSheetId="31">#REF!</definedName>
    <definedName name="cell_ids_qschtfsi_1" localSheetId="45">#REF!</definedName>
    <definedName name="cell_ids_qschtfsi_1" localSheetId="30">#REF!</definedName>
    <definedName name="cell_ids_qschtfsi_1" localSheetId="37">#REF!</definedName>
    <definedName name="cell_ids_qschtfsi_1" localSheetId="33">#REF!</definedName>
    <definedName name="cell_ids_qschtfsi_1" localSheetId="46">#REF!</definedName>
    <definedName name="cell_ids_qschtfsi_1" localSheetId="32">#REF!</definedName>
    <definedName name="cell_ids_qschtfsi_1" localSheetId="38">#REF!</definedName>
    <definedName name="cell_ids_qschtfsi_1" localSheetId="58">#REF!</definedName>
    <definedName name="cell_ids_qschtfsi_1" localSheetId="60">#REF!</definedName>
    <definedName name="cell_ids_qschtfsi_1" localSheetId="62">#REF!</definedName>
    <definedName name="cell_ids_qschtfsi_1" localSheetId="59">#REF!</definedName>
    <definedName name="cell_ids_qschtfsi_1" localSheetId="61">#REF!</definedName>
    <definedName name="cell_ids_qschtfsi_1" localSheetId="63">#REF!</definedName>
    <definedName name="cell_ids_qschtfsi_1">#REF!</definedName>
    <definedName name="cell_ids_qsct_1" localSheetId="29">#REF!</definedName>
    <definedName name="cell_ids_qsct_1" localSheetId="44">#REF!</definedName>
    <definedName name="cell_ids_qsct_1" localSheetId="28">#REF!</definedName>
    <definedName name="cell_ids_qsct_1" localSheetId="36">#REF!</definedName>
    <definedName name="cell_ids_qsct_1" localSheetId="31">#REF!</definedName>
    <definedName name="cell_ids_qsct_1" localSheetId="45">#REF!</definedName>
    <definedName name="cell_ids_qsct_1" localSheetId="30">#REF!</definedName>
    <definedName name="cell_ids_qsct_1" localSheetId="37">#REF!</definedName>
    <definedName name="cell_ids_qsct_1" localSheetId="33">#REF!</definedName>
    <definedName name="cell_ids_qsct_1" localSheetId="46">#REF!</definedName>
    <definedName name="cell_ids_qsct_1" localSheetId="32">#REF!</definedName>
    <definedName name="cell_ids_qsct_1" localSheetId="38">#REF!</definedName>
    <definedName name="cell_ids_qsct_1" localSheetId="58">#REF!</definedName>
    <definedName name="cell_ids_qsct_1" localSheetId="60">#REF!</definedName>
    <definedName name="cell_ids_qsct_1" localSheetId="62">#REF!</definedName>
    <definedName name="cell_ids_qsct_1" localSheetId="59">#REF!</definedName>
    <definedName name="cell_ids_qsct_1" localSheetId="61">#REF!</definedName>
    <definedName name="cell_ids_qsct_1" localSheetId="63">#REF!</definedName>
    <definedName name="cell_ids_qsct_1">#REF!</definedName>
    <definedName name="cell_ids_qsct_2" localSheetId="29">#REF!</definedName>
    <definedName name="cell_ids_qsct_2" localSheetId="44">#REF!</definedName>
    <definedName name="cell_ids_qsct_2" localSheetId="28">#REF!</definedName>
    <definedName name="cell_ids_qsct_2" localSheetId="36">#REF!</definedName>
    <definedName name="cell_ids_qsct_2" localSheetId="31">#REF!</definedName>
    <definedName name="cell_ids_qsct_2" localSheetId="45">#REF!</definedName>
    <definedName name="cell_ids_qsct_2" localSheetId="30">#REF!</definedName>
    <definedName name="cell_ids_qsct_2" localSheetId="37">#REF!</definedName>
    <definedName name="cell_ids_qsct_2" localSheetId="33">#REF!</definedName>
    <definedName name="cell_ids_qsct_2" localSheetId="46">#REF!</definedName>
    <definedName name="cell_ids_qsct_2" localSheetId="32">#REF!</definedName>
    <definedName name="cell_ids_qsct_2" localSheetId="38">#REF!</definedName>
    <definedName name="cell_ids_qsct_2" localSheetId="58">#REF!</definedName>
    <definedName name="cell_ids_qsct_2" localSheetId="60">#REF!</definedName>
    <definedName name="cell_ids_qsct_2" localSheetId="62">#REF!</definedName>
    <definedName name="cell_ids_qsct_2" localSheetId="59">#REF!</definedName>
    <definedName name="cell_ids_qsct_2" localSheetId="61">#REF!</definedName>
    <definedName name="cell_ids_qsct_2" localSheetId="63">#REF!</definedName>
    <definedName name="cell_ids_qsct_2">#REF!</definedName>
    <definedName name="cell_ids_qsct_3" localSheetId="29">#REF!</definedName>
    <definedName name="cell_ids_qsct_3" localSheetId="44">#REF!</definedName>
    <definedName name="cell_ids_qsct_3" localSheetId="28">#REF!</definedName>
    <definedName name="cell_ids_qsct_3" localSheetId="36">#REF!</definedName>
    <definedName name="cell_ids_qsct_3" localSheetId="31">#REF!</definedName>
    <definedName name="cell_ids_qsct_3" localSheetId="45">#REF!</definedName>
    <definedName name="cell_ids_qsct_3" localSheetId="30">#REF!</definedName>
    <definedName name="cell_ids_qsct_3" localSheetId="37">#REF!</definedName>
    <definedName name="cell_ids_qsct_3" localSheetId="33">#REF!</definedName>
    <definedName name="cell_ids_qsct_3" localSheetId="46">#REF!</definedName>
    <definedName name="cell_ids_qsct_3" localSheetId="32">#REF!</definedName>
    <definedName name="cell_ids_qsct_3" localSheetId="38">#REF!</definedName>
    <definedName name="cell_ids_qsct_3" localSheetId="58">#REF!</definedName>
    <definedName name="cell_ids_qsct_3" localSheetId="60">#REF!</definedName>
    <definedName name="cell_ids_qsct_3" localSheetId="62">#REF!</definedName>
    <definedName name="cell_ids_qsct_3" localSheetId="59">#REF!</definedName>
    <definedName name="cell_ids_qsct_3" localSheetId="61">#REF!</definedName>
    <definedName name="cell_ids_qsct_3" localSheetId="63">#REF!</definedName>
    <definedName name="cell_ids_qsct_3">#REF!</definedName>
    <definedName name="cell_ids_qsctw" localSheetId="29">#REF!</definedName>
    <definedName name="cell_ids_qsctw" localSheetId="44">#REF!</definedName>
    <definedName name="cell_ids_qsctw" localSheetId="28">#REF!</definedName>
    <definedName name="cell_ids_qsctw" localSheetId="36">#REF!</definedName>
    <definedName name="cell_ids_qsctw" localSheetId="31">#REF!</definedName>
    <definedName name="cell_ids_qsctw" localSheetId="45">#REF!</definedName>
    <definedName name="cell_ids_qsctw" localSheetId="30">#REF!</definedName>
    <definedName name="cell_ids_qsctw" localSheetId="37">#REF!</definedName>
    <definedName name="cell_ids_qsctw" localSheetId="33">#REF!</definedName>
    <definedName name="cell_ids_qsctw" localSheetId="46">#REF!</definedName>
    <definedName name="cell_ids_qsctw" localSheetId="32">#REF!</definedName>
    <definedName name="cell_ids_qsctw" localSheetId="38">#REF!</definedName>
    <definedName name="cell_ids_qsctw" localSheetId="58">#REF!</definedName>
    <definedName name="cell_ids_qsctw" localSheetId="60">#REF!</definedName>
    <definedName name="cell_ids_qsctw" localSheetId="62">#REF!</definedName>
    <definedName name="cell_ids_qsctw" localSheetId="59">#REF!</definedName>
    <definedName name="cell_ids_qsctw" localSheetId="61">#REF!</definedName>
    <definedName name="cell_ids_qsctw" localSheetId="63">#REF!</definedName>
    <definedName name="cell_ids_qsctw">#REF!</definedName>
    <definedName name="cell_ids_qsctw_1" localSheetId="29">#REF!</definedName>
    <definedName name="cell_ids_qsctw_1" localSheetId="44">#REF!</definedName>
    <definedName name="cell_ids_qsctw_1" localSheetId="28">#REF!</definedName>
    <definedName name="cell_ids_qsctw_1" localSheetId="36">#REF!</definedName>
    <definedName name="cell_ids_qsctw_1" localSheetId="31">#REF!</definedName>
    <definedName name="cell_ids_qsctw_1" localSheetId="45">#REF!</definedName>
    <definedName name="cell_ids_qsctw_1" localSheetId="30">#REF!</definedName>
    <definedName name="cell_ids_qsctw_1" localSheetId="37">#REF!</definedName>
    <definedName name="cell_ids_qsctw_1" localSheetId="33">#REF!</definedName>
    <definedName name="cell_ids_qsctw_1" localSheetId="46">#REF!</definedName>
    <definedName name="cell_ids_qsctw_1" localSheetId="32">#REF!</definedName>
    <definedName name="cell_ids_qsctw_1" localSheetId="38">#REF!</definedName>
    <definedName name="cell_ids_qsctw_1" localSheetId="58">#REF!</definedName>
    <definedName name="cell_ids_qsctw_1" localSheetId="60">#REF!</definedName>
    <definedName name="cell_ids_qsctw_1" localSheetId="62">#REF!</definedName>
    <definedName name="cell_ids_qsctw_1" localSheetId="59">#REF!</definedName>
    <definedName name="cell_ids_qsctw_1" localSheetId="61">#REF!</definedName>
    <definedName name="cell_ids_qsctw_1" localSheetId="63">#REF!</definedName>
    <definedName name="cell_ids_qsctw_1">#REF!</definedName>
    <definedName name="cell_ids_qsctw_2" localSheetId="29">#REF!</definedName>
    <definedName name="cell_ids_qsctw_2" localSheetId="44">#REF!</definedName>
    <definedName name="cell_ids_qsctw_2" localSheetId="28">#REF!</definedName>
    <definedName name="cell_ids_qsctw_2" localSheetId="36">#REF!</definedName>
    <definedName name="cell_ids_qsctw_2" localSheetId="31">#REF!</definedName>
    <definedName name="cell_ids_qsctw_2" localSheetId="45">#REF!</definedName>
    <definedName name="cell_ids_qsctw_2" localSheetId="30">#REF!</definedName>
    <definedName name="cell_ids_qsctw_2" localSheetId="37">#REF!</definedName>
    <definedName name="cell_ids_qsctw_2" localSheetId="33">#REF!</definedName>
    <definedName name="cell_ids_qsctw_2" localSheetId="46">#REF!</definedName>
    <definedName name="cell_ids_qsctw_2" localSheetId="32">#REF!</definedName>
    <definedName name="cell_ids_qsctw_2" localSheetId="38">#REF!</definedName>
    <definedName name="cell_ids_qsctw_2" localSheetId="58">#REF!</definedName>
    <definedName name="cell_ids_qsctw_2" localSheetId="60">#REF!</definedName>
    <definedName name="cell_ids_qsctw_2" localSheetId="62">#REF!</definedName>
    <definedName name="cell_ids_qsctw_2" localSheetId="59">#REF!</definedName>
    <definedName name="cell_ids_qsctw_2" localSheetId="61">#REF!</definedName>
    <definedName name="cell_ids_qsctw_2" localSheetId="63">#REF!</definedName>
    <definedName name="cell_ids_qsctw_2">#REF!</definedName>
    <definedName name="cell_ids_scppt1_1">#REF!</definedName>
    <definedName name="cell_ids_scppt1_2">#REF!</definedName>
    <definedName name="cell_ids_scppt1_3">#REF!</definedName>
    <definedName name="cell_ids_scppt1a_1">#REF!</definedName>
    <definedName name="cell_ids_scppt1a_2">#REF!</definedName>
    <definedName name="cell_ids_scppt1a_3">#REF!</definedName>
    <definedName name="cell_ids_scppt1b_1">#REF!</definedName>
    <definedName name="cell_ids_scppt1b_2">#REF!</definedName>
    <definedName name="cell_ids_scppt1b_3">#REF!</definedName>
    <definedName name="cell_ids_scppt2">#REF!</definedName>
    <definedName name="cell_ids_scppt2a">#REF!</definedName>
    <definedName name="cell_ids_scppt2d">#REF!</definedName>
    <definedName name="Company_Name">[2]Cover!$B$11</definedName>
    <definedName name="CONAME">'[3]Basic Info'!$B$11</definedName>
    <definedName name="COUNTY_CODE_NAMES" localSheetId="29">'[4]County Codes'!$A$2:$A$255</definedName>
    <definedName name="COUNTY_CODE_NAMES" localSheetId="31">'[4]County Codes'!$A$2:$A$255</definedName>
    <definedName name="COUNTY_CODE_NAMES" localSheetId="33">'[4]County Codes'!$A$2:$A$255</definedName>
    <definedName name="COUNTY_CODE_NAMES" localSheetId="62">'[5]County Codes'!$A$2:$A$255</definedName>
    <definedName name="COUNTY_CODE_NAMES">'[6]County Codes'!$A$2:$A$255</definedName>
    <definedName name="CY_Column">'[2]U-7'!$BW$6</definedName>
    <definedName name="data_assets" localSheetId="29">#REF!</definedName>
    <definedName name="data_assets" localSheetId="44">#REF!</definedName>
    <definedName name="data_assets" localSheetId="28">#REF!</definedName>
    <definedName name="data_assets" localSheetId="36">#REF!</definedName>
    <definedName name="data_assets" localSheetId="31">#REF!</definedName>
    <definedName name="data_assets" localSheetId="45">#REF!</definedName>
    <definedName name="data_assets" localSheetId="30">#REF!</definedName>
    <definedName name="data_assets" localSheetId="37">#REF!</definedName>
    <definedName name="data_assets" localSheetId="33">#REF!</definedName>
    <definedName name="data_assets" localSheetId="46">#REF!</definedName>
    <definedName name="data_assets" localSheetId="32">#REF!</definedName>
    <definedName name="data_assets" localSheetId="38">#REF!</definedName>
    <definedName name="data_assets" localSheetId="58">#REF!</definedName>
    <definedName name="data_assets" localSheetId="60">#REF!</definedName>
    <definedName name="data_assets" localSheetId="62">#REF!</definedName>
    <definedName name="data_assets" localSheetId="59">#REF!</definedName>
    <definedName name="data_assets" localSheetId="61">#REF!</definedName>
    <definedName name="data_assets" localSheetId="63">#REF!</definedName>
    <definedName name="data_assets">#REF!</definedName>
    <definedName name="data_assetsw_3" localSheetId="29">#REF!</definedName>
    <definedName name="data_assetsw_3" localSheetId="44">#REF!</definedName>
    <definedName name="data_assetsw_3" localSheetId="28">#REF!</definedName>
    <definedName name="data_assetsw_3" localSheetId="36">#REF!</definedName>
    <definedName name="data_assetsw_3" localSheetId="31">#REF!</definedName>
    <definedName name="data_assetsw_3" localSheetId="45">#REF!</definedName>
    <definedName name="data_assetsw_3" localSheetId="30">#REF!</definedName>
    <definedName name="data_assetsw_3" localSheetId="37">#REF!</definedName>
    <definedName name="data_assetsw_3" localSheetId="33">#REF!</definedName>
    <definedName name="data_assetsw_3" localSheetId="46">#REF!</definedName>
    <definedName name="data_assetsw_3" localSheetId="32">#REF!</definedName>
    <definedName name="data_assetsw_3" localSheetId="38">#REF!</definedName>
    <definedName name="data_assetsw_3" localSheetId="58">#REF!</definedName>
    <definedName name="data_assetsw_3" localSheetId="60">#REF!</definedName>
    <definedName name="data_assetsw_3" localSheetId="62">#REF!</definedName>
    <definedName name="data_assetsw_3" localSheetId="59">#REF!</definedName>
    <definedName name="data_assetsw_3" localSheetId="61">#REF!</definedName>
    <definedName name="data_assetsw_3" localSheetId="63">#REF!</definedName>
    <definedName name="data_assetsw_3">#REF!</definedName>
    <definedName name="data_assetsw_4" localSheetId="29">#REF!</definedName>
    <definedName name="data_assetsw_4" localSheetId="44">#REF!</definedName>
    <definedName name="data_assetsw_4" localSheetId="28">#REF!</definedName>
    <definedName name="data_assetsw_4" localSheetId="36">#REF!</definedName>
    <definedName name="data_assetsw_4" localSheetId="31">#REF!</definedName>
    <definedName name="data_assetsw_4" localSheetId="45">#REF!</definedName>
    <definedName name="data_assetsw_4" localSheetId="30">#REF!</definedName>
    <definedName name="data_assetsw_4" localSheetId="37">#REF!</definedName>
    <definedName name="data_assetsw_4" localSheetId="33">#REF!</definedName>
    <definedName name="data_assetsw_4" localSheetId="46">#REF!</definedName>
    <definedName name="data_assetsw_4" localSheetId="32">#REF!</definedName>
    <definedName name="data_assetsw_4" localSheetId="38">#REF!</definedName>
    <definedName name="data_assetsw_4" localSheetId="58">#REF!</definedName>
    <definedName name="data_assetsw_4" localSheetId="60">#REF!</definedName>
    <definedName name="data_assetsw_4" localSheetId="62">#REF!</definedName>
    <definedName name="data_assetsw_4" localSheetId="59">#REF!</definedName>
    <definedName name="data_assetsw_4" localSheetId="61">#REF!</definedName>
    <definedName name="data_assetsw_4" localSheetId="63">#REF!</definedName>
    <definedName name="data_assetsw_4">#REF!</definedName>
    <definedName name="data_exnetinvt" localSheetId="29">#REF!</definedName>
    <definedName name="data_exnetinvt" localSheetId="44">#REF!</definedName>
    <definedName name="data_exnetinvt" localSheetId="28">#REF!</definedName>
    <definedName name="data_exnetinvt" localSheetId="36">#REF!</definedName>
    <definedName name="data_exnetinvt" localSheetId="31">#REF!</definedName>
    <definedName name="data_exnetinvt" localSheetId="45">#REF!</definedName>
    <definedName name="data_exnetinvt" localSheetId="30">#REF!</definedName>
    <definedName name="data_exnetinvt" localSheetId="37">#REF!</definedName>
    <definedName name="data_exnetinvt" localSheetId="33">#REF!</definedName>
    <definedName name="data_exnetinvt" localSheetId="46">#REF!</definedName>
    <definedName name="data_exnetinvt" localSheetId="32">#REF!</definedName>
    <definedName name="data_exnetinvt" localSheetId="38">#REF!</definedName>
    <definedName name="data_exnetinvt" localSheetId="58">#REF!</definedName>
    <definedName name="data_exnetinvt" localSheetId="60">#REF!</definedName>
    <definedName name="data_exnetinvt" localSheetId="62">#REF!</definedName>
    <definedName name="data_exnetinvt" localSheetId="59">#REF!</definedName>
    <definedName name="data_exnetinvt" localSheetId="61">#REF!</definedName>
    <definedName name="data_exnetinvt" localSheetId="63">#REF!</definedName>
    <definedName name="data_exnetinvt">#REF!</definedName>
    <definedName name="data_exnetinvtw_3" localSheetId="29">#REF!</definedName>
    <definedName name="data_exnetinvtw_3" localSheetId="44">#REF!</definedName>
    <definedName name="data_exnetinvtw_3" localSheetId="28">#REF!</definedName>
    <definedName name="data_exnetinvtw_3" localSheetId="36">#REF!</definedName>
    <definedName name="data_exnetinvtw_3" localSheetId="31">#REF!</definedName>
    <definedName name="data_exnetinvtw_3" localSheetId="45">#REF!</definedName>
    <definedName name="data_exnetinvtw_3" localSheetId="30">#REF!</definedName>
    <definedName name="data_exnetinvtw_3" localSheetId="37">#REF!</definedName>
    <definedName name="data_exnetinvtw_3" localSheetId="33">#REF!</definedName>
    <definedName name="data_exnetinvtw_3" localSheetId="46">#REF!</definedName>
    <definedName name="data_exnetinvtw_3" localSheetId="32">#REF!</definedName>
    <definedName name="data_exnetinvtw_3" localSheetId="38">#REF!</definedName>
    <definedName name="data_exnetinvtw_3" localSheetId="58">#REF!</definedName>
    <definedName name="data_exnetinvtw_3" localSheetId="60">#REF!</definedName>
    <definedName name="data_exnetinvtw_3" localSheetId="62">#REF!</definedName>
    <definedName name="data_exnetinvtw_3" localSheetId="59">#REF!</definedName>
    <definedName name="data_exnetinvtw_3" localSheetId="61">#REF!</definedName>
    <definedName name="data_exnetinvtw_3" localSheetId="63">#REF!</definedName>
    <definedName name="data_exnetinvtw_3">#REF!</definedName>
    <definedName name="data_exnetinvtw_4" localSheetId="29">#REF!</definedName>
    <definedName name="data_exnetinvtw_4" localSheetId="44">#REF!</definedName>
    <definedName name="data_exnetinvtw_4" localSheetId="28">#REF!</definedName>
    <definedName name="data_exnetinvtw_4" localSheetId="36">#REF!</definedName>
    <definedName name="data_exnetinvtw_4" localSheetId="31">#REF!</definedName>
    <definedName name="data_exnetinvtw_4" localSheetId="45">#REF!</definedName>
    <definedName name="data_exnetinvtw_4" localSheetId="30">#REF!</definedName>
    <definedName name="data_exnetinvtw_4" localSheetId="37">#REF!</definedName>
    <definedName name="data_exnetinvtw_4" localSheetId="33">#REF!</definedName>
    <definedName name="data_exnetinvtw_4" localSheetId="46">#REF!</definedName>
    <definedName name="data_exnetinvtw_4" localSheetId="32">#REF!</definedName>
    <definedName name="data_exnetinvtw_4" localSheetId="38">#REF!</definedName>
    <definedName name="data_exnetinvtw_4" localSheetId="58">#REF!</definedName>
    <definedName name="data_exnetinvtw_4" localSheetId="60">#REF!</definedName>
    <definedName name="data_exnetinvtw_4" localSheetId="62">#REF!</definedName>
    <definedName name="data_exnetinvtw_4" localSheetId="59">#REF!</definedName>
    <definedName name="data_exnetinvtw_4" localSheetId="61">#REF!</definedName>
    <definedName name="data_exnetinvtw_4" localSheetId="63">#REF!</definedName>
    <definedName name="data_exnetinvtw_4">#REF!</definedName>
    <definedName name="data_expremerndw_3">#REF!</definedName>
    <definedName name="data_expremerndw_4">#REF!</definedName>
    <definedName name="data_qpt1" localSheetId="29">#REF!</definedName>
    <definedName name="data_qpt1" localSheetId="44">#REF!</definedName>
    <definedName name="data_qpt1" localSheetId="28">#REF!</definedName>
    <definedName name="data_qpt1" localSheetId="36">#REF!</definedName>
    <definedName name="data_qpt1" localSheetId="31">#REF!</definedName>
    <definedName name="data_qpt1" localSheetId="45">#REF!</definedName>
    <definedName name="data_qpt1" localSheetId="30">#REF!</definedName>
    <definedName name="data_qpt1" localSheetId="37">#REF!</definedName>
    <definedName name="data_qpt1" localSheetId="33">#REF!</definedName>
    <definedName name="data_qpt1" localSheetId="46">#REF!</definedName>
    <definedName name="data_qpt1" localSheetId="32">#REF!</definedName>
    <definedName name="data_qpt1" localSheetId="38">#REF!</definedName>
    <definedName name="data_qpt1" localSheetId="58">#REF!</definedName>
    <definedName name="data_qpt1" localSheetId="60">#REF!</definedName>
    <definedName name="data_qpt1" localSheetId="62">#REF!</definedName>
    <definedName name="data_qpt1" localSheetId="59">#REF!</definedName>
    <definedName name="data_qpt1" localSheetId="61">#REF!</definedName>
    <definedName name="data_qpt1" localSheetId="63">#REF!</definedName>
    <definedName name="data_qpt1">#REF!</definedName>
    <definedName name="data_qpt2" localSheetId="29">#REF!</definedName>
    <definedName name="data_qpt2" localSheetId="44">#REF!</definedName>
    <definedName name="data_qpt2" localSheetId="28">#REF!</definedName>
    <definedName name="data_qpt2" localSheetId="36">#REF!</definedName>
    <definedName name="data_qpt2" localSheetId="31">#REF!</definedName>
    <definedName name="data_qpt2" localSheetId="45">#REF!</definedName>
    <definedName name="data_qpt2" localSheetId="30">#REF!</definedName>
    <definedName name="data_qpt2" localSheetId="37">#REF!</definedName>
    <definedName name="data_qpt2" localSheetId="33">#REF!</definedName>
    <definedName name="data_qpt2" localSheetId="46">#REF!</definedName>
    <definedName name="data_qpt2" localSheetId="32">#REF!</definedName>
    <definedName name="data_qpt2" localSheetId="38">#REF!</definedName>
    <definedName name="data_qpt2" localSheetId="58">#REF!</definedName>
    <definedName name="data_qpt2" localSheetId="60">#REF!</definedName>
    <definedName name="data_qpt2" localSheetId="62">#REF!</definedName>
    <definedName name="data_qpt2" localSheetId="59">#REF!</definedName>
    <definedName name="data_qpt2" localSheetId="61">#REF!</definedName>
    <definedName name="data_qpt2" localSheetId="63">#REF!</definedName>
    <definedName name="data_qpt2">#REF!</definedName>
    <definedName name="data_qschtfsi_1" localSheetId="29">#REF!</definedName>
    <definedName name="data_qschtfsi_1" localSheetId="44">#REF!</definedName>
    <definedName name="data_qschtfsi_1" localSheetId="28">#REF!</definedName>
    <definedName name="data_qschtfsi_1" localSheetId="36">#REF!</definedName>
    <definedName name="data_qschtfsi_1" localSheetId="31">#REF!</definedName>
    <definedName name="data_qschtfsi_1" localSheetId="45">#REF!</definedName>
    <definedName name="data_qschtfsi_1" localSheetId="30">#REF!</definedName>
    <definedName name="data_qschtfsi_1" localSheetId="37">#REF!</definedName>
    <definedName name="data_qschtfsi_1" localSheetId="33">#REF!</definedName>
    <definedName name="data_qschtfsi_1" localSheetId="46">#REF!</definedName>
    <definedName name="data_qschtfsi_1" localSheetId="32">#REF!</definedName>
    <definedName name="data_qschtfsi_1" localSheetId="38">#REF!</definedName>
    <definedName name="data_qschtfsi_1" localSheetId="58">#REF!</definedName>
    <definedName name="data_qschtfsi_1" localSheetId="60">#REF!</definedName>
    <definedName name="data_qschtfsi_1" localSheetId="62">#REF!</definedName>
    <definedName name="data_qschtfsi_1" localSheetId="59">#REF!</definedName>
    <definedName name="data_qschtfsi_1" localSheetId="61">#REF!</definedName>
    <definedName name="data_qschtfsi_1" localSheetId="63">#REF!</definedName>
    <definedName name="data_qschtfsi_1">#REF!</definedName>
    <definedName name="data_qsct_1" localSheetId="29">#REF!</definedName>
    <definedName name="data_qsct_1" localSheetId="44">#REF!</definedName>
    <definedName name="data_qsct_1" localSheetId="28">#REF!</definedName>
    <definedName name="data_qsct_1" localSheetId="36">#REF!</definedName>
    <definedName name="data_qsct_1" localSheetId="31">#REF!</definedName>
    <definedName name="data_qsct_1" localSheetId="45">#REF!</definedName>
    <definedName name="data_qsct_1" localSheetId="30">#REF!</definedName>
    <definedName name="data_qsct_1" localSheetId="37">#REF!</definedName>
    <definedName name="data_qsct_1" localSheetId="33">#REF!</definedName>
    <definedName name="data_qsct_1" localSheetId="46">#REF!</definedName>
    <definedName name="data_qsct_1" localSheetId="32">#REF!</definedName>
    <definedName name="data_qsct_1" localSheetId="38">#REF!</definedName>
    <definedName name="data_qsct_1" localSheetId="58">#REF!</definedName>
    <definedName name="data_qsct_1" localSheetId="60">#REF!</definedName>
    <definedName name="data_qsct_1" localSheetId="62">#REF!</definedName>
    <definedName name="data_qsct_1" localSheetId="59">#REF!</definedName>
    <definedName name="data_qsct_1" localSheetId="61">#REF!</definedName>
    <definedName name="data_qsct_1" localSheetId="63">#REF!</definedName>
    <definedName name="data_qsct_1">#REF!</definedName>
    <definedName name="data_qsct_2" localSheetId="29">#REF!</definedName>
    <definedName name="data_qsct_2" localSheetId="44">#REF!</definedName>
    <definedName name="data_qsct_2" localSheetId="28">#REF!</definedName>
    <definedName name="data_qsct_2" localSheetId="36">#REF!</definedName>
    <definedName name="data_qsct_2" localSheetId="31">#REF!</definedName>
    <definedName name="data_qsct_2" localSheetId="45">#REF!</definedName>
    <definedName name="data_qsct_2" localSheetId="30">#REF!</definedName>
    <definedName name="data_qsct_2" localSheetId="37">#REF!</definedName>
    <definedName name="data_qsct_2" localSheetId="33">#REF!</definedName>
    <definedName name="data_qsct_2" localSheetId="46">#REF!</definedName>
    <definedName name="data_qsct_2" localSheetId="32">#REF!</definedName>
    <definedName name="data_qsct_2" localSheetId="38">#REF!</definedName>
    <definedName name="data_qsct_2" localSheetId="58">#REF!</definedName>
    <definedName name="data_qsct_2" localSheetId="60">#REF!</definedName>
    <definedName name="data_qsct_2" localSheetId="62">#REF!</definedName>
    <definedName name="data_qsct_2" localSheetId="59">#REF!</definedName>
    <definedName name="data_qsct_2" localSheetId="61">#REF!</definedName>
    <definedName name="data_qsct_2" localSheetId="63">#REF!</definedName>
    <definedName name="data_qsct_2">#REF!</definedName>
    <definedName name="data_qsct_3" localSheetId="29">#REF!</definedName>
    <definedName name="data_qsct_3" localSheetId="44">#REF!</definedName>
    <definedName name="data_qsct_3" localSheetId="28">#REF!</definedName>
    <definedName name="data_qsct_3" localSheetId="36">#REF!</definedName>
    <definedName name="data_qsct_3" localSheetId="31">#REF!</definedName>
    <definedName name="data_qsct_3" localSheetId="45">#REF!</definedName>
    <definedName name="data_qsct_3" localSheetId="30">#REF!</definedName>
    <definedName name="data_qsct_3" localSheetId="37">#REF!</definedName>
    <definedName name="data_qsct_3" localSheetId="33">#REF!</definedName>
    <definedName name="data_qsct_3" localSheetId="46">#REF!</definedName>
    <definedName name="data_qsct_3" localSheetId="32">#REF!</definedName>
    <definedName name="data_qsct_3" localSheetId="38">#REF!</definedName>
    <definedName name="data_qsct_3" localSheetId="58">#REF!</definedName>
    <definedName name="data_qsct_3" localSheetId="60">#REF!</definedName>
    <definedName name="data_qsct_3" localSheetId="62">#REF!</definedName>
    <definedName name="data_qsct_3" localSheetId="59">#REF!</definedName>
    <definedName name="data_qsct_3" localSheetId="61">#REF!</definedName>
    <definedName name="data_qsct_3" localSheetId="63">#REF!</definedName>
    <definedName name="data_qsct_3">#REF!</definedName>
    <definedName name="data_qsctw" localSheetId="29">#REF!</definedName>
    <definedName name="data_qsctw" localSheetId="44">#REF!</definedName>
    <definedName name="data_qsctw" localSheetId="28">#REF!</definedName>
    <definedName name="data_qsctw" localSheetId="36">#REF!</definedName>
    <definedName name="data_qsctw" localSheetId="31">#REF!</definedName>
    <definedName name="data_qsctw" localSheetId="45">#REF!</definedName>
    <definedName name="data_qsctw" localSheetId="30">#REF!</definedName>
    <definedName name="data_qsctw" localSheetId="37">#REF!</definedName>
    <definedName name="data_qsctw" localSheetId="33">#REF!</definedName>
    <definedName name="data_qsctw" localSheetId="46">#REF!</definedName>
    <definedName name="data_qsctw" localSheetId="32">#REF!</definedName>
    <definedName name="data_qsctw" localSheetId="38">#REF!</definedName>
    <definedName name="data_qsctw" localSheetId="58">#REF!</definedName>
    <definedName name="data_qsctw" localSheetId="60">#REF!</definedName>
    <definedName name="data_qsctw" localSheetId="62">#REF!</definedName>
    <definedName name="data_qsctw" localSheetId="59">#REF!</definedName>
    <definedName name="data_qsctw" localSheetId="61">#REF!</definedName>
    <definedName name="data_qsctw" localSheetId="63">#REF!</definedName>
    <definedName name="data_qsctw">#REF!</definedName>
    <definedName name="data_qsctw_1" localSheetId="29">#REF!</definedName>
    <definedName name="data_qsctw_1" localSheetId="44">#REF!</definedName>
    <definedName name="data_qsctw_1" localSheetId="28">#REF!</definedName>
    <definedName name="data_qsctw_1" localSheetId="36">#REF!</definedName>
    <definedName name="data_qsctw_1" localSheetId="31">#REF!</definedName>
    <definedName name="data_qsctw_1" localSheetId="45">#REF!</definedName>
    <definedName name="data_qsctw_1" localSheetId="30">#REF!</definedName>
    <definedName name="data_qsctw_1" localSheetId="37">#REF!</definedName>
    <definedName name="data_qsctw_1" localSheetId="33">#REF!</definedName>
    <definedName name="data_qsctw_1" localSheetId="46">#REF!</definedName>
    <definedName name="data_qsctw_1" localSheetId="32">#REF!</definedName>
    <definedName name="data_qsctw_1" localSheetId="38">#REF!</definedName>
    <definedName name="data_qsctw_1" localSheetId="58">#REF!</definedName>
    <definedName name="data_qsctw_1" localSheetId="60">#REF!</definedName>
    <definedName name="data_qsctw_1" localSheetId="62">#REF!</definedName>
    <definedName name="data_qsctw_1" localSheetId="59">#REF!</definedName>
    <definedName name="data_qsctw_1" localSheetId="61">#REF!</definedName>
    <definedName name="data_qsctw_1" localSheetId="63">#REF!</definedName>
    <definedName name="data_qsctw_1">#REF!</definedName>
    <definedName name="data_qsctw_2" localSheetId="29">#REF!</definedName>
    <definedName name="data_qsctw_2" localSheetId="44">#REF!</definedName>
    <definedName name="data_qsctw_2" localSheetId="28">#REF!</definedName>
    <definedName name="data_qsctw_2" localSheetId="36">#REF!</definedName>
    <definedName name="data_qsctw_2" localSheetId="31">#REF!</definedName>
    <definedName name="data_qsctw_2" localSheetId="45">#REF!</definedName>
    <definedName name="data_qsctw_2" localSheetId="30">#REF!</definedName>
    <definedName name="data_qsctw_2" localSheetId="37">#REF!</definedName>
    <definedName name="data_qsctw_2" localSheetId="33">#REF!</definedName>
    <definedName name="data_qsctw_2" localSheetId="46">#REF!</definedName>
    <definedName name="data_qsctw_2" localSheetId="32">#REF!</definedName>
    <definedName name="data_qsctw_2" localSheetId="38">#REF!</definedName>
    <definedName name="data_qsctw_2" localSheetId="58">#REF!</definedName>
    <definedName name="data_qsctw_2" localSheetId="60">#REF!</definedName>
    <definedName name="data_qsctw_2" localSheetId="62">#REF!</definedName>
    <definedName name="data_qsctw_2" localSheetId="59">#REF!</definedName>
    <definedName name="data_qsctw_2" localSheetId="61">#REF!</definedName>
    <definedName name="data_qsctw_2" localSheetId="63">#REF!</definedName>
    <definedName name="data_qsctw_2">#REF!</definedName>
    <definedName name="data_scppt1_1">#REF!</definedName>
    <definedName name="data_scppt1_2">#REF!</definedName>
    <definedName name="data_scppt1_3">#REF!</definedName>
    <definedName name="data_scppt1a_1">#REF!</definedName>
    <definedName name="data_scppt1a_2">#REF!</definedName>
    <definedName name="data_scppt1a_3">#REF!</definedName>
    <definedName name="data_scppt1b_1">#REF!</definedName>
    <definedName name="data_scppt1b_2">#REF!</definedName>
    <definedName name="data_scppt1b_3">#REF!</definedName>
    <definedName name="data_scppt2">#REF!</definedName>
    <definedName name="data_scppt2a">#REF!</definedName>
    <definedName name="data_scppt2d">#REF!</definedName>
    <definedName name="End" localSheetId="33">#REF!</definedName>
    <definedName name="End" localSheetId="46">#REF!</definedName>
    <definedName name="End" localSheetId="38">#REF!</definedName>
    <definedName name="End" localSheetId="62">#REF!</definedName>
    <definedName name="End">#REF!</definedName>
    <definedName name="ENG_BI_CORE_LOCATION">"C:\Program Files (x86)\Sage Software\Sage MAS 500 Client\Managed Applications\SMIFramework\"</definedName>
    <definedName name="ENG_BI_EXE_FULL_PATH">"C:\Program Files (x86)\Sage Software\Sage MAS 500 Client\Managed Applications\SMIFramework\BICORE.EXE"</definedName>
    <definedName name="ENG_BI_EXE_NAME" hidden="1">"BICORE.EXE"</definedName>
    <definedName name="ENG_BI_EXEC_CMD_ARGS" hidden="1">"03304607810011310210612012311503605007005005305105305405505805705404905704903305005712708707909608606508708005909212011511307211111811909811013009404709606711511411210611912107707309412612709112012010907611811011210611112209804609507211111812109711412"</definedName>
    <definedName name="ENG_BI_EXEC_CMD_ARGS_10" hidden="1">"11910311911611311810010110411612412010904611910211910210010112110512511710105010411211003803205106701006907506707810611010203708610111311711007003411310211605405204809910211212104103304707103301106506711511411210611912107707303308710110812110606104305"</definedName>
    <definedName name="ENG_BI_EXEC_CMD_ARGS_11" hidden="1">"50500500430330480670320140650470921101151191101121110660100640890971241140630100690850981201070770730320951061081211060620350530480530530500580550490480590350330520620360150600560930971191120630110640470731151181141211121101181021111210621291280790910"</definedName>
    <definedName name="ENG_BI_EXEC_CMD_ARGS_12" hidden="1">"77069086074069081069082069082083070056126"</definedName>
    <definedName name="ENG_BI_EXEC_CMD_ARGS_2" hidden="1">"60740690970610430530490590461260320540751240890690820700780931040670830730700620520490541301230770730850890890700620581251271001121231141181011211020690700830730870860780890621191081151161171141041020991251241131120511111021220971041021161141231091010"</definedName>
    <definedName name="ENG_BI_EXEC_CMD_ARGS_3" hidden="1">"55100112114125127100112123114118101121102069070067069089065085086072061118098116058048052100097121121125127100113115109118101121101077073086083078083062105109101111111123124125127100113118102108109104076074085072067088069070066101114130123104121117102"</definedName>
    <definedName name="ENG_BI_EXEC_CMD_ARGS_4" hidden="1">"11310610007107908108506508709607906508607006209210111912109912012303208010211110103608410912110811003907411012411811510211010310603207612010911610211112212912309911711710711510609907608608308706908207208907009408307213012409611611710211310510807707407"</definedName>
    <definedName name="ENG_BI_EXEC_CMD_ARGS_5" hidden="1">"80980700660870830880700820930770650880740620490530320781021101261041151210410510490540561291280951211260981121101000710770780930740650910760790680770660850740610550540320771100991051140991021180320540530490651321240951211180991131051030750730870980690"</definedName>
    <definedName name="ENG_BI_EXEC_CMD_ARGS_6" hidden="1">"69087070079072061054053049065132124095121118099113105103075073087098069069087084085069082088066050057056057125132096113122098112110099076094082086082080079088072073083068077072085069070051057037070105103114126106114125037051049053056129128095121124099"</definedName>
    <definedName name="ENG_BI_EXEC_CMD_ARGS_7" hidden="1">"10811410006809008208608207908709307208708906608308806806908906907005505003207910209911911710111912104105904805306112612409911211811011810612310207707408406808407708107007807709306909208906206107311012211011412011711010111911706301506008710611512411411"</definedName>
    <definedName name="ENG_BI_EXEC_CMD_ARGS_8" hidden="1">"11140670110610891151051190620190670861151101150740730320901021081261100610381051100981101111181200340560690110600781111001191211161210801061241151231161151010360861011131171100680350841231181020390470660150600891061151191241121151040320901021081261080"</definedName>
    <definedName name="ENG_BI_EXEC_CMD_ARGS_9" hidden="1">"62034075071117075083126121112090115111065039048063014060088119117124123102100076112111115101103121105120119032090102109118105061038075097117122102034041048063015060051090115110123062014065084082080083105119118110121079097118102033091097112122101070043"</definedName>
    <definedName name="ENG_BI_GEN_LIC" hidden="1">"0"</definedName>
    <definedName name="ENG_BI_GEN_LIC_WS" hidden="1">"True"</definedName>
    <definedName name="ENG_BI_LBI" hidden="1">"NKCQKDNUII"</definedName>
    <definedName name="ENG_BI_PROFILE_PATH" hidden="1">"C:\ProgramData\Alchemex\AlchemexSmartReporting\MetaData\MAS\Report Designer Add-In S500 Demo 1-0-2\BICORE_profiler_20130111_145418.csv"</definedName>
    <definedName name="ENG_BI_REPOS_FILE" hidden="1">"\\WCRSPrdACTSQL\MAS500Reports\alchemex.svd"</definedName>
    <definedName name="ENG_BI_REPOS_PATH" hidden="1">"\\WCRSPrdACTSQL\MAS500Reports"</definedName>
    <definedName name="ENG_BI_TLA" hidden="1">"168;82;236;50;116;27;179;43;92;32;254;245;184;13;42;190;186;82;96;248;145;208;57;268;225;173;212;225;45;273;204;75"</definedName>
    <definedName name="fff">[7]Config!$C$33</definedName>
    <definedName name="fffffff">[7]Config!$H$12:$H$16</definedName>
    <definedName name="footnote_format">[8]config!$E$27</definedName>
    <definedName name="freeze_1" localSheetId="29">#REF!</definedName>
    <definedName name="freeze_1" localSheetId="44">#REF!</definedName>
    <definedName name="freeze_1" localSheetId="28">#REF!</definedName>
    <definedName name="freeze_1" localSheetId="36">#REF!</definedName>
    <definedName name="freeze_1" localSheetId="31">#REF!</definedName>
    <definedName name="freeze_1" localSheetId="45">#REF!</definedName>
    <definedName name="freeze_1" localSheetId="30">#REF!</definedName>
    <definedName name="freeze_1" localSheetId="37">#REF!</definedName>
    <definedName name="freeze_1" localSheetId="33">#REF!</definedName>
    <definedName name="freeze_1" localSheetId="46">#REF!</definedName>
    <definedName name="freeze_1" localSheetId="32">#REF!</definedName>
    <definedName name="freeze_1" localSheetId="38">#REF!</definedName>
    <definedName name="freeze_1" localSheetId="58">#REF!</definedName>
    <definedName name="freeze_1" localSheetId="60">#REF!</definedName>
    <definedName name="freeze_1" localSheetId="62">#REF!</definedName>
    <definedName name="freeze_1" localSheetId="59">#REF!</definedName>
    <definedName name="freeze_1" localSheetId="61">#REF!</definedName>
    <definedName name="freeze_1" localSheetId="63">#REF!</definedName>
    <definedName name="freeze_1">#REF!</definedName>
    <definedName name="freeze_2" localSheetId="29">#REF!</definedName>
    <definedName name="freeze_2" localSheetId="44">#REF!</definedName>
    <definedName name="freeze_2" localSheetId="28">#REF!</definedName>
    <definedName name="freeze_2" localSheetId="36">#REF!</definedName>
    <definedName name="freeze_2" localSheetId="31">#REF!</definedName>
    <definedName name="freeze_2" localSheetId="45">#REF!</definedName>
    <definedName name="freeze_2" localSheetId="30">#REF!</definedName>
    <definedName name="freeze_2" localSheetId="37">#REF!</definedName>
    <definedName name="freeze_2" localSheetId="33">#REF!</definedName>
    <definedName name="freeze_2" localSheetId="46">#REF!</definedName>
    <definedName name="freeze_2" localSheetId="32">#REF!</definedName>
    <definedName name="freeze_2" localSheetId="38">#REF!</definedName>
    <definedName name="freeze_2" localSheetId="58">#REF!</definedName>
    <definedName name="freeze_2" localSheetId="60">#REF!</definedName>
    <definedName name="freeze_2" localSheetId="62">#REF!</definedName>
    <definedName name="freeze_2" localSheetId="59">#REF!</definedName>
    <definedName name="freeze_2" localSheetId="61">#REF!</definedName>
    <definedName name="freeze_2" localSheetId="63">#REF!</definedName>
    <definedName name="freeze_2">#REF!</definedName>
    <definedName name="freeze_3">#REF!</definedName>
    <definedName name="freeze_4">#REF!</definedName>
    <definedName name="ftr_exprem_01">#REF!</definedName>
    <definedName name="ftr_exprem_02">#REF!</definedName>
    <definedName name="hdr_58_overflow" localSheetId="29">#REF!</definedName>
    <definedName name="hdr_58_overflow" localSheetId="44">#REF!</definedName>
    <definedName name="hdr_58_overflow" localSheetId="28">#REF!</definedName>
    <definedName name="hdr_58_overflow" localSheetId="36">#REF!</definedName>
    <definedName name="hdr_58_overflow" localSheetId="31">#REF!</definedName>
    <definedName name="hdr_58_overflow" localSheetId="45">#REF!</definedName>
    <definedName name="hdr_58_overflow" localSheetId="30">#REF!</definedName>
    <definedName name="hdr_58_overflow" localSheetId="37">#REF!</definedName>
    <definedName name="hdr_58_overflow" localSheetId="33">#REF!</definedName>
    <definedName name="hdr_58_overflow" localSheetId="46">#REF!</definedName>
    <definedName name="hdr_58_overflow" localSheetId="32">#REF!</definedName>
    <definedName name="hdr_58_overflow" localSheetId="38">#REF!</definedName>
    <definedName name="hdr_58_overflow" localSheetId="58">#REF!</definedName>
    <definedName name="hdr_58_overflow" localSheetId="60">#REF!</definedName>
    <definedName name="hdr_58_overflow" localSheetId="62">#REF!</definedName>
    <definedName name="hdr_58_overflow" localSheetId="59">#REF!</definedName>
    <definedName name="hdr_58_overflow" localSheetId="61">#REF!</definedName>
    <definedName name="hdr_58_overflow" localSheetId="63">#REF!</definedName>
    <definedName name="hdr_58_overflow">#REF!</definedName>
    <definedName name="hdr_exnetinvt" localSheetId="29">#REF!</definedName>
    <definedName name="hdr_exnetinvt" localSheetId="44">#REF!</definedName>
    <definedName name="hdr_exnetinvt" localSheetId="28">#REF!</definedName>
    <definedName name="hdr_exnetinvt" localSheetId="36">#REF!</definedName>
    <definedName name="hdr_exnetinvt" localSheetId="31">#REF!</definedName>
    <definedName name="hdr_exnetinvt" localSheetId="45">#REF!</definedName>
    <definedName name="hdr_exnetinvt" localSheetId="30">#REF!</definedName>
    <definedName name="hdr_exnetinvt" localSheetId="37">#REF!</definedName>
    <definedName name="hdr_exnetinvt" localSheetId="33">#REF!</definedName>
    <definedName name="hdr_exnetinvt" localSheetId="46">#REF!</definedName>
    <definedName name="hdr_exnetinvt" localSheetId="32">#REF!</definedName>
    <definedName name="hdr_exnetinvt" localSheetId="38">#REF!</definedName>
    <definedName name="hdr_exnetinvt" localSheetId="58">#REF!</definedName>
    <definedName name="hdr_exnetinvt" localSheetId="60">#REF!</definedName>
    <definedName name="hdr_exnetinvt" localSheetId="62">#REF!</definedName>
    <definedName name="hdr_exnetinvt" localSheetId="59">#REF!</definedName>
    <definedName name="hdr_exnetinvt" localSheetId="61">#REF!</definedName>
    <definedName name="hdr_exnetinvt" localSheetId="63">#REF!</definedName>
    <definedName name="hdr_exnetinvt">#REF!</definedName>
    <definedName name="hdr_exprem_01">#REF!</definedName>
    <definedName name="hdr_exprem_02">#REF!</definedName>
    <definedName name="hdr_main" localSheetId="29">#REF!</definedName>
    <definedName name="hdr_main" localSheetId="44">#REF!</definedName>
    <definedName name="hdr_main" localSheetId="28">#REF!</definedName>
    <definedName name="hdr_main" localSheetId="36">#REF!</definedName>
    <definedName name="hdr_main" localSheetId="31">#REF!</definedName>
    <definedName name="hdr_main" localSheetId="45">#REF!</definedName>
    <definedName name="hdr_main" localSheetId="30">#REF!</definedName>
    <definedName name="hdr_main" localSheetId="37">#REF!</definedName>
    <definedName name="hdr_main" localSheetId="33">#REF!</definedName>
    <definedName name="hdr_main" localSheetId="46">#REF!</definedName>
    <definedName name="hdr_main" localSheetId="32">#REF!</definedName>
    <definedName name="hdr_main" localSheetId="38">#REF!</definedName>
    <definedName name="hdr_main" localSheetId="58">#REF!</definedName>
    <definedName name="hdr_main" localSheetId="60">#REF!</definedName>
    <definedName name="hdr_main" localSheetId="62">#REF!</definedName>
    <definedName name="hdr_main" localSheetId="59">#REF!</definedName>
    <definedName name="hdr_main" localSheetId="61">#REF!</definedName>
    <definedName name="hdr_main" localSheetId="63">#REF!</definedName>
    <definedName name="hdr_main">#REF!</definedName>
    <definedName name="hdr_overflow" localSheetId="29">#REF!</definedName>
    <definedName name="hdr_overflow" localSheetId="44">#REF!</definedName>
    <definedName name="hdr_overflow" localSheetId="28">#REF!</definedName>
    <definedName name="hdr_overflow" localSheetId="36">#REF!</definedName>
    <definedName name="hdr_overflow" localSheetId="31">#REF!</definedName>
    <definedName name="hdr_overflow" localSheetId="45">#REF!</definedName>
    <definedName name="hdr_overflow" localSheetId="30">#REF!</definedName>
    <definedName name="hdr_overflow" localSheetId="37">#REF!</definedName>
    <definedName name="hdr_overflow" localSheetId="33">#REF!</definedName>
    <definedName name="hdr_overflow" localSheetId="46">#REF!</definedName>
    <definedName name="hdr_overflow" localSheetId="32">#REF!</definedName>
    <definedName name="hdr_overflow" localSheetId="38">#REF!</definedName>
    <definedName name="hdr_overflow" localSheetId="58">#REF!</definedName>
    <definedName name="hdr_overflow" localSheetId="60">#REF!</definedName>
    <definedName name="hdr_overflow" localSheetId="62">#REF!</definedName>
    <definedName name="hdr_overflow" localSheetId="59">#REF!</definedName>
    <definedName name="hdr_overflow" localSheetId="61">#REF!</definedName>
    <definedName name="hdr_overflow" localSheetId="63">#REF!</definedName>
    <definedName name="hdr_overflow">#REF!</definedName>
    <definedName name="hdr_qpt1" localSheetId="29">#REF!</definedName>
    <definedName name="hdr_qpt1" localSheetId="44">#REF!</definedName>
    <definedName name="hdr_qpt1" localSheetId="28">#REF!</definedName>
    <definedName name="hdr_qpt1" localSheetId="36">#REF!</definedName>
    <definedName name="hdr_qpt1" localSheetId="31">#REF!</definedName>
    <definedName name="hdr_qpt1" localSheetId="45">#REF!</definedName>
    <definedName name="hdr_qpt1" localSheetId="30">#REF!</definedName>
    <definedName name="hdr_qpt1" localSheetId="37">#REF!</definedName>
    <definedName name="hdr_qpt1" localSheetId="33">#REF!</definedName>
    <definedName name="hdr_qpt1" localSheetId="46">#REF!</definedName>
    <definedName name="hdr_qpt1" localSheetId="32">#REF!</definedName>
    <definedName name="hdr_qpt1" localSheetId="38">#REF!</definedName>
    <definedName name="hdr_qpt1" localSheetId="58">#REF!</definedName>
    <definedName name="hdr_qpt1" localSheetId="60">#REF!</definedName>
    <definedName name="hdr_qpt1" localSheetId="62">#REF!</definedName>
    <definedName name="hdr_qpt1" localSheetId="59">#REF!</definedName>
    <definedName name="hdr_qpt1" localSheetId="61">#REF!</definedName>
    <definedName name="hdr_qpt1" localSheetId="63">#REF!</definedName>
    <definedName name="hdr_qpt1">#REF!</definedName>
    <definedName name="hdr_title_overflow_02">#REF!</definedName>
    <definedName name="hide_1" localSheetId="29">#REF!</definedName>
    <definedName name="hide_1" localSheetId="44">#REF!</definedName>
    <definedName name="hide_1" localSheetId="28">#REF!</definedName>
    <definedName name="hide_1" localSheetId="36">#REF!</definedName>
    <definedName name="hide_1" localSheetId="31">#REF!</definedName>
    <definedName name="hide_1" localSheetId="45">#REF!</definedName>
    <definedName name="hide_1" localSheetId="30">#REF!</definedName>
    <definedName name="hide_1" localSheetId="37">#REF!</definedName>
    <definedName name="hide_1" localSheetId="33">#REF!</definedName>
    <definedName name="hide_1" localSheetId="46">#REF!</definedName>
    <definedName name="hide_1" localSheetId="32">#REF!</definedName>
    <definedName name="hide_1" localSheetId="38">#REF!</definedName>
    <definedName name="hide_1" localSheetId="58">#REF!</definedName>
    <definedName name="hide_1" localSheetId="60">#REF!</definedName>
    <definedName name="hide_1" localSheetId="62">#REF!</definedName>
    <definedName name="hide_1" localSheetId="59">#REF!</definedName>
    <definedName name="hide_1" localSheetId="61">#REF!</definedName>
    <definedName name="hide_1" localSheetId="63">#REF!</definedName>
    <definedName name="hide_1">#REF!</definedName>
    <definedName name="hide_2" localSheetId="29">#REF!</definedName>
    <definedName name="hide_2" localSheetId="44">#REF!</definedName>
    <definedName name="hide_2" localSheetId="28">#REF!</definedName>
    <definedName name="hide_2" localSheetId="36">#REF!</definedName>
    <definedName name="hide_2" localSheetId="31">#REF!</definedName>
    <definedName name="hide_2" localSheetId="45">#REF!</definedName>
    <definedName name="hide_2" localSheetId="30">#REF!</definedName>
    <definedName name="hide_2" localSheetId="37">#REF!</definedName>
    <definedName name="hide_2" localSheetId="33">#REF!</definedName>
    <definedName name="hide_2" localSheetId="46">#REF!</definedName>
    <definedName name="hide_2" localSheetId="32">#REF!</definedName>
    <definedName name="hide_2" localSheetId="38">#REF!</definedName>
    <definedName name="hide_2" localSheetId="58">#REF!</definedName>
    <definedName name="hide_2" localSheetId="60">#REF!</definedName>
    <definedName name="hide_2" localSheetId="62">#REF!</definedName>
    <definedName name="hide_2" localSheetId="59">#REF!</definedName>
    <definedName name="hide_2" localSheetId="61">#REF!</definedName>
    <definedName name="hide_2" localSheetId="63">#REF!</definedName>
    <definedName name="hide_2">#REF!</definedName>
    <definedName name="hide_4">#REF!</definedName>
    <definedName name="hide_5">#REF!</definedName>
    <definedName name="INFO_BI_EXE_NAME" hidden="1">"BICORE.EXE"</definedName>
    <definedName name="INFO_EXE_SERVER_PATH" hidden="1">"C:\Program Files (x86)\Sage Software\Sage MAS 500 Client\Managed Applications\SMIFramework\BICORE.EXE"</definedName>
    <definedName name="INFO_INSTANCE_ID" hidden="1">"0"</definedName>
    <definedName name="INFO_INSTANCE_NAME" hidden="1">"Monthly Stat Financials - New GAAP Adjs_20180226_14_56_29_5656.xls"</definedName>
    <definedName name="INFO_REPORT_CODE" hidden="1">"S500-AI01-1-2"</definedName>
    <definedName name="INFO_REPORT_ID" hidden="1">"9"</definedName>
    <definedName name="INFO_REPORT_NAME" hidden="1">"Monthly Stat Financials - New GAAP Adjs"</definedName>
    <definedName name="INFO_RUN_USER" hidden="1">""</definedName>
    <definedName name="INFO_RUN_WORKSTATION" hidden="1">"WCRSCTXSTD03"</definedName>
    <definedName name="inside_format">[9]Config!$G$7</definedName>
    <definedName name="march">#REF!</definedName>
    <definedName name="mrch">#REF!</definedName>
    <definedName name="overflow_02">#REF!</definedName>
    <definedName name="overflow_03">#REF!</definedName>
    <definedName name="Overflow_Print_1" localSheetId="29">#REF!</definedName>
    <definedName name="Overflow_Print_1" localSheetId="44">#REF!</definedName>
    <definedName name="Overflow_Print_1" localSheetId="28">#REF!</definedName>
    <definedName name="Overflow_Print_1" localSheetId="36">#REF!</definedName>
    <definedName name="Overflow_Print_1" localSheetId="31">#REF!</definedName>
    <definedName name="Overflow_Print_1" localSheetId="45">#REF!</definedName>
    <definedName name="Overflow_Print_1" localSheetId="30">#REF!</definedName>
    <definedName name="Overflow_Print_1" localSheetId="37">#REF!</definedName>
    <definedName name="Overflow_Print_1" localSheetId="33">#REF!</definedName>
    <definedName name="Overflow_Print_1" localSheetId="46">#REF!</definedName>
    <definedName name="Overflow_Print_1" localSheetId="32">#REF!</definedName>
    <definedName name="Overflow_Print_1" localSheetId="38">#REF!</definedName>
    <definedName name="Overflow_Print_1" localSheetId="58">#REF!</definedName>
    <definedName name="Overflow_Print_1" localSheetId="60">#REF!</definedName>
    <definedName name="Overflow_Print_1" localSheetId="62">#REF!</definedName>
    <definedName name="Overflow_Print_1" localSheetId="59">#REF!</definedName>
    <definedName name="Overflow_Print_1" localSheetId="61">#REF!</definedName>
    <definedName name="Overflow_Print_1" localSheetId="63">#REF!</definedName>
    <definedName name="Overflow_Print_1">#REF!</definedName>
    <definedName name="Overflow_Print_1footer" localSheetId="29">#REF!</definedName>
    <definedName name="Overflow_Print_1footer" localSheetId="44">#REF!</definedName>
    <definedName name="Overflow_Print_1footer" localSheetId="28">#REF!</definedName>
    <definedName name="Overflow_Print_1footer" localSheetId="36">#REF!</definedName>
    <definedName name="Overflow_Print_1footer" localSheetId="31">#REF!</definedName>
    <definedName name="Overflow_Print_1footer" localSheetId="45">#REF!</definedName>
    <definedName name="Overflow_Print_1footer" localSheetId="30">#REF!</definedName>
    <definedName name="Overflow_Print_1footer" localSheetId="37">#REF!</definedName>
    <definedName name="Overflow_Print_1footer" localSheetId="33">#REF!</definedName>
    <definedName name="Overflow_Print_1footer" localSheetId="46">#REF!</definedName>
    <definedName name="Overflow_Print_1footer" localSheetId="32">#REF!</definedName>
    <definedName name="Overflow_Print_1footer" localSheetId="38">#REF!</definedName>
    <definedName name="Overflow_Print_1footer" localSheetId="58">#REF!</definedName>
    <definedName name="Overflow_Print_1footer" localSheetId="60">#REF!</definedName>
    <definedName name="Overflow_Print_1footer" localSheetId="62">#REF!</definedName>
    <definedName name="Overflow_Print_1footer" localSheetId="59">#REF!</definedName>
    <definedName name="Overflow_Print_1footer" localSheetId="61">#REF!</definedName>
    <definedName name="Overflow_Print_1footer" localSheetId="63">#REF!</definedName>
    <definedName name="Overflow_Print_1footer">#REF!</definedName>
    <definedName name="PERIOD">'[3]Basic Info'!$B$13</definedName>
    <definedName name="PeriodsInYear">'[10]Forms 1 &amp; 2'!#REF!</definedName>
    <definedName name="_xlnm.Print_Area" localSheetId="25">'2013 ALTA Balance'!$A$1:$E$352</definedName>
    <definedName name="_xlnm.Print_Area" localSheetId="42">'2013 ALTA Claims'!$B:$H</definedName>
    <definedName name="_xlnm.Print_Area" localSheetId="24">'2013 ALTA Income'!$A$1:$E$426</definedName>
    <definedName name="_xlnm.Print_Area" localSheetId="34">'2013 Sched S-3'!$A$1:$D$547</definedName>
    <definedName name="_xlnm.Print_Area" localSheetId="48">'2013 UW List'!$A$1:$D$38</definedName>
    <definedName name="_xlnm.Print_Area" localSheetId="27">'2014 ALTA Balance'!$A$1:$E$424</definedName>
    <definedName name="_xlnm.Print_Area" localSheetId="43">'2014 ALTA Claims'!$B:$H</definedName>
    <definedName name="_xlnm.Print_Area" localSheetId="26">'2014 ALTA Income'!$A$1:$E$514</definedName>
    <definedName name="_xlnm.Print_Area" localSheetId="35">'2014 Sched S-3'!$A$1:$D$659</definedName>
    <definedName name="_xlnm.Print_Area" localSheetId="49">'2014 UW List'!$A$1:$D$44</definedName>
    <definedName name="_xlnm.Print_Area" localSheetId="29">'2015 ALTA Balance'!$A$1:$E$460</definedName>
    <definedName name="_xlnm.Print_Area" localSheetId="44">'2015 ALTA Claims'!$B:$H</definedName>
    <definedName name="_xlnm.Print_Area" localSheetId="28">'2015 ALTA Income'!$A$1:$E$558</definedName>
    <definedName name="_xlnm.Print_Area" localSheetId="36">'2015 Sched S-3'!$A$1:$D$715</definedName>
    <definedName name="_xlnm.Print_Area" localSheetId="50">'2015 UW List'!$A$1:$D$49</definedName>
    <definedName name="_xlnm.Print_Area" localSheetId="31">'2016 ALTA Balance'!$A$1:$E$442</definedName>
    <definedName name="_xlnm.Print_Area" localSheetId="45">'2016 ALTA Claims'!$B:$H</definedName>
    <definedName name="_xlnm.Print_Area" localSheetId="30">'2016 ALTA Income'!$A$1:$E$558</definedName>
    <definedName name="_xlnm.Print_Area" localSheetId="37">'2016 Sched S-3'!$A$1:$D$714</definedName>
    <definedName name="_xlnm.Print_Area" localSheetId="51">'2016 UW List'!$A$1:$D$49</definedName>
    <definedName name="_xlnm.Print_Area" localSheetId="33">'2017 ALTA Balance'!$A$1:$E$496</definedName>
    <definedName name="_xlnm.Print_Area" localSheetId="46">'2017 ALTA Claims'!$B:$H</definedName>
    <definedName name="_xlnm.Print_Area" localSheetId="32">'2017 ALTA Income'!$A$1:$E$602</definedName>
    <definedName name="_xlnm.Print_Area" localSheetId="38">'2017 Sched S-3'!$A$1:$D$770</definedName>
    <definedName name="_xlnm.Print_Area" localSheetId="52">'2017 UW List'!$A$1:$D$51</definedName>
    <definedName name="_xlnm.Print_Area" localSheetId="0">Cover!$A$3:$I$98</definedName>
    <definedName name="_xlnm.Print_Area" localSheetId="54">'Form 1 - 2013'!$A$1:$I$434</definedName>
    <definedName name="_xlnm.Print_Area" localSheetId="56">'Form 1 - 2014'!$A$1:$I$522</definedName>
    <definedName name="_xlnm.Print_Area" localSheetId="58">'Form 1 - 2015'!$A$1:$I$564</definedName>
    <definedName name="_xlnm.Print_Area" localSheetId="60">'Form 1 - 2016'!$A$1:$I$565</definedName>
    <definedName name="_xlnm.Print_Area" localSheetId="62">'Form 1 - 2017'!$A$1:$I$610</definedName>
    <definedName name="_xlnm.Print_Area" localSheetId="55">'Form 2 - 2013'!$A$1:$H$881</definedName>
    <definedName name="_xlnm.Print_Area" localSheetId="57">'Form 2 - 2014'!$A$1:$H$1061</definedName>
    <definedName name="_xlnm.Print_Area" localSheetId="59">'Form 2 - 2015'!$A$1:$H$1151</definedName>
    <definedName name="_xlnm.Print_Area" localSheetId="61">'Form 2 - 2016'!$A$1:$H$1151</definedName>
    <definedName name="_xlnm.Print_Area" localSheetId="63">'Form 2 - 2017'!$A$1:$H$1241</definedName>
    <definedName name="_xlnm.Print_Area" localSheetId="2">Intro!$A$1:$K$51</definedName>
    <definedName name="Print_Area_exnetinvt" localSheetId="29">#REF!</definedName>
    <definedName name="Print_Area_exnetinvt" localSheetId="44">#REF!</definedName>
    <definedName name="Print_Area_exnetinvt" localSheetId="28">#REF!</definedName>
    <definedName name="Print_Area_exnetinvt" localSheetId="36">#REF!</definedName>
    <definedName name="Print_Area_exnetinvt" localSheetId="31">#REF!</definedName>
    <definedName name="Print_Area_exnetinvt" localSheetId="45">#REF!</definedName>
    <definedName name="Print_Area_exnetinvt" localSheetId="30">#REF!</definedName>
    <definedName name="Print_Area_exnetinvt" localSheetId="37">#REF!</definedName>
    <definedName name="Print_Area_exnetinvt" localSheetId="33">#REF!</definedName>
    <definedName name="Print_Area_exnetinvt" localSheetId="46">#REF!</definedName>
    <definedName name="Print_Area_exnetinvt" localSheetId="32">#REF!</definedName>
    <definedName name="Print_Area_exnetinvt" localSheetId="38">#REF!</definedName>
    <definedName name="Print_Area_exnetinvt" localSheetId="58">#REF!</definedName>
    <definedName name="Print_Area_exnetinvt" localSheetId="60">#REF!</definedName>
    <definedName name="Print_Area_exnetinvt" localSheetId="62">#REF!</definedName>
    <definedName name="Print_Area_exnetinvt" localSheetId="59">#REF!</definedName>
    <definedName name="Print_Area_exnetinvt" localSheetId="61">#REF!</definedName>
    <definedName name="Print_Area_exnetinvt" localSheetId="63">#REF!</definedName>
    <definedName name="Print_Area_exnetinvt">#REF!</definedName>
    <definedName name="Print_Area_main" localSheetId="29">#REF!</definedName>
    <definedName name="Print_Area_main" localSheetId="44">#REF!</definedName>
    <definedName name="Print_Area_main" localSheetId="28">#REF!</definedName>
    <definedName name="Print_Area_main" localSheetId="36">#REF!</definedName>
    <definedName name="Print_Area_main" localSheetId="31">#REF!</definedName>
    <definedName name="Print_Area_main" localSheetId="45">#REF!</definedName>
    <definedName name="Print_Area_main" localSheetId="30">#REF!</definedName>
    <definedName name="Print_Area_main" localSheetId="37">#REF!</definedName>
    <definedName name="Print_Area_main" localSheetId="33">#REF!</definedName>
    <definedName name="Print_Area_main" localSheetId="46">#REF!</definedName>
    <definedName name="Print_Area_main" localSheetId="32">#REF!</definedName>
    <definedName name="Print_Area_main" localSheetId="38">#REF!</definedName>
    <definedName name="Print_Area_main" localSheetId="58">#REF!</definedName>
    <definedName name="Print_Area_main" localSheetId="60">#REF!</definedName>
    <definedName name="Print_Area_main" localSheetId="62">#REF!</definedName>
    <definedName name="Print_Area_main" localSheetId="59">#REF!</definedName>
    <definedName name="Print_Area_main" localSheetId="61">#REF!</definedName>
    <definedName name="Print_Area_main" localSheetId="63">#REF!</definedName>
    <definedName name="Print_Area_main">#REF!</definedName>
    <definedName name="print_area_main_1">#REF!</definedName>
    <definedName name="print_area_main_2">#REF!</definedName>
    <definedName name="print_area_main_3">#REF!</definedName>
    <definedName name="Print_Area_qpt1" localSheetId="29">#REF!</definedName>
    <definedName name="Print_Area_qpt1" localSheetId="44">#REF!</definedName>
    <definedName name="Print_Area_qpt1" localSheetId="28">#REF!</definedName>
    <definedName name="Print_Area_qpt1" localSheetId="36">#REF!</definedName>
    <definedName name="Print_Area_qpt1" localSheetId="31">#REF!</definedName>
    <definedName name="Print_Area_qpt1" localSheetId="45">#REF!</definedName>
    <definedName name="Print_Area_qpt1" localSheetId="30">#REF!</definedName>
    <definedName name="Print_Area_qpt1" localSheetId="37">#REF!</definedName>
    <definedName name="Print_Area_qpt1" localSheetId="33">#REF!</definedName>
    <definedName name="Print_Area_qpt1" localSheetId="46">#REF!</definedName>
    <definedName name="Print_Area_qpt1" localSheetId="32">#REF!</definedName>
    <definedName name="Print_Area_qpt1" localSheetId="38">#REF!</definedName>
    <definedName name="Print_Area_qpt1" localSheetId="58">#REF!</definedName>
    <definedName name="Print_Area_qpt1" localSheetId="60">#REF!</definedName>
    <definedName name="Print_Area_qpt1" localSheetId="62">#REF!</definedName>
    <definedName name="Print_Area_qpt1" localSheetId="59">#REF!</definedName>
    <definedName name="Print_Area_qpt1" localSheetId="61">#REF!</definedName>
    <definedName name="Print_Area_qpt1" localSheetId="63">#REF!</definedName>
    <definedName name="Print_Area_qpt1">#REF!</definedName>
    <definedName name="Print_area_qpt2" localSheetId="29">#REF!</definedName>
    <definedName name="Print_area_qpt2" localSheetId="44">#REF!</definedName>
    <definedName name="Print_area_qpt2" localSheetId="28">#REF!</definedName>
    <definedName name="Print_area_qpt2" localSheetId="36">#REF!</definedName>
    <definedName name="Print_area_qpt2" localSheetId="31">#REF!</definedName>
    <definedName name="Print_area_qpt2" localSheetId="45">#REF!</definedName>
    <definedName name="Print_area_qpt2" localSheetId="30">#REF!</definedName>
    <definedName name="Print_area_qpt2" localSheetId="37">#REF!</definedName>
    <definedName name="Print_area_qpt2" localSheetId="33">#REF!</definedName>
    <definedName name="Print_area_qpt2" localSheetId="46">#REF!</definedName>
    <definedName name="Print_area_qpt2" localSheetId="32">#REF!</definedName>
    <definedName name="Print_area_qpt2" localSheetId="38">#REF!</definedName>
    <definedName name="Print_area_qpt2" localSheetId="58">#REF!</definedName>
    <definedName name="Print_area_qpt2" localSheetId="60">#REF!</definedName>
    <definedName name="Print_area_qpt2" localSheetId="62">#REF!</definedName>
    <definedName name="Print_area_qpt2" localSheetId="59">#REF!</definedName>
    <definedName name="Print_area_qpt2" localSheetId="61">#REF!</definedName>
    <definedName name="Print_area_qpt2" localSheetId="63">#REF!</definedName>
    <definedName name="Print_area_qpt2">#REF!</definedName>
    <definedName name="Print_Main" localSheetId="29">#REF!</definedName>
    <definedName name="Print_Main" localSheetId="44">#REF!</definedName>
    <definedName name="Print_Main" localSheetId="28">#REF!</definedName>
    <definedName name="Print_Main" localSheetId="36">#REF!</definedName>
    <definedName name="Print_Main" localSheetId="31">#REF!</definedName>
    <definedName name="Print_Main" localSheetId="45">#REF!</definedName>
    <definedName name="Print_Main" localSheetId="30">#REF!</definedName>
    <definedName name="Print_Main" localSheetId="37">#REF!</definedName>
    <definedName name="Print_Main" localSheetId="33">#REF!</definedName>
    <definedName name="Print_Main" localSheetId="46">#REF!</definedName>
    <definedName name="Print_Main" localSheetId="32">#REF!</definedName>
    <definedName name="Print_Main" localSheetId="38">#REF!</definedName>
    <definedName name="Print_Main" localSheetId="58">#REF!</definedName>
    <definedName name="Print_Main" localSheetId="60">#REF!</definedName>
    <definedName name="Print_Main" localSheetId="62">#REF!</definedName>
    <definedName name="Print_Main" localSheetId="59">#REF!</definedName>
    <definedName name="Print_Main" localSheetId="61">#REF!</definedName>
    <definedName name="Print_Main" localSheetId="63">#REF!</definedName>
    <definedName name="Print_Main">#REF!</definedName>
    <definedName name="print_tablehdr" localSheetId="29">#REF!</definedName>
    <definedName name="print_tablehdr" localSheetId="44">#REF!</definedName>
    <definedName name="print_tablehdr" localSheetId="28">#REF!</definedName>
    <definedName name="print_tablehdr" localSheetId="36">#REF!</definedName>
    <definedName name="print_tablehdr" localSheetId="31">#REF!</definedName>
    <definedName name="print_tablehdr" localSheetId="45">#REF!</definedName>
    <definedName name="print_tablehdr" localSheetId="30">#REF!</definedName>
    <definedName name="print_tablehdr" localSheetId="37">#REF!</definedName>
    <definedName name="print_tablehdr" localSheetId="33">#REF!</definedName>
    <definedName name="print_tablehdr" localSheetId="46">#REF!</definedName>
    <definedName name="print_tablehdr" localSheetId="32">#REF!</definedName>
    <definedName name="print_tablehdr" localSheetId="38">#REF!</definedName>
    <definedName name="print_tablehdr" localSheetId="58">#REF!</definedName>
    <definedName name="print_tablehdr" localSheetId="60">#REF!</definedName>
    <definedName name="print_tablehdr" localSheetId="62">#REF!</definedName>
    <definedName name="print_tablehdr" localSheetId="59">#REF!</definedName>
    <definedName name="print_tablehdr" localSheetId="61">#REF!</definedName>
    <definedName name="print_tablehdr" localSheetId="63">#REF!</definedName>
    <definedName name="print_tablehdr">#REF!</definedName>
    <definedName name="print_title" localSheetId="29">#REF!</definedName>
    <definedName name="print_title" localSheetId="44">#REF!</definedName>
    <definedName name="print_title" localSheetId="28">#REF!</definedName>
    <definedName name="print_title" localSheetId="36">#REF!</definedName>
    <definedName name="print_title" localSheetId="31">#REF!</definedName>
    <definedName name="print_title" localSheetId="45">#REF!</definedName>
    <definedName name="print_title" localSheetId="30">#REF!</definedName>
    <definedName name="print_title" localSheetId="37">#REF!</definedName>
    <definedName name="print_title" localSheetId="33">#REF!</definedName>
    <definedName name="print_title" localSheetId="46">#REF!</definedName>
    <definedName name="print_title" localSheetId="32">#REF!</definedName>
    <definedName name="print_title" localSheetId="38">#REF!</definedName>
    <definedName name="print_title" localSheetId="58">#REF!</definedName>
    <definedName name="print_title" localSheetId="60">#REF!</definedName>
    <definedName name="print_title" localSheetId="62">#REF!</definedName>
    <definedName name="print_title" localSheetId="59">#REF!</definedName>
    <definedName name="print_title" localSheetId="61">#REF!</definedName>
    <definedName name="print_title" localSheetId="63">#REF!</definedName>
    <definedName name="print_title">#REF!</definedName>
    <definedName name="_xlnm.Print_Titles" localSheetId="42">'2013 ALTA Claims'!$1:$4</definedName>
    <definedName name="_xlnm.Print_Titles" localSheetId="43">'2014 ALTA Claims'!$1:$4</definedName>
    <definedName name="_xlnm.Print_Titles" localSheetId="44">'2015 ALTA Claims'!$1:$4</definedName>
    <definedName name="_xlnm.Print_Titles" localSheetId="45">'2016 ALTA Claims'!$1:$4</definedName>
    <definedName name="_xlnm.Print_Titles" localSheetId="46">'2017 ALTA Claims'!$1:$4</definedName>
    <definedName name="PY_Column">'[2]U-7'!$BW$7</definedName>
    <definedName name="spec">'[10]Forms 1 &amp; 2'!#REF!</definedName>
    <definedName name="SV_DBTYPE">"5"</definedName>
    <definedName name="SV_ENCPT_LOGON_PWD" hidden="1">"078104085088070118116120102"</definedName>
    <definedName name="SV_ENCPT_LOGON_USER" hidden="1">"095094088070084106110098108111118117"</definedName>
    <definedName name="SV_REPORT_CODE">"S500-AI01-1-2"</definedName>
    <definedName name="SV_REPORT_ID">"9"</definedName>
    <definedName name="SV_REPORT_NAME">"Monthly Stat Financials - New GAAP Adjs"</definedName>
    <definedName name="SV_REPOSCODE">""</definedName>
    <definedName name="SV_SOLUTION_ID">"33"</definedName>
    <definedName name="SV_TENANT_CODE">"012"</definedName>
    <definedName name="Tolerance">[2]Tolerance_Checks!$L$14</definedName>
    <definedName name="top_qpt2" localSheetId="29">#REF!</definedName>
    <definedName name="top_qpt2" localSheetId="44">#REF!</definedName>
    <definedName name="top_qpt2" localSheetId="28">#REF!</definedName>
    <definedName name="top_qpt2" localSheetId="36">#REF!</definedName>
    <definedName name="top_qpt2" localSheetId="31">#REF!</definedName>
    <definedName name="top_qpt2" localSheetId="45">#REF!</definedName>
    <definedName name="top_qpt2" localSheetId="30">#REF!</definedName>
    <definedName name="top_qpt2" localSheetId="37">#REF!</definedName>
    <definedName name="top_qpt2" localSheetId="33">#REF!</definedName>
    <definedName name="top_qpt2" localSheetId="46">#REF!</definedName>
    <definedName name="top_qpt2" localSheetId="32">#REF!</definedName>
    <definedName name="top_qpt2" localSheetId="38">#REF!</definedName>
    <definedName name="top_qpt2" localSheetId="58">#REF!</definedName>
    <definedName name="top_qpt2" localSheetId="60">#REF!</definedName>
    <definedName name="top_qpt2" localSheetId="62">#REF!</definedName>
    <definedName name="top_qpt2" localSheetId="59">#REF!</definedName>
    <definedName name="top_qpt2" localSheetId="61">#REF!</definedName>
    <definedName name="top_qpt2" localSheetId="63">#REF!</definedName>
    <definedName name="top_qpt2">#REF!</definedName>
    <definedName name="U_5" localSheetId="29">#REF!</definedName>
    <definedName name="U_5" localSheetId="44">#REF!</definedName>
    <definedName name="U_5" localSheetId="28">#REF!</definedName>
    <definedName name="U_5" localSheetId="36">#REF!</definedName>
    <definedName name="U_5" localSheetId="31">#REF!</definedName>
    <definedName name="U_5" localSheetId="45">#REF!</definedName>
    <definedName name="U_5" localSheetId="30">#REF!</definedName>
    <definedName name="U_5" localSheetId="37">#REF!</definedName>
    <definedName name="U_5" localSheetId="33">#REF!</definedName>
    <definedName name="U_5" localSheetId="46">#REF!</definedName>
    <definedName name="U_5" localSheetId="32">#REF!</definedName>
    <definedName name="U_5" localSheetId="38">#REF!</definedName>
    <definedName name="U_5" localSheetId="58">#REF!</definedName>
    <definedName name="U_5" localSheetId="60">#REF!</definedName>
    <definedName name="U_5" localSheetId="62">#REF!</definedName>
    <definedName name="U_5" localSheetId="59">#REF!</definedName>
    <definedName name="U_5" localSheetId="61">#REF!</definedName>
    <definedName name="U_5" localSheetId="63">#REF!</definedName>
    <definedName name="U_5">#REF!</definedName>
    <definedName name="U_5_Part2" localSheetId="29">#REF!</definedName>
    <definedName name="U_5_Part2" localSheetId="44">#REF!</definedName>
    <definedName name="U_5_Part2" localSheetId="28">#REF!</definedName>
    <definedName name="U_5_Part2" localSheetId="36">#REF!</definedName>
    <definedName name="U_5_Part2" localSheetId="31">#REF!</definedName>
    <definedName name="U_5_Part2" localSheetId="45">#REF!</definedName>
    <definedName name="U_5_Part2" localSheetId="30">#REF!</definedName>
    <definedName name="U_5_Part2" localSheetId="37">#REF!</definedName>
    <definedName name="U_5_Part2" localSheetId="33">#REF!</definedName>
    <definedName name="U_5_Part2" localSheetId="46">#REF!</definedName>
    <definedName name="U_5_Part2" localSheetId="32">#REF!</definedName>
    <definedName name="U_5_Part2" localSheetId="38">#REF!</definedName>
    <definedName name="U_5_Part2" localSheetId="58">#REF!</definedName>
    <definedName name="U_5_Part2" localSheetId="60">#REF!</definedName>
    <definedName name="U_5_Part2" localSheetId="62">#REF!</definedName>
    <definedName name="U_5_Part2" localSheetId="59">#REF!</definedName>
    <definedName name="U_5_Part2" localSheetId="61">#REF!</definedName>
    <definedName name="U_5_Part2" localSheetId="63">#REF!</definedName>
    <definedName name="U_5_Part2">#REF!</definedName>
    <definedName name="u_5_pART3" localSheetId="29">#REF!</definedName>
    <definedName name="u_5_pART3" localSheetId="44">#REF!</definedName>
    <definedName name="u_5_pART3" localSheetId="28">#REF!</definedName>
    <definedName name="u_5_pART3" localSheetId="36">#REF!</definedName>
    <definedName name="u_5_pART3" localSheetId="31">#REF!</definedName>
    <definedName name="u_5_pART3" localSheetId="45">#REF!</definedName>
    <definedName name="u_5_pART3" localSheetId="30">#REF!</definedName>
    <definedName name="u_5_pART3" localSheetId="37">#REF!</definedName>
    <definedName name="u_5_pART3" localSheetId="33">#REF!</definedName>
    <definedName name="u_5_pART3" localSheetId="46">#REF!</definedName>
    <definedName name="u_5_pART3" localSheetId="32">#REF!</definedName>
    <definedName name="u_5_pART3" localSheetId="38">#REF!</definedName>
    <definedName name="u_5_pART3" localSheetId="58">#REF!</definedName>
    <definedName name="u_5_pART3" localSheetId="60">#REF!</definedName>
    <definedName name="u_5_pART3" localSheetId="62">#REF!</definedName>
    <definedName name="u_5_pART3" localSheetId="59">#REF!</definedName>
    <definedName name="u_5_pART3" localSheetId="61">#REF!</definedName>
    <definedName name="u_5_pART3" localSheetId="63">#REF!</definedName>
    <definedName name="u_5_pART3">#REF!</definedName>
    <definedName name="US_1_N_AGENCY">'[2]US-1-N'!$M$1:'[2]US-1-N'!$P$126</definedName>
    <definedName name="US_1_N_ALL">'[2]US-1-N'!$Q$1:'[2]US-1-N'!$R$126</definedName>
    <definedName name="US_1_N_DO">'[2]US-1-N'!$I$1:'[2]US-1-N'!$L$126</definedName>
    <definedName name="value">[11]Config!$H$12:$H$16</definedName>
    <definedName name="xref_blank_printing">[11]Config!$C$31</definedName>
    <definedName name="xref_co_name">[12]Config!$C$25</definedName>
    <definedName name="xref_none_flags">[8]config!$C$26</definedName>
    <definedName name="xref_page_num">[11]Config!$C$29</definedName>
    <definedName name="xref_rpt_year">[13]config!$C$26</definedName>
    <definedName name="xref_sys_num">[14]Config!$C$35</definedName>
    <definedName name="Year">[2]Cover!$B$9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6" i="145" l="1"/>
  <c r="D32" i="145"/>
  <c r="D27" i="145" l="1"/>
  <c r="D26" i="145"/>
  <c r="D24" i="145"/>
  <c r="D22" i="145"/>
  <c r="D28" i="145" l="1"/>
  <c r="C1335" i="150" l="1"/>
  <c r="H1241" i="168" l="1"/>
  <c r="G1241" i="168"/>
  <c r="F1241" i="168"/>
  <c r="E1241" i="168"/>
  <c r="D1241" i="168"/>
  <c r="C1241" i="168"/>
  <c r="C1214" i="168"/>
  <c r="E1214" i="168"/>
  <c r="H1214" i="168"/>
  <c r="G1214" i="168"/>
  <c r="F1214" i="168"/>
  <c r="D1214" i="168"/>
  <c r="C1187" i="168"/>
  <c r="F1187" i="168"/>
  <c r="D1187" i="168"/>
  <c r="H1187" i="168"/>
  <c r="G1187" i="168"/>
  <c r="E1187" i="168"/>
  <c r="F1160" i="168"/>
  <c r="D1160" i="168"/>
  <c r="E1160" i="168"/>
  <c r="H1160" i="168"/>
  <c r="G1160" i="168"/>
  <c r="C1160" i="168"/>
  <c r="F1133" i="168"/>
  <c r="D1133" i="168"/>
  <c r="H1133" i="168"/>
  <c r="G1133" i="168"/>
  <c r="E1133" i="168"/>
  <c r="C1133" i="168"/>
  <c r="G1106" i="168"/>
  <c r="E1106" i="168"/>
  <c r="F1106" i="168"/>
  <c r="D1106" i="168"/>
  <c r="C1106" i="168"/>
  <c r="H1106" i="168"/>
  <c r="H1079" i="168"/>
  <c r="F1079" i="168"/>
  <c r="F1052" i="168"/>
  <c r="H1052" i="168"/>
  <c r="H1025" i="168"/>
  <c r="G1025" i="168"/>
  <c r="H998" i="168"/>
  <c r="C998" i="168"/>
  <c r="D971" i="168"/>
  <c r="G971" i="168"/>
  <c r="F971" i="168"/>
  <c r="E971" i="168"/>
  <c r="C971" i="168"/>
  <c r="H971" i="168"/>
  <c r="H944" i="168"/>
  <c r="D944" i="168"/>
  <c r="G944" i="168"/>
  <c r="E944" i="168"/>
  <c r="D917" i="168"/>
  <c r="H917" i="168"/>
  <c r="G917" i="168"/>
  <c r="E917" i="168"/>
  <c r="H890" i="168"/>
  <c r="E890" i="168"/>
  <c r="D890" i="168"/>
  <c r="G890" i="168"/>
  <c r="F863" i="168"/>
  <c r="D863" i="168"/>
  <c r="H863" i="168"/>
  <c r="G863" i="168"/>
  <c r="E863" i="168"/>
  <c r="C863" i="168"/>
  <c r="E836" i="168"/>
  <c r="D836" i="168"/>
  <c r="H836" i="168"/>
  <c r="G836" i="168"/>
  <c r="E809" i="168"/>
  <c r="D809" i="168"/>
  <c r="H809" i="168"/>
  <c r="C809" i="168"/>
  <c r="E782" i="168"/>
  <c r="D782" i="168"/>
  <c r="H782" i="168"/>
  <c r="C782" i="168"/>
  <c r="F755" i="168"/>
  <c r="E755" i="168"/>
  <c r="D755" i="168"/>
  <c r="H755" i="168"/>
  <c r="G755" i="168"/>
  <c r="C755" i="168"/>
  <c r="F728" i="168"/>
  <c r="D728" i="168"/>
  <c r="H728" i="168"/>
  <c r="G728" i="168"/>
  <c r="E728" i="168"/>
  <c r="C728" i="168"/>
  <c r="F701" i="168"/>
  <c r="E701" i="168"/>
  <c r="D701" i="168"/>
  <c r="C701" i="168"/>
  <c r="H701" i="168"/>
  <c r="G701" i="168"/>
  <c r="F660" i="168"/>
  <c r="D660" i="168"/>
  <c r="H660" i="168"/>
  <c r="G660" i="168"/>
  <c r="E660" i="168"/>
  <c r="C660" i="168"/>
  <c r="F633" i="168"/>
  <c r="D633" i="168"/>
  <c r="H633" i="168"/>
  <c r="G633" i="168"/>
  <c r="E633" i="168"/>
  <c r="C633" i="168"/>
  <c r="F606" i="168"/>
  <c r="D606" i="168"/>
  <c r="H606" i="168"/>
  <c r="G606" i="168"/>
  <c r="E606" i="168"/>
  <c r="C606" i="168"/>
  <c r="F579" i="168"/>
  <c r="D579" i="168"/>
  <c r="H579" i="168"/>
  <c r="G579" i="168"/>
  <c r="E579" i="168"/>
  <c r="C579" i="168"/>
  <c r="F552" i="168"/>
  <c r="D552" i="168"/>
  <c r="H552" i="168"/>
  <c r="G552" i="168"/>
  <c r="E552" i="168"/>
  <c r="C552" i="168"/>
  <c r="H525" i="168"/>
  <c r="F525" i="168"/>
  <c r="D525" i="168"/>
  <c r="G525" i="168"/>
  <c r="E525" i="168"/>
  <c r="C525" i="168"/>
  <c r="E498" i="168"/>
  <c r="F498" i="168"/>
  <c r="D498" i="168"/>
  <c r="H498" i="168"/>
  <c r="G498" i="168"/>
  <c r="C498" i="168"/>
  <c r="E471" i="168"/>
  <c r="F471" i="168"/>
  <c r="D471" i="168"/>
  <c r="H471" i="168"/>
  <c r="G471" i="168"/>
  <c r="C471" i="168"/>
  <c r="D444" i="168"/>
  <c r="F444" i="168"/>
  <c r="H444" i="168"/>
  <c r="G444" i="168"/>
  <c r="E444" i="168"/>
  <c r="C444" i="168"/>
  <c r="C417" i="168"/>
  <c r="F417" i="168"/>
  <c r="E417" i="168"/>
  <c r="D417" i="168"/>
  <c r="H417" i="168"/>
  <c r="G417" i="168"/>
  <c r="E390" i="168"/>
  <c r="F390" i="168"/>
  <c r="D390" i="168"/>
  <c r="H390" i="168"/>
  <c r="G390" i="168"/>
  <c r="C390" i="168"/>
  <c r="F363" i="168"/>
  <c r="D363" i="168"/>
  <c r="H363" i="168"/>
  <c r="G363" i="168"/>
  <c r="E363" i="168"/>
  <c r="C363" i="168"/>
  <c r="F336" i="168"/>
  <c r="D336" i="168"/>
  <c r="H336" i="168"/>
  <c r="G336" i="168"/>
  <c r="E336" i="168"/>
  <c r="C336" i="168"/>
  <c r="F309" i="168"/>
  <c r="D309" i="168"/>
  <c r="C309" i="168"/>
  <c r="H309" i="168"/>
  <c r="G309" i="168"/>
  <c r="E309" i="168"/>
  <c r="F282" i="168"/>
  <c r="D282" i="168"/>
  <c r="H282" i="168"/>
  <c r="G282" i="168"/>
  <c r="E282" i="168"/>
  <c r="C282" i="168"/>
  <c r="F255" i="168"/>
  <c r="D255" i="168"/>
  <c r="H255" i="168"/>
  <c r="G255" i="168"/>
  <c r="E255" i="168"/>
  <c r="C255" i="168"/>
  <c r="D228" i="168"/>
  <c r="C228" i="168"/>
  <c r="H228" i="168"/>
  <c r="E228" i="168"/>
  <c r="C201" i="168"/>
  <c r="D201" i="168"/>
  <c r="H201" i="168"/>
  <c r="E201" i="168"/>
  <c r="D174" i="168"/>
  <c r="H174" i="168"/>
  <c r="E174" i="168"/>
  <c r="C174" i="168"/>
  <c r="D147" i="168"/>
  <c r="C147" i="168"/>
  <c r="H147" i="168"/>
  <c r="E147" i="168"/>
  <c r="F120" i="168"/>
  <c r="D120" i="168"/>
  <c r="H120" i="168"/>
  <c r="G120" i="168"/>
  <c r="E120" i="168"/>
  <c r="C120" i="168"/>
  <c r="F93" i="168"/>
  <c r="H93" i="168"/>
  <c r="C93" i="168"/>
  <c r="E66" i="168"/>
  <c r="G66" i="168"/>
  <c r="H66" i="168"/>
  <c r="D66" i="168"/>
  <c r="D39" i="168"/>
  <c r="H39" i="168"/>
  <c r="G39" i="168"/>
  <c r="E39" i="168"/>
  <c r="I610" i="167" l="1"/>
  <c r="F610" i="167"/>
  <c r="E610" i="167"/>
  <c r="D610" i="167"/>
  <c r="C610" i="167"/>
  <c r="I581" i="167"/>
  <c r="H581" i="167"/>
  <c r="G581" i="167"/>
  <c r="F581" i="167"/>
  <c r="D581" i="167"/>
  <c r="C581" i="167"/>
  <c r="F554" i="167"/>
  <c r="H554" i="167"/>
  <c r="I554" i="167"/>
  <c r="G554" i="167"/>
  <c r="D554" i="167"/>
  <c r="C554" i="167"/>
  <c r="C527" i="167"/>
  <c r="F527" i="167"/>
  <c r="I527" i="167"/>
  <c r="H527" i="167"/>
  <c r="G527" i="167"/>
  <c r="D527" i="167"/>
  <c r="I500" i="167"/>
  <c r="H500" i="167"/>
  <c r="F473" i="167"/>
  <c r="H473" i="167"/>
  <c r="I473" i="167"/>
  <c r="G473" i="167"/>
  <c r="D473" i="167"/>
  <c r="C473" i="167"/>
  <c r="I446" i="167"/>
  <c r="H446" i="167"/>
  <c r="G418" i="167"/>
  <c r="I418" i="167"/>
  <c r="I391" i="167"/>
  <c r="G391" i="167"/>
  <c r="I364" i="167"/>
  <c r="G364" i="167"/>
  <c r="I337" i="167"/>
  <c r="G337" i="167"/>
  <c r="I310" i="167"/>
  <c r="G310" i="167"/>
  <c r="I283" i="167"/>
  <c r="G283" i="167"/>
  <c r="I255" i="167"/>
  <c r="C255" i="167"/>
  <c r="I228" i="167"/>
  <c r="F228" i="167"/>
  <c r="D228" i="167"/>
  <c r="I201" i="167"/>
  <c r="F201" i="167"/>
  <c r="E201" i="167"/>
  <c r="D201" i="167"/>
  <c r="C201" i="167"/>
  <c r="I174" i="167"/>
  <c r="C174" i="167"/>
  <c r="F147" i="167"/>
  <c r="E147" i="167"/>
  <c r="D147" i="167"/>
  <c r="I147" i="167"/>
  <c r="F120" i="167"/>
  <c r="D120" i="167"/>
  <c r="I120" i="167"/>
  <c r="C120" i="167"/>
  <c r="C93" i="167"/>
  <c r="I93" i="167"/>
  <c r="I66" i="167"/>
  <c r="F66" i="167"/>
  <c r="E66" i="167"/>
  <c r="D66" i="167"/>
  <c r="I39" i="167"/>
  <c r="F39" i="167"/>
  <c r="E39" i="167"/>
  <c r="D39" i="167"/>
  <c r="H1151" i="166" l="1"/>
  <c r="G1151" i="166"/>
  <c r="F1151" i="166"/>
  <c r="E1151" i="166"/>
  <c r="D1151" i="166"/>
  <c r="C1151" i="166"/>
  <c r="C1126" i="166"/>
  <c r="H1126" i="166"/>
  <c r="G1126" i="166"/>
  <c r="F1126" i="166"/>
  <c r="E1126" i="166"/>
  <c r="D1126" i="166"/>
  <c r="D1101" i="166"/>
  <c r="F1101" i="166"/>
  <c r="H1101" i="166"/>
  <c r="G1101" i="166"/>
  <c r="E1101" i="166"/>
  <c r="C1101" i="166"/>
  <c r="H1076" i="166"/>
  <c r="F1076" i="166"/>
  <c r="D1076" i="166"/>
  <c r="G1076" i="166"/>
  <c r="E1076" i="166"/>
  <c r="C1076" i="166"/>
  <c r="G1051" i="166"/>
  <c r="F1051" i="166"/>
  <c r="D1051" i="166"/>
  <c r="H1051" i="166"/>
  <c r="E1051" i="166"/>
  <c r="C1051" i="166"/>
  <c r="F1026" i="166"/>
  <c r="G1026" i="166"/>
  <c r="E1026" i="166"/>
  <c r="D1026" i="166"/>
  <c r="C1026" i="166"/>
  <c r="H1026" i="166"/>
  <c r="H1001" i="166"/>
  <c r="F1001" i="166"/>
  <c r="F976" i="166"/>
  <c r="H976" i="166"/>
  <c r="H951" i="166"/>
  <c r="G951" i="166"/>
  <c r="H926" i="166"/>
  <c r="C926" i="166"/>
  <c r="G901" i="166"/>
  <c r="F901" i="166"/>
  <c r="E901" i="166"/>
  <c r="D901" i="166"/>
  <c r="C901" i="166"/>
  <c r="H901" i="166"/>
  <c r="D876" i="166"/>
  <c r="H876" i="166"/>
  <c r="G876" i="166"/>
  <c r="E876" i="166"/>
  <c r="D851" i="166"/>
  <c r="H851" i="166"/>
  <c r="G851" i="166"/>
  <c r="E851" i="166"/>
  <c r="E826" i="166"/>
  <c r="D826" i="166"/>
  <c r="H826" i="166"/>
  <c r="G826" i="166"/>
  <c r="D801" i="166"/>
  <c r="H801" i="166"/>
  <c r="G801" i="166"/>
  <c r="F801" i="166"/>
  <c r="E801" i="166"/>
  <c r="C801" i="166"/>
  <c r="E776" i="166"/>
  <c r="D776" i="166"/>
  <c r="H776" i="166"/>
  <c r="G776" i="166"/>
  <c r="H751" i="166"/>
  <c r="E751" i="166"/>
  <c r="D751" i="166"/>
  <c r="C751" i="166"/>
  <c r="C726" i="166"/>
  <c r="E726" i="166"/>
  <c r="D726" i="166"/>
  <c r="H726" i="166"/>
  <c r="E701" i="166"/>
  <c r="F701" i="166"/>
  <c r="D701" i="166"/>
  <c r="H701" i="166"/>
  <c r="G701" i="166"/>
  <c r="C701" i="166"/>
  <c r="H676" i="166"/>
  <c r="F676" i="166"/>
  <c r="D676" i="166"/>
  <c r="G676" i="166"/>
  <c r="E676" i="166"/>
  <c r="C676" i="166"/>
  <c r="H651" i="166"/>
  <c r="F651" i="166"/>
  <c r="E651" i="166"/>
  <c r="D651" i="166"/>
  <c r="C651" i="166"/>
  <c r="G651" i="166"/>
  <c r="F612" i="166"/>
  <c r="D612" i="166"/>
  <c r="H612" i="166"/>
  <c r="G612" i="166"/>
  <c r="E612" i="166"/>
  <c r="C612" i="166"/>
  <c r="F587" i="166"/>
  <c r="D587" i="166"/>
  <c r="H587" i="166"/>
  <c r="G587" i="166"/>
  <c r="E587" i="166"/>
  <c r="C587" i="166"/>
  <c r="F562" i="166"/>
  <c r="D562" i="166"/>
  <c r="H562" i="166"/>
  <c r="G562" i="166"/>
  <c r="E562" i="166"/>
  <c r="C562" i="166"/>
  <c r="F537" i="166"/>
  <c r="D537" i="166"/>
  <c r="H537" i="166"/>
  <c r="G537" i="166"/>
  <c r="E537" i="166"/>
  <c r="C537" i="166"/>
  <c r="D512" i="166"/>
  <c r="F512" i="166"/>
  <c r="H512" i="166"/>
  <c r="G512" i="166"/>
  <c r="E512" i="166"/>
  <c r="C512" i="166"/>
  <c r="F487" i="166"/>
  <c r="D487" i="166"/>
  <c r="H487" i="166"/>
  <c r="G487" i="166"/>
  <c r="E487" i="166"/>
  <c r="C487" i="166"/>
  <c r="F462" i="166"/>
  <c r="D462" i="166"/>
  <c r="H462" i="166"/>
  <c r="G462" i="166"/>
  <c r="E462" i="166"/>
  <c r="C462" i="166"/>
  <c r="F437" i="166"/>
  <c r="D437" i="166"/>
  <c r="H437" i="166"/>
  <c r="G437" i="166"/>
  <c r="E437" i="166"/>
  <c r="C437" i="166"/>
  <c r="F412" i="166"/>
  <c r="D412" i="166"/>
  <c r="H412" i="166"/>
  <c r="G412" i="166"/>
  <c r="E412" i="166"/>
  <c r="C412" i="166"/>
  <c r="E387" i="166"/>
  <c r="F387" i="166"/>
  <c r="D387" i="166"/>
  <c r="C387" i="166"/>
  <c r="H387" i="166"/>
  <c r="G387" i="166"/>
  <c r="C362" i="166"/>
  <c r="F362" i="166"/>
  <c r="D362" i="166"/>
  <c r="H362" i="166"/>
  <c r="G362" i="166"/>
  <c r="E362" i="166"/>
  <c r="G337" i="166"/>
  <c r="F337" i="166"/>
  <c r="D337" i="166"/>
  <c r="H337" i="166"/>
  <c r="E337" i="166"/>
  <c r="C337" i="166"/>
  <c r="F312" i="166"/>
  <c r="D312" i="166"/>
  <c r="H312" i="166"/>
  <c r="G312" i="166"/>
  <c r="E312" i="166"/>
  <c r="C312" i="166"/>
  <c r="F287" i="166"/>
  <c r="D287" i="166"/>
  <c r="H287" i="166"/>
  <c r="G287" i="166"/>
  <c r="E287" i="166"/>
  <c r="C287" i="166"/>
  <c r="F262" i="166"/>
  <c r="D262" i="166"/>
  <c r="E262" i="166"/>
  <c r="H262" i="166"/>
  <c r="G262" i="166"/>
  <c r="C262" i="166"/>
  <c r="F237" i="166"/>
  <c r="D237" i="166"/>
  <c r="H237" i="166"/>
  <c r="G237" i="166"/>
  <c r="E237" i="166"/>
  <c r="C237" i="166"/>
  <c r="H212" i="166"/>
  <c r="D212" i="166"/>
  <c r="C212" i="166"/>
  <c r="E212" i="166"/>
  <c r="D187" i="166"/>
  <c r="C187" i="166"/>
  <c r="H187" i="166"/>
  <c r="E187" i="166"/>
  <c r="E162" i="166"/>
  <c r="D162" i="166"/>
  <c r="H162" i="166"/>
  <c r="C162" i="166"/>
  <c r="D137" i="166"/>
  <c r="C137" i="166"/>
  <c r="H137" i="166"/>
  <c r="E137" i="166"/>
  <c r="G112" i="166"/>
  <c r="F112" i="166"/>
  <c r="D112" i="166"/>
  <c r="H112" i="166"/>
  <c r="E112" i="166"/>
  <c r="C112" i="166"/>
  <c r="F87" i="166"/>
  <c r="H87" i="166"/>
  <c r="C87" i="166"/>
  <c r="G62" i="166"/>
  <c r="E62" i="166"/>
  <c r="H62" i="166"/>
  <c r="D62" i="166"/>
  <c r="G37" i="166"/>
  <c r="E37" i="166"/>
  <c r="D37" i="166" l="1"/>
  <c r="H37" i="166"/>
  <c r="I565" i="165" l="1"/>
  <c r="F565" i="165"/>
  <c r="E565" i="165"/>
  <c r="D565" i="165"/>
  <c r="C565" i="165"/>
  <c r="H538" i="165"/>
  <c r="I538" i="165"/>
  <c r="G538" i="165"/>
  <c r="F538" i="165"/>
  <c r="D538" i="165"/>
  <c r="C538" i="165"/>
  <c r="H514" i="165"/>
  <c r="I514" i="165"/>
  <c r="G514" i="165"/>
  <c r="F514" i="165"/>
  <c r="D514" i="165"/>
  <c r="C514" i="165"/>
  <c r="F489" i="165"/>
  <c r="C489" i="165"/>
  <c r="I489" i="165"/>
  <c r="H489" i="165"/>
  <c r="G489" i="165"/>
  <c r="D489" i="165"/>
  <c r="I464" i="165"/>
  <c r="H464" i="165"/>
  <c r="G439" i="165"/>
  <c r="I439" i="165"/>
  <c r="H439" i="165"/>
  <c r="F439" i="165"/>
  <c r="D439" i="165"/>
  <c r="C439" i="165"/>
  <c r="I414" i="165"/>
  <c r="H414" i="165"/>
  <c r="I388" i="165"/>
  <c r="G388" i="165"/>
  <c r="G363" i="165"/>
  <c r="I363" i="165"/>
  <c r="I338" i="165"/>
  <c r="G338" i="165"/>
  <c r="I313" i="165"/>
  <c r="G313" i="165"/>
  <c r="G288" i="165"/>
  <c r="I288" i="165"/>
  <c r="I263" i="165"/>
  <c r="G263" i="165"/>
  <c r="I237" i="165"/>
  <c r="C237" i="165"/>
  <c r="F212" i="165"/>
  <c r="D212" i="165"/>
  <c r="I212" i="165"/>
  <c r="D187" i="165"/>
  <c r="E187" i="165"/>
  <c r="I187" i="165"/>
  <c r="F187" i="165"/>
  <c r="C187" i="165"/>
  <c r="C162" i="165"/>
  <c r="I162" i="165"/>
  <c r="D137" i="165"/>
  <c r="F137" i="165"/>
  <c r="I137" i="165"/>
  <c r="E137" i="165"/>
  <c r="F112" i="165"/>
  <c r="D112" i="165"/>
  <c r="C112" i="165"/>
  <c r="I112" i="165"/>
  <c r="I87" i="165"/>
  <c r="C87" i="165"/>
  <c r="I62" i="165"/>
  <c r="D62" i="165"/>
  <c r="F62" i="165"/>
  <c r="E62" i="165"/>
  <c r="E37" i="165"/>
  <c r="I37" i="165"/>
  <c r="D37" i="165"/>
  <c r="F37" i="165"/>
  <c r="H1151" i="164" l="1"/>
  <c r="G1151" i="164"/>
  <c r="F1151" i="164"/>
  <c r="D1151" i="164"/>
  <c r="E1151" i="164"/>
  <c r="C1151" i="164"/>
  <c r="H1126" i="164"/>
  <c r="G1126" i="164"/>
  <c r="F1126" i="164"/>
  <c r="D1126" i="164"/>
  <c r="E1126" i="164"/>
  <c r="C1126" i="164"/>
  <c r="G1101" i="164"/>
  <c r="F1101" i="164"/>
  <c r="D1101" i="164"/>
  <c r="H1101" i="164"/>
  <c r="E1101" i="164"/>
  <c r="C1101" i="164"/>
  <c r="F1076" i="164"/>
  <c r="D1076" i="164"/>
  <c r="G1076" i="164"/>
  <c r="H1076" i="164"/>
  <c r="E1076" i="164"/>
  <c r="C1076" i="164"/>
  <c r="D1051" i="164"/>
  <c r="F1051" i="164"/>
  <c r="E1051" i="164"/>
  <c r="H1051" i="164"/>
  <c r="G1051" i="164"/>
  <c r="C1051" i="164"/>
  <c r="F1026" i="164"/>
  <c r="D1026" i="164"/>
  <c r="G1026" i="164"/>
  <c r="E1026" i="164"/>
  <c r="C1026" i="164"/>
  <c r="H1026" i="164"/>
  <c r="H1001" i="164"/>
  <c r="F1001" i="164"/>
  <c r="F976" i="164"/>
  <c r="H976" i="164"/>
  <c r="G951" i="164"/>
  <c r="H951" i="164"/>
  <c r="C926" i="164"/>
  <c r="H926" i="164"/>
  <c r="H901" i="164"/>
  <c r="E901" i="164"/>
  <c r="G901" i="164"/>
  <c r="F901" i="164"/>
  <c r="D901" i="164"/>
  <c r="C901" i="164"/>
  <c r="E876" i="164"/>
  <c r="D876" i="164"/>
  <c r="H876" i="164"/>
  <c r="G876" i="164"/>
  <c r="D851" i="164"/>
  <c r="H851" i="164"/>
  <c r="G851" i="164"/>
  <c r="E851" i="164"/>
  <c r="D826" i="164"/>
  <c r="H826" i="164"/>
  <c r="G826" i="164"/>
  <c r="E826" i="164"/>
  <c r="G801" i="164"/>
  <c r="F801" i="164"/>
  <c r="D801" i="164"/>
  <c r="H801" i="164"/>
  <c r="E801" i="164"/>
  <c r="C801" i="164"/>
  <c r="D776" i="164"/>
  <c r="E776" i="164"/>
  <c r="H776" i="164"/>
  <c r="G776" i="164"/>
  <c r="E751" i="164"/>
  <c r="D751" i="164"/>
  <c r="C751" i="164"/>
  <c r="H751" i="164"/>
  <c r="D726" i="164"/>
  <c r="H726" i="164"/>
  <c r="E726" i="164"/>
  <c r="C726" i="164"/>
  <c r="E701" i="164"/>
  <c r="D701" i="164"/>
  <c r="F701" i="164"/>
  <c r="H701" i="164"/>
  <c r="G701" i="164"/>
  <c r="C701" i="164"/>
  <c r="F676" i="164"/>
  <c r="D676" i="164"/>
  <c r="G676" i="164"/>
  <c r="H676" i="164"/>
  <c r="E676" i="164"/>
  <c r="C676" i="164"/>
  <c r="E651" i="164"/>
  <c r="C651" i="164"/>
  <c r="F651" i="164"/>
  <c r="D651" i="164"/>
  <c r="H651" i="164"/>
  <c r="G651" i="164"/>
  <c r="G612" i="164"/>
  <c r="F612" i="164"/>
  <c r="D612" i="164"/>
  <c r="H612" i="164"/>
  <c r="E612" i="164"/>
  <c r="C612" i="164"/>
  <c r="E587" i="164"/>
  <c r="H587" i="164"/>
  <c r="F587" i="164"/>
  <c r="D587" i="164"/>
  <c r="G587" i="164"/>
  <c r="C587" i="164"/>
  <c r="G562" i="164"/>
  <c r="D562" i="164"/>
  <c r="F562" i="164"/>
  <c r="H562" i="164"/>
  <c r="E562" i="164"/>
  <c r="C562" i="164"/>
  <c r="F537" i="164"/>
  <c r="D537" i="164"/>
  <c r="H537" i="164"/>
  <c r="G537" i="164"/>
  <c r="E537" i="164"/>
  <c r="C537" i="164"/>
  <c r="H512" i="164"/>
  <c r="F512" i="164"/>
  <c r="D512" i="164"/>
  <c r="C512" i="164"/>
  <c r="G512" i="164"/>
  <c r="E512" i="164"/>
  <c r="F487" i="164"/>
  <c r="D487" i="164"/>
  <c r="H487" i="164"/>
  <c r="G487" i="164"/>
  <c r="E487" i="164"/>
  <c r="C487" i="164"/>
  <c r="G462" i="164"/>
  <c r="E462" i="164"/>
  <c r="D462" i="164"/>
  <c r="F462" i="164"/>
  <c r="H462" i="164"/>
  <c r="C462" i="164"/>
  <c r="F437" i="164"/>
  <c r="D437" i="164"/>
  <c r="H437" i="164"/>
  <c r="G437" i="164"/>
  <c r="E437" i="164"/>
  <c r="C437" i="164"/>
  <c r="C412" i="164"/>
  <c r="E412" i="164"/>
  <c r="F412" i="164"/>
  <c r="D412" i="164"/>
  <c r="H412" i="164"/>
  <c r="G412" i="164"/>
  <c r="C387" i="164"/>
  <c r="E387" i="164"/>
  <c r="F387" i="164"/>
  <c r="D387" i="164"/>
  <c r="H387" i="164"/>
  <c r="G387" i="164"/>
  <c r="F362" i="164"/>
  <c r="D362" i="164"/>
  <c r="H362" i="164"/>
  <c r="G362" i="164"/>
  <c r="E362" i="164"/>
  <c r="C362" i="164"/>
  <c r="F337" i="164"/>
  <c r="D337" i="164"/>
  <c r="H337" i="164"/>
  <c r="G337" i="164"/>
  <c r="E337" i="164"/>
  <c r="C337" i="164"/>
  <c r="E312" i="164"/>
  <c r="C312" i="164"/>
  <c r="F312" i="164"/>
  <c r="D312" i="164"/>
  <c r="H312" i="164"/>
  <c r="G312" i="164"/>
  <c r="F287" i="164"/>
  <c r="D287" i="164"/>
  <c r="H287" i="164"/>
  <c r="C287" i="164"/>
  <c r="G287" i="164"/>
  <c r="E287" i="164"/>
  <c r="F262" i="164"/>
  <c r="D262" i="164"/>
  <c r="H262" i="164"/>
  <c r="E262" i="164"/>
  <c r="C262" i="164"/>
  <c r="G262" i="164"/>
  <c r="D237" i="164"/>
  <c r="F237" i="164"/>
  <c r="H237" i="164"/>
  <c r="G237" i="164"/>
  <c r="E237" i="164"/>
  <c r="C237" i="164"/>
  <c r="H212" i="164"/>
  <c r="D212" i="164"/>
  <c r="C212" i="164"/>
  <c r="E212" i="164"/>
  <c r="D187" i="164"/>
  <c r="H187" i="164"/>
  <c r="C187" i="164"/>
  <c r="E187" i="164"/>
  <c r="E162" i="164"/>
  <c r="D162" i="164"/>
  <c r="H162" i="164"/>
  <c r="C162" i="164"/>
  <c r="D137" i="164"/>
  <c r="C137" i="164"/>
  <c r="H137" i="164"/>
  <c r="E137" i="164"/>
  <c r="G112" i="164"/>
  <c r="F112" i="164"/>
  <c r="E112" i="164"/>
  <c r="D112" i="164"/>
  <c r="H112" i="164"/>
  <c r="C112" i="164"/>
  <c r="F87" i="164"/>
  <c r="H87" i="164"/>
  <c r="C87" i="164"/>
  <c r="G62" i="164"/>
  <c r="E62" i="164"/>
  <c r="H62" i="164"/>
  <c r="D62" i="164"/>
  <c r="D37" i="164"/>
  <c r="H37" i="164"/>
  <c r="G37" i="164"/>
  <c r="E37" i="164"/>
  <c r="I564" i="163" l="1"/>
  <c r="E564" i="163"/>
  <c r="F564" i="163"/>
  <c r="D564" i="163"/>
  <c r="C564" i="163"/>
  <c r="I537" i="163"/>
  <c r="H537" i="163"/>
  <c r="G537" i="163"/>
  <c r="F537" i="163"/>
  <c r="D537" i="163"/>
  <c r="C537" i="163"/>
  <c r="I514" i="163"/>
  <c r="H514" i="163"/>
  <c r="G514" i="163"/>
  <c r="F514" i="163"/>
  <c r="D514" i="163"/>
  <c r="C514" i="163"/>
  <c r="I489" i="163"/>
  <c r="H489" i="163"/>
  <c r="G489" i="163"/>
  <c r="F489" i="163"/>
  <c r="D489" i="163"/>
  <c r="C489" i="163"/>
  <c r="I464" i="163"/>
  <c r="H464" i="163"/>
  <c r="H439" i="163"/>
  <c r="C439" i="163"/>
  <c r="I439" i="163"/>
  <c r="G439" i="163"/>
  <c r="F439" i="163"/>
  <c r="D439" i="163"/>
  <c r="I414" i="163"/>
  <c r="H414" i="163"/>
  <c r="I388" i="163"/>
  <c r="G388" i="163"/>
  <c r="G363" i="163"/>
  <c r="I363" i="163"/>
  <c r="I338" i="163"/>
  <c r="G338" i="163"/>
  <c r="I313" i="163"/>
  <c r="G313" i="163"/>
  <c r="I288" i="163"/>
  <c r="G288" i="163"/>
  <c r="I263" i="163"/>
  <c r="G263" i="163"/>
  <c r="I237" i="163"/>
  <c r="C237" i="163"/>
  <c r="F212" i="163"/>
  <c r="I212" i="163"/>
  <c r="D212" i="163"/>
  <c r="F187" i="163"/>
  <c r="C187" i="163"/>
  <c r="I187" i="163"/>
  <c r="E187" i="163"/>
  <c r="D187" i="163"/>
  <c r="I162" i="163"/>
  <c r="C162" i="163"/>
  <c r="F137" i="163"/>
  <c r="D137" i="163"/>
  <c r="I137" i="163"/>
  <c r="E137" i="163"/>
  <c r="F112" i="163"/>
  <c r="D112" i="163"/>
  <c r="I112" i="163"/>
  <c r="C112" i="163"/>
  <c r="I87" i="163"/>
  <c r="C87" i="163"/>
  <c r="D62" i="163"/>
  <c r="I62" i="163"/>
  <c r="F62" i="163"/>
  <c r="E62" i="163"/>
  <c r="D37" i="163"/>
  <c r="I37" i="163"/>
  <c r="F37" i="163"/>
  <c r="E37" i="163"/>
  <c r="H1061" i="162" l="1"/>
  <c r="G1061" i="162"/>
  <c r="F1061" i="162"/>
  <c r="E1061" i="162"/>
  <c r="D1061" i="162"/>
  <c r="C1061" i="162"/>
  <c r="H1038" i="162"/>
  <c r="G1038" i="162"/>
  <c r="F1038" i="162"/>
  <c r="E1038" i="162"/>
  <c r="D1038" i="162"/>
  <c r="C1038" i="162"/>
  <c r="G1015" i="162"/>
  <c r="D1015" i="162"/>
  <c r="F1015" i="162"/>
  <c r="H1015" i="162"/>
  <c r="E1015" i="162"/>
  <c r="C1015" i="162"/>
  <c r="D992" i="162"/>
  <c r="F992" i="162"/>
  <c r="E992" i="162"/>
  <c r="H992" i="162"/>
  <c r="G992" i="162"/>
  <c r="C992" i="162"/>
  <c r="E969" i="162"/>
  <c r="D969" i="162"/>
  <c r="F969" i="162"/>
  <c r="H969" i="162"/>
  <c r="G969" i="162"/>
  <c r="C969" i="162"/>
  <c r="F946" i="162"/>
  <c r="G946" i="162"/>
  <c r="E946" i="162"/>
  <c r="D946" i="162"/>
  <c r="C946" i="162"/>
  <c r="H946" i="162"/>
  <c r="H923" i="162"/>
  <c r="F923" i="162"/>
  <c r="H900" i="162"/>
  <c r="F900" i="162"/>
  <c r="H877" i="162"/>
  <c r="G877" i="162"/>
  <c r="H854" i="162"/>
  <c r="C854" i="162"/>
  <c r="E831" i="162"/>
  <c r="G831" i="162"/>
  <c r="F831" i="162"/>
  <c r="D831" i="162"/>
  <c r="C831" i="162"/>
  <c r="H831" i="162"/>
  <c r="D808" i="162"/>
  <c r="H808" i="162"/>
  <c r="G808" i="162"/>
  <c r="E808" i="162"/>
  <c r="E785" i="162"/>
  <c r="D785" i="162"/>
  <c r="H785" i="162"/>
  <c r="G785" i="162"/>
  <c r="G762" i="162"/>
  <c r="H762" i="162"/>
  <c r="D762" i="162"/>
  <c r="E762" i="162"/>
  <c r="D739" i="162"/>
  <c r="G739" i="162"/>
  <c r="E739" i="162"/>
  <c r="H739" i="162"/>
  <c r="F739" i="162"/>
  <c r="C739" i="162"/>
  <c r="E716" i="162"/>
  <c r="D716" i="162"/>
  <c r="H716" i="162"/>
  <c r="G716" i="162"/>
  <c r="H693" i="162"/>
  <c r="E693" i="162"/>
  <c r="D693" i="162"/>
  <c r="C693" i="162"/>
  <c r="E670" i="162"/>
  <c r="C670" i="162"/>
  <c r="D670" i="162"/>
  <c r="H670" i="162"/>
  <c r="C647" i="162"/>
  <c r="E647" i="162"/>
  <c r="F647" i="162"/>
  <c r="D647" i="162"/>
  <c r="H647" i="162"/>
  <c r="G647" i="162"/>
  <c r="F624" i="162"/>
  <c r="D624" i="162"/>
  <c r="H624" i="162"/>
  <c r="G624" i="162"/>
  <c r="E624" i="162"/>
  <c r="C624" i="162"/>
  <c r="F601" i="162"/>
  <c r="E601" i="162"/>
  <c r="D601" i="162"/>
  <c r="C601" i="162"/>
  <c r="G601" i="162"/>
  <c r="F564" i="162"/>
  <c r="D564" i="162"/>
  <c r="H564" i="162"/>
  <c r="G564" i="162"/>
  <c r="E564" i="162"/>
  <c r="C564" i="162"/>
  <c r="D541" i="162"/>
  <c r="F541" i="162"/>
  <c r="H541" i="162"/>
  <c r="G541" i="162"/>
  <c r="E541" i="162"/>
  <c r="C541" i="162"/>
  <c r="E518" i="162"/>
  <c r="F518" i="162"/>
  <c r="D518" i="162"/>
  <c r="H518" i="162"/>
  <c r="G518" i="162"/>
  <c r="C518" i="162"/>
  <c r="F495" i="162"/>
  <c r="G495" i="162"/>
  <c r="D495" i="162"/>
  <c r="H495" i="162"/>
  <c r="E495" i="162"/>
  <c r="C495" i="162"/>
  <c r="H472" i="162"/>
  <c r="F472" i="162"/>
  <c r="D472" i="162"/>
  <c r="G472" i="162"/>
  <c r="E472" i="162"/>
  <c r="C472" i="162"/>
  <c r="C449" i="162"/>
  <c r="F449" i="162"/>
  <c r="D449" i="162"/>
  <c r="H449" i="162"/>
  <c r="G449" i="162"/>
  <c r="E449" i="162"/>
  <c r="H426" i="162"/>
  <c r="F426" i="162"/>
  <c r="D426" i="162"/>
  <c r="G426" i="162"/>
  <c r="E426" i="162"/>
  <c r="C426" i="162"/>
  <c r="F403" i="162"/>
  <c r="D403" i="162"/>
  <c r="H403" i="162"/>
  <c r="G403" i="162"/>
  <c r="E403" i="162"/>
  <c r="C403" i="162"/>
  <c r="C380" i="162"/>
  <c r="F380" i="162"/>
  <c r="D380" i="162"/>
  <c r="H380" i="162"/>
  <c r="G380" i="162"/>
  <c r="E380" i="162"/>
  <c r="F357" i="162"/>
  <c r="E357" i="162"/>
  <c r="D357" i="162"/>
  <c r="C357" i="162"/>
  <c r="H357" i="162"/>
  <c r="G357" i="162"/>
  <c r="H334" i="162"/>
  <c r="F334" i="162"/>
  <c r="D334" i="162"/>
  <c r="C334" i="162"/>
  <c r="G334" i="162"/>
  <c r="E334" i="162"/>
  <c r="H311" i="162"/>
  <c r="F311" i="162"/>
  <c r="D311" i="162"/>
  <c r="G311" i="162"/>
  <c r="E311" i="162"/>
  <c r="C311" i="162"/>
  <c r="F288" i="162"/>
  <c r="D288" i="162"/>
  <c r="H288" i="162"/>
  <c r="G288" i="162"/>
  <c r="E288" i="162"/>
  <c r="C288" i="162"/>
  <c r="F265" i="162"/>
  <c r="D265" i="162"/>
  <c r="H265" i="162"/>
  <c r="G265" i="162"/>
  <c r="E265" i="162"/>
  <c r="C265" i="162"/>
  <c r="G242" i="162"/>
  <c r="F242" i="162"/>
  <c r="D242" i="162"/>
  <c r="H242" i="162"/>
  <c r="E242" i="162"/>
  <c r="C242" i="162"/>
  <c r="F219" i="162"/>
  <c r="D219" i="162"/>
  <c r="H219" i="162"/>
  <c r="G219" i="162"/>
  <c r="E219" i="162"/>
  <c r="C219" i="162"/>
  <c r="C196" i="162"/>
  <c r="D196" i="162"/>
  <c r="H196" i="162"/>
  <c r="E196" i="162"/>
  <c r="D173" i="162"/>
  <c r="C173" i="162"/>
  <c r="H173" i="162"/>
  <c r="E173" i="162"/>
  <c r="D150" i="162"/>
  <c r="H150" i="162"/>
  <c r="E150" i="162"/>
  <c r="C150" i="162"/>
  <c r="D127" i="162"/>
  <c r="C127" i="162"/>
  <c r="H127" i="162"/>
  <c r="E127" i="162"/>
  <c r="F104" i="162"/>
  <c r="D104" i="162"/>
  <c r="H104" i="162"/>
  <c r="G104" i="162"/>
  <c r="E104" i="162"/>
  <c r="C104" i="162"/>
  <c r="F81" i="162"/>
  <c r="H81" i="162"/>
  <c r="C81" i="162"/>
  <c r="G58" i="162"/>
  <c r="E58" i="162"/>
  <c r="D58" i="162"/>
  <c r="H58" i="162"/>
  <c r="H35" i="162"/>
  <c r="D35" i="162"/>
  <c r="G35" i="162"/>
  <c r="E35" i="162"/>
  <c r="H601" i="162" l="1"/>
  <c r="I522" i="161" l="1"/>
  <c r="F522" i="161"/>
  <c r="E522" i="161"/>
  <c r="D522" i="161"/>
  <c r="C522" i="161"/>
  <c r="I497" i="161"/>
  <c r="H497" i="161"/>
  <c r="G497" i="161"/>
  <c r="F497" i="161"/>
  <c r="D497" i="161"/>
  <c r="C497" i="161"/>
  <c r="I474" i="161"/>
  <c r="H474" i="161"/>
  <c r="G474" i="161"/>
  <c r="F474" i="161"/>
  <c r="D474" i="161"/>
  <c r="C474" i="161"/>
  <c r="I451" i="161"/>
  <c r="H451" i="161"/>
  <c r="G451" i="161"/>
  <c r="F451" i="161"/>
  <c r="D451" i="161"/>
  <c r="C451" i="161"/>
  <c r="H428" i="161"/>
  <c r="I428" i="161"/>
  <c r="D405" i="161"/>
  <c r="F405" i="161"/>
  <c r="I405" i="161"/>
  <c r="H405" i="161"/>
  <c r="G405" i="161"/>
  <c r="C405" i="161"/>
  <c r="I382" i="161"/>
  <c r="H382" i="161"/>
  <c r="G358" i="161"/>
  <c r="I358" i="161"/>
  <c r="G335" i="161"/>
  <c r="I335" i="161"/>
  <c r="G312" i="161"/>
  <c r="I312" i="161"/>
  <c r="I289" i="161"/>
  <c r="G289" i="161"/>
  <c r="I266" i="161"/>
  <c r="G266" i="161"/>
  <c r="I243" i="161"/>
  <c r="G243" i="161"/>
  <c r="I219" i="161"/>
  <c r="C219" i="161"/>
  <c r="I196" i="161"/>
  <c r="F196" i="161"/>
  <c r="D196" i="161"/>
  <c r="D173" i="161"/>
  <c r="E173" i="161"/>
  <c r="C173" i="161"/>
  <c r="I173" i="161"/>
  <c r="F173" i="161"/>
  <c r="I150" i="161"/>
  <c r="C150" i="161"/>
  <c r="F127" i="161"/>
  <c r="D127" i="161"/>
  <c r="I127" i="161"/>
  <c r="E127" i="161"/>
  <c r="D104" i="161"/>
  <c r="F104" i="161"/>
  <c r="I104" i="161"/>
  <c r="C104" i="161"/>
  <c r="C81" i="161"/>
  <c r="I81" i="161"/>
  <c r="F58" i="161"/>
  <c r="D58" i="161"/>
  <c r="I58" i="161"/>
  <c r="E58" i="161"/>
  <c r="D35" i="161"/>
  <c r="I35" i="161"/>
  <c r="F35" i="161"/>
  <c r="E35" i="161" l="1"/>
  <c r="H881" i="160" l="1"/>
  <c r="G881" i="160"/>
  <c r="F881" i="160"/>
  <c r="E881" i="160"/>
  <c r="D881" i="160"/>
  <c r="C881" i="160"/>
  <c r="H862" i="160"/>
  <c r="G862" i="160"/>
  <c r="F862" i="160"/>
  <c r="E862" i="160"/>
  <c r="D862" i="160"/>
  <c r="C862" i="160"/>
  <c r="F843" i="160"/>
  <c r="D843" i="160"/>
  <c r="H843" i="160"/>
  <c r="G843" i="160"/>
  <c r="E843" i="160"/>
  <c r="C843" i="160"/>
  <c r="G824" i="160"/>
  <c r="F824" i="160"/>
  <c r="H824" i="160"/>
  <c r="D824" i="160"/>
  <c r="E824" i="160"/>
  <c r="C824" i="160"/>
  <c r="F805" i="160"/>
  <c r="G805" i="160"/>
  <c r="D805" i="160"/>
  <c r="H805" i="160"/>
  <c r="E805" i="160"/>
  <c r="C805" i="160"/>
  <c r="F786" i="160"/>
  <c r="E786" i="160"/>
  <c r="D786" i="160"/>
  <c r="G786" i="160"/>
  <c r="C786" i="160"/>
  <c r="H786" i="160"/>
  <c r="H767" i="160"/>
  <c r="F767" i="160"/>
  <c r="F748" i="160"/>
  <c r="H748" i="160"/>
  <c r="H729" i="160"/>
  <c r="G729" i="160"/>
  <c r="H710" i="160"/>
  <c r="C710" i="160"/>
  <c r="C691" i="160"/>
  <c r="G691" i="160"/>
  <c r="F691" i="160"/>
  <c r="E691" i="160"/>
  <c r="D691" i="160"/>
  <c r="H691" i="160"/>
  <c r="D672" i="160"/>
  <c r="H672" i="160"/>
  <c r="G672" i="160"/>
  <c r="E672" i="160"/>
  <c r="D653" i="160"/>
  <c r="E653" i="160"/>
  <c r="H653" i="160"/>
  <c r="G653" i="160"/>
  <c r="D634" i="160"/>
  <c r="H634" i="160"/>
  <c r="G634" i="160"/>
  <c r="E634" i="160"/>
  <c r="D615" i="160"/>
  <c r="H615" i="160"/>
  <c r="G615" i="160"/>
  <c r="F615" i="160"/>
  <c r="E615" i="160"/>
  <c r="C615" i="160"/>
  <c r="D596" i="160"/>
  <c r="H596" i="160"/>
  <c r="G596" i="160"/>
  <c r="E596" i="160"/>
  <c r="D577" i="160"/>
  <c r="H577" i="160"/>
  <c r="E577" i="160"/>
  <c r="C577" i="160"/>
  <c r="D558" i="160"/>
  <c r="H558" i="160"/>
  <c r="E558" i="160"/>
  <c r="C558" i="160"/>
  <c r="D539" i="160"/>
  <c r="F539" i="160"/>
  <c r="E539" i="160"/>
  <c r="H539" i="160"/>
  <c r="G539" i="160"/>
  <c r="C539" i="160"/>
  <c r="H520" i="160"/>
  <c r="F520" i="160"/>
  <c r="D520" i="160"/>
  <c r="G520" i="160"/>
  <c r="E520" i="160"/>
  <c r="C520" i="160"/>
  <c r="F501" i="160"/>
  <c r="E501" i="160"/>
  <c r="G501" i="160"/>
  <c r="D501" i="160"/>
  <c r="C501" i="160"/>
  <c r="F468" i="160"/>
  <c r="C468" i="160"/>
  <c r="E468" i="160"/>
  <c r="D468" i="160"/>
  <c r="H468" i="160"/>
  <c r="G468" i="160"/>
  <c r="F449" i="160"/>
  <c r="D449" i="160"/>
  <c r="E449" i="160"/>
  <c r="H449" i="160"/>
  <c r="G449" i="160"/>
  <c r="C449" i="160"/>
  <c r="F430" i="160"/>
  <c r="H430" i="160"/>
  <c r="D430" i="160"/>
  <c r="C430" i="160"/>
  <c r="G430" i="160"/>
  <c r="E430" i="160"/>
  <c r="G411" i="160"/>
  <c r="F411" i="160"/>
  <c r="H411" i="160"/>
  <c r="D411" i="160"/>
  <c r="E411" i="160"/>
  <c r="C411" i="160"/>
  <c r="F392" i="160"/>
  <c r="C392" i="160"/>
  <c r="D392" i="160"/>
  <c r="H392" i="160"/>
  <c r="G392" i="160"/>
  <c r="E392" i="160"/>
  <c r="F373" i="160"/>
  <c r="E373" i="160"/>
  <c r="D373" i="160"/>
  <c r="H373" i="160"/>
  <c r="G373" i="160"/>
  <c r="C373" i="160"/>
  <c r="F354" i="160"/>
  <c r="D354" i="160"/>
  <c r="H354" i="160"/>
  <c r="G354" i="160"/>
  <c r="E354" i="160"/>
  <c r="C354" i="160"/>
  <c r="F335" i="160"/>
  <c r="D335" i="160"/>
  <c r="H335" i="160"/>
  <c r="G335" i="160"/>
  <c r="E335" i="160"/>
  <c r="C335" i="160"/>
  <c r="H316" i="160"/>
  <c r="F316" i="160"/>
  <c r="D316" i="160"/>
  <c r="C316" i="160"/>
  <c r="G316" i="160"/>
  <c r="E316" i="160"/>
  <c r="D297" i="160"/>
  <c r="E297" i="160"/>
  <c r="F297" i="160"/>
  <c r="G297" i="160"/>
  <c r="H297" i="160"/>
  <c r="C297" i="160"/>
  <c r="F278" i="160"/>
  <c r="D278" i="160"/>
  <c r="C278" i="160"/>
  <c r="H278" i="160"/>
  <c r="G278" i="160"/>
  <c r="E278" i="160"/>
  <c r="F259" i="160"/>
  <c r="H259" i="160"/>
  <c r="D259" i="160"/>
  <c r="G259" i="160"/>
  <c r="E259" i="160"/>
  <c r="C259" i="160"/>
  <c r="G240" i="160"/>
  <c r="F240" i="160"/>
  <c r="H240" i="160"/>
  <c r="D240" i="160"/>
  <c r="E240" i="160"/>
  <c r="C240" i="160"/>
  <c r="D221" i="160"/>
  <c r="F221" i="160"/>
  <c r="C221" i="160"/>
  <c r="H221" i="160"/>
  <c r="G221" i="160"/>
  <c r="E221" i="160"/>
  <c r="F202" i="160"/>
  <c r="D202" i="160"/>
  <c r="H202" i="160"/>
  <c r="G202" i="160"/>
  <c r="E202" i="160"/>
  <c r="C202" i="160"/>
  <c r="F183" i="160"/>
  <c r="D183" i="160"/>
  <c r="H183" i="160"/>
  <c r="G183" i="160"/>
  <c r="E183" i="160"/>
  <c r="C183" i="160"/>
  <c r="E164" i="160"/>
  <c r="D164" i="160"/>
  <c r="C164" i="160"/>
  <c r="H164" i="160"/>
  <c r="D145" i="160"/>
  <c r="H145" i="160"/>
  <c r="E145" i="160"/>
  <c r="C145" i="160"/>
  <c r="E126" i="160"/>
  <c r="D126" i="160"/>
  <c r="H126" i="160"/>
  <c r="C126" i="160"/>
  <c r="D107" i="160"/>
  <c r="E107" i="160"/>
  <c r="C107" i="160"/>
  <c r="H107" i="160"/>
  <c r="F88" i="160"/>
  <c r="G88" i="160"/>
  <c r="D88" i="160"/>
  <c r="H88" i="160"/>
  <c r="E88" i="160"/>
  <c r="C88" i="160"/>
  <c r="F69" i="160"/>
  <c r="H69" i="160"/>
  <c r="C69" i="160"/>
  <c r="G50" i="160"/>
  <c r="D50" i="160"/>
  <c r="H50" i="160"/>
  <c r="E50" i="160"/>
  <c r="G31" i="160"/>
  <c r="H31" i="160"/>
  <c r="D31" i="160"/>
  <c r="E31" i="160"/>
  <c r="H501" i="160" l="1"/>
  <c r="E434" i="159" l="1"/>
  <c r="D434" i="159"/>
  <c r="C434" i="159"/>
  <c r="I434" i="159"/>
  <c r="F434" i="159"/>
  <c r="I413" i="159"/>
  <c r="H413" i="159"/>
  <c r="G413" i="159"/>
  <c r="F413" i="159"/>
  <c r="D413" i="159"/>
  <c r="C413" i="159"/>
  <c r="I394" i="159"/>
  <c r="H394" i="159"/>
  <c r="G394" i="159"/>
  <c r="F394" i="159"/>
  <c r="D394" i="159"/>
  <c r="C394" i="159"/>
  <c r="I375" i="159"/>
  <c r="H375" i="159"/>
  <c r="G375" i="159"/>
  <c r="F375" i="159"/>
  <c r="D375" i="159"/>
  <c r="C375" i="159"/>
  <c r="H356" i="159"/>
  <c r="I356" i="159"/>
  <c r="I337" i="159"/>
  <c r="H337" i="159"/>
  <c r="G337" i="159"/>
  <c r="F337" i="159"/>
  <c r="D337" i="159"/>
  <c r="C337" i="159"/>
  <c r="I318" i="159"/>
  <c r="H318" i="159"/>
  <c r="I298" i="159"/>
  <c r="G298" i="159"/>
  <c r="I279" i="159"/>
  <c r="G279" i="159"/>
  <c r="G260" i="159"/>
  <c r="I260" i="159"/>
  <c r="G241" i="159"/>
  <c r="I241" i="159"/>
  <c r="G222" i="159"/>
  <c r="I222" i="159"/>
  <c r="G203" i="159"/>
  <c r="I203" i="159"/>
  <c r="I183" i="159"/>
  <c r="C183" i="159"/>
  <c r="F164" i="159"/>
  <c r="I164" i="159"/>
  <c r="D164" i="159"/>
  <c r="F145" i="159"/>
  <c r="D145" i="159"/>
  <c r="C145" i="159"/>
  <c r="I145" i="159"/>
  <c r="E145" i="159"/>
  <c r="I126" i="159"/>
  <c r="C126" i="159"/>
  <c r="D107" i="159"/>
  <c r="F107" i="159"/>
  <c r="I107" i="159"/>
  <c r="E107" i="159"/>
  <c r="D88" i="159"/>
  <c r="F88" i="159"/>
  <c r="I88" i="159"/>
  <c r="C88" i="159"/>
  <c r="I69" i="159"/>
  <c r="C69" i="159"/>
  <c r="I50" i="159"/>
  <c r="F50" i="159"/>
  <c r="D50" i="159"/>
  <c r="E50" i="159"/>
  <c r="D31" i="159"/>
  <c r="I31" i="159"/>
  <c r="F31" i="159"/>
  <c r="E31" i="159"/>
  <c r="D49" i="157" l="1"/>
  <c r="D46" i="157"/>
  <c r="D43" i="157"/>
  <c r="D40" i="157"/>
  <c r="D37" i="157"/>
  <c r="D30" i="157"/>
  <c r="D26" i="157"/>
  <c r="D23" i="157"/>
  <c r="D19" i="157"/>
  <c r="D15" i="157"/>
  <c r="D51" i="157" s="1"/>
  <c r="D47" i="156" l="1"/>
  <c r="D44" i="156"/>
  <c r="D41" i="156"/>
  <c r="D38" i="156"/>
  <c r="D31" i="156"/>
  <c r="D28" i="156"/>
  <c r="D25" i="156"/>
  <c r="D22" i="156"/>
  <c r="D18" i="156"/>
  <c r="D14" i="156"/>
  <c r="D49" i="156" s="1"/>
  <c r="D47" i="155" l="1"/>
  <c r="D44" i="155"/>
  <c r="D41" i="155"/>
  <c r="D38" i="155"/>
  <c r="D31" i="155"/>
  <c r="D28" i="155"/>
  <c r="D25" i="155"/>
  <c r="D22" i="155"/>
  <c r="D18" i="155"/>
  <c r="D14" i="155"/>
  <c r="D49" i="155" s="1"/>
  <c r="D41" i="154" l="1"/>
  <c r="D38" i="154"/>
  <c r="D35" i="154"/>
  <c r="D28" i="154"/>
  <c r="D25" i="154"/>
  <c r="D22" i="154"/>
  <c r="D18" i="154"/>
  <c r="D14" i="154"/>
  <c r="D44" i="154" s="1"/>
  <c r="D35" i="153" l="1"/>
  <c r="D32" i="153"/>
  <c r="D25" i="153"/>
  <c r="D22" i="153"/>
  <c r="D19" i="153"/>
  <c r="D16" i="153"/>
  <c r="D13" i="153"/>
  <c r="D38" i="153" s="1"/>
  <c r="H2304" i="151" l="1"/>
  <c r="G2304" i="151"/>
  <c r="F2304" i="151"/>
  <c r="E2304" i="151"/>
  <c r="D2304" i="151"/>
  <c r="C2304" i="151"/>
  <c r="H2278" i="151"/>
  <c r="G2278" i="151"/>
  <c r="F2278" i="151"/>
  <c r="E2278" i="151"/>
  <c r="D2278" i="151"/>
  <c r="C2278" i="151"/>
  <c r="H2250" i="151"/>
  <c r="G2250" i="151"/>
  <c r="F2250" i="151"/>
  <c r="E2250" i="151"/>
  <c r="D2250" i="151"/>
  <c r="C2250" i="151"/>
  <c r="H2224" i="151"/>
  <c r="G2224" i="151"/>
  <c r="F2224" i="151"/>
  <c r="E2224" i="151"/>
  <c r="D2224" i="151"/>
  <c r="C2224" i="151"/>
  <c r="H2199" i="151"/>
  <c r="G2199" i="151"/>
  <c r="F2199" i="151"/>
  <c r="E2199" i="151"/>
  <c r="D2199" i="151"/>
  <c r="C2199" i="151"/>
  <c r="H2173" i="151"/>
  <c r="G2173" i="151"/>
  <c r="F2173" i="151"/>
  <c r="E2173" i="151"/>
  <c r="D2173" i="151"/>
  <c r="C2173" i="151"/>
  <c r="H2147" i="151"/>
  <c r="G2147" i="151"/>
  <c r="F2147" i="151"/>
  <c r="E2147" i="151"/>
  <c r="D2147" i="151"/>
  <c r="C2147" i="151"/>
  <c r="H2122" i="151"/>
  <c r="G2122" i="151"/>
  <c r="F2122" i="151"/>
  <c r="E2122" i="151"/>
  <c r="D2122" i="151"/>
  <c r="C2122" i="151"/>
  <c r="H2097" i="151"/>
  <c r="G2097" i="151"/>
  <c r="F2097" i="151"/>
  <c r="E2097" i="151"/>
  <c r="D2097" i="151"/>
  <c r="C2097" i="151"/>
  <c r="H2072" i="151"/>
  <c r="G2072" i="151"/>
  <c r="F2072" i="151"/>
  <c r="E2072" i="151"/>
  <c r="D2072" i="151"/>
  <c r="C2072" i="151"/>
  <c r="H2046" i="151"/>
  <c r="F2046" i="151"/>
  <c r="C2046" i="151"/>
  <c r="G2046" i="151"/>
  <c r="E2046" i="151"/>
  <c r="D2046" i="151"/>
  <c r="H2044" i="151"/>
  <c r="G2044" i="151"/>
  <c r="F2044" i="151"/>
  <c r="E2044" i="151"/>
  <c r="D2044" i="151"/>
  <c r="C2044" i="151"/>
  <c r="G2018" i="151"/>
  <c r="E2018" i="151"/>
  <c r="D2018" i="151"/>
  <c r="H2018" i="151"/>
  <c r="F2018" i="151"/>
  <c r="C2018" i="151"/>
  <c r="H2016" i="151"/>
  <c r="G2016" i="151"/>
  <c r="F2016" i="151"/>
  <c r="E2016" i="151"/>
  <c r="D2016" i="151"/>
  <c r="C2016" i="151"/>
  <c r="H1990" i="151"/>
  <c r="G1990" i="151"/>
  <c r="F1990" i="151"/>
  <c r="E1990" i="151"/>
  <c r="D1990" i="151"/>
  <c r="C1990" i="151"/>
  <c r="H1965" i="151"/>
  <c r="G1965" i="151"/>
  <c r="F1965" i="151"/>
  <c r="E1965" i="151"/>
  <c r="D1965" i="151"/>
  <c r="C1965" i="151"/>
  <c r="H1940" i="151"/>
  <c r="G1940" i="151"/>
  <c r="F1940" i="151"/>
  <c r="E1940" i="151"/>
  <c r="D1940" i="151"/>
  <c r="C1940" i="151"/>
  <c r="H1915" i="151"/>
  <c r="G1915" i="151"/>
  <c r="F1915" i="151"/>
  <c r="E1915" i="151"/>
  <c r="D1915" i="151"/>
  <c r="C1915" i="151"/>
  <c r="H1890" i="151"/>
  <c r="G1890" i="151"/>
  <c r="F1890" i="151"/>
  <c r="E1890" i="151"/>
  <c r="D1890" i="151"/>
  <c r="C1890" i="151"/>
  <c r="H1865" i="151"/>
  <c r="G1865" i="151"/>
  <c r="F1865" i="151"/>
  <c r="E1865" i="151"/>
  <c r="D1865" i="151"/>
  <c r="C1865" i="151"/>
  <c r="H1839" i="151"/>
  <c r="G1839" i="151"/>
  <c r="F1839" i="151"/>
  <c r="E1839" i="151"/>
  <c r="D1839" i="151"/>
  <c r="C1839" i="151"/>
  <c r="H1814" i="151"/>
  <c r="G1814" i="151"/>
  <c r="F1814" i="151"/>
  <c r="E1814" i="151"/>
  <c r="D1814" i="151"/>
  <c r="C1814" i="151"/>
  <c r="H1788" i="151"/>
  <c r="G1788" i="151"/>
  <c r="F1788" i="151"/>
  <c r="E1788" i="151"/>
  <c r="D1788" i="151"/>
  <c r="C1788" i="151"/>
  <c r="H1763" i="151"/>
  <c r="G1763" i="151"/>
  <c r="F1763" i="151"/>
  <c r="E1763" i="151"/>
  <c r="D1763" i="151"/>
  <c r="C1763" i="151"/>
  <c r="H1738" i="151"/>
  <c r="G1738" i="151"/>
  <c r="F1738" i="151"/>
  <c r="E1738" i="151"/>
  <c r="D1738" i="151"/>
  <c r="C1738" i="151"/>
  <c r="H1713" i="151"/>
  <c r="G1713" i="151"/>
  <c r="F1713" i="151"/>
  <c r="E1713" i="151"/>
  <c r="D1713" i="151"/>
  <c r="C1713" i="151"/>
  <c r="H1687" i="151"/>
  <c r="G1687" i="151"/>
  <c r="F1687" i="151"/>
  <c r="E1687" i="151"/>
  <c r="D1687" i="151"/>
  <c r="C1687" i="151"/>
  <c r="H1662" i="151"/>
  <c r="G1662" i="151"/>
  <c r="F1662" i="151"/>
  <c r="E1662" i="151"/>
  <c r="D1662" i="151"/>
  <c r="C1662" i="151"/>
  <c r="H1637" i="151"/>
  <c r="G1637" i="151"/>
  <c r="F1637" i="151"/>
  <c r="E1637" i="151"/>
  <c r="D1637" i="151"/>
  <c r="C1637" i="151"/>
  <c r="H1612" i="151"/>
  <c r="G1612" i="151"/>
  <c r="F1612" i="151"/>
  <c r="E1612" i="151"/>
  <c r="D1612" i="151"/>
  <c r="C1612" i="151"/>
  <c r="H1587" i="151"/>
  <c r="G1587" i="151"/>
  <c r="F1587" i="151"/>
  <c r="E1587" i="151"/>
  <c r="D1587" i="151"/>
  <c r="C1587" i="151"/>
  <c r="H1561" i="151"/>
  <c r="G1561" i="151"/>
  <c r="F1561" i="151"/>
  <c r="E1561" i="151"/>
  <c r="D1561" i="151"/>
  <c r="C1561" i="151"/>
  <c r="H1536" i="151"/>
  <c r="G1536" i="151"/>
  <c r="F1536" i="151"/>
  <c r="E1536" i="151"/>
  <c r="D1536" i="151"/>
  <c r="C1536" i="151"/>
  <c r="H1511" i="151"/>
  <c r="G1511" i="151"/>
  <c r="F1511" i="151"/>
  <c r="E1511" i="151"/>
  <c r="D1511" i="151"/>
  <c r="C1511" i="151"/>
  <c r="H1486" i="151"/>
  <c r="G1486" i="151"/>
  <c r="F1486" i="151"/>
  <c r="E1486" i="151"/>
  <c r="D1486" i="151"/>
  <c r="C1486" i="151"/>
  <c r="H1461" i="151"/>
  <c r="G1461" i="151"/>
  <c r="F1461" i="151"/>
  <c r="E1461" i="151"/>
  <c r="D1461" i="151"/>
  <c r="C1461" i="151"/>
  <c r="H1436" i="151"/>
  <c r="G1436" i="151"/>
  <c r="F1436" i="151"/>
  <c r="E1436" i="151"/>
  <c r="D1436" i="151"/>
  <c r="C1436" i="151"/>
  <c r="H1411" i="151"/>
  <c r="G1411" i="151"/>
  <c r="F1411" i="151"/>
  <c r="E1411" i="151"/>
  <c r="D1411" i="151"/>
  <c r="C1411" i="151"/>
  <c r="H1386" i="151"/>
  <c r="G1386" i="151"/>
  <c r="F1386" i="151"/>
  <c r="E1386" i="151"/>
  <c r="D1386" i="151"/>
  <c r="C1386" i="151"/>
  <c r="H1361" i="151"/>
  <c r="G1361" i="151"/>
  <c r="F1361" i="151"/>
  <c r="E1361" i="151"/>
  <c r="D1361" i="151"/>
  <c r="C1361" i="151"/>
  <c r="H1336" i="151"/>
  <c r="G1336" i="151"/>
  <c r="F1336" i="151"/>
  <c r="E1336" i="151"/>
  <c r="D1336" i="151"/>
  <c r="C1336" i="151"/>
  <c r="H1311" i="151"/>
  <c r="G1311" i="151"/>
  <c r="F1311" i="151"/>
  <c r="E1311" i="151"/>
  <c r="D1311" i="151"/>
  <c r="C1311" i="151"/>
  <c r="H1286" i="151"/>
  <c r="G1286" i="151"/>
  <c r="F1286" i="151"/>
  <c r="E1286" i="151"/>
  <c r="D1286" i="151"/>
  <c r="C1286" i="151"/>
  <c r="H1261" i="151"/>
  <c r="G1261" i="151"/>
  <c r="F1261" i="151"/>
  <c r="E1261" i="151"/>
  <c r="D1261" i="151"/>
  <c r="C1261" i="151"/>
  <c r="H1236" i="151"/>
  <c r="G1236" i="151"/>
  <c r="F1236" i="151"/>
  <c r="E1236" i="151"/>
  <c r="D1236" i="151"/>
  <c r="C1236" i="151"/>
  <c r="H1211" i="151"/>
  <c r="G1211" i="151"/>
  <c r="F1211" i="151"/>
  <c r="E1211" i="151"/>
  <c r="D1211" i="151"/>
  <c r="C1211" i="151"/>
  <c r="H1186" i="151"/>
  <c r="G1186" i="151"/>
  <c r="F1186" i="151"/>
  <c r="E1186" i="151"/>
  <c r="D1186" i="151"/>
  <c r="C1186" i="151"/>
  <c r="H1161" i="151"/>
  <c r="G1161" i="151"/>
  <c r="F1161" i="151"/>
  <c r="E1161" i="151"/>
  <c r="D1161" i="151"/>
  <c r="C1161" i="151"/>
  <c r="H1136" i="151"/>
  <c r="G1136" i="151"/>
  <c r="F1136" i="151"/>
  <c r="E1136" i="151"/>
  <c r="D1136" i="151"/>
  <c r="C1136" i="151"/>
  <c r="H1111" i="151"/>
  <c r="G1111" i="151"/>
  <c r="F1111" i="151"/>
  <c r="E1111" i="151"/>
  <c r="D1111" i="151"/>
  <c r="C1111" i="151"/>
  <c r="H1086" i="151"/>
  <c r="G1086" i="151"/>
  <c r="F1086" i="151"/>
  <c r="E1086" i="151"/>
  <c r="D1086" i="151"/>
  <c r="C1086" i="151"/>
  <c r="H1061" i="151"/>
  <c r="G1061" i="151"/>
  <c r="F1061" i="151"/>
  <c r="E1061" i="151"/>
  <c r="D1061" i="151"/>
  <c r="C1061" i="151"/>
  <c r="H1036" i="151"/>
  <c r="G1036" i="151"/>
  <c r="F1036" i="151"/>
  <c r="E1036" i="151"/>
  <c r="D1036" i="151"/>
  <c r="C1036" i="151"/>
  <c r="H1011" i="151"/>
  <c r="G1011" i="151"/>
  <c r="F1011" i="151"/>
  <c r="E1011" i="151"/>
  <c r="D1011" i="151"/>
  <c r="C1011" i="151"/>
  <c r="H986" i="151"/>
  <c r="G986" i="151"/>
  <c r="F986" i="151"/>
  <c r="E986" i="151"/>
  <c r="D986" i="151"/>
  <c r="C986" i="151"/>
  <c r="H961" i="151"/>
  <c r="G961" i="151"/>
  <c r="F961" i="151"/>
  <c r="E961" i="151"/>
  <c r="D961" i="151"/>
  <c r="C961" i="151"/>
  <c r="H936" i="151"/>
  <c r="G936" i="151"/>
  <c r="F936" i="151"/>
  <c r="E936" i="151"/>
  <c r="D936" i="151"/>
  <c r="C936" i="151"/>
  <c r="H911" i="151"/>
  <c r="G911" i="151"/>
  <c r="F911" i="151"/>
  <c r="E911" i="151"/>
  <c r="D911" i="151"/>
  <c r="C911" i="151"/>
  <c r="H886" i="151"/>
  <c r="G886" i="151"/>
  <c r="F886" i="151"/>
  <c r="E886" i="151"/>
  <c r="D886" i="151"/>
  <c r="C886" i="151"/>
  <c r="H861" i="151"/>
  <c r="G861" i="151"/>
  <c r="F861" i="151"/>
  <c r="E861" i="151"/>
  <c r="D861" i="151"/>
  <c r="C861" i="151"/>
  <c r="H835" i="151"/>
  <c r="G835" i="151"/>
  <c r="F835" i="151"/>
  <c r="E835" i="151"/>
  <c r="D835" i="151"/>
  <c r="C835" i="151"/>
  <c r="H810" i="151"/>
  <c r="G810" i="151"/>
  <c r="F810" i="151"/>
  <c r="E810" i="151"/>
  <c r="D810" i="151"/>
  <c r="C810" i="151"/>
  <c r="H785" i="151"/>
  <c r="G785" i="151"/>
  <c r="F785" i="151"/>
  <c r="E785" i="151"/>
  <c r="D785" i="151"/>
  <c r="C785" i="151"/>
  <c r="H759" i="151"/>
  <c r="G759" i="151"/>
  <c r="F759" i="151"/>
  <c r="E759" i="151"/>
  <c r="D759" i="151"/>
  <c r="C759" i="151"/>
  <c r="H734" i="151"/>
  <c r="G734" i="151"/>
  <c r="F734" i="151"/>
  <c r="E734" i="151"/>
  <c r="D734" i="151"/>
  <c r="C734" i="151"/>
  <c r="H709" i="151"/>
  <c r="G709" i="151"/>
  <c r="F709" i="151"/>
  <c r="E709" i="151"/>
  <c r="D709" i="151"/>
  <c r="C709" i="151"/>
  <c r="H684" i="151"/>
  <c r="G684" i="151"/>
  <c r="F684" i="151"/>
  <c r="E684" i="151"/>
  <c r="D684" i="151"/>
  <c r="C684" i="151"/>
  <c r="H659" i="151"/>
  <c r="G659" i="151"/>
  <c r="F659" i="151"/>
  <c r="E659" i="151"/>
  <c r="D659" i="151"/>
  <c r="C659" i="151"/>
  <c r="H634" i="151"/>
  <c r="G634" i="151"/>
  <c r="F634" i="151"/>
  <c r="E634" i="151"/>
  <c r="D634" i="151"/>
  <c r="C634" i="151"/>
  <c r="H609" i="151"/>
  <c r="G609" i="151"/>
  <c r="F609" i="151"/>
  <c r="E609" i="151"/>
  <c r="D609" i="151"/>
  <c r="C609" i="151"/>
  <c r="H584" i="151"/>
  <c r="G584" i="151"/>
  <c r="F584" i="151"/>
  <c r="E584" i="151"/>
  <c r="D584" i="151"/>
  <c r="C584" i="151"/>
  <c r="H559" i="151"/>
  <c r="G559" i="151"/>
  <c r="F559" i="151"/>
  <c r="E559" i="151"/>
  <c r="D559" i="151"/>
  <c r="C559" i="151"/>
  <c r="H534" i="151"/>
  <c r="G534" i="151"/>
  <c r="F534" i="151"/>
  <c r="E534" i="151"/>
  <c r="D534" i="151"/>
  <c r="C534" i="151"/>
  <c r="H509" i="151"/>
  <c r="G509" i="151"/>
  <c r="F509" i="151"/>
  <c r="E509" i="151"/>
  <c r="D509" i="151"/>
  <c r="C509" i="151"/>
  <c r="H484" i="151"/>
  <c r="G484" i="151"/>
  <c r="F484" i="151"/>
  <c r="E484" i="151"/>
  <c r="D484" i="151"/>
  <c r="C484" i="151"/>
  <c r="H459" i="151"/>
  <c r="G459" i="151"/>
  <c r="F459" i="151"/>
  <c r="E459" i="151"/>
  <c r="D459" i="151"/>
  <c r="C459" i="151"/>
  <c r="H434" i="151"/>
  <c r="G434" i="151"/>
  <c r="F434" i="151"/>
  <c r="E434" i="151"/>
  <c r="D434" i="151"/>
  <c r="C434" i="151"/>
  <c r="H409" i="151"/>
  <c r="G409" i="151"/>
  <c r="F409" i="151"/>
  <c r="E409" i="151"/>
  <c r="D409" i="151"/>
  <c r="C409" i="151"/>
  <c r="H384" i="151"/>
  <c r="G384" i="151"/>
  <c r="F384" i="151"/>
  <c r="E384" i="151"/>
  <c r="D384" i="151"/>
  <c r="C384" i="151"/>
  <c r="H359" i="151"/>
  <c r="G359" i="151"/>
  <c r="F359" i="151"/>
  <c r="E359" i="151"/>
  <c r="D359" i="151"/>
  <c r="C359" i="151"/>
  <c r="H334" i="151"/>
  <c r="G334" i="151"/>
  <c r="F334" i="151"/>
  <c r="E334" i="151"/>
  <c r="D334" i="151"/>
  <c r="C334" i="151"/>
  <c r="H309" i="151"/>
  <c r="G309" i="151"/>
  <c r="F309" i="151"/>
  <c r="E309" i="151"/>
  <c r="D309" i="151"/>
  <c r="C309" i="151"/>
  <c r="H284" i="151"/>
  <c r="G284" i="151"/>
  <c r="F284" i="151"/>
  <c r="E284" i="151"/>
  <c r="D284" i="151"/>
  <c r="C284" i="151"/>
  <c r="H259" i="151"/>
  <c r="G259" i="151"/>
  <c r="F259" i="151"/>
  <c r="E259" i="151"/>
  <c r="D259" i="151"/>
  <c r="C259" i="151"/>
  <c r="H234" i="151"/>
  <c r="G234" i="151"/>
  <c r="F234" i="151"/>
  <c r="E234" i="151"/>
  <c r="D234" i="151"/>
  <c r="C234" i="151"/>
  <c r="H209" i="151"/>
  <c r="G209" i="151"/>
  <c r="F209" i="151"/>
  <c r="E209" i="151"/>
  <c r="D209" i="151"/>
  <c r="C209" i="151"/>
  <c r="H184" i="151"/>
  <c r="G184" i="151"/>
  <c r="F184" i="151"/>
  <c r="E184" i="151"/>
  <c r="D184" i="151"/>
  <c r="C184" i="151"/>
  <c r="H159" i="151"/>
  <c r="G159" i="151"/>
  <c r="F159" i="151"/>
  <c r="E159" i="151"/>
  <c r="D159" i="151"/>
  <c r="C159" i="151"/>
  <c r="H134" i="151"/>
  <c r="G134" i="151"/>
  <c r="F134" i="151"/>
  <c r="E134" i="151"/>
  <c r="D134" i="151"/>
  <c r="C134" i="151"/>
  <c r="H109" i="151"/>
  <c r="G109" i="151"/>
  <c r="F109" i="151"/>
  <c r="E109" i="151"/>
  <c r="D109" i="151"/>
  <c r="C109" i="151"/>
  <c r="H84" i="151"/>
  <c r="G84" i="151"/>
  <c r="F84" i="151"/>
  <c r="E84" i="151"/>
  <c r="D84" i="151"/>
  <c r="C84" i="151"/>
  <c r="G59" i="151"/>
  <c r="E59" i="151"/>
  <c r="H59" i="151"/>
  <c r="F59" i="151"/>
  <c r="D59" i="151"/>
  <c r="C59" i="151"/>
  <c r="H2328" i="151"/>
  <c r="G2328" i="151"/>
  <c r="F2328" i="151"/>
  <c r="E2328" i="151"/>
  <c r="D2328" i="151"/>
  <c r="C2328" i="151"/>
  <c r="H2327" i="151"/>
  <c r="G2327" i="151"/>
  <c r="F2327" i="151"/>
  <c r="E2327" i="151"/>
  <c r="D2327" i="151"/>
  <c r="C2327" i="151"/>
  <c r="H2326" i="151"/>
  <c r="G2326" i="151"/>
  <c r="F2326" i="151"/>
  <c r="E2326" i="151"/>
  <c r="D2326" i="151"/>
  <c r="C2326" i="151"/>
  <c r="H2325" i="151"/>
  <c r="G2325" i="151"/>
  <c r="F2325" i="151"/>
  <c r="E2325" i="151"/>
  <c r="D2325" i="151"/>
  <c r="C2325" i="151"/>
  <c r="H2324" i="151"/>
  <c r="G2324" i="151"/>
  <c r="F2324" i="151"/>
  <c r="E2324" i="151"/>
  <c r="D2324" i="151"/>
  <c r="C2324" i="151"/>
  <c r="H2323" i="151"/>
  <c r="G2323" i="151"/>
  <c r="F2323" i="151"/>
  <c r="E2323" i="151"/>
  <c r="D2323" i="151"/>
  <c r="C2323" i="151"/>
  <c r="H2322" i="151"/>
  <c r="G2322" i="151"/>
  <c r="F2322" i="151"/>
  <c r="E2322" i="151"/>
  <c r="D2322" i="151"/>
  <c r="C2322" i="151"/>
  <c r="H2321" i="151"/>
  <c r="G2321" i="151"/>
  <c r="F2321" i="151"/>
  <c r="E2321" i="151"/>
  <c r="D2321" i="151"/>
  <c r="C2321" i="151"/>
  <c r="H2320" i="151"/>
  <c r="G2320" i="151"/>
  <c r="F2320" i="151"/>
  <c r="E2320" i="151"/>
  <c r="D2320" i="151"/>
  <c r="C2320" i="151"/>
  <c r="H2319" i="151"/>
  <c r="G2319" i="151"/>
  <c r="F2319" i="151"/>
  <c r="E2319" i="151"/>
  <c r="D2319" i="151"/>
  <c r="C2319" i="151"/>
  <c r="H2318" i="151"/>
  <c r="G2318" i="151"/>
  <c r="F2318" i="151"/>
  <c r="E2318" i="151"/>
  <c r="D2318" i="151"/>
  <c r="C2318" i="151"/>
  <c r="H2317" i="151"/>
  <c r="G2317" i="151"/>
  <c r="F2317" i="151"/>
  <c r="E2317" i="151"/>
  <c r="D2317" i="151"/>
  <c r="C2317" i="151"/>
  <c r="H2316" i="151"/>
  <c r="G2316" i="151"/>
  <c r="F2316" i="151"/>
  <c r="E2316" i="151"/>
  <c r="D2316" i="151"/>
  <c r="C2316" i="151"/>
  <c r="H2315" i="151"/>
  <c r="G2315" i="151"/>
  <c r="F2315" i="151"/>
  <c r="E2315" i="151"/>
  <c r="D2315" i="151"/>
  <c r="C2315" i="151"/>
  <c r="H2314" i="151"/>
  <c r="G2314" i="151"/>
  <c r="F2314" i="151"/>
  <c r="E2314" i="151"/>
  <c r="D2314" i="151"/>
  <c r="C2314" i="151"/>
  <c r="H2313" i="151"/>
  <c r="G2313" i="151"/>
  <c r="F2313" i="151"/>
  <c r="E2313" i="151"/>
  <c r="D2313" i="151"/>
  <c r="C2313" i="151"/>
  <c r="H2312" i="151"/>
  <c r="G2312" i="151"/>
  <c r="F2312" i="151"/>
  <c r="E2312" i="151"/>
  <c r="D2312" i="151"/>
  <c r="C2312" i="151"/>
  <c r="H2311" i="151"/>
  <c r="G2311" i="151"/>
  <c r="F2311" i="151"/>
  <c r="E2311" i="151"/>
  <c r="D2311" i="151"/>
  <c r="C2311" i="151"/>
  <c r="H2310" i="151"/>
  <c r="G2310" i="151"/>
  <c r="F2310" i="151"/>
  <c r="E2310" i="151"/>
  <c r="D2310" i="151"/>
  <c r="C2310" i="151"/>
  <c r="H2309" i="151"/>
  <c r="G2309" i="151"/>
  <c r="F2309" i="151"/>
  <c r="E2309" i="151"/>
  <c r="D2309" i="151"/>
  <c r="C2309" i="151"/>
  <c r="H2308" i="151"/>
  <c r="G2308" i="151"/>
  <c r="F2308" i="151"/>
  <c r="E2308" i="151"/>
  <c r="D2308" i="151"/>
  <c r="C2308" i="151"/>
  <c r="H2307" i="151"/>
  <c r="G2307" i="151"/>
  <c r="F2307" i="151"/>
  <c r="E2307" i="151"/>
  <c r="D2307" i="151"/>
  <c r="C2307" i="151"/>
  <c r="H2306" i="151"/>
  <c r="G2306" i="151"/>
  <c r="F2306" i="151"/>
  <c r="E2306" i="151"/>
  <c r="D2306" i="151"/>
  <c r="C2306" i="151"/>
  <c r="H2305" i="151"/>
  <c r="H2329" i="151" s="1"/>
  <c r="G2305" i="151"/>
  <c r="F2305" i="151"/>
  <c r="E34" i="151"/>
  <c r="D2305" i="151"/>
  <c r="C2305" i="151"/>
  <c r="D2329" i="151" l="1"/>
  <c r="C2329" i="151"/>
  <c r="F2329" i="151"/>
  <c r="G2329" i="151"/>
  <c r="C34" i="151"/>
  <c r="D34" i="151"/>
  <c r="E2305" i="151"/>
  <c r="E2329" i="151" s="1"/>
  <c r="F34" i="151"/>
  <c r="G34" i="151"/>
  <c r="H34" i="151"/>
  <c r="H2274" i="150" l="1"/>
  <c r="G2274" i="150"/>
  <c r="F2274" i="150"/>
  <c r="E2274" i="150"/>
  <c r="D2274" i="150"/>
  <c r="C2274" i="150"/>
  <c r="H2248" i="150"/>
  <c r="G2248" i="150"/>
  <c r="F2248" i="150"/>
  <c r="E2248" i="150"/>
  <c r="D2248" i="150"/>
  <c r="C2248" i="150"/>
  <c r="H2220" i="150"/>
  <c r="G2220" i="150"/>
  <c r="F2220" i="150"/>
  <c r="E2220" i="150"/>
  <c r="D2220" i="150"/>
  <c r="C2220" i="150"/>
  <c r="H2194" i="150"/>
  <c r="G2194" i="150"/>
  <c r="F2194" i="150"/>
  <c r="E2194" i="150"/>
  <c r="D2194" i="150"/>
  <c r="C2194" i="150"/>
  <c r="H2169" i="150"/>
  <c r="G2169" i="150"/>
  <c r="F2169" i="150"/>
  <c r="E2169" i="150"/>
  <c r="D2169" i="150"/>
  <c r="C2169" i="150"/>
  <c r="H2143" i="150"/>
  <c r="G2143" i="150"/>
  <c r="F2143" i="150"/>
  <c r="E2143" i="150"/>
  <c r="D2143" i="150"/>
  <c r="C2143" i="150"/>
  <c r="H2117" i="150"/>
  <c r="G2117" i="150"/>
  <c r="F2117" i="150"/>
  <c r="E2117" i="150"/>
  <c r="D2117" i="150"/>
  <c r="C2117" i="150"/>
  <c r="H2092" i="150"/>
  <c r="G2092" i="150"/>
  <c r="F2092" i="150"/>
  <c r="E2092" i="150"/>
  <c r="D2092" i="150"/>
  <c r="C2092" i="150"/>
  <c r="C2067" i="150"/>
  <c r="H2067" i="150"/>
  <c r="G2067" i="150"/>
  <c r="F2067" i="150"/>
  <c r="E2067" i="150"/>
  <c r="D2067" i="150"/>
  <c r="H2042" i="150"/>
  <c r="G2042" i="150"/>
  <c r="F2042" i="150"/>
  <c r="E2042" i="150"/>
  <c r="D2042" i="150"/>
  <c r="C2042" i="150"/>
  <c r="H2016" i="150"/>
  <c r="G2016" i="150"/>
  <c r="F2016" i="150"/>
  <c r="E2016" i="150"/>
  <c r="D2016" i="150"/>
  <c r="C2016" i="150"/>
  <c r="H1990" i="150"/>
  <c r="G1990" i="150"/>
  <c r="F1990" i="150"/>
  <c r="E1990" i="150"/>
  <c r="D1990" i="150"/>
  <c r="C1990" i="150"/>
  <c r="H1964" i="150"/>
  <c r="G1964" i="150"/>
  <c r="F1964" i="150"/>
  <c r="E1964" i="150"/>
  <c r="D1964" i="150"/>
  <c r="C1964" i="150"/>
  <c r="H1939" i="150"/>
  <c r="G1939" i="150"/>
  <c r="F1939" i="150"/>
  <c r="E1939" i="150"/>
  <c r="D1939" i="150"/>
  <c r="C1939" i="150"/>
  <c r="H1914" i="150"/>
  <c r="G1914" i="150"/>
  <c r="F1914" i="150"/>
  <c r="E1914" i="150"/>
  <c r="D1914" i="150"/>
  <c r="C1914" i="150"/>
  <c r="H1889" i="150"/>
  <c r="G1889" i="150"/>
  <c r="F1889" i="150"/>
  <c r="E1889" i="150"/>
  <c r="D1889" i="150"/>
  <c r="C1889" i="150"/>
  <c r="H1864" i="150"/>
  <c r="G1864" i="150"/>
  <c r="F1864" i="150"/>
  <c r="E1864" i="150"/>
  <c r="D1864" i="150"/>
  <c r="C1864" i="150"/>
  <c r="H1839" i="150"/>
  <c r="G1839" i="150"/>
  <c r="F1839" i="150"/>
  <c r="E1839" i="150"/>
  <c r="D1839" i="150"/>
  <c r="C1839" i="150"/>
  <c r="H1813" i="150"/>
  <c r="G1813" i="150"/>
  <c r="F1813" i="150"/>
  <c r="E1813" i="150"/>
  <c r="D1813" i="150"/>
  <c r="C1813" i="150"/>
  <c r="H1788" i="150"/>
  <c r="G1788" i="150"/>
  <c r="F1788" i="150"/>
  <c r="E1788" i="150"/>
  <c r="D1788" i="150"/>
  <c r="C1788" i="150"/>
  <c r="H1762" i="150"/>
  <c r="G1762" i="150"/>
  <c r="F1762" i="150"/>
  <c r="E1762" i="150"/>
  <c r="D1762" i="150"/>
  <c r="C1762" i="150"/>
  <c r="H1737" i="150"/>
  <c r="G1737" i="150"/>
  <c r="F1737" i="150"/>
  <c r="E1737" i="150"/>
  <c r="D1737" i="150"/>
  <c r="C1737" i="150"/>
  <c r="H1712" i="150"/>
  <c r="G1712" i="150"/>
  <c r="F1712" i="150"/>
  <c r="E1712" i="150"/>
  <c r="D1712" i="150"/>
  <c r="C1712" i="150"/>
  <c r="H1687" i="150"/>
  <c r="G1687" i="150"/>
  <c r="F1687" i="150"/>
  <c r="E1687" i="150"/>
  <c r="D1687" i="150"/>
  <c r="C1687" i="150"/>
  <c r="H1661" i="150"/>
  <c r="G1661" i="150"/>
  <c r="F1661" i="150"/>
  <c r="E1661" i="150"/>
  <c r="D1661" i="150"/>
  <c r="C1661" i="150"/>
  <c r="H1636" i="150"/>
  <c r="G1636" i="150"/>
  <c r="F1636" i="150"/>
  <c r="E1636" i="150"/>
  <c r="D1636" i="150"/>
  <c r="C1636" i="150"/>
  <c r="H1611" i="150"/>
  <c r="G1611" i="150"/>
  <c r="F1611" i="150"/>
  <c r="E1611" i="150"/>
  <c r="D1611" i="150"/>
  <c r="C1611" i="150"/>
  <c r="H1586" i="150"/>
  <c r="G1586" i="150"/>
  <c r="F1586" i="150"/>
  <c r="E1586" i="150"/>
  <c r="D1586" i="150"/>
  <c r="C1586" i="150"/>
  <c r="H1561" i="150"/>
  <c r="G1561" i="150"/>
  <c r="F1561" i="150"/>
  <c r="E1561" i="150"/>
  <c r="D1561" i="150"/>
  <c r="C1561" i="150"/>
  <c r="H1535" i="150"/>
  <c r="G1535" i="150"/>
  <c r="F1535" i="150"/>
  <c r="E1535" i="150"/>
  <c r="D1535" i="150"/>
  <c r="C1535" i="150"/>
  <c r="H1510" i="150"/>
  <c r="G1510" i="150"/>
  <c r="F1510" i="150"/>
  <c r="E1510" i="150"/>
  <c r="D1510" i="150"/>
  <c r="C1510" i="150"/>
  <c r="H1485" i="150"/>
  <c r="G1485" i="150"/>
  <c r="F1485" i="150"/>
  <c r="E1485" i="150"/>
  <c r="D1485" i="150"/>
  <c r="C1485" i="150"/>
  <c r="H1460" i="150"/>
  <c r="G1460" i="150"/>
  <c r="F1460" i="150"/>
  <c r="E1460" i="150"/>
  <c r="D1460" i="150"/>
  <c r="C1460" i="150"/>
  <c r="H1435" i="150"/>
  <c r="G1435" i="150"/>
  <c r="F1435" i="150"/>
  <c r="E1435" i="150"/>
  <c r="D1435" i="150"/>
  <c r="C1435" i="150"/>
  <c r="H1410" i="150"/>
  <c r="G1410" i="150"/>
  <c r="F1410" i="150"/>
  <c r="E1410" i="150"/>
  <c r="D1410" i="150"/>
  <c r="C1410" i="150"/>
  <c r="H1385" i="150"/>
  <c r="G1385" i="150"/>
  <c r="F1385" i="150"/>
  <c r="E1385" i="150"/>
  <c r="D1385" i="150"/>
  <c r="C1385" i="150"/>
  <c r="H1360" i="150"/>
  <c r="G1360" i="150"/>
  <c r="F1360" i="150"/>
  <c r="E1360" i="150"/>
  <c r="D1360" i="150"/>
  <c r="C1360" i="150"/>
  <c r="H1335" i="150"/>
  <c r="G1335" i="150"/>
  <c r="F1335" i="150"/>
  <c r="E1335" i="150"/>
  <c r="D1335" i="150"/>
  <c r="H1310" i="150"/>
  <c r="G1310" i="150"/>
  <c r="F1310" i="150"/>
  <c r="E1310" i="150"/>
  <c r="D1310" i="150"/>
  <c r="C1310" i="150"/>
  <c r="H1285" i="150"/>
  <c r="G1285" i="150"/>
  <c r="F1285" i="150"/>
  <c r="E1285" i="150"/>
  <c r="D1285" i="150"/>
  <c r="C1285" i="150"/>
  <c r="H1260" i="150"/>
  <c r="G1260" i="150"/>
  <c r="F1260" i="150"/>
  <c r="E1260" i="150"/>
  <c r="D1260" i="150"/>
  <c r="C1260" i="150"/>
  <c r="H1235" i="150"/>
  <c r="G1235" i="150"/>
  <c r="F1235" i="150"/>
  <c r="E1235" i="150"/>
  <c r="D1235" i="150"/>
  <c r="C1235" i="150"/>
  <c r="H1210" i="150"/>
  <c r="G1210" i="150"/>
  <c r="F1210" i="150"/>
  <c r="E1210" i="150"/>
  <c r="D1210" i="150"/>
  <c r="C1210" i="150"/>
  <c r="H1185" i="150"/>
  <c r="G1185" i="150"/>
  <c r="F1185" i="150"/>
  <c r="E1185" i="150"/>
  <c r="D1185" i="150"/>
  <c r="C1185" i="150"/>
  <c r="H1160" i="150"/>
  <c r="G1160" i="150"/>
  <c r="F1160" i="150"/>
  <c r="E1160" i="150"/>
  <c r="D1160" i="150"/>
  <c r="C1160" i="150"/>
  <c r="H1135" i="150"/>
  <c r="G1135" i="150"/>
  <c r="F1135" i="150"/>
  <c r="E1135" i="150"/>
  <c r="D1135" i="150"/>
  <c r="C1135" i="150"/>
  <c r="H1110" i="150"/>
  <c r="G1110" i="150"/>
  <c r="F1110" i="150"/>
  <c r="E1110" i="150"/>
  <c r="D1110" i="150"/>
  <c r="C1110" i="150"/>
  <c r="H1085" i="150"/>
  <c r="G1085" i="150"/>
  <c r="F1085" i="150"/>
  <c r="E1085" i="150"/>
  <c r="D1085" i="150"/>
  <c r="C1085" i="150"/>
  <c r="H1060" i="150"/>
  <c r="G1060" i="150"/>
  <c r="F1060" i="150"/>
  <c r="E1060" i="150"/>
  <c r="D1060" i="150"/>
  <c r="C1060" i="150"/>
  <c r="H1035" i="150"/>
  <c r="G1035" i="150"/>
  <c r="F1035" i="150"/>
  <c r="E1035" i="150"/>
  <c r="D1035" i="150"/>
  <c r="C1035" i="150"/>
  <c r="H1010" i="150"/>
  <c r="G1010" i="150"/>
  <c r="F1010" i="150"/>
  <c r="E1010" i="150"/>
  <c r="D1010" i="150"/>
  <c r="C1010" i="150"/>
  <c r="H985" i="150"/>
  <c r="G985" i="150"/>
  <c r="F985" i="150"/>
  <c r="E985" i="150"/>
  <c r="D985" i="150"/>
  <c r="C985" i="150"/>
  <c r="H960" i="150"/>
  <c r="G960" i="150"/>
  <c r="F960" i="150"/>
  <c r="E960" i="150"/>
  <c r="D960" i="150"/>
  <c r="C960" i="150"/>
  <c r="H935" i="150"/>
  <c r="G935" i="150"/>
  <c r="F935" i="150"/>
  <c r="E935" i="150"/>
  <c r="D935" i="150"/>
  <c r="C935" i="150"/>
  <c r="H910" i="150"/>
  <c r="G910" i="150"/>
  <c r="F910" i="150"/>
  <c r="E910" i="150"/>
  <c r="D910" i="150"/>
  <c r="C910" i="150"/>
  <c r="H885" i="150"/>
  <c r="G885" i="150"/>
  <c r="F885" i="150"/>
  <c r="E885" i="150"/>
  <c r="D885" i="150"/>
  <c r="C885" i="150"/>
  <c r="H860" i="150"/>
  <c r="G860" i="150"/>
  <c r="F860" i="150"/>
  <c r="E860" i="150"/>
  <c r="D860" i="150"/>
  <c r="C860" i="150"/>
  <c r="H835" i="150"/>
  <c r="G835" i="150"/>
  <c r="F835" i="150"/>
  <c r="E835" i="150"/>
  <c r="D835" i="150"/>
  <c r="C835" i="150"/>
  <c r="H810" i="150"/>
  <c r="G810" i="150"/>
  <c r="F810" i="150"/>
  <c r="E810" i="150"/>
  <c r="D810" i="150"/>
  <c r="C810" i="150"/>
  <c r="H785" i="150"/>
  <c r="G785" i="150"/>
  <c r="F785" i="150"/>
  <c r="E785" i="150"/>
  <c r="D785" i="150"/>
  <c r="C785" i="150"/>
  <c r="H759" i="150"/>
  <c r="G759" i="150"/>
  <c r="F759" i="150"/>
  <c r="E759" i="150"/>
  <c r="D759" i="150"/>
  <c r="C759" i="150"/>
  <c r="H734" i="150"/>
  <c r="G734" i="150"/>
  <c r="F734" i="150"/>
  <c r="E734" i="150"/>
  <c r="D734" i="150"/>
  <c r="C734" i="150"/>
  <c r="H709" i="150"/>
  <c r="G709" i="150"/>
  <c r="F709" i="150"/>
  <c r="E709" i="150"/>
  <c r="D709" i="150"/>
  <c r="C709" i="150"/>
  <c r="H684" i="150"/>
  <c r="G684" i="150"/>
  <c r="F684" i="150"/>
  <c r="E684" i="150"/>
  <c r="D684" i="150"/>
  <c r="C684" i="150"/>
  <c r="H659" i="150"/>
  <c r="G659" i="150"/>
  <c r="F659" i="150"/>
  <c r="E659" i="150"/>
  <c r="D659" i="150"/>
  <c r="C659" i="150"/>
  <c r="H634" i="150"/>
  <c r="G634" i="150"/>
  <c r="F634" i="150"/>
  <c r="E634" i="150"/>
  <c r="D634" i="150"/>
  <c r="C634" i="150"/>
  <c r="H609" i="150"/>
  <c r="G609" i="150"/>
  <c r="F609" i="150"/>
  <c r="E609" i="150"/>
  <c r="D609" i="150"/>
  <c r="C609" i="150"/>
  <c r="H584" i="150"/>
  <c r="G584" i="150"/>
  <c r="F584" i="150"/>
  <c r="E584" i="150"/>
  <c r="D584" i="150"/>
  <c r="C584" i="150"/>
  <c r="H559" i="150"/>
  <c r="G559" i="150"/>
  <c r="F559" i="150"/>
  <c r="E559" i="150"/>
  <c r="D559" i="150"/>
  <c r="C559" i="150"/>
  <c r="H534" i="150"/>
  <c r="G534" i="150"/>
  <c r="F534" i="150"/>
  <c r="E534" i="150"/>
  <c r="D534" i="150"/>
  <c r="C534" i="150"/>
  <c r="H509" i="150"/>
  <c r="G509" i="150"/>
  <c r="F509" i="150"/>
  <c r="E509" i="150"/>
  <c r="D509" i="150"/>
  <c r="C509" i="150"/>
  <c r="H484" i="150"/>
  <c r="G484" i="150"/>
  <c r="F484" i="150"/>
  <c r="E484" i="150"/>
  <c r="D484" i="150"/>
  <c r="C484" i="150"/>
  <c r="H459" i="150"/>
  <c r="G459" i="150"/>
  <c r="F459" i="150"/>
  <c r="E459" i="150"/>
  <c r="D459" i="150"/>
  <c r="C459" i="150"/>
  <c r="H434" i="150"/>
  <c r="G434" i="150"/>
  <c r="F434" i="150"/>
  <c r="E434" i="150"/>
  <c r="D434" i="150"/>
  <c r="C434" i="150"/>
  <c r="H409" i="150"/>
  <c r="G409" i="150"/>
  <c r="F409" i="150"/>
  <c r="E409" i="150"/>
  <c r="D409" i="150"/>
  <c r="C409" i="150"/>
  <c r="H384" i="150"/>
  <c r="G384" i="150"/>
  <c r="F384" i="150"/>
  <c r="E384" i="150"/>
  <c r="D384" i="150"/>
  <c r="C384" i="150"/>
  <c r="H359" i="150"/>
  <c r="G359" i="150"/>
  <c r="F359" i="150"/>
  <c r="E359" i="150"/>
  <c r="D359" i="150"/>
  <c r="C359" i="150"/>
  <c r="H334" i="150"/>
  <c r="G334" i="150"/>
  <c r="F334" i="150"/>
  <c r="E334" i="150"/>
  <c r="D334" i="150"/>
  <c r="C334" i="150"/>
  <c r="H309" i="150"/>
  <c r="G309" i="150"/>
  <c r="F309" i="150"/>
  <c r="E309" i="150"/>
  <c r="D309" i="150"/>
  <c r="C309" i="150"/>
  <c r="H284" i="150"/>
  <c r="G284" i="150"/>
  <c r="F284" i="150"/>
  <c r="E284" i="150"/>
  <c r="D284" i="150"/>
  <c r="C284" i="150"/>
  <c r="H259" i="150"/>
  <c r="G259" i="150"/>
  <c r="F259" i="150"/>
  <c r="E259" i="150"/>
  <c r="D259" i="150"/>
  <c r="C259" i="150"/>
  <c r="H234" i="150"/>
  <c r="G234" i="150"/>
  <c r="F234" i="150"/>
  <c r="E234" i="150"/>
  <c r="D234" i="150"/>
  <c r="C234" i="150"/>
  <c r="H209" i="150"/>
  <c r="G209" i="150"/>
  <c r="F209" i="150"/>
  <c r="E209" i="150"/>
  <c r="D209" i="150"/>
  <c r="C209" i="150"/>
  <c r="H184" i="150"/>
  <c r="G184" i="150"/>
  <c r="F184" i="150"/>
  <c r="E184" i="150"/>
  <c r="D184" i="150"/>
  <c r="C184" i="150"/>
  <c r="H159" i="150"/>
  <c r="G159" i="150"/>
  <c r="F159" i="150"/>
  <c r="E159" i="150"/>
  <c r="D159" i="150"/>
  <c r="C159" i="150"/>
  <c r="H134" i="150"/>
  <c r="G134" i="150"/>
  <c r="F134" i="150"/>
  <c r="E134" i="150"/>
  <c r="D134" i="150"/>
  <c r="C134" i="150"/>
  <c r="H109" i="150"/>
  <c r="G109" i="150"/>
  <c r="F109" i="150"/>
  <c r="E109" i="150"/>
  <c r="D109" i="150"/>
  <c r="C109" i="150"/>
  <c r="C2298" i="150"/>
  <c r="C2296" i="150"/>
  <c r="C2294" i="150"/>
  <c r="H84" i="150"/>
  <c r="G84" i="150"/>
  <c r="F84" i="150"/>
  <c r="E84" i="150"/>
  <c r="D84" i="150"/>
  <c r="C84" i="150"/>
  <c r="C2292" i="150"/>
  <c r="C2290" i="150"/>
  <c r="C2288" i="150"/>
  <c r="C2286" i="150"/>
  <c r="C2284" i="150"/>
  <c r="C2282" i="150"/>
  <c r="C2280" i="150"/>
  <c r="C2278" i="150"/>
  <c r="E59" i="150"/>
  <c r="C59" i="150"/>
  <c r="H59" i="150"/>
  <c r="G59" i="150"/>
  <c r="F59" i="150"/>
  <c r="D59" i="150"/>
  <c r="H2298" i="150"/>
  <c r="G2298" i="150"/>
  <c r="F2298" i="150"/>
  <c r="E2298" i="150"/>
  <c r="D2298" i="150"/>
  <c r="H2297" i="150"/>
  <c r="G2297" i="150"/>
  <c r="F2297" i="150"/>
  <c r="E2297" i="150"/>
  <c r="D2297" i="150"/>
  <c r="C2297" i="150"/>
  <c r="H2296" i="150"/>
  <c r="G2296" i="150"/>
  <c r="F2296" i="150"/>
  <c r="E2296" i="150"/>
  <c r="D2296" i="150"/>
  <c r="H2295" i="150"/>
  <c r="G2295" i="150"/>
  <c r="F2295" i="150"/>
  <c r="E2295" i="150"/>
  <c r="D2295" i="150"/>
  <c r="C2295" i="150"/>
  <c r="H2294" i="150"/>
  <c r="G2294" i="150"/>
  <c r="F2294" i="150"/>
  <c r="E2294" i="150"/>
  <c r="D2294" i="150"/>
  <c r="H2293" i="150"/>
  <c r="G2293" i="150"/>
  <c r="F2293" i="150"/>
  <c r="E2293" i="150"/>
  <c r="D2293" i="150"/>
  <c r="C2293" i="150"/>
  <c r="H2292" i="150"/>
  <c r="G2292" i="150"/>
  <c r="F2292" i="150"/>
  <c r="E2292" i="150"/>
  <c r="D2292" i="150"/>
  <c r="H2291" i="150"/>
  <c r="G2291" i="150"/>
  <c r="F2291" i="150"/>
  <c r="E2291" i="150"/>
  <c r="D2291" i="150"/>
  <c r="C2291" i="150"/>
  <c r="H2290" i="150"/>
  <c r="G2290" i="150"/>
  <c r="F2290" i="150"/>
  <c r="E2290" i="150"/>
  <c r="D2290" i="150"/>
  <c r="H2289" i="150"/>
  <c r="G2289" i="150"/>
  <c r="F2289" i="150"/>
  <c r="E2289" i="150"/>
  <c r="D2289" i="150"/>
  <c r="C2289" i="150"/>
  <c r="H2288" i="150"/>
  <c r="G2288" i="150"/>
  <c r="F2288" i="150"/>
  <c r="E2288" i="150"/>
  <c r="D2288" i="150"/>
  <c r="H2287" i="150"/>
  <c r="G2287" i="150"/>
  <c r="F2287" i="150"/>
  <c r="E2287" i="150"/>
  <c r="D2287" i="150"/>
  <c r="C2287" i="150"/>
  <c r="H2286" i="150"/>
  <c r="G2286" i="150"/>
  <c r="F2286" i="150"/>
  <c r="E2286" i="150"/>
  <c r="D2286" i="150"/>
  <c r="H2285" i="150"/>
  <c r="G2285" i="150"/>
  <c r="F2285" i="150"/>
  <c r="E2285" i="150"/>
  <c r="D2285" i="150"/>
  <c r="C2285" i="150"/>
  <c r="H2284" i="150"/>
  <c r="G2284" i="150"/>
  <c r="F2284" i="150"/>
  <c r="E2284" i="150"/>
  <c r="D2284" i="150"/>
  <c r="H2283" i="150"/>
  <c r="G2283" i="150"/>
  <c r="F2283" i="150"/>
  <c r="E2283" i="150"/>
  <c r="D2283" i="150"/>
  <c r="C2283" i="150"/>
  <c r="H2282" i="150"/>
  <c r="G2282" i="150"/>
  <c r="F2282" i="150"/>
  <c r="E2282" i="150"/>
  <c r="D2282" i="150"/>
  <c r="H2281" i="150"/>
  <c r="G2281" i="150"/>
  <c r="F2281" i="150"/>
  <c r="E2281" i="150"/>
  <c r="D2281" i="150"/>
  <c r="C2281" i="150"/>
  <c r="H2280" i="150"/>
  <c r="G2280" i="150"/>
  <c r="F2280" i="150"/>
  <c r="E2280" i="150"/>
  <c r="D2280" i="150"/>
  <c r="H2279" i="150"/>
  <c r="G2279" i="150"/>
  <c r="F2279" i="150"/>
  <c r="E2279" i="150"/>
  <c r="D2279" i="150"/>
  <c r="C2279" i="150"/>
  <c r="H2278" i="150"/>
  <c r="G2278" i="150"/>
  <c r="F2278" i="150"/>
  <c r="E2278" i="150"/>
  <c r="D2278" i="150"/>
  <c r="H2277" i="150"/>
  <c r="G2277" i="150"/>
  <c r="F2277" i="150"/>
  <c r="E2277" i="150"/>
  <c r="D2277" i="150"/>
  <c r="C2277" i="150"/>
  <c r="H2276" i="150"/>
  <c r="G2276" i="150"/>
  <c r="F2276" i="150"/>
  <c r="E2276" i="150"/>
  <c r="D2276" i="150"/>
  <c r="H2275" i="150"/>
  <c r="H2299" i="150" s="1"/>
  <c r="G2275" i="150"/>
  <c r="F2275" i="150"/>
  <c r="E2275" i="150"/>
  <c r="D2275" i="150"/>
  <c r="C2275" i="150"/>
  <c r="D2299" i="150" l="1"/>
  <c r="E2299" i="150"/>
  <c r="G2299" i="150"/>
  <c r="F2299" i="150"/>
  <c r="C2276" i="150"/>
  <c r="C2299" i="150" s="1"/>
  <c r="D34" i="150"/>
  <c r="F34" i="150"/>
  <c r="C34" i="150"/>
  <c r="G34" i="150"/>
  <c r="H34" i="150"/>
  <c r="E34" i="150"/>
  <c r="H2124" i="149" l="1"/>
  <c r="G2124" i="149"/>
  <c r="F2124" i="149"/>
  <c r="E2124" i="149"/>
  <c r="D2124" i="149"/>
  <c r="C2124" i="149"/>
  <c r="H2098" i="149"/>
  <c r="G2098" i="149"/>
  <c r="F2098" i="149"/>
  <c r="E2098" i="149"/>
  <c r="D2098" i="149"/>
  <c r="C2098" i="149"/>
  <c r="H2070" i="149"/>
  <c r="G2070" i="149"/>
  <c r="F2070" i="149"/>
  <c r="E2070" i="149"/>
  <c r="D2070" i="149"/>
  <c r="C2070" i="149"/>
  <c r="H2044" i="149"/>
  <c r="G2044" i="149"/>
  <c r="F2044" i="149"/>
  <c r="E2044" i="149"/>
  <c r="D2044" i="149"/>
  <c r="C2044" i="149"/>
  <c r="H2019" i="149"/>
  <c r="G2019" i="149"/>
  <c r="F2019" i="149"/>
  <c r="E2019" i="149"/>
  <c r="D2019" i="149"/>
  <c r="C2019" i="149"/>
  <c r="H1993" i="149"/>
  <c r="G1993" i="149"/>
  <c r="F1993" i="149"/>
  <c r="E1993" i="149"/>
  <c r="D1993" i="149"/>
  <c r="C1993" i="149"/>
  <c r="H1967" i="149"/>
  <c r="G1967" i="149"/>
  <c r="F1967" i="149"/>
  <c r="E1967" i="149"/>
  <c r="D1967" i="149"/>
  <c r="C1967" i="149"/>
  <c r="H1942" i="149"/>
  <c r="G1942" i="149"/>
  <c r="F1942" i="149"/>
  <c r="E1942" i="149"/>
  <c r="D1942" i="149"/>
  <c r="C1942" i="149"/>
  <c r="H1917" i="149"/>
  <c r="G1917" i="149"/>
  <c r="F1917" i="149"/>
  <c r="E1917" i="149"/>
  <c r="D1917" i="149"/>
  <c r="C1917" i="149"/>
  <c r="H1892" i="149"/>
  <c r="G1892" i="149"/>
  <c r="F1892" i="149"/>
  <c r="E1892" i="149"/>
  <c r="D1892" i="149"/>
  <c r="C1892" i="149"/>
  <c r="H1866" i="149"/>
  <c r="G1866" i="149"/>
  <c r="F1866" i="149"/>
  <c r="E1866" i="149"/>
  <c r="D1866" i="149"/>
  <c r="C1866" i="149"/>
  <c r="H1840" i="149"/>
  <c r="G1840" i="149"/>
  <c r="F1840" i="149"/>
  <c r="E1840" i="149"/>
  <c r="D1840" i="149"/>
  <c r="C1840" i="149"/>
  <c r="H1814" i="149"/>
  <c r="G1814" i="149"/>
  <c r="F1814" i="149"/>
  <c r="E1814" i="149"/>
  <c r="D1814" i="149"/>
  <c r="C1814" i="149"/>
  <c r="H1789" i="149"/>
  <c r="G1789" i="149"/>
  <c r="F1789" i="149"/>
  <c r="E1789" i="149"/>
  <c r="D1789" i="149"/>
  <c r="C1789" i="149"/>
  <c r="H1764" i="149"/>
  <c r="G1764" i="149"/>
  <c r="F1764" i="149"/>
  <c r="E1764" i="149"/>
  <c r="D1764" i="149"/>
  <c r="C1764" i="149"/>
  <c r="H1739" i="149"/>
  <c r="G1739" i="149"/>
  <c r="F1739" i="149"/>
  <c r="E1739" i="149"/>
  <c r="D1739" i="149"/>
  <c r="C1739" i="149"/>
  <c r="H1714" i="149"/>
  <c r="G1714" i="149"/>
  <c r="F1714" i="149"/>
  <c r="E1714" i="149"/>
  <c r="D1714" i="149"/>
  <c r="C1714" i="149"/>
  <c r="H1689" i="149"/>
  <c r="G1689" i="149"/>
  <c r="F1689" i="149"/>
  <c r="E1689" i="149"/>
  <c r="D1689" i="149"/>
  <c r="C1689" i="149"/>
  <c r="H1663" i="149"/>
  <c r="G1663" i="149"/>
  <c r="F1663" i="149"/>
  <c r="E1663" i="149"/>
  <c r="D1663" i="149"/>
  <c r="C1663" i="149"/>
  <c r="H1638" i="149"/>
  <c r="G1638" i="149"/>
  <c r="F1638" i="149"/>
  <c r="E1638" i="149"/>
  <c r="D1638" i="149"/>
  <c r="C1638" i="149"/>
  <c r="H1613" i="149"/>
  <c r="G1613" i="149"/>
  <c r="F1613" i="149"/>
  <c r="E1613" i="149"/>
  <c r="D1613" i="149"/>
  <c r="C1613" i="149"/>
  <c r="H1587" i="149"/>
  <c r="G1587" i="149"/>
  <c r="F1587" i="149"/>
  <c r="E1587" i="149"/>
  <c r="D1587" i="149"/>
  <c r="C1587" i="149"/>
  <c r="H1562" i="149"/>
  <c r="G1562" i="149"/>
  <c r="F1562" i="149"/>
  <c r="E1562" i="149"/>
  <c r="D1562" i="149"/>
  <c r="C1562" i="149"/>
  <c r="H1537" i="149"/>
  <c r="G1537" i="149"/>
  <c r="F1537" i="149"/>
  <c r="E1537" i="149"/>
  <c r="D1537" i="149"/>
  <c r="C1537" i="149"/>
  <c r="H1512" i="149"/>
  <c r="G1512" i="149"/>
  <c r="F1512" i="149"/>
  <c r="E1512" i="149"/>
  <c r="D1512" i="149"/>
  <c r="C1512" i="149"/>
  <c r="H1486" i="149"/>
  <c r="G1486" i="149"/>
  <c r="F1486" i="149"/>
  <c r="E1486" i="149"/>
  <c r="D1486" i="149"/>
  <c r="C1486" i="149"/>
  <c r="H1461" i="149"/>
  <c r="G1461" i="149"/>
  <c r="F1461" i="149"/>
  <c r="E1461" i="149"/>
  <c r="D1461" i="149"/>
  <c r="C1461" i="149"/>
  <c r="H1436" i="149"/>
  <c r="G1436" i="149"/>
  <c r="F1436" i="149"/>
  <c r="E1436" i="149"/>
  <c r="D1436" i="149"/>
  <c r="C1436" i="149"/>
  <c r="H1411" i="149"/>
  <c r="G1411" i="149"/>
  <c r="F1411" i="149"/>
  <c r="E1411" i="149"/>
  <c r="D1411" i="149"/>
  <c r="C1411" i="149"/>
  <c r="H1386" i="149"/>
  <c r="G1386" i="149"/>
  <c r="F1386" i="149"/>
  <c r="E1386" i="149"/>
  <c r="D1386" i="149"/>
  <c r="C1386" i="149"/>
  <c r="H1360" i="149"/>
  <c r="G1360" i="149"/>
  <c r="F1360" i="149"/>
  <c r="E1360" i="149"/>
  <c r="D1360" i="149"/>
  <c r="C1360" i="149"/>
  <c r="H1335" i="149"/>
  <c r="G1335" i="149"/>
  <c r="F1335" i="149"/>
  <c r="E1335" i="149"/>
  <c r="D1335" i="149"/>
  <c r="C1335" i="149"/>
  <c r="H1310" i="149"/>
  <c r="G1310" i="149"/>
  <c r="F1310" i="149"/>
  <c r="E1310" i="149"/>
  <c r="D1310" i="149"/>
  <c r="C1310" i="149"/>
  <c r="H1285" i="149"/>
  <c r="G1285" i="149"/>
  <c r="F1285" i="149"/>
  <c r="E1285" i="149"/>
  <c r="D1285" i="149"/>
  <c r="C1285" i="149"/>
  <c r="H1260" i="149"/>
  <c r="G1260" i="149"/>
  <c r="F1260" i="149"/>
  <c r="E1260" i="149"/>
  <c r="D1260" i="149"/>
  <c r="C1260" i="149"/>
  <c r="H1235" i="149"/>
  <c r="G1235" i="149"/>
  <c r="F1235" i="149"/>
  <c r="E1235" i="149"/>
  <c r="D1235" i="149"/>
  <c r="C1235" i="149"/>
  <c r="H1210" i="149"/>
  <c r="G1210" i="149"/>
  <c r="F1210" i="149"/>
  <c r="E1210" i="149"/>
  <c r="D1210" i="149"/>
  <c r="C1210" i="149"/>
  <c r="H1185" i="149"/>
  <c r="G1185" i="149"/>
  <c r="F1185" i="149"/>
  <c r="E1185" i="149"/>
  <c r="D1185" i="149"/>
  <c r="C1185" i="149"/>
  <c r="H1160" i="149"/>
  <c r="G1160" i="149"/>
  <c r="F1160" i="149"/>
  <c r="E1160" i="149"/>
  <c r="D1160" i="149"/>
  <c r="C1160" i="149"/>
  <c r="H1135" i="149"/>
  <c r="G1135" i="149"/>
  <c r="F1135" i="149"/>
  <c r="E1135" i="149"/>
  <c r="D1135" i="149"/>
  <c r="C1135" i="149"/>
  <c r="H1110" i="149"/>
  <c r="G1110" i="149"/>
  <c r="F1110" i="149"/>
  <c r="E1110" i="149"/>
  <c r="D1110" i="149"/>
  <c r="C1110" i="149"/>
  <c r="H1085" i="149"/>
  <c r="G1085" i="149"/>
  <c r="F1085" i="149"/>
  <c r="E1085" i="149"/>
  <c r="D1085" i="149"/>
  <c r="C1085" i="149"/>
  <c r="H1060" i="149"/>
  <c r="G1060" i="149"/>
  <c r="F1060" i="149"/>
  <c r="E1060" i="149"/>
  <c r="D1060" i="149"/>
  <c r="C1060" i="149"/>
  <c r="H1035" i="149"/>
  <c r="G1035" i="149"/>
  <c r="F1035" i="149"/>
  <c r="E1035" i="149"/>
  <c r="D1035" i="149"/>
  <c r="C1035" i="149"/>
  <c r="H1010" i="149"/>
  <c r="G1010" i="149"/>
  <c r="F1010" i="149"/>
  <c r="E1010" i="149"/>
  <c r="D1010" i="149"/>
  <c r="C1010" i="149"/>
  <c r="H985" i="149"/>
  <c r="G985" i="149"/>
  <c r="F985" i="149"/>
  <c r="E985" i="149"/>
  <c r="D985" i="149"/>
  <c r="C985" i="149"/>
  <c r="H960" i="149"/>
  <c r="G960" i="149"/>
  <c r="F960" i="149"/>
  <c r="E960" i="149"/>
  <c r="D960" i="149"/>
  <c r="C960" i="149"/>
  <c r="H935" i="149"/>
  <c r="G935" i="149"/>
  <c r="F935" i="149"/>
  <c r="E935" i="149"/>
  <c r="D935" i="149"/>
  <c r="C935" i="149"/>
  <c r="H910" i="149"/>
  <c r="G910" i="149"/>
  <c r="F910" i="149"/>
  <c r="E910" i="149"/>
  <c r="D910" i="149"/>
  <c r="C910" i="149"/>
  <c r="H885" i="149"/>
  <c r="G885" i="149"/>
  <c r="F885" i="149"/>
  <c r="E885" i="149"/>
  <c r="D885" i="149"/>
  <c r="C885" i="149"/>
  <c r="H860" i="149"/>
  <c r="G860" i="149"/>
  <c r="F860" i="149"/>
  <c r="E860" i="149"/>
  <c r="D860" i="149"/>
  <c r="C860" i="149"/>
  <c r="H835" i="149"/>
  <c r="G835" i="149"/>
  <c r="F835" i="149"/>
  <c r="E835" i="149"/>
  <c r="D835" i="149"/>
  <c r="C835" i="149"/>
  <c r="H810" i="149"/>
  <c r="G810" i="149"/>
  <c r="F810" i="149"/>
  <c r="E810" i="149"/>
  <c r="D810" i="149"/>
  <c r="C810" i="149"/>
  <c r="H785" i="149"/>
  <c r="G785" i="149"/>
  <c r="F785" i="149"/>
  <c r="E785" i="149"/>
  <c r="D785" i="149"/>
  <c r="C785" i="149"/>
  <c r="H760" i="149"/>
  <c r="G760" i="149"/>
  <c r="F760" i="149"/>
  <c r="E760" i="149"/>
  <c r="D760" i="149"/>
  <c r="C760" i="149"/>
  <c r="H735" i="149"/>
  <c r="G735" i="149"/>
  <c r="F735" i="149"/>
  <c r="E735" i="149"/>
  <c r="D735" i="149"/>
  <c r="C735" i="149"/>
  <c r="H710" i="149"/>
  <c r="G710" i="149"/>
  <c r="F710" i="149"/>
  <c r="E710" i="149"/>
  <c r="D710" i="149"/>
  <c r="C710" i="149"/>
  <c r="H685" i="149"/>
  <c r="G685" i="149"/>
  <c r="F685" i="149"/>
  <c r="E685" i="149"/>
  <c r="D685" i="149"/>
  <c r="C685" i="149"/>
  <c r="H659" i="149"/>
  <c r="G659" i="149"/>
  <c r="F659" i="149"/>
  <c r="E659" i="149"/>
  <c r="D659" i="149"/>
  <c r="C659" i="149"/>
  <c r="H634" i="149"/>
  <c r="G634" i="149"/>
  <c r="F634" i="149"/>
  <c r="E634" i="149"/>
  <c r="D634" i="149"/>
  <c r="C634" i="149"/>
  <c r="H609" i="149"/>
  <c r="G609" i="149"/>
  <c r="F609" i="149"/>
  <c r="E609" i="149"/>
  <c r="D609" i="149"/>
  <c r="C609" i="149"/>
  <c r="H584" i="149"/>
  <c r="G584" i="149"/>
  <c r="F584" i="149"/>
  <c r="E584" i="149"/>
  <c r="D584" i="149"/>
  <c r="C584" i="149"/>
  <c r="H559" i="149"/>
  <c r="G559" i="149"/>
  <c r="F559" i="149"/>
  <c r="E559" i="149"/>
  <c r="D559" i="149"/>
  <c r="C559" i="149"/>
  <c r="H534" i="149"/>
  <c r="G534" i="149"/>
  <c r="F534" i="149"/>
  <c r="E534" i="149"/>
  <c r="D534" i="149"/>
  <c r="C534" i="149"/>
  <c r="H509" i="149"/>
  <c r="G509" i="149"/>
  <c r="F509" i="149"/>
  <c r="E509" i="149"/>
  <c r="D509" i="149"/>
  <c r="C509" i="149"/>
  <c r="H484" i="149"/>
  <c r="G484" i="149"/>
  <c r="F484" i="149"/>
  <c r="E484" i="149"/>
  <c r="D484" i="149"/>
  <c r="C484" i="149"/>
  <c r="H459" i="149"/>
  <c r="G459" i="149"/>
  <c r="F459" i="149"/>
  <c r="E459" i="149"/>
  <c r="D459" i="149"/>
  <c r="C459" i="149"/>
  <c r="H434" i="149"/>
  <c r="G434" i="149"/>
  <c r="F434" i="149"/>
  <c r="E434" i="149"/>
  <c r="D434" i="149"/>
  <c r="C434" i="149"/>
  <c r="H409" i="149"/>
  <c r="G409" i="149"/>
  <c r="F409" i="149"/>
  <c r="E409" i="149"/>
  <c r="D409" i="149"/>
  <c r="C409" i="149"/>
  <c r="H384" i="149"/>
  <c r="G384" i="149"/>
  <c r="F384" i="149"/>
  <c r="E384" i="149"/>
  <c r="D384" i="149"/>
  <c r="C384" i="149"/>
  <c r="H359" i="149"/>
  <c r="G359" i="149"/>
  <c r="F359" i="149"/>
  <c r="E359" i="149"/>
  <c r="D359" i="149"/>
  <c r="C359" i="149"/>
  <c r="H334" i="149"/>
  <c r="G334" i="149"/>
  <c r="F334" i="149"/>
  <c r="E334" i="149"/>
  <c r="D334" i="149"/>
  <c r="C334" i="149"/>
  <c r="H309" i="149"/>
  <c r="G309" i="149"/>
  <c r="F309" i="149"/>
  <c r="E309" i="149"/>
  <c r="D309" i="149"/>
  <c r="C309" i="149"/>
  <c r="H284" i="149"/>
  <c r="G284" i="149"/>
  <c r="F284" i="149"/>
  <c r="E284" i="149"/>
  <c r="D284" i="149"/>
  <c r="C284" i="149"/>
  <c r="H259" i="149"/>
  <c r="G259" i="149"/>
  <c r="F259" i="149"/>
  <c r="E259" i="149"/>
  <c r="D259" i="149"/>
  <c r="C259" i="149"/>
  <c r="H234" i="149"/>
  <c r="G234" i="149"/>
  <c r="F234" i="149"/>
  <c r="E234" i="149"/>
  <c r="D234" i="149"/>
  <c r="C234" i="149"/>
  <c r="H209" i="149"/>
  <c r="G209" i="149"/>
  <c r="F209" i="149"/>
  <c r="E209" i="149"/>
  <c r="D209" i="149"/>
  <c r="C209" i="149"/>
  <c r="H184" i="149"/>
  <c r="G184" i="149"/>
  <c r="F184" i="149"/>
  <c r="E184" i="149"/>
  <c r="D184" i="149"/>
  <c r="C184" i="149"/>
  <c r="H159" i="149"/>
  <c r="G159" i="149"/>
  <c r="F159" i="149"/>
  <c r="E159" i="149"/>
  <c r="D159" i="149"/>
  <c r="C159" i="149"/>
  <c r="H134" i="149"/>
  <c r="G134" i="149"/>
  <c r="F134" i="149"/>
  <c r="E134" i="149"/>
  <c r="D134" i="149"/>
  <c r="C134" i="149"/>
  <c r="H109" i="149"/>
  <c r="G109" i="149"/>
  <c r="F109" i="149"/>
  <c r="E109" i="149"/>
  <c r="D109" i="149"/>
  <c r="C109" i="149"/>
  <c r="H84" i="149"/>
  <c r="G84" i="149"/>
  <c r="F84" i="149"/>
  <c r="E84" i="149"/>
  <c r="D84" i="149"/>
  <c r="C84" i="149"/>
  <c r="H59" i="149"/>
  <c r="G59" i="149"/>
  <c r="F59" i="149"/>
  <c r="E59" i="149"/>
  <c r="D59" i="149"/>
  <c r="C59" i="149"/>
  <c r="H2148" i="149"/>
  <c r="G2148" i="149"/>
  <c r="F2148" i="149"/>
  <c r="E2148" i="149"/>
  <c r="D2148" i="149"/>
  <c r="C2148" i="149"/>
  <c r="H2147" i="149"/>
  <c r="G2147" i="149"/>
  <c r="F2147" i="149"/>
  <c r="E2147" i="149"/>
  <c r="D2147" i="149"/>
  <c r="C2147" i="149"/>
  <c r="H2146" i="149"/>
  <c r="G2146" i="149"/>
  <c r="F2146" i="149"/>
  <c r="E2146" i="149"/>
  <c r="D2146" i="149"/>
  <c r="C2146" i="149"/>
  <c r="H2145" i="149"/>
  <c r="G2145" i="149"/>
  <c r="F2145" i="149"/>
  <c r="E2145" i="149"/>
  <c r="D2145" i="149"/>
  <c r="C2145" i="149"/>
  <c r="H2144" i="149"/>
  <c r="G2144" i="149"/>
  <c r="F2144" i="149"/>
  <c r="E2144" i="149"/>
  <c r="D2144" i="149"/>
  <c r="C2144" i="149"/>
  <c r="H2143" i="149"/>
  <c r="G2143" i="149"/>
  <c r="F2143" i="149"/>
  <c r="E2143" i="149"/>
  <c r="D2143" i="149"/>
  <c r="C2143" i="149"/>
  <c r="H2142" i="149"/>
  <c r="G2142" i="149"/>
  <c r="F2142" i="149"/>
  <c r="E2142" i="149"/>
  <c r="D2142" i="149"/>
  <c r="C2142" i="149"/>
  <c r="H2141" i="149"/>
  <c r="G2141" i="149"/>
  <c r="F2141" i="149"/>
  <c r="E2141" i="149"/>
  <c r="D2141" i="149"/>
  <c r="C2141" i="149"/>
  <c r="H2140" i="149"/>
  <c r="G2140" i="149"/>
  <c r="F2140" i="149"/>
  <c r="E2140" i="149"/>
  <c r="D2140" i="149"/>
  <c r="C2140" i="149"/>
  <c r="H2139" i="149"/>
  <c r="G2139" i="149"/>
  <c r="F2139" i="149"/>
  <c r="E2139" i="149"/>
  <c r="D2139" i="149"/>
  <c r="C2139" i="149"/>
  <c r="H2138" i="149"/>
  <c r="G2138" i="149"/>
  <c r="F2138" i="149"/>
  <c r="E2138" i="149"/>
  <c r="D2138" i="149"/>
  <c r="C2138" i="149"/>
  <c r="H2137" i="149"/>
  <c r="G2137" i="149"/>
  <c r="F2137" i="149"/>
  <c r="E2137" i="149"/>
  <c r="D2137" i="149"/>
  <c r="C2137" i="149"/>
  <c r="H2136" i="149"/>
  <c r="G2136" i="149"/>
  <c r="F2136" i="149"/>
  <c r="E2136" i="149"/>
  <c r="D2136" i="149"/>
  <c r="C2136" i="149"/>
  <c r="H2135" i="149"/>
  <c r="G2135" i="149"/>
  <c r="F2135" i="149"/>
  <c r="E2135" i="149"/>
  <c r="D2135" i="149"/>
  <c r="C2135" i="149"/>
  <c r="H2134" i="149"/>
  <c r="G2134" i="149"/>
  <c r="F2134" i="149"/>
  <c r="E2134" i="149"/>
  <c r="D2134" i="149"/>
  <c r="C2134" i="149"/>
  <c r="H2133" i="149"/>
  <c r="G2133" i="149"/>
  <c r="F2133" i="149"/>
  <c r="E2133" i="149"/>
  <c r="D2133" i="149"/>
  <c r="C2133" i="149"/>
  <c r="H2132" i="149"/>
  <c r="G2132" i="149"/>
  <c r="F2132" i="149"/>
  <c r="E2132" i="149"/>
  <c r="D2132" i="149"/>
  <c r="C2132" i="149"/>
  <c r="H2131" i="149"/>
  <c r="G2131" i="149"/>
  <c r="F2131" i="149"/>
  <c r="E2131" i="149"/>
  <c r="D2131" i="149"/>
  <c r="C2131" i="149"/>
  <c r="H2130" i="149"/>
  <c r="G2130" i="149"/>
  <c r="F2130" i="149"/>
  <c r="E2130" i="149"/>
  <c r="D2130" i="149"/>
  <c r="C2130" i="149"/>
  <c r="H2129" i="149"/>
  <c r="G2129" i="149"/>
  <c r="F2129" i="149"/>
  <c r="E2129" i="149"/>
  <c r="D2129" i="149"/>
  <c r="C2129" i="149"/>
  <c r="H2128" i="149"/>
  <c r="G2128" i="149"/>
  <c r="F2128" i="149"/>
  <c r="E2128" i="149"/>
  <c r="D2128" i="149"/>
  <c r="C2128" i="149"/>
  <c r="H2127" i="149"/>
  <c r="G2127" i="149"/>
  <c r="F2127" i="149"/>
  <c r="E2127" i="149"/>
  <c r="D2127" i="149"/>
  <c r="C2127" i="149"/>
  <c r="H2126" i="149"/>
  <c r="G2126" i="149"/>
  <c r="F2126" i="149"/>
  <c r="E2126" i="149"/>
  <c r="D2126" i="149"/>
  <c r="C2126" i="149"/>
  <c r="H2125" i="149"/>
  <c r="H2149" i="149" s="1"/>
  <c r="G2125" i="149"/>
  <c r="G2149" i="149" s="1"/>
  <c r="F2125" i="149"/>
  <c r="E2125" i="149"/>
  <c r="D2125" i="149"/>
  <c r="C2125" i="149"/>
  <c r="C2149" i="149" l="1"/>
  <c r="D2149" i="149"/>
  <c r="E2149" i="149"/>
  <c r="F2149" i="149"/>
  <c r="E34" i="149"/>
  <c r="G34" i="149"/>
  <c r="H34" i="149"/>
  <c r="C34" i="149"/>
  <c r="D34" i="149"/>
  <c r="F34" i="149"/>
  <c r="H579" i="148" l="1"/>
  <c r="G579" i="148"/>
  <c r="F579" i="148"/>
  <c r="E579" i="148"/>
  <c r="D579" i="148"/>
  <c r="C579" i="148"/>
  <c r="H556" i="148"/>
  <c r="G556" i="148"/>
  <c r="F556" i="148"/>
  <c r="E556" i="148"/>
  <c r="D556" i="148"/>
  <c r="C556" i="148"/>
  <c r="H552" i="148"/>
  <c r="G552" i="148"/>
  <c r="F552" i="148"/>
  <c r="E552" i="148"/>
  <c r="D552" i="148"/>
  <c r="C552" i="148"/>
  <c r="H547" i="148"/>
  <c r="G547" i="148"/>
  <c r="F547" i="148"/>
  <c r="E547" i="148"/>
  <c r="D547" i="148"/>
  <c r="C547" i="148"/>
  <c r="H544" i="148"/>
  <c r="G544" i="148"/>
  <c r="F544" i="148"/>
  <c r="E544" i="148"/>
  <c r="D544" i="148"/>
  <c r="C544" i="148"/>
  <c r="H542" i="148"/>
  <c r="G542" i="148"/>
  <c r="F542" i="148"/>
  <c r="E542" i="148"/>
  <c r="D542" i="148"/>
  <c r="C542" i="148"/>
  <c r="H533" i="148"/>
  <c r="G533" i="148"/>
  <c r="F533" i="148"/>
  <c r="E533" i="148"/>
  <c r="D533" i="148"/>
  <c r="C533" i="148"/>
  <c r="H530" i="148"/>
  <c r="G530" i="148"/>
  <c r="F530" i="148"/>
  <c r="E530" i="148"/>
  <c r="D530" i="148"/>
  <c r="C530" i="148"/>
  <c r="H519" i="148"/>
  <c r="G519" i="148"/>
  <c r="F519" i="148"/>
  <c r="E519" i="148"/>
  <c r="D519" i="148"/>
  <c r="C519" i="148"/>
  <c r="H511" i="148"/>
  <c r="G511" i="148"/>
  <c r="F511" i="148"/>
  <c r="E511" i="148"/>
  <c r="D511" i="148"/>
  <c r="C511" i="148"/>
  <c r="H501" i="148"/>
  <c r="G501" i="148"/>
  <c r="F501" i="148"/>
  <c r="E501" i="148"/>
  <c r="D501" i="148"/>
  <c r="C501" i="148"/>
  <c r="H492" i="148"/>
  <c r="G492" i="148"/>
  <c r="F492" i="148"/>
  <c r="E492" i="148"/>
  <c r="D492" i="148"/>
  <c r="C492" i="148"/>
  <c r="H476" i="148"/>
  <c r="G476" i="148"/>
  <c r="F476" i="148"/>
  <c r="E476" i="148"/>
  <c r="D476" i="148"/>
  <c r="C476" i="148"/>
  <c r="H468" i="148"/>
  <c r="G468" i="148"/>
  <c r="F468" i="148"/>
  <c r="E468" i="148"/>
  <c r="D468" i="148"/>
  <c r="C468" i="148"/>
  <c r="H456" i="148"/>
  <c r="G456" i="148"/>
  <c r="F456" i="148"/>
  <c r="E456" i="148"/>
  <c r="D456" i="148"/>
  <c r="C456" i="148"/>
  <c r="H446" i="148"/>
  <c r="G446" i="148"/>
  <c r="F446" i="148"/>
  <c r="E446" i="148"/>
  <c r="D446" i="148"/>
  <c r="C446" i="148"/>
  <c r="H441" i="148"/>
  <c r="G441" i="148"/>
  <c r="F441" i="148"/>
  <c r="E441" i="148"/>
  <c r="D441" i="148"/>
  <c r="C441" i="148"/>
  <c r="H431" i="148"/>
  <c r="G431" i="148"/>
  <c r="F431" i="148"/>
  <c r="E431" i="148"/>
  <c r="D431" i="148"/>
  <c r="C431" i="148"/>
  <c r="H418" i="148"/>
  <c r="G418" i="148"/>
  <c r="F418" i="148"/>
  <c r="E418" i="148"/>
  <c r="D418" i="148"/>
  <c r="C418" i="148"/>
  <c r="H412" i="148"/>
  <c r="G412" i="148"/>
  <c r="F412" i="148"/>
  <c r="E412" i="148"/>
  <c r="D412" i="148"/>
  <c r="C412" i="148"/>
  <c r="H397" i="148"/>
  <c r="G397" i="148"/>
  <c r="F397" i="148"/>
  <c r="E397" i="148"/>
  <c r="D397" i="148"/>
  <c r="C397" i="148"/>
  <c r="H387" i="148"/>
  <c r="G387" i="148"/>
  <c r="F387" i="148"/>
  <c r="E387" i="148"/>
  <c r="D387" i="148"/>
  <c r="C387" i="148"/>
  <c r="H384" i="148"/>
  <c r="G384" i="148"/>
  <c r="F384" i="148"/>
  <c r="E384" i="148"/>
  <c r="D384" i="148"/>
  <c r="C384" i="148"/>
  <c r="H374" i="148"/>
  <c r="G374" i="148"/>
  <c r="F374" i="148"/>
  <c r="E374" i="148"/>
  <c r="D374" i="148"/>
  <c r="C374" i="148"/>
  <c r="H360" i="148"/>
  <c r="G360" i="148"/>
  <c r="F360" i="148"/>
  <c r="E360" i="148"/>
  <c r="D360" i="148"/>
  <c r="C360" i="148"/>
  <c r="H349" i="148"/>
  <c r="G349" i="148"/>
  <c r="F349" i="148"/>
  <c r="E349" i="148"/>
  <c r="D349" i="148"/>
  <c r="C349" i="148"/>
  <c r="H346" i="148"/>
  <c r="G346" i="148"/>
  <c r="F346" i="148"/>
  <c r="E346" i="148"/>
  <c r="D346" i="148"/>
  <c r="C346" i="148"/>
  <c r="H339" i="148"/>
  <c r="G339" i="148"/>
  <c r="F339" i="148"/>
  <c r="E339" i="148"/>
  <c r="D339" i="148"/>
  <c r="C339" i="148"/>
  <c r="H334" i="148"/>
  <c r="G334" i="148"/>
  <c r="F334" i="148"/>
  <c r="E334" i="148"/>
  <c r="D334" i="148"/>
  <c r="C334" i="148"/>
  <c r="H322" i="148"/>
  <c r="G322" i="148"/>
  <c r="F322" i="148"/>
  <c r="E322" i="148"/>
  <c r="D322" i="148"/>
  <c r="C322" i="148"/>
  <c r="H316" i="148"/>
  <c r="G316" i="148"/>
  <c r="F316" i="148"/>
  <c r="E316" i="148"/>
  <c r="D316" i="148"/>
  <c r="C316" i="148"/>
  <c r="H307" i="148"/>
  <c r="G307" i="148"/>
  <c r="F307" i="148"/>
  <c r="E307" i="148"/>
  <c r="D307" i="148"/>
  <c r="C307" i="148"/>
  <c r="H304" i="148"/>
  <c r="G304" i="148"/>
  <c r="F304" i="148"/>
  <c r="E304" i="148"/>
  <c r="D304" i="148"/>
  <c r="C304" i="148"/>
  <c r="H302" i="148"/>
  <c r="G302" i="148"/>
  <c r="F302" i="148"/>
  <c r="E302" i="148"/>
  <c r="D302" i="148"/>
  <c r="C302" i="148"/>
  <c r="H300" i="148"/>
  <c r="G300" i="148"/>
  <c r="F300" i="148"/>
  <c r="E300" i="148"/>
  <c r="D300" i="148"/>
  <c r="C300" i="148"/>
  <c r="H297" i="148"/>
  <c r="G297" i="148"/>
  <c r="F297" i="148"/>
  <c r="E297" i="148"/>
  <c r="D297" i="148"/>
  <c r="C297" i="148"/>
  <c r="H293" i="148"/>
  <c r="G293" i="148"/>
  <c r="F293" i="148"/>
  <c r="E293" i="148"/>
  <c r="D293" i="148"/>
  <c r="C293" i="148"/>
  <c r="H291" i="148"/>
  <c r="G291" i="148"/>
  <c r="F291" i="148"/>
  <c r="E291" i="148"/>
  <c r="D291" i="148"/>
  <c r="C291" i="148"/>
  <c r="H283" i="148"/>
  <c r="G283" i="148"/>
  <c r="F283" i="148"/>
  <c r="E283" i="148"/>
  <c r="D283" i="148"/>
  <c r="C283" i="148"/>
  <c r="H276" i="148"/>
  <c r="G276" i="148"/>
  <c r="F276" i="148"/>
  <c r="E276" i="148"/>
  <c r="D276" i="148"/>
  <c r="C276" i="148"/>
  <c r="H273" i="148"/>
  <c r="G273" i="148"/>
  <c r="F273" i="148"/>
  <c r="E273" i="148"/>
  <c r="D273" i="148"/>
  <c r="C273" i="148"/>
  <c r="H270" i="148"/>
  <c r="G270" i="148"/>
  <c r="F270" i="148"/>
  <c r="E270" i="148"/>
  <c r="D270" i="148"/>
  <c r="C270" i="148"/>
  <c r="H263" i="148"/>
  <c r="G263" i="148"/>
  <c r="F263" i="148"/>
  <c r="E263" i="148"/>
  <c r="D263" i="148"/>
  <c r="C263" i="148"/>
  <c r="H260" i="148"/>
  <c r="G260" i="148"/>
  <c r="F260" i="148"/>
  <c r="E260" i="148"/>
  <c r="D260" i="148"/>
  <c r="C260" i="148"/>
  <c r="H258" i="148"/>
  <c r="G258" i="148"/>
  <c r="F258" i="148"/>
  <c r="E258" i="148"/>
  <c r="D258" i="148"/>
  <c r="C258" i="148"/>
  <c r="H256" i="148"/>
  <c r="G256" i="148"/>
  <c r="F256" i="148"/>
  <c r="E256" i="148"/>
  <c r="D256" i="148"/>
  <c r="C256" i="148"/>
  <c r="H253" i="148"/>
  <c r="G253" i="148"/>
  <c r="F253" i="148"/>
  <c r="E253" i="148"/>
  <c r="D253" i="148"/>
  <c r="C253" i="148"/>
  <c r="H250" i="148"/>
  <c r="G250" i="148"/>
  <c r="F250" i="148"/>
  <c r="E250" i="148"/>
  <c r="D250" i="148"/>
  <c r="C250" i="148"/>
  <c r="H236" i="148"/>
  <c r="G236" i="148"/>
  <c r="F236" i="148"/>
  <c r="E236" i="148"/>
  <c r="D236" i="148"/>
  <c r="C236" i="148"/>
  <c r="H233" i="148"/>
  <c r="G233" i="148"/>
  <c r="F233" i="148"/>
  <c r="E233" i="148"/>
  <c r="D233" i="148"/>
  <c r="C233" i="148"/>
  <c r="H230" i="148"/>
  <c r="G230" i="148"/>
  <c r="F230" i="148"/>
  <c r="E230" i="148"/>
  <c r="D230" i="148"/>
  <c r="C230" i="148"/>
  <c r="H225" i="148"/>
  <c r="G225" i="148"/>
  <c r="F225" i="148"/>
  <c r="E225" i="148"/>
  <c r="D225" i="148"/>
  <c r="C225" i="148"/>
  <c r="H218" i="148"/>
  <c r="G218" i="148"/>
  <c r="F218" i="148"/>
  <c r="E218" i="148"/>
  <c r="D218" i="148"/>
  <c r="C218" i="148"/>
  <c r="H210" i="148"/>
  <c r="G210" i="148"/>
  <c r="F210" i="148"/>
  <c r="E210" i="148"/>
  <c r="D210" i="148"/>
  <c r="C210" i="148"/>
  <c r="H206" i="148"/>
  <c r="G206" i="148"/>
  <c r="F206" i="148"/>
  <c r="E206" i="148"/>
  <c r="D206" i="148"/>
  <c r="C206" i="148"/>
  <c r="H199" i="148"/>
  <c r="G199" i="148"/>
  <c r="F199" i="148"/>
  <c r="E199" i="148"/>
  <c r="D199" i="148"/>
  <c r="C199" i="148"/>
  <c r="H194" i="148"/>
  <c r="G194" i="148"/>
  <c r="F194" i="148"/>
  <c r="E194" i="148"/>
  <c r="D194" i="148"/>
  <c r="C194" i="148"/>
  <c r="H184" i="148"/>
  <c r="G184" i="148"/>
  <c r="F184" i="148"/>
  <c r="E184" i="148"/>
  <c r="D184" i="148"/>
  <c r="C184" i="148"/>
  <c r="H181" i="148"/>
  <c r="G181" i="148"/>
  <c r="F181" i="148"/>
  <c r="E181" i="148"/>
  <c r="D181" i="148"/>
  <c r="C181" i="148"/>
  <c r="H172" i="148"/>
  <c r="G172" i="148"/>
  <c r="F172" i="148"/>
  <c r="E172" i="148"/>
  <c r="D172" i="148"/>
  <c r="C172" i="148"/>
  <c r="H165" i="148"/>
  <c r="G165" i="148"/>
  <c r="F165" i="148"/>
  <c r="E165" i="148"/>
  <c r="D165" i="148"/>
  <c r="C165" i="148"/>
  <c r="H158" i="148"/>
  <c r="G158" i="148"/>
  <c r="F158" i="148"/>
  <c r="E158" i="148"/>
  <c r="D158" i="148"/>
  <c r="C158" i="148"/>
  <c r="H153" i="148"/>
  <c r="G153" i="148"/>
  <c r="F153" i="148"/>
  <c r="E153" i="148"/>
  <c r="D153" i="148"/>
  <c r="C153" i="148"/>
  <c r="H148" i="148"/>
  <c r="G148" i="148"/>
  <c r="F148" i="148"/>
  <c r="E148" i="148"/>
  <c r="D148" i="148"/>
  <c r="C148" i="148"/>
  <c r="H145" i="148"/>
  <c r="G145" i="148"/>
  <c r="F145" i="148"/>
  <c r="E145" i="148"/>
  <c r="D145" i="148"/>
  <c r="C145" i="148"/>
  <c r="H142" i="148"/>
  <c r="G142" i="148"/>
  <c r="F142" i="148"/>
  <c r="E142" i="148"/>
  <c r="D142" i="148"/>
  <c r="C142" i="148"/>
  <c r="H139" i="148"/>
  <c r="G139" i="148"/>
  <c r="F139" i="148"/>
  <c r="E139" i="148"/>
  <c r="D139" i="148"/>
  <c r="C139" i="148"/>
  <c r="H137" i="148"/>
  <c r="G137" i="148"/>
  <c r="F137" i="148"/>
  <c r="E137" i="148"/>
  <c r="D137" i="148"/>
  <c r="C137" i="148"/>
  <c r="H132" i="148"/>
  <c r="G132" i="148"/>
  <c r="F132" i="148"/>
  <c r="E132" i="148"/>
  <c r="D132" i="148"/>
  <c r="C132" i="148"/>
  <c r="H127" i="148"/>
  <c r="G127" i="148"/>
  <c r="F127" i="148"/>
  <c r="E127" i="148"/>
  <c r="D127" i="148"/>
  <c r="C127" i="148"/>
  <c r="H121" i="148"/>
  <c r="G121" i="148"/>
  <c r="F121" i="148"/>
  <c r="E121" i="148"/>
  <c r="D121" i="148"/>
  <c r="C121" i="148"/>
  <c r="H117" i="148"/>
  <c r="G117" i="148"/>
  <c r="F117" i="148"/>
  <c r="E117" i="148"/>
  <c r="D117" i="148"/>
  <c r="C117" i="148"/>
  <c r="H109" i="148"/>
  <c r="G109" i="148"/>
  <c r="F109" i="148"/>
  <c r="E109" i="148"/>
  <c r="D109" i="148"/>
  <c r="C109" i="148"/>
  <c r="H101" i="148"/>
  <c r="G101" i="148"/>
  <c r="F101" i="148"/>
  <c r="E101" i="148"/>
  <c r="D101" i="148"/>
  <c r="C101" i="148"/>
  <c r="H96" i="148"/>
  <c r="G96" i="148"/>
  <c r="F96" i="148"/>
  <c r="E96" i="148"/>
  <c r="D96" i="148"/>
  <c r="C96" i="148"/>
  <c r="H85" i="148"/>
  <c r="G85" i="148"/>
  <c r="F85" i="148"/>
  <c r="E85" i="148"/>
  <c r="D85" i="148"/>
  <c r="C85" i="148"/>
  <c r="H79" i="148"/>
  <c r="G79" i="148"/>
  <c r="F79" i="148"/>
  <c r="E79" i="148"/>
  <c r="D79" i="148"/>
  <c r="C79" i="148"/>
  <c r="H72" i="148"/>
  <c r="G72" i="148"/>
  <c r="F72" i="148"/>
  <c r="E72" i="148"/>
  <c r="D72" i="148"/>
  <c r="C72" i="148"/>
  <c r="H64" i="148"/>
  <c r="G64" i="148"/>
  <c r="F64" i="148"/>
  <c r="E64" i="148"/>
  <c r="D64" i="148"/>
  <c r="C64" i="148"/>
  <c r="H54" i="148"/>
  <c r="G54" i="148"/>
  <c r="F54" i="148"/>
  <c r="E54" i="148"/>
  <c r="D54" i="148"/>
  <c r="C54" i="148"/>
  <c r="H41" i="148"/>
  <c r="G41" i="148"/>
  <c r="F41" i="148"/>
  <c r="E41" i="148"/>
  <c r="D41" i="148"/>
  <c r="C41" i="148"/>
  <c r="H30" i="148"/>
  <c r="G30" i="148"/>
  <c r="F30" i="148"/>
  <c r="E30" i="148"/>
  <c r="D30" i="148"/>
  <c r="C30" i="148"/>
  <c r="H14" i="148"/>
  <c r="G14" i="148"/>
  <c r="F14" i="148"/>
  <c r="E14" i="148"/>
  <c r="D14" i="148"/>
  <c r="C14" i="148"/>
  <c r="H611" i="147" l="1"/>
  <c r="G611" i="147"/>
  <c r="F611" i="147"/>
  <c r="E611" i="147"/>
  <c r="D611" i="147"/>
  <c r="C611" i="147"/>
  <c r="H592" i="147"/>
  <c r="G592" i="147"/>
  <c r="F592" i="147"/>
  <c r="E592" i="147"/>
  <c r="D592" i="147"/>
  <c r="C592" i="147"/>
  <c r="H585" i="147"/>
  <c r="G585" i="147"/>
  <c r="F585" i="147"/>
  <c r="E585" i="147"/>
  <c r="D585" i="147"/>
  <c r="C585" i="147"/>
  <c r="H583" i="147"/>
  <c r="G583" i="147"/>
  <c r="F583" i="147"/>
  <c r="E583" i="147"/>
  <c r="D583" i="147"/>
  <c r="C583" i="147"/>
  <c r="H578" i="147"/>
  <c r="G578" i="147"/>
  <c r="F578" i="147"/>
  <c r="E578" i="147"/>
  <c r="D578" i="147"/>
  <c r="C578" i="147"/>
  <c r="H575" i="147"/>
  <c r="G575" i="147"/>
  <c r="F575" i="147"/>
  <c r="E575" i="147"/>
  <c r="D575" i="147"/>
  <c r="C575" i="147"/>
  <c r="H566" i="147"/>
  <c r="G566" i="147"/>
  <c r="F566" i="147"/>
  <c r="E566" i="147"/>
  <c r="D566" i="147"/>
  <c r="C566" i="147"/>
  <c r="H558" i="147"/>
  <c r="G558" i="147"/>
  <c r="F558" i="147"/>
  <c r="E558" i="147"/>
  <c r="D558" i="147"/>
  <c r="C558" i="147"/>
  <c r="H548" i="147"/>
  <c r="G548" i="147"/>
  <c r="F548" i="147"/>
  <c r="E548" i="147"/>
  <c r="D548" i="147"/>
  <c r="C548" i="147"/>
  <c r="H539" i="147"/>
  <c r="G539" i="147"/>
  <c r="F539" i="147"/>
  <c r="E539" i="147"/>
  <c r="D539" i="147"/>
  <c r="C539" i="147"/>
  <c r="H522" i="147"/>
  <c r="G522" i="147"/>
  <c r="F522" i="147"/>
  <c r="E522" i="147"/>
  <c r="D522" i="147"/>
  <c r="C522" i="147"/>
  <c r="H511" i="147"/>
  <c r="G511" i="147"/>
  <c r="F511" i="147"/>
  <c r="E511" i="147"/>
  <c r="D511" i="147"/>
  <c r="C511" i="147"/>
  <c r="H500" i="147"/>
  <c r="G500" i="147"/>
  <c r="F500" i="147"/>
  <c r="E500" i="147"/>
  <c r="D500" i="147"/>
  <c r="C500" i="147"/>
  <c r="H489" i="147"/>
  <c r="G489" i="147"/>
  <c r="F489" i="147"/>
  <c r="E489" i="147"/>
  <c r="D489" i="147"/>
  <c r="C489" i="147"/>
  <c r="H482" i="147"/>
  <c r="G482" i="147"/>
  <c r="F482" i="147"/>
  <c r="E482" i="147"/>
  <c r="D482" i="147"/>
  <c r="C482" i="147"/>
  <c r="H471" i="147"/>
  <c r="G471" i="147"/>
  <c r="F471" i="147"/>
  <c r="E471" i="147"/>
  <c r="D471" i="147"/>
  <c r="C471" i="147"/>
  <c r="H457" i="147"/>
  <c r="G457" i="147"/>
  <c r="F457" i="147"/>
  <c r="E457" i="147"/>
  <c r="D457" i="147"/>
  <c r="C457" i="147"/>
  <c r="H449" i="147"/>
  <c r="G449" i="147"/>
  <c r="F449" i="147"/>
  <c r="E449" i="147"/>
  <c r="D449" i="147"/>
  <c r="C449" i="147"/>
  <c r="H435" i="147"/>
  <c r="G435" i="147"/>
  <c r="F435" i="147"/>
  <c r="E435" i="147"/>
  <c r="D435" i="147"/>
  <c r="C435" i="147"/>
  <c r="H424" i="147"/>
  <c r="G424" i="147"/>
  <c r="F424" i="147"/>
  <c r="E424" i="147"/>
  <c r="D424" i="147"/>
  <c r="C424" i="147"/>
  <c r="H421" i="147"/>
  <c r="G421" i="147"/>
  <c r="F421" i="147"/>
  <c r="E421" i="147"/>
  <c r="D421" i="147"/>
  <c r="C421" i="147"/>
  <c r="H411" i="147"/>
  <c r="G411" i="147"/>
  <c r="F411" i="147"/>
  <c r="E411" i="147"/>
  <c r="D411" i="147"/>
  <c r="C411" i="147"/>
  <c r="H399" i="147"/>
  <c r="G399" i="147"/>
  <c r="F399" i="147"/>
  <c r="E399" i="147"/>
  <c r="D399" i="147"/>
  <c r="C399" i="147"/>
  <c r="H387" i="147"/>
  <c r="G387" i="147"/>
  <c r="F387" i="147"/>
  <c r="E387" i="147"/>
  <c r="D387" i="147"/>
  <c r="C387" i="147"/>
  <c r="H382" i="147"/>
  <c r="G382" i="147"/>
  <c r="F382" i="147"/>
  <c r="E382" i="147"/>
  <c r="D382" i="147"/>
  <c r="C382" i="147"/>
  <c r="H373" i="147"/>
  <c r="G373" i="147"/>
  <c r="F373" i="147"/>
  <c r="E373" i="147"/>
  <c r="D373" i="147"/>
  <c r="C373" i="147"/>
  <c r="H365" i="147"/>
  <c r="G365" i="147"/>
  <c r="F365" i="147"/>
  <c r="E365" i="147"/>
  <c r="D365" i="147"/>
  <c r="C365" i="147"/>
  <c r="H351" i="147"/>
  <c r="G351" i="147"/>
  <c r="F351" i="147"/>
  <c r="E351" i="147"/>
  <c r="D351" i="147"/>
  <c r="C351" i="147"/>
  <c r="H344" i="147"/>
  <c r="G344" i="147"/>
  <c r="F344" i="147"/>
  <c r="E344" i="147"/>
  <c r="D344" i="147"/>
  <c r="C344" i="147"/>
  <c r="H335" i="147"/>
  <c r="G335" i="147"/>
  <c r="F335" i="147"/>
  <c r="E335" i="147"/>
  <c r="D335" i="147"/>
  <c r="C335" i="147"/>
  <c r="H332" i="147"/>
  <c r="G332" i="147"/>
  <c r="F332" i="147"/>
  <c r="E332" i="147"/>
  <c r="D332" i="147"/>
  <c r="C332" i="147"/>
  <c r="H328" i="147"/>
  <c r="G328" i="147"/>
  <c r="F328" i="147"/>
  <c r="E328" i="147"/>
  <c r="D328" i="147"/>
  <c r="C328" i="147"/>
  <c r="H325" i="147"/>
  <c r="G325" i="147"/>
  <c r="F325" i="147"/>
  <c r="E325" i="147"/>
  <c r="D325" i="147"/>
  <c r="C325" i="147"/>
  <c r="H321" i="147"/>
  <c r="G321" i="147"/>
  <c r="F321" i="147"/>
  <c r="E321" i="147"/>
  <c r="D321" i="147"/>
  <c r="C321" i="147"/>
  <c r="H316" i="147"/>
  <c r="G316" i="147"/>
  <c r="F316" i="147"/>
  <c r="E316" i="147"/>
  <c r="D316" i="147"/>
  <c r="C316" i="147"/>
  <c r="H314" i="147"/>
  <c r="G314" i="147"/>
  <c r="F314" i="147"/>
  <c r="E314" i="147"/>
  <c r="D314" i="147"/>
  <c r="C314" i="147"/>
  <c r="H305" i="147"/>
  <c r="G305" i="147"/>
  <c r="F305" i="147"/>
  <c r="E305" i="147"/>
  <c r="D305" i="147"/>
  <c r="C305" i="147"/>
  <c r="H298" i="147"/>
  <c r="G298" i="147"/>
  <c r="F298" i="147"/>
  <c r="E298" i="147"/>
  <c r="D298" i="147"/>
  <c r="C298" i="147"/>
  <c r="H296" i="147"/>
  <c r="G296" i="147"/>
  <c r="F296" i="147"/>
  <c r="E296" i="147"/>
  <c r="D296" i="147"/>
  <c r="C296" i="147"/>
  <c r="H294" i="147"/>
  <c r="G294" i="147"/>
  <c r="F294" i="147"/>
  <c r="E294" i="147"/>
  <c r="D294" i="147"/>
  <c r="C294" i="147"/>
  <c r="H289" i="147"/>
  <c r="G289" i="147"/>
  <c r="F289" i="147"/>
  <c r="E289" i="147"/>
  <c r="D289" i="147"/>
  <c r="C289" i="147"/>
  <c r="H282" i="147"/>
  <c r="G282" i="147"/>
  <c r="F282" i="147"/>
  <c r="E282" i="147"/>
  <c r="D282" i="147"/>
  <c r="C282" i="147"/>
  <c r="H277" i="147"/>
  <c r="G277" i="147"/>
  <c r="F277" i="147"/>
  <c r="E277" i="147"/>
  <c r="D277" i="147"/>
  <c r="C277" i="147"/>
  <c r="H273" i="147"/>
  <c r="G273" i="147"/>
  <c r="F273" i="147"/>
  <c r="E273" i="147"/>
  <c r="D273" i="147"/>
  <c r="C273" i="147"/>
  <c r="H271" i="147"/>
  <c r="G271" i="147"/>
  <c r="F271" i="147"/>
  <c r="E271" i="147"/>
  <c r="D271" i="147"/>
  <c r="C271" i="147"/>
  <c r="H267" i="147"/>
  <c r="G267" i="147"/>
  <c r="F267" i="147"/>
  <c r="E267" i="147"/>
  <c r="D267" i="147"/>
  <c r="C267" i="147"/>
  <c r="H264" i="147"/>
  <c r="G264" i="147"/>
  <c r="F264" i="147"/>
  <c r="E264" i="147"/>
  <c r="D264" i="147"/>
  <c r="C264" i="147"/>
  <c r="H262" i="147"/>
  <c r="G262" i="147"/>
  <c r="F262" i="147"/>
  <c r="E262" i="147"/>
  <c r="D262" i="147"/>
  <c r="C262" i="147"/>
  <c r="H250" i="147"/>
  <c r="G250" i="147"/>
  <c r="F250" i="147"/>
  <c r="E250" i="147"/>
  <c r="D250" i="147"/>
  <c r="C250" i="147"/>
  <c r="H245" i="147"/>
  <c r="G245" i="147"/>
  <c r="F245" i="147"/>
  <c r="E245" i="147"/>
  <c r="D245" i="147"/>
  <c r="C245" i="147"/>
  <c r="H239" i="147"/>
  <c r="G239" i="147"/>
  <c r="F239" i="147"/>
  <c r="E239" i="147"/>
  <c r="D239" i="147"/>
  <c r="C239" i="147"/>
  <c r="H232" i="147"/>
  <c r="G232" i="147"/>
  <c r="F232" i="147"/>
  <c r="E232" i="147"/>
  <c r="D232" i="147"/>
  <c r="C232" i="147"/>
  <c r="H226" i="147"/>
  <c r="G226" i="147"/>
  <c r="F226" i="147"/>
  <c r="E226" i="147"/>
  <c r="D226" i="147"/>
  <c r="C226" i="147"/>
  <c r="H219" i="147"/>
  <c r="G219" i="147"/>
  <c r="F219" i="147"/>
  <c r="E219" i="147"/>
  <c r="D219" i="147"/>
  <c r="C219" i="147"/>
  <c r="H214" i="147"/>
  <c r="G214" i="147"/>
  <c r="F214" i="147"/>
  <c r="E214" i="147"/>
  <c r="D214" i="147"/>
  <c r="C214" i="147"/>
  <c r="H207" i="147"/>
  <c r="G207" i="147"/>
  <c r="F207" i="147"/>
  <c r="E207" i="147"/>
  <c r="D207" i="147"/>
  <c r="C207" i="147"/>
  <c r="H200" i="147"/>
  <c r="G200" i="147"/>
  <c r="F200" i="147"/>
  <c r="E200" i="147"/>
  <c r="D200" i="147"/>
  <c r="C200" i="147"/>
  <c r="H190" i="147"/>
  <c r="G190" i="147"/>
  <c r="F190" i="147"/>
  <c r="E190" i="147"/>
  <c r="D190" i="147"/>
  <c r="C190" i="147"/>
  <c r="H185" i="147"/>
  <c r="G185" i="147"/>
  <c r="F185" i="147"/>
  <c r="E185" i="147"/>
  <c r="D185" i="147"/>
  <c r="C185" i="147"/>
  <c r="H176" i="147"/>
  <c r="G176" i="147"/>
  <c r="F176" i="147"/>
  <c r="E176" i="147"/>
  <c r="D176" i="147"/>
  <c r="C176" i="147"/>
  <c r="H169" i="147"/>
  <c r="G169" i="147"/>
  <c r="F169" i="147"/>
  <c r="E169" i="147"/>
  <c r="D169" i="147"/>
  <c r="C169" i="147"/>
  <c r="H164" i="147"/>
  <c r="G164" i="147"/>
  <c r="F164" i="147"/>
  <c r="E164" i="147"/>
  <c r="D164" i="147"/>
  <c r="C164" i="147"/>
  <c r="H159" i="147"/>
  <c r="G159" i="147"/>
  <c r="F159" i="147"/>
  <c r="E159" i="147"/>
  <c r="D159" i="147"/>
  <c r="C159" i="147"/>
  <c r="H154" i="147"/>
  <c r="G154" i="147"/>
  <c r="F154" i="147"/>
  <c r="E154" i="147"/>
  <c r="D154" i="147"/>
  <c r="C154" i="147"/>
  <c r="H149" i="147"/>
  <c r="G149" i="147"/>
  <c r="F149" i="147"/>
  <c r="E149" i="147"/>
  <c r="D149" i="147"/>
  <c r="C149" i="147"/>
  <c r="H145" i="147"/>
  <c r="G145" i="147"/>
  <c r="F145" i="147"/>
  <c r="E145" i="147"/>
  <c r="D145" i="147"/>
  <c r="C145" i="147"/>
  <c r="H140" i="147"/>
  <c r="G140" i="147"/>
  <c r="F140" i="147"/>
  <c r="E140" i="147"/>
  <c r="D140" i="147"/>
  <c r="C140" i="147"/>
  <c r="H136" i="147"/>
  <c r="G136" i="147"/>
  <c r="F136" i="147"/>
  <c r="E136" i="147"/>
  <c r="D136" i="147"/>
  <c r="C136" i="147"/>
  <c r="H134" i="147"/>
  <c r="G134" i="147"/>
  <c r="F134" i="147"/>
  <c r="E134" i="147"/>
  <c r="D134" i="147"/>
  <c r="C134" i="147"/>
  <c r="H132" i="147"/>
  <c r="G132" i="147"/>
  <c r="F132" i="147"/>
  <c r="E132" i="147"/>
  <c r="D132" i="147"/>
  <c r="C132" i="147"/>
  <c r="H129" i="147"/>
  <c r="G129" i="147"/>
  <c r="F129" i="147"/>
  <c r="E129" i="147"/>
  <c r="D129" i="147"/>
  <c r="C129" i="147"/>
  <c r="H125" i="147"/>
  <c r="G125" i="147"/>
  <c r="F125" i="147"/>
  <c r="E125" i="147"/>
  <c r="D125" i="147"/>
  <c r="C125" i="147"/>
  <c r="H119" i="147"/>
  <c r="G119" i="147"/>
  <c r="F119" i="147"/>
  <c r="E119" i="147"/>
  <c r="D119" i="147"/>
  <c r="C119" i="147"/>
  <c r="H114" i="147"/>
  <c r="G114" i="147"/>
  <c r="F114" i="147"/>
  <c r="E114" i="147"/>
  <c r="D114" i="147"/>
  <c r="C114" i="147"/>
  <c r="H109" i="147"/>
  <c r="G109" i="147"/>
  <c r="F109" i="147"/>
  <c r="E109" i="147"/>
  <c r="D109" i="147"/>
  <c r="C109" i="147"/>
  <c r="H102" i="147"/>
  <c r="G102" i="147"/>
  <c r="F102" i="147"/>
  <c r="E102" i="147"/>
  <c r="D102" i="147"/>
  <c r="C102" i="147"/>
  <c r="H99" i="147"/>
  <c r="G99" i="147"/>
  <c r="F99" i="147"/>
  <c r="E99" i="147"/>
  <c r="D99" i="147"/>
  <c r="C99" i="147"/>
  <c r="H94" i="147"/>
  <c r="G94" i="147"/>
  <c r="F94" i="147"/>
  <c r="E94" i="147"/>
  <c r="D94" i="147"/>
  <c r="C94" i="147"/>
  <c r="H84" i="147"/>
  <c r="G84" i="147"/>
  <c r="F84" i="147"/>
  <c r="E84" i="147"/>
  <c r="D84" i="147"/>
  <c r="C84" i="147"/>
  <c r="H78" i="147"/>
  <c r="G78" i="147"/>
  <c r="F78" i="147"/>
  <c r="E78" i="147"/>
  <c r="D78" i="147"/>
  <c r="C78" i="147"/>
  <c r="H70" i="147"/>
  <c r="G70" i="147"/>
  <c r="F70" i="147"/>
  <c r="E70" i="147"/>
  <c r="D70" i="147"/>
  <c r="C70" i="147"/>
  <c r="H62" i="147"/>
  <c r="G62" i="147"/>
  <c r="F62" i="147"/>
  <c r="E62" i="147"/>
  <c r="D62" i="147"/>
  <c r="C62" i="147"/>
  <c r="H51" i="147"/>
  <c r="G51" i="147"/>
  <c r="F51" i="147"/>
  <c r="E51" i="147"/>
  <c r="D51" i="147"/>
  <c r="C51" i="147"/>
  <c r="H38" i="147"/>
  <c r="G38" i="147"/>
  <c r="F38" i="147"/>
  <c r="E38" i="147"/>
  <c r="D38" i="147"/>
  <c r="C38" i="147"/>
  <c r="H26" i="147"/>
  <c r="G26" i="147"/>
  <c r="F26" i="147"/>
  <c r="E26" i="147"/>
  <c r="D26" i="147"/>
  <c r="C26" i="147"/>
  <c r="H12" i="147"/>
  <c r="G12" i="147"/>
  <c r="F12" i="147"/>
  <c r="E12" i="147"/>
  <c r="D12" i="147"/>
  <c r="C12" i="147"/>
  <c r="D770" i="143" l="1"/>
  <c r="C770" i="143"/>
  <c r="D743" i="143"/>
  <c r="C743" i="143"/>
  <c r="D716" i="143"/>
  <c r="C716" i="143"/>
  <c r="D689" i="143"/>
  <c r="C689" i="143"/>
  <c r="D662" i="143"/>
  <c r="C662" i="143"/>
  <c r="D635" i="143"/>
  <c r="C635" i="143"/>
  <c r="D608" i="143"/>
  <c r="C608" i="143"/>
  <c r="D581" i="143"/>
  <c r="C581" i="143"/>
  <c r="D554" i="143"/>
  <c r="C554" i="143"/>
  <c r="D527" i="143"/>
  <c r="C527" i="143"/>
  <c r="D500" i="143"/>
  <c r="C500" i="143"/>
  <c r="D473" i="143"/>
  <c r="C473" i="143"/>
  <c r="D446" i="143"/>
  <c r="C446" i="143"/>
  <c r="C419" i="143"/>
  <c r="D419" i="143"/>
  <c r="D392" i="143"/>
  <c r="C392" i="143"/>
  <c r="D365" i="143"/>
  <c r="C365" i="143"/>
  <c r="D338" i="143"/>
  <c r="C338" i="143"/>
  <c r="D311" i="143"/>
  <c r="C311" i="143"/>
  <c r="D284" i="143"/>
  <c r="C284" i="143"/>
  <c r="D257" i="143"/>
  <c r="C257" i="143"/>
  <c r="D230" i="143"/>
  <c r="C230" i="143"/>
  <c r="D203" i="143"/>
  <c r="C203" i="143"/>
  <c r="D176" i="143"/>
  <c r="C176" i="143"/>
  <c r="D149" i="143"/>
  <c r="C149" i="143"/>
  <c r="D122" i="143"/>
  <c r="C122" i="143"/>
  <c r="C95" i="143"/>
  <c r="D95" i="143"/>
  <c r="D68" i="143"/>
  <c r="C68" i="143"/>
  <c r="D41" i="143"/>
  <c r="C41" i="143"/>
  <c r="D714" i="142" l="1"/>
  <c r="C714" i="142"/>
  <c r="D689" i="142"/>
  <c r="C689" i="142"/>
  <c r="D664" i="142"/>
  <c r="C664" i="142"/>
  <c r="C639" i="142"/>
  <c r="D639" i="142"/>
  <c r="C614" i="142"/>
  <c r="D614" i="142"/>
  <c r="D589" i="142"/>
  <c r="C589" i="142"/>
  <c r="D564" i="142"/>
  <c r="C564" i="142"/>
  <c r="D539" i="142"/>
  <c r="C539" i="142"/>
  <c r="D514" i="142"/>
  <c r="C514" i="142"/>
  <c r="C489" i="142"/>
  <c r="D489" i="142"/>
  <c r="C464" i="142"/>
  <c r="D464" i="142"/>
  <c r="D439" i="142"/>
  <c r="C439" i="142"/>
  <c r="D414" i="142"/>
  <c r="C414" i="142"/>
  <c r="D389" i="142"/>
  <c r="C389" i="142"/>
  <c r="D364" i="142"/>
  <c r="C364" i="142"/>
  <c r="C339" i="142"/>
  <c r="D339" i="142"/>
  <c r="D314" i="142"/>
  <c r="C314" i="142"/>
  <c r="D289" i="142"/>
  <c r="C289" i="142"/>
  <c r="D264" i="142"/>
  <c r="C264" i="142"/>
  <c r="D239" i="142"/>
  <c r="C239" i="142"/>
  <c r="D214" i="142"/>
  <c r="C214" i="142"/>
  <c r="C189" i="142"/>
  <c r="D189" i="142"/>
  <c r="C164" i="142"/>
  <c r="D164" i="142"/>
  <c r="D139" i="142"/>
  <c r="C139" i="142"/>
  <c r="D114" i="142"/>
  <c r="C114" i="142"/>
  <c r="D89" i="142"/>
  <c r="C89" i="142"/>
  <c r="D64" i="142"/>
  <c r="C64" i="142"/>
  <c r="C39" i="142"/>
  <c r="D39" i="142"/>
  <c r="D715" i="141" l="1"/>
  <c r="C715" i="141"/>
  <c r="C690" i="141"/>
  <c r="D690" i="141"/>
  <c r="D665" i="141"/>
  <c r="C665" i="141"/>
  <c r="D640" i="141"/>
  <c r="C640" i="141"/>
  <c r="C615" i="141"/>
  <c r="D615" i="141"/>
  <c r="D590" i="141"/>
  <c r="C590" i="141"/>
  <c r="D565" i="141"/>
  <c r="C565" i="141"/>
  <c r="C540" i="141"/>
  <c r="D540" i="141"/>
  <c r="D515" i="141"/>
  <c r="C515" i="141"/>
  <c r="C490" i="141"/>
  <c r="D490" i="141"/>
  <c r="D465" i="141"/>
  <c r="C465" i="141"/>
  <c r="C440" i="141"/>
  <c r="D440" i="141"/>
  <c r="C415" i="141"/>
  <c r="D415" i="141"/>
  <c r="C390" i="141"/>
  <c r="D390" i="141"/>
  <c r="C365" i="141"/>
  <c r="D365" i="141"/>
  <c r="C340" i="141"/>
  <c r="D340" i="141"/>
  <c r="C315" i="141"/>
  <c r="D315" i="141"/>
  <c r="C290" i="141"/>
  <c r="D290" i="141"/>
  <c r="C265" i="141"/>
  <c r="D265" i="141"/>
  <c r="C240" i="141"/>
  <c r="D240" i="141"/>
  <c r="C215" i="141"/>
  <c r="D215" i="141"/>
  <c r="D190" i="141"/>
  <c r="C190" i="141"/>
  <c r="C165" i="141"/>
  <c r="D165" i="141"/>
  <c r="C140" i="141"/>
  <c r="D140" i="141"/>
  <c r="C115" i="141"/>
  <c r="D115" i="141"/>
  <c r="C90" i="141"/>
  <c r="D90" i="141"/>
  <c r="C65" i="141"/>
  <c r="D65" i="141"/>
  <c r="D40" i="141"/>
  <c r="C40" i="141"/>
  <c r="D659" i="140" l="1"/>
  <c r="C659" i="140"/>
  <c r="D636" i="140"/>
  <c r="C636" i="140"/>
  <c r="D613" i="140"/>
  <c r="C613" i="140"/>
  <c r="C590" i="140"/>
  <c r="D590" i="140"/>
  <c r="C567" i="140"/>
  <c r="D567" i="140"/>
  <c r="D544" i="140"/>
  <c r="C544" i="140"/>
  <c r="D521" i="140"/>
  <c r="C521" i="140"/>
  <c r="C498" i="140"/>
  <c r="D498" i="140"/>
  <c r="C475" i="140"/>
  <c r="D475" i="140"/>
  <c r="D452" i="140"/>
  <c r="C452" i="140"/>
  <c r="D429" i="140"/>
  <c r="C429" i="140"/>
  <c r="D406" i="140"/>
  <c r="C406" i="140"/>
  <c r="D383" i="140"/>
  <c r="C383" i="140"/>
  <c r="D360" i="140"/>
  <c r="C360" i="140"/>
  <c r="D337" i="140"/>
  <c r="C337" i="140"/>
  <c r="D314" i="140"/>
  <c r="C314" i="140"/>
  <c r="D291" i="140"/>
  <c r="C291" i="140"/>
  <c r="D268" i="140"/>
  <c r="C268" i="140"/>
  <c r="C245" i="140"/>
  <c r="D245" i="140"/>
  <c r="D222" i="140"/>
  <c r="C222" i="140"/>
  <c r="D199" i="140"/>
  <c r="C199" i="140"/>
  <c r="C176" i="140"/>
  <c r="D176" i="140"/>
  <c r="C153" i="140"/>
  <c r="D153" i="140"/>
  <c r="D130" i="140"/>
  <c r="C130" i="140"/>
  <c r="C107" i="140"/>
  <c r="D107" i="140"/>
  <c r="D84" i="140"/>
  <c r="C84" i="140"/>
  <c r="C61" i="140"/>
  <c r="D61" i="140"/>
  <c r="D38" i="140"/>
  <c r="C38" i="140"/>
  <c r="D547" i="139" l="1"/>
  <c r="C547" i="139"/>
  <c r="D528" i="139"/>
  <c r="C528" i="139"/>
  <c r="D509" i="139"/>
  <c r="C509" i="139"/>
  <c r="D490" i="139"/>
  <c r="C490" i="139"/>
  <c r="D471" i="139"/>
  <c r="C471" i="139"/>
  <c r="D452" i="139"/>
  <c r="C452" i="139"/>
  <c r="C433" i="139"/>
  <c r="D433" i="139"/>
  <c r="D414" i="139"/>
  <c r="C414" i="139"/>
  <c r="C395" i="139"/>
  <c r="D395" i="139"/>
  <c r="D376" i="139"/>
  <c r="C376" i="139"/>
  <c r="D357" i="139"/>
  <c r="C357" i="139"/>
  <c r="D338" i="139"/>
  <c r="C338" i="139"/>
  <c r="D319" i="139"/>
  <c r="C319" i="139"/>
  <c r="D300" i="139"/>
  <c r="C300" i="139"/>
  <c r="D281" i="139"/>
  <c r="C281" i="139"/>
  <c r="D262" i="139"/>
  <c r="C262" i="139"/>
  <c r="D243" i="139"/>
  <c r="C243" i="139"/>
  <c r="D224" i="139"/>
  <c r="C224" i="139"/>
  <c r="D205" i="139"/>
  <c r="C205" i="139"/>
  <c r="D186" i="139"/>
  <c r="C186" i="139"/>
  <c r="D167" i="139"/>
  <c r="C167" i="139"/>
  <c r="D148" i="139"/>
  <c r="C148" i="139"/>
  <c r="D129" i="139"/>
  <c r="C129" i="139"/>
  <c r="D110" i="139"/>
  <c r="C110" i="139"/>
  <c r="D91" i="139"/>
  <c r="C91" i="139"/>
  <c r="D72" i="139"/>
  <c r="C72" i="139"/>
  <c r="D53" i="139"/>
  <c r="C53" i="139"/>
  <c r="D34" i="139"/>
  <c r="C34" i="139"/>
  <c r="D496" i="138" l="1"/>
  <c r="C496" i="138"/>
  <c r="D469" i="138"/>
  <c r="C469" i="138"/>
  <c r="D442" i="138"/>
  <c r="C442" i="138"/>
  <c r="D415" i="138"/>
  <c r="C415" i="138"/>
  <c r="C388" i="138"/>
  <c r="E388" i="138"/>
  <c r="D388" i="138"/>
  <c r="D361" i="138"/>
  <c r="C334" i="138"/>
  <c r="E334" i="138"/>
  <c r="E307" i="138"/>
  <c r="C280" i="138"/>
  <c r="D280" i="138"/>
  <c r="D252" i="138"/>
  <c r="C252" i="138"/>
  <c r="D225" i="138"/>
  <c r="C225" i="138"/>
  <c r="E144" i="138"/>
  <c r="C144" i="138"/>
  <c r="C116" i="138"/>
  <c r="E116" i="138"/>
  <c r="D116" i="138"/>
  <c r="C62" i="138"/>
  <c r="F34" i="138"/>
  <c r="F33" i="138"/>
  <c r="F32" i="138"/>
  <c r="F31" i="138"/>
  <c r="F30" i="138"/>
  <c r="F29" i="138"/>
  <c r="F28" i="138"/>
  <c r="F26" i="138"/>
  <c r="F25" i="138"/>
  <c r="F23" i="138"/>
  <c r="F22" i="138"/>
  <c r="F20" i="138"/>
  <c r="F19" i="138"/>
  <c r="F18" i="138"/>
  <c r="F17" i="138"/>
  <c r="F16" i="138"/>
  <c r="F14" i="138"/>
  <c r="F13" i="138"/>
  <c r="F11" i="138"/>
  <c r="F10" i="138"/>
  <c r="C35" i="138"/>
  <c r="F15" i="138" l="1"/>
  <c r="E62" i="138"/>
  <c r="D171" i="138"/>
  <c r="E225" i="138"/>
  <c r="D35" i="138"/>
  <c r="D144" i="138"/>
  <c r="F24" i="138"/>
  <c r="D62" i="138"/>
  <c r="E35" i="138"/>
  <c r="F9" i="138"/>
  <c r="F21" i="138"/>
  <c r="E89" i="138"/>
  <c r="C171" i="138"/>
  <c r="E280" i="138"/>
  <c r="E171" i="138"/>
  <c r="D307" i="138"/>
  <c r="D334" i="138"/>
  <c r="E252" i="138"/>
  <c r="D89" i="138"/>
  <c r="F12" i="138"/>
  <c r="F27" i="138"/>
  <c r="C198" i="138"/>
  <c r="C89" i="138"/>
  <c r="D198" i="138"/>
  <c r="C361" i="138"/>
  <c r="E415" i="138"/>
  <c r="E442" i="138"/>
  <c r="E469" i="138"/>
  <c r="E496" i="138"/>
  <c r="C307" i="138"/>
  <c r="E361" i="138"/>
  <c r="E198" i="138"/>
  <c r="E602" i="137" l="1"/>
  <c r="D602" i="137"/>
  <c r="C602" i="137"/>
  <c r="C575" i="137"/>
  <c r="E575" i="137"/>
  <c r="D575" i="137"/>
  <c r="D548" i="137"/>
  <c r="E548" i="137"/>
  <c r="C548" i="137"/>
  <c r="E521" i="137"/>
  <c r="D521" i="137"/>
  <c r="C521" i="137"/>
  <c r="E494" i="137"/>
  <c r="D494" i="137"/>
  <c r="C494" i="137"/>
  <c r="D467" i="137"/>
  <c r="E467" i="137"/>
  <c r="C467" i="137"/>
  <c r="E440" i="137"/>
  <c r="D440" i="137"/>
  <c r="C440" i="137"/>
  <c r="E412" i="137"/>
  <c r="D412" i="137"/>
  <c r="C412" i="137"/>
  <c r="E385" i="137"/>
  <c r="D385" i="137"/>
  <c r="C385" i="137"/>
  <c r="E358" i="137"/>
  <c r="D358" i="137"/>
  <c r="C358" i="137"/>
  <c r="E331" i="137"/>
  <c r="D331" i="137"/>
  <c r="C331" i="137"/>
  <c r="E304" i="137"/>
  <c r="D304" i="137"/>
  <c r="C304" i="137"/>
  <c r="E277" i="137"/>
  <c r="D277" i="137"/>
  <c r="C277" i="137"/>
  <c r="E250" i="137"/>
  <c r="D250" i="137"/>
  <c r="C250" i="137"/>
  <c r="E223" i="137"/>
  <c r="D223" i="137"/>
  <c r="C223" i="137"/>
  <c r="D196" i="137"/>
  <c r="C196" i="137"/>
  <c r="E196" i="137"/>
  <c r="E169" i="137"/>
  <c r="D169" i="137"/>
  <c r="C169" i="137"/>
  <c r="D142" i="137"/>
  <c r="C142" i="137"/>
  <c r="E142" i="137"/>
  <c r="C115" i="137"/>
  <c r="E115" i="137"/>
  <c r="D115" i="137"/>
  <c r="E88" i="137"/>
  <c r="D88" i="137"/>
  <c r="C88" i="137"/>
  <c r="E61" i="137"/>
  <c r="D61" i="137"/>
  <c r="C61" i="137"/>
  <c r="F33" i="137"/>
  <c r="F32" i="137"/>
  <c r="F31" i="137"/>
  <c r="F30" i="137"/>
  <c r="F29" i="137"/>
  <c r="F28" i="137"/>
  <c r="F27" i="137"/>
  <c r="F26" i="137"/>
  <c r="F25" i="137"/>
  <c r="F24" i="137"/>
  <c r="F23" i="137"/>
  <c r="F22" i="137"/>
  <c r="F21" i="137"/>
  <c r="F20" i="137"/>
  <c r="F19" i="137"/>
  <c r="F18" i="137"/>
  <c r="F17" i="137"/>
  <c r="F16" i="137"/>
  <c r="F15" i="137"/>
  <c r="F14" i="137"/>
  <c r="F13" i="137"/>
  <c r="F12" i="137"/>
  <c r="F11" i="137"/>
  <c r="F10" i="137"/>
  <c r="F9" i="137"/>
  <c r="F8" i="137"/>
  <c r="E34" i="137"/>
  <c r="D34" i="137"/>
  <c r="C34" i="137"/>
  <c r="E442" i="136" l="1"/>
  <c r="D442" i="136"/>
  <c r="C442" i="136"/>
  <c r="D418" i="136"/>
  <c r="E418" i="136"/>
  <c r="C418" i="136"/>
  <c r="D394" i="136"/>
  <c r="E394" i="136"/>
  <c r="C394" i="136"/>
  <c r="D370" i="136"/>
  <c r="C370" i="136"/>
  <c r="E370" i="136"/>
  <c r="D346" i="136"/>
  <c r="C346" i="136"/>
  <c r="E346" i="136"/>
  <c r="D322" i="136"/>
  <c r="C322" i="136"/>
  <c r="E322" i="136"/>
  <c r="C298" i="136"/>
  <c r="E298" i="136"/>
  <c r="D298" i="136"/>
  <c r="C274" i="136"/>
  <c r="E274" i="136"/>
  <c r="D274" i="136"/>
  <c r="E250" i="136"/>
  <c r="D250" i="136"/>
  <c r="C250" i="136"/>
  <c r="E225" i="136"/>
  <c r="D225" i="136"/>
  <c r="C225" i="136"/>
  <c r="E201" i="136"/>
  <c r="D201" i="136"/>
  <c r="C201" i="136"/>
  <c r="E177" i="136"/>
  <c r="D177" i="136"/>
  <c r="C177" i="136"/>
  <c r="E153" i="136"/>
  <c r="D153" i="136"/>
  <c r="C153" i="136"/>
  <c r="C129" i="136"/>
  <c r="E129" i="136"/>
  <c r="D129" i="136"/>
  <c r="D104" i="136"/>
  <c r="C104" i="136"/>
  <c r="E104" i="136"/>
  <c r="D80" i="136"/>
  <c r="E80" i="136"/>
  <c r="C80" i="136"/>
  <c r="E56" i="136"/>
  <c r="D56" i="136"/>
  <c r="C56" i="136"/>
  <c r="F31" i="136"/>
  <c r="F30" i="136"/>
  <c r="F29" i="136"/>
  <c r="F28" i="136"/>
  <c r="F27" i="136"/>
  <c r="F26" i="136"/>
  <c r="F25" i="136"/>
  <c r="F24" i="136"/>
  <c r="F23" i="136"/>
  <c r="F22" i="136"/>
  <c r="F21" i="136"/>
  <c r="F20" i="136"/>
  <c r="F19" i="136"/>
  <c r="F18" i="136"/>
  <c r="F17" i="136"/>
  <c r="F16" i="136"/>
  <c r="F15" i="136"/>
  <c r="F14" i="136"/>
  <c r="F13" i="136"/>
  <c r="F12" i="136"/>
  <c r="F11" i="136"/>
  <c r="F10" i="136"/>
  <c r="F9" i="136"/>
  <c r="E32" i="136"/>
  <c r="D32" i="136"/>
  <c r="C32" i="136"/>
  <c r="E558" i="135" l="1"/>
  <c r="D558" i="135"/>
  <c r="C558" i="135"/>
  <c r="D533" i="135"/>
  <c r="E533" i="135"/>
  <c r="C533" i="135"/>
  <c r="D508" i="135"/>
  <c r="E508" i="135"/>
  <c r="C508" i="135"/>
  <c r="E483" i="135"/>
  <c r="D483" i="135"/>
  <c r="C483" i="135"/>
  <c r="E458" i="135"/>
  <c r="D458" i="135"/>
  <c r="C458" i="135"/>
  <c r="E433" i="135"/>
  <c r="D433" i="135"/>
  <c r="C433" i="135"/>
  <c r="E408" i="135"/>
  <c r="D408" i="135"/>
  <c r="C408" i="135"/>
  <c r="E382" i="135"/>
  <c r="D382" i="135"/>
  <c r="C382" i="135"/>
  <c r="E357" i="135"/>
  <c r="D357" i="135"/>
  <c r="C357" i="135"/>
  <c r="E332" i="135"/>
  <c r="D332" i="135"/>
  <c r="C332" i="135"/>
  <c r="E307" i="135"/>
  <c r="D307" i="135"/>
  <c r="C307" i="135"/>
  <c r="D282" i="135"/>
  <c r="C282" i="135"/>
  <c r="E282" i="135"/>
  <c r="D257" i="135"/>
  <c r="E257" i="135"/>
  <c r="C257" i="135"/>
  <c r="D232" i="135"/>
  <c r="C232" i="135"/>
  <c r="E232" i="135"/>
  <c r="E207" i="135"/>
  <c r="D207" i="135"/>
  <c r="C207" i="135"/>
  <c r="E182" i="135"/>
  <c r="D182" i="135"/>
  <c r="C182" i="135"/>
  <c r="C157" i="135"/>
  <c r="E157" i="135"/>
  <c r="D157" i="135"/>
  <c r="D132" i="135"/>
  <c r="C132" i="135"/>
  <c r="E132" i="135"/>
  <c r="E107" i="135"/>
  <c r="D107" i="135"/>
  <c r="C107" i="135"/>
  <c r="E82" i="135"/>
  <c r="D82" i="135"/>
  <c r="C82" i="135"/>
  <c r="E57" i="135"/>
  <c r="D57" i="135"/>
  <c r="C57" i="135"/>
  <c r="E32" i="135"/>
  <c r="D32" i="135"/>
  <c r="C32" i="135"/>
  <c r="E460" i="134" l="1"/>
  <c r="D460" i="134"/>
  <c r="C460" i="134"/>
  <c r="E435" i="134"/>
  <c r="D435" i="134"/>
  <c r="C435" i="134"/>
  <c r="E410" i="134"/>
  <c r="D410" i="134"/>
  <c r="C410" i="134"/>
  <c r="C385" i="134"/>
  <c r="E385" i="134"/>
  <c r="D385" i="134"/>
  <c r="E360" i="134"/>
  <c r="D360" i="134"/>
  <c r="C360" i="134"/>
  <c r="E335" i="134"/>
  <c r="D335" i="134"/>
  <c r="C335" i="134"/>
  <c r="C310" i="134"/>
  <c r="E310" i="134"/>
  <c r="D310" i="134"/>
  <c r="C285" i="134"/>
  <c r="E285" i="134"/>
  <c r="D285" i="134"/>
  <c r="D260" i="134"/>
  <c r="C260" i="134"/>
  <c r="E260" i="134"/>
  <c r="E234" i="134"/>
  <c r="D234" i="134"/>
  <c r="C234" i="134"/>
  <c r="E209" i="134"/>
  <c r="D209" i="134"/>
  <c r="C209" i="134"/>
  <c r="E184" i="134"/>
  <c r="D184" i="134"/>
  <c r="C184" i="134"/>
  <c r="C159" i="134"/>
  <c r="E159" i="134"/>
  <c r="D159" i="134"/>
  <c r="D134" i="134"/>
  <c r="C134" i="134"/>
  <c r="E134" i="134"/>
  <c r="E108" i="134"/>
  <c r="D108" i="134"/>
  <c r="C108" i="134"/>
  <c r="E83" i="134"/>
  <c r="D83" i="134"/>
  <c r="C83" i="134"/>
  <c r="C58" i="134"/>
  <c r="E58" i="134"/>
  <c r="D58" i="134"/>
  <c r="F32" i="134"/>
  <c r="F31" i="134"/>
  <c r="F30" i="134"/>
  <c r="F29" i="134"/>
  <c r="F28" i="134"/>
  <c r="F27" i="134"/>
  <c r="F26" i="134"/>
  <c r="F25" i="134"/>
  <c r="F24" i="134"/>
  <c r="F23" i="134"/>
  <c r="F22" i="134"/>
  <c r="F21" i="134"/>
  <c r="F20" i="134"/>
  <c r="F18" i="134"/>
  <c r="F17" i="134"/>
  <c r="F16" i="134"/>
  <c r="F15" i="134"/>
  <c r="F14" i="134"/>
  <c r="F13" i="134"/>
  <c r="F12" i="134"/>
  <c r="F11" i="134"/>
  <c r="F10" i="134"/>
  <c r="E33" i="134"/>
  <c r="D33" i="134"/>
  <c r="C33" i="134"/>
  <c r="F9" i="134" l="1"/>
  <c r="E558" i="133" l="1"/>
  <c r="D558" i="133"/>
  <c r="C558" i="133"/>
  <c r="E533" i="133"/>
  <c r="D533" i="133"/>
  <c r="C533" i="133"/>
  <c r="D508" i="133"/>
  <c r="E508" i="133"/>
  <c r="C508" i="133"/>
  <c r="D483" i="133"/>
  <c r="E483" i="133"/>
  <c r="C483" i="133"/>
  <c r="E458" i="133"/>
  <c r="C458" i="133"/>
  <c r="D458" i="133"/>
  <c r="E433" i="133"/>
  <c r="D433" i="133"/>
  <c r="C433" i="133"/>
  <c r="E408" i="133"/>
  <c r="D408" i="133"/>
  <c r="C408" i="133"/>
  <c r="E382" i="133"/>
  <c r="D382" i="133"/>
  <c r="C382" i="133"/>
  <c r="E357" i="133"/>
  <c r="D357" i="133"/>
  <c r="C357" i="133"/>
  <c r="E332" i="133"/>
  <c r="D332" i="133"/>
  <c r="C332" i="133"/>
  <c r="E307" i="133"/>
  <c r="D307" i="133"/>
  <c r="C307" i="133"/>
  <c r="C282" i="133"/>
  <c r="E282" i="133"/>
  <c r="D282" i="133"/>
  <c r="D257" i="133"/>
  <c r="E257" i="133"/>
  <c r="C257" i="133"/>
  <c r="E232" i="133"/>
  <c r="C232" i="133"/>
  <c r="D232" i="133"/>
  <c r="E207" i="133"/>
  <c r="D207" i="133"/>
  <c r="C207" i="133"/>
  <c r="E182" i="133"/>
  <c r="D182" i="133"/>
  <c r="C182" i="133"/>
  <c r="D157" i="133"/>
  <c r="C157" i="133"/>
  <c r="E157" i="133"/>
  <c r="E132" i="133"/>
  <c r="D132" i="133"/>
  <c r="C132" i="133"/>
  <c r="E107" i="133"/>
  <c r="D107" i="133"/>
  <c r="C107" i="133"/>
  <c r="E82" i="133"/>
  <c r="D82" i="133"/>
  <c r="C82" i="133"/>
  <c r="C57" i="133"/>
  <c r="E57" i="133"/>
  <c r="D57" i="133"/>
  <c r="F31" i="133"/>
  <c r="F30" i="133"/>
  <c r="F29" i="133"/>
  <c r="F28" i="133"/>
  <c r="F27" i="133"/>
  <c r="F26" i="133"/>
  <c r="F25" i="133"/>
  <c r="F24" i="133"/>
  <c r="F23" i="133"/>
  <c r="F22" i="133"/>
  <c r="F21" i="133"/>
  <c r="F20" i="133"/>
  <c r="F19" i="133"/>
  <c r="F18" i="133"/>
  <c r="F17" i="133"/>
  <c r="F16" i="133"/>
  <c r="F15" i="133"/>
  <c r="F14" i="133"/>
  <c r="F13" i="133"/>
  <c r="F12" i="133"/>
  <c r="F11" i="133"/>
  <c r="F10" i="133"/>
  <c r="F9" i="133"/>
  <c r="F8" i="133"/>
  <c r="D32" i="133"/>
  <c r="C32" i="133"/>
  <c r="E32" i="133" l="1"/>
  <c r="E424" i="132" l="1"/>
  <c r="D424" i="132"/>
  <c r="C424" i="132"/>
  <c r="E401" i="132"/>
  <c r="D401" i="132"/>
  <c r="C401" i="132"/>
  <c r="E378" i="132"/>
  <c r="D378" i="132"/>
  <c r="C378" i="132"/>
  <c r="E355" i="132"/>
  <c r="D355" i="132"/>
  <c r="C355" i="132"/>
  <c r="E332" i="132"/>
  <c r="D332" i="132"/>
  <c r="C332" i="132"/>
  <c r="E309" i="132"/>
  <c r="D309" i="132"/>
  <c r="C309" i="132"/>
  <c r="E286" i="132"/>
  <c r="D286" i="132"/>
  <c r="C286" i="132"/>
  <c r="E263" i="132"/>
  <c r="D263" i="132"/>
  <c r="C263" i="132"/>
  <c r="E240" i="132"/>
  <c r="D240" i="132"/>
  <c r="C240" i="132"/>
  <c r="E216" i="132"/>
  <c r="D216" i="132"/>
  <c r="C216" i="132"/>
  <c r="D193" i="132"/>
  <c r="C193" i="132"/>
  <c r="E193" i="132"/>
  <c r="E170" i="132"/>
  <c r="D170" i="132"/>
  <c r="C170" i="132"/>
  <c r="E147" i="132"/>
  <c r="D147" i="132"/>
  <c r="C147" i="132"/>
  <c r="E124" i="132"/>
  <c r="D124" i="132"/>
  <c r="C124" i="132"/>
  <c r="E100" i="132"/>
  <c r="D100" i="132"/>
  <c r="C100" i="132"/>
  <c r="C77" i="132"/>
  <c r="E77" i="132"/>
  <c r="D77" i="132"/>
  <c r="C54" i="132"/>
  <c r="E54" i="132"/>
  <c r="D54" i="132"/>
  <c r="F30" i="132"/>
  <c r="F29" i="132"/>
  <c r="F28" i="132"/>
  <c r="F27" i="132"/>
  <c r="F26" i="132"/>
  <c r="F25" i="132"/>
  <c r="F24" i="132"/>
  <c r="F23" i="132"/>
  <c r="F22" i="132"/>
  <c r="F21" i="132"/>
  <c r="F20" i="132"/>
  <c r="F19" i="132"/>
  <c r="F18" i="132"/>
  <c r="F17" i="132"/>
  <c r="F16" i="132"/>
  <c r="F15" i="132"/>
  <c r="F14" i="132"/>
  <c r="F13" i="132"/>
  <c r="F12" i="132"/>
  <c r="F11" i="132"/>
  <c r="E31" i="132"/>
  <c r="F9" i="132"/>
  <c r="D31" i="132"/>
  <c r="C31" i="132"/>
  <c r="F10" i="132" l="1"/>
  <c r="E514" i="131" l="1"/>
  <c r="D514" i="131"/>
  <c r="C514" i="131"/>
  <c r="C491" i="131"/>
  <c r="E491" i="131"/>
  <c r="D491" i="131"/>
  <c r="D468" i="131"/>
  <c r="E468" i="131"/>
  <c r="C468" i="131"/>
  <c r="C445" i="131"/>
  <c r="D445" i="131"/>
  <c r="E445" i="131"/>
  <c r="C422" i="131"/>
  <c r="E422" i="131"/>
  <c r="D422" i="131"/>
  <c r="D399" i="131"/>
  <c r="E399" i="131"/>
  <c r="C399" i="131"/>
  <c r="E376" i="131"/>
  <c r="D376" i="131"/>
  <c r="C376" i="131"/>
  <c r="E352" i="131"/>
  <c r="C352" i="131"/>
  <c r="D352" i="131"/>
  <c r="E329" i="131"/>
  <c r="D329" i="131"/>
  <c r="C329" i="131"/>
  <c r="E306" i="131"/>
  <c r="D306" i="131"/>
  <c r="C306" i="131"/>
  <c r="E283" i="131"/>
  <c r="D283" i="131"/>
  <c r="C283" i="131"/>
  <c r="D260" i="131"/>
  <c r="E260" i="131"/>
  <c r="C260" i="131"/>
  <c r="C237" i="131"/>
  <c r="E237" i="131"/>
  <c r="D237" i="131"/>
  <c r="E214" i="131"/>
  <c r="D214" i="131"/>
  <c r="C214" i="131"/>
  <c r="E191" i="131"/>
  <c r="C191" i="131"/>
  <c r="D191" i="131"/>
  <c r="D168" i="131"/>
  <c r="C168" i="131"/>
  <c r="E168" i="131"/>
  <c r="C145" i="131"/>
  <c r="D145" i="131"/>
  <c r="E145" i="131"/>
  <c r="E122" i="131"/>
  <c r="D122" i="131"/>
  <c r="C122" i="131"/>
  <c r="E99" i="131"/>
  <c r="D99" i="131"/>
  <c r="C99" i="131"/>
  <c r="D76" i="131"/>
  <c r="C76" i="131"/>
  <c r="E76" i="131"/>
  <c r="E53" i="131"/>
  <c r="D53" i="131"/>
  <c r="C53" i="131"/>
  <c r="F29" i="131"/>
  <c r="F28" i="131"/>
  <c r="F27" i="131"/>
  <c r="F26" i="131"/>
  <c r="F25" i="131"/>
  <c r="F24" i="131"/>
  <c r="F23" i="131"/>
  <c r="F22" i="131"/>
  <c r="F21" i="131"/>
  <c r="F20" i="131"/>
  <c r="F19" i="131"/>
  <c r="F18" i="131"/>
  <c r="F17" i="131"/>
  <c r="F16" i="131"/>
  <c r="F15" i="131"/>
  <c r="F14" i="131"/>
  <c r="F13" i="131"/>
  <c r="F12" i="131"/>
  <c r="F11" i="131"/>
  <c r="F10" i="131"/>
  <c r="F9" i="131"/>
  <c r="D30" i="131"/>
  <c r="E30" i="131"/>
  <c r="C30" i="131"/>
  <c r="F8" i="131" l="1"/>
  <c r="C352" i="130" l="1"/>
  <c r="D352" i="130"/>
  <c r="E352" i="130"/>
  <c r="D333" i="130"/>
  <c r="E333" i="130"/>
  <c r="C333" i="130"/>
  <c r="E314" i="130"/>
  <c r="D314" i="130"/>
  <c r="C314" i="130"/>
  <c r="E295" i="130"/>
  <c r="D295" i="130"/>
  <c r="C295" i="130"/>
  <c r="C276" i="130"/>
  <c r="E276" i="130"/>
  <c r="D276" i="130"/>
  <c r="D257" i="130"/>
  <c r="E257" i="130"/>
  <c r="C257" i="130"/>
  <c r="C238" i="130"/>
  <c r="D238" i="130"/>
  <c r="E238" i="130"/>
  <c r="E219" i="130"/>
  <c r="D219" i="130"/>
  <c r="C219" i="130"/>
  <c r="D200" i="130"/>
  <c r="E200" i="130"/>
  <c r="C200" i="130"/>
  <c r="E180" i="130"/>
  <c r="D180" i="130"/>
  <c r="C180" i="130"/>
  <c r="C161" i="130"/>
  <c r="D161" i="130"/>
  <c r="E161" i="130"/>
  <c r="C142" i="130"/>
  <c r="E142" i="130"/>
  <c r="D142" i="130"/>
  <c r="C123" i="130"/>
  <c r="D123" i="130"/>
  <c r="E123" i="130"/>
  <c r="D104" i="130"/>
  <c r="E104" i="130"/>
  <c r="C104" i="130"/>
  <c r="C84" i="130"/>
  <c r="E84" i="130"/>
  <c r="D84" i="130"/>
  <c r="C65" i="130"/>
  <c r="E65" i="130"/>
  <c r="D65" i="130"/>
  <c r="C46" i="130"/>
  <c r="D46" i="130"/>
  <c r="E46" i="130"/>
  <c r="F26" i="130"/>
  <c r="F25" i="130"/>
  <c r="F24" i="130"/>
  <c r="F23" i="130"/>
  <c r="F22" i="130"/>
  <c r="F21" i="130"/>
  <c r="F20" i="130"/>
  <c r="F19" i="130"/>
  <c r="F18" i="130"/>
  <c r="F17" i="130"/>
  <c r="F16" i="130"/>
  <c r="F15" i="130"/>
  <c r="F14" i="130"/>
  <c r="F13" i="130"/>
  <c r="C27" i="130"/>
  <c r="F12" i="130"/>
  <c r="D27" i="130"/>
  <c r="F11" i="130"/>
  <c r="F10" i="130"/>
  <c r="F9" i="130"/>
  <c r="E27" i="130" l="1"/>
  <c r="D426" i="129" l="1"/>
  <c r="E426" i="129"/>
  <c r="C426" i="129"/>
  <c r="C407" i="129"/>
  <c r="E407" i="129"/>
  <c r="D407" i="129"/>
  <c r="C388" i="129"/>
  <c r="D388" i="129"/>
  <c r="E388" i="129"/>
  <c r="C369" i="129"/>
  <c r="E369" i="129"/>
  <c r="D369" i="129"/>
  <c r="D350" i="129"/>
  <c r="E350" i="129"/>
  <c r="C350" i="129"/>
  <c r="C331" i="129"/>
  <c r="E331" i="129"/>
  <c r="D331" i="129"/>
  <c r="E312" i="129"/>
  <c r="D312" i="129"/>
  <c r="C312" i="129"/>
  <c r="C292" i="129"/>
  <c r="E292" i="129"/>
  <c r="D292" i="129"/>
  <c r="E273" i="129"/>
  <c r="D273" i="129"/>
  <c r="C273" i="129"/>
  <c r="D254" i="129"/>
  <c r="C254" i="129"/>
  <c r="E254" i="129"/>
  <c r="D235" i="129"/>
  <c r="E235" i="129"/>
  <c r="C235" i="129"/>
  <c r="C216" i="129"/>
  <c r="D216" i="129"/>
  <c r="E216" i="129"/>
  <c r="E197" i="129"/>
  <c r="D197" i="129"/>
  <c r="C197" i="129"/>
  <c r="C178" i="129"/>
  <c r="D178" i="129"/>
  <c r="E178" i="129"/>
  <c r="C159" i="129"/>
  <c r="E159" i="129"/>
  <c r="D159" i="129"/>
  <c r="E140" i="129"/>
  <c r="D140" i="129"/>
  <c r="C140" i="129"/>
  <c r="D121" i="129"/>
  <c r="E121" i="129"/>
  <c r="C121" i="129"/>
  <c r="D102" i="129"/>
  <c r="E102" i="129"/>
  <c r="C102" i="129"/>
  <c r="C83" i="129"/>
  <c r="D83" i="129"/>
  <c r="E83" i="129"/>
  <c r="C64" i="129"/>
  <c r="E64" i="129"/>
  <c r="D64" i="129"/>
  <c r="E45" i="129"/>
  <c r="D45" i="129"/>
  <c r="C45" i="129"/>
  <c r="F25" i="129"/>
  <c r="F24" i="129"/>
  <c r="E26" i="129"/>
  <c r="F22" i="129"/>
  <c r="F21" i="129"/>
  <c r="F20" i="129"/>
  <c r="F19" i="129"/>
  <c r="F18" i="129"/>
  <c r="F17" i="129"/>
  <c r="F16" i="129"/>
  <c r="F15" i="129"/>
  <c r="F14" i="129"/>
  <c r="F13" i="129"/>
  <c r="F12" i="129"/>
  <c r="C26" i="129"/>
  <c r="F10" i="129"/>
  <c r="F9" i="129"/>
  <c r="D26" i="129"/>
  <c r="F8" i="129"/>
  <c r="F23" i="129" l="1"/>
  <c r="F11" i="129"/>
  <c r="F60" i="125" l="1"/>
  <c r="G60" i="125" s="1"/>
  <c r="G55" i="125"/>
  <c r="G54" i="125"/>
  <c r="G53" i="125"/>
  <c r="G52" i="125"/>
  <c r="G51" i="125"/>
  <c r="G50" i="125"/>
  <c r="G43" i="125"/>
  <c r="G42" i="125"/>
  <c r="G41" i="125"/>
  <c r="G40" i="125"/>
  <c r="G39" i="125"/>
  <c r="G38" i="125"/>
  <c r="G31" i="125"/>
  <c r="G30" i="125"/>
  <c r="G29" i="125"/>
  <c r="G28" i="125"/>
  <c r="G27" i="125"/>
  <c r="G26" i="125"/>
  <c r="G20" i="125"/>
  <c r="F20" i="125"/>
  <c r="G62" i="125" s="1"/>
  <c r="G17" i="125"/>
  <c r="G16" i="125"/>
  <c r="G15" i="125"/>
  <c r="G14" i="125"/>
  <c r="G13" i="125"/>
  <c r="G12" i="125"/>
  <c r="G9" i="125"/>
  <c r="G8" i="125"/>
  <c r="G7" i="125"/>
  <c r="G6" i="125"/>
  <c r="C60" i="125"/>
  <c r="D60" i="125" s="1"/>
  <c r="D55" i="125"/>
  <c r="D53" i="125"/>
  <c r="D52" i="125"/>
  <c r="D51" i="125"/>
  <c r="D50" i="125"/>
  <c r="D43" i="125"/>
  <c r="D42" i="125"/>
  <c r="D41" i="125"/>
  <c r="D40" i="125"/>
  <c r="D39" i="125"/>
  <c r="D38" i="125"/>
  <c r="D31" i="125"/>
  <c r="D30" i="125"/>
  <c r="D29" i="125"/>
  <c r="D28" i="125"/>
  <c r="D27" i="125"/>
  <c r="D26" i="125"/>
  <c r="C20" i="125"/>
  <c r="D62" i="125" s="1"/>
  <c r="D17" i="125"/>
  <c r="D16" i="125"/>
  <c r="D15" i="125"/>
  <c r="D14" i="125"/>
  <c r="D13" i="125"/>
  <c r="D12" i="125"/>
  <c r="D7" i="125"/>
  <c r="F60" i="124"/>
  <c r="G60" i="124" s="1"/>
  <c r="G55" i="124"/>
  <c r="G54" i="124"/>
  <c r="G53" i="124"/>
  <c r="G52" i="124"/>
  <c r="G51" i="124"/>
  <c r="G50" i="124"/>
  <c r="G44" i="124"/>
  <c r="G43" i="124"/>
  <c r="G42" i="124"/>
  <c r="G41" i="124"/>
  <c r="G40" i="124"/>
  <c r="G39" i="124"/>
  <c r="G38" i="124"/>
  <c r="G32" i="124"/>
  <c r="G31" i="124"/>
  <c r="G30" i="124"/>
  <c r="G29" i="124"/>
  <c r="G28" i="124"/>
  <c r="G27" i="124"/>
  <c r="G26" i="124"/>
  <c r="F20" i="124"/>
  <c r="G62" i="124" s="1"/>
  <c r="G18" i="124"/>
  <c r="G17" i="124"/>
  <c r="G16" i="124"/>
  <c r="G15" i="124"/>
  <c r="G14" i="124"/>
  <c r="G13" i="124"/>
  <c r="G12" i="124"/>
  <c r="G7" i="124"/>
  <c r="G6" i="124"/>
  <c r="D62" i="124"/>
  <c r="D60" i="124"/>
  <c r="D58" i="124"/>
  <c r="D57" i="124"/>
  <c r="D56" i="124"/>
  <c r="D55" i="124"/>
  <c r="D54" i="124"/>
  <c r="D53" i="124"/>
  <c r="D52" i="124"/>
  <c r="D51" i="124"/>
  <c r="D50" i="124"/>
  <c r="D49" i="124"/>
  <c r="D48" i="124"/>
  <c r="D47" i="124"/>
  <c r="D46" i="124"/>
  <c r="D45" i="124"/>
  <c r="D44" i="124"/>
  <c r="D43" i="124"/>
  <c r="D42" i="124"/>
  <c r="D41" i="124"/>
  <c r="D40" i="124"/>
  <c r="D39" i="124"/>
  <c r="D38" i="124"/>
  <c r="D37" i="124"/>
  <c r="D36" i="124"/>
  <c r="D35" i="124"/>
  <c r="D34" i="124"/>
  <c r="D33" i="124"/>
  <c r="D32" i="124"/>
  <c r="D31" i="124"/>
  <c r="D30" i="124"/>
  <c r="D29" i="124"/>
  <c r="D28" i="124"/>
  <c r="D27" i="124"/>
  <c r="D26" i="124"/>
  <c r="D25" i="124"/>
  <c r="D24" i="124"/>
  <c r="D23" i="124"/>
  <c r="D20" i="124"/>
  <c r="D18" i="124"/>
  <c r="D17" i="124"/>
  <c r="D16" i="124"/>
  <c r="D15" i="124"/>
  <c r="D14" i="124"/>
  <c r="D13" i="124"/>
  <c r="D12" i="124"/>
  <c r="D11" i="124"/>
  <c r="D10" i="124"/>
  <c r="D9" i="124"/>
  <c r="D8" i="124"/>
  <c r="D7" i="124"/>
  <c r="D6" i="124"/>
  <c r="G62" i="123"/>
  <c r="G60" i="123"/>
  <c r="G58" i="123"/>
  <c r="G57" i="123"/>
  <c r="G56" i="123"/>
  <c r="G55" i="123"/>
  <c r="G54" i="123"/>
  <c r="G53" i="123"/>
  <c r="G52" i="123"/>
  <c r="G51" i="123"/>
  <c r="G50" i="123"/>
  <c r="G49" i="123"/>
  <c r="G48" i="123"/>
  <c r="G47" i="123"/>
  <c r="G46" i="123"/>
  <c r="G45" i="123"/>
  <c r="G44" i="123"/>
  <c r="G43" i="123"/>
  <c r="G42" i="123"/>
  <c r="G41" i="123"/>
  <c r="G40" i="123"/>
  <c r="G39" i="123"/>
  <c r="G38" i="123"/>
  <c r="G37" i="123"/>
  <c r="G36" i="123"/>
  <c r="G35" i="123"/>
  <c r="G34" i="123"/>
  <c r="G33" i="123"/>
  <c r="G32" i="123"/>
  <c r="G31" i="123"/>
  <c r="G30" i="123"/>
  <c r="G29" i="123"/>
  <c r="G28" i="123"/>
  <c r="G27" i="123"/>
  <c r="G26" i="123"/>
  <c r="G25" i="123"/>
  <c r="G24" i="123"/>
  <c r="G23" i="123"/>
  <c r="G20" i="123"/>
  <c r="G18" i="123"/>
  <c r="G17" i="123"/>
  <c r="G16" i="123"/>
  <c r="G15" i="123"/>
  <c r="G14" i="123"/>
  <c r="G13" i="123"/>
  <c r="G12" i="123"/>
  <c r="G11" i="123"/>
  <c r="G10" i="123"/>
  <c r="G9" i="123"/>
  <c r="G8" i="123"/>
  <c r="G7" i="123"/>
  <c r="G6" i="123"/>
  <c r="D62" i="123"/>
  <c r="D60" i="123"/>
  <c r="D58" i="123"/>
  <c r="D57" i="123"/>
  <c r="D56" i="123"/>
  <c r="D55" i="123"/>
  <c r="D54" i="123"/>
  <c r="D53" i="123"/>
  <c r="D52" i="123"/>
  <c r="D51" i="123"/>
  <c r="D50" i="123"/>
  <c r="D49" i="123"/>
  <c r="D48" i="123"/>
  <c r="D47" i="123"/>
  <c r="D46" i="123"/>
  <c r="D45" i="123"/>
  <c r="D44" i="123"/>
  <c r="D43" i="123"/>
  <c r="D42" i="123"/>
  <c r="D41" i="123"/>
  <c r="D40" i="123"/>
  <c r="D39" i="123"/>
  <c r="D38" i="123"/>
  <c r="D37" i="123"/>
  <c r="D36" i="123"/>
  <c r="D35" i="123"/>
  <c r="D34" i="123"/>
  <c r="D33" i="123"/>
  <c r="D32" i="123"/>
  <c r="D31" i="123"/>
  <c r="D30" i="123"/>
  <c r="D29" i="123"/>
  <c r="D28" i="123"/>
  <c r="D27" i="123"/>
  <c r="D26" i="123"/>
  <c r="D25" i="123"/>
  <c r="D24" i="123"/>
  <c r="D23" i="123"/>
  <c r="D20" i="123"/>
  <c r="D18" i="123"/>
  <c r="D17" i="123"/>
  <c r="D16" i="123"/>
  <c r="D15" i="123"/>
  <c r="D14" i="123"/>
  <c r="D13" i="123"/>
  <c r="D12" i="123"/>
  <c r="D11" i="123"/>
  <c r="D10" i="123"/>
  <c r="D9" i="123"/>
  <c r="D8" i="123"/>
  <c r="D7" i="123"/>
  <c r="D6" i="123"/>
  <c r="G62" i="122"/>
  <c r="G60"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0" i="122"/>
  <c r="G18" i="122"/>
  <c r="G17" i="122"/>
  <c r="G16" i="122"/>
  <c r="G15" i="122"/>
  <c r="G14" i="122"/>
  <c r="G13" i="122"/>
  <c r="G12" i="122"/>
  <c r="G11" i="122"/>
  <c r="G10" i="122"/>
  <c r="G9" i="122"/>
  <c r="G8" i="122"/>
  <c r="G7" i="122"/>
  <c r="G6" i="122"/>
  <c r="D62" i="122"/>
  <c r="D60" i="122"/>
  <c r="D58" i="122"/>
  <c r="D57" i="122"/>
  <c r="D56" i="122"/>
  <c r="D55" i="122"/>
  <c r="D54" i="122"/>
  <c r="D53" i="122"/>
  <c r="D52" i="122"/>
  <c r="D51" i="122"/>
  <c r="D50" i="122"/>
  <c r="D49" i="122"/>
  <c r="D48" i="122"/>
  <c r="D47" i="122"/>
  <c r="D46" i="122"/>
  <c r="D45" i="122"/>
  <c r="D44" i="122"/>
  <c r="D43" i="122"/>
  <c r="D42" i="122"/>
  <c r="D41" i="122"/>
  <c r="D40" i="122"/>
  <c r="D39" i="122"/>
  <c r="D38" i="122"/>
  <c r="D37" i="122"/>
  <c r="D36" i="122"/>
  <c r="D35" i="122"/>
  <c r="D34" i="122"/>
  <c r="D33" i="122"/>
  <c r="D32" i="122"/>
  <c r="D31" i="122"/>
  <c r="D30" i="122"/>
  <c r="D29" i="122"/>
  <c r="D28" i="122"/>
  <c r="D27" i="122"/>
  <c r="D26" i="122"/>
  <c r="D25" i="122"/>
  <c r="D24" i="122"/>
  <c r="D23" i="122"/>
  <c r="D20" i="122"/>
  <c r="D18" i="122"/>
  <c r="D17" i="122"/>
  <c r="D16" i="122"/>
  <c r="D15" i="122"/>
  <c r="D14" i="122"/>
  <c r="D13" i="122"/>
  <c r="D12" i="122"/>
  <c r="D11" i="122"/>
  <c r="D10" i="122"/>
  <c r="D9" i="122"/>
  <c r="D8" i="122"/>
  <c r="D7" i="122"/>
  <c r="D6" i="122"/>
  <c r="F60" i="121"/>
  <c r="G60" i="121" s="1"/>
  <c r="G56" i="121"/>
  <c r="G55" i="121"/>
  <c r="G54" i="121"/>
  <c r="G53" i="121"/>
  <c r="G52" i="121"/>
  <c r="G51" i="121"/>
  <c r="G50" i="121"/>
  <c r="G44" i="121"/>
  <c r="G43" i="121"/>
  <c r="G42" i="121"/>
  <c r="G41" i="121"/>
  <c r="G40" i="121"/>
  <c r="G39" i="121"/>
  <c r="G38" i="121"/>
  <c r="G35" i="121"/>
  <c r="G32" i="121"/>
  <c r="G31" i="121"/>
  <c r="G30" i="121"/>
  <c r="G29" i="121"/>
  <c r="G28" i="121"/>
  <c r="G27" i="121"/>
  <c r="G26" i="121"/>
  <c r="G23" i="121"/>
  <c r="F20" i="121"/>
  <c r="G62" i="121" s="1"/>
  <c r="G18" i="121"/>
  <c r="G17" i="121"/>
  <c r="G16" i="121"/>
  <c r="G15" i="121"/>
  <c r="G14" i="121"/>
  <c r="G13" i="121"/>
  <c r="G12" i="121"/>
  <c r="G9" i="121"/>
  <c r="G7" i="121"/>
  <c r="G6" i="121"/>
  <c r="C60" i="121"/>
  <c r="D60" i="121" s="1"/>
  <c r="D53" i="121"/>
  <c r="D52" i="121"/>
  <c r="D51" i="121"/>
  <c r="D50" i="121"/>
  <c r="D42" i="121"/>
  <c r="D41" i="121"/>
  <c r="D40" i="121"/>
  <c r="D39" i="121"/>
  <c r="D38" i="121"/>
  <c r="D29" i="121"/>
  <c r="D28" i="121"/>
  <c r="D27" i="121"/>
  <c r="D26" i="121"/>
  <c r="C20" i="121"/>
  <c r="D62" i="121" s="1"/>
  <c r="D15" i="121"/>
  <c r="D14" i="121"/>
  <c r="D13" i="121"/>
  <c r="D12" i="121"/>
  <c r="F60" i="120"/>
  <c r="G60" i="120" s="1"/>
  <c r="G54" i="120"/>
  <c r="G52" i="120"/>
  <c r="G51" i="120"/>
  <c r="G50" i="120"/>
  <c r="G42" i="120"/>
  <c r="G40" i="120"/>
  <c r="G39" i="120"/>
  <c r="G38" i="120"/>
  <c r="G32" i="120"/>
  <c r="G30" i="120"/>
  <c r="G28" i="120"/>
  <c r="G27" i="120"/>
  <c r="G26" i="120"/>
  <c r="F20" i="120"/>
  <c r="G62" i="120" s="1"/>
  <c r="G18" i="120"/>
  <c r="G17" i="120"/>
  <c r="G16" i="120"/>
  <c r="G14" i="120"/>
  <c r="G13" i="120"/>
  <c r="G12" i="120"/>
  <c r="G6" i="120"/>
  <c r="D62" i="120"/>
  <c r="D60" i="120"/>
  <c r="D58" i="120"/>
  <c r="D57" i="120"/>
  <c r="D56" i="120"/>
  <c r="D55" i="120"/>
  <c r="D54" i="120"/>
  <c r="D53" i="120"/>
  <c r="D52" i="120"/>
  <c r="D51" i="120"/>
  <c r="D50" i="120"/>
  <c r="D49" i="120"/>
  <c r="D48" i="120"/>
  <c r="D47" i="120"/>
  <c r="D46" i="120"/>
  <c r="D45" i="120"/>
  <c r="D44" i="120"/>
  <c r="D43" i="120"/>
  <c r="D42" i="120"/>
  <c r="D41" i="120"/>
  <c r="D40" i="120"/>
  <c r="D39" i="120"/>
  <c r="D38" i="120"/>
  <c r="D37" i="120"/>
  <c r="D36" i="120"/>
  <c r="D35" i="120"/>
  <c r="D34" i="120"/>
  <c r="D33" i="120"/>
  <c r="D32" i="120"/>
  <c r="D31" i="120"/>
  <c r="D30" i="120"/>
  <c r="D29" i="120"/>
  <c r="D28" i="120"/>
  <c r="D27" i="120"/>
  <c r="D26" i="120"/>
  <c r="D25" i="120"/>
  <c r="D24" i="120"/>
  <c r="D23" i="120"/>
  <c r="D20" i="120"/>
  <c r="D18" i="120"/>
  <c r="D17" i="120"/>
  <c r="D16" i="120"/>
  <c r="D15" i="120"/>
  <c r="D14" i="120"/>
  <c r="D13" i="120"/>
  <c r="D12" i="120"/>
  <c r="D11" i="120"/>
  <c r="D10" i="120"/>
  <c r="D9" i="120"/>
  <c r="D8" i="120"/>
  <c r="D7" i="120"/>
  <c r="D6" i="120"/>
  <c r="G62" i="119"/>
  <c r="G60" i="119"/>
  <c r="G58" i="119"/>
  <c r="G57" i="119"/>
  <c r="G56" i="119"/>
  <c r="G55" i="119"/>
  <c r="G54" i="119"/>
  <c r="G53" i="119"/>
  <c r="G52" i="119"/>
  <c r="G51" i="119"/>
  <c r="G50" i="119"/>
  <c r="G49" i="119"/>
  <c r="G48" i="119"/>
  <c r="G47" i="119"/>
  <c r="G46" i="119"/>
  <c r="G45" i="119"/>
  <c r="G44" i="119"/>
  <c r="G43" i="119"/>
  <c r="G42" i="119"/>
  <c r="G41" i="119"/>
  <c r="G40" i="119"/>
  <c r="G39" i="119"/>
  <c r="G38" i="119"/>
  <c r="G37" i="119"/>
  <c r="G36" i="119"/>
  <c r="G35" i="119"/>
  <c r="G34" i="119"/>
  <c r="G33" i="119"/>
  <c r="G32" i="119"/>
  <c r="G31" i="119"/>
  <c r="G30" i="119"/>
  <c r="G29" i="119"/>
  <c r="G28" i="119"/>
  <c r="G27" i="119"/>
  <c r="G26" i="119"/>
  <c r="G25" i="119"/>
  <c r="G24" i="119"/>
  <c r="G23" i="119"/>
  <c r="G20" i="119"/>
  <c r="G18" i="119"/>
  <c r="G17" i="119"/>
  <c r="G16" i="119"/>
  <c r="G15" i="119"/>
  <c r="G14" i="119"/>
  <c r="G13" i="119"/>
  <c r="G12" i="119"/>
  <c r="G11" i="119"/>
  <c r="G10" i="119"/>
  <c r="G9" i="119"/>
  <c r="G8" i="119"/>
  <c r="G7" i="119"/>
  <c r="G6" i="119"/>
  <c r="D62" i="119"/>
  <c r="D60" i="119"/>
  <c r="D58" i="119"/>
  <c r="D57" i="119"/>
  <c r="D56" i="119"/>
  <c r="D55" i="119"/>
  <c r="D54" i="119"/>
  <c r="D53" i="119"/>
  <c r="D52" i="119"/>
  <c r="D51" i="119"/>
  <c r="D50" i="119"/>
  <c r="D49" i="119"/>
  <c r="D48" i="119"/>
  <c r="D47" i="119"/>
  <c r="D46" i="119"/>
  <c r="D45" i="119"/>
  <c r="D44" i="119"/>
  <c r="D43" i="119"/>
  <c r="D42" i="119"/>
  <c r="D41" i="119"/>
  <c r="D40" i="119"/>
  <c r="D39" i="119"/>
  <c r="D38" i="119"/>
  <c r="D37" i="119"/>
  <c r="D36" i="119"/>
  <c r="D35" i="119"/>
  <c r="D34" i="119"/>
  <c r="D33" i="119"/>
  <c r="D32" i="119"/>
  <c r="D31" i="119"/>
  <c r="D30" i="119"/>
  <c r="D29" i="119"/>
  <c r="D28" i="119"/>
  <c r="D27" i="119"/>
  <c r="D26" i="119"/>
  <c r="D25" i="119"/>
  <c r="D24" i="119"/>
  <c r="D23" i="119"/>
  <c r="D20" i="119"/>
  <c r="D18" i="119"/>
  <c r="D17" i="119"/>
  <c r="D16" i="119"/>
  <c r="D15" i="119"/>
  <c r="D14" i="119"/>
  <c r="D13" i="119"/>
  <c r="D12" i="119"/>
  <c r="D11" i="119"/>
  <c r="D10" i="119"/>
  <c r="D9" i="119"/>
  <c r="D8" i="119"/>
  <c r="D7" i="119"/>
  <c r="D6" i="119"/>
  <c r="G62" i="118"/>
  <c r="G60" i="118"/>
  <c r="G58" i="118"/>
  <c r="G57" i="118"/>
  <c r="G56" i="118"/>
  <c r="G55" i="118"/>
  <c r="G54" i="118"/>
  <c r="G53" i="118"/>
  <c r="G52" i="118"/>
  <c r="G51" i="118"/>
  <c r="G50" i="118"/>
  <c r="G49" i="118"/>
  <c r="G48" i="118"/>
  <c r="G47" i="118"/>
  <c r="G46" i="118"/>
  <c r="G45" i="118"/>
  <c r="G44" i="118"/>
  <c r="G43" i="118"/>
  <c r="G42" i="118"/>
  <c r="G41" i="118"/>
  <c r="G40" i="118"/>
  <c r="G39" i="118"/>
  <c r="G38" i="118"/>
  <c r="G37" i="118"/>
  <c r="G36" i="118"/>
  <c r="G35" i="118"/>
  <c r="G34" i="118"/>
  <c r="G33" i="118"/>
  <c r="G32" i="118"/>
  <c r="G31" i="118"/>
  <c r="G30" i="118"/>
  <c r="G29" i="118"/>
  <c r="G28" i="118"/>
  <c r="G27" i="118"/>
  <c r="G26" i="118"/>
  <c r="G25" i="118"/>
  <c r="G24" i="118"/>
  <c r="G23" i="118"/>
  <c r="G20" i="118"/>
  <c r="G18" i="118"/>
  <c r="G17" i="118"/>
  <c r="G16" i="118"/>
  <c r="G15" i="118"/>
  <c r="G14" i="118"/>
  <c r="G13" i="118"/>
  <c r="G12" i="118"/>
  <c r="G11" i="118"/>
  <c r="G10" i="118"/>
  <c r="G9" i="118"/>
  <c r="G8" i="118"/>
  <c r="G7" i="118"/>
  <c r="G6" i="118"/>
  <c r="D62" i="118"/>
  <c r="D60" i="118"/>
  <c r="D58" i="118"/>
  <c r="D57" i="118"/>
  <c r="D56" i="118"/>
  <c r="D55" i="118"/>
  <c r="D54" i="118"/>
  <c r="D53" i="118"/>
  <c r="D52" i="118"/>
  <c r="D51" i="118"/>
  <c r="D50" i="118"/>
  <c r="D49" i="118"/>
  <c r="D48" i="118"/>
  <c r="D47" i="118"/>
  <c r="D46" i="118"/>
  <c r="D45" i="118"/>
  <c r="D44" i="118"/>
  <c r="D43" i="118"/>
  <c r="D42" i="118"/>
  <c r="D41" i="118"/>
  <c r="D40" i="118"/>
  <c r="D39" i="118"/>
  <c r="D38" i="118"/>
  <c r="D37" i="118"/>
  <c r="D36" i="118"/>
  <c r="D35" i="118"/>
  <c r="D34" i="118"/>
  <c r="D33" i="118"/>
  <c r="D32" i="118"/>
  <c r="D31" i="118"/>
  <c r="D30" i="118"/>
  <c r="D29" i="118"/>
  <c r="D28" i="118"/>
  <c r="D27" i="118"/>
  <c r="D26" i="118"/>
  <c r="D25" i="118"/>
  <c r="D24" i="118"/>
  <c r="D23" i="118"/>
  <c r="D20" i="118"/>
  <c r="D18" i="118"/>
  <c r="D17" i="118"/>
  <c r="D16" i="118"/>
  <c r="D15" i="118"/>
  <c r="D14" i="118"/>
  <c r="D13" i="118"/>
  <c r="D12" i="118"/>
  <c r="D11" i="118"/>
  <c r="D10" i="118"/>
  <c r="D9" i="118"/>
  <c r="D8" i="118"/>
  <c r="D7" i="118"/>
  <c r="D6" i="118"/>
  <c r="F60" i="117"/>
  <c r="G60" i="117" s="1"/>
  <c r="G54" i="117"/>
  <c r="G53" i="117"/>
  <c r="G52" i="117"/>
  <c r="G51" i="117"/>
  <c r="G50" i="117"/>
  <c r="G42" i="117"/>
  <c r="G41" i="117"/>
  <c r="G40" i="117"/>
  <c r="G39" i="117"/>
  <c r="G38" i="117"/>
  <c r="G30" i="117"/>
  <c r="G29" i="117"/>
  <c r="G28" i="117"/>
  <c r="G27" i="117"/>
  <c r="G26" i="117"/>
  <c r="F20" i="117"/>
  <c r="G62" i="117" s="1"/>
  <c r="G16" i="117"/>
  <c r="G15" i="117"/>
  <c r="G14" i="117"/>
  <c r="G13" i="117"/>
  <c r="G12" i="117"/>
  <c r="G18" i="125" l="1"/>
  <c r="G32" i="125"/>
  <c r="G44" i="125"/>
  <c r="G56" i="125"/>
  <c r="G33" i="125"/>
  <c r="G45" i="125"/>
  <c r="G57" i="125"/>
  <c r="G34" i="125"/>
  <c r="G46" i="125"/>
  <c r="G58" i="125"/>
  <c r="G23" i="125"/>
  <c r="G35" i="125"/>
  <c r="G47" i="125"/>
  <c r="G10" i="125"/>
  <c r="G24" i="125"/>
  <c r="G36" i="125"/>
  <c r="G48" i="125"/>
  <c r="G11" i="125"/>
  <c r="G25" i="125"/>
  <c r="G37" i="125"/>
  <c r="G49" i="125"/>
  <c r="D54" i="125"/>
  <c r="D6" i="125"/>
  <c r="D18" i="125"/>
  <c r="D32" i="125"/>
  <c r="D44" i="125"/>
  <c r="D56" i="125"/>
  <c r="D33" i="125"/>
  <c r="D45" i="125"/>
  <c r="D57" i="125"/>
  <c r="D8" i="125"/>
  <c r="D20" i="125"/>
  <c r="D34" i="125"/>
  <c r="D46" i="125"/>
  <c r="D58" i="125"/>
  <c r="D9" i="125"/>
  <c r="D23" i="125"/>
  <c r="D35" i="125"/>
  <c r="D47" i="125"/>
  <c r="D10" i="125"/>
  <c r="D24" i="125"/>
  <c r="D36" i="125"/>
  <c r="D48" i="125"/>
  <c r="D11" i="125"/>
  <c r="D25" i="125"/>
  <c r="D37" i="125"/>
  <c r="D49" i="125"/>
  <c r="G56" i="124"/>
  <c r="G33" i="124"/>
  <c r="G45" i="124"/>
  <c r="G57" i="124"/>
  <c r="G8" i="124"/>
  <c r="G20" i="124"/>
  <c r="G34" i="124"/>
  <c r="G46" i="124"/>
  <c r="G58" i="124"/>
  <c r="G9" i="124"/>
  <c r="G23" i="124"/>
  <c r="G35" i="124"/>
  <c r="G47" i="124"/>
  <c r="G10" i="124"/>
  <c r="G24" i="124"/>
  <c r="G36" i="124"/>
  <c r="G48" i="124"/>
  <c r="G11" i="124"/>
  <c r="G25" i="124"/>
  <c r="G37" i="124"/>
  <c r="G49" i="124"/>
  <c r="G33" i="121"/>
  <c r="G45" i="121"/>
  <c r="G57" i="121"/>
  <c r="G8" i="121"/>
  <c r="G20" i="121"/>
  <c r="G34" i="121"/>
  <c r="G46" i="121"/>
  <c r="G58" i="121"/>
  <c r="G47" i="121"/>
  <c r="G10" i="121"/>
  <c r="G24" i="121"/>
  <c r="G36" i="121"/>
  <c r="G48" i="121"/>
  <c r="G11" i="121"/>
  <c r="G25" i="121"/>
  <c r="G37" i="121"/>
  <c r="G49" i="121"/>
  <c r="D16" i="121"/>
  <c r="D30" i="121"/>
  <c r="D54" i="121"/>
  <c r="D17" i="121"/>
  <c r="D31" i="121"/>
  <c r="D43" i="121"/>
  <c r="D55" i="121"/>
  <c r="D6" i="121"/>
  <c r="D18" i="121"/>
  <c r="D32" i="121"/>
  <c r="D44" i="121"/>
  <c r="D56" i="121"/>
  <c r="D33" i="121"/>
  <c r="D45" i="121"/>
  <c r="D57" i="121"/>
  <c r="D8" i="121"/>
  <c r="D20" i="121"/>
  <c r="D34" i="121"/>
  <c r="D46" i="121"/>
  <c r="D58" i="121"/>
  <c r="D9" i="121"/>
  <c r="D23" i="121"/>
  <c r="D35" i="121"/>
  <c r="D47" i="121"/>
  <c r="D10" i="121"/>
  <c r="D24" i="121"/>
  <c r="D36" i="121"/>
  <c r="D48" i="121"/>
  <c r="D7" i="121"/>
  <c r="D11" i="121"/>
  <c r="D25" i="121"/>
  <c r="D37" i="121"/>
  <c r="D49" i="121"/>
  <c r="G15" i="120"/>
  <c r="G29" i="120"/>
  <c r="G41" i="120"/>
  <c r="G53" i="120"/>
  <c r="G31" i="120"/>
  <c r="G43" i="120"/>
  <c r="G55" i="120"/>
  <c r="G44" i="120"/>
  <c r="G56" i="120"/>
  <c r="G33" i="120"/>
  <c r="G45" i="120"/>
  <c r="G57" i="120"/>
  <c r="G7" i="120"/>
  <c r="G8" i="120"/>
  <c r="G20" i="120"/>
  <c r="G34" i="120"/>
  <c r="G46" i="120"/>
  <c r="G58" i="120"/>
  <c r="G23" i="120"/>
  <c r="G35" i="120"/>
  <c r="G47" i="120"/>
  <c r="G9" i="120"/>
  <c r="G10" i="120"/>
  <c r="G24" i="120"/>
  <c r="G36" i="120"/>
  <c r="G48" i="120"/>
  <c r="G11" i="120"/>
  <c r="G25" i="120"/>
  <c r="G37" i="120"/>
  <c r="G49" i="120"/>
  <c r="G43" i="117"/>
  <c r="G56" i="117"/>
  <c r="G18" i="117"/>
  <c r="G17" i="117"/>
  <c r="G6" i="117"/>
  <c r="G58" i="117"/>
  <c r="G31" i="117"/>
  <c r="G55" i="117"/>
  <c r="G32" i="117"/>
  <c r="G44" i="117"/>
  <c r="G7" i="117"/>
  <c r="G35" i="117"/>
  <c r="G10" i="117"/>
  <c r="G24" i="117"/>
  <c r="G36" i="117"/>
  <c r="G48" i="117"/>
  <c r="G33" i="117"/>
  <c r="G45" i="117"/>
  <c r="G57" i="117"/>
  <c r="G8" i="117"/>
  <c r="G20" i="117"/>
  <c r="G34" i="117"/>
  <c r="G46" i="117"/>
  <c r="G9" i="117"/>
  <c r="G23" i="117"/>
  <c r="G47" i="117"/>
  <c r="G11" i="117"/>
  <c r="G25" i="117"/>
  <c r="G37" i="117"/>
  <c r="G49" i="117"/>
  <c r="C60" i="117" l="1"/>
  <c r="D60" i="117" s="1"/>
  <c r="D56" i="117"/>
  <c r="D55" i="117"/>
  <c r="D54" i="117"/>
  <c r="D53" i="117"/>
  <c r="D52" i="117"/>
  <c r="D51" i="117"/>
  <c r="D50" i="117"/>
  <c r="D43" i="117"/>
  <c r="D42" i="117"/>
  <c r="D41" i="117"/>
  <c r="D40" i="117"/>
  <c r="D39" i="117"/>
  <c r="D38" i="117"/>
  <c r="D32" i="117"/>
  <c r="D31" i="117"/>
  <c r="D30" i="117"/>
  <c r="D29" i="117"/>
  <c r="D28" i="117"/>
  <c r="D27" i="117"/>
  <c r="D26" i="117"/>
  <c r="C20" i="117"/>
  <c r="D62" i="117" s="1"/>
  <c r="D18" i="117"/>
  <c r="D17" i="117"/>
  <c r="D16" i="117"/>
  <c r="D15" i="117"/>
  <c r="D14" i="117"/>
  <c r="D13" i="117"/>
  <c r="D12" i="117"/>
  <c r="D6" i="117"/>
  <c r="F60" i="116"/>
  <c r="G60" i="116" s="1"/>
  <c r="G55" i="116"/>
  <c r="G54" i="116"/>
  <c r="G53" i="116"/>
  <c r="G52" i="116"/>
  <c r="G51" i="116"/>
  <c r="G50" i="116"/>
  <c r="G44" i="116"/>
  <c r="G43" i="116"/>
  <c r="G42" i="116"/>
  <c r="G41" i="116"/>
  <c r="G40" i="116"/>
  <c r="G39" i="116"/>
  <c r="G38" i="116"/>
  <c r="G31" i="116"/>
  <c r="G30" i="116"/>
  <c r="G29" i="116"/>
  <c r="G28" i="116"/>
  <c r="G27" i="116"/>
  <c r="G26" i="116"/>
  <c r="F20" i="116"/>
  <c r="G62" i="116" s="1"/>
  <c r="G17" i="116"/>
  <c r="G16" i="116"/>
  <c r="G15" i="116"/>
  <c r="G14" i="116"/>
  <c r="G13" i="116"/>
  <c r="G12" i="116"/>
  <c r="D58" i="117" l="1"/>
  <c r="D7" i="117"/>
  <c r="D57" i="117"/>
  <c r="D46" i="117"/>
  <c r="D9" i="117"/>
  <c r="D23" i="117"/>
  <c r="D35" i="117"/>
  <c r="D47" i="117"/>
  <c r="D44" i="117"/>
  <c r="D33" i="117"/>
  <c r="D20" i="117"/>
  <c r="D10" i="117"/>
  <c r="D24" i="117"/>
  <c r="D36" i="117"/>
  <c r="D48" i="117"/>
  <c r="D45" i="117"/>
  <c r="D8" i="117"/>
  <c r="D34" i="117"/>
  <c r="D11" i="117"/>
  <c r="D25" i="117"/>
  <c r="D37" i="117"/>
  <c r="D49" i="117"/>
  <c r="G45" i="116"/>
  <c r="G57" i="116"/>
  <c r="G8" i="116"/>
  <c r="G20" i="116"/>
  <c r="G34" i="116"/>
  <c r="G46" i="116"/>
  <c r="G58" i="116"/>
  <c r="G32" i="116"/>
  <c r="G56" i="116"/>
  <c r="G23" i="116"/>
  <c r="G47" i="116"/>
  <c r="G10" i="116"/>
  <c r="G24" i="116"/>
  <c r="G36" i="116"/>
  <c r="G48" i="116"/>
  <c r="G6" i="116"/>
  <c r="G18" i="116"/>
  <c r="G7" i="116"/>
  <c r="G33" i="116"/>
  <c r="G9" i="116"/>
  <c r="G35" i="116"/>
  <c r="G11" i="116"/>
  <c r="G25" i="116"/>
  <c r="G37" i="116"/>
  <c r="G49" i="116"/>
  <c r="D62" i="116" l="1"/>
  <c r="D60" i="116"/>
  <c r="D58" i="116"/>
  <c r="D57" i="116"/>
  <c r="D56" i="116"/>
  <c r="D55" i="116"/>
  <c r="D54" i="116"/>
  <c r="D53" i="116"/>
  <c r="D52" i="116"/>
  <c r="D51" i="116"/>
  <c r="D50" i="116"/>
  <c r="D49" i="116"/>
  <c r="D48" i="116"/>
  <c r="D47" i="116"/>
  <c r="D46" i="116"/>
  <c r="D45" i="116"/>
  <c r="D44" i="116"/>
  <c r="D43" i="116"/>
  <c r="D42" i="116"/>
  <c r="D41" i="116"/>
  <c r="D40" i="116"/>
  <c r="D39" i="116"/>
  <c r="D38" i="116"/>
  <c r="D37" i="116"/>
  <c r="D36" i="116"/>
  <c r="D35" i="116"/>
  <c r="D34" i="116"/>
  <c r="D33" i="116"/>
  <c r="D32" i="116"/>
  <c r="D31" i="116"/>
  <c r="D30" i="116"/>
  <c r="D29" i="116"/>
  <c r="D28" i="116"/>
  <c r="D27" i="116"/>
  <c r="D26" i="116"/>
  <c r="D25" i="116"/>
  <c r="D24" i="116"/>
  <c r="D23" i="116"/>
  <c r="D20" i="116"/>
  <c r="D18" i="116"/>
  <c r="D17" i="116"/>
  <c r="D16" i="116"/>
  <c r="D15" i="116"/>
  <c r="D14" i="116"/>
  <c r="D13" i="116"/>
  <c r="D12" i="116"/>
  <c r="D11" i="116"/>
  <c r="D10" i="116"/>
  <c r="D9" i="116"/>
  <c r="D8" i="116"/>
  <c r="D7" i="116"/>
  <c r="D6" i="116"/>
  <c r="G62" i="115"/>
  <c r="G60" i="115"/>
  <c r="G58" i="115"/>
  <c r="G57" i="115"/>
  <c r="G56" i="115"/>
  <c r="G55" i="115"/>
  <c r="G54" i="115"/>
  <c r="G53" i="115"/>
  <c r="G52" i="115"/>
  <c r="G51" i="115"/>
  <c r="G50" i="115"/>
  <c r="G49" i="115"/>
  <c r="G48" i="115"/>
  <c r="G47" i="115"/>
  <c r="G46" i="115"/>
  <c r="G45" i="115"/>
  <c r="G44" i="115"/>
  <c r="G43" i="115"/>
  <c r="G42" i="115"/>
  <c r="G41" i="115"/>
  <c r="G40" i="115"/>
  <c r="G39" i="115"/>
  <c r="G38" i="115"/>
  <c r="G37" i="115"/>
  <c r="G36" i="115"/>
  <c r="G35" i="115"/>
  <c r="G34" i="115"/>
  <c r="G33" i="115"/>
  <c r="G32" i="115"/>
  <c r="G31" i="115"/>
  <c r="G30" i="115"/>
  <c r="G29" i="115"/>
  <c r="G28" i="115"/>
  <c r="G27" i="115"/>
  <c r="G26" i="115"/>
  <c r="G25" i="115"/>
  <c r="G24" i="115"/>
  <c r="G23" i="115"/>
  <c r="G20" i="115"/>
  <c r="G18" i="115"/>
  <c r="G17" i="115"/>
  <c r="G16" i="115"/>
  <c r="G15" i="115"/>
  <c r="G14" i="115"/>
  <c r="G13" i="115"/>
  <c r="G12" i="115"/>
  <c r="G11" i="115"/>
  <c r="G10" i="115"/>
  <c r="G9" i="115"/>
  <c r="G8" i="115"/>
  <c r="G7" i="115"/>
  <c r="G6" i="115"/>
  <c r="D62" i="115" l="1"/>
  <c r="D60" i="115"/>
  <c r="D58" i="115"/>
  <c r="D57" i="115"/>
  <c r="D56" i="115"/>
  <c r="D55" i="115"/>
  <c r="D54" i="115"/>
  <c r="D53" i="115"/>
  <c r="D52" i="115"/>
  <c r="D51" i="115"/>
  <c r="D50" i="115"/>
  <c r="D49" i="115"/>
  <c r="D48" i="115"/>
  <c r="D47" i="115"/>
  <c r="D46" i="115"/>
  <c r="D45" i="115"/>
  <c r="D44" i="115"/>
  <c r="D43" i="115"/>
  <c r="D42" i="115"/>
  <c r="D41" i="115"/>
  <c r="D40" i="115"/>
  <c r="D39" i="115"/>
  <c r="D38" i="115"/>
  <c r="D37" i="115"/>
  <c r="D36" i="115"/>
  <c r="D35" i="115"/>
  <c r="D34" i="115"/>
  <c r="D33" i="115"/>
  <c r="D32" i="115"/>
  <c r="D31" i="115"/>
  <c r="D30" i="115"/>
  <c r="D29" i="115"/>
  <c r="D28" i="115"/>
  <c r="D27" i="115"/>
  <c r="D26" i="115"/>
  <c r="D25" i="115"/>
  <c r="D24" i="115"/>
  <c r="D23" i="115"/>
  <c r="D20" i="115"/>
  <c r="D18" i="115"/>
  <c r="D17" i="115"/>
  <c r="D16" i="115"/>
  <c r="D15" i="115"/>
  <c r="D14" i="115"/>
  <c r="D13" i="115"/>
  <c r="D12" i="115"/>
  <c r="D11" i="115"/>
  <c r="D10" i="115"/>
  <c r="D9" i="115"/>
  <c r="D8" i="115"/>
  <c r="D7" i="115"/>
  <c r="D6" i="115"/>
  <c r="G62" i="114"/>
  <c r="G60" i="114"/>
  <c r="G58" i="114"/>
  <c r="G57" i="114"/>
  <c r="G56" i="114"/>
  <c r="G55" i="114"/>
  <c r="G54" i="114"/>
  <c r="G53" i="114"/>
  <c r="G52" i="114"/>
  <c r="G51" i="114"/>
  <c r="G50" i="114"/>
  <c r="G49" i="114"/>
  <c r="G48" i="114"/>
  <c r="G47" i="114"/>
  <c r="G46" i="114"/>
  <c r="G45" i="114"/>
  <c r="G44" i="114"/>
  <c r="G43" i="114"/>
  <c r="G42" i="114"/>
  <c r="G41" i="114"/>
  <c r="G40" i="114"/>
  <c r="G39" i="114"/>
  <c r="G38" i="114"/>
  <c r="G37" i="114"/>
  <c r="G36" i="114"/>
  <c r="G35" i="114"/>
  <c r="G34" i="114"/>
  <c r="G33" i="114"/>
  <c r="G32" i="114"/>
  <c r="G31" i="114"/>
  <c r="G30" i="114"/>
  <c r="G29" i="114"/>
  <c r="G28" i="114"/>
  <c r="G27" i="114"/>
  <c r="G26" i="114"/>
  <c r="G25" i="114"/>
  <c r="G24" i="114"/>
  <c r="G23" i="114"/>
  <c r="G20" i="114"/>
  <c r="G18" i="114"/>
  <c r="G17" i="114"/>
  <c r="G16" i="114"/>
  <c r="G15" i="114"/>
  <c r="G14" i="114"/>
  <c r="G13" i="114"/>
  <c r="G12" i="114"/>
  <c r="G11" i="114"/>
  <c r="G10" i="114"/>
  <c r="G9" i="114"/>
  <c r="G8" i="114"/>
  <c r="G7" i="114"/>
  <c r="G6" i="114"/>
  <c r="D62" i="114" l="1"/>
  <c r="D60" i="114"/>
  <c r="D58" i="114"/>
  <c r="D57" i="114"/>
  <c r="D56" i="114"/>
  <c r="D55" i="114"/>
  <c r="D54" i="114"/>
  <c r="D53" i="114"/>
  <c r="D52" i="114"/>
  <c r="D51" i="114"/>
  <c r="D50" i="114"/>
  <c r="D49" i="114"/>
  <c r="D48" i="114"/>
  <c r="D47" i="114"/>
  <c r="D46" i="114"/>
  <c r="D45" i="114"/>
  <c r="D44" i="114"/>
  <c r="D43" i="114"/>
  <c r="D42" i="114"/>
  <c r="D41" i="114"/>
  <c r="D40" i="114"/>
  <c r="D39" i="114"/>
  <c r="D38" i="114"/>
  <c r="D37" i="114"/>
  <c r="D36" i="114"/>
  <c r="D35" i="114"/>
  <c r="D34" i="114"/>
  <c r="D33" i="114"/>
  <c r="D32" i="114"/>
  <c r="D31" i="114"/>
  <c r="D30" i="114"/>
  <c r="D29" i="114"/>
  <c r="D28" i="114"/>
  <c r="D27" i="114"/>
  <c r="D26" i="114"/>
  <c r="D25" i="114"/>
  <c r="D24" i="114"/>
  <c r="D23" i="114"/>
  <c r="D20" i="114"/>
  <c r="D18" i="114"/>
  <c r="D17" i="114"/>
  <c r="D16" i="114"/>
  <c r="D15" i="114"/>
  <c r="D14" i="114"/>
  <c r="D13" i="114"/>
  <c r="D12" i="114"/>
  <c r="D11" i="114"/>
  <c r="D10" i="114"/>
  <c r="D9" i="114"/>
  <c r="D8" i="114"/>
  <c r="D7" i="114"/>
  <c r="D6" i="114"/>
</calcChain>
</file>

<file path=xl/sharedStrings.xml><?xml version="1.0" encoding="utf-8"?>
<sst xmlns="http://schemas.openxmlformats.org/spreadsheetml/2006/main" count="28748" uniqueCount="611">
  <si>
    <t>This document is formatted to 2-Sided printing. Prior to printing, start print, select properties and use drop-down menu for 2-Sided printing.</t>
  </si>
  <si>
    <t>Texas Department of Insurance</t>
  </si>
  <si>
    <t>Regulatory Policy Division - Property and Casualty Actuarial Office</t>
  </si>
  <si>
    <t>Table of Contents</t>
  </si>
  <si>
    <t>Introduction</t>
  </si>
  <si>
    <t xml:space="preserve">i </t>
  </si>
  <si>
    <t>Underwriting Company Experience</t>
  </si>
  <si>
    <t>Independent Agency Experience</t>
  </si>
  <si>
    <t>Affiliated Agency Experience</t>
  </si>
  <si>
    <t>Direct Operations Experience</t>
  </si>
  <si>
    <t>Policies Written</t>
  </si>
  <si>
    <t>ALTA Income Statement and Balance Sheet Summary</t>
  </si>
  <si>
    <t>Liability Distribution Report</t>
  </si>
  <si>
    <t>T-42 Endorsement</t>
  </si>
  <si>
    <t>Title Insurance Claims by ALTA Claim Codes</t>
  </si>
  <si>
    <t>Appendix A</t>
  </si>
  <si>
    <t>Underwriters by Group</t>
  </si>
  <si>
    <t>Appendix B</t>
  </si>
  <si>
    <t>Form 1 &amp; 2 Summaries</t>
  </si>
  <si>
    <t>2013 - 2017</t>
  </si>
  <si>
    <t>2013 - 2014</t>
  </si>
  <si>
    <t>2014 - 2015</t>
  </si>
  <si>
    <t>2015 - 2016</t>
  </si>
  <si>
    <t>2016 - 2017</t>
  </si>
  <si>
    <t>2008 - 2017</t>
  </si>
  <si>
    <t>Why did TDI do this report?
Insurance Code 2703.153 requires TDI to annually collect information from title agents and title companies to fix premium rates. This report fulfills that requirement.</t>
  </si>
  <si>
    <t>This page intentionally left blank.</t>
  </si>
  <si>
    <t xml:space="preserve">TEXAS TITLE INSURANCE </t>
  </si>
  <si>
    <t>UNDERWRITING COMPANY EXPERIENCE</t>
  </si>
  <si>
    <t>INCOME</t>
  </si>
  <si>
    <t>GROSS INCOME</t>
  </si>
  <si>
    <t>EXPENSES</t>
  </si>
  <si>
    <t>TOTAL OPERATING EXPENSES</t>
  </si>
  <si>
    <t>INCOME OR (LOSS) FROM OPERATIONS</t>
  </si>
  <si>
    <t>TEXAS TITLE INSURANCE</t>
  </si>
  <si>
    <t>Calendar Year 2013</t>
  </si>
  <si>
    <t>All Companies Combined</t>
  </si>
  <si>
    <t>Amount</t>
  </si>
  <si>
    <t>% of Gross Income</t>
  </si>
  <si>
    <t>1.</t>
  </si>
  <si>
    <t>Gross Title Premiums</t>
  </si>
  <si>
    <t>2.</t>
  </si>
  <si>
    <t>Title Premiums Retained by Agents</t>
  </si>
  <si>
    <t>3.</t>
  </si>
  <si>
    <t>Title Premiums Remitted to Underwriters</t>
  </si>
  <si>
    <t>4.</t>
  </si>
  <si>
    <t>Service Charges</t>
  </si>
  <si>
    <t>5.</t>
  </si>
  <si>
    <t>Other Income</t>
  </si>
  <si>
    <t/>
  </si>
  <si>
    <t>Salaries:</t>
  </si>
  <si>
    <t>Employee Benefits, Relations &amp; Welfare</t>
  </si>
  <si>
    <t>Examination Costs Paid Nonemployees:</t>
  </si>
  <si>
    <t>3a.</t>
  </si>
  <si>
    <t>Title Agents</t>
  </si>
  <si>
    <t>3b.</t>
  </si>
  <si>
    <t>Others</t>
  </si>
  <si>
    <t>Closing Costs Paid Nonemployees:</t>
  </si>
  <si>
    <t>4a.</t>
  </si>
  <si>
    <t>4b.</t>
  </si>
  <si>
    <t>Rent</t>
  </si>
  <si>
    <t>6.</t>
  </si>
  <si>
    <t>Utilities</t>
  </si>
  <si>
    <t>7.</t>
  </si>
  <si>
    <t>Accounting &amp; Auditing</t>
  </si>
  <si>
    <t>8.</t>
  </si>
  <si>
    <t>Advertising and promotions</t>
  </si>
  <si>
    <t>9.</t>
  </si>
  <si>
    <t>Employee travel, lodging and education</t>
  </si>
  <si>
    <t>10.</t>
  </si>
  <si>
    <t>Insurance</t>
  </si>
  <si>
    <t>11.</t>
  </si>
  <si>
    <t>Interest</t>
  </si>
  <si>
    <t>12.</t>
  </si>
  <si>
    <t>Legal Expenses</t>
  </si>
  <si>
    <t>13.</t>
  </si>
  <si>
    <t>Licenses, Taxes &amp; Fees</t>
  </si>
  <si>
    <t>14.</t>
  </si>
  <si>
    <t>Postage &amp; Freight</t>
  </si>
  <si>
    <t>15.</t>
  </si>
  <si>
    <t>Courier &amp; Overnight Delivery</t>
  </si>
  <si>
    <t>16.</t>
  </si>
  <si>
    <t>Telephone &amp; Facsmile</t>
  </si>
  <si>
    <t>17.</t>
  </si>
  <si>
    <t>Printing/Photocopying</t>
  </si>
  <si>
    <t>18.</t>
  </si>
  <si>
    <t>Office Supplies</t>
  </si>
  <si>
    <t>19.</t>
  </si>
  <si>
    <t>Equipment &amp; Vehicle Leases</t>
  </si>
  <si>
    <t>20.</t>
  </si>
  <si>
    <t>Depreciation</t>
  </si>
  <si>
    <t>21.</t>
  </si>
  <si>
    <t>Directors' Fees</t>
  </si>
  <si>
    <t>22.</t>
  </si>
  <si>
    <t>Dues, Boards &amp; Associations</t>
  </si>
  <si>
    <t>23.</t>
  </si>
  <si>
    <t>Bad Debts</t>
  </si>
  <si>
    <t>24.</t>
  </si>
  <si>
    <t>Loss Adjustment Expenses Incurred</t>
  </si>
  <si>
    <t>25.</t>
  </si>
  <si>
    <t>Losses Incurred</t>
  </si>
  <si>
    <t>26.</t>
  </si>
  <si>
    <t>Other</t>
  </si>
  <si>
    <t>27.</t>
  </si>
  <si>
    <t>Allowances to Managers &amp; Agents</t>
  </si>
  <si>
    <t>28.</t>
  </si>
  <si>
    <t>Net Addition to Unearned Premium Reserve</t>
  </si>
  <si>
    <t>29.</t>
  </si>
  <si>
    <t>Damages Paid for Bad Faith Suits</t>
  </si>
  <si>
    <t>30.</t>
  </si>
  <si>
    <t>Fines or Penalties for Violation of Law</t>
  </si>
  <si>
    <t>31.</t>
  </si>
  <si>
    <t>Donations/Lobbying</t>
  </si>
  <si>
    <t>32.</t>
  </si>
  <si>
    <t>Trade Associations</t>
  </si>
  <si>
    <t>Calendar Year 2014</t>
  </si>
  <si>
    <t>Calendar Year 2015</t>
  </si>
  <si>
    <t>Calendar Year 2016</t>
  </si>
  <si>
    <t>Advertising &amp; promotions</t>
  </si>
  <si>
    <t>Employee travel, lodging, &amp; education</t>
  </si>
  <si>
    <t>Licenses, Taxes, &amp; Fees</t>
  </si>
  <si>
    <t>Dues, Boards, &amp; Associations</t>
  </si>
  <si>
    <t>Calendar Year 2017</t>
  </si>
  <si>
    <t>Employee benefits, relations, &amp; welfare</t>
  </si>
  <si>
    <t>Accounting &amp; auditing</t>
  </si>
  <si>
    <t>Licenses, taxes, &amp; fees</t>
  </si>
  <si>
    <t>Postage &amp; freight</t>
  </si>
  <si>
    <t>Courier &amp; overnight delivery</t>
  </si>
  <si>
    <t>Telephone &amp; fax</t>
  </si>
  <si>
    <t>Office supplies</t>
  </si>
  <si>
    <t>Equipment &amp; vehicle leases</t>
  </si>
  <si>
    <t>Directors' fees</t>
  </si>
  <si>
    <t>Dues, boards, &amp; associations</t>
  </si>
  <si>
    <t>Bad debts</t>
  </si>
  <si>
    <t>Loss adjustment expenses incurred</t>
  </si>
  <si>
    <t>Losses incurred</t>
  </si>
  <si>
    <t>Allowances to managers &amp; agents</t>
  </si>
  <si>
    <t>Net addition to unearned premium reserve</t>
  </si>
  <si>
    <t>Damages paid for bad faith suits</t>
  </si>
  <si>
    <t>Fines or penalties for violation of law</t>
  </si>
  <si>
    <t>Donations/lobbying</t>
  </si>
  <si>
    <t>INDEPENDENT AGENCY EXPERIENCE</t>
  </si>
  <si>
    <t>Number of Agencies Reporting</t>
  </si>
  <si>
    <t>Title Premiums</t>
  </si>
  <si>
    <t>Premiums Remitted to Underwriters</t>
  </si>
  <si>
    <t>Premiums Retained</t>
  </si>
  <si>
    <t>Examination/Evidence Fees</t>
  </si>
  <si>
    <t>Closing Fees</t>
  </si>
  <si>
    <t>Tax Certificates</t>
  </si>
  <si>
    <t>Recording Fees</t>
  </si>
  <si>
    <t>Restrictions</t>
  </si>
  <si>
    <t>Inspection Fees</t>
  </si>
  <si>
    <t>Courier and Overnight Fees</t>
  </si>
  <si>
    <t>Telephone and Facsimile</t>
  </si>
  <si>
    <t>Interest Income</t>
  </si>
  <si>
    <t>1a.</t>
  </si>
  <si>
    <t>Salaries-Employees</t>
  </si>
  <si>
    <t>1b.</t>
  </si>
  <si>
    <t>Salaries-Owners/Partners</t>
  </si>
  <si>
    <t>2a.</t>
  </si>
  <si>
    <t>Benefits, Relations &amp; Welfare-Employees</t>
  </si>
  <si>
    <t>2b.</t>
  </si>
  <si>
    <t>Benefits, Relations &amp; Welfare - Owners/Partners</t>
  </si>
  <si>
    <t>Evidence/Examination Fees - Title Agents</t>
  </si>
  <si>
    <t>Evidence/Examination Fees - Others</t>
  </si>
  <si>
    <t>Closing Fees Paid - Title Agents</t>
  </si>
  <si>
    <t>Closing Fees Paid - Others</t>
  </si>
  <si>
    <t>Advertising</t>
  </si>
  <si>
    <t>Travel, Lodging &amp; Education</t>
  </si>
  <si>
    <t>Interest Expense</t>
  </si>
  <si>
    <t>Legal Expense</t>
  </si>
  <si>
    <t>Telephone &amp; Facsimile</t>
  </si>
  <si>
    <t>Printing &amp; Photocopying</t>
  </si>
  <si>
    <t>Directors Fees</t>
  </si>
  <si>
    <t>Loss &amp; Loss Adjustment Expense</t>
  </si>
  <si>
    <t>Tax Certificates Paid Tax Authorities</t>
  </si>
  <si>
    <t>Recording Fees Paid County Clerk</t>
  </si>
  <si>
    <t>Plant Lease/Updates</t>
  </si>
  <si>
    <t>Damages for Bad Faith Suits</t>
  </si>
  <si>
    <t>Fines or Penalties</t>
  </si>
  <si>
    <t>Trade Association Fees</t>
  </si>
  <si>
    <t>Other Expenses</t>
  </si>
  <si>
    <t xml:space="preserve">AFFILIATED AGENCY EXPERIENCE </t>
  </si>
  <si>
    <t>DIRECT OPERATION AGENCY EXPERIENCE</t>
  </si>
  <si>
    <t>NUMBER OF POLICIES WRITTEN</t>
  </si>
  <si>
    <t>ALL COMPANIES</t>
  </si>
  <si>
    <t>Underwriters</t>
  </si>
  <si>
    <t>Direct Operations</t>
  </si>
  <si>
    <t>Affiliated Agents</t>
  </si>
  <si>
    <t>Independent Agents</t>
  </si>
  <si>
    <t>Calendar</t>
  </si>
  <si>
    <t>Excluding</t>
  </si>
  <si>
    <t>Year</t>
  </si>
  <si>
    <t>Total</t>
  </si>
  <si>
    <t>"All Other"</t>
  </si>
  <si>
    <t>2008-2017</t>
  </si>
  <si>
    <t>AMERICAN LAND TITLE ASSOCIATION</t>
  </si>
  <si>
    <t>UNIFORM FINANCIAL REPORTING PLAN</t>
  </si>
  <si>
    <t>INCOME STATEMENT SUMMARY</t>
  </si>
  <si>
    <t xml:space="preserve">                              YEAR  2013</t>
  </si>
  <si>
    <t>Texas</t>
  </si>
  <si>
    <t>Elsewhere</t>
  </si>
  <si>
    <t>INCOME FROM OPERATIONS</t>
  </si>
  <si>
    <t>Alamo Title Insurance</t>
  </si>
  <si>
    <t>Alliant National Title Insurance Company, Inc.</t>
  </si>
  <si>
    <t>Chicago Title Insurance Company</t>
  </si>
  <si>
    <t>Commonwealth Land Title Insurance Company</t>
  </si>
  <si>
    <t>Fidelity National Title Insurance Company</t>
  </si>
  <si>
    <t>First American Title Insurance Company</t>
  </si>
  <si>
    <t>First National Title Insurance Company</t>
  </si>
  <si>
    <t>National Investors Title Insurance Company</t>
  </si>
  <si>
    <t>National Title Insurance of New York, Inc.</t>
  </si>
  <si>
    <t>North American Title Insurance Company</t>
  </si>
  <si>
    <t>Old Republic National Title Insurance Company</t>
  </si>
  <si>
    <t>Premier Land Title Insurance Company</t>
  </si>
  <si>
    <t>Sierra Title Insurance Guaranty Company</t>
  </si>
  <si>
    <t>Southwest Land Title Insurance Company</t>
  </si>
  <si>
    <t>Stewart Title Guaranty Company</t>
  </si>
  <si>
    <t>Title Resources Guaranty Company</t>
  </si>
  <si>
    <t>Westcor Land Title Insurance Company</t>
  </si>
  <si>
    <t>WFG National Title Insurance Company</t>
  </si>
  <si>
    <t>Underwriting and Examination Fees</t>
  </si>
  <si>
    <t>Escrow, Settlement, and Other Fees</t>
  </si>
  <si>
    <t>Subtotal (1 + 2)</t>
  </si>
  <si>
    <t>Reinsurance Assumed</t>
  </si>
  <si>
    <t>Reinsurance Ceded</t>
  </si>
  <si>
    <t>Net Increase in Statutory Reserves</t>
  </si>
  <si>
    <t>Subtotal (3 + 4 - 5 - 6)</t>
  </si>
  <si>
    <t>Loss and Loss Adjustment Expenses</t>
  </si>
  <si>
    <t>Commissions/Retentions</t>
  </si>
  <si>
    <t>Other Identifiable Expenses</t>
  </si>
  <si>
    <t>Non-Identifiable Expenses</t>
  </si>
  <si>
    <t>Subtotal (8 + 9 + 10 + 11)</t>
  </si>
  <si>
    <t>Operating Expense (12 + 13)</t>
  </si>
  <si>
    <t>TOTAL INCOME FROM OPERATIONS  (7 - 14)</t>
  </si>
  <si>
    <t>INCOME FROM INVESTMENTS</t>
  </si>
  <si>
    <t>Investment Income - Tax Exempt - Before Expenses</t>
  </si>
  <si>
    <t>Investment Income - Dividends - Before Expenses</t>
  </si>
  <si>
    <t>Investment Income - Other - Before Expenses</t>
  </si>
  <si>
    <t>Net Realized Capital Gains (Losses)</t>
  </si>
  <si>
    <t>Net Unrealized Capital Gains (Losses)</t>
  </si>
  <si>
    <t>Investment Expenses and Other Deductions (Excludes Interest Paid on Borrowed Money, Notes and Encumbrances on Real Estate, See Line 13)</t>
  </si>
  <si>
    <t>TOTAL INCOME FROM INVESTMENTS
(16 + 17 + 18 + 19+ 20 - 21)</t>
  </si>
  <si>
    <t>BALANCE SHEET SUMMARY</t>
  </si>
  <si>
    <t>YEAR  2013</t>
  </si>
  <si>
    <t>ASSETS</t>
  </si>
  <si>
    <t>Admitted Assets</t>
  </si>
  <si>
    <t xml:space="preserve"> Abstract Plants and Title Plants</t>
  </si>
  <si>
    <t xml:space="preserve"> Other Identifiable Admitted Assets</t>
  </si>
  <si>
    <t xml:space="preserve"> Non-Identifiable Admitted Assets</t>
  </si>
  <si>
    <t xml:space="preserve"> Subtotal (1 + 2 + 3)</t>
  </si>
  <si>
    <t>Non-Admitted Assets</t>
  </si>
  <si>
    <t xml:space="preserve"> Other Identifiable Non-Admitted Assets</t>
  </si>
  <si>
    <t xml:space="preserve"> Non-Identifiable Non-Admitted Assets</t>
  </si>
  <si>
    <t xml:space="preserve"> Subtotal (5 + 6 + 7)</t>
  </si>
  <si>
    <t xml:space="preserve"> TOTAL ASSETS (4 + 8)</t>
  </si>
  <si>
    <t>LIABILITIES, SURPLUS AND OTHER FUNDS</t>
  </si>
  <si>
    <t xml:space="preserve"> Loss Reserves</t>
  </si>
  <si>
    <t xml:space="preserve"> Statutory Reinsurance Reserves</t>
  </si>
  <si>
    <t xml:space="preserve"> Surplus As Regards Policyholders</t>
  </si>
  <si>
    <t xml:space="preserve"> Contribution to Surplus of Non-Admitted Assets</t>
  </si>
  <si>
    <t xml:space="preserve"> Net Worth (12 + 13)</t>
  </si>
  <si>
    <t xml:space="preserve"> Total Debt Funds</t>
  </si>
  <si>
    <t xml:space="preserve"> Capital (10 + 11 + 14 + 15)</t>
  </si>
  <si>
    <t xml:space="preserve"> Other Liabilities</t>
  </si>
  <si>
    <t xml:space="preserve"> TOTAL LIABILITIES, SURPLUS, AND OTHER FUNDS (16 + 17)</t>
  </si>
  <si>
    <t xml:space="preserve">                              YEAR  2014</t>
  </si>
  <si>
    <t>American Guaranty Title Insurance Company</t>
  </si>
  <si>
    <t>EnTitle Insurance Company</t>
  </si>
  <si>
    <t>Real Advantage Title Insurance Company</t>
  </si>
  <si>
    <t>First American Title Guaranty Company</t>
  </si>
  <si>
    <t>YEAR  2014</t>
  </si>
  <si>
    <t xml:space="preserve">                              YEAR  2015</t>
  </si>
  <si>
    <t>ACE Capital Title Reinsurance Company</t>
  </si>
  <si>
    <t>Amrock Title Insurance Company</t>
  </si>
  <si>
    <t>AmTrust Title Insurance Company</t>
  </si>
  <si>
    <t>YEAR  2015</t>
  </si>
  <si>
    <t xml:space="preserve">                              YEAR  2016</t>
  </si>
  <si>
    <t>YEAR  2016</t>
  </si>
  <si>
    <t xml:space="preserve">                              YEAR  2017</t>
  </si>
  <si>
    <t>Agents National Title Insurance Company</t>
  </si>
  <si>
    <t>Investors Title Insurance Company</t>
  </si>
  <si>
    <t>YEAR  2017</t>
  </si>
  <si>
    <t>LIABILITY DISTRIBUTION REPORT</t>
  </si>
  <si>
    <t>ALL TRANSACTION TYPES</t>
  </si>
  <si>
    <t>For Experience Period January 1, 2013 - December 31, 2013</t>
  </si>
  <si>
    <t>Liability Range                            ($000)  [5]</t>
  </si>
  <si>
    <t>More             Than</t>
  </si>
  <si>
    <t>But No              More                  Than</t>
  </si>
  <si>
    <t>Number of              Transactions</t>
  </si>
  <si>
    <t>Gross Revenue Excluding Special Charges and Credits    And Endorsements [7]</t>
  </si>
  <si>
    <t>0 -</t>
  </si>
  <si>
    <t>4.5 -</t>
  </si>
  <si>
    <t>10 -</t>
  </si>
  <si>
    <t>20 -</t>
  </si>
  <si>
    <t>30 -</t>
  </si>
  <si>
    <t>40 -</t>
  </si>
  <si>
    <t>50 -</t>
  </si>
  <si>
    <t>60 -</t>
  </si>
  <si>
    <t>70 -</t>
  </si>
  <si>
    <t>80 -</t>
  </si>
  <si>
    <t>90 -</t>
  </si>
  <si>
    <t>100 -</t>
  </si>
  <si>
    <t>200 -</t>
  </si>
  <si>
    <t>300 -</t>
  </si>
  <si>
    <t>400 -</t>
  </si>
  <si>
    <t>500 -</t>
  </si>
  <si>
    <t xml:space="preserve"> 1,000 -</t>
  </si>
  <si>
    <t>2,000 -</t>
  </si>
  <si>
    <t>3,000 -</t>
  </si>
  <si>
    <t>4,000 -</t>
  </si>
  <si>
    <t>5,000 -</t>
  </si>
  <si>
    <t>15,000 -</t>
  </si>
  <si>
    <t>25,000 -</t>
  </si>
  <si>
    <t>50,000 -</t>
  </si>
  <si>
    <t>75,000 -</t>
  </si>
  <si>
    <t>Over 100,000</t>
  </si>
  <si>
    <t>ALL</t>
  </si>
  <si>
    <t>For Experience Period January 1, 2014 - December 31, 2014</t>
  </si>
  <si>
    <t>For Experience Period January 1, 2015 - December 31, 2015</t>
  </si>
  <si>
    <t>For Experience Period January 1, 2016 - December 31, 2016</t>
  </si>
  <si>
    <t>For Experience Period January 1, 2017 - December 31, 2017</t>
  </si>
  <si>
    <t>TITLE POLICIES WITH T-42 ENDORSEMENT</t>
  </si>
  <si>
    <t>ALL COMPANIES DETAIL</t>
  </si>
  <si>
    <t>CALENDAR YEAR</t>
  </si>
  <si>
    <t>Number of Policies w/T-42</t>
  </si>
  <si>
    <t>Number of Policies w/T-42.1</t>
  </si>
  <si>
    <t>Total Premium on above policies including endorsements</t>
  </si>
  <si>
    <t>Calendar Year Ended December 31, 2013</t>
  </si>
  <si>
    <t>Calendar Year Ended December 31, 2014</t>
  </si>
  <si>
    <t>Calendar Year Ended December 31, 2015</t>
  </si>
  <si>
    <t>Calendar Year Ended December 31, 2016</t>
  </si>
  <si>
    <t>Calendar Year Ended December 31, 2017</t>
  </si>
  <si>
    <t>FORM 10</t>
  </si>
  <si>
    <t>TITLE INSURANCE CLAIMS BY ALTA RISK CODES</t>
  </si>
  <si>
    <t>ALTA</t>
  </si>
  <si>
    <t xml:space="preserve">Number of </t>
  </si>
  <si>
    <t>Number of</t>
  </si>
  <si>
    <t xml:space="preserve">Incurred </t>
  </si>
  <si>
    <t>ALAE</t>
  </si>
  <si>
    <t>Recoveries</t>
  </si>
  <si>
    <t>Risk Code</t>
  </si>
  <si>
    <t>Claims Made</t>
  </si>
  <si>
    <t>Claims Paid</t>
  </si>
  <si>
    <t>Claims Denied</t>
  </si>
  <si>
    <t>Losses</t>
  </si>
  <si>
    <t>from Agents</t>
  </si>
  <si>
    <t>A - Basic Risks</t>
  </si>
  <si>
    <t>A</t>
  </si>
  <si>
    <t xml:space="preserve"> </t>
  </si>
  <si>
    <t>N/A</t>
  </si>
  <si>
    <t>A1</t>
  </si>
  <si>
    <t>A2</t>
  </si>
  <si>
    <t>A3</t>
  </si>
  <si>
    <t>A4</t>
  </si>
  <si>
    <t>A5</t>
  </si>
  <si>
    <t>A6</t>
  </si>
  <si>
    <t>A6a</t>
  </si>
  <si>
    <t>A6b</t>
  </si>
  <si>
    <t>A6c</t>
  </si>
  <si>
    <t>A6d</t>
  </si>
  <si>
    <t>A6e</t>
  </si>
  <si>
    <t>A6f</t>
  </si>
  <si>
    <t>A6g</t>
  </si>
  <si>
    <t>A6h</t>
  </si>
  <si>
    <t>A6i</t>
  </si>
  <si>
    <t>A6j</t>
  </si>
  <si>
    <t>A6k</t>
  </si>
  <si>
    <t>A6l</t>
  </si>
  <si>
    <t>A6m</t>
  </si>
  <si>
    <t>A6n</t>
  </si>
  <si>
    <t>A6o</t>
  </si>
  <si>
    <t>A6p</t>
  </si>
  <si>
    <t>A6q</t>
  </si>
  <si>
    <t>A6s</t>
  </si>
  <si>
    <t>A6t</t>
  </si>
  <si>
    <t>A6u</t>
  </si>
  <si>
    <t>A6x</t>
  </si>
  <si>
    <t>B - Special Risks</t>
  </si>
  <si>
    <t>B</t>
  </si>
  <si>
    <t>B1</t>
  </si>
  <si>
    <t>B1a</t>
  </si>
  <si>
    <t>B1b</t>
  </si>
  <si>
    <t>B2</t>
  </si>
  <si>
    <t>B3</t>
  </si>
  <si>
    <t>B4</t>
  </si>
  <si>
    <t>B4a</t>
  </si>
  <si>
    <t>B4b</t>
  </si>
  <si>
    <t>B4bb</t>
  </si>
  <si>
    <t>B4c</t>
  </si>
  <si>
    <t>B4d</t>
  </si>
  <si>
    <t>B4e</t>
  </si>
  <si>
    <t>B4g</t>
  </si>
  <si>
    <t>B4i</t>
  </si>
  <si>
    <t>B4j</t>
  </si>
  <si>
    <t>B4k</t>
  </si>
  <si>
    <t>B4l</t>
  </si>
  <si>
    <t>B4n</t>
  </si>
  <si>
    <t>B4o</t>
  </si>
  <si>
    <t>B4p</t>
  </si>
  <si>
    <t>B4q</t>
  </si>
  <si>
    <t>B4r</t>
  </si>
  <si>
    <t>B4s</t>
  </si>
  <si>
    <t>B4t</t>
  </si>
  <si>
    <t>B4u</t>
  </si>
  <si>
    <t>B4v</t>
  </si>
  <si>
    <t>B4w</t>
  </si>
  <si>
    <t>B4y</t>
  </si>
  <si>
    <t>C - Plant, Searching and Abstracting Procedures</t>
  </si>
  <si>
    <t>C1</t>
  </si>
  <si>
    <t>C2</t>
  </si>
  <si>
    <t>C3</t>
  </si>
  <si>
    <t>C4</t>
  </si>
  <si>
    <t>C5</t>
  </si>
  <si>
    <t>D - Examination and Opinions Error</t>
  </si>
  <si>
    <t>D</t>
  </si>
  <si>
    <t>D1</t>
  </si>
  <si>
    <t>D2</t>
  </si>
  <si>
    <t>D3</t>
  </si>
  <si>
    <t>E - Survey Inspection/Description Matters</t>
  </si>
  <si>
    <t>E</t>
  </si>
  <si>
    <t>E1</t>
  </si>
  <si>
    <t>E2</t>
  </si>
  <si>
    <t>F - Closing Procedures</t>
  </si>
  <si>
    <t>F1</t>
  </si>
  <si>
    <t>F2</t>
  </si>
  <si>
    <t>F3</t>
  </si>
  <si>
    <t>F4</t>
  </si>
  <si>
    <t>F5</t>
  </si>
  <si>
    <t>F6</t>
  </si>
  <si>
    <t>G - Typing or Policy Review Error</t>
  </si>
  <si>
    <t>G</t>
  </si>
  <si>
    <t>H - Taxes and Special Assessments</t>
  </si>
  <si>
    <t>H</t>
  </si>
  <si>
    <t>I - Escrows</t>
  </si>
  <si>
    <t>I1</t>
  </si>
  <si>
    <t>I2</t>
  </si>
  <si>
    <t>I3</t>
  </si>
  <si>
    <t>I4</t>
  </si>
  <si>
    <t>J - Title Indemnities</t>
  </si>
  <si>
    <t>J</t>
  </si>
  <si>
    <t>K - Land Trusts</t>
  </si>
  <si>
    <t>K1</t>
  </si>
  <si>
    <t>K3</t>
  </si>
  <si>
    <t>L - Trusts</t>
  </si>
  <si>
    <t>R - Fidelity</t>
  </si>
  <si>
    <t>S - Unauthorized Risk</t>
  </si>
  <si>
    <t>T - Error or Omission</t>
  </si>
  <si>
    <t>U - Company Practice Risk</t>
  </si>
  <si>
    <t>U</t>
  </si>
  <si>
    <t>Grand Total</t>
  </si>
  <si>
    <t>B4h</t>
  </si>
  <si>
    <t>L</t>
  </si>
  <si>
    <t>T</t>
  </si>
  <si>
    <t>National InvestorsTitle Insurance Company</t>
  </si>
  <si>
    <t>Sierra Title Insurance Guaranty</t>
  </si>
  <si>
    <t>A6r</t>
  </si>
  <si>
    <t xml:space="preserve">L </t>
  </si>
  <si>
    <t>A6v</t>
  </si>
  <si>
    <t>A6w</t>
  </si>
  <si>
    <t>B5</t>
  </si>
  <si>
    <t>B6</t>
  </si>
  <si>
    <t>D4</t>
  </si>
  <si>
    <t>B1c</t>
  </si>
  <si>
    <t>G1</t>
  </si>
  <si>
    <t>H1</t>
  </si>
  <si>
    <t>TITLE INSURANCE UNDERWRITERS BY GROUP</t>
  </si>
  <si>
    <t>Experience Year Ended December 31, 2013</t>
  </si>
  <si>
    <t>Naic</t>
  </si>
  <si>
    <t>Grp</t>
  </si>
  <si>
    <t>COMPANY/GROUP</t>
  </si>
  <si>
    <t>GROSS PREMIUMS</t>
  </si>
  <si>
    <t>TOTAL ALL OTHERS</t>
  </si>
  <si>
    <t>TOTAL FIRST AMERICAN FINANCIAL</t>
  </si>
  <si>
    <t>OLD REPUBLIC GROUP</t>
  </si>
  <si>
    <t>STEWART TITLE CO</t>
  </si>
  <si>
    <t>INVESTORS TITLE</t>
  </si>
  <si>
    <t>TOTAL FIDELITY NATIONAL FINANCIAL INC.</t>
  </si>
  <si>
    <t>GGC OPPORTUNITY FUND GROUP</t>
  </si>
  <si>
    <t>TOTAL ALL COMPANIES</t>
  </si>
  <si>
    <t>Experience Year Ended December 31, 2014</t>
  </si>
  <si>
    <t>Experience Year Ended December 31, 2015</t>
  </si>
  <si>
    <t>ACE CAPITAL TITLE REINSURANCE COMPANY</t>
  </si>
  <si>
    <t>ENTITLE INSURANCE COMPANY</t>
  </si>
  <si>
    <t>AMTRUST TITLE INSURANCE COMPANY</t>
  </si>
  <si>
    <t>Experience Year Ended December 31, 2016</t>
  </si>
  <si>
    <t>Experience Year Ended December 31, 2017</t>
  </si>
  <si>
    <t>AGENTS NATIONAL TITLE INSURANCE COMPANY</t>
  </si>
  <si>
    <t>FORM 1</t>
  </si>
  <si>
    <t>TITLE INSURANCE INCOME EXHIBIT</t>
  </si>
  <si>
    <t>Texas Experience Only</t>
  </si>
  <si>
    <t>(A)</t>
  </si>
  <si>
    <t>(B)</t>
  </si>
  <si>
    <t>(C)</t>
  </si>
  <si>
    <t>(D)</t>
  </si>
  <si>
    <t>(E)</t>
  </si>
  <si>
    <t>(F)</t>
  </si>
  <si>
    <t>(G)</t>
  </si>
  <si>
    <t>Types of Income</t>
  </si>
  <si>
    <t>Title Insurance</t>
  </si>
  <si>
    <t>Escrow,</t>
  </si>
  <si>
    <t>Gross Amount</t>
  </si>
  <si>
    <t>Abstract</t>
  </si>
  <si>
    <t>Per Books</t>
  </si>
  <si>
    <t>Direct</t>
  </si>
  <si>
    <t>Independent</t>
  </si>
  <si>
    <t>Affiliated</t>
  </si>
  <si>
    <t>and Other</t>
  </si>
  <si>
    <t xml:space="preserve">(Sum of </t>
  </si>
  <si>
    <t>Operations</t>
  </si>
  <si>
    <t>Agents</t>
  </si>
  <si>
    <t>Investment</t>
  </si>
  <si>
    <t>Business</t>
  </si>
  <si>
    <t>Columns A-F)</t>
  </si>
  <si>
    <t xml:space="preserve">              TITLE INSURANCE PREMIUMS</t>
  </si>
  <si>
    <t>PREMIUM INCOME</t>
  </si>
  <si>
    <t>Gross premiums - other than home office issue</t>
  </si>
  <si>
    <t>Premiums allocated to agency function - other than home office issue</t>
  </si>
  <si>
    <t>Premiums allocated to underwriter function - other than home office issue (Line 1G - Line 2G)</t>
  </si>
  <si>
    <t>Gross premiums - home office issue</t>
  </si>
  <si>
    <t>Premiums allocated to agency function - home office issue</t>
  </si>
  <si>
    <t>Premiums allocated to underwriter function - home office issue (Line 4G - Line 5G)</t>
  </si>
  <si>
    <t xml:space="preserve">              INVESTMENT INCOME</t>
  </si>
  <si>
    <t>INVESTMENT INCOME</t>
  </si>
  <si>
    <t>Investment income-tax exempt-before expenses</t>
  </si>
  <si>
    <t>Investment income-dividends-before expenses</t>
  </si>
  <si>
    <t>Investment income-other-before expenses</t>
  </si>
  <si>
    <t>Net realized capital gains (losses)</t>
  </si>
  <si>
    <t>Net unrealized capital gains (losses)</t>
  </si>
  <si>
    <t xml:space="preserve">              OTHER INCOME</t>
  </si>
  <si>
    <t>OTHER INCOME</t>
  </si>
  <si>
    <t>Reinsurance fees (acquired)</t>
  </si>
  <si>
    <t>Escrow and abstract fees</t>
  </si>
  <si>
    <t>TOTAL INCOME (Sum of lines 8, 9, 15, and 20)</t>
  </si>
  <si>
    <t>Owner Policies                    (R3 and R5)</t>
  </si>
  <si>
    <t xml:space="preserve"> Mortgagee policies at basic rates-R4</t>
  </si>
  <si>
    <t>Mortgagee policies at simultaneous issue rates-R5</t>
  </si>
  <si>
    <t>All other forms                                                                       For Which A Premium Was Charged</t>
  </si>
  <si>
    <t>NUMBER OF TITLE POLICIES ISSUED IN TEXAS</t>
  </si>
  <si>
    <t>FORM 2</t>
  </si>
  <si>
    <t>TITLE INSURANCE EXPENSE EXHIBIT</t>
  </si>
  <si>
    <t xml:space="preserve">
Investment</t>
  </si>
  <si>
    <t>Escrow,
Abstract
&amp; Other
Business</t>
  </si>
  <si>
    <t>Gross Amount
Per Books
(Sum of 
Columns A - E)</t>
  </si>
  <si>
    <t>Expenses</t>
  </si>
  <si>
    <t xml:space="preserve">
Underwriters</t>
  </si>
  <si>
    <t>Direct
Operations</t>
  </si>
  <si>
    <t>Affiliated
Agents</t>
  </si>
  <si>
    <t>1a</t>
  </si>
  <si>
    <t>Salaries - employees</t>
  </si>
  <si>
    <t>1b</t>
  </si>
  <si>
    <t>Salaries - owners &amp; partners</t>
  </si>
  <si>
    <t>1c</t>
  </si>
  <si>
    <t>Salaries - Total</t>
  </si>
  <si>
    <t>Employee benefits, relations &amp; welfare</t>
  </si>
  <si>
    <t>3a</t>
  </si>
  <si>
    <t>Fees paid for title examination &amp; furnishing title evidence - Title Agents</t>
  </si>
  <si>
    <t>3b</t>
  </si>
  <si>
    <t>Fees paid for title examination &amp; furnishing title evidence - Others</t>
  </si>
  <si>
    <t>4a</t>
  </si>
  <si>
    <t>Closing costs paid non-employees - Title Agents</t>
  </si>
  <si>
    <t>4b</t>
  </si>
  <si>
    <t>Closing costs paid non-employees - Others</t>
  </si>
  <si>
    <t>Interest expense</t>
  </si>
  <si>
    <t>Legal expense</t>
  </si>
  <si>
    <t>Licenses, taxes &amp; fees</t>
  </si>
  <si>
    <t>Telephone &amp; facsimile</t>
  </si>
  <si>
    <t>Printing &amp; photocopying</t>
  </si>
  <si>
    <t>FORM 2 (Continued)</t>
  </si>
  <si>
    <t>Directors fees</t>
  </si>
  <si>
    <t>Dues, boards &amp; associations</t>
  </si>
  <si>
    <t>Reinsurance charges (ceded)</t>
  </si>
  <si>
    <t>Tax certificates</t>
  </si>
  <si>
    <t>Recording fees</t>
  </si>
  <si>
    <t>Plant lease/update costs</t>
  </si>
  <si>
    <t>Abstract costs</t>
  </si>
  <si>
    <t>Real estate expenses</t>
  </si>
  <si>
    <t>Real estate taxes</t>
  </si>
  <si>
    <t>Trade association fees</t>
  </si>
  <si>
    <t>Profit or (Loss) before federal income tax (Form 1, line 21 - Form 2, line 40)</t>
  </si>
  <si>
    <t>Abstract,</t>
  </si>
  <si>
    <t xml:space="preserve"> Mortgagee policies at basic rates (R4)</t>
  </si>
  <si>
    <t>Mortgagee policies at simultaneous issue rates (R5)</t>
  </si>
  <si>
    <t>All other forms                                                                       for which a premium was charged</t>
  </si>
  <si>
    <t>Escrow,
Abstract,
&amp; Other
Business</t>
  </si>
  <si>
    <t>Investors National Title Insurance Company</t>
  </si>
  <si>
    <t>333 Guadalupe</t>
  </si>
  <si>
    <t>Austin, TX 78701</t>
  </si>
  <si>
    <t>.</t>
  </si>
  <si>
    <t>,</t>
  </si>
  <si>
    <t>o</t>
  </si>
  <si>
    <t xml:space="preserve"> Texas Department of Insurance</t>
  </si>
  <si>
    <t xml:space="preserve">          Published 5/2020</t>
  </si>
  <si>
    <t>Gross Revenue Excluding Special Charges and Credits And Endorsements [7]</t>
  </si>
  <si>
    <r>
      <t>Gross premiums - Total</t>
    </r>
    <r>
      <rPr>
        <sz val="10"/>
        <rFont val="Segoe UI"/>
        <family val="2"/>
      </rPr>
      <t xml:space="preserve"> (Line 1 + Line 4)</t>
    </r>
  </si>
  <si>
    <r>
      <t>Total premiums allocated to agency function</t>
    </r>
    <r>
      <rPr>
        <sz val="10"/>
        <rFont val="Segoe UI"/>
        <family val="2"/>
      </rPr>
      <t xml:space="preserve">       (Line 2 + Line 5)</t>
    </r>
  </si>
  <si>
    <r>
      <t>Total premiums allocated to underwriter function</t>
    </r>
    <r>
      <rPr>
        <sz val="10"/>
        <rFont val="Segoe UI"/>
        <family val="2"/>
      </rPr>
      <t xml:space="preserve">  (Line 3 + Line 6)</t>
    </r>
  </si>
  <si>
    <r>
      <t>Total</t>
    </r>
    <r>
      <rPr>
        <sz val="10"/>
        <rFont val="Segoe UI"/>
        <family val="2"/>
      </rPr>
      <t xml:space="preserve"> (Sum of lines 10 through 14)</t>
    </r>
  </si>
  <si>
    <r>
      <t xml:space="preserve">Service charges </t>
    </r>
    <r>
      <rPr>
        <i/>
        <sz val="10"/>
        <rFont val="Segoe UI"/>
        <family val="2"/>
      </rPr>
      <t>(from Form 4)</t>
    </r>
  </si>
  <si>
    <r>
      <t xml:space="preserve">Miscellaneous </t>
    </r>
    <r>
      <rPr>
        <i/>
        <sz val="10"/>
        <rFont val="Segoe UI"/>
        <family val="2"/>
      </rPr>
      <t>(from Form 4)</t>
    </r>
  </si>
  <si>
    <r>
      <t>Total</t>
    </r>
    <r>
      <rPr>
        <sz val="10"/>
        <rFont val="Segoe UI"/>
        <family val="2"/>
      </rPr>
      <t xml:space="preserve"> (Sum of lines 16 through 19)</t>
    </r>
  </si>
  <si>
    <r>
      <t xml:space="preserve">Total Expenses </t>
    </r>
    <r>
      <rPr>
        <sz val="9"/>
        <rFont val="Segoe UI"/>
        <family val="2"/>
      </rPr>
      <t>(Sum of lines 1 through 39)</t>
    </r>
  </si>
  <si>
    <t>Published 5/2020</t>
  </si>
  <si>
    <t>Data Services Team 512-676-6690</t>
  </si>
  <si>
    <t>(1) Policies with T-42 only</t>
  </si>
  <si>
    <t>(2) Policies with T-42 and T-42.1</t>
  </si>
  <si>
    <t>(3) Policies with one or both endorsements</t>
  </si>
  <si>
    <t>Total Premium on policies with T-42 only</t>
  </si>
  <si>
    <t>Total Premium on policies with T-42 and T-42.1</t>
  </si>
  <si>
    <t>Publication ID: TDITITLEUW 0520</t>
  </si>
  <si>
    <t>Under Insurance Code 2703.153, the Texas Department of Insurance's Property and Casualty Data Services Team annually collects information from title agents and underwriters doing business in Texas. TDI asks agents and companies to report their income, expenses, and losses. TDI publishes these reports in the Texas Title Insurance Agent Experience Report Compilation and the Texas Title Insurance Industry Experience Report Compilation. The following report includes a compilation of information from the Texas title insurance agents' data call. 
Copies of both title reports are available from the TDI web page at www.tdi.texas.gov//reports/report8.html. Complete company reports and agent reports may be requested from the Property and Casualty Data Services Team at   512-676-6690.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</si>
</sst>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6" formatCode="&quot;$&quot;#,##0_);[Red]\(&quot;$&quot;#,##0\)"/>
    <numFmt numFmtId="44" formatCode="_(&quot;$&quot;* #,##0.00_);_(&quot;$&quot;* \(#,##0.00\);_(&quot;$&quot;* &quot;-&quot;??_);_(@_)"/>
    <numFmt numFmtId="43" formatCode="_(* #,##0.00_);_(* \(#,##0.00\);_(* &quot;-&quot;??_);_(@_)"/>
    <numFmt numFmtId="164" formatCode="#,##0.0"/>
    <numFmt numFmtId="165" formatCode="&quot;$&quot;#,##0\ ;\(&quot;$&quot;#,##0\)"/>
    <numFmt numFmtId="166" formatCode="m\o\n\th\ d\,\ yyyy"/>
    <numFmt numFmtId="167" formatCode="#.00"/>
    <numFmt numFmtId="168" formatCode="0.0"/>
    <numFmt numFmtId="169" formatCode="#."/>
    <numFmt numFmtId="170" formatCode="0."/>
    <numFmt numFmtId="171" formatCode="0.00\ \ \ ;"/>
    <numFmt numFmtId="172" formatCode="0_);\(0\)"/>
    <numFmt numFmtId="173" formatCode="_(* #,##0_);_(* \(#,##0\);_(* &quot;-&quot;??_);_(@_)"/>
    <numFmt numFmtId="174" formatCode="&quot;$&quot;#,##0"/>
  </numFmts>
  <fonts count="54">
    <font>
      <sz val="10"/>
      <name val="Arial"/>
      <family val="2"/>
    </font>
    <font>
      <sz val="11"/>
      <color theme="1"/>
      <name val="Calibri"/>
      <family val="2"/>
      <scheme val="minor"/>
    </font>
    <font>
      <sz val="11"/>
      <color theme="1"/>
      <name val="Calibri"/>
      <family val="2"/>
      <scheme val="minor"/>
    </font>
    <font>
      <sz val="10"/>
      <name val="Arial"/>
      <family val="2"/>
    </font>
    <font>
      <sz val="10"/>
      <color indexed="8"/>
      <name val="MS Sans Serif"/>
      <family val="2"/>
    </font>
    <font>
      <sz val="10"/>
      <color indexed="8"/>
      <name val="Arial"/>
      <family val="2"/>
    </font>
    <font>
      <b/>
      <sz val="9"/>
      <color indexed="8"/>
      <name val="Arial"/>
      <family val="2"/>
    </font>
    <font>
      <sz val="10"/>
      <color indexed="8"/>
      <name val="Times New Roman"/>
      <family val="1"/>
    </font>
    <font>
      <sz val="10"/>
      <color indexed="24"/>
      <name val="Arial"/>
      <family val="2"/>
    </font>
    <font>
      <sz val="1"/>
      <color indexed="8"/>
      <name val="Courier"/>
      <family val="3"/>
    </font>
    <font>
      <b/>
      <sz val="1"/>
      <color indexed="8"/>
      <name val="Courier"/>
      <family val="3"/>
    </font>
    <font>
      <b/>
      <sz val="11"/>
      <color indexed="8"/>
      <name val="Arial"/>
      <family val="2"/>
    </font>
    <font>
      <b/>
      <i/>
      <sz val="12"/>
      <color indexed="8"/>
      <name val="Arial"/>
      <family val="2"/>
    </font>
    <font>
      <sz val="10"/>
      <name val="Arial"/>
      <family val="2"/>
    </font>
    <font>
      <sz val="10"/>
      <name val="Arial"/>
      <family val="2"/>
    </font>
    <font>
      <sz val="10"/>
      <name val="Arial"/>
      <family val="2"/>
    </font>
    <font>
      <sz val="10"/>
      <name val="Arial"/>
      <family val="2"/>
    </font>
    <font>
      <sz val="10"/>
      <name val="Arial"/>
      <family val="2"/>
    </font>
    <font>
      <sz val="14"/>
      <color indexed="10"/>
      <name val="Arial"/>
      <family val="2"/>
    </font>
    <font>
      <b/>
      <sz val="23"/>
      <name val="NewCenturySchlbk"/>
      <family val="1"/>
    </font>
    <font>
      <b/>
      <sz val="24"/>
      <name val="NewCenturySchlbk"/>
      <family val="1"/>
    </font>
    <font>
      <sz val="10"/>
      <name val="Georgia"/>
      <family val="1"/>
    </font>
    <font>
      <b/>
      <sz val="24"/>
      <name val="Segoe UI"/>
      <family val="2"/>
    </font>
    <font>
      <sz val="10"/>
      <name val="Segoe UI"/>
      <family val="2"/>
    </font>
    <font>
      <sz val="16"/>
      <name val="Segoe UI"/>
      <family val="2"/>
    </font>
    <font>
      <i/>
      <sz val="10"/>
      <name val="Segoe UI"/>
      <family val="2"/>
    </font>
    <font>
      <sz val="12"/>
      <name val="Segoe UI"/>
      <family val="2"/>
    </font>
    <font>
      <b/>
      <sz val="26"/>
      <name val="Segoe UI"/>
      <family val="2"/>
    </font>
    <font>
      <sz val="10"/>
      <name val="Helv"/>
    </font>
    <font>
      <b/>
      <sz val="12"/>
      <name val="Segoe UI"/>
      <family val="2"/>
    </font>
    <font>
      <b/>
      <sz val="10"/>
      <color indexed="8"/>
      <name val="Segoe UI"/>
      <family val="2"/>
    </font>
    <font>
      <sz val="9"/>
      <color indexed="8"/>
      <name val="Segoe UI"/>
      <family val="2"/>
    </font>
    <font>
      <sz val="10"/>
      <color indexed="8"/>
      <name val="Segoe UI"/>
      <family val="2"/>
    </font>
    <font>
      <sz val="9"/>
      <name val="Segoe UI"/>
      <family val="2"/>
    </font>
    <font>
      <b/>
      <sz val="9"/>
      <name val="Segoe UI"/>
      <family val="2"/>
    </font>
    <font>
      <sz val="9"/>
      <name val="Arial"/>
      <family val="2"/>
    </font>
    <font>
      <b/>
      <sz val="10"/>
      <name val="Segoe UI"/>
      <family val="2"/>
    </font>
    <font>
      <sz val="8"/>
      <color indexed="8"/>
      <name val="Segoe UI"/>
      <family val="2"/>
    </font>
    <font>
      <b/>
      <sz val="9"/>
      <color indexed="8"/>
      <name val="Segoe UI"/>
      <family val="2"/>
    </font>
    <font>
      <b/>
      <sz val="12"/>
      <color indexed="8"/>
      <name val="Segoe UI"/>
      <family val="2"/>
    </font>
    <font>
      <b/>
      <sz val="11"/>
      <name val="Segoe UI"/>
      <family val="2"/>
    </font>
    <font>
      <sz val="11"/>
      <name val="Segoe UI"/>
      <family val="2"/>
    </font>
    <font>
      <sz val="8"/>
      <name val="Segoe UI"/>
      <family val="2"/>
    </font>
    <font>
      <b/>
      <sz val="8"/>
      <name val="Segoe UI"/>
      <family val="2"/>
    </font>
    <font>
      <u/>
      <sz val="10"/>
      <name val="Segoe UI"/>
      <family val="2"/>
    </font>
    <font>
      <i/>
      <sz val="9"/>
      <name val="Segoe UI"/>
      <family val="2"/>
    </font>
    <font>
      <b/>
      <sz val="8.5"/>
      <color indexed="8"/>
      <name val="Segoe UI"/>
      <family val="2"/>
    </font>
    <font>
      <sz val="8.5"/>
      <color indexed="8"/>
      <name val="Segoe UI"/>
      <family val="2"/>
    </font>
    <font>
      <sz val="8.5"/>
      <name val="Segoe UI"/>
      <family val="2"/>
    </font>
    <font>
      <b/>
      <sz val="8.5"/>
      <name val="Segoe UI"/>
      <family val="2"/>
    </font>
    <font>
      <sz val="9.5"/>
      <name val="Segoe UI"/>
      <family val="2"/>
    </font>
    <font>
      <b/>
      <sz val="9.5"/>
      <color indexed="8"/>
      <name val="Segoe UI"/>
      <family val="2"/>
    </font>
    <font>
      <b/>
      <sz val="9.5"/>
      <name val="Segoe UI"/>
      <family val="2"/>
    </font>
    <font>
      <sz val="9.5"/>
      <color indexed="8"/>
      <name val="Segoe UI"/>
      <family val="2"/>
    </font>
  </fonts>
  <fills count="9">
    <fill>
      <patternFill patternType="none"/>
    </fill>
    <fill>
      <patternFill patternType="gray125"/>
    </fill>
    <fill>
      <patternFill patternType="solid">
        <fgColor indexed="9"/>
        <bgColor indexed="9"/>
      </patternFill>
    </fill>
    <fill>
      <patternFill patternType="solid">
        <fgColor indexed="40"/>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indexed="48"/>
        <bgColor indexed="64"/>
      </patternFill>
    </fill>
    <fill>
      <patternFill patternType="solid">
        <fgColor rgb="FF3366FF"/>
        <bgColor indexed="64"/>
      </patternFill>
    </fill>
  </fills>
  <borders count="70">
    <border>
      <left/>
      <right/>
      <top/>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double">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40">
    <xf numFmtId="0" fontId="0" fillId="0" borderId="0"/>
    <xf numFmtId="0" fontId="3" fillId="0" borderId="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8" fillId="0" borderId="0" applyFont="0" applyFill="0" applyBorder="0" applyAlignment="0" applyProtection="0"/>
    <xf numFmtId="164" fontId="3" fillId="0" borderId="0" applyFont="0" applyFill="0" applyBorder="0" applyAlignment="0" applyProtection="0"/>
    <xf numFmtId="165" fontId="8" fillId="0" borderId="0" applyFont="0" applyFill="0" applyBorder="0" applyAlignment="0" applyProtection="0"/>
    <xf numFmtId="166" fontId="9" fillId="0" borderId="0">
      <protection locked="0"/>
    </xf>
    <xf numFmtId="167" fontId="9" fillId="0" borderId="0">
      <protection locked="0"/>
    </xf>
    <xf numFmtId="1" fontId="3" fillId="0" borderId="0" applyFont="0" applyFill="0" applyBorder="0" applyAlignment="0" applyProtection="0"/>
    <xf numFmtId="168" fontId="3" fillId="0" borderId="0" applyFont="0" applyFill="0" applyBorder="0" applyAlignment="0" applyProtection="0"/>
    <xf numFmtId="169" fontId="10" fillId="0" borderId="0">
      <protection locked="0"/>
    </xf>
    <xf numFmtId="169" fontId="10" fillId="0" borderId="0">
      <protection locked="0"/>
    </xf>
    <xf numFmtId="0" fontId="2" fillId="0" borderId="0"/>
    <xf numFmtId="0" fontId="5" fillId="0" borderId="0">
      <alignment vertical="top"/>
    </xf>
    <xf numFmtId="0" fontId="7" fillId="0" borderId="0" applyNumberFormat="0" applyBorder="0" applyAlignment="0"/>
    <xf numFmtId="0" fontId="11" fillId="0" borderId="0" applyNumberFormat="0" applyBorder="0" applyAlignment="0"/>
    <xf numFmtId="0" fontId="6" fillId="0" borderId="0" applyNumberFormat="0" applyBorder="0" applyAlignment="0"/>
    <xf numFmtId="0" fontId="5" fillId="0" borderId="0" applyNumberFormat="0" applyBorder="0" applyAlignment="0"/>
    <xf numFmtId="0" fontId="12" fillId="0" borderId="0" applyNumberFormat="0" applyBorder="0" applyAlignment="0"/>
    <xf numFmtId="0" fontId="12" fillId="0" borderId="0" applyNumberFormat="0" applyBorder="0" applyAlignment="0"/>
    <xf numFmtId="0" fontId="3" fillId="0" borderId="0" applyNumberFormat="0" applyFont="0" applyFill="0" applyBorder="0" applyAlignment="0">
      <protection locked="0"/>
    </xf>
    <xf numFmtId="0" fontId="4" fillId="0" borderId="0"/>
    <xf numFmtId="0" fontId="13" fillId="0" borderId="0"/>
    <xf numFmtId="9" fontId="1" fillId="0" borderId="0" applyFont="0" applyFill="0" applyBorder="0" applyAlignment="0" applyProtection="0"/>
    <xf numFmtId="0" fontId="14" fillId="0" borderId="0"/>
    <xf numFmtId="0" fontId="15" fillId="0" borderId="0"/>
    <xf numFmtId="0" fontId="16" fillId="0" borderId="0"/>
    <xf numFmtId="0" fontId="17"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28" fillId="0" borderId="0"/>
    <xf numFmtId="0" fontId="4" fillId="0" borderId="0"/>
    <xf numFmtId="0" fontId="4" fillId="0" borderId="0"/>
    <xf numFmtId="0" fontId="4" fillId="0" borderId="0"/>
    <xf numFmtId="0" fontId="3" fillId="0" borderId="0"/>
    <xf numFmtId="0" fontId="5" fillId="0" borderId="0"/>
  </cellStyleXfs>
  <cellXfs count="520">
    <xf numFmtId="0" fontId="0" fillId="0" borderId="0" xfId="0"/>
    <xf numFmtId="0" fontId="21" fillId="0" borderId="0" xfId="0" applyFont="1"/>
    <xf numFmtId="0" fontId="23" fillId="0" borderId="0" xfId="0" applyFont="1"/>
    <xf numFmtId="0" fontId="23" fillId="0" borderId="0" xfId="0" applyFont="1" applyAlignment="1">
      <alignment horizontal="left"/>
    </xf>
    <xf numFmtId="0" fontId="23" fillId="0" borderId="0" xfId="0" applyFont="1" applyAlignment="1">
      <alignment horizontal="center"/>
    </xf>
    <xf numFmtId="0" fontId="27" fillId="0" borderId="0" xfId="0" applyFont="1" applyAlignment="1">
      <alignment horizontal="left" vertical="top"/>
    </xf>
    <xf numFmtId="0" fontId="26" fillId="0" borderId="0" xfId="0" applyFont="1" applyAlignment="1">
      <alignment horizontal="justify" vertical="top"/>
    </xf>
    <xf numFmtId="0" fontId="22" fillId="0" borderId="0" xfId="0" applyFont="1" applyAlignment="1">
      <alignment horizontal="left" vertical="center"/>
    </xf>
    <xf numFmtId="0" fontId="26" fillId="0" borderId="0" xfId="0" applyFont="1" applyAlignment="1">
      <alignment wrapText="1"/>
    </xf>
    <xf numFmtId="0" fontId="29" fillId="0" borderId="0" xfId="34" applyFont="1"/>
    <xf numFmtId="3" fontId="29" fillId="0" borderId="0" xfId="34" applyNumberFormat="1" applyFont="1"/>
    <xf numFmtId="3" fontId="23" fillId="0" borderId="0" xfId="0" applyNumberFormat="1" applyFont="1"/>
    <xf numFmtId="0" fontId="23" fillId="0" borderId="0" xfId="34" applyFont="1"/>
    <xf numFmtId="171" fontId="23" fillId="0" borderId="0" xfId="34" applyNumberFormat="1" applyFont="1"/>
    <xf numFmtId="3" fontId="23" fillId="0" borderId="0" xfId="34" applyNumberFormat="1" applyFont="1"/>
    <xf numFmtId="0" fontId="23" fillId="0" borderId="0" xfId="34" applyFont="1" applyAlignment="1">
      <alignment horizontal="right"/>
    </xf>
    <xf numFmtId="49" fontId="31" fillId="2" borderId="0" xfId="35" applyNumberFormat="1" applyFont="1" applyFill="1" applyAlignment="1">
      <alignment horizontal="right"/>
    </xf>
    <xf numFmtId="49" fontId="32" fillId="2" borderId="0" xfId="35" applyNumberFormat="1" applyFont="1" applyFill="1" applyAlignment="1">
      <alignment horizontal="right"/>
    </xf>
    <xf numFmtId="0" fontId="33" fillId="0" borderId="0" xfId="0" applyFont="1"/>
    <xf numFmtId="3" fontId="33" fillId="0" borderId="0" xfId="0" applyNumberFormat="1" applyFont="1"/>
    <xf numFmtId="49" fontId="34" fillId="0" borderId="0" xfId="0" applyNumberFormat="1" applyFont="1" applyAlignment="1">
      <alignment horizontal="left"/>
    </xf>
    <xf numFmtId="0" fontId="34" fillId="0" borderId="10" xfId="0" applyFont="1" applyBorder="1" applyAlignment="1">
      <alignment horizontal="center"/>
    </xf>
    <xf numFmtId="0" fontId="34" fillId="0" borderId="0" xfId="0" applyFont="1" applyAlignment="1">
      <alignment horizontal="center"/>
    </xf>
    <xf numFmtId="49" fontId="33" fillId="0" borderId="0" xfId="0" applyNumberFormat="1" applyFont="1" applyAlignment="1">
      <alignment horizontal="right"/>
    </xf>
    <xf numFmtId="10" fontId="33" fillId="0" borderId="0" xfId="33" applyNumberFormat="1" applyFont="1"/>
    <xf numFmtId="10" fontId="33" fillId="0" borderId="0" xfId="33" applyNumberFormat="1" applyFont="1" applyFill="1"/>
    <xf numFmtId="0" fontId="35" fillId="0" borderId="0" xfId="0" applyFont="1"/>
    <xf numFmtId="10" fontId="33" fillId="0" borderId="0" xfId="0" applyNumberFormat="1" applyFont="1"/>
    <xf numFmtId="3" fontId="33" fillId="0" borderId="10" xfId="0" applyNumberFormat="1" applyFont="1" applyBorder="1" applyAlignment="1">
      <alignment horizontal="center" wrapText="1"/>
    </xf>
    <xf numFmtId="10" fontId="33" fillId="0" borderId="10" xfId="33" applyNumberFormat="1" applyFont="1" applyBorder="1" applyAlignment="1">
      <alignment horizontal="center" wrapText="1"/>
    </xf>
    <xf numFmtId="0" fontId="29" fillId="0" borderId="0" xfId="34" applyFont="1" applyAlignment="1">
      <alignment horizontal="right"/>
    </xf>
    <xf numFmtId="0" fontId="36" fillId="0" borderId="15" xfId="34" applyFont="1" applyBorder="1"/>
    <xf numFmtId="0" fontId="36" fillId="0" borderId="16" xfId="34" applyFont="1" applyBorder="1" applyAlignment="1">
      <alignment horizontal="centerContinuous"/>
    </xf>
    <xf numFmtId="0" fontId="29" fillId="0" borderId="16" xfId="34" applyFont="1" applyBorder="1" applyAlignment="1">
      <alignment horizontal="centerContinuous"/>
    </xf>
    <xf numFmtId="0" fontId="36" fillId="0" borderId="17" xfId="34" applyFont="1" applyBorder="1" applyAlignment="1">
      <alignment horizontal="center"/>
    </xf>
    <xf numFmtId="0" fontId="36" fillId="0" borderId="15" xfId="34" applyFont="1" applyBorder="1" applyAlignment="1">
      <alignment horizontal="right"/>
    </xf>
    <xf numFmtId="0" fontId="36" fillId="0" borderId="15" xfId="34" applyFont="1" applyBorder="1" applyAlignment="1">
      <alignment horizontal="center"/>
    </xf>
    <xf numFmtId="0" fontId="36" fillId="0" borderId="18" xfId="34" applyFont="1" applyBorder="1" applyAlignment="1">
      <alignment horizontal="center"/>
    </xf>
    <xf numFmtId="0" fontId="26" fillId="0" borderId="0" xfId="34" applyFont="1"/>
    <xf numFmtId="0" fontId="26" fillId="0" borderId="0" xfId="0" applyFont="1"/>
    <xf numFmtId="0" fontId="40" fillId="0" borderId="0" xfId="0" applyFont="1" applyAlignment="1">
      <alignment horizontal="center"/>
    </xf>
    <xf numFmtId="0" fontId="40" fillId="0" borderId="0" xfId="0" applyFont="1" applyAlignment="1">
      <alignment horizontal="right"/>
    </xf>
    <xf numFmtId="0" fontId="40" fillId="0" borderId="0" xfId="0" applyFont="1" applyAlignment="1">
      <alignment horizontal="left" vertical="top"/>
    </xf>
    <xf numFmtId="0" fontId="40" fillId="0" borderId="0" xfId="0" applyFont="1" applyAlignment="1">
      <alignment horizontal="left"/>
    </xf>
    <xf numFmtId="0" fontId="41" fillId="0" borderId="0" xfId="0" applyFont="1" applyAlignment="1">
      <alignment horizontal="left" wrapText="1"/>
    </xf>
    <xf numFmtId="6" fontId="41" fillId="0" borderId="0" xfId="0" applyNumberFormat="1" applyFont="1" applyAlignment="1" applyProtection="1">
      <alignment horizontal="right"/>
      <protection locked="0"/>
    </xf>
    <xf numFmtId="0" fontId="41" fillId="0" borderId="0" xfId="0" applyFont="1" applyAlignment="1">
      <alignment horizontal="left"/>
    </xf>
    <xf numFmtId="0" fontId="29" fillId="0" borderId="0" xfId="0" applyFont="1" applyAlignment="1">
      <alignment horizontal="center"/>
    </xf>
    <xf numFmtId="172" fontId="41" fillId="0" borderId="0" xfId="31" applyNumberFormat="1" applyFont="1" applyBorder="1"/>
    <xf numFmtId="173" fontId="41" fillId="0" borderId="0" xfId="31" applyNumberFormat="1" applyFont="1" applyFill="1" applyBorder="1"/>
    <xf numFmtId="3" fontId="41" fillId="0" borderId="16" xfId="0" applyNumberFormat="1" applyFont="1" applyBorder="1" applyAlignment="1">
      <alignment horizontal="right"/>
    </xf>
    <xf numFmtId="0" fontId="33" fillId="0" borderId="0" xfId="0" applyFont="1" applyAlignment="1"/>
    <xf numFmtId="3" fontId="33" fillId="0" borderId="0" xfId="0" applyNumberFormat="1" applyFont="1" applyAlignment="1"/>
    <xf numFmtId="3" fontId="33" fillId="0" borderId="12" xfId="0" applyNumberFormat="1" applyFont="1" applyBorder="1" applyAlignment="1"/>
    <xf numFmtId="49" fontId="33" fillId="0" borderId="0" xfId="0" applyNumberFormat="1" applyFont="1" applyAlignment="1">
      <alignment horizontal="center"/>
    </xf>
    <xf numFmtId="0" fontId="34" fillId="0" borderId="0" xfId="0" applyFont="1" applyAlignment="1">
      <alignment horizontal="left"/>
    </xf>
    <xf numFmtId="0" fontId="23" fillId="0" borderId="0" xfId="0" applyFont="1" applyAlignment="1"/>
    <xf numFmtId="0" fontId="33" fillId="0" borderId="0" xfId="0" applyFont="1" applyAlignment="1">
      <alignment horizontal="center"/>
    </xf>
    <xf numFmtId="3" fontId="33" fillId="0" borderId="0" xfId="0" applyNumberFormat="1" applyFont="1" applyAlignment="1">
      <alignment horizontal="center"/>
    </xf>
    <xf numFmtId="3" fontId="33" fillId="0" borderId="13" xfId="0" applyNumberFormat="1" applyFont="1" applyBorder="1" applyAlignment="1"/>
    <xf numFmtId="10" fontId="33" fillId="0" borderId="0" xfId="0" applyNumberFormat="1" applyFont="1" applyAlignment="1"/>
    <xf numFmtId="10" fontId="33" fillId="0" borderId="12" xfId="0" applyNumberFormat="1" applyFont="1" applyBorder="1" applyAlignment="1"/>
    <xf numFmtId="10" fontId="33" fillId="0" borderId="13" xfId="0" applyNumberFormat="1" applyFont="1" applyBorder="1" applyAlignment="1"/>
    <xf numFmtId="1" fontId="23" fillId="0" borderId="25" xfId="34" applyNumberFormat="1" applyFont="1" applyBorder="1" applyAlignment="1">
      <alignment horizontal="center"/>
    </xf>
    <xf numFmtId="3" fontId="23" fillId="0" borderId="26" xfId="34" applyNumberFormat="1" applyFont="1" applyBorder="1" applyAlignment="1"/>
    <xf numFmtId="3" fontId="23" fillId="0" borderId="27" xfId="34" applyNumberFormat="1" applyFont="1" applyBorder="1" applyAlignment="1"/>
    <xf numFmtId="0" fontId="23" fillId="0" borderId="0" xfId="38" applyFont="1"/>
    <xf numFmtId="0" fontId="40" fillId="0" borderId="0" xfId="38" applyFont="1"/>
    <xf numFmtId="0" fontId="40" fillId="0" borderId="0" xfId="38" applyFont="1" applyAlignment="1">
      <alignment horizontal="left"/>
    </xf>
    <xf numFmtId="0" fontId="40" fillId="0" borderId="16" xfId="38" applyFont="1" applyBorder="1" applyAlignment="1">
      <alignment horizontal="center"/>
    </xf>
    <xf numFmtId="3" fontId="23" fillId="0" borderId="29" xfId="38" applyNumberFormat="1" applyFont="1" applyBorder="1" applyAlignment="1">
      <alignment horizontal="left"/>
    </xf>
    <xf numFmtId="3" fontId="23" fillId="0" borderId="30" xfId="38" applyNumberFormat="1" applyFont="1" applyBorder="1" applyAlignment="1">
      <alignment horizontal="left"/>
    </xf>
    <xf numFmtId="3" fontId="23" fillId="0" borderId="31" xfId="38" applyNumberFormat="1" applyFont="1" applyBorder="1"/>
    <xf numFmtId="3" fontId="23" fillId="0" borderId="31" xfId="38" applyNumberFormat="1" applyFont="1" applyBorder="1" applyProtection="1">
      <protection locked="0"/>
    </xf>
    <xf numFmtId="3" fontId="23" fillId="0" borderId="30" xfId="38" applyNumberFormat="1" applyFont="1" applyBorder="1"/>
    <xf numFmtId="3" fontId="23" fillId="0" borderId="29" xfId="38" applyNumberFormat="1" applyFont="1" applyBorder="1"/>
    <xf numFmtId="3" fontId="23" fillId="0" borderId="29" xfId="38" applyNumberFormat="1" applyFont="1" applyBorder="1" applyAlignment="1">
      <alignment vertical="top"/>
    </xf>
    <xf numFmtId="3" fontId="23" fillId="0" borderId="30" xfId="38" applyNumberFormat="1" applyFont="1" applyBorder="1" applyAlignment="1">
      <alignment horizontal="left" wrapText="1"/>
    </xf>
    <xf numFmtId="3" fontId="23" fillId="0" borderId="30" xfId="38" applyNumberFormat="1" applyFont="1" applyBorder="1" applyAlignment="1">
      <alignment wrapText="1"/>
    </xf>
    <xf numFmtId="3" fontId="23" fillId="0" borderId="32" xfId="38" applyNumberFormat="1" applyFont="1" applyBorder="1" applyAlignment="1">
      <alignment vertical="top"/>
    </xf>
    <xf numFmtId="3" fontId="23" fillId="0" borderId="33" xfId="38" applyNumberFormat="1" applyFont="1" applyBorder="1" applyAlignment="1">
      <alignment horizontal="left" wrapText="1"/>
    </xf>
    <xf numFmtId="3" fontId="23" fillId="0" borderId="34" xfId="38" applyNumberFormat="1" applyFont="1" applyBorder="1"/>
    <xf numFmtId="3" fontId="23" fillId="0" borderId="33" xfId="38" applyNumberFormat="1" applyFont="1" applyBorder="1" applyAlignment="1">
      <alignment wrapText="1"/>
    </xf>
    <xf numFmtId="0" fontId="37" fillId="0" borderId="0" xfId="0" applyFont="1" applyAlignment="1">
      <alignment horizontal="left" wrapText="1"/>
    </xf>
    <xf numFmtId="0" fontId="41" fillId="0" borderId="21" xfId="0" applyFont="1" applyBorder="1"/>
    <xf numFmtId="0" fontId="40" fillId="0" borderId="35" xfId="0" applyFont="1" applyBorder="1" applyAlignment="1">
      <alignment horizontal="center"/>
    </xf>
    <xf numFmtId="49" fontId="41" fillId="0" borderId="36" xfId="0" applyNumberFormat="1" applyFont="1" applyBorder="1" applyAlignment="1">
      <alignment horizontal="right"/>
    </xf>
    <xf numFmtId="0" fontId="41" fillId="0" borderId="38" xfId="0" applyFont="1" applyBorder="1" applyAlignment="1">
      <alignment horizontal="left"/>
    </xf>
    <xf numFmtId="3" fontId="41" fillId="0" borderId="39" xfId="0" applyNumberFormat="1" applyFont="1" applyBorder="1"/>
    <xf numFmtId="3" fontId="41" fillId="0" borderId="39" xfId="0" applyNumberFormat="1" applyFont="1" applyBorder="1" applyProtection="1">
      <protection locked="0"/>
    </xf>
    <xf numFmtId="0" fontId="41" fillId="0" borderId="38" xfId="0" applyFont="1" applyBorder="1"/>
    <xf numFmtId="0" fontId="41" fillId="0" borderId="37" xfId="0" applyFont="1" applyBorder="1" applyAlignment="1">
      <alignment horizontal="left"/>
    </xf>
    <xf numFmtId="0" fontId="41" fillId="0" borderId="37" xfId="0" applyFont="1" applyBorder="1"/>
    <xf numFmtId="0" fontId="41" fillId="0" borderId="38" xfId="0" applyFont="1" applyBorder="1" applyAlignment="1">
      <alignment horizontal="left" wrapText="1"/>
    </xf>
    <xf numFmtId="0" fontId="41" fillId="0" borderId="38" xfId="0" applyFont="1" applyBorder="1" applyAlignment="1">
      <alignment wrapText="1"/>
    </xf>
    <xf numFmtId="0" fontId="23" fillId="0" borderId="0" xfId="1" applyFont="1"/>
    <xf numFmtId="0" fontId="37" fillId="0" borderId="0" xfId="1" applyFont="1" applyAlignment="1">
      <alignment horizontal="left" wrapText="1"/>
    </xf>
    <xf numFmtId="0" fontId="40" fillId="0" borderId="0" xfId="1" applyFont="1" applyAlignment="1">
      <alignment horizontal="left"/>
    </xf>
    <xf numFmtId="0" fontId="41" fillId="0" borderId="21" xfId="1" applyFont="1" applyBorder="1"/>
    <xf numFmtId="0" fontId="40" fillId="0" borderId="35" xfId="1" applyFont="1" applyBorder="1" applyAlignment="1">
      <alignment horizontal="center"/>
    </xf>
    <xf numFmtId="49" fontId="41" fillId="0" borderId="36" xfId="1" applyNumberFormat="1" applyFont="1" applyBorder="1" applyAlignment="1">
      <alignment horizontal="right"/>
    </xf>
    <xf numFmtId="0" fontId="41" fillId="0" borderId="38" xfId="1" applyFont="1" applyBorder="1" applyAlignment="1">
      <alignment horizontal="left"/>
    </xf>
    <xf numFmtId="3" fontId="41" fillId="0" borderId="39" xfId="1" applyNumberFormat="1" applyFont="1" applyBorder="1"/>
    <xf numFmtId="3" fontId="41" fillId="0" borderId="39" xfId="1" applyNumberFormat="1" applyFont="1" applyBorder="1" applyProtection="1">
      <protection locked="0"/>
    </xf>
    <xf numFmtId="0" fontId="41" fillId="0" borderId="38" xfId="1" applyFont="1" applyBorder="1"/>
    <xf numFmtId="0" fontId="41" fillId="0" borderId="37" xfId="1" applyFont="1" applyBorder="1" applyAlignment="1">
      <alignment horizontal="left"/>
    </xf>
    <xf numFmtId="0" fontId="41" fillId="0" borderId="37" xfId="1" applyFont="1" applyBorder="1"/>
    <xf numFmtId="0" fontId="41" fillId="0" borderId="38" xfId="1" applyFont="1" applyBorder="1" applyAlignment="1">
      <alignment horizontal="left" wrapText="1"/>
    </xf>
    <xf numFmtId="0" fontId="41" fillId="0" borderId="38" xfId="1" applyFont="1" applyBorder="1" applyAlignment="1">
      <alignment wrapText="1"/>
    </xf>
    <xf numFmtId="0" fontId="41" fillId="0" borderId="16" xfId="0" applyFont="1" applyBorder="1" applyAlignment="1">
      <alignment wrapText="1"/>
    </xf>
    <xf numFmtId="0" fontId="23" fillId="0" borderId="0" xfId="0" applyFont="1" applyAlignment="1">
      <alignment wrapText="1"/>
    </xf>
    <xf numFmtId="0" fontId="41" fillId="0" borderId="16" xfId="0" applyFont="1" applyBorder="1" applyAlignment="1">
      <alignment horizontal="center" wrapText="1"/>
    </xf>
    <xf numFmtId="3" fontId="41" fillId="0" borderId="40" xfId="0" applyNumberFormat="1" applyFont="1" applyBorder="1" applyAlignment="1">
      <alignment horizontal="left"/>
    </xf>
    <xf numFmtId="3" fontId="41" fillId="0" borderId="41" xfId="0" applyNumberFormat="1" applyFont="1" applyBorder="1"/>
    <xf numFmtId="3" fontId="41" fillId="0" borderId="12" xfId="0" applyNumberFormat="1" applyFont="1" applyBorder="1"/>
    <xf numFmtId="3" fontId="41" fillId="0" borderId="28" xfId="0" applyNumberFormat="1" applyFont="1" applyBorder="1"/>
    <xf numFmtId="3" fontId="41" fillId="0" borderId="28" xfId="0" applyNumberFormat="1" applyFont="1" applyBorder="1" applyProtection="1">
      <protection locked="0"/>
    </xf>
    <xf numFmtId="3" fontId="41" fillId="0" borderId="12" xfId="0" applyNumberFormat="1" applyFont="1" applyBorder="1" applyProtection="1">
      <protection locked="0"/>
    </xf>
    <xf numFmtId="3" fontId="41" fillId="0" borderId="40" xfId="0" applyNumberFormat="1" applyFont="1" applyBorder="1" applyAlignment="1">
      <alignment horizontal="right"/>
    </xf>
    <xf numFmtId="3" fontId="41" fillId="0" borderId="42" xfId="0" applyNumberFormat="1" applyFont="1" applyBorder="1" applyAlignment="1">
      <alignment horizontal="left"/>
    </xf>
    <xf numFmtId="0" fontId="41" fillId="0" borderId="43" xfId="0" applyFont="1" applyBorder="1"/>
    <xf numFmtId="3" fontId="41" fillId="0" borderId="44" xfId="0" applyNumberFormat="1" applyFont="1" applyBorder="1"/>
    <xf numFmtId="3" fontId="41" fillId="0" borderId="44" xfId="0" applyNumberFormat="1" applyFont="1" applyBorder="1" applyProtection="1">
      <protection locked="0"/>
    </xf>
    <xf numFmtId="3" fontId="41" fillId="0" borderId="42" xfId="0" applyNumberFormat="1" applyFont="1" applyBorder="1" applyAlignment="1">
      <alignment horizontal="right"/>
    </xf>
    <xf numFmtId="0" fontId="41" fillId="0" borderId="42" xfId="0" applyFont="1" applyBorder="1" applyAlignment="1">
      <alignment horizontal="left"/>
    </xf>
    <xf numFmtId="3" fontId="41" fillId="0" borderId="43" xfId="0" applyNumberFormat="1" applyFont="1" applyBorder="1"/>
    <xf numFmtId="0" fontId="41" fillId="0" borderId="42" xfId="0" applyFont="1" applyBorder="1" applyAlignment="1">
      <alignment horizontal="right"/>
    </xf>
    <xf numFmtId="3" fontId="41" fillId="0" borderId="29" xfId="0" applyNumberFormat="1" applyFont="1" applyBorder="1" applyAlignment="1">
      <alignment horizontal="left"/>
    </xf>
    <xf numFmtId="3" fontId="41" fillId="0" borderId="30" xfId="0" applyNumberFormat="1" applyFont="1" applyBorder="1"/>
    <xf numFmtId="3" fontId="41" fillId="0" borderId="37" xfId="0" applyNumberFormat="1" applyFont="1" applyBorder="1"/>
    <xf numFmtId="3" fontId="41" fillId="0" borderId="31" xfId="0" applyNumberFormat="1" applyFont="1" applyBorder="1"/>
    <xf numFmtId="3" fontId="41" fillId="0" borderId="37" xfId="0" applyNumberFormat="1" applyFont="1" applyBorder="1" applyProtection="1">
      <protection locked="0"/>
    </xf>
    <xf numFmtId="3" fontId="41" fillId="0" borderId="31" xfId="0" applyNumberFormat="1" applyFont="1" applyBorder="1" applyProtection="1">
      <protection locked="0"/>
    </xf>
    <xf numFmtId="3" fontId="41" fillId="0" borderId="29" xfId="0" applyNumberFormat="1" applyFont="1" applyBorder="1" applyAlignment="1">
      <alignment horizontal="right"/>
    </xf>
    <xf numFmtId="3" fontId="41" fillId="0" borderId="34" xfId="0" applyNumberFormat="1" applyFont="1" applyBorder="1"/>
    <xf numFmtId="0" fontId="41" fillId="0" borderId="29" xfId="0" applyFont="1" applyBorder="1" applyAlignment="1">
      <alignment horizontal="left"/>
    </xf>
    <xf numFmtId="0" fontId="41" fillId="0" borderId="30" xfId="0" applyFont="1" applyBorder="1" applyAlignment="1">
      <alignment horizontal="left"/>
    </xf>
    <xf numFmtId="0" fontId="41" fillId="0" borderId="32" xfId="0" applyFont="1" applyBorder="1" applyAlignment="1">
      <alignment horizontal="left"/>
    </xf>
    <xf numFmtId="0" fontId="23" fillId="0" borderId="33" xfId="0" applyFont="1" applyBorder="1" applyAlignment="1">
      <alignment horizontal="left"/>
    </xf>
    <xf numFmtId="174" fontId="41" fillId="0" borderId="16" xfId="0" applyNumberFormat="1" applyFont="1" applyBorder="1" applyAlignment="1"/>
    <xf numFmtId="174" fontId="41" fillId="0" borderId="0" xfId="0" applyNumberFormat="1" applyFont="1" applyBorder="1" applyAlignment="1"/>
    <xf numFmtId="0" fontId="36" fillId="0" borderId="0" xfId="0" applyFont="1" applyAlignment="1">
      <alignment horizontal="center"/>
    </xf>
    <xf numFmtId="0" fontId="23" fillId="0" borderId="47" xfId="0" applyFont="1" applyBorder="1" applyAlignment="1">
      <alignment horizontal="center"/>
    </xf>
    <xf numFmtId="0" fontId="23" fillId="0" borderId="48" xfId="0" applyFont="1" applyBorder="1" applyAlignment="1">
      <alignment horizontal="center"/>
    </xf>
    <xf numFmtId="0" fontId="23" fillId="0" borderId="49" xfId="0" applyFont="1" applyBorder="1" applyAlignment="1">
      <alignment horizontal="center"/>
    </xf>
    <xf numFmtId="0" fontId="23" fillId="0" borderId="22" xfId="0" applyFont="1" applyBorder="1" applyAlignment="1">
      <alignment horizontal="center"/>
    </xf>
    <xf numFmtId="0" fontId="23" fillId="0" borderId="23" xfId="0" applyFont="1" applyBorder="1" applyAlignment="1">
      <alignment horizontal="center"/>
    </xf>
    <xf numFmtId="0" fontId="23" fillId="0" borderId="24" xfId="0" applyFont="1" applyBorder="1" applyAlignment="1">
      <alignment horizontal="center"/>
    </xf>
    <xf numFmtId="0" fontId="23" fillId="0" borderId="50" xfId="0" applyFont="1" applyBorder="1" applyProtection="1">
      <protection locked="0"/>
    </xf>
    <xf numFmtId="3" fontId="23" fillId="0" borderId="51" xfId="0" applyNumberFormat="1" applyFont="1" applyBorder="1" applyProtection="1">
      <protection locked="0"/>
    </xf>
    <xf numFmtId="174" fontId="23" fillId="0" borderId="51" xfId="0" applyNumberFormat="1" applyFont="1" applyBorder="1" applyProtection="1">
      <protection locked="0"/>
    </xf>
    <xf numFmtId="174" fontId="23" fillId="0" borderId="52" xfId="0" applyNumberFormat="1" applyFont="1" applyBorder="1" applyProtection="1">
      <protection locked="0"/>
    </xf>
    <xf numFmtId="3" fontId="23" fillId="0" borderId="51" xfId="0" applyNumberFormat="1" applyFont="1" applyBorder="1"/>
    <xf numFmtId="174" fontId="23" fillId="0" borderId="51" xfId="0" applyNumberFormat="1" applyFont="1" applyBorder="1"/>
    <xf numFmtId="174" fontId="23" fillId="0" borderId="52" xfId="0" applyNumberFormat="1" applyFont="1" applyBorder="1"/>
    <xf numFmtId="0" fontId="23" fillId="5" borderId="50" xfId="0" applyFont="1" applyFill="1" applyBorder="1" applyProtection="1">
      <protection locked="0"/>
    </xf>
    <xf numFmtId="174" fontId="23" fillId="0" borderId="0" xfId="0" applyNumberFormat="1" applyFont="1"/>
    <xf numFmtId="174" fontId="36" fillId="0" borderId="0" xfId="0" applyNumberFormat="1" applyFont="1" applyAlignment="1">
      <alignment horizontal="center"/>
    </xf>
    <xf numFmtId="174" fontId="23" fillId="0" borderId="48" xfId="0" applyNumberFormat="1" applyFont="1" applyBorder="1" applyAlignment="1">
      <alignment horizontal="center"/>
    </xf>
    <xf numFmtId="174" fontId="23" fillId="0" borderId="48" xfId="0" applyNumberFormat="1" applyFont="1" applyBorder="1"/>
    <xf numFmtId="174" fontId="23" fillId="0" borderId="49" xfId="0" applyNumberFormat="1" applyFont="1" applyBorder="1" applyAlignment="1">
      <alignment horizontal="center"/>
    </xf>
    <xf numFmtId="174" fontId="23" fillId="0" borderId="23" xfId="0" applyNumberFormat="1" applyFont="1" applyBorder="1" applyAlignment="1">
      <alignment horizontal="center"/>
    </xf>
    <xf numFmtId="174" fontId="23" fillId="0" borderId="23" xfId="0" applyNumberFormat="1" applyFont="1" applyBorder="1"/>
    <xf numFmtId="174" fontId="23" fillId="0" borderId="24" xfId="0" applyNumberFormat="1" applyFont="1" applyBorder="1" applyAlignment="1">
      <alignment horizontal="center"/>
    </xf>
    <xf numFmtId="0" fontId="30" fillId="4" borderId="45" xfId="39" applyFont="1" applyFill="1" applyBorder="1"/>
    <xf numFmtId="0" fontId="30" fillId="4" borderId="39" xfId="39" applyFont="1" applyFill="1" applyBorder="1"/>
    <xf numFmtId="174" fontId="30" fillId="4" borderId="39" xfId="39" applyNumberFormat="1" applyFont="1" applyFill="1" applyBorder="1"/>
    <xf numFmtId="174" fontId="30" fillId="4" borderId="46" xfId="39" applyNumberFormat="1" applyFont="1" applyFill="1" applyBorder="1"/>
    <xf numFmtId="37" fontId="30" fillId="4" borderId="45" xfId="39" applyNumberFormat="1" applyFont="1" applyFill="1" applyBorder="1"/>
    <xf numFmtId="37" fontId="30" fillId="4" borderId="39" xfId="39" applyNumberFormat="1" applyFont="1" applyFill="1" applyBorder="1"/>
    <xf numFmtId="174" fontId="23" fillId="0" borderId="46" xfId="0" applyNumberFormat="1" applyFont="1" applyBorder="1"/>
    <xf numFmtId="0" fontId="36" fillId="0" borderId="50" xfId="0" applyFont="1" applyBorder="1" applyProtection="1">
      <protection locked="0"/>
    </xf>
    <xf numFmtId="3" fontId="36" fillId="0" borderId="51" xfId="0" applyNumberFormat="1" applyFont="1" applyBorder="1"/>
    <xf numFmtId="174" fontId="36" fillId="0" borderId="51" xfId="0" applyNumberFormat="1" applyFont="1" applyBorder="1"/>
    <xf numFmtId="174" fontId="36" fillId="0" borderId="52" xfId="0" applyNumberFormat="1" applyFont="1" applyBorder="1"/>
    <xf numFmtId="0" fontId="36" fillId="0" borderId="39" xfId="0" applyFont="1" applyBorder="1" applyAlignment="1">
      <alignment horizontal="center" wrapText="1"/>
    </xf>
    <xf numFmtId="6" fontId="36" fillId="0" borderId="39" xfId="0" applyNumberFormat="1" applyFont="1" applyBorder="1" applyAlignment="1">
      <alignment horizontal="center" wrapText="1"/>
    </xf>
    <xf numFmtId="0" fontId="23" fillId="0" borderId="0" xfId="0" applyFont="1" applyAlignment="1">
      <alignment horizontal="center" wrapText="1"/>
    </xf>
    <xf numFmtId="0" fontId="23" fillId="0" borderId="39" xfId="0" applyFont="1" applyBorder="1"/>
    <xf numFmtId="6" fontId="23" fillId="0" borderId="39" xfId="0" applyNumberFormat="1" applyFont="1" applyBorder="1"/>
    <xf numFmtId="0" fontId="30" fillId="0" borderId="39" xfId="0" applyFont="1" applyBorder="1" applyAlignment="1">
      <alignment horizontal="left" wrapText="1"/>
    </xf>
    <xf numFmtId="6" fontId="36" fillId="0" borderId="39" xfId="0" applyNumberFormat="1" applyFont="1" applyBorder="1"/>
    <xf numFmtId="0" fontId="32" fillId="0" borderId="39" xfId="0" applyFont="1" applyBorder="1" applyAlignment="1">
      <alignment horizontal="left" wrapText="1"/>
    </xf>
    <xf numFmtId="0" fontId="42" fillId="0" borderId="0" xfId="0" applyFont="1" applyAlignment="1">
      <alignment horizontal="center"/>
    </xf>
    <xf numFmtId="0" fontId="42" fillId="0" borderId="0" xfId="0" applyFont="1" applyAlignment="1">
      <alignment wrapText="1"/>
    </xf>
    <xf numFmtId="0" fontId="43" fillId="0" borderId="0" xfId="0" applyFont="1" applyAlignment="1">
      <alignment horizontal="left"/>
    </xf>
    <xf numFmtId="0" fontId="44" fillId="0" borderId="0" xfId="0" applyFont="1" applyAlignment="1">
      <alignment horizontal="right"/>
    </xf>
    <xf numFmtId="2" fontId="44" fillId="0" borderId="0" xfId="0" applyNumberFormat="1" applyFont="1"/>
    <xf numFmtId="0" fontId="42" fillId="0" borderId="36" xfId="0" applyFont="1" applyBorder="1" applyAlignment="1">
      <alignment horizontal="center"/>
    </xf>
    <xf numFmtId="0" fontId="42" fillId="0" borderId="38" xfId="0" applyFont="1" applyBorder="1"/>
    <xf numFmtId="0" fontId="23" fillId="0" borderId="39" xfId="0" applyFont="1" applyBorder="1" applyAlignment="1">
      <alignment horizontal="center"/>
    </xf>
    <xf numFmtId="0" fontId="23" fillId="0" borderId="51" xfId="0" applyFont="1" applyBorder="1" applyAlignment="1">
      <alignment horizontal="center"/>
    </xf>
    <xf numFmtId="0" fontId="23" fillId="0" borderId="19" xfId="0" applyFont="1" applyBorder="1" applyAlignment="1">
      <alignment horizontal="center"/>
    </xf>
    <xf numFmtId="0" fontId="23" fillId="0" borderId="53" xfId="0" applyFont="1" applyBorder="1" applyAlignment="1">
      <alignment horizontal="center"/>
    </xf>
    <xf numFmtId="0" fontId="23" fillId="0" borderId="36" xfId="0" applyFont="1" applyBorder="1" applyAlignment="1">
      <alignment horizontal="center"/>
    </xf>
    <xf numFmtId="0" fontId="43" fillId="0" borderId="54" xfId="0" applyFont="1" applyBorder="1" applyAlignment="1">
      <alignment horizontal="center"/>
    </xf>
    <xf numFmtId="0" fontId="23" fillId="0" borderId="35" xfId="0" applyFont="1" applyBorder="1" applyAlignment="1">
      <alignment horizontal="centerContinuous"/>
    </xf>
    <xf numFmtId="0" fontId="23" fillId="0" borderId="55" xfId="0" applyFont="1" applyBorder="1" applyAlignment="1">
      <alignment horizontal="centerContinuous"/>
    </xf>
    <xf numFmtId="0" fontId="23" fillId="0" borderId="35" xfId="0" applyFont="1" applyBorder="1" applyAlignment="1">
      <alignment horizontal="center"/>
    </xf>
    <xf numFmtId="0" fontId="23" fillId="0" borderId="56" xfId="0" applyFont="1" applyBorder="1" applyAlignment="1">
      <alignment horizontal="center"/>
    </xf>
    <xf numFmtId="0" fontId="23" fillId="0" borderId="55" xfId="0" applyFont="1" applyBorder="1" applyAlignment="1">
      <alignment horizontal="center"/>
    </xf>
    <xf numFmtId="0" fontId="23" fillId="0" borderId="54" xfId="0" applyFont="1" applyBorder="1"/>
    <xf numFmtId="0" fontId="23" fillId="0" borderId="21" xfId="0" applyFont="1" applyBorder="1" applyAlignment="1">
      <alignment horizontal="center"/>
    </xf>
    <xf numFmtId="0" fontId="23" fillId="0" borderId="57" xfId="0" applyFont="1" applyBorder="1" applyAlignment="1">
      <alignment horizontal="center"/>
    </xf>
    <xf numFmtId="0" fontId="23" fillId="0" borderId="58" xfId="0" applyFont="1" applyBorder="1"/>
    <xf numFmtId="0" fontId="23" fillId="0" borderId="12" xfId="0" applyFont="1" applyBorder="1" applyAlignment="1">
      <alignment horizontal="center"/>
    </xf>
    <xf numFmtId="0" fontId="42" fillId="6" borderId="12" xfId="0" applyFont="1" applyFill="1" applyBorder="1" applyAlignment="1">
      <alignment horizontal="left"/>
    </xf>
    <xf numFmtId="0" fontId="36" fillId="6" borderId="12" xfId="0" applyFont="1" applyFill="1" applyBorder="1" applyAlignment="1">
      <alignment horizontal="center"/>
    </xf>
    <xf numFmtId="0" fontId="23" fillId="0" borderId="39" xfId="0" applyFont="1" applyBorder="1" applyAlignment="1">
      <alignment horizontal="center" vertical="top"/>
    </xf>
    <xf numFmtId="0" fontId="23" fillId="0" borderId="51" xfId="0" applyFont="1" applyBorder="1" applyAlignment="1">
      <alignment horizontal="left"/>
    </xf>
    <xf numFmtId="3" fontId="23" fillId="7" borderId="35" xfId="0" applyNumberFormat="1" applyFont="1" applyFill="1" applyBorder="1" applyAlignment="1">
      <alignment horizontal="right"/>
    </xf>
    <xf numFmtId="3" fontId="23" fillId="0" borderId="51" xfId="0" applyNumberFormat="1" applyFont="1" applyBorder="1" applyAlignment="1" applyProtection="1">
      <alignment horizontal="right"/>
      <protection locked="0"/>
    </xf>
    <xf numFmtId="3" fontId="23" fillId="0" borderId="51" xfId="0" applyNumberFormat="1" applyFont="1" applyBorder="1" applyAlignment="1">
      <alignment horizontal="right"/>
    </xf>
    <xf numFmtId="3" fontId="23" fillId="7" borderId="55" xfId="0" applyNumberFormat="1" applyFont="1" applyFill="1" applyBorder="1" applyAlignment="1">
      <alignment horizontal="right"/>
    </xf>
    <xf numFmtId="3" fontId="23" fillId="7" borderId="54" xfId="0" applyNumberFormat="1" applyFont="1" applyFill="1" applyBorder="1" applyAlignment="1">
      <alignment horizontal="right"/>
    </xf>
    <xf numFmtId="0" fontId="23" fillId="0" borderId="51" xfId="0" applyFont="1" applyBorder="1"/>
    <xf numFmtId="0" fontId="23" fillId="0" borderId="39" xfId="0" applyFont="1" applyBorder="1" applyAlignment="1">
      <alignment horizontal="left" vertical="top" wrapText="1"/>
    </xf>
    <xf numFmtId="3" fontId="23" fillId="7" borderId="51" xfId="0" applyNumberFormat="1" applyFont="1" applyFill="1" applyBorder="1" applyAlignment="1">
      <alignment horizontal="right"/>
    </xf>
    <xf numFmtId="3" fontId="23" fillId="0" borderId="39" xfId="0" applyNumberFormat="1" applyFont="1" applyBorder="1" applyAlignment="1" applyProtection="1">
      <alignment horizontal="right"/>
      <protection locked="0"/>
    </xf>
    <xf numFmtId="3" fontId="23" fillId="0" borderId="39" xfId="0" applyNumberFormat="1" applyFont="1" applyBorder="1" applyAlignment="1">
      <alignment horizontal="right"/>
    </xf>
    <xf numFmtId="3" fontId="23" fillId="7" borderId="53" xfId="0" applyNumberFormat="1" applyFont="1" applyFill="1" applyBorder="1" applyAlignment="1">
      <alignment horizontal="right"/>
    </xf>
    <xf numFmtId="3" fontId="23" fillId="7" borderId="21" xfId="0" applyNumberFormat="1" applyFont="1" applyFill="1" applyBorder="1" applyAlignment="1">
      <alignment horizontal="right"/>
    </xf>
    <xf numFmtId="0" fontId="23" fillId="0" borderId="39" xfId="0" applyFont="1" applyBorder="1" applyAlignment="1">
      <alignment vertical="top" wrapText="1"/>
    </xf>
    <xf numFmtId="3" fontId="23" fillId="7" borderId="57" xfId="0" applyNumberFormat="1" applyFont="1" applyFill="1" applyBorder="1" applyAlignment="1">
      <alignment horizontal="right"/>
    </xf>
    <xf numFmtId="3" fontId="23" fillId="7" borderId="56" xfId="0" applyNumberFormat="1" applyFont="1" applyFill="1" applyBorder="1" applyAlignment="1">
      <alignment horizontal="right"/>
    </xf>
    <xf numFmtId="3" fontId="23" fillId="7" borderId="12" xfId="0" applyNumberFormat="1" applyFont="1" applyFill="1" applyBorder="1" applyAlignment="1">
      <alignment horizontal="right"/>
    </xf>
    <xf numFmtId="3" fontId="23" fillId="7" borderId="0" xfId="0" applyNumberFormat="1" applyFont="1" applyFill="1" applyAlignment="1">
      <alignment horizontal="right"/>
    </xf>
    <xf numFmtId="0" fontId="23" fillId="0" borderId="39" xfId="0" applyFont="1" applyBorder="1" applyAlignment="1">
      <alignment horizontal="left"/>
    </xf>
    <xf numFmtId="3" fontId="23" fillId="0" borderId="38" xfId="0" applyNumberFormat="1" applyFont="1" applyBorder="1" applyAlignment="1">
      <alignment horizontal="right"/>
    </xf>
    <xf numFmtId="3" fontId="23" fillId="0" borderId="35" xfId="0" applyNumberFormat="1" applyFont="1" applyBorder="1" applyAlignment="1">
      <alignment horizontal="right"/>
    </xf>
    <xf numFmtId="3" fontId="23" fillId="0" borderId="36" xfId="0" applyNumberFormat="1" applyFont="1" applyBorder="1" applyAlignment="1" applyProtection="1">
      <alignment horizontal="right"/>
      <protection locked="0"/>
    </xf>
    <xf numFmtId="3" fontId="23" fillId="0" borderId="36" xfId="0" applyNumberFormat="1" applyFont="1" applyBorder="1" applyAlignment="1">
      <alignment horizontal="right"/>
    </xf>
    <xf numFmtId="3" fontId="23" fillId="0" borderId="35" xfId="0" applyNumberFormat="1" applyFont="1" applyBorder="1" applyAlignment="1" applyProtection="1">
      <alignment horizontal="right"/>
      <protection locked="0"/>
    </xf>
    <xf numFmtId="3" fontId="23" fillId="7" borderId="37" xfId="0" applyNumberFormat="1" applyFont="1" applyFill="1" applyBorder="1" applyAlignment="1">
      <alignment horizontal="right"/>
    </xf>
    <xf numFmtId="0" fontId="36" fillId="0" borderId="39" xfId="0" applyFont="1" applyBorder="1"/>
    <xf numFmtId="3" fontId="23" fillId="7" borderId="19" xfId="0" applyNumberFormat="1" applyFont="1" applyFill="1" applyBorder="1" applyAlignment="1">
      <alignment horizontal="right"/>
    </xf>
    <xf numFmtId="0" fontId="36" fillId="0" borderId="39" xfId="0" applyFont="1" applyBorder="1" applyAlignment="1">
      <alignment vertical="top" wrapText="1"/>
    </xf>
    <xf numFmtId="0" fontId="23" fillId="0" borderId="35" xfId="0" applyFont="1" applyBorder="1" applyAlignment="1">
      <alignment horizontal="left" vertical="top" wrapText="1"/>
    </xf>
    <xf numFmtId="3" fontId="23" fillId="7" borderId="58" xfId="0" applyNumberFormat="1" applyFont="1" applyFill="1" applyBorder="1" applyAlignment="1">
      <alignment horizontal="right"/>
    </xf>
    <xf numFmtId="0" fontId="36" fillId="0" borderId="35" xfId="0" applyFont="1" applyBorder="1" applyAlignment="1">
      <alignment vertical="top" wrapText="1"/>
    </xf>
    <xf numFmtId="0" fontId="23" fillId="2" borderId="37" xfId="0" applyFont="1" applyFill="1" applyBorder="1" applyAlignment="1">
      <alignment horizontal="left" vertical="top"/>
    </xf>
    <xf numFmtId="0" fontId="36" fillId="2" borderId="37" xfId="0" applyFont="1" applyFill="1" applyBorder="1" applyAlignment="1">
      <alignment horizontal="center"/>
    </xf>
    <xf numFmtId="0" fontId="23" fillId="0" borderId="57" xfId="0" applyFont="1" applyBorder="1" applyAlignment="1">
      <alignment horizontal="left"/>
    </xf>
    <xf numFmtId="3" fontId="23" fillId="0" borderId="12" xfId="0" applyNumberFormat="1" applyFont="1" applyBorder="1" applyAlignment="1">
      <alignment horizontal="right"/>
    </xf>
    <xf numFmtId="3" fontId="23" fillId="0" borderId="58" xfId="0" applyNumberFormat="1" applyFont="1" applyBorder="1" applyAlignment="1">
      <alignment horizontal="right"/>
    </xf>
    <xf numFmtId="3" fontId="23" fillId="0" borderId="12" xfId="0" applyNumberFormat="1" applyFont="1" applyBorder="1" applyAlignment="1" applyProtection="1">
      <alignment horizontal="right"/>
      <protection locked="0"/>
    </xf>
    <xf numFmtId="0" fontId="23" fillId="0" borderId="57" xfId="0" applyFont="1" applyBorder="1"/>
    <xf numFmtId="0" fontId="23" fillId="0" borderId="36" xfId="0" applyFont="1" applyBorder="1" applyAlignment="1">
      <alignment horizontal="left"/>
    </xf>
    <xf numFmtId="3" fontId="23" fillId="0" borderId="37" xfId="0" applyNumberFormat="1" applyFont="1" applyBorder="1" applyAlignment="1">
      <alignment horizontal="right"/>
    </xf>
    <xf numFmtId="3" fontId="23" fillId="0" borderId="37" xfId="0" applyNumberFormat="1" applyFont="1" applyBorder="1" applyAlignment="1" applyProtection="1">
      <alignment horizontal="right"/>
      <protection locked="0"/>
    </xf>
    <xf numFmtId="0" fontId="23" fillId="0" borderId="36" xfId="0" applyFont="1" applyBorder="1"/>
    <xf numFmtId="0" fontId="23" fillId="0" borderId="55" xfId="0" applyFont="1" applyBorder="1" applyAlignment="1">
      <alignment horizontal="left"/>
    </xf>
    <xf numFmtId="3" fontId="23" fillId="0" borderId="56" xfId="0" applyNumberFormat="1" applyFont="1" applyBorder="1" applyAlignment="1">
      <alignment horizontal="right"/>
    </xf>
    <xf numFmtId="3" fontId="23" fillId="0" borderId="54" xfId="0" applyNumberFormat="1" applyFont="1" applyBorder="1" applyAlignment="1">
      <alignment horizontal="right"/>
    </xf>
    <xf numFmtId="0" fontId="36" fillId="0" borderId="55" xfId="0" applyFont="1" applyBorder="1"/>
    <xf numFmtId="0" fontId="23" fillId="6" borderId="37" xfId="0" applyFont="1" applyFill="1" applyBorder="1" applyAlignment="1">
      <alignment horizontal="left" vertical="top"/>
    </xf>
    <xf numFmtId="0" fontId="36" fillId="6" borderId="37" xfId="0" applyFont="1" applyFill="1" applyBorder="1" applyAlignment="1">
      <alignment horizontal="center"/>
    </xf>
    <xf numFmtId="3" fontId="23" fillId="7" borderId="36" xfId="0" applyNumberFormat="1" applyFont="1" applyFill="1" applyBorder="1" applyAlignment="1">
      <alignment horizontal="right"/>
    </xf>
    <xf numFmtId="3" fontId="23" fillId="7" borderId="38" xfId="0" applyNumberFormat="1" applyFont="1" applyFill="1" applyBorder="1" applyAlignment="1">
      <alignment horizontal="right"/>
    </xf>
    <xf numFmtId="3" fontId="23" fillId="0" borderId="58" xfId="0" applyNumberFormat="1" applyFont="1" applyBorder="1" applyAlignment="1" applyProtection="1">
      <alignment horizontal="right"/>
      <protection locked="0"/>
    </xf>
    <xf numFmtId="3" fontId="23" fillId="0" borderId="21" xfId="0" applyNumberFormat="1" applyFont="1" applyBorder="1" applyAlignment="1">
      <alignment horizontal="right"/>
    </xf>
    <xf numFmtId="0" fontId="23" fillId="0" borderId="39" xfId="0" applyFont="1" applyBorder="1" applyAlignment="1">
      <alignment horizontal="left" wrapText="1"/>
    </xf>
    <xf numFmtId="3" fontId="23" fillId="0" borderId="55" xfId="0" applyNumberFormat="1" applyFont="1" applyBorder="1" applyAlignment="1">
      <alignment horizontal="right"/>
    </xf>
    <xf numFmtId="0" fontId="36" fillId="0" borderId="39" xfId="0" applyFont="1" applyBorder="1" applyAlignment="1">
      <alignment wrapText="1"/>
    </xf>
    <xf numFmtId="0" fontId="42" fillId="0" borderId="35" xfId="0" applyFont="1" applyBorder="1" applyAlignment="1">
      <alignment horizontal="center"/>
    </xf>
    <xf numFmtId="0" fontId="36" fillId="0" borderId="35" xfId="0" applyFont="1" applyBorder="1" applyAlignment="1">
      <alignment wrapText="1"/>
    </xf>
    <xf numFmtId="0" fontId="23" fillId="0" borderId="51" xfId="0" applyFont="1" applyBorder="1" applyAlignment="1">
      <alignment horizontal="center" wrapText="1"/>
    </xf>
    <xf numFmtId="0" fontId="23" fillId="0" borderId="36" xfId="0" applyFont="1" applyBorder="1" applyAlignment="1">
      <alignment horizontal="center" wrapText="1"/>
    </xf>
    <xf numFmtId="0" fontId="23" fillId="0" borderId="51" xfId="0" applyFont="1" applyBorder="1" applyAlignment="1">
      <alignment horizontal="left" wrapText="1"/>
    </xf>
    <xf numFmtId="3" fontId="23" fillId="0" borderId="39" xfId="0" applyNumberFormat="1" applyFont="1" applyBorder="1" applyAlignment="1">
      <alignment horizontal="right" wrapText="1"/>
    </xf>
    <xf numFmtId="3" fontId="23" fillId="0" borderId="38" xfId="0" applyNumberFormat="1" applyFont="1" applyBorder="1" applyAlignment="1" applyProtection="1">
      <alignment horizontal="right"/>
      <protection locked="0"/>
    </xf>
    <xf numFmtId="0" fontId="36" fillId="0" borderId="51" xfId="0" applyFont="1" applyBorder="1" applyAlignment="1">
      <alignment wrapText="1"/>
    </xf>
    <xf numFmtId="3" fontId="23" fillId="0" borderId="36" xfId="0" applyNumberFormat="1" applyFont="1" applyBorder="1" applyAlignment="1" applyProtection="1">
      <alignment horizontal="right" wrapText="1"/>
      <protection locked="0"/>
    </xf>
    <xf numFmtId="3" fontId="23" fillId="0" borderId="37" xfId="0" applyNumberFormat="1" applyFont="1" applyBorder="1" applyAlignment="1" applyProtection="1">
      <alignment horizontal="right" wrapText="1"/>
      <protection locked="0"/>
    </xf>
    <xf numFmtId="3" fontId="23" fillId="0" borderId="38" xfId="0" applyNumberFormat="1" applyFont="1" applyBorder="1" applyAlignment="1" applyProtection="1">
      <alignment horizontal="right" wrapText="1"/>
      <protection locked="0"/>
    </xf>
    <xf numFmtId="0" fontId="23" fillId="0" borderId="48" xfId="0" applyFont="1" applyBorder="1" applyAlignment="1">
      <alignment horizontal="center"/>
    </xf>
    <xf numFmtId="0" fontId="23" fillId="0" borderId="23" xfId="0" applyFont="1" applyBorder="1" applyAlignment="1">
      <alignment horizontal="center"/>
    </xf>
    <xf numFmtId="0" fontId="33" fillId="0" borderId="0" xfId="0" applyFont="1" applyAlignment="1">
      <alignment horizontal="left"/>
    </xf>
    <xf numFmtId="0" fontId="33" fillId="0" borderId="0" xfId="0" applyFont="1" applyAlignment="1">
      <alignment horizontal="right"/>
    </xf>
    <xf numFmtId="0" fontId="45" fillId="0" borderId="0" xfId="0" applyFont="1" applyAlignment="1">
      <alignment horizontal="right" vertical="top" wrapText="1"/>
    </xf>
    <xf numFmtId="0" fontId="33" fillId="0" borderId="0" xfId="0" applyFont="1" applyAlignment="1">
      <alignment horizontal="left" indent="3"/>
    </xf>
    <xf numFmtId="170" fontId="33" fillId="0" borderId="0" xfId="0" applyNumberFormat="1" applyFont="1" applyAlignment="1">
      <alignment horizontal="right" vertical="top" wrapText="1"/>
    </xf>
    <xf numFmtId="0" fontId="33" fillId="0" borderId="1" xfId="0" applyFont="1" applyBorder="1" applyAlignment="1">
      <alignment horizontal="left"/>
    </xf>
    <xf numFmtId="0" fontId="33" fillId="0" borderId="2" xfId="0" applyFont="1" applyBorder="1" applyAlignment="1">
      <alignment horizontal="left"/>
    </xf>
    <xf numFmtId="170" fontId="33" fillId="0" borderId="0" xfId="0" applyNumberFormat="1" applyFont="1" applyAlignment="1">
      <alignment horizontal="right"/>
    </xf>
    <xf numFmtId="0" fontId="33" fillId="0" borderId="3" xfId="0" applyFont="1" applyBorder="1" applyAlignment="1">
      <alignment horizontal="left"/>
    </xf>
    <xf numFmtId="0" fontId="33" fillId="0" borderId="2" xfId="0" applyFont="1" applyBorder="1" applyAlignment="1">
      <alignment horizontal="right"/>
    </xf>
    <xf numFmtId="0" fontId="47" fillId="0" borderId="0" xfId="36" applyFont="1"/>
    <xf numFmtId="0" fontId="47" fillId="2" borderId="0" xfId="36" applyFont="1" applyFill="1"/>
    <xf numFmtId="49" fontId="47" fillId="2" borderId="0" xfId="36" applyNumberFormat="1" applyFont="1" applyFill="1" applyAlignment="1">
      <alignment horizontal="right"/>
    </xf>
    <xf numFmtId="10" fontId="46" fillId="2" borderId="0" xfId="36" applyNumberFormat="1" applyFont="1" applyFill="1" applyAlignment="1">
      <alignment horizontal="center" wrapText="1"/>
    </xf>
    <xf numFmtId="10" fontId="47" fillId="2" borderId="0" xfId="36" applyNumberFormat="1" applyFont="1" applyFill="1" applyAlignment="1">
      <alignment horizontal="center" wrapText="1"/>
    </xf>
    <xf numFmtId="0" fontId="47" fillId="2" borderId="14" xfId="36" applyFont="1" applyFill="1" applyBorder="1" applyAlignment="1">
      <alignment horizontal="center" wrapText="1"/>
    </xf>
    <xf numFmtId="10" fontId="47" fillId="2" borderId="14" xfId="36" applyNumberFormat="1" applyFont="1" applyFill="1" applyBorder="1" applyAlignment="1">
      <alignment horizontal="center" wrapText="1"/>
    </xf>
    <xf numFmtId="0" fontId="46" fillId="2" borderId="0" xfId="36" applyFont="1" applyFill="1" applyAlignment="1">
      <alignment horizontal="center" wrapText="1"/>
    </xf>
    <xf numFmtId="49" fontId="47" fillId="0" borderId="0" xfId="36" applyNumberFormat="1" applyFont="1" applyAlignment="1">
      <alignment horizontal="right"/>
    </xf>
    <xf numFmtId="0" fontId="47" fillId="0" borderId="0" xfId="36" applyFont="1" applyAlignment="1"/>
    <xf numFmtId="3" fontId="47" fillId="0" borderId="0" xfId="36" applyNumberFormat="1" applyFont="1" applyAlignment="1"/>
    <xf numFmtId="10" fontId="47" fillId="0" borderId="0" xfId="36" applyNumberFormat="1" applyFont="1" applyAlignment="1">
      <alignment horizontal="right"/>
    </xf>
    <xf numFmtId="0" fontId="47" fillId="0" borderId="0" xfId="35" applyFont="1" applyAlignment="1"/>
    <xf numFmtId="3" fontId="47" fillId="0" borderId="12" xfId="36" applyNumberFormat="1" applyFont="1" applyBorder="1" applyAlignment="1"/>
    <xf numFmtId="10" fontId="47" fillId="0" borderId="12" xfId="36" applyNumberFormat="1" applyFont="1" applyBorder="1" applyAlignment="1">
      <alignment horizontal="right"/>
    </xf>
    <xf numFmtId="3" fontId="47" fillId="0" borderId="0" xfId="36" applyNumberFormat="1" applyFont="1" applyBorder="1" applyAlignment="1"/>
    <xf numFmtId="10" fontId="47" fillId="0" borderId="0" xfId="36" applyNumberFormat="1" applyFont="1" applyBorder="1" applyAlignment="1">
      <alignment horizontal="right"/>
    </xf>
    <xf numFmtId="0" fontId="46" fillId="0" borderId="0" xfId="36" applyFont="1" applyAlignment="1"/>
    <xf numFmtId="0" fontId="46" fillId="0" borderId="0" xfId="36" applyFont="1"/>
    <xf numFmtId="49" fontId="47" fillId="0" borderId="0" xfId="35" applyNumberFormat="1" applyFont="1" applyAlignment="1">
      <alignment horizontal="right"/>
    </xf>
    <xf numFmtId="0" fontId="46" fillId="0" borderId="0" xfId="35" applyFont="1" applyAlignment="1">
      <alignment horizontal="left"/>
    </xf>
    <xf numFmtId="0" fontId="46" fillId="0" borderId="0" xfId="35" applyFont="1" applyAlignment="1">
      <alignment horizontal="center"/>
    </xf>
    <xf numFmtId="1" fontId="46" fillId="0" borderId="0" xfId="35" applyNumberFormat="1" applyFont="1" applyAlignment="1">
      <alignment horizontal="left"/>
    </xf>
    <xf numFmtId="0" fontId="47" fillId="0" borderId="0" xfId="35" applyFont="1"/>
    <xf numFmtId="0" fontId="47" fillId="0" borderId="0" xfId="36" applyFont="1" applyAlignment="1">
      <alignment horizontal="center"/>
    </xf>
    <xf numFmtId="0" fontId="46" fillId="0" borderId="0" xfId="36" applyFont="1" applyAlignment="1">
      <alignment horizontal="center"/>
    </xf>
    <xf numFmtId="3" fontId="48" fillId="0" borderId="12" xfId="0" applyNumberFormat="1" applyFont="1" applyBorder="1" applyAlignment="1"/>
    <xf numFmtId="3" fontId="48" fillId="0" borderId="0" xfId="0" applyNumberFormat="1" applyFont="1" applyBorder="1" applyAlignment="1"/>
    <xf numFmtId="0" fontId="49" fillId="0" borderId="0" xfId="0" applyFont="1" applyAlignment="1"/>
    <xf numFmtId="49" fontId="47" fillId="0" borderId="0" xfId="36" applyNumberFormat="1" applyFont="1" applyAlignment="1">
      <alignment horizontal="center"/>
    </xf>
    <xf numFmtId="3" fontId="48" fillId="0" borderId="13" xfId="0" applyNumberFormat="1" applyFont="1" applyBorder="1" applyAlignment="1"/>
    <xf numFmtId="10" fontId="47" fillId="0" borderId="13" xfId="36" applyNumberFormat="1" applyFont="1" applyBorder="1" applyAlignment="1">
      <alignment horizontal="right"/>
    </xf>
    <xf numFmtId="37" fontId="47" fillId="0" borderId="0" xfId="36" applyNumberFormat="1" applyFont="1"/>
    <xf numFmtId="10" fontId="47" fillId="0" borderId="0" xfId="36" applyNumberFormat="1" applyFont="1"/>
    <xf numFmtId="3" fontId="23" fillId="0" borderId="29" xfId="38" applyNumberFormat="1" applyFont="1" applyBorder="1" applyAlignment="1">
      <alignment vertical="top" wrapText="1"/>
    </xf>
    <xf numFmtId="3" fontId="23" fillId="0" borderId="31" xfId="38" applyNumberFormat="1" applyFont="1" applyBorder="1" applyAlignment="1">
      <alignment wrapText="1"/>
    </xf>
    <xf numFmtId="0" fontId="23" fillId="0" borderId="0" xfId="38" applyFont="1" applyAlignment="1">
      <alignment wrapText="1"/>
    </xf>
    <xf numFmtId="0" fontId="23" fillId="0" borderId="0" xfId="0" applyFont="1" applyAlignment="1">
      <alignment horizontal="center"/>
    </xf>
    <xf numFmtId="0" fontId="23" fillId="0" borderId="12" xfId="0" applyFont="1" applyBorder="1" applyAlignment="1">
      <alignment horizontal="center"/>
    </xf>
    <xf numFmtId="0" fontId="23" fillId="0" borderId="36" xfId="0" applyFont="1" applyBorder="1" applyAlignment="1">
      <alignment horizontal="center" wrapText="1"/>
    </xf>
    <xf numFmtId="0" fontId="23" fillId="0" borderId="36" xfId="0" applyFont="1" applyBorder="1" applyAlignment="1">
      <alignment horizontal="center"/>
    </xf>
    <xf numFmtId="0" fontId="52" fillId="0" borderId="39" xfId="0" applyFont="1" applyBorder="1" applyAlignment="1">
      <alignment horizontal="center" wrapText="1"/>
    </xf>
    <xf numFmtId="6" fontId="52" fillId="0" borderId="39" xfId="0" applyNumberFormat="1" applyFont="1" applyBorder="1" applyAlignment="1">
      <alignment horizontal="center" wrapText="1"/>
    </xf>
    <xf numFmtId="0" fontId="50" fillId="0" borderId="39" xfId="0" applyFont="1" applyBorder="1"/>
    <xf numFmtId="6" fontId="50" fillId="0" borderId="39" xfId="0" applyNumberFormat="1" applyFont="1" applyBorder="1"/>
    <xf numFmtId="0" fontId="51" fillId="0" borderId="39" xfId="0" applyFont="1" applyBorder="1" applyAlignment="1">
      <alignment horizontal="left" wrapText="1"/>
    </xf>
    <xf numFmtId="6" fontId="52" fillId="0" borderId="39" xfId="0" applyNumberFormat="1" applyFont="1" applyBorder="1"/>
    <xf numFmtId="0" fontId="53" fillId="0" borderId="39" xfId="0" applyFont="1" applyBorder="1" applyAlignment="1">
      <alignment horizontal="left" wrapText="1"/>
    </xf>
    <xf numFmtId="0" fontId="33" fillId="0" borderId="0" xfId="0" applyFont="1" applyAlignment="1">
      <alignment horizontal="center"/>
    </xf>
    <xf numFmtId="0" fontId="41" fillId="0" borderId="16" xfId="0" applyFont="1" applyBorder="1" applyAlignment="1">
      <alignment horizontal="center" wrapText="1"/>
    </xf>
    <xf numFmtId="0" fontId="33" fillId="0" borderId="4" xfId="0" applyFont="1" applyBorder="1" applyAlignment="1">
      <alignment horizontal="center"/>
    </xf>
    <xf numFmtId="0" fontId="33" fillId="0" borderId="59" xfId="0" applyFont="1" applyBorder="1" applyAlignment="1">
      <alignment horizontal="center"/>
    </xf>
    <xf numFmtId="0" fontId="33" fillId="0" borderId="60" xfId="0" applyFont="1" applyBorder="1" applyAlignment="1">
      <alignment horizontal="center"/>
    </xf>
    <xf numFmtId="0" fontId="33" fillId="0" borderId="61" xfId="0" applyFont="1" applyBorder="1" applyAlignment="1">
      <alignment horizontal="center"/>
    </xf>
    <xf numFmtId="0" fontId="33" fillId="0" borderId="62" xfId="0" applyFont="1" applyBorder="1" applyAlignment="1">
      <alignment horizontal="center"/>
    </xf>
    <xf numFmtId="0" fontId="33" fillId="0" borderId="49" xfId="0" applyFont="1" applyBorder="1" applyAlignment="1">
      <alignment horizontal="center"/>
    </xf>
    <xf numFmtId="0" fontId="33" fillId="0" borderId="7" xfId="0" applyFont="1" applyBorder="1" applyAlignment="1">
      <alignment horizontal="center"/>
    </xf>
    <xf numFmtId="0" fontId="33" fillId="0" borderId="21" xfId="0" applyFont="1" applyBorder="1"/>
    <xf numFmtId="0" fontId="33" fillId="0" borderId="42" xfId="0" applyFont="1" applyBorder="1" applyAlignment="1">
      <alignment horizontal="center"/>
    </xf>
    <xf numFmtId="0" fontId="33" fillId="0" borderId="12" xfId="0" applyFont="1" applyBorder="1"/>
    <xf numFmtId="0" fontId="33" fillId="0" borderId="57" xfId="0" applyFont="1" applyBorder="1" applyAlignment="1">
      <alignment horizontal="left"/>
    </xf>
    <xf numFmtId="3" fontId="33" fillId="7" borderId="35" xfId="0" applyNumberFormat="1" applyFont="1" applyFill="1" applyBorder="1" applyAlignment="1">
      <alignment horizontal="right"/>
    </xf>
    <xf numFmtId="3" fontId="33" fillId="0" borderId="57" xfId="0" applyNumberFormat="1" applyFont="1" applyBorder="1" applyAlignment="1" applyProtection="1">
      <alignment horizontal="right"/>
      <protection locked="0"/>
    </xf>
    <xf numFmtId="3" fontId="33" fillId="0" borderId="57" xfId="0" applyNumberFormat="1" applyFont="1" applyBorder="1" applyAlignment="1">
      <alignment horizontal="right"/>
    </xf>
    <xf numFmtId="3" fontId="33" fillId="0" borderId="52" xfId="0" applyNumberFormat="1" applyFont="1" applyBorder="1" applyAlignment="1">
      <alignment horizontal="right"/>
    </xf>
    <xf numFmtId="0" fontId="33" fillId="0" borderId="57" xfId="0" applyFont="1" applyBorder="1"/>
    <xf numFmtId="0" fontId="33" fillId="0" borderId="29" xfId="0" applyFont="1" applyBorder="1" applyAlignment="1">
      <alignment horizontal="center"/>
    </xf>
    <xf numFmtId="3" fontId="33" fillId="7" borderId="53" xfId="0" applyNumberFormat="1" applyFont="1" applyFill="1" applyBorder="1" applyAlignment="1">
      <alignment horizontal="right"/>
    </xf>
    <xf numFmtId="3" fontId="33" fillId="0" borderId="36" xfId="0" applyNumberFormat="1" applyFont="1" applyBorder="1" applyAlignment="1" applyProtection="1">
      <alignment horizontal="right"/>
      <protection locked="0"/>
    </xf>
    <xf numFmtId="3" fontId="33" fillId="0" borderId="36" xfId="0" applyNumberFormat="1" applyFont="1" applyBorder="1" applyAlignment="1">
      <alignment horizontal="right"/>
    </xf>
    <xf numFmtId="3" fontId="33" fillId="0" borderId="46" xfId="0" applyNumberFormat="1" applyFont="1" applyBorder="1" applyAlignment="1">
      <alignment horizontal="right"/>
    </xf>
    <xf numFmtId="3" fontId="33" fillId="7" borderId="36" xfId="0" applyNumberFormat="1" applyFont="1" applyFill="1" applyBorder="1" applyAlignment="1">
      <alignment horizontal="right"/>
    </xf>
    <xf numFmtId="3" fontId="33" fillId="7" borderId="56" xfId="0" applyNumberFormat="1" applyFont="1" applyFill="1" applyBorder="1" applyAlignment="1">
      <alignment horizontal="right"/>
    </xf>
    <xf numFmtId="3" fontId="33" fillId="7" borderId="55" xfId="0" applyNumberFormat="1" applyFont="1" applyFill="1" applyBorder="1" applyAlignment="1">
      <alignment horizontal="right"/>
    </xf>
    <xf numFmtId="3" fontId="33" fillId="0" borderId="55" xfId="0" applyNumberFormat="1" applyFont="1" applyBorder="1" applyAlignment="1" applyProtection="1">
      <alignment horizontal="right"/>
      <protection locked="0"/>
    </xf>
    <xf numFmtId="3" fontId="33" fillId="0" borderId="55" xfId="0" applyNumberFormat="1" applyFont="1" applyBorder="1" applyAlignment="1">
      <alignment horizontal="right"/>
    </xf>
    <xf numFmtId="0" fontId="33" fillId="0" borderId="29" xfId="0" applyFont="1" applyBorder="1" applyAlignment="1">
      <alignment horizontal="center" vertical="top"/>
    </xf>
    <xf numFmtId="0" fontId="33" fillId="0" borderId="57" xfId="0" applyFont="1" applyBorder="1" applyAlignment="1">
      <alignment horizontal="left" vertical="top" wrapText="1"/>
    </xf>
    <xf numFmtId="3" fontId="33" fillId="7" borderId="54" xfId="0" applyNumberFormat="1" applyFont="1" applyFill="1" applyBorder="1" applyAlignment="1">
      <alignment horizontal="right"/>
    </xf>
    <xf numFmtId="3" fontId="33" fillId="0" borderId="30" xfId="0" applyNumberFormat="1" applyFont="1" applyBorder="1" applyAlignment="1">
      <alignment horizontal="right"/>
    </xf>
    <xf numFmtId="0" fontId="33" fillId="0" borderId="29" xfId="0" applyFont="1" applyBorder="1" applyAlignment="1">
      <alignment horizontal="center" vertical="top" wrapText="1"/>
    </xf>
    <xf numFmtId="3" fontId="33" fillId="7" borderId="21" xfId="0" applyNumberFormat="1" applyFont="1" applyFill="1" applyBorder="1" applyAlignment="1">
      <alignment horizontal="right"/>
    </xf>
    <xf numFmtId="0" fontId="33" fillId="0" borderId="57" xfId="0" applyFont="1" applyBorder="1" applyAlignment="1">
      <alignment vertical="top" wrapText="1"/>
    </xf>
    <xf numFmtId="3" fontId="33" fillId="7" borderId="57" xfId="0" applyNumberFormat="1" applyFont="1" applyFill="1" applyBorder="1" applyAlignment="1">
      <alignment horizontal="right"/>
    </xf>
    <xf numFmtId="3" fontId="33" fillId="7" borderId="58" xfId="0" applyNumberFormat="1" applyFont="1" applyFill="1" applyBorder="1" applyAlignment="1">
      <alignment horizontal="right"/>
    </xf>
    <xf numFmtId="0" fontId="33" fillId="0" borderId="32" xfId="0" applyFont="1" applyBorder="1" applyAlignment="1">
      <alignment horizontal="center"/>
    </xf>
    <xf numFmtId="0" fontId="33" fillId="0" borderId="64" xfId="0" applyFont="1" applyBorder="1" applyAlignment="1">
      <alignment horizontal="left"/>
    </xf>
    <xf numFmtId="3" fontId="33" fillId="0" borderId="65" xfId="0" applyNumberFormat="1" applyFont="1" applyBorder="1" applyAlignment="1">
      <alignment horizontal="right"/>
    </xf>
    <xf numFmtId="3" fontId="33" fillId="0" borderId="65" xfId="0" applyNumberFormat="1" applyFont="1" applyBorder="1" applyAlignment="1" applyProtection="1">
      <alignment horizontal="right"/>
      <protection locked="0"/>
    </xf>
    <xf numFmtId="3" fontId="33" fillId="0" borderId="66" xfId="0" applyNumberFormat="1" applyFont="1" applyBorder="1" applyAlignment="1">
      <alignment horizontal="right"/>
    </xf>
    <xf numFmtId="0" fontId="33" fillId="0" borderId="64" xfId="0" applyFont="1" applyBorder="1"/>
    <xf numFmtId="3" fontId="33" fillId="7" borderId="51" xfId="0" applyNumberFormat="1" applyFont="1" applyFill="1" applyBorder="1" applyAlignment="1">
      <alignment horizontal="right"/>
    </xf>
    <xf numFmtId="3" fontId="33" fillId="0" borderId="12" xfId="0" applyNumberFormat="1" applyFont="1" applyBorder="1" applyAlignment="1">
      <alignment horizontal="right"/>
    </xf>
    <xf numFmtId="3" fontId="33" fillId="0" borderId="12" xfId="0" applyNumberFormat="1" applyFont="1" applyBorder="1" applyAlignment="1" applyProtection="1">
      <alignment horizontal="right"/>
      <protection locked="0"/>
    </xf>
    <xf numFmtId="3" fontId="33" fillId="0" borderId="53" xfId="0" applyNumberFormat="1" applyFont="1" applyBorder="1" applyAlignment="1">
      <alignment horizontal="right"/>
    </xf>
    <xf numFmtId="3" fontId="33" fillId="0" borderId="53" xfId="0" applyNumberFormat="1" applyFont="1" applyBorder="1" applyAlignment="1" applyProtection="1">
      <alignment horizontal="right"/>
      <protection locked="0"/>
    </xf>
    <xf numFmtId="3" fontId="33" fillId="0" borderId="37" xfId="0" applyNumberFormat="1" applyFont="1" applyBorder="1" applyAlignment="1" applyProtection="1">
      <alignment horizontal="right"/>
      <protection locked="0"/>
    </xf>
    <xf numFmtId="3" fontId="33" fillId="0" borderId="37" xfId="0" applyNumberFormat="1" applyFont="1" applyBorder="1" applyAlignment="1">
      <alignment horizontal="right"/>
    </xf>
    <xf numFmtId="3" fontId="33" fillId="7" borderId="19" xfId="0" applyNumberFormat="1" applyFont="1" applyFill="1" applyBorder="1" applyAlignment="1">
      <alignment horizontal="right"/>
    </xf>
    <xf numFmtId="3" fontId="33" fillId="7" borderId="0" xfId="0" applyNumberFormat="1" applyFont="1" applyFill="1" applyAlignment="1">
      <alignment horizontal="right"/>
    </xf>
    <xf numFmtId="3" fontId="33" fillId="7" borderId="12" xfId="0" applyNumberFormat="1" applyFont="1" applyFill="1" applyBorder="1" applyAlignment="1">
      <alignment horizontal="right"/>
    </xf>
    <xf numFmtId="0" fontId="33" fillId="0" borderId="67" xfId="0" applyFont="1" applyBorder="1" applyAlignment="1">
      <alignment horizontal="center"/>
    </xf>
    <xf numFmtId="0" fontId="33" fillId="0" borderId="53" xfId="0" applyFont="1" applyBorder="1" applyAlignment="1">
      <alignment horizontal="left"/>
    </xf>
    <xf numFmtId="3" fontId="33" fillId="0" borderId="63" xfId="0" applyNumberFormat="1" applyFont="1" applyBorder="1" applyAlignment="1">
      <alignment horizontal="right"/>
    </xf>
    <xf numFmtId="0" fontId="33" fillId="0" borderId="53" xfId="0" applyFont="1" applyBorder="1"/>
    <xf numFmtId="0" fontId="33" fillId="0" borderId="68" xfId="0" applyFont="1" applyBorder="1" applyAlignment="1">
      <alignment horizontal="center"/>
    </xf>
    <xf numFmtId="0" fontId="33" fillId="0" borderId="69" xfId="0" applyFont="1" applyBorder="1" applyAlignment="1">
      <alignment horizontal="left"/>
    </xf>
    <xf numFmtId="3" fontId="33" fillId="0" borderId="16" xfId="0" applyNumberFormat="1" applyFont="1" applyBorder="1" applyAlignment="1">
      <alignment horizontal="right"/>
    </xf>
    <xf numFmtId="0" fontId="34" fillId="0" borderId="69" xfId="0" applyFont="1" applyBorder="1"/>
    <xf numFmtId="0" fontId="33" fillId="0" borderId="68" xfId="0" applyFont="1" applyBorder="1" applyAlignment="1">
      <alignment horizontal="center" vertical="top" wrapText="1"/>
    </xf>
    <xf numFmtId="0" fontId="33" fillId="0" borderId="27" xfId="0" applyFont="1" applyBorder="1" applyAlignment="1">
      <alignment horizontal="left" vertical="top" wrapText="1"/>
    </xf>
    <xf numFmtId="3" fontId="33" fillId="0" borderId="25" xfId="0" applyNumberFormat="1" applyFont="1" applyBorder="1" applyAlignment="1">
      <alignment horizontal="right"/>
    </xf>
    <xf numFmtId="0" fontId="33" fillId="0" borderId="27" xfId="0" applyFont="1" applyBorder="1" applyAlignment="1">
      <alignment vertical="top" wrapText="1"/>
    </xf>
    <xf numFmtId="3" fontId="33" fillId="8" borderId="36" xfId="0" applyNumberFormat="1" applyFont="1" applyFill="1" applyBorder="1" applyAlignment="1">
      <alignment horizontal="right"/>
    </xf>
    <xf numFmtId="3" fontId="33" fillId="8" borderId="56" xfId="0" applyNumberFormat="1" applyFont="1" applyFill="1" applyBorder="1" applyAlignment="1">
      <alignment horizontal="right"/>
    </xf>
    <xf numFmtId="3" fontId="33" fillId="8" borderId="55" xfId="0" applyNumberFormat="1" applyFont="1" applyFill="1" applyBorder="1" applyAlignment="1">
      <alignment horizontal="right"/>
    </xf>
    <xf numFmtId="0" fontId="33" fillId="0" borderId="57" xfId="0" applyFont="1" applyBorder="1" applyAlignment="1">
      <alignment horizontal="left" vertical="top"/>
    </xf>
    <xf numFmtId="3" fontId="33" fillId="0" borderId="39" xfId="0" applyNumberFormat="1" applyFont="1" applyBorder="1" applyAlignment="1">
      <alignment horizontal="right"/>
    </xf>
    <xf numFmtId="3" fontId="33" fillId="0" borderId="39" xfId="0" applyNumberFormat="1" applyFont="1" applyBorder="1" applyAlignment="1" applyProtection="1">
      <alignment horizontal="right"/>
      <protection locked="0"/>
    </xf>
    <xf numFmtId="0" fontId="33" fillId="0" borderId="39" xfId="0" applyFont="1" applyBorder="1" applyAlignment="1">
      <alignment horizontal="left"/>
    </xf>
    <xf numFmtId="0" fontId="33" fillId="0" borderId="27" xfId="0" applyFont="1" applyBorder="1" applyAlignment="1">
      <alignment horizontal="left" vertical="top"/>
    </xf>
    <xf numFmtId="0" fontId="40" fillId="0" borderId="0" xfId="0" applyFont="1" applyAlignment="1">
      <alignment horizontal="center"/>
    </xf>
    <xf numFmtId="0" fontId="41" fillId="0" borderId="0" xfId="0" applyFont="1"/>
    <xf numFmtId="0" fontId="41" fillId="0" borderId="0" xfId="0" applyFont="1" applyAlignment="1">
      <alignment horizontal="center"/>
    </xf>
    <xf numFmtId="5" fontId="41" fillId="0" borderId="5" xfId="32" applyNumberFormat="1" applyFont="1" applyFill="1" applyBorder="1" applyAlignment="1">
      <alignment horizontal="right"/>
    </xf>
    <xf numFmtId="3" fontId="41" fillId="0" borderId="0" xfId="0" applyNumberFormat="1" applyFont="1" applyBorder="1" applyAlignment="1">
      <alignment horizontal="right"/>
    </xf>
    <xf numFmtId="0" fontId="41" fillId="0" borderId="0" xfId="0" applyFont="1" applyBorder="1" applyAlignment="1">
      <alignment horizontal="center"/>
    </xf>
    <xf numFmtId="3" fontId="41" fillId="0" borderId="0" xfId="0" applyNumberFormat="1" applyFont="1" applyAlignment="1">
      <alignment horizontal="right"/>
    </xf>
    <xf numFmtId="174" fontId="41" fillId="0" borderId="16" xfId="0" applyNumberFormat="1" applyFont="1" applyBorder="1"/>
    <xf numFmtId="0" fontId="26" fillId="0" borderId="0" xfId="0" applyFont="1" applyBorder="1"/>
    <xf numFmtId="0" fontId="23" fillId="0" borderId="0" xfId="0" applyFont="1" applyAlignment="1">
      <alignment horizontal="center"/>
    </xf>
    <xf numFmtId="0" fontId="22" fillId="0" borderId="0" xfId="0" applyFont="1" applyAlignment="1">
      <alignment horizontal="left"/>
    </xf>
    <xf numFmtId="0" fontId="18" fillId="0" borderId="0" xfId="0" applyFont="1" applyAlignment="1">
      <alignment wrapText="1"/>
    </xf>
    <xf numFmtId="0" fontId="0" fillId="0" borderId="0" xfId="0" applyAlignment="1">
      <alignment wrapText="1"/>
    </xf>
    <xf numFmtId="0" fontId="19" fillId="0" borderId="0" xfId="0" applyFont="1" applyAlignment="1">
      <alignment horizontal="right"/>
    </xf>
    <xf numFmtId="0" fontId="20" fillId="0" borderId="0" xfId="0" applyFont="1" applyAlignment="1">
      <alignment horizontal="right"/>
    </xf>
    <xf numFmtId="0" fontId="24" fillId="0" borderId="0" xfId="0" applyFont="1" applyAlignment="1">
      <alignment horizontal="left"/>
    </xf>
    <xf numFmtId="0" fontId="23" fillId="0" borderId="0" xfId="0" applyFont="1" applyAlignment="1">
      <alignment horizontal="center"/>
    </xf>
    <xf numFmtId="0" fontId="33" fillId="0" borderId="0" xfId="0" applyFont="1" applyAlignment="1">
      <alignment horizontal="center"/>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0" xfId="0" applyFont="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0" xfId="0" applyFont="1" applyAlignment="1">
      <alignment horizontal="left" wrapText="1"/>
    </xf>
    <xf numFmtId="0" fontId="23" fillId="0" borderId="0" xfId="34" applyFont="1" applyAlignment="1">
      <alignment horizontal="center"/>
    </xf>
    <xf numFmtId="37" fontId="30" fillId="0" borderId="0" xfId="35" applyNumberFormat="1" applyFont="1" applyAlignment="1">
      <alignment horizontal="center"/>
    </xf>
    <xf numFmtId="37" fontId="38" fillId="0" borderId="0" xfId="35" applyNumberFormat="1" applyFont="1" applyAlignment="1">
      <alignment horizontal="center" vertical="center"/>
    </xf>
    <xf numFmtId="0" fontId="33" fillId="0" borderId="10" xfId="0" applyFont="1" applyBorder="1" applyAlignment="1">
      <alignment horizontal="center"/>
    </xf>
    <xf numFmtId="37" fontId="46" fillId="0" borderId="0" xfId="35" applyNumberFormat="1" applyFont="1" applyAlignment="1">
      <alignment horizontal="center" vertical="center"/>
    </xf>
    <xf numFmtId="10" fontId="47" fillId="2" borderId="0" xfId="37" applyNumberFormat="1" applyFont="1" applyFill="1" applyAlignment="1">
      <alignment horizontal="center" wrapText="1"/>
    </xf>
    <xf numFmtId="0" fontId="46" fillId="2" borderId="0" xfId="36" applyFont="1" applyFill="1" applyAlignment="1">
      <alignment horizontal="left" wrapText="1"/>
    </xf>
    <xf numFmtId="0" fontId="46" fillId="0" borderId="0" xfId="36" applyFont="1" applyAlignment="1">
      <alignment horizontal="left"/>
    </xf>
    <xf numFmtId="37" fontId="39" fillId="0" borderId="0" xfId="35" applyNumberFormat="1" applyFont="1" applyAlignment="1">
      <alignment horizontal="center" vertical="center"/>
    </xf>
    <xf numFmtId="3" fontId="36" fillId="3" borderId="31" xfId="38" applyNumberFormat="1" applyFont="1" applyFill="1" applyBorder="1" applyAlignment="1">
      <alignment horizontal="left"/>
    </xf>
    <xf numFmtId="0" fontId="40" fillId="0" borderId="0" xfId="38" applyFont="1" applyAlignment="1">
      <alignment horizontal="center"/>
    </xf>
    <xf numFmtId="0" fontId="40" fillId="0" borderId="0" xfId="38" applyFont="1" applyAlignment="1">
      <alignment horizontal="left" vertical="center"/>
    </xf>
    <xf numFmtId="0" fontId="36" fillId="3" borderId="28" xfId="38" applyFont="1" applyFill="1" applyBorder="1" applyAlignment="1">
      <alignment horizontal="left"/>
    </xf>
    <xf numFmtId="0" fontId="40" fillId="3" borderId="36" xfId="0" applyFont="1" applyFill="1" applyBorder="1"/>
    <xf numFmtId="0" fontId="41" fillId="3" borderId="37" xfId="0" applyFont="1" applyFill="1" applyBorder="1"/>
    <xf numFmtId="0" fontId="41" fillId="3" borderId="38" xfId="0" applyFont="1" applyFill="1" applyBorder="1"/>
    <xf numFmtId="49" fontId="40" fillId="3" borderId="36" xfId="0" applyNumberFormat="1" applyFont="1" applyFill="1" applyBorder="1" applyAlignment="1">
      <alignment horizontal="left"/>
    </xf>
    <xf numFmtId="0" fontId="41" fillId="3" borderId="37" xfId="0" applyFont="1" applyFill="1" applyBorder="1" applyAlignment="1">
      <alignment horizontal="left"/>
    </xf>
    <xf numFmtId="0" fontId="41" fillId="3" borderId="38" xfId="0" applyFont="1" applyFill="1" applyBorder="1" applyAlignment="1">
      <alignment horizontal="left"/>
    </xf>
    <xf numFmtId="0" fontId="40" fillId="3" borderId="39" xfId="0" applyFont="1" applyFill="1" applyBorder="1"/>
    <xf numFmtId="0" fontId="40" fillId="0" borderId="0" xfId="0" applyFont="1" applyAlignment="1">
      <alignment horizontal="center"/>
    </xf>
    <xf numFmtId="0" fontId="41" fillId="0" borderId="0" xfId="0" applyFont="1"/>
    <xf numFmtId="0" fontId="40" fillId="0" borderId="0" xfId="0" applyFont="1" applyAlignment="1">
      <alignment horizontal="left" vertical="top"/>
    </xf>
    <xf numFmtId="0" fontId="40" fillId="0" borderId="0" xfId="0" applyFont="1" applyAlignment="1">
      <alignment horizontal="center" vertical="top"/>
    </xf>
    <xf numFmtId="0" fontId="40" fillId="0" borderId="12" xfId="0" applyFont="1" applyBorder="1" applyAlignment="1">
      <alignment horizontal="center" vertical="top"/>
    </xf>
    <xf numFmtId="0" fontId="40" fillId="3" borderId="36" xfId="1" applyFont="1" applyFill="1" applyBorder="1"/>
    <xf numFmtId="0" fontId="41" fillId="3" borderId="37" xfId="1" applyFont="1" applyFill="1" applyBorder="1"/>
    <xf numFmtId="0" fontId="41" fillId="3" borderId="38" xfId="1" applyFont="1" applyFill="1" applyBorder="1"/>
    <xf numFmtId="49" fontId="40" fillId="3" borderId="36" xfId="1" applyNumberFormat="1" applyFont="1" applyFill="1" applyBorder="1" applyAlignment="1">
      <alignment horizontal="left"/>
    </xf>
    <xf numFmtId="0" fontId="41" fillId="3" borderId="37" xfId="1" applyFont="1" applyFill="1" applyBorder="1" applyAlignment="1">
      <alignment horizontal="left"/>
    </xf>
    <xf numFmtId="0" fontId="41" fillId="3" borderId="38" xfId="1" applyFont="1" applyFill="1" applyBorder="1" applyAlignment="1">
      <alignment horizontal="left"/>
    </xf>
    <xf numFmtId="0" fontId="40" fillId="3" borderId="39" xfId="1" applyFont="1" applyFill="1" applyBorder="1"/>
    <xf numFmtId="0" fontId="40" fillId="0" borderId="0" xfId="1" applyFont="1" applyAlignment="1">
      <alignment horizontal="center"/>
    </xf>
    <xf numFmtId="0" fontId="41" fillId="0" borderId="0" xfId="1" applyFont="1"/>
    <xf numFmtId="0" fontId="40" fillId="0" borderId="0" xfId="1" applyFont="1" applyAlignment="1">
      <alignment horizontal="left" vertical="top"/>
    </xf>
    <xf numFmtId="0" fontId="40" fillId="0" borderId="0" xfId="1" applyFont="1" applyAlignment="1">
      <alignment horizontal="center" vertical="top"/>
    </xf>
    <xf numFmtId="0" fontId="40" fillId="0" borderId="12" xfId="1" applyFont="1" applyBorder="1" applyAlignment="1">
      <alignment horizontal="center" vertical="top"/>
    </xf>
    <xf numFmtId="0" fontId="36" fillId="0" borderId="0" xfId="0" applyFont="1" applyAlignment="1">
      <alignment horizontal="center" vertical="top" wrapText="1"/>
    </xf>
    <xf numFmtId="0" fontId="41" fillId="0" borderId="0" xfId="0" applyFont="1" applyAlignment="1">
      <alignment horizontal="center"/>
    </xf>
    <xf numFmtId="0" fontId="41" fillId="0" borderId="29" xfId="0" applyFont="1" applyBorder="1" applyAlignment="1">
      <alignment horizontal="left"/>
    </xf>
    <xf numFmtId="0" fontId="41" fillId="0" borderId="30" xfId="0" applyFont="1" applyBorder="1" applyAlignment="1">
      <alignment horizontal="left"/>
    </xf>
    <xf numFmtId="0" fontId="41" fillId="0" borderId="16" xfId="0" applyFont="1" applyBorder="1" applyAlignment="1">
      <alignment horizontal="center" wrapText="1"/>
    </xf>
    <xf numFmtId="0" fontId="41" fillId="0" borderId="32" xfId="0" applyFont="1" applyBorder="1" applyAlignment="1">
      <alignment horizontal="left"/>
    </xf>
    <xf numFmtId="0" fontId="23" fillId="0" borderId="33" xfId="0" applyFont="1" applyBorder="1" applyAlignment="1">
      <alignment horizontal="left"/>
    </xf>
    <xf numFmtId="0" fontId="41" fillId="0" borderId="45" xfId="0" applyFont="1" applyBorder="1" applyAlignment="1">
      <alignment horizontal="center"/>
    </xf>
    <xf numFmtId="0" fontId="41" fillId="0" borderId="46" xfId="0" applyFont="1" applyBorder="1" applyAlignment="1">
      <alignment horizontal="center"/>
    </xf>
    <xf numFmtId="0" fontId="40" fillId="0" borderId="32" xfId="0" applyFont="1" applyBorder="1" applyAlignment="1">
      <alignment horizontal="center"/>
    </xf>
    <xf numFmtId="0" fontId="23" fillId="0" borderId="33" xfId="0" applyFont="1" applyBorder="1"/>
    <xf numFmtId="37" fontId="30" fillId="4" borderId="45" xfId="39" applyNumberFormat="1" applyFont="1" applyFill="1" applyBorder="1" applyAlignment="1">
      <alignment horizontal="left"/>
    </xf>
    <xf numFmtId="37" fontId="30" fillId="4" borderId="39" xfId="39" applyNumberFormat="1" applyFont="1" applyFill="1" applyBorder="1" applyAlignment="1">
      <alignment horizontal="left"/>
    </xf>
    <xf numFmtId="37" fontId="30" fillId="4" borderId="46" xfId="39" applyNumberFormat="1" applyFont="1" applyFill="1" applyBorder="1" applyAlignment="1">
      <alignment horizontal="left"/>
    </xf>
    <xf numFmtId="0" fontId="36" fillId="0" borderId="0" xfId="0" applyFont="1" applyAlignment="1">
      <alignment horizontal="center"/>
    </xf>
    <xf numFmtId="0" fontId="23" fillId="0" borderId="48" xfId="0" applyFont="1" applyBorder="1" applyAlignment="1">
      <alignment horizontal="center"/>
    </xf>
    <xf numFmtId="0" fontId="23" fillId="0" borderId="23" xfId="0" applyFont="1" applyBorder="1" applyAlignment="1">
      <alignment horizontal="center"/>
    </xf>
    <xf numFmtId="0" fontId="30" fillId="4" borderId="45" xfId="39" applyFont="1" applyFill="1" applyBorder="1" applyAlignment="1">
      <alignment horizontal="left"/>
    </xf>
    <xf numFmtId="0" fontId="30" fillId="4" borderId="39" xfId="39" applyFont="1" applyFill="1" applyBorder="1" applyAlignment="1">
      <alignment horizontal="left"/>
    </xf>
    <xf numFmtId="0" fontId="30" fillId="4" borderId="46" xfId="39" applyFont="1" applyFill="1" applyBorder="1" applyAlignment="1">
      <alignment horizontal="left"/>
    </xf>
    <xf numFmtId="0" fontId="23" fillId="0" borderId="12" xfId="0" applyFont="1" applyBorder="1" applyAlignment="1">
      <alignment horizontal="center"/>
    </xf>
    <xf numFmtId="3" fontId="23" fillId="0" borderId="36" xfId="0" applyNumberFormat="1" applyFont="1" applyBorder="1" applyAlignment="1" applyProtection="1">
      <alignment horizontal="right" wrapText="1"/>
      <protection locked="0"/>
    </xf>
    <xf numFmtId="3" fontId="23" fillId="0" borderId="37" xfId="0" applyNumberFormat="1" applyFont="1" applyBorder="1" applyAlignment="1" applyProtection="1">
      <alignment horizontal="right" wrapText="1"/>
      <protection locked="0"/>
    </xf>
    <xf numFmtId="3" fontId="23" fillId="0" borderId="38" xfId="0" applyNumberFormat="1" applyFont="1" applyBorder="1" applyAlignment="1" applyProtection="1">
      <alignment horizontal="right" wrapText="1"/>
      <protection locked="0"/>
    </xf>
    <xf numFmtId="0" fontId="36" fillId="0" borderId="12" xfId="0" applyFont="1" applyBorder="1" applyAlignment="1" applyProtection="1">
      <alignment horizontal="center" vertical="top"/>
      <protection locked="0"/>
    </xf>
    <xf numFmtId="0" fontId="23" fillId="6" borderId="37" xfId="0" applyFont="1" applyFill="1" applyBorder="1" applyAlignment="1">
      <alignment horizontal="center"/>
    </xf>
    <xf numFmtId="3" fontId="23" fillId="2" borderId="37" xfId="0" applyNumberFormat="1" applyFont="1" applyFill="1" applyBorder="1" applyAlignment="1">
      <alignment horizontal="center"/>
    </xf>
    <xf numFmtId="3" fontId="23" fillId="6" borderId="37" xfId="0" applyNumberFormat="1" applyFont="1" applyFill="1" applyBorder="1" applyAlignment="1">
      <alignment horizontal="center"/>
    </xf>
    <xf numFmtId="0" fontId="23" fillId="0" borderId="36" xfId="0" applyFont="1" applyBorder="1" applyAlignment="1">
      <alignment horizontal="center" wrapText="1"/>
    </xf>
    <xf numFmtId="0" fontId="23" fillId="0" borderId="37" xfId="0" applyFont="1" applyBorder="1" applyAlignment="1">
      <alignment horizontal="center" wrapText="1"/>
    </xf>
    <xf numFmtId="0" fontId="23" fillId="0" borderId="38" xfId="0" applyFont="1" applyBorder="1" applyAlignment="1">
      <alignment horizontal="center" wrapText="1"/>
    </xf>
    <xf numFmtId="0" fontId="34" fillId="0" borderId="0" xfId="0" applyFont="1" applyAlignment="1">
      <alignment horizontal="center"/>
    </xf>
    <xf numFmtId="0" fontId="33" fillId="0" borderId="10" xfId="0" applyFont="1" applyBorder="1" applyAlignment="1">
      <alignment horizontal="center" vertical="center"/>
    </xf>
    <xf numFmtId="0" fontId="33" fillId="0" borderId="36" xfId="0" applyFont="1" applyBorder="1" applyAlignment="1">
      <alignment horizontal="center"/>
    </xf>
    <xf numFmtId="0" fontId="33" fillId="0" borderId="37" xfId="0" applyFont="1" applyBorder="1" applyAlignment="1">
      <alignment horizontal="center"/>
    </xf>
    <xf numFmtId="0" fontId="33" fillId="0" borderId="38" xfId="0" applyFont="1" applyBorder="1" applyAlignment="1">
      <alignment horizontal="center"/>
    </xf>
    <xf numFmtId="0" fontId="33" fillId="0" borderId="35" xfId="0" applyFont="1" applyBorder="1" applyAlignment="1">
      <alignment horizontal="center" vertical="top" wrapText="1"/>
    </xf>
    <xf numFmtId="0" fontId="33" fillId="0" borderId="19" xfId="0" applyFont="1" applyBorder="1" applyAlignment="1">
      <alignment horizontal="center" vertical="top"/>
    </xf>
    <xf numFmtId="0" fontId="33" fillId="0" borderId="51" xfId="0" applyFont="1" applyBorder="1" applyAlignment="1">
      <alignment horizontal="center" vertical="top"/>
    </xf>
    <xf numFmtId="0" fontId="33" fillId="0" borderId="63" xfId="0" applyFont="1" applyBorder="1" applyAlignment="1">
      <alignment horizontal="center" vertical="top" wrapText="1"/>
    </xf>
    <xf numFmtId="0" fontId="33" fillId="0" borderId="20" xfId="0" applyFont="1" applyBorder="1" applyAlignment="1">
      <alignment horizontal="center" vertical="top"/>
    </xf>
    <xf numFmtId="0" fontId="33" fillId="0" borderId="52" xfId="0" applyFont="1" applyBorder="1" applyAlignment="1">
      <alignment horizontal="center" vertical="top"/>
    </xf>
    <xf numFmtId="0" fontId="33" fillId="7" borderId="36" xfId="0" applyFont="1" applyFill="1" applyBorder="1" applyAlignment="1">
      <alignment horizontal="center"/>
    </xf>
    <xf numFmtId="0" fontId="33" fillId="7" borderId="37" xfId="0" applyFont="1" applyFill="1" applyBorder="1" applyAlignment="1">
      <alignment horizontal="center"/>
    </xf>
    <xf numFmtId="0" fontId="33" fillId="7" borderId="38" xfId="0" applyFont="1" applyFill="1" applyBorder="1" applyAlignment="1">
      <alignment horizontal="center"/>
    </xf>
    <xf numFmtId="0" fontId="33" fillId="0" borderId="5" xfId="0" applyFont="1" applyBorder="1" applyAlignment="1">
      <alignment horizontal="center"/>
    </xf>
    <xf numFmtId="0" fontId="26" fillId="0" borderId="0" xfId="0" applyFont="1" applyAlignment="1">
      <alignment horizontal="center"/>
    </xf>
  </cellXfs>
  <cellStyles count="40">
    <cellStyle name="Comma" xfId="31" builtinId="3"/>
    <cellStyle name="Comma 12" xfId="3" xr:uid="{00000000-0005-0000-0000-000000000000}"/>
    <cellStyle name="Comma 12 2" xfId="2" xr:uid="{00000000-0005-0000-0000-000001000000}"/>
    <cellStyle name="Comma 2" xfId="4" xr:uid="{00000000-0005-0000-0000-000002000000}"/>
    <cellStyle name="Comma 3" xfId="5" xr:uid="{00000000-0005-0000-0000-000003000000}"/>
    <cellStyle name="Comma0" xfId="6" xr:uid="{00000000-0005-0000-0000-000004000000}"/>
    <cellStyle name="Comma1" xfId="7" xr:uid="{00000000-0005-0000-0000-000005000000}"/>
    <cellStyle name="Currency" xfId="32" builtinId="4"/>
    <cellStyle name="Currency0" xfId="8" xr:uid="{00000000-0005-0000-0000-000006000000}"/>
    <cellStyle name="Date" xfId="9" xr:uid="{00000000-0005-0000-0000-000007000000}"/>
    <cellStyle name="Fixed" xfId="10" xr:uid="{00000000-0005-0000-0000-000008000000}"/>
    <cellStyle name="Fixed0" xfId="11" xr:uid="{00000000-0005-0000-0000-000009000000}"/>
    <cellStyle name="Fixed1" xfId="12" xr:uid="{00000000-0005-0000-0000-00000A000000}"/>
    <cellStyle name="Heading1" xfId="13" xr:uid="{00000000-0005-0000-0000-00000B000000}"/>
    <cellStyle name="Heading2" xfId="14" xr:uid="{00000000-0005-0000-0000-00000C000000}"/>
    <cellStyle name="Normal" xfId="0" builtinId="0"/>
    <cellStyle name="Normal 2" xfId="1" xr:uid="{00000000-0005-0000-0000-00000E000000}"/>
    <cellStyle name="Normal 3" xfId="15" xr:uid="{00000000-0005-0000-0000-00000F000000}"/>
    <cellStyle name="Normal 4" xfId="24" xr:uid="{00000000-0005-0000-0000-000010000000}"/>
    <cellStyle name="Normal 5" xfId="25" xr:uid="{00000000-0005-0000-0000-000011000000}"/>
    <cellStyle name="Normal 6" xfId="27" xr:uid="{00000000-0005-0000-0000-000012000000}"/>
    <cellStyle name="Normal 7" xfId="28" xr:uid="{00000000-0005-0000-0000-000013000000}"/>
    <cellStyle name="Normal 8" xfId="29" xr:uid="{00000000-0005-0000-0000-000014000000}"/>
    <cellStyle name="Normal 9" xfId="30" xr:uid="{00000000-0005-0000-0000-000015000000}"/>
    <cellStyle name="Normal 9 2" xfId="38" xr:uid="{5E9EB0DD-FAE9-442C-8812-C6509C2D279A}"/>
    <cellStyle name="Normal_AFF-RPT" xfId="37" xr:uid="{4000A2D4-8A65-470D-9B02-59C723452833}"/>
    <cellStyle name="Normal_IND-RPT" xfId="36" xr:uid="{559A850E-8AB1-47A9-9227-D309F66E23E6}"/>
    <cellStyle name="Normal_Pg 03-Indpendent Agncy Rpt-1999" xfId="35" xr:uid="{5D991C25-AA03-49F5-A308-6C767CD82178}"/>
    <cellStyle name="Normal_POLICIES" xfId="34" xr:uid="{C7894E1B-A376-495C-BE37-AF524AFEBFA9}"/>
    <cellStyle name="Normal_Sheet1_Annual Report 1" xfId="39" xr:uid="{09459287-C4E8-4376-A900-DF83D31F2FA9}"/>
    <cellStyle name="Percent" xfId="33" builtinId="5"/>
    <cellStyle name="Percent 2" xfId="26" xr:uid="{00000000-0005-0000-0000-000016000000}"/>
    <cellStyle name="Style 1" xfId="16" xr:uid="{00000000-0005-0000-0000-000017000000}"/>
    <cellStyle name="STYLE1" xfId="17" xr:uid="{00000000-0005-0000-0000-000018000000}"/>
    <cellStyle name="STYLE2" xfId="18" xr:uid="{00000000-0005-0000-0000-000019000000}"/>
    <cellStyle name="STYLE3" xfId="19" xr:uid="{00000000-0005-0000-0000-00001A000000}"/>
    <cellStyle name="STYLE4" xfId="20" xr:uid="{00000000-0005-0000-0000-00001B000000}"/>
    <cellStyle name="STYLE5" xfId="21" xr:uid="{00000000-0005-0000-0000-00001C000000}"/>
    <cellStyle name="STYLE6" xfId="22" xr:uid="{00000000-0005-0000-0000-00001D000000}"/>
    <cellStyle name="Unprotect" xfId="23" xr:uid="{00000000-0005-0000-0000-00001E000000}"/>
  </cellStyles>
  <dxfs count="0"/>
  <tableStyles count="0" defaultTableStyle="TableStyleMedium9" defaultPivotStyle="PivotStyleLight16"/>
  <colors>
    <mruColors>
      <color rgb="FF0EBAE2"/>
      <color rgb="FF04ECEC"/>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9525</xdr:rowOff>
    </xdr:from>
    <xdr:to>
      <xdr:col>0</xdr:col>
      <xdr:colOff>571501</xdr:colOff>
      <xdr:row>1</xdr:row>
      <xdr:rowOff>96312</xdr:rowOff>
    </xdr:to>
    <xdr:pic>
      <xdr:nvPicPr>
        <xdr:cNvPr id="2" name="Picture 6" descr="MMj01892420000[1]">
          <a:extLst>
            <a:ext uri="{FF2B5EF4-FFF2-40B4-BE49-F238E27FC236}">
              <a16:creationId xmlns:a16="http://schemas.microsoft.com/office/drawing/2014/main" id="{BA6FC8E7-F0A1-454E-A0A1-CD00B627823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 y="11430"/>
          <a:ext cx="571500" cy="561132"/>
        </a:xfrm>
        <a:prstGeom prst="rect">
          <a:avLst/>
        </a:prstGeom>
        <a:noFill/>
        <a:ln w="9525">
          <a:noFill/>
          <a:miter lim="800000"/>
          <a:headEnd/>
          <a:tailEnd/>
        </a:ln>
      </xdr:spPr>
    </xdr:pic>
    <xdr:clientData/>
  </xdr:twoCellAnchor>
  <xdr:twoCellAnchor>
    <xdr:from>
      <xdr:col>0</xdr:col>
      <xdr:colOff>37284</xdr:colOff>
      <xdr:row>9</xdr:row>
      <xdr:rowOff>149679</xdr:rowOff>
    </xdr:from>
    <xdr:to>
      <xdr:col>9</xdr:col>
      <xdr:colOff>0</xdr:colOff>
      <xdr:row>9</xdr:row>
      <xdr:rowOff>149679</xdr:rowOff>
    </xdr:to>
    <xdr:sp macro="" textlink="">
      <xdr:nvSpPr>
        <xdr:cNvPr id="3" name="Line 9">
          <a:extLst>
            <a:ext uri="{FF2B5EF4-FFF2-40B4-BE49-F238E27FC236}">
              <a16:creationId xmlns:a16="http://schemas.microsoft.com/office/drawing/2014/main" id="{73858F5B-2A8F-4462-87CB-382703ED79D8}"/>
            </a:ext>
          </a:extLst>
        </xdr:cNvPr>
        <xdr:cNvSpPr>
          <a:spLocks noChangeShapeType="1"/>
        </xdr:cNvSpPr>
      </xdr:nvSpPr>
      <xdr:spPr bwMode="auto">
        <a:xfrm>
          <a:off x="37284" y="3111954"/>
          <a:ext cx="6039666" cy="0"/>
        </a:xfrm>
        <a:prstGeom prst="line">
          <a:avLst/>
        </a:prstGeom>
        <a:noFill/>
        <a:ln w="38100" cmpd="dbl">
          <a:solidFill>
            <a:srgbClr val="000000"/>
          </a:solidFill>
          <a:round/>
          <a:headEnd/>
          <a:tailEnd/>
        </a:ln>
      </xdr:spPr>
    </xdr:sp>
    <xdr:clientData/>
  </xdr:twoCellAnchor>
  <xdr:twoCellAnchor>
    <xdr:from>
      <xdr:col>0</xdr:col>
      <xdr:colOff>0</xdr:colOff>
      <xdr:row>5</xdr:row>
      <xdr:rowOff>133351</xdr:rowOff>
    </xdr:from>
    <xdr:to>
      <xdr:col>9</xdr:col>
      <xdr:colOff>0</xdr:colOff>
      <xdr:row>9</xdr:row>
      <xdr:rowOff>19050</xdr:rowOff>
    </xdr:to>
    <xdr:sp macro="" textlink="">
      <xdr:nvSpPr>
        <xdr:cNvPr id="4" name="Subtitle 2">
          <a:extLst>
            <a:ext uri="{FF2B5EF4-FFF2-40B4-BE49-F238E27FC236}">
              <a16:creationId xmlns:a16="http://schemas.microsoft.com/office/drawing/2014/main" id="{492283E5-54DC-40BB-AB3F-0C8F41EC7721}"/>
            </a:ext>
          </a:extLst>
        </xdr:cNvPr>
        <xdr:cNvSpPr>
          <a:spLocks noGrp="1"/>
        </xdr:cNvSpPr>
      </xdr:nvSpPr>
      <xdr:spPr>
        <a:xfrm>
          <a:off x="0" y="1701166"/>
          <a:ext cx="6076950" cy="1276349"/>
        </a:xfrm>
        <a:prstGeom prst="rect">
          <a:avLst/>
        </a:prstGeom>
      </xdr:spPr>
      <xdr:txBody>
        <a:bodyPr vert="horz" wrap="square" lIns="91440" tIns="45720" rIns="91440" bIns="45720" rtlCol="0" anchor="ctr">
          <a:normAutofit fontScale="92500" lnSpcReduction="20000"/>
        </a:bodyPr>
        <a:lstStyle>
          <a:lvl1pPr marL="0" indent="0" algn="ctr" defTabSz="914400" rtl="0" eaLnBrk="1" latinLnBrk="0" hangingPunct="1">
            <a:spcBef>
              <a:spcPct val="20000"/>
            </a:spcBef>
            <a:buFont typeface="Arial" pitchFamily="34" charset="0"/>
            <a:buNone/>
            <a:defRPr sz="3200" kern="1200">
              <a:solidFill>
                <a:schemeClr val="tx1">
                  <a:tint val="75000"/>
                </a:schemeClr>
              </a:solidFill>
              <a:latin typeface="+mn-lt"/>
              <a:ea typeface="+mn-ea"/>
              <a:cs typeface="+mn-cs"/>
            </a:defRPr>
          </a:lvl1pPr>
          <a:lvl2pPr marL="457200" indent="0" algn="ctr" defTabSz="914400" rtl="0" eaLnBrk="1" latinLnBrk="0" hangingPunct="1">
            <a:spcBef>
              <a:spcPct val="20000"/>
            </a:spcBef>
            <a:buFont typeface="Arial" pitchFamily="34" charset="0"/>
            <a:buNone/>
            <a:defRPr sz="2800" kern="1200">
              <a:solidFill>
                <a:schemeClr val="tx1">
                  <a:tint val="75000"/>
                </a:schemeClr>
              </a:solidFill>
              <a:latin typeface="+mn-lt"/>
              <a:ea typeface="+mn-ea"/>
              <a:cs typeface="+mn-cs"/>
            </a:defRPr>
          </a:lvl2pPr>
          <a:lvl3pPr marL="914400" indent="0" algn="ctr" defTabSz="914400" rtl="0" eaLnBrk="1" latinLnBrk="0" hangingPunct="1">
            <a:spcBef>
              <a:spcPct val="20000"/>
            </a:spcBef>
            <a:buFont typeface="Arial" pitchFamily="34" charset="0"/>
            <a:buNone/>
            <a:defRPr sz="2400" kern="1200">
              <a:solidFill>
                <a:schemeClr val="tx1">
                  <a:tint val="75000"/>
                </a:schemeClr>
              </a:solidFill>
              <a:latin typeface="+mn-lt"/>
              <a:ea typeface="+mn-ea"/>
              <a:cs typeface="+mn-cs"/>
            </a:defRPr>
          </a:lvl3pPr>
          <a:lvl4pPr marL="1371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4pPr>
          <a:lvl5pPr marL="18288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5pPr>
          <a:lvl6pPr marL="22860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6pPr>
          <a:lvl7pPr marL="27432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7pPr>
          <a:lvl8pPr marL="32004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8pPr>
          <a:lvl9pPr marL="3657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9pPr>
        </a:lstStyle>
        <a:p>
          <a:pPr algn="ctr"/>
          <a:r>
            <a:rPr lang="en-US" sz="2200" b="1">
              <a:solidFill>
                <a:schemeClr val="tx1"/>
              </a:solidFill>
              <a:latin typeface="Segoe UI" panose="020B0502040204020203" pitchFamily="34" charset="0"/>
              <a:ea typeface="Segoe UI" panose="020B0502040204020203" pitchFamily="34" charset="0"/>
              <a:cs typeface="Segoe UI" panose="020B0502040204020203" pitchFamily="34" charset="0"/>
            </a:rPr>
            <a:t>STATE OF TEXAS
TITLE INSURANCE INDUSTRY 
EXPERIENCE REPORT COMPILATION
Calendar Years 2013 - 2017</a:t>
          </a:r>
        </a:p>
      </xdr:txBody>
    </xdr:sp>
    <xdr:clientData/>
  </xdr:twoCellAnchor>
  <xdr:twoCellAnchor editAs="oneCell">
    <xdr:from>
      <xdr:col>2</xdr:col>
      <xdr:colOff>74295</xdr:colOff>
      <xdr:row>18</xdr:row>
      <xdr:rowOff>91440</xdr:rowOff>
    </xdr:from>
    <xdr:to>
      <xdr:col>5</xdr:col>
      <xdr:colOff>593259</xdr:colOff>
      <xdr:row>34</xdr:row>
      <xdr:rowOff>54138</xdr:rowOff>
    </xdr:to>
    <xdr:pic>
      <xdr:nvPicPr>
        <xdr:cNvPr id="5" name="Picture 4">
          <a:extLst>
            <a:ext uri="{FF2B5EF4-FFF2-40B4-BE49-F238E27FC236}">
              <a16:creationId xmlns:a16="http://schemas.microsoft.com/office/drawing/2014/main" id="{1D2E464D-F5B6-4FE7-A91B-357B71575398}"/>
            </a:ext>
          </a:extLst>
        </xdr:cNvPr>
        <xdr:cNvPicPr/>
      </xdr:nvPicPr>
      <xdr:blipFill>
        <a:blip xmlns:r="http://schemas.openxmlformats.org/officeDocument/2006/relationships" r:embed="rId2"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636395" y="4541520"/>
          <a:ext cx="2505879" cy="26449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457200</xdr:colOff>
      <xdr:row>32</xdr:row>
      <xdr:rowOff>114300</xdr:rowOff>
    </xdr:from>
    <xdr:to>
      <xdr:col>5</xdr:col>
      <xdr:colOff>152400</xdr:colOff>
      <xdr:row>44</xdr:row>
      <xdr:rowOff>137159</xdr:rowOff>
    </xdr:to>
    <xdr:pic>
      <xdr:nvPicPr>
        <xdr:cNvPr id="2" name="Picture 7">
          <a:extLst>
            <a:ext uri="{FF2B5EF4-FFF2-40B4-BE49-F238E27FC236}">
              <a16:creationId xmlns:a16="http://schemas.microsoft.com/office/drawing/2014/main" id="{C0CFF988-2F05-4E59-963D-7149F526CBBA}"/>
            </a:ext>
          </a:extLst>
        </xdr:cNvPr>
        <xdr:cNvPicPr>
          <a:picLocks noChangeAspect="1" noChangeArrowheads="1"/>
        </xdr:cNvPicPr>
      </xdr:nvPicPr>
      <xdr:blipFill rotWithShape="1">
        <a:blip xmlns:r="http://schemas.openxmlformats.org/officeDocument/2006/relationships" r:embed="rId1" cstate="print"/>
        <a:srcRect l="1787" r="12053"/>
        <a:stretch/>
      </xdr:blipFill>
      <xdr:spPr bwMode="auto">
        <a:xfrm>
          <a:off x="1924050" y="5600700"/>
          <a:ext cx="1895475" cy="208406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PISCITELLI\Local%20Settings\Temporary%20Internet%20Files\OLK1E\Co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eporting%20-%20Regulatory\2016\Statistical%20Reports\Texas%20-%20Underwriter\2016%20UW%20Stat%20Report%20Workpaper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cffs01\wfdata\Maitland\Accounting\FSInew\FSIOasis\AS2013\Title\50050\March%20Annual\Export\50050_SCT_20140217_143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Maitland\Accounting\FSInew\FSIOasis\AS2012\Title\50050\March%20Annual\Export\50050_SCT_20130516_1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cffs01\wfdata\Maitland\Accounting\FSInew\FSIOasis\AS2014\Title\50050\March%20Annual\Export\50050_SCPPT1_20150901_103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cffs01\wfdata\Maitland\Accounting\FSInew\FSIOasis\AS2014\Title\50050\March%20Annual\Export\50050_EXINC_20150519_1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cffs01\wfdata\Maitland\Accounting\States\New%20York\NY%20Data%20Call%20YE%202015\Underwriter%20Data%20Call\NYCALL20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cffs01\wfdata\Maitland\Accounting\States\Oregon\Data%20Call%20YE%202014\OTIRO%202014%20Data%20Reporting%20Templ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amp;C%20Section/Data%20Services/STR_PERS/TITLE/Year2016/Company/Submissions/WFG_2015titlecorpt_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amp;C%20Section/Data%20Services/STR_PERS/TITLE/Year2017/Company/Submissions/ACE_2016titlecorpt_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amp;C%20Section/Data%20Services/STR_PERS/TITLE/Year2016/Company/Submissions/ACE_2015titlecorpt_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cffs01\WFData\Maitland\Accounting\FSInew\FSIOasis\AS2015\Title\50050\March%20Annual\Export\50050_SCT_20160205_154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cffs01\wfdata\Maitland\Accounting\FSInew\FSIOasis\AS2013\Title\50050\March%20Annual\Export\50050_EXEXP_20140217_153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Maitland\Accounting\FSInew\FSIOasis\AS2012\Title\50050\March%20Annual\Export\50050_ASSETS_20130520_11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DETAIL SUMMARY"/>
      <sheetName val="Rate on Operations"/>
      <sheetName val="STAT-DEFERRED"/>
      <sheetName val="STAT-FOOTNOTE"/>
      <sheetName val="STAT Unrealized"/>
      <sheetName val="DEFERRED_STAT_ACCRUAL_SUMMARY"/>
      <sheetName val="DEFERRED_STAT_ACCRUAL_DETAIL"/>
      <sheetName val="Exp to Actual"/>
      <sheetName val="accrual to accrual"/>
      <sheetName val="accrual to forecast"/>
      <sheetName val="UNREALIZED DEF"/>
      <sheetName val="FAS 109 "/>
      <sheetName val="INCOME STMT"/>
      <sheetName val="SCHEDULES"/>
      <sheetName val="ADJUSTMENTS"/>
      <sheetName val="PREMIUMS"/>
      <sheetName val="PH DIVIDENDS "/>
      <sheetName val="BENEFITS"/>
      <sheetName val="DAC1"/>
      <sheetName val="DAC2"/>
      <sheetName val="DAC3"/>
      <sheetName val="RESERVES"/>
      <sheetName val="REQ INT"/>
      <sheetName val="10% inc-dec"/>
      <sheetName val="INTEREST"/>
      <sheetName val="DIVIDENDS"/>
      <sheetName val="DEPRECIATION"/>
      <sheetName val="SOFTWARE SUMMARY"/>
      <sheetName val="SOFTWARE AMORT"/>
      <sheetName val="CAP GAINS"/>
      <sheetName val="OTHER DEDUCTIONS"/>
      <sheetName val="ANNUAL LEAVE"/>
      <sheetName val="EBA "/>
      <sheetName val="FAS 106"/>
      <sheetName val="PENSION"/>
      <sheetName val="SEPARATE ACCOUNT"/>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VVVVVa"/>
      <sheetName val="VVVVVVb"/>
      <sheetName val="VVVVVVc"/>
      <sheetName val="Forms 1 &amp; 2"/>
      <sheetName val="Form 3"/>
      <sheetName val="Form 4"/>
      <sheetName val="Form 5 &amp; 6"/>
      <sheetName val="Form 7 &amp; 8"/>
      <sheetName val="Form 9"/>
      <sheetName val="Form 10"/>
      <sheetName val="Form 11"/>
      <sheetName val="Form 12"/>
      <sheetName val="Sched S-1"/>
      <sheetName val="Sched S-2"/>
      <sheetName val="Schedule S-3"/>
      <sheetName val="Schedule S-4"/>
      <sheetName val="Schedule S-5"/>
      <sheetName val="ALTA inc stmt"/>
      <sheetName val="ALTA Income"/>
      <sheetName val="ALTA bal sheet"/>
      <sheetName val="ALTA-Balance"/>
      <sheetName val="Aggregate Form A Affliate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rite-ins 58"/>
      <sheetName val="Config"/>
      <sheetName val="config_print"/>
    </sheetNames>
    <sheetDataSet>
      <sheetData sheetId="0"/>
      <sheetData sheetId="1"/>
      <sheetData sheetId="2">
        <row r="12">
          <cell r="H12" t="str">
            <v>L</v>
          </cell>
        </row>
        <row r="13">
          <cell r="H13" t="str">
            <v>R</v>
          </cell>
        </row>
        <row r="14">
          <cell r="H14" t="str">
            <v>E</v>
          </cell>
        </row>
        <row r="15">
          <cell r="H15" t="str">
            <v>Q</v>
          </cell>
        </row>
        <row r="16">
          <cell r="H16" t="str">
            <v>N</v>
          </cell>
        </row>
        <row r="29">
          <cell r="C29">
            <v>42</v>
          </cell>
        </row>
        <row r="31">
          <cell r="C31">
            <v>0</v>
          </cell>
        </row>
      </sheetData>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rite-ins 58"/>
      <sheetName val="Config"/>
      <sheetName val="config_print"/>
    </sheetNames>
    <sheetDataSet>
      <sheetData sheetId="0"/>
      <sheetData sheetId="1">
        <row r="19">
          <cell r="I19" t="str">
            <v/>
          </cell>
        </row>
      </sheetData>
      <sheetData sheetId="2">
        <row r="9">
          <cell r="H9" t="str">
            <v>L</v>
          </cell>
        </row>
        <row r="25">
          <cell r="C25" t="str">
            <v>Westcor Land Title Insurance Company</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P Part 1 Summary"/>
      <sheetName val="config"/>
      <sheetName val="config_print"/>
      <sheetName val="Main"/>
    </sheetNames>
    <sheetDataSet>
      <sheetData sheetId="0"/>
      <sheetData sheetId="1">
        <row r="22">
          <cell r="C22" t="str">
            <v>Westcor Land Title Insurance Company</v>
          </cell>
        </row>
        <row r="26">
          <cell r="C26" t="str">
            <v>2014</v>
          </cell>
        </row>
      </sheetData>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of Net Invst Income"/>
      <sheetName val="Exh of Capital Gains (Losses)"/>
      <sheetName val="Write-ins 09 Invst Income"/>
      <sheetName val="Write-ins 15 Invst Income"/>
      <sheetName val="Write-ins 09 Losses"/>
      <sheetName val="Footnotes"/>
      <sheetName val="Config"/>
      <sheetName val="config_print"/>
    </sheetNames>
    <sheetDataSet>
      <sheetData sheetId="0"/>
      <sheetData sheetId="1"/>
      <sheetData sheetId="2">
        <row r="18">
          <cell r="H18" t="str">
            <v/>
          </cell>
        </row>
      </sheetData>
      <sheetData sheetId="3">
        <row r="18">
          <cell r="H18" t="str">
            <v/>
          </cell>
        </row>
      </sheetData>
      <sheetData sheetId="4"/>
      <sheetData sheetId="5">
        <row r="7">
          <cell r="E7">
            <v>0</v>
          </cell>
        </row>
      </sheetData>
      <sheetData sheetId="6">
        <row r="30">
          <cell r="C30" t="str">
            <v>Westcor Land Title Insurance Company</v>
          </cell>
        </row>
        <row r="35">
          <cell r="C35" t="str">
            <v>5</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 Instr &amp; Prior Year Inputs"/>
      <sheetName val="Consistency_Checks"/>
      <sheetName val="Tolerance_Checks"/>
      <sheetName val="Row Column Footing"/>
      <sheetName val="Certification"/>
      <sheetName val="Form 9 Inputs"/>
      <sheetName val="Instructions for A-1"/>
      <sheetName val="A-1"/>
      <sheetName val="A-1 Updated 5-4-2016"/>
      <sheetName val="Instructions for A-2"/>
      <sheetName val="A-2"/>
      <sheetName val="R-1"/>
      <sheetName val="R-2"/>
      <sheetName val="R-3"/>
      <sheetName val="R-4"/>
      <sheetName val="R-5"/>
      <sheetName val="R-6"/>
      <sheetName val="R-7"/>
      <sheetName val="UFRP"/>
      <sheetName val="U-1"/>
      <sheetName val="U-2"/>
      <sheetName val="U-3"/>
      <sheetName val="U-4"/>
      <sheetName val="U-4_Agent"/>
      <sheetName val="U-5"/>
      <sheetName val="U-6"/>
      <sheetName val="U-7"/>
      <sheetName val="U-8"/>
      <sheetName val="US-1"/>
      <sheetName val="US-1-N"/>
      <sheetName val="US-1-N-D"/>
      <sheetName val="US-2-1"/>
      <sheetName val="US-2-2"/>
      <sheetName val="US-2-1-N_Aggregate"/>
      <sheetName val="US-2-1-N"/>
      <sheetName val="US-2-2-N_Aggregate"/>
      <sheetName val="US-2-2-N"/>
      <sheetName val="US-2-2-N-D_Aggregate"/>
      <sheetName val="US-2-2-N-D"/>
      <sheetName val="US-3-N"/>
      <sheetName val="US-3-N-D"/>
      <sheetName val="US-4"/>
      <sheetName val="US-5"/>
      <sheetName val="Rate Codes"/>
      <sheetName val="2015 Operating Expense Breakdow"/>
      <sheetName val="Rate Checks"/>
      <sheetName val="All Regional Office Expense"/>
      <sheetName val="NY Regional Office Expense"/>
      <sheetName val="Home Office Expense"/>
      <sheetName val="Home Office Companywide"/>
      <sheetName val="Operating Exp Alloc by State"/>
      <sheetName val="TB Export"/>
      <sheetName val="Schedule T"/>
      <sheetName val="Exh of Net Invst Income"/>
      <sheetName val="Assets"/>
      <sheetName val="Liabilities"/>
      <sheetName val="SPR"/>
      <sheetName val="Claims Exp - Dec 2015 "/>
      <sheetName val="December Claims Data"/>
      <sheetName val="Policy Data Only"/>
      <sheetName val="State Production Data(2)"/>
      <sheetName val="Sheet3"/>
      <sheetName val="Sheet4"/>
      <sheetName val="All Expense"/>
    </sheetNames>
    <sheetDataSet>
      <sheetData sheetId="0">
        <row r="9">
          <cell r="B9">
            <v>2015</v>
          </cell>
        </row>
        <row r="11">
          <cell r="B11" t="str">
            <v>Westcor Land Title Insurance Company</v>
          </cell>
        </row>
      </sheetData>
      <sheetData sheetId="1"/>
      <sheetData sheetId="2" refreshError="1"/>
      <sheetData sheetId="3">
        <row r="14">
          <cell r="L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6">
          <cell r="C66">
            <v>13706485.861768967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ow r="6">
          <cell r="BW6" t="str">
            <v>AK</v>
          </cell>
        </row>
        <row r="7">
          <cell r="BW7" t="str">
            <v>AJ</v>
          </cell>
        </row>
      </sheetData>
      <sheetData sheetId="28" refreshError="1"/>
      <sheetData sheetId="29" refreshError="1"/>
      <sheetData sheetId="30">
        <row r="126">
          <cell r="L126">
            <v>0</v>
          </cell>
          <cell r="P126">
            <v>34346483.600000001</v>
          </cell>
          <cell r="R126">
            <v>41184995.730000004</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sheetData sheetId="52" refreshError="1"/>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Info"/>
      <sheetName val="Crosschecks"/>
      <sheetName val="Form 1a"/>
      <sheetName val="Form 1b"/>
      <sheetName val="Form 2"/>
      <sheetName val="Form 3a"/>
      <sheetName val="Form 3b"/>
      <sheetName val="Form 3c"/>
      <sheetName val="Form 3d"/>
      <sheetName val="Form 3e"/>
      <sheetName val="Form 4"/>
      <sheetName val="Form 5a"/>
      <sheetName val="Form 5b"/>
      <sheetName val="Form 5c"/>
      <sheetName val="Form 6"/>
      <sheetName val="Form 6-2"/>
      <sheetName val="Form 7"/>
      <sheetName val="Sheet1"/>
      <sheetName val="Operating Exp Alloc by State"/>
      <sheetName val="2014 Operating Expense Breakdow"/>
      <sheetName val="Part 3 Expenses"/>
      <sheetName val="2014 Claims Exp Detail"/>
      <sheetName val="Home Office Allocation"/>
      <sheetName val="Regional Expense Allocation"/>
      <sheetName val="Sch T Annual"/>
      <sheetName val="Sch T - GL Export"/>
      <sheetName val="Withdrawals 7100"/>
      <sheetName val="Assets"/>
      <sheetName val="SPR 2014"/>
      <sheetName val="Exh of Net Invst Income"/>
      <sheetName val="State Production Data"/>
    </sheetNames>
    <sheetDataSet>
      <sheetData sheetId="0">
        <row r="11">
          <cell r="B11" t="str">
            <v>Westcor Land Title Insurance Company</v>
          </cell>
        </row>
        <row r="13">
          <cell r="B13">
            <v>42004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1">
          <cell r="M61">
            <v>1.7183335063569117E-4</v>
          </cell>
        </row>
      </sheetData>
      <sheetData sheetId="19"/>
      <sheetData sheetId="20"/>
      <sheetData sheetId="21" refreshError="1"/>
      <sheetData sheetId="22" refreshError="1"/>
      <sheetData sheetId="23"/>
      <sheetData sheetId="24"/>
      <sheetData sheetId="25">
        <row r="4">
          <cell r="B4" t="str">
            <v>7030</v>
          </cell>
        </row>
      </sheetData>
      <sheetData sheetId="26" refreshError="1"/>
      <sheetData sheetId="27" refreshError="1"/>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
      <sheetName val="FORM 2"/>
      <sheetName val="FORM 3-Rev"/>
      <sheetName val="FORM 4"/>
      <sheetName val="FORM 5-rev. 5-2010"/>
      <sheetName val="FORM 6-rev.5-2010"/>
      <sheetName val="FORM 7"/>
      <sheetName val="FORM 8"/>
      <sheetName val="FORM 9"/>
      <sheetName val="FORM 10"/>
      <sheetName val="FORM 11"/>
      <sheetName val="FORM 12"/>
      <sheetName val="County Codes"/>
      <sheetName val="SCHED S-1"/>
      <sheetName val="SCHED S-2"/>
      <sheetName val="SCHED S-3  "/>
      <sheetName val="SCHED S-3 0030"/>
      <sheetName val="SCHED S-3 0040"/>
      <sheetName val="SCHED S-3 1000"/>
      <sheetName val="SCHED S-3 1001"/>
      <sheetName val="SCHED S-3 1002"/>
      <sheetName val="SCHED S-3 1100"/>
      <sheetName val="SCHED S-3 1200"/>
      <sheetName val="SCHED S-3 1201"/>
      <sheetName val="SCHED S-3 1230"/>
      <sheetName val="SCHED S-3 1400"/>
      <sheetName val="SCHED S-3 3000"/>
      <sheetName val="SCHED S-3 3005"/>
      <sheetName val="SCHED S-3 3010"/>
      <sheetName val="SCHED S-3 3011"/>
      <sheetName val="SCHED S-3 3200"/>
      <sheetName val="SCHED S-3 3210"/>
      <sheetName val="SCHED S-3 3220"/>
      <sheetName val="SCHED S-3 3250"/>
      <sheetName val="SCHED S-3 3280"/>
      <sheetName val="SCHED S-3 3300"/>
      <sheetName val="SCHED S-3 3320"/>
      <sheetName val="SCHED S-3 4001"/>
      <sheetName val="SCHED S-3 4002"/>
      <sheetName val="SCHED S-3 4003"/>
      <sheetName val="SCHED S-3 4004"/>
      <sheetName val="SCHED S-3 4005"/>
      <sheetName val="SCHED S-3 4006"/>
      <sheetName val="SCHED S-3 4007"/>
      <sheetName val="SCHED S-3  6000"/>
      <sheetName val="SCHED S-3 8020"/>
      <sheetName val="SCHED S-4"/>
      <sheetName val="SCHED S-5"/>
      <sheetName val="SCHED S-6"/>
      <sheetName val="ALTA-INC"/>
      <sheetName val="ALTA-Balance"/>
      <sheetName val="Agg Form A-D.O."/>
      <sheetName val="Agg Form A-Affiliated"/>
      <sheetName val="ERRORS"/>
    </sheetNames>
    <sheetDataSet>
      <sheetData sheetId="0">
        <row r="6">
          <cell r="A6" t="str">
            <v>WFG National Title Insurance Company</v>
          </cell>
        </row>
      </sheetData>
      <sheetData sheetId="1"/>
      <sheetData sheetId="2"/>
      <sheetData sheetId="3">
        <row r="22">
          <cell r="B22">
            <v>0</v>
          </cell>
        </row>
      </sheetData>
      <sheetData sheetId="4"/>
      <sheetData sheetId="5"/>
      <sheetData sheetId="6"/>
      <sheetData sheetId="7"/>
      <sheetData sheetId="8"/>
      <sheetData sheetId="9"/>
      <sheetData sheetId="10"/>
      <sheetData sheetId="11"/>
      <sheetData sheetId="12">
        <row r="2">
          <cell r="A2" t="str">
            <v>001 Anderson</v>
          </cell>
        </row>
        <row r="3">
          <cell r="A3" t="str">
            <v>003 Andrews</v>
          </cell>
        </row>
        <row r="4">
          <cell r="A4" t="str">
            <v>005 Angelina</v>
          </cell>
        </row>
        <row r="5">
          <cell r="A5" t="str">
            <v>007 Aransas</v>
          </cell>
        </row>
        <row r="6">
          <cell r="A6" t="str">
            <v>009 Archer</v>
          </cell>
        </row>
        <row r="7">
          <cell r="A7" t="str">
            <v>011 Armstrong</v>
          </cell>
        </row>
        <row r="8">
          <cell r="A8" t="str">
            <v>013 Atascosa</v>
          </cell>
        </row>
        <row r="9">
          <cell r="A9" t="str">
            <v>015 Austin</v>
          </cell>
        </row>
        <row r="10">
          <cell r="A10" t="str">
            <v>017 Bailey</v>
          </cell>
        </row>
        <row r="11">
          <cell r="A11" t="str">
            <v>019 Bandera</v>
          </cell>
        </row>
        <row r="12">
          <cell r="A12" t="str">
            <v>021 Bastrop</v>
          </cell>
        </row>
        <row r="13">
          <cell r="A13" t="str">
            <v>023 Baylor</v>
          </cell>
        </row>
        <row r="14">
          <cell r="A14" t="str">
            <v>025 Bee</v>
          </cell>
        </row>
        <row r="15">
          <cell r="A15" t="str">
            <v>027 Bell</v>
          </cell>
        </row>
        <row r="16">
          <cell r="A16" t="str">
            <v>029 Bexar</v>
          </cell>
        </row>
        <row r="17">
          <cell r="A17" t="str">
            <v>031 Blanco</v>
          </cell>
        </row>
        <row r="18">
          <cell r="A18" t="str">
            <v>033 Borden</v>
          </cell>
        </row>
        <row r="19">
          <cell r="A19" t="str">
            <v>035 Bosque</v>
          </cell>
        </row>
        <row r="20">
          <cell r="A20" t="str">
            <v>037 Bowie</v>
          </cell>
        </row>
        <row r="21">
          <cell r="A21" t="str">
            <v>039 Brazoria</v>
          </cell>
        </row>
        <row r="22">
          <cell r="A22" t="str">
            <v>041 Brazos</v>
          </cell>
        </row>
        <row r="23">
          <cell r="A23" t="str">
            <v>043 Brewster</v>
          </cell>
        </row>
        <row r="24">
          <cell r="A24" t="str">
            <v>045 Briscoe</v>
          </cell>
        </row>
        <row r="25">
          <cell r="A25" t="str">
            <v>047 Brooks</v>
          </cell>
        </row>
        <row r="26">
          <cell r="A26" t="str">
            <v>049 Brown</v>
          </cell>
        </row>
        <row r="27">
          <cell r="A27" t="str">
            <v>051 Burleson</v>
          </cell>
        </row>
        <row r="28">
          <cell r="A28" t="str">
            <v>053 Burnet</v>
          </cell>
        </row>
        <row r="29">
          <cell r="A29" t="str">
            <v>055 Caldwell</v>
          </cell>
        </row>
        <row r="30">
          <cell r="A30" t="str">
            <v>057 Calhoun</v>
          </cell>
        </row>
        <row r="31">
          <cell r="A31" t="str">
            <v>059 Callahan</v>
          </cell>
        </row>
        <row r="32">
          <cell r="A32" t="str">
            <v>061 Cameron</v>
          </cell>
        </row>
        <row r="33">
          <cell r="A33" t="str">
            <v>063 Camp</v>
          </cell>
        </row>
        <row r="34">
          <cell r="A34" t="str">
            <v>065 Carson</v>
          </cell>
        </row>
        <row r="35">
          <cell r="A35" t="str">
            <v>067 Cass</v>
          </cell>
        </row>
        <row r="36">
          <cell r="A36" t="str">
            <v>069 Castro</v>
          </cell>
        </row>
        <row r="37">
          <cell r="A37" t="str">
            <v>071 Chambers</v>
          </cell>
        </row>
        <row r="38">
          <cell r="A38" t="str">
            <v>073 Cherokee</v>
          </cell>
        </row>
        <row r="39">
          <cell r="A39" t="str">
            <v>075 Childress</v>
          </cell>
        </row>
        <row r="40">
          <cell r="A40" t="str">
            <v>077 Clay</v>
          </cell>
        </row>
        <row r="41">
          <cell r="A41" t="str">
            <v>079 Cochran</v>
          </cell>
        </row>
        <row r="42">
          <cell r="A42" t="str">
            <v>081 Coke</v>
          </cell>
        </row>
        <row r="43">
          <cell r="A43" t="str">
            <v>083 Coleman</v>
          </cell>
        </row>
        <row r="44">
          <cell r="A44" t="str">
            <v>085 Collin</v>
          </cell>
        </row>
        <row r="45">
          <cell r="A45" t="str">
            <v>087 Collingsworth</v>
          </cell>
        </row>
        <row r="46">
          <cell r="A46" t="str">
            <v>089 Colorado</v>
          </cell>
        </row>
        <row r="47">
          <cell r="A47" t="str">
            <v>091 Comal</v>
          </cell>
        </row>
        <row r="48">
          <cell r="A48" t="str">
            <v>093 Comanche</v>
          </cell>
        </row>
        <row r="49">
          <cell r="A49" t="str">
            <v>095 Concho</v>
          </cell>
        </row>
        <row r="50">
          <cell r="A50" t="str">
            <v>097 Cooke</v>
          </cell>
        </row>
        <row r="51">
          <cell r="A51" t="str">
            <v>099 Coryell</v>
          </cell>
        </row>
        <row r="52">
          <cell r="A52" t="str">
            <v>101 Cottle</v>
          </cell>
        </row>
        <row r="53">
          <cell r="A53" t="str">
            <v>103 Crane</v>
          </cell>
        </row>
        <row r="54">
          <cell r="A54" t="str">
            <v>105 Crockett</v>
          </cell>
        </row>
        <row r="55">
          <cell r="A55" t="str">
            <v>107 Crosby</v>
          </cell>
        </row>
        <row r="56">
          <cell r="A56" t="str">
            <v>109 Culberson</v>
          </cell>
        </row>
        <row r="57">
          <cell r="A57" t="str">
            <v>111 Dallam</v>
          </cell>
        </row>
        <row r="58">
          <cell r="A58" t="str">
            <v>113 Dallas</v>
          </cell>
        </row>
        <row r="59">
          <cell r="A59" t="str">
            <v>115 Dawson</v>
          </cell>
        </row>
        <row r="60">
          <cell r="A60" t="str">
            <v>117 Deaf Smith</v>
          </cell>
        </row>
        <row r="61">
          <cell r="A61" t="str">
            <v>119 Delta</v>
          </cell>
        </row>
        <row r="62">
          <cell r="A62" t="str">
            <v>121 Denton</v>
          </cell>
        </row>
        <row r="63">
          <cell r="A63" t="str">
            <v>123 De Witt</v>
          </cell>
        </row>
        <row r="64">
          <cell r="A64" t="str">
            <v>125 Dickens</v>
          </cell>
        </row>
        <row r="65">
          <cell r="A65" t="str">
            <v>127 Dimmit</v>
          </cell>
        </row>
        <row r="66">
          <cell r="A66" t="str">
            <v>129 Donley</v>
          </cell>
        </row>
        <row r="67">
          <cell r="A67" t="str">
            <v>131 Duval</v>
          </cell>
        </row>
        <row r="68">
          <cell r="A68" t="str">
            <v>133 Eastland</v>
          </cell>
        </row>
        <row r="69">
          <cell r="A69" t="str">
            <v>135 Ector</v>
          </cell>
        </row>
        <row r="70">
          <cell r="A70" t="str">
            <v>137 Edwards</v>
          </cell>
        </row>
        <row r="71">
          <cell r="A71" t="str">
            <v>139 Ellis</v>
          </cell>
        </row>
        <row r="72">
          <cell r="A72" t="str">
            <v>141 El Paso</v>
          </cell>
        </row>
        <row r="73">
          <cell r="A73" t="str">
            <v>143 Erath</v>
          </cell>
        </row>
        <row r="74">
          <cell r="A74" t="str">
            <v>145 Falls</v>
          </cell>
        </row>
        <row r="75">
          <cell r="A75" t="str">
            <v>147 Fannin</v>
          </cell>
        </row>
        <row r="76">
          <cell r="A76" t="str">
            <v>149 Fayette</v>
          </cell>
        </row>
        <row r="77">
          <cell r="A77" t="str">
            <v>151 Fisher</v>
          </cell>
        </row>
        <row r="78">
          <cell r="A78" t="str">
            <v>153 Floyd</v>
          </cell>
        </row>
        <row r="79">
          <cell r="A79" t="str">
            <v>155 Foard</v>
          </cell>
        </row>
        <row r="80">
          <cell r="A80" t="str">
            <v>157 Fort Bend</v>
          </cell>
        </row>
        <row r="81">
          <cell r="A81" t="str">
            <v>159 Franklin</v>
          </cell>
        </row>
        <row r="82">
          <cell r="A82" t="str">
            <v>161 Freestone</v>
          </cell>
        </row>
        <row r="83">
          <cell r="A83" t="str">
            <v>163 Frio</v>
          </cell>
        </row>
        <row r="84">
          <cell r="A84" t="str">
            <v>165 Gaines</v>
          </cell>
        </row>
        <row r="85">
          <cell r="A85" t="str">
            <v>167 Galveston</v>
          </cell>
        </row>
        <row r="86">
          <cell r="A86" t="str">
            <v>169 Garza</v>
          </cell>
        </row>
        <row r="87">
          <cell r="A87" t="str">
            <v>171 Gillespie</v>
          </cell>
        </row>
        <row r="88">
          <cell r="A88" t="str">
            <v>173 Glasscock</v>
          </cell>
        </row>
        <row r="89">
          <cell r="A89" t="str">
            <v>175 Goliad</v>
          </cell>
        </row>
        <row r="90">
          <cell r="A90" t="str">
            <v>177 Gonzales</v>
          </cell>
        </row>
        <row r="91">
          <cell r="A91" t="str">
            <v>179 Gray</v>
          </cell>
        </row>
        <row r="92">
          <cell r="A92" t="str">
            <v>181 Grayson</v>
          </cell>
        </row>
        <row r="93">
          <cell r="A93" t="str">
            <v>183 Gregg</v>
          </cell>
        </row>
        <row r="94">
          <cell r="A94" t="str">
            <v>185 Grimes</v>
          </cell>
        </row>
        <row r="95">
          <cell r="A95" t="str">
            <v>187 Guadalupe</v>
          </cell>
        </row>
        <row r="96">
          <cell r="A96" t="str">
            <v>189 Hale</v>
          </cell>
        </row>
        <row r="97">
          <cell r="A97" t="str">
            <v>191 Hall</v>
          </cell>
        </row>
        <row r="98">
          <cell r="A98" t="str">
            <v>193 Hamilton</v>
          </cell>
        </row>
        <row r="99">
          <cell r="A99" t="str">
            <v>195 Hansford</v>
          </cell>
        </row>
        <row r="100">
          <cell r="A100" t="str">
            <v>197 Hardeman</v>
          </cell>
        </row>
        <row r="101">
          <cell r="A101" t="str">
            <v>199 Hardin</v>
          </cell>
        </row>
        <row r="102">
          <cell r="A102" t="str">
            <v>201 Harris</v>
          </cell>
        </row>
        <row r="103">
          <cell r="A103" t="str">
            <v>203 Harrison</v>
          </cell>
        </row>
        <row r="104">
          <cell r="A104" t="str">
            <v>205 Hartley</v>
          </cell>
        </row>
        <row r="105">
          <cell r="A105" t="str">
            <v>207 Haskell</v>
          </cell>
        </row>
        <row r="106">
          <cell r="A106" t="str">
            <v>209 Hays</v>
          </cell>
        </row>
        <row r="107">
          <cell r="A107" t="str">
            <v>211 Hemphill</v>
          </cell>
        </row>
        <row r="108">
          <cell r="A108" t="str">
            <v>213 Henderson</v>
          </cell>
        </row>
        <row r="109">
          <cell r="A109" t="str">
            <v>215 Hidalgo</v>
          </cell>
        </row>
        <row r="110">
          <cell r="A110" t="str">
            <v>217 Hill</v>
          </cell>
        </row>
        <row r="111">
          <cell r="A111" t="str">
            <v>219 Hockley</v>
          </cell>
        </row>
        <row r="112">
          <cell r="A112" t="str">
            <v>221 Hood</v>
          </cell>
        </row>
        <row r="113">
          <cell r="A113" t="str">
            <v>223 Hopkins</v>
          </cell>
        </row>
        <row r="114">
          <cell r="A114" t="str">
            <v>225 Houston</v>
          </cell>
        </row>
        <row r="115">
          <cell r="A115" t="str">
            <v>227 Howard</v>
          </cell>
        </row>
        <row r="116">
          <cell r="A116" t="str">
            <v>229 Hudspeth</v>
          </cell>
        </row>
        <row r="117">
          <cell r="A117" t="str">
            <v>231 Hunt</v>
          </cell>
        </row>
        <row r="118">
          <cell r="A118" t="str">
            <v>233 Hutchinson</v>
          </cell>
        </row>
        <row r="119">
          <cell r="A119" t="str">
            <v>235 Irion</v>
          </cell>
        </row>
        <row r="120">
          <cell r="A120" t="str">
            <v>237 Jack</v>
          </cell>
        </row>
        <row r="121">
          <cell r="A121" t="str">
            <v>239 Jackson</v>
          </cell>
        </row>
        <row r="122">
          <cell r="A122" t="str">
            <v>241 Jasper</v>
          </cell>
        </row>
        <row r="123">
          <cell r="A123" t="str">
            <v>243 Jeff Davis</v>
          </cell>
        </row>
        <row r="124">
          <cell r="A124" t="str">
            <v>245 Jefferson</v>
          </cell>
        </row>
        <row r="125">
          <cell r="A125" t="str">
            <v>247Jim Hogg</v>
          </cell>
        </row>
        <row r="126">
          <cell r="A126" t="str">
            <v>249 Jim Wells</v>
          </cell>
        </row>
        <row r="127">
          <cell r="A127" t="str">
            <v>251 Johnson</v>
          </cell>
        </row>
        <row r="128">
          <cell r="A128" t="str">
            <v>253 Jones</v>
          </cell>
        </row>
        <row r="129">
          <cell r="A129" t="str">
            <v>255 Karnes</v>
          </cell>
        </row>
        <row r="130">
          <cell r="A130" t="str">
            <v>257 Kaufman</v>
          </cell>
        </row>
        <row r="131">
          <cell r="A131" t="str">
            <v>259 Kendall</v>
          </cell>
        </row>
        <row r="132">
          <cell r="A132" t="str">
            <v>261 Kenedy</v>
          </cell>
        </row>
        <row r="133">
          <cell r="A133" t="str">
            <v>263 Kent</v>
          </cell>
        </row>
        <row r="134">
          <cell r="A134" t="str">
            <v>265 Kerr</v>
          </cell>
        </row>
        <row r="135">
          <cell r="A135" t="str">
            <v>267 Kimble</v>
          </cell>
        </row>
        <row r="136">
          <cell r="A136" t="str">
            <v>269 King</v>
          </cell>
        </row>
        <row r="137">
          <cell r="A137" t="str">
            <v>271 Kinney</v>
          </cell>
        </row>
        <row r="138">
          <cell r="A138" t="str">
            <v>273 Kleberg</v>
          </cell>
        </row>
        <row r="139">
          <cell r="A139" t="str">
            <v>275 Knox</v>
          </cell>
        </row>
        <row r="140">
          <cell r="A140" t="str">
            <v>277 Lamar</v>
          </cell>
        </row>
        <row r="141">
          <cell r="A141" t="str">
            <v>279 Lamb</v>
          </cell>
        </row>
        <row r="142">
          <cell r="A142" t="str">
            <v>281 Lampasas</v>
          </cell>
        </row>
        <row r="143">
          <cell r="A143" t="str">
            <v>283 La Salle</v>
          </cell>
        </row>
        <row r="144">
          <cell r="A144" t="str">
            <v>285 Lavaca</v>
          </cell>
        </row>
        <row r="145">
          <cell r="A145" t="str">
            <v>287 Lee</v>
          </cell>
        </row>
        <row r="146">
          <cell r="A146" t="str">
            <v>289 Leon</v>
          </cell>
        </row>
        <row r="147">
          <cell r="A147" t="str">
            <v>291 Liberty</v>
          </cell>
        </row>
        <row r="148">
          <cell r="A148" t="str">
            <v>293 Limestone</v>
          </cell>
        </row>
        <row r="149">
          <cell r="A149" t="str">
            <v>295 Lipscomb</v>
          </cell>
        </row>
        <row r="150">
          <cell r="A150" t="str">
            <v>297 Live Oak</v>
          </cell>
        </row>
        <row r="151">
          <cell r="A151" t="str">
            <v>299 Llano</v>
          </cell>
        </row>
        <row r="152">
          <cell r="A152" t="str">
            <v>301 Loving</v>
          </cell>
        </row>
        <row r="153">
          <cell r="A153" t="str">
            <v>303 Lubbock</v>
          </cell>
        </row>
        <row r="154">
          <cell r="A154" t="str">
            <v>305 Lynn</v>
          </cell>
        </row>
        <row r="155">
          <cell r="A155" t="str">
            <v>307 McCulloch</v>
          </cell>
        </row>
        <row r="156">
          <cell r="A156" t="str">
            <v>309 McLennan</v>
          </cell>
        </row>
        <row r="157">
          <cell r="A157" t="str">
            <v>311 McMullen</v>
          </cell>
        </row>
        <row r="158">
          <cell r="A158" t="str">
            <v>313 Madison</v>
          </cell>
        </row>
        <row r="159">
          <cell r="A159" t="str">
            <v>315 Marion</v>
          </cell>
        </row>
        <row r="160">
          <cell r="A160" t="str">
            <v>317 Martin</v>
          </cell>
        </row>
        <row r="161">
          <cell r="A161" t="str">
            <v>319 Mason</v>
          </cell>
        </row>
        <row r="162">
          <cell r="A162" t="str">
            <v>321 Matagorda</v>
          </cell>
        </row>
        <row r="163">
          <cell r="A163" t="str">
            <v>323 Maverick</v>
          </cell>
        </row>
        <row r="164">
          <cell r="A164" t="str">
            <v>325 Medina</v>
          </cell>
        </row>
        <row r="165">
          <cell r="A165" t="str">
            <v>327 Menard</v>
          </cell>
        </row>
        <row r="166">
          <cell r="A166" t="str">
            <v>329 Midland</v>
          </cell>
        </row>
        <row r="167">
          <cell r="A167" t="str">
            <v>331 Milam</v>
          </cell>
        </row>
        <row r="168">
          <cell r="A168" t="str">
            <v>333 Mills</v>
          </cell>
        </row>
        <row r="169">
          <cell r="A169" t="str">
            <v>335 Mitchell</v>
          </cell>
        </row>
        <row r="170">
          <cell r="A170" t="str">
            <v>337 Montague</v>
          </cell>
        </row>
        <row r="171">
          <cell r="A171" t="str">
            <v>339 Montgomery</v>
          </cell>
        </row>
        <row r="172">
          <cell r="A172" t="str">
            <v>341 Moore</v>
          </cell>
        </row>
        <row r="173">
          <cell r="A173" t="str">
            <v>343 Morris</v>
          </cell>
        </row>
        <row r="174">
          <cell r="A174" t="str">
            <v>345 Motley</v>
          </cell>
        </row>
        <row r="175">
          <cell r="A175" t="str">
            <v>347 Nacogdoches</v>
          </cell>
        </row>
        <row r="176">
          <cell r="A176" t="str">
            <v>349 Navaro</v>
          </cell>
        </row>
        <row r="177">
          <cell r="A177" t="str">
            <v>351 Newton</v>
          </cell>
        </row>
        <row r="178">
          <cell r="A178" t="str">
            <v>353 Nolan</v>
          </cell>
        </row>
        <row r="179">
          <cell r="A179" t="str">
            <v>355 Nueces</v>
          </cell>
        </row>
        <row r="180">
          <cell r="A180" t="str">
            <v>357 Ochiltree</v>
          </cell>
        </row>
        <row r="181">
          <cell r="A181" t="str">
            <v>359 Oldham</v>
          </cell>
        </row>
        <row r="182">
          <cell r="A182" t="str">
            <v>361 Orange</v>
          </cell>
        </row>
        <row r="183">
          <cell r="A183" t="str">
            <v>363 Palo Pinto</v>
          </cell>
        </row>
        <row r="184">
          <cell r="A184" t="str">
            <v>365 Panola</v>
          </cell>
        </row>
        <row r="185">
          <cell r="A185" t="str">
            <v>367 Parker</v>
          </cell>
        </row>
        <row r="186">
          <cell r="A186" t="str">
            <v>369 Parmer</v>
          </cell>
        </row>
        <row r="187">
          <cell r="A187" t="str">
            <v>371 Pecos</v>
          </cell>
        </row>
        <row r="188">
          <cell r="A188" t="str">
            <v>373 Polk</v>
          </cell>
        </row>
        <row r="189">
          <cell r="A189" t="str">
            <v>375 Potter</v>
          </cell>
        </row>
        <row r="190">
          <cell r="A190" t="str">
            <v>377 Presidio</v>
          </cell>
        </row>
        <row r="191">
          <cell r="A191" t="str">
            <v>379 Rains</v>
          </cell>
        </row>
        <row r="192">
          <cell r="A192" t="str">
            <v>381 Randall</v>
          </cell>
        </row>
        <row r="193">
          <cell r="A193" t="str">
            <v>383 Reagan</v>
          </cell>
        </row>
        <row r="194">
          <cell r="A194" t="str">
            <v>385 Real</v>
          </cell>
        </row>
        <row r="195">
          <cell r="A195" t="str">
            <v>387 Red River</v>
          </cell>
        </row>
        <row r="196">
          <cell r="A196" t="str">
            <v>389 Reeves</v>
          </cell>
        </row>
        <row r="197">
          <cell r="A197" t="str">
            <v>391 Refugio</v>
          </cell>
        </row>
        <row r="198">
          <cell r="A198" t="str">
            <v xml:space="preserve">393 Roberts </v>
          </cell>
        </row>
        <row r="199">
          <cell r="A199" t="str">
            <v>395 Robertson</v>
          </cell>
        </row>
        <row r="200">
          <cell r="A200" t="str">
            <v>397 Rockwall</v>
          </cell>
        </row>
        <row r="201">
          <cell r="A201" t="str">
            <v>399 Runnels</v>
          </cell>
        </row>
        <row r="202">
          <cell r="A202" t="str">
            <v>401 Rusk</v>
          </cell>
        </row>
        <row r="203">
          <cell r="A203" t="str">
            <v>403 Sabine</v>
          </cell>
        </row>
        <row r="204">
          <cell r="A204" t="str">
            <v>405 San Augustine</v>
          </cell>
        </row>
        <row r="205">
          <cell r="A205" t="str">
            <v>407 San Jacinto</v>
          </cell>
        </row>
        <row r="206">
          <cell r="A206" t="str">
            <v>409 San Patricio</v>
          </cell>
        </row>
        <row r="207">
          <cell r="A207" t="str">
            <v>411 San Saba</v>
          </cell>
        </row>
        <row r="208">
          <cell r="A208" t="str">
            <v>413 Schleicher</v>
          </cell>
        </row>
        <row r="209">
          <cell r="A209" t="str">
            <v>415 Scurry</v>
          </cell>
        </row>
        <row r="210">
          <cell r="A210" t="str">
            <v>417 Shackelford</v>
          </cell>
        </row>
        <row r="211">
          <cell r="A211" t="str">
            <v>419 Shelby</v>
          </cell>
        </row>
        <row r="212">
          <cell r="A212" t="str">
            <v>421 Sherman</v>
          </cell>
        </row>
        <row r="213">
          <cell r="A213" t="str">
            <v>423 Smith</v>
          </cell>
        </row>
        <row r="214">
          <cell r="A214" t="str">
            <v>425 Somervell</v>
          </cell>
        </row>
        <row r="215">
          <cell r="A215" t="str">
            <v>427 Starr</v>
          </cell>
        </row>
        <row r="216">
          <cell r="A216" t="str">
            <v>429 Stephens</v>
          </cell>
        </row>
        <row r="217">
          <cell r="A217" t="str">
            <v>431 Sterling</v>
          </cell>
        </row>
        <row r="218">
          <cell r="A218" t="str">
            <v>433 Stonewall</v>
          </cell>
        </row>
        <row r="219">
          <cell r="A219" t="str">
            <v>435 Sutton</v>
          </cell>
        </row>
        <row r="220">
          <cell r="A220" t="str">
            <v>437 Swisher</v>
          </cell>
        </row>
        <row r="221">
          <cell r="A221" t="str">
            <v>439 Tarrant</v>
          </cell>
        </row>
        <row r="222">
          <cell r="A222" t="str">
            <v>441 Taylor</v>
          </cell>
        </row>
        <row r="223">
          <cell r="A223" t="str">
            <v>443 Terrell</v>
          </cell>
        </row>
        <row r="224">
          <cell r="A224" t="str">
            <v>445 Terry</v>
          </cell>
        </row>
        <row r="225">
          <cell r="A225" t="str">
            <v>447 Throckmorton</v>
          </cell>
        </row>
        <row r="226">
          <cell r="A226" t="str">
            <v>449 Titus</v>
          </cell>
        </row>
        <row r="227">
          <cell r="A227" t="str">
            <v>451 Tom Green</v>
          </cell>
        </row>
        <row r="228">
          <cell r="A228" t="str">
            <v>453 Travis</v>
          </cell>
        </row>
        <row r="229">
          <cell r="A229" t="str">
            <v>455 Trinity</v>
          </cell>
        </row>
        <row r="230">
          <cell r="A230" t="str">
            <v>457 Tyler</v>
          </cell>
        </row>
        <row r="231">
          <cell r="A231" t="str">
            <v>459 Upshur</v>
          </cell>
        </row>
        <row r="232">
          <cell r="A232" t="str">
            <v>461 Upton</v>
          </cell>
        </row>
        <row r="233">
          <cell r="A233" t="str">
            <v>463 Uvalde</v>
          </cell>
        </row>
        <row r="234">
          <cell r="A234" t="str">
            <v>465 Val Verde</v>
          </cell>
        </row>
        <row r="235">
          <cell r="A235" t="str">
            <v>467 Van Zandt</v>
          </cell>
        </row>
        <row r="236">
          <cell r="A236" t="str">
            <v>469 Victoria</v>
          </cell>
        </row>
        <row r="237">
          <cell r="A237" t="str">
            <v>471 Walker</v>
          </cell>
        </row>
        <row r="238">
          <cell r="A238" t="str">
            <v>473 Waller</v>
          </cell>
        </row>
        <row r="239">
          <cell r="A239" t="str">
            <v>475 Ward</v>
          </cell>
        </row>
        <row r="240">
          <cell r="A240" t="str">
            <v>477 Washington</v>
          </cell>
        </row>
        <row r="241">
          <cell r="A241" t="str">
            <v>479 Webb</v>
          </cell>
        </row>
        <row r="242">
          <cell r="A242" t="str">
            <v>481 Wharton</v>
          </cell>
        </row>
        <row r="243">
          <cell r="A243" t="str">
            <v>483 Wheeler</v>
          </cell>
        </row>
        <row r="244">
          <cell r="A244" t="str">
            <v>485 Wichita</v>
          </cell>
        </row>
        <row r="245">
          <cell r="A245" t="str">
            <v>487 Wilbarger</v>
          </cell>
        </row>
        <row r="246">
          <cell r="A246" t="str">
            <v>489 Willacy</v>
          </cell>
        </row>
        <row r="247">
          <cell r="A247" t="str">
            <v>491 Williamson</v>
          </cell>
        </row>
        <row r="248">
          <cell r="A248" t="str">
            <v>493 Wilson</v>
          </cell>
        </row>
        <row r="249">
          <cell r="A249" t="str">
            <v>495 Winkler</v>
          </cell>
        </row>
        <row r="250">
          <cell r="A250" t="str">
            <v>497 Wise</v>
          </cell>
        </row>
        <row r="251">
          <cell r="A251" t="str">
            <v>499 Wood</v>
          </cell>
        </row>
        <row r="252">
          <cell r="A252" t="str">
            <v>501 Yoakum</v>
          </cell>
        </row>
        <row r="253">
          <cell r="A253" t="str">
            <v>503 Young</v>
          </cell>
        </row>
        <row r="254">
          <cell r="A254" t="str">
            <v>505 Zapata</v>
          </cell>
        </row>
        <row r="255">
          <cell r="A255" t="str">
            <v>507 Zavala</v>
          </cell>
        </row>
      </sheetData>
      <sheetData sheetId="13">
        <row r="7">
          <cell r="A7" t="str">
            <v>Experience Period:  January 1, 2015 - December 31, 2015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
      <sheetName val="FORM 2"/>
      <sheetName val="FORM 3"/>
      <sheetName val="FORM 4"/>
      <sheetName val="FORM 5-rev. 5-2010"/>
      <sheetName val="FORM 6-rev.5-2010"/>
      <sheetName val="FORM 7"/>
      <sheetName val="FORM 8"/>
      <sheetName val="FORM 9"/>
      <sheetName val="FORM 10"/>
      <sheetName val="FORM 11"/>
      <sheetName val="FORM 12"/>
      <sheetName val="County Codes"/>
      <sheetName val="SCHED S-1"/>
      <sheetName val="SCHED S-2"/>
      <sheetName val="SCHED S-3"/>
      <sheetName val="SCHED S-4"/>
      <sheetName val="SCHED S-5"/>
      <sheetName val="SCHED S-6"/>
      <sheetName val="ALTA-INC"/>
      <sheetName val="ALTA-Balance"/>
      <sheetName val="Agg Form A-D.O."/>
      <sheetName val="Agg Form A-Affiliated"/>
      <sheetName val="ERRORS"/>
      <sheetName val="ACE_2016titlecorpt_final"/>
    </sheetNames>
    <sheetDataSet>
      <sheetData sheetId="0">
        <row r="6">
          <cell r="A6" t="str">
            <v>Name of Company:  ACE Capital Title Reinsurance Company</v>
          </cell>
        </row>
      </sheetData>
      <sheetData sheetId="1"/>
      <sheetData sheetId="2"/>
      <sheetData sheetId="3">
        <row r="22">
          <cell r="B22">
            <v>0</v>
          </cell>
        </row>
      </sheetData>
      <sheetData sheetId="4"/>
      <sheetData sheetId="5"/>
      <sheetData sheetId="6"/>
      <sheetData sheetId="7"/>
      <sheetData sheetId="8"/>
      <sheetData sheetId="9"/>
      <sheetData sheetId="10"/>
      <sheetData sheetId="11"/>
      <sheetData sheetId="12">
        <row r="2">
          <cell r="A2" t="str">
            <v>001 Anderson</v>
          </cell>
        </row>
        <row r="3">
          <cell r="A3" t="str">
            <v>003 Andrews</v>
          </cell>
        </row>
        <row r="4">
          <cell r="A4" t="str">
            <v>005 Angelina</v>
          </cell>
        </row>
        <row r="5">
          <cell r="A5" t="str">
            <v>007 Aransas</v>
          </cell>
        </row>
        <row r="6">
          <cell r="A6" t="str">
            <v>009 Archer</v>
          </cell>
        </row>
        <row r="7">
          <cell r="A7" t="str">
            <v>011 Armstrong</v>
          </cell>
        </row>
        <row r="8">
          <cell r="A8" t="str">
            <v>013 Atascosa</v>
          </cell>
        </row>
        <row r="9">
          <cell r="A9" t="str">
            <v>015 Austin</v>
          </cell>
        </row>
        <row r="10">
          <cell r="A10" t="str">
            <v>017 Bailey</v>
          </cell>
        </row>
        <row r="11">
          <cell r="A11" t="str">
            <v>019 Bandera</v>
          </cell>
        </row>
        <row r="12">
          <cell r="A12" t="str">
            <v>021 Bastrop</v>
          </cell>
        </row>
        <row r="13">
          <cell r="A13" t="str">
            <v>023 Baylor</v>
          </cell>
        </row>
        <row r="14">
          <cell r="A14" t="str">
            <v>025 Bee</v>
          </cell>
        </row>
        <row r="15">
          <cell r="A15" t="str">
            <v>027 Bell</v>
          </cell>
        </row>
        <row r="16">
          <cell r="A16" t="str">
            <v>029 Bexar</v>
          </cell>
        </row>
        <row r="17">
          <cell r="A17" t="str">
            <v>031 Blanco</v>
          </cell>
        </row>
        <row r="18">
          <cell r="A18" t="str">
            <v>033 Borden</v>
          </cell>
        </row>
        <row r="19">
          <cell r="A19" t="str">
            <v>035 Bosque</v>
          </cell>
        </row>
        <row r="20">
          <cell r="A20" t="str">
            <v>037 Bowie</v>
          </cell>
        </row>
        <row r="21">
          <cell r="A21" t="str">
            <v>039 Brazoria</v>
          </cell>
        </row>
        <row r="22">
          <cell r="A22" t="str">
            <v>041 Brazos</v>
          </cell>
        </row>
        <row r="23">
          <cell r="A23" t="str">
            <v>043 Brewster</v>
          </cell>
        </row>
        <row r="24">
          <cell r="A24" t="str">
            <v>045 Briscoe</v>
          </cell>
        </row>
        <row r="25">
          <cell r="A25" t="str">
            <v>047 Brooks</v>
          </cell>
        </row>
        <row r="26">
          <cell r="A26" t="str">
            <v>049 Brown</v>
          </cell>
        </row>
        <row r="27">
          <cell r="A27" t="str">
            <v>051 Burleson</v>
          </cell>
        </row>
        <row r="28">
          <cell r="A28" t="str">
            <v>053 Burnet</v>
          </cell>
        </row>
        <row r="29">
          <cell r="A29" t="str">
            <v>055 Caldwell</v>
          </cell>
        </row>
        <row r="30">
          <cell r="A30" t="str">
            <v>057 Calhoun</v>
          </cell>
        </row>
        <row r="31">
          <cell r="A31" t="str">
            <v>059 Callahan</v>
          </cell>
        </row>
        <row r="32">
          <cell r="A32" t="str">
            <v>061 Cameron</v>
          </cell>
        </row>
        <row r="33">
          <cell r="A33" t="str">
            <v>063 Camp</v>
          </cell>
        </row>
        <row r="34">
          <cell r="A34" t="str">
            <v>065 Carson</v>
          </cell>
        </row>
        <row r="35">
          <cell r="A35" t="str">
            <v>067 Cass</v>
          </cell>
        </row>
        <row r="36">
          <cell r="A36" t="str">
            <v>069 Castro</v>
          </cell>
        </row>
        <row r="37">
          <cell r="A37" t="str">
            <v>071 Chambers</v>
          </cell>
        </row>
        <row r="38">
          <cell r="A38" t="str">
            <v>073 Cherokee</v>
          </cell>
        </row>
        <row r="39">
          <cell r="A39" t="str">
            <v>075 Childress</v>
          </cell>
        </row>
        <row r="40">
          <cell r="A40" t="str">
            <v>077 Clay</v>
          </cell>
        </row>
        <row r="41">
          <cell r="A41" t="str">
            <v>079 Cochran</v>
          </cell>
        </row>
        <row r="42">
          <cell r="A42" t="str">
            <v>081 Coke</v>
          </cell>
        </row>
        <row r="43">
          <cell r="A43" t="str">
            <v>083 Coleman</v>
          </cell>
        </row>
        <row r="44">
          <cell r="A44" t="str">
            <v>085 Collin</v>
          </cell>
        </row>
        <row r="45">
          <cell r="A45" t="str">
            <v>087 Collingsworth</v>
          </cell>
        </row>
        <row r="46">
          <cell r="A46" t="str">
            <v>089 Colorado</v>
          </cell>
        </row>
        <row r="47">
          <cell r="A47" t="str">
            <v>091 Comal</v>
          </cell>
        </row>
        <row r="48">
          <cell r="A48" t="str">
            <v>093 Comanche</v>
          </cell>
        </row>
        <row r="49">
          <cell r="A49" t="str">
            <v>095 Concho</v>
          </cell>
        </row>
        <row r="50">
          <cell r="A50" t="str">
            <v>097 Cooke</v>
          </cell>
        </row>
        <row r="51">
          <cell r="A51" t="str">
            <v>099 Coryell</v>
          </cell>
        </row>
        <row r="52">
          <cell r="A52" t="str">
            <v>101 Cottle</v>
          </cell>
        </row>
        <row r="53">
          <cell r="A53" t="str">
            <v>103 Crane</v>
          </cell>
        </row>
        <row r="54">
          <cell r="A54" t="str">
            <v>105 Crockett</v>
          </cell>
        </row>
        <row r="55">
          <cell r="A55" t="str">
            <v>107 Crosby</v>
          </cell>
        </row>
        <row r="56">
          <cell r="A56" t="str">
            <v>109 Culberson</v>
          </cell>
        </row>
        <row r="57">
          <cell r="A57" t="str">
            <v>111 Dallam</v>
          </cell>
        </row>
        <row r="58">
          <cell r="A58" t="str">
            <v>113 Dallas</v>
          </cell>
        </row>
        <row r="59">
          <cell r="A59" t="str">
            <v>115 Dawson</v>
          </cell>
        </row>
        <row r="60">
          <cell r="A60" t="str">
            <v>117 Deaf Smith</v>
          </cell>
        </row>
        <row r="61">
          <cell r="A61" t="str">
            <v>119 Delta</v>
          </cell>
        </row>
        <row r="62">
          <cell r="A62" t="str">
            <v>121 Denton</v>
          </cell>
        </row>
        <row r="63">
          <cell r="A63" t="str">
            <v>123 De Witt</v>
          </cell>
        </row>
        <row r="64">
          <cell r="A64" t="str">
            <v>125 Dickens</v>
          </cell>
        </row>
        <row r="65">
          <cell r="A65" t="str">
            <v>127 Dimmit</v>
          </cell>
        </row>
        <row r="66">
          <cell r="A66" t="str">
            <v>129 Donley</v>
          </cell>
        </row>
        <row r="67">
          <cell r="A67" t="str">
            <v>131 Duval</v>
          </cell>
        </row>
        <row r="68">
          <cell r="A68" t="str">
            <v>133 Eastland</v>
          </cell>
        </row>
        <row r="69">
          <cell r="A69" t="str">
            <v>135 Ector</v>
          </cell>
        </row>
        <row r="70">
          <cell r="A70" t="str">
            <v>137 Edwards</v>
          </cell>
        </row>
        <row r="71">
          <cell r="A71" t="str">
            <v>139 Ellis</v>
          </cell>
        </row>
        <row r="72">
          <cell r="A72" t="str">
            <v>141 El Paso</v>
          </cell>
        </row>
        <row r="73">
          <cell r="A73" t="str">
            <v>143 Erath</v>
          </cell>
        </row>
        <row r="74">
          <cell r="A74" t="str">
            <v>145 Falls</v>
          </cell>
        </row>
        <row r="75">
          <cell r="A75" t="str">
            <v>147 Fannin</v>
          </cell>
        </row>
        <row r="76">
          <cell r="A76" t="str">
            <v>149 Fayette</v>
          </cell>
        </row>
        <row r="77">
          <cell r="A77" t="str">
            <v>151 Fisher</v>
          </cell>
        </row>
        <row r="78">
          <cell r="A78" t="str">
            <v>153 Floyd</v>
          </cell>
        </row>
        <row r="79">
          <cell r="A79" t="str">
            <v>155 Foard</v>
          </cell>
        </row>
        <row r="80">
          <cell r="A80" t="str">
            <v>157 Fort Bend</v>
          </cell>
        </row>
        <row r="81">
          <cell r="A81" t="str">
            <v>159 Franklin</v>
          </cell>
        </row>
        <row r="82">
          <cell r="A82" t="str">
            <v>161 Freestone</v>
          </cell>
        </row>
        <row r="83">
          <cell r="A83" t="str">
            <v>163 Frio</v>
          </cell>
        </row>
        <row r="84">
          <cell r="A84" t="str">
            <v>165 Gaines</v>
          </cell>
        </row>
        <row r="85">
          <cell r="A85" t="str">
            <v>167 Galveston</v>
          </cell>
        </row>
        <row r="86">
          <cell r="A86" t="str">
            <v>169 Garza</v>
          </cell>
        </row>
        <row r="87">
          <cell r="A87" t="str">
            <v>171 Gillespie</v>
          </cell>
        </row>
        <row r="88">
          <cell r="A88" t="str">
            <v>173 Glasscock</v>
          </cell>
        </row>
        <row r="89">
          <cell r="A89" t="str">
            <v>175 Goliad</v>
          </cell>
        </row>
        <row r="90">
          <cell r="A90" t="str">
            <v>177 Gonzales</v>
          </cell>
        </row>
        <row r="91">
          <cell r="A91" t="str">
            <v>179 Gray</v>
          </cell>
        </row>
        <row r="92">
          <cell r="A92" t="str">
            <v>181 Grayson</v>
          </cell>
        </row>
        <row r="93">
          <cell r="A93" t="str">
            <v>183 Gregg</v>
          </cell>
        </row>
        <row r="94">
          <cell r="A94" t="str">
            <v>185 Grimes</v>
          </cell>
        </row>
        <row r="95">
          <cell r="A95" t="str">
            <v>187 Guadalupe</v>
          </cell>
        </row>
        <row r="96">
          <cell r="A96" t="str">
            <v>189 Hale</v>
          </cell>
        </row>
        <row r="97">
          <cell r="A97" t="str">
            <v>191 Hall</v>
          </cell>
        </row>
        <row r="98">
          <cell r="A98" t="str">
            <v>193 Hamilton</v>
          </cell>
        </row>
        <row r="99">
          <cell r="A99" t="str">
            <v>195 Hansford</v>
          </cell>
        </row>
        <row r="100">
          <cell r="A100" t="str">
            <v>197 Hardeman</v>
          </cell>
        </row>
        <row r="101">
          <cell r="A101" t="str">
            <v>199 Hardin</v>
          </cell>
        </row>
        <row r="102">
          <cell r="A102" t="str">
            <v>201 Harris</v>
          </cell>
        </row>
        <row r="103">
          <cell r="A103" t="str">
            <v>203 Harrison</v>
          </cell>
        </row>
        <row r="104">
          <cell r="A104" t="str">
            <v>205 Hartley</v>
          </cell>
        </row>
        <row r="105">
          <cell r="A105" t="str">
            <v>207 Haskell</v>
          </cell>
        </row>
        <row r="106">
          <cell r="A106" t="str">
            <v>209 Hays</v>
          </cell>
        </row>
        <row r="107">
          <cell r="A107" t="str">
            <v>211 Hemphill</v>
          </cell>
        </row>
        <row r="108">
          <cell r="A108" t="str">
            <v>213 Henderson</v>
          </cell>
        </row>
        <row r="109">
          <cell r="A109" t="str">
            <v>215 Hidalgo</v>
          </cell>
        </row>
        <row r="110">
          <cell r="A110" t="str">
            <v>217 Hill</v>
          </cell>
        </row>
        <row r="111">
          <cell r="A111" t="str">
            <v>219 Hockley</v>
          </cell>
        </row>
        <row r="112">
          <cell r="A112" t="str">
            <v>221 Hood</v>
          </cell>
        </row>
        <row r="113">
          <cell r="A113" t="str">
            <v>223 Hopkins</v>
          </cell>
        </row>
        <row r="114">
          <cell r="A114" t="str">
            <v>225 Houston</v>
          </cell>
        </row>
        <row r="115">
          <cell r="A115" t="str">
            <v>227 Howard</v>
          </cell>
        </row>
        <row r="116">
          <cell r="A116" t="str">
            <v>229 Hudspeth</v>
          </cell>
        </row>
        <row r="117">
          <cell r="A117" t="str">
            <v>231 Hunt</v>
          </cell>
        </row>
        <row r="118">
          <cell r="A118" t="str">
            <v>233 Hutchinson</v>
          </cell>
        </row>
        <row r="119">
          <cell r="A119" t="str">
            <v>235 Irion</v>
          </cell>
        </row>
        <row r="120">
          <cell r="A120" t="str">
            <v>237 Jack</v>
          </cell>
        </row>
        <row r="121">
          <cell r="A121" t="str">
            <v>239 Jackson</v>
          </cell>
        </row>
        <row r="122">
          <cell r="A122" t="str">
            <v>241 Jasper</v>
          </cell>
        </row>
        <row r="123">
          <cell r="A123" t="str">
            <v>243 Jeff Davis</v>
          </cell>
        </row>
        <row r="124">
          <cell r="A124" t="str">
            <v>245 Jefferson</v>
          </cell>
        </row>
        <row r="125">
          <cell r="A125" t="str">
            <v>247Jim Hogg</v>
          </cell>
        </row>
        <row r="126">
          <cell r="A126" t="str">
            <v>249 Jim Wells</v>
          </cell>
        </row>
        <row r="127">
          <cell r="A127" t="str">
            <v>251 Johnson</v>
          </cell>
        </row>
        <row r="128">
          <cell r="A128" t="str">
            <v>253 Jones</v>
          </cell>
        </row>
        <row r="129">
          <cell r="A129" t="str">
            <v>255 Karnes</v>
          </cell>
        </row>
        <row r="130">
          <cell r="A130" t="str">
            <v>257 Kaufman</v>
          </cell>
        </row>
        <row r="131">
          <cell r="A131" t="str">
            <v>259 Kendall</v>
          </cell>
        </row>
        <row r="132">
          <cell r="A132" t="str">
            <v>261 Kenedy</v>
          </cell>
        </row>
        <row r="133">
          <cell r="A133" t="str">
            <v>263 Kent</v>
          </cell>
        </row>
        <row r="134">
          <cell r="A134" t="str">
            <v>265 Kerr</v>
          </cell>
        </row>
        <row r="135">
          <cell r="A135" t="str">
            <v>267 Kimble</v>
          </cell>
        </row>
        <row r="136">
          <cell r="A136" t="str">
            <v>269 King</v>
          </cell>
        </row>
        <row r="137">
          <cell r="A137" t="str">
            <v>271 Kinney</v>
          </cell>
        </row>
        <row r="138">
          <cell r="A138" t="str">
            <v>273 Kleberg</v>
          </cell>
        </row>
        <row r="139">
          <cell r="A139" t="str">
            <v>275 Knox</v>
          </cell>
        </row>
        <row r="140">
          <cell r="A140" t="str">
            <v>277 Lamar</v>
          </cell>
        </row>
        <row r="141">
          <cell r="A141" t="str">
            <v>279 Lamb</v>
          </cell>
        </row>
        <row r="142">
          <cell r="A142" t="str">
            <v>281 Lampasas</v>
          </cell>
        </row>
        <row r="143">
          <cell r="A143" t="str">
            <v>283 La Salle</v>
          </cell>
        </row>
        <row r="144">
          <cell r="A144" t="str">
            <v>285 Lavaca</v>
          </cell>
        </row>
        <row r="145">
          <cell r="A145" t="str">
            <v>287 Lee</v>
          </cell>
        </row>
        <row r="146">
          <cell r="A146" t="str">
            <v>289 Leon</v>
          </cell>
        </row>
        <row r="147">
          <cell r="A147" t="str">
            <v>291 Liberty</v>
          </cell>
        </row>
        <row r="148">
          <cell r="A148" t="str">
            <v>293 Limestone</v>
          </cell>
        </row>
        <row r="149">
          <cell r="A149" t="str">
            <v>295 Lipscomb</v>
          </cell>
        </row>
        <row r="150">
          <cell r="A150" t="str">
            <v>297 Live Oak</v>
          </cell>
        </row>
        <row r="151">
          <cell r="A151" t="str">
            <v>299 Llano</v>
          </cell>
        </row>
        <row r="152">
          <cell r="A152" t="str">
            <v>301 Loving</v>
          </cell>
        </row>
        <row r="153">
          <cell r="A153" t="str">
            <v>303 Lubbock</v>
          </cell>
        </row>
        <row r="154">
          <cell r="A154" t="str">
            <v>305 Lynn</v>
          </cell>
        </row>
        <row r="155">
          <cell r="A155" t="str">
            <v>307 McCulloch</v>
          </cell>
        </row>
        <row r="156">
          <cell r="A156" t="str">
            <v>309 McLennan</v>
          </cell>
        </row>
        <row r="157">
          <cell r="A157" t="str">
            <v>311 McMullen</v>
          </cell>
        </row>
        <row r="158">
          <cell r="A158" t="str">
            <v>313 Madison</v>
          </cell>
        </row>
        <row r="159">
          <cell r="A159" t="str">
            <v>315 Marion</v>
          </cell>
        </row>
        <row r="160">
          <cell r="A160" t="str">
            <v>317 Martin</v>
          </cell>
        </row>
        <row r="161">
          <cell r="A161" t="str">
            <v>319 Mason</v>
          </cell>
        </row>
        <row r="162">
          <cell r="A162" t="str">
            <v>321 Matagorda</v>
          </cell>
        </row>
        <row r="163">
          <cell r="A163" t="str">
            <v>323 Maverick</v>
          </cell>
        </row>
        <row r="164">
          <cell r="A164" t="str">
            <v>325 Medina</v>
          </cell>
        </row>
        <row r="165">
          <cell r="A165" t="str">
            <v>327 Menard</v>
          </cell>
        </row>
        <row r="166">
          <cell r="A166" t="str">
            <v>329 Midland</v>
          </cell>
        </row>
        <row r="167">
          <cell r="A167" t="str">
            <v>331 Milam</v>
          </cell>
        </row>
        <row r="168">
          <cell r="A168" t="str">
            <v>333 Mills</v>
          </cell>
        </row>
        <row r="169">
          <cell r="A169" t="str">
            <v>335 Mitchell</v>
          </cell>
        </row>
        <row r="170">
          <cell r="A170" t="str">
            <v>337 Montague</v>
          </cell>
        </row>
        <row r="171">
          <cell r="A171" t="str">
            <v>339 Montgomery</v>
          </cell>
        </row>
        <row r="172">
          <cell r="A172" t="str">
            <v>341 Moore</v>
          </cell>
        </row>
        <row r="173">
          <cell r="A173" t="str">
            <v>343 Morris</v>
          </cell>
        </row>
        <row r="174">
          <cell r="A174" t="str">
            <v>345 Motley</v>
          </cell>
        </row>
        <row r="175">
          <cell r="A175" t="str">
            <v>347 Nacogdoches</v>
          </cell>
        </row>
        <row r="176">
          <cell r="A176" t="str">
            <v>349 Navaro</v>
          </cell>
        </row>
        <row r="177">
          <cell r="A177" t="str">
            <v>351 Newton</v>
          </cell>
        </row>
        <row r="178">
          <cell r="A178" t="str">
            <v>353 Nolan</v>
          </cell>
        </row>
        <row r="179">
          <cell r="A179" t="str">
            <v>355 Nueces</v>
          </cell>
        </row>
        <row r="180">
          <cell r="A180" t="str">
            <v>357 Ochiltree</v>
          </cell>
        </row>
        <row r="181">
          <cell r="A181" t="str">
            <v>359 Oldham</v>
          </cell>
        </row>
        <row r="182">
          <cell r="A182" t="str">
            <v>361 Orange</v>
          </cell>
        </row>
        <row r="183">
          <cell r="A183" t="str">
            <v>363 Palo Pinto</v>
          </cell>
        </row>
        <row r="184">
          <cell r="A184" t="str">
            <v>365 Panola</v>
          </cell>
        </row>
        <row r="185">
          <cell r="A185" t="str">
            <v>367 Parker</v>
          </cell>
        </row>
        <row r="186">
          <cell r="A186" t="str">
            <v>369 Parmer</v>
          </cell>
        </row>
        <row r="187">
          <cell r="A187" t="str">
            <v>371 Pecos</v>
          </cell>
        </row>
        <row r="188">
          <cell r="A188" t="str">
            <v>373 Polk</v>
          </cell>
        </row>
        <row r="189">
          <cell r="A189" t="str">
            <v>375 Potter</v>
          </cell>
        </row>
        <row r="190">
          <cell r="A190" t="str">
            <v>377 Presidio</v>
          </cell>
        </row>
        <row r="191">
          <cell r="A191" t="str">
            <v>379 Rains</v>
          </cell>
        </row>
        <row r="192">
          <cell r="A192" t="str">
            <v>381 Randall</v>
          </cell>
        </row>
        <row r="193">
          <cell r="A193" t="str">
            <v>383 Reagan</v>
          </cell>
        </row>
        <row r="194">
          <cell r="A194" t="str">
            <v>385 Real</v>
          </cell>
        </row>
        <row r="195">
          <cell r="A195" t="str">
            <v>387 Red River</v>
          </cell>
        </row>
        <row r="196">
          <cell r="A196" t="str">
            <v>389 Reeves</v>
          </cell>
        </row>
        <row r="197">
          <cell r="A197" t="str">
            <v>391 Refugio</v>
          </cell>
        </row>
        <row r="198">
          <cell r="A198" t="str">
            <v xml:space="preserve">393 Roberts </v>
          </cell>
        </row>
        <row r="199">
          <cell r="A199" t="str">
            <v>395 Robertson</v>
          </cell>
        </row>
        <row r="200">
          <cell r="A200" t="str">
            <v>397 Rockwall</v>
          </cell>
        </row>
        <row r="201">
          <cell r="A201" t="str">
            <v>399 Runnels</v>
          </cell>
        </row>
        <row r="202">
          <cell r="A202" t="str">
            <v>401 Rusk</v>
          </cell>
        </row>
        <row r="203">
          <cell r="A203" t="str">
            <v>403 Sabine</v>
          </cell>
        </row>
        <row r="204">
          <cell r="A204" t="str">
            <v>405 San Augustine</v>
          </cell>
        </row>
        <row r="205">
          <cell r="A205" t="str">
            <v>407 San Jacinto</v>
          </cell>
        </row>
        <row r="206">
          <cell r="A206" t="str">
            <v>409 San Patricio</v>
          </cell>
        </row>
        <row r="207">
          <cell r="A207" t="str">
            <v>411 San Saba</v>
          </cell>
        </row>
        <row r="208">
          <cell r="A208" t="str">
            <v>413 Schleicher</v>
          </cell>
        </row>
        <row r="209">
          <cell r="A209" t="str">
            <v>415 Scurry</v>
          </cell>
        </row>
        <row r="210">
          <cell r="A210" t="str">
            <v>417 Shackelford</v>
          </cell>
        </row>
        <row r="211">
          <cell r="A211" t="str">
            <v>419 Shelby</v>
          </cell>
        </row>
        <row r="212">
          <cell r="A212" t="str">
            <v>421 Sherman</v>
          </cell>
        </row>
        <row r="213">
          <cell r="A213" t="str">
            <v>423 Smith</v>
          </cell>
        </row>
        <row r="214">
          <cell r="A214" t="str">
            <v>425 Somervell</v>
          </cell>
        </row>
        <row r="215">
          <cell r="A215" t="str">
            <v>427 Starr</v>
          </cell>
        </row>
        <row r="216">
          <cell r="A216" t="str">
            <v>429 Stephens</v>
          </cell>
        </row>
        <row r="217">
          <cell r="A217" t="str">
            <v>431 Sterling</v>
          </cell>
        </row>
        <row r="218">
          <cell r="A218" t="str">
            <v>433 Stonewall</v>
          </cell>
        </row>
        <row r="219">
          <cell r="A219" t="str">
            <v>435 Sutton</v>
          </cell>
        </row>
        <row r="220">
          <cell r="A220" t="str">
            <v>437 Swisher</v>
          </cell>
        </row>
        <row r="221">
          <cell r="A221" t="str">
            <v>439 Tarrant</v>
          </cell>
        </row>
        <row r="222">
          <cell r="A222" t="str">
            <v>441 Taylor</v>
          </cell>
        </row>
        <row r="223">
          <cell r="A223" t="str">
            <v>443 Terrell</v>
          </cell>
        </row>
        <row r="224">
          <cell r="A224" t="str">
            <v>445 Terry</v>
          </cell>
        </row>
        <row r="225">
          <cell r="A225" t="str">
            <v>447 Throckmorton</v>
          </cell>
        </row>
        <row r="226">
          <cell r="A226" t="str">
            <v>449 Titus</v>
          </cell>
        </row>
        <row r="227">
          <cell r="A227" t="str">
            <v>451 Tom Green</v>
          </cell>
        </row>
        <row r="228">
          <cell r="A228" t="str">
            <v>453 Travis</v>
          </cell>
        </row>
        <row r="229">
          <cell r="A229" t="str">
            <v>455 Trinity</v>
          </cell>
        </row>
        <row r="230">
          <cell r="A230" t="str">
            <v>457 Tyler</v>
          </cell>
        </row>
        <row r="231">
          <cell r="A231" t="str">
            <v>459 Upshur</v>
          </cell>
        </row>
        <row r="232">
          <cell r="A232" t="str">
            <v>461 Upton</v>
          </cell>
        </row>
        <row r="233">
          <cell r="A233" t="str">
            <v>463 Uvalde</v>
          </cell>
        </row>
        <row r="234">
          <cell r="A234" t="str">
            <v>465 Val Verde</v>
          </cell>
        </row>
        <row r="235">
          <cell r="A235" t="str">
            <v>467 Van Zandt</v>
          </cell>
        </row>
        <row r="236">
          <cell r="A236" t="str">
            <v>469 Victoria</v>
          </cell>
        </row>
        <row r="237">
          <cell r="A237" t="str">
            <v>471 Walker</v>
          </cell>
        </row>
        <row r="238">
          <cell r="A238" t="str">
            <v>473 Waller</v>
          </cell>
        </row>
        <row r="239">
          <cell r="A239" t="str">
            <v>475 Ward</v>
          </cell>
        </row>
        <row r="240">
          <cell r="A240" t="str">
            <v>477 Washington</v>
          </cell>
        </row>
        <row r="241">
          <cell r="A241" t="str">
            <v>479 Webb</v>
          </cell>
        </row>
        <row r="242">
          <cell r="A242" t="str">
            <v>481 Wharton</v>
          </cell>
        </row>
        <row r="243">
          <cell r="A243" t="str">
            <v>483 Wheeler</v>
          </cell>
        </row>
        <row r="244">
          <cell r="A244" t="str">
            <v>485 Wichita</v>
          </cell>
        </row>
        <row r="245">
          <cell r="A245" t="str">
            <v>487 Wilbarger</v>
          </cell>
        </row>
        <row r="246">
          <cell r="A246" t="str">
            <v>489 Willacy</v>
          </cell>
        </row>
        <row r="247">
          <cell r="A247" t="str">
            <v>491 Williamson</v>
          </cell>
        </row>
        <row r="248">
          <cell r="A248" t="str">
            <v>493 Wilson</v>
          </cell>
        </row>
        <row r="249">
          <cell r="A249" t="str">
            <v>495 Winkler</v>
          </cell>
        </row>
        <row r="250">
          <cell r="A250" t="str">
            <v>497 Wise</v>
          </cell>
        </row>
        <row r="251">
          <cell r="A251" t="str">
            <v>499 Wood</v>
          </cell>
        </row>
        <row r="252">
          <cell r="A252" t="str">
            <v>501 Yoakum</v>
          </cell>
        </row>
        <row r="253">
          <cell r="A253" t="str">
            <v>503 Young</v>
          </cell>
        </row>
        <row r="254">
          <cell r="A254" t="str">
            <v>505 Zapata</v>
          </cell>
        </row>
        <row r="255">
          <cell r="A255" t="str">
            <v>507 Zavala</v>
          </cell>
        </row>
      </sheetData>
      <sheetData sheetId="13"/>
      <sheetData sheetId="14"/>
      <sheetData sheetId="15"/>
      <sheetData sheetId="16"/>
      <sheetData sheetId="17"/>
      <sheetData sheetId="18"/>
      <sheetData sheetId="19"/>
      <sheetData sheetId="20">
        <row r="9">
          <cell r="C9"/>
        </row>
      </sheetData>
      <sheetData sheetId="21"/>
      <sheetData sheetId="22">
        <row r="19">
          <cell r="D19"/>
        </row>
      </sheetData>
      <sheetData sheetId="23"/>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
      <sheetName val="FORM 2"/>
      <sheetName val="FORM 3"/>
      <sheetName val="FORM 4"/>
      <sheetName val="FORM 5-rev. 5-2010"/>
      <sheetName val="FORM 6-rev.5-2010"/>
      <sheetName val="FORM 7"/>
      <sheetName val="FORM 8"/>
      <sheetName val="FORM 9"/>
      <sheetName val="FORM 10"/>
      <sheetName val="FORM 11"/>
      <sheetName val="FORM 12"/>
      <sheetName val="County Codes"/>
      <sheetName val="SCHED S-1"/>
      <sheetName val="SCHED S-2"/>
      <sheetName val="SCHED S-3"/>
      <sheetName val="SCHED S-4"/>
      <sheetName val="SCHED S-5"/>
      <sheetName val="SCHED S-6"/>
      <sheetName val="ALTA-INC"/>
      <sheetName val="ALTA-Balance"/>
      <sheetName val="Agg Form A-D.O."/>
      <sheetName val="Agg Form A-Affiliated"/>
      <sheetName val="ERRORS"/>
    </sheetNames>
    <sheetDataSet>
      <sheetData sheetId="0">
        <row r="6">
          <cell r="A6" t="str">
            <v>Name of Company:  ACE Capital Title Reinsurance Company</v>
          </cell>
        </row>
      </sheetData>
      <sheetData sheetId="1"/>
      <sheetData sheetId="2"/>
      <sheetData sheetId="3">
        <row r="22">
          <cell r="B22">
            <v>0</v>
          </cell>
        </row>
      </sheetData>
      <sheetData sheetId="4"/>
      <sheetData sheetId="5"/>
      <sheetData sheetId="6"/>
      <sheetData sheetId="7"/>
      <sheetData sheetId="8"/>
      <sheetData sheetId="9"/>
      <sheetData sheetId="10"/>
      <sheetData sheetId="11"/>
      <sheetData sheetId="12">
        <row r="2">
          <cell r="A2" t="str">
            <v>001 Anderson</v>
          </cell>
        </row>
        <row r="3">
          <cell r="A3" t="str">
            <v>003 Andrews</v>
          </cell>
        </row>
        <row r="4">
          <cell r="A4" t="str">
            <v>005 Angelina</v>
          </cell>
        </row>
        <row r="5">
          <cell r="A5" t="str">
            <v>007 Aransas</v>
          </cell>
        </row>
        <row r="6">
          <cell r="A6" t="str">
            <v>009 Archer</v>
          </cell>
        </row>
        <row r="7">
          <cell r="A7" t="str">
            <v>011 Armstrong</v>
          </cell>
        </row>
        <row r="8">
          <cell r="A8" t="str">
            <v>013 Atascosa</v>
          </cell>
        </row>
        <row r="9">
          <cell r="A9" t="str">
            <v>015 Austin</v>
          </cell>
        </row>
        <row r="10">
          <cell r="A10" t="str">
            <v>017 Bailey</v>
          </cell>
        </row>
        <row r="11">
          <cell r="A11" t="str">
            <v>019 Bandera</v>
          </cell>
        </row>
        <row r="12">
          <cell r="A12" t="str">
            <v>021 Bastrop</v>
          </cell>
        </row>
        <row r="13">
          <cell r="A13" t="str">
            <v>023 Baylor</v>
          </cell>
        </row>
        <row r="14">
          <cell r="A14" t="str">
            <v>025 Bee</v>
          </cell>
        </row>
        <row r="15">
          <cell r="A15" t="str">
            <v>027 Bell</v>
          </cell>
        </row>
        <row r="16">
          <cell r="A16" t="str">
            <v>029 Bexar</v>
          </cell>
        </row>
        <row r="17">
          <cell r="A17" t="str">
            <v>031 Blanco</v>
          </cell>
        </row>
        <row r="18">
          <cell r="A18" t="str">
            <v>033 Borden</v>
          </cell>
        </row>
        <row r="19">
          <cell r="A19" t="str">
            <v>035 Bosque</v>
          </cell>
        </row>
        <row r="20">
          <cell r="A20" t="str">
            <v>037 Bowie</v>
          </cell>
        </row>
        <row r="21">
          <cell r="A21" t="str">
            <v>039 Brazoria</v>
          </cell>
        </row>
        <row r="22">
          <cell r="A22" t="str">
            <v>041 Brazos</v>
          </cell>
        </row>
        <row r="23">
          <cell r="A23" t="str">
            <v>043 Brewster</v>
          </cell>
        </row>
        <row r="24">
          <cell r="A24" t="str">
            <v>045 Briscoe</v>
          </cell>
        </row>
        <row r="25">
          <cell r="A25" t="str">
            <v>047 Brooks</v>
          </cell>
        </row>
        <row r="26">
          <cell r="A26" t="str">
            <v>049 Brown</v>
          </cell>
        </row>
        <row r="27">
          <cell r="A27" t="str">
            <v>051 Burleson</v>
          </cell>
        </row>
        <row r="28">
          <cell r="A28" t="str">
            <v>053 Burnet</v>
          </cell>
        </row>
        <row r="29">
          <cell r="A29" t="str">
            <v>055 Caldwell</v>
          </cell>
        </row>
        <row r="30">
          <cell r="A30" t="str">
            <v>057 Calhoun</v>
          </cell>
        </row>
        <row r="31">
          <cell r="A31" t="str">
            <v>059 Callahan</v>
          </cell>
        </row>
        <row r="32">
          <cell r="A32" t="str">
            <v>061 Cameron</v>
          </cell>
        </row>
        <row r="33">
          <cell r="A33" t="str">
            <v>063 Camp</v>
          </cell>
        </row>
        <row r="34">
          <cell r="A34" t="str">
            <v>065 Carson</v>
          </cell>
        </row>
        <row r="35">
          <cell r="A35" t="str">
            <v>067 Cass</v>
          </cell>
        </row>
        <row r="36">
          <cell r="A36" t="str">
            <v>069 Castro</v>
          </cell>
        </row>
        <row r="37">
          <cell r="A37" t="str">
            <v>071 Chambers</v>
          </cell>
        </row>
        <row r="38">
          <cell r="A38" t="str">
            <v>073 Cherokee</v>
          </cell>
        </row>
        <row r="39">
          <cell r="A39" t="str">
            <v>075 Childress</v>
          </cell>
        </row>
        <row r="40">
          <cell r="A40" t="str">
            <v>077 Clay</v>
          </cell>
        </row>
        <row r="41">
          <cell r="A41" t="str">
            <v>079 Cochran</v>
          </cell>
        </row>
        <row r="42">
          <cell r="A42" t="str">
            <v>081 Coke</v>
          </cell>
        </row>
        <row r="43">
          <cell r="A43" t="str">
            <v>083 Coleman</v>
          </cell>
        </row>
        <row r="44">
          <cell r="A44" t="str">
            <v>085 Collin</v>
          </cell>
        </row>
        <row r="45">
          <cell r="A45" t="str">
            <v>087 Collingsworth</v>
          </cell>
        </row>
        <row r="46">
          <cell r="A46" t="str">
            <v>089 Colorado</v>
          </cell>
        </row>
        <row r="47">
          <cell r="A47" t="str">
            <v>091 Comal</v>
          </cell>
        </row>
        <row r="48">
          <cell r="A48" t="str">
            <v>093 Comanche</v>
          </cell>
        </row>
        <row r="49">
          <cell r="A49" t="str">
            <v>095 Concho</v>
          </cell>
        </row>
        <row r="50">
          <cell r="A50" t="str">
            <v>097 Cooke</v>
          </cell>
        </row>
        <row r="51">
          <cell r="A51" t="str">
            <v>099 Coryell</v>
          </cell>
        </row>
        <row r="52">
          <cell r="A52" t="str">
            <v>101 Cottle</v>
          </cell>
        </row>
        <row r="53">
          <cell r="A53" t="str">
            <v>103 Crane</v>
          </cell>
        </row>
        <row r="54">
          <cell r="A54" t="str">
            <v>105 Crockett</v>
          </cell>
        </row>
        <row r="55">
          <cell r="A55" t="str">
            <v>107 Crosby</v>
          </cell>
        </row>
        <row r="56">
          <cell r="A56" t="str">
            <v>109 Culberson</v>
          </cell>
        </row>
        <row r="57">
          <cell r="A57" t="str">
            <v>111 Dallam</v>
          </cell>
        </row>
        <row r="58">
          <cell r="A58" t="str">
            <v>113 Dallas</v>
          </cell>
        </row>
        <row r="59">
          <cell r="A59" t="str">
            <v>115 Dawson</v>
          </cell>
        </row>
        <row r="60">
          <cell r="A60" t="str">
            <v>117 Deaf Smith</v>
          </cell>
        </row>
        <row r="61">
          <cell r="A61" t="str">
            <v>119 Delta</v>
          </cell>
        </row>
        <row r="62">
          <cell r="A62" t="str">
            <v>121 Denton</v>
          </cell>
        </row>
        <row r="63">
          <cell r="A63" t="str">
            <v>123 De Witt</v>
          </cell>
        </row>
        <row r="64">
          <cell r="A64" t="str">
            <v>125 Dickens</v>
          </cell>
        </row>
        <row r="65">
          <cell r="A65" t="str">
            <v>127 Dimmit</v>
          </cell>
        </row>
        <row r="66">
          <cell r="A66" t="str">
            <v>129 Donley</v>
          </cell>
        </row>
        <row r="67">
          <cell r="A67" t="str">
            <v>131 Duval</v>
          </cell>
        </row>
        <row r="68">
          <cell r="A68" t="str">
            <v>133 Eastland</v>
          </cell>
        </row>
        <row r="69">
          <cell r="A69" t="str">
            <v>135 Ector</v>
          </cell>
        </row>
        <row r="70">
          <cell r="A70" t="str">
            <v>137 Edwards</v>
          </cell>
        </row>
        <row r="71">
          <cell r="A71" t="str">
            <v>139 Ellis</v>
          </cell>
        </row>
        <row r="72">
          <cell r="A72" t="str">
            <v>141 El Paso</v>
          </cell>
        </row>
        <row r="73">
          <cell r="A73" t="str">
            <v>143 Erath</v>
          </cell>
        </row>
        <row r="74">
          <cell r="A74" t="str">
            <v>145 Falls</v>
          </cell>
        </row>
        <row r="75">
          <cell r="A75" t="str">
            <v>147 Fannin</v>
          </cell>
        </row>
        <row r="76">
          <cell r="A76" t="str">
            <v>149 Fayette</v>
          </cell>
        </row>
        <row r="77">
          <cell r="A77" t="str">
            <v>151 Fisher</v>
          </cell>
        </row>
        <row r="78">
          <cell r="A78" t="str">
            <v>153 Floyd</v>
          </cell>
        </row>
        <row r="79">
          <cell r="A79" t="str">
            <v>155 Foard</v>
          </cell>
        </row>
        <row r="80">
          <cell r="A80" t="str">
            <v>157 Fort Bend</v>
          </cell>
        </row>
        <row r="81">
          <cell r="A81" t="str">
            <v>159 Franklin</v>
          </cell>
        </row>
        <row r="82">
          <cell r="A82" t="str">
            <v>161 Freestone</v>
          </cell>
        </row>
        <row r="83">
          <cell r="A83" t="str">
            <v>163 Frio</v>
          </cell>
        </row>
        <row r="84">
          <cell r="A84" t="str">
            <v>165 Gaines</v>
          </cell>
        </row>
        <row r="85">
          <cell r="A85" t="str">
            <v>167 Galveston</v>
          </cell>
        </row>
        <row r="86">
          <cell r="A86" t="str">
            <v>169 Garza</v>
          </cell>
        </row>
        <row r="87">
          <cell r="A87" t="str">
            <v>171 Gillespie</v>
          </cell>
        </row>
        <row r="88">
          <cell r="A88" t="str">
            <v>173 Glasscock</v>
          </cell>
        </row>
        <row r="89">
          <cell r="A89" t="str">
            <v>175 Goliad</v>
          </cell>
        </row>
        <row r="90">
          <cell r="A90" t="str">
            <v>177 Gonzales</v>
          </cell>
        </row>
        <row r="91">
          <cell r="A91" t="str">
            <v>179 Gray</v>
          </cell>
        </row>
        <row r="92">
          <cell r="A92" t="str">
            <v>181 Grayson</v>
          </cell>
        </row>
        <row r="93">
          <cell r="A93" t="str">
            <v>183 Gregg</v>
          </cell>
        </row>
        <row r="94">
          <cell r="A94" t="str">
            <v>185 Grimes</v>
          </cell>
        </row>
        <row r="95">
          <cell r="A95" t="str">
            <v>187 Guadalupe</v>
          </cell>
        </row>
        <row r="96">
          <cell r="A96" t="str">
            <v>189 Hale</v>
          </cell>
        </row>
        <row r="97">
          <cell r="A97" t="str">
            <v>191 Hall</v>
          </cell>
        </row>
        <row r="98">
          <cell r="A98" t="str">
            <v>193 Hamilton</v>
          </cell>
        </row>
        <row r="99">
          <cell r="A99" t="str">
            <v>195 Hansford</v>
          </cell>
        </row>
        <row r="100">
          <cell r="A100" t="str">
            <v>197 Hardeman</v>
          </cell>
        </row>
        <row r="101">
          <cell r="A101" t="str">
            <v>199 Hardin</v>
          </cell>
        </row>
        <row r="102">
          <cell r="A102" t="str">
            <v>201 Harris</v>
          </cell>
        </row>
        <row r="103">
          <cell r="A103" t="str">
            <v>203 Harrison</v>
          </cell>
        </row>
        <row r="104">
          <cell r="A104" t="str">
            <v>205 Hartley</v>
          </cell>
        </row>
        <row r="105">
          <cell r="A105" t="str">
            <v>207 Haskell</v>
          </cell>
        </row>
        <row r="106">
          <cell r="A106" t="str">
            <v>209 Hays</v>
          </cell>
        </row>
        <row r="107">
          <cell r="A107" t="str">
            <v>211 Hemphill</v>
          </cell>
        </row>
        <row r="108">
          <cell r="A108" t="str">
            <v>213 Henderson</v>
          </cell>
        </row>
        <row r="109">
          <cell r="A109" t="str">
            <v>215 Hidalgo</v>
          </cell>
        </row>
        <row r="110">
          <cell r="A110" t="str">
            <v>217 Hill</v>
          </cell>
        </row>
        <row r="111">
          <cell r="A111" t="str">
            <v>219 Hockley</v>
          </cell>
        </row>
        <row r="112">
          <cell r="A112" t="str">
            <v>221 Hood</v>
          </cell>
        </row>
        <row r="113">
          <cell r="A113" t="str">
            <v>223 Hopkins</v>
          </cell>
        </row>
        <row r="114">
          <cell r="A114" t="str">
            <v>225 Houston</v>
          </cell>
        </row>
        <row r="115">
          <cell r="A115" t="str">
            <v>227 Howard</v>
          </cell>
        </row>
        <row r="116">
          <cell r="A116" t="str">
            <v>229 Hudspeth</v>
          </cell>
        </row>
        <row r="117">
          <cell r="A117" t="str">
            <v>231 Hunt</v>
          </cell>
        </row>
        <row r="118">
          <cell r="A118" t="str">
            <v>233 Hutchinson</v>
          </cell>
        </row>
        <row r="119">
          <cell r="A119" t="str">
            <v>235 Irion</v>
          </cell>
        </row>
        <row r="120">
          <cell r="A120" t="str">
            <v>237 Jack</v>
          </cell>
        </row>
        <row r="121">
          <cell r="A121" t="str">
            <v>239 Jackson</v>
          </cell>
        </row>
        <row r="122">
          <cell r="A122" t="str">
            <v>241 Jasper</v>
          </cell>
        </row>
        <row r="123">
          <cell r="A123" t="str">
            <v>243 Jeff Davis</v>
          </cell>
        </row>
        <row r="124">
          <cell r="A124" t="str">
            <v>245 Jefferson</v>
          </cell>
        </row>
        <row r="125">
          <cell r="A125" t="str">
            <v>247Jim Hogg</v>
          </cell>
        </row>
        <row r="126">
          <cell r="A126" t="str">
            <v>249 Jim Wells</v>
          </cell>
        </row>
        <row r="127">
          <cell r="A127" t="str">
            <v>251 Johnson</v>
          </cell>
        </row>
        <row r="128">
          <cell r="A128" t="str">
            <v>253 Jones</v>
          </cell>
        </row>
        <row r="129">
          <cell r="A129" t="str">
            <v>255 Karnes</v>
          </cell>
        </row>
        <row r="130">
          <cell r="A130" t="str">
            <v>257 Kaufman</v>
          </cell>
        </row>
        <row r="131">
          <cell r="A131" t="str">
            <v>259 Kendall</v>
          </cell>
        </row>
        <row r="132">
          <cell r="A132" t="str">
            <v>261 Kenedy</v>
          </cell>
        </row>
        <row r="133">
          <cell r="A133" t="str">
            <v>263 Kent</v>
          </cell>
        </row>
        <row r="134">
          <cell r="A134" t="str">
            <v>265 Kerr</v>
          </cell>
        </row>
        <row r="135">
          <cell r="A135" t="str">
            <v>267 Kimble</v>
          </cell>
        </row>
        <row r="136">
          <cell r="A136" t="str">
            <v>269 King</v>
          </cell>
        </row>
        <row r="137">
          <cell r="A137" t="str">
            <v>271 Kinney</v>
          </cell>
        </row>
        <row r="138">
          <cell r="A138" t="str">
            <v>273 Kleberg</v>
          </cell>
        </row>
        <row r="139">
          <cell r="A139" t="str">
            <v>275 Knox</v>
          </cell>
        </row>
        <row r="140">
          <cell r="A140" t="str">
            <v>277 Lamar</v>
          </cell>
        </row>
        <row r="141">
          <cell r="A141" t="str">
            <v>279 Lamb</v>
          </cell>
        </row>
        <row r="142">
          <cell r="A142" t="str">
            <v>281 Lampasas</v>
          </cell>
        </row>
        <row r="143">
          <cell r="A143" t="str">
            <v>283 La Salle</v>
          </cell>
        </row>
        <row r="144">
          <cell r="A144" t="str">
            <v>285 Lavaca</v>
          </cell>
        </row>
        <row r="145">
          <cell r="A145" t="str">
            <v>287 Lee</v>
          </cell>
        </row>
        <row r="146">
          <cell r="A146" t="str">
            <v>289 Leon</v>
          </cell>
        </row>
        <row r="147">
          <cell r="A147" t="str">
            <v>291 Liberty</v>
          </cell>
        </row>
        <row r="148">
          <cell r="A148" t="str">
            <v>293 Limestone</v>
          </cell>
        </row>
        <row r="149">
          <cell r="A149" t="str">
            <v>295 Lipscomb</v>
          </cell>
        </row>
        <row r="150">
          <cell r="A150" t="str">
            <v>297 Live Oak</v>
          </cell>
        </row>
        <row r="151">
          <cell r="A151" t="str">
            <v>299 Llano</v>
          </cell>
        </row>
        <row r="152">
          <cell r="A152" t="str">
            <v>301 Loving</v>
          </cell>
        </row>
        <row r="153">
          <cell r="A153" t="str">
            <v>303 Lubbock</v>
          </cell>
        </row>
        <row r="154">
          <cell r="A154" t="str">
            <v>305 Lynn</v>
          </cell>
        </row>
        <row r="155">
          <cell r="A155" t="str">
            <v>307 McCulloch</v>
          </cell>
        </row>
        <row r="156">
          <cell r="A156" t="str">
            <v>309 McLennan</v>
          </cell>
        </row>
        <row r="157">
          <cell r="A157" t="str">
            <v>311 McMullen</v>
          </cell>
        </row>
        <row r="158">
          <cell r="A158" t="str">
            <v>313 Madison</v>
          </cell>
        </row>
        <row r="159">
          <cell r="A159" t="str">
            <v>315 Marion</v>
          </cell>
        </row>
        <row r="160">
          <cell r="A160" t="str">
            <v>317 Martin</v>
          </cell>
        </row>
        <row r="161">
          <cell r="A161" t="str">
            <v>319 Mason</v>
          </cell>
        </row>
        <row r="162">
          <cell r="A162" t="str">
            <v>321 Matagorda</v>
          </cell>
        </row>
        <row r="163">
          <cell r="A163" t="str">
            <v>323 Maverick</v>
          </cell>
        </row>
        <row r="164">
          <cell r="A164" t="str">
            <v>325 Medina</v>
          </cell>
        </row>
        <row r="165">
          <cell r="A165" t="str">
            <v>327 Menard</v>
          </cell>
        </row>
        <row r="166">
          <cell r="A166" t="str">
            <v>329 Midland</v>
          </cell>
        </row>
        <row r="167">
          <cell r="A167" t="str">
            <v>331 Milam</v>
          </cell>
        </row>
        <row r="168">
          <cell r="A168" t="str">
            <v>333 Mills</v>
          </cell>
        </row>
        <row r="169">
          <cell r="A169" t="str">
            <v>335 Mitchell</v>
          </cell>
        </row>
        <row r="170">
          <cell r="A170" t="str">
            <v>337 Montague</v>
          </cell>
        </row>
        <row r="171">
          <cell r="A171" t="str">
            <v>339 Montgomery</v>
          </cell>
        </row>
        <row r="172">
          <cell r="A172" t="str">
            <v>341 Moore</v>
          </cell>
        </row>
        <row r="173">
          <cell r="A173" t="str">
            <v>343 Morris</v>
          </cell>
        </row>
        <row r="174">
          <cell r="A174" t="str">
            <v>345 Motley</v>
          </cell>
        </row>
        <row r="175">
          <cell r="A175" t="str">
            <v>347 Nacogdoches</v>
          </cell>
        </row>
        <row r="176">
          <cell r="A176" t="str">
            <v>349 Navaro</v>
          </cell>
        </row>
        <row r="177">
          <cell r="A177" t="str">
            <v>351 Newton</v>
          </cell>
        </row>
        <row r="178">
          <cell r="A178" t="str">
            <v>353 Nolan</v>
          </cell>
        </row>
        <row r="179">
          <cell r="A179" t="str">
            <v>355 Nueces</v>
          </cell>
        </row>
        <row r="180">
          <cell r="A180" t="str">
            <v>357 Ochiltree</v>
          </cell>
        </row>
        <row r="181">
          <cell r="A181" t="str">
            <v>359 Oldham</v>
          </cell>
        </row>
        <row r="182">
          <cell r="A182" t="str">
            <v>361 Orange</v>
          </cell>
        </row>
        <row r="183">
          <cell r="A183" t="str">
            <v>363 Palo Pinto</v>
          </cell>
        </row>
        <row r="184">
          <cell r="A184" t="str">
            <v>365 Panola</v>
          </cell>
        </row>
        <row r="185">
          <cell r="A185" t="str">
            <v>367 Parker</v>
          </cell>
        </row>
        <row r="186">
          <cell r="A186" t="str">
            <v>369 Parmer</v>
          </cell>
        </row>
        <row r="187">
          <cell r="A187" t="str">
            <v>371 Pecos</v>
          </cell>
        </row>
        <row r="188">
          <cell r="A188" t="str">
            <v>373 Polk</v>
          </cell>
        </row>
        <row r="189">
          <cell r="A189" t="str">
            <v>375 Potter</v>
          </cell>
        </row>
        <row r="190">
          <cell r="A190" t="str">
            <v>377 Presidio</v>
          </cell>
        </row>
        <row r="191">
          <cell r="A191" t="str">
            <v>379 Rains</v>
          </cell>
        </row>
        <row r="192">
          <cell r="A192" t="str">
            <v>381 Randall</v>
          </cell>
        </row>
        <row r="193">
          <cell r="A193" t="str">
            <v>383 Reagan</v>
          </cell>
        </row>
        <row r="194">
          <cell r="A194" t="str">
            <v>385 Real</v>
          </cell>
        </row>
        <row r="195">
          <cell r="A195" t="str">
            <v>387 Red River</v>
          </cell>
        </row>
        <row r="196">
          <cell r="A196" t="str">
            <v>389 Reeves</v>
          </cell>
        </row>
        <row r="197">
          <cell r="A197" t="str">
            <v>391 Refugio</v>
          </cell>
        </row>
        <row r="198">
          <cell r="A198" t="str">
            <v xml:space="preserve">393 Roberts </v>
          </cell>
        </row>
        <row r="199">
          <cell r="A199" t="str">
            <v>395 Robertson</v>
          </cell>
        </row>
        <row r="200">
          <cell r="A200" t="str">
            <v>397 Rockwall</v>
          </cell>
        </row>
        <row r="201">
          <cell r="A201" t="str">
            <v>399 Runnels</v>
          </cell>
        </row>
        <row r="202">
          <cell r="A202" t="str">
            <v>401 Rusk</v>
          </cell>
        </row>
        <row r="203">
          <cell r="A203" t="str">
            <v>403 Sabine</v>
          </cell>
        </row>
        <row r="204">
          <cell r="A204" t="str">
            <v>405 San Augustine</v>
          </cell>
        </row>
        <row r="205">
          <cell r="A205" t="str">
            <v>407 San Jacinto</v>
          </cell>
        </row>
        <row r="206">
          <cell r="A206" t="str">
            <v>409 San Patricio</v>
          </cell>
        </row>
        <row r="207">
          <cell r="A207" t="str">
            <v>411 San Saba</v>
          </cell>
        </row>
        <row r="208">
          <cell r="A208" t="str">
            <v>413 Schleicher</v>
          </cell>
        </row>
        <row r="209">
          <cell r="A209" t="str">
            <v>415 Scurry</v>
          </cell>
        </row>
        <row r="210">
          <cell r="A210" t="str">
            <v>417 Shackelford</v>
          </cell>
        </row>
        <row r="211">
          <cell r="A211" t="str">
            <v>419 Shelby</v>
          </cell>
        </row>
        <row r="212">
          <cell r="A212" t="str">
            <v>421 Sherman</v>
          </cell>
        </row>
        <row r="213">
          <cell r="A213" t="str">
            <v>423 Smith</v>
          </cell>
        </row>
        <row r="214">
          <cell r="A214" t="str">
            <v>425 Somervell</v>
          </cell>
        </row>
        <row r="215">
          <cell r="A215" t="str">
            <v>427 Starr</v>
          </cell>
        </row>
        <row r="216">
          <cell r="A216" t="str">
            <v>429 Stephens</v>
          </cell>
        </row>
        <row r="217">
          <cell r="A217" t="str">
            <v>431 Sterling</v>
          </cell>
        </row>
        <row r="218">
          <cell r="A218" t="str">
            <v>433 Stonewall</v>
          </cell>
        </row>
        <row r="219">
          <cell r="A219" t="str">
            <v>435 Sutton</v>
          </cell>
        </row>
        <row r="220">
          <cell r="A220" t="str">
            <v>437 Swisher</v>
          </cell>
        </row>
        <row r="221">
          <cell r="A221" t="str">
            <v>439 Tarrant</v>
          </cell>
        </row>
        <row r="222">
          <cell r="A222" t="str">
            <v>441 Taylor</v>
          </cell>
        </row>
        <row r="223">
          <cell r="A223" t="str">
            <v>443 Terrell</v>
          </cell>
        </row>
        <row r="224">
          <cell r="A224" t="str">
            <v>445 Terry</v>
          </cell>
        </row>
        <row r="225">
          <cell r="A225" t="str">
            <v>447 Throckmorton</v>
          </cell>
        </row>
        <row r="226">
          <cell r="A226" t="str">
            <v>449 Titus</v>
          </cell>
        </row>
        <row r="227">
          <cell r="A227" t="str">
            <v>451 Tom Green</v>
          </cell>
        </row>
        <row r="228">
          <cell r="A228" t="str">
            <v>453 Travis</v>
          </cell>
        </row>
        <row r="229">
          <cell r="A229" t="str">
            <v>455 Trinity</v>
          </cell>
        </row>
        <row r="230">
          <cell r="A230" t="str">
            <v>457 Tyler</v>
          </cell>
        </row>
        <row r="231">
          <cell r="A231" t="str">
            <v>459 Upshur</v>
          </cell>
        </row>
        <row r="232">
          <cell r="A232" t="str">
            <v>461 Upton</v>
          </cell>
        </row>
        <row r="233">
          <cell r="A233" t="str">
            <v>463 Uvalde</v>
          </cell>
        </row>
        <row r="234">
          <cell r="A234" t="str">
            <v>465 Val Verde</v>
          </cell>
        </row>
        <row r="235">
          <cell r="A235" t="str">
            <v>467 Van Zandt</v>
          </cell>
        </row>
        <row r="236">
          <cell r="A236" t="str">
            <v>469 Victoria</v>
          </cell>
        </row>
        <row r="237">
          <cell r="A237" t="str">
            <v>471 Walker</v>
          </cell>
        </row>
        <row r="238">
          <cell r="A238" t="str">
            <v>473 Waller</v>
          </cell>
        </row>
        <row r="239">
          <cell r="A239" t="str">
            <v>475 Ward</v>
          </cell>
        </row>
        <row r="240">
          <cell r="A240" t="str">
            <v>477 Washington</v>
          </cell>
        </row>
        <row r="241">
          <cell r="A241" t="str">
            <v>479 Webb</v>
          </cell>
        </row>
        <row r="242">
          <cell r="A242" t="str">
            <v>481 Wharton</v>
          </cell>
        </row>
        <row r="243">
          <cell r="A243" t="str">
            <v>483 Wheeler</v>
          </cell>
        </row>
        <row r="244">
          <cell r="A244" t="str">
            <v>485 Wichita</v>
          </cell>
        </row>
        <row r="245">
          <cell r="A245" t="str">
            <v>487 Wilbarger</v>
          </cell>
        </row>
        <row r="246">
          <cell r="A246" t="str">
            <v>489 Willacy</v>
          </cell>
        </row>
        <row r="247">
          <cell r="A247" t="str">
            <v>491 Williamson</v>
          </cell>
        </row>
        <row r="248">
          <cell r="A248" t="str">
            <v>493 Wilson</v>
          </cell>
        </row>
        <row r="249">
          <cell r="A249" t="str">
            <v>495 Winkler</v>
          </cell>
        </row>
        <row r="250">
          <cell r="A250" t="str">
            <v>497 Wise</v>
          </cell>
        </row>
        <row r="251">
          <cell r="A251" t="str">
            <v>499 Wood</v>
          </cell>
        </row>
        <row r="252">
          <cell r="A252" t="str">
            <v>501 Yoakum</v>
          </cell>
        </row>
        <row r="253">
          <cell r="A253" t="str">
            <v>503 Young</v>
          </cell>
        </row>
        <row r="254">
          <cell r="A254" t="str">
            <v>505 Zapata</v>
          </cell>
        </row>
        <row r="255">
          <cell r="A255" t="str">
            <v>507 Zavala</v>
          </cell>
        </row>
      </sheetData>
      <sheetData sheetId="13">
        <row r="7">
          <cell r="A7" t="str">
            <v>Experience Period:  January 1, 2015 - December 31, 2015</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rite-ins 58"/>
      <sheetName val="Config"/>
      <sheetName val="config_print"/>
    </sheetNames>
    <sheetDataSet>
      <sheetData sheetId="0"/>
      <sheetData sheetId="1">
        <row r="19">
          <cell r="I19" t="str">
            <v/>
          </cell>
        </row>
      </sheetData>
      <sheetData sheetId="2">
        <row r="12">
          <cell r="H12" t="str">
            <v>L</v>
          </cell>
        </row>
        <row r="13">
          <cell r="H13" t="str">
            <v>R</v>
          </cell>
        </row>
        <row r="14">
          <cell r="H14" t="str">
            <v>E</v>
          </cell>
        </row>
        <row r="15">
          <cell r="H15" t="str">
            <v>Q</v>
          </cell>
        </row>
        <row r="16">
          <cell r="H16" t="str">
            <v>N</v>
          </cell>
        </row>
        <row r="33">
          <cell r="C33">
            <v>2015</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Footnote"/>
      <sheetName val="Write-ins 23"/>
      <sheetName val="config"/>
      <sheetName val="config_print"/>
    </sheetNames>
    <sheetDataSet>
      <sheetData sheetId="0"/>
      <sheetData sheetId="1"/>
      <sheetData sheetId="2"/>
      <sheetData sheetId="3">
        <row r="26">
          <cell r="C26" t="str">
            <v>000000000000</v>
          </cell>
        </row>
        <row r="27">
          <cell r="E27" t="str">
            <v>#,###0_);(#,###)</v>
          </cell>
        </row>
      </sheetData>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de"/>
      <sheetName val="Write-ins 11"/>
      <sheetName val="Write-ins 25"/>
      <sheetName val="Config"/>
      <sheetName val="Config_Print"/>
    </sheetNames>
    <sheetDataSet>
      <sheetData sheetId="0">
        <row r="7">
          <cell r="E7">
            <v>0</v>
          </cell>
        </row>
      </sheetData>
      <sheetData sheetId="1">
        <row r="19">
          <cell r="H19" t="str">
            <v>.</v>
          </cell>
        </row>
      </sheetData>
      <sheetData sheetId="2">
        <row r="19">
          <cell r="H19" t="str">
            <v>Prepaids &amp; Deposits</v>
          </cell>
        </row>
      </sheetData>
      <sheetData sheetId="3">
        <row r="5">
          <cell r="C5" t="str">
            <v>2</v>
          </cell>
        </row>
        <row r="7">
          <cell r="G7" t="str">
            <v>#,###0_);(#,###)</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24712-4DF0-40E1-90C1-57C8A5CEF8D9}">
  <sheetPr codeName="Sheet1"/>
  <dimension ref="A1:I98"/>
  <sheetViews>
    <sheetView showGridLines="0" tabSelected="1" zoomScaleNormal="100" workbookViewId="0">
      <selection activeCell="F103" sqref="F103"/>
    </sheetView>
  </sheetViews>
  <sheetFormatPr defaultRowHeight="13.2"/>
  <cols>
    <col min="1" max="1" width="12.33203125" customWidth="1"/>
    <col min="2" max="2" width="10.44140625" customWidth="1"/>
    <col min="3" max="3" width="9" customWidth="1"/>
    <col min="4" max="4" width="11" customWidth="1"/>
  </cols>
  <sheetData>
    <row r="1" spans="1:9" ht="37.5" customHeight="1">
      <c r="B1" s="419" t="s">
        <v>0</v>
      </c>
      <c r="C1" s="420"/>
      <c r="D1" s="420"/>
      <c r="E1" s="420"/>
      <c r="F1" s="420"/>
      <c r="G1" s="420"/>
      <c r="H1" s="420"/>
      <c r="I1" s="420"/>
    </row>
    <row r="2" spans="1:9" ht="45.75" customHeight="1"/>
    <row r="6" spans="1:9" ht="28.2">
      <c r="A6" s="421"/>
      <c r="B6" s="421"/>
      <c r="C6" s="421"/>
      <c r="D6" s="421"/>
      <c r="E6" s="421"/>
      <c r="F6" s="421"/>
      <c r="G6" s="421"/>
      <c r="H6" s="421"/>
      <c r="I6" s="421"/>
    </row>
    <row r="7" spans="1:9" ht="27" customHeight="1">
      <c r="A7" s="421"/>
      <c r="B7" s="421"/>
      <c r="C7" s="421"/>
      <c r="D7" s="421"/>
      <c r="E7" s="421"/>
      <c r="F7" s="421"/>
      <c r="G7" s="421"/>
      <c r="H7" s="421"/>
      <c r="I7" s="421"/>
    </row>
    <row r="8" spans="1:9" ht="27" customHeight="1">
      <c r="A8" s="421"/>
      <c r="B8" s="421"/>
      <c r="C8" s="421"/>
      <c r="D8" s="421"/>
      <c r="E8" s="421"/>
      <c r="F8" s="421"/>
      <c r="G8" s="421"/>
      <c r="H8" s="421"/>
      <c r="I8" s="421"/>
    </row>
    <row r="9" spans="1:9" ht="27" customHeight="1">
      <c r="A9" s="422"/>
      <c r="B9" s="422"/>
      <c r="C9" s="422"/>
      <c r="D9" s="422"/>
      <c r="E9" s="422"/>
      <c r="F9" s="422"/>
      <c r="G9" s="422"/>
      <c r="H9" s="422"/>
      <c r="I9" s="422"/>
    </row>
    <row r="44" spans="2:9">
      <c r="D44" s="1"/>
      <c r="E44" s="1"/>
      <c r="F44" s="1"/>
    </row>
    <row r="45" spans="2:9" ht="34.799999999999997">
      <c r="B45" s="418" t="s">
        <v>591</v>
      </c>
      <c r="C45" s="418"/>
      <c r="D45" s="418"/>
      <c r="E45" s="418"/>
      <c r="F45" s="418"/>
      <c r="G45" s="418"/>
      <c r="H45" s="418"/>
      <c r="I45" s="418"/>
    </row>
    <row r="46" spans="2:9" ht="24.6">
      <c r="B46" s="2"/>
      <c r="C46" s="423" t="s">
        <v>592</v>
      </c>
      <c r="D46" s="423"/>
      <c r="E46" s="423"/>
      <c r="F46" s="423"/>
      <c r="G46" s="423"/>
      <c r="H46" s="423"/>
      <c r="I46" s="423"/>
    </row>
    <row r="54" spans="4:6">
      <c r="D54" s="1"/>
      <c r="E54" s="1"/>
      <c r="F54" s="1"/>
    </row>
    <row r="94" spans="1:9" ht="15">
      <c r="A94" s="424" t="s">
        <v>602</v>
      </c>
      <c r="B94" s="424"/>
      <c r="C94" s="424"/>
      <c r="D94" s="424"/>
      <c r="E94" s="424"/>
      <c r="F94" s="424"/>
      <c r="G94" s="424"/>
      <c r="H94" s="424"/>
      <c r="I94" s="424"/>
    </row>
    <row r="95" spans="1:9" ht="15">
      <c r="A95" s="417"/>
      <c r="B95" s="417"/>
      <c r="C95" s="3"/>
      <c r="D95" s="3" t="s">
        <v>609</v>
      </c>
      <c r="E95" s="417"/>
      <c r="F95" s="417"/>
      <c r="G95" s="417"/>
      <c r="H95" s="417"/>
      <c r="I95" s="417"/>
    </row>
    <row r="96" spans="1:9" ht="15">
      <c r="A96" s="424" t="s">
        <v>1</v>
      </c>
      <c r="B96" s="424"/>
      <c r="C96" s="424"/>
      <c r="D96" s="424"/>
      <c r="E96" s="424"/>
      <c r="F96" s="424"/>
      <c r="G96" s="424"/>
      <c r="H96" s="424"/>
      <c r="I96" s="424"/>
    </row>
    <row r="97" spans="1:9" ht="15">
      <c r="A97" s="424" t="s">
        <v>2</v>
      </c>
      <c r="B97" s="424"/>
      <c r="C97" s="424"/>
      <c r="D97" s="424"/>
      <c r="E97" s="424"/>
      <c r="F97" s="424"/>
      <c r="G97" s="424"/>
      <c r="H97" s="424"/>
      <c r="I97" s="424"/>
    </row>
    <row r="98" spans="1:9" ht="15">
      <c r="A98" s="424" t="s">
        <v>603</v>
      </c>
      <c r="B98" s="424"/>
      <c r="C98" s="424"/>
      <c r="D98" s="424"/>
      <c r="E98" s="424"/>
      <c r="F98" s="424"/>
      <c r="G98" s="424"/>
      <c r="H98" s="424"/>
      <c r="I98" s="424"/>
    </row>
  </sheetData>
  <dataConsolidate/>
  <mergeCells count="11">
    <mergeCell ref="C46:I46"/>
    <mergeCell ref="A94:I94"/>
    <mergeCell ref="A96:I96"/>
    <mergeCell ref="A97:I97"/>
    <mergeCell ref="A98:I98"/>
    <mergeCell ref="B45:I45"/>
    <mergeCell ref="B1:I1"/>
    <mergeCell ref="A6:I6"/>
    <mergeCell ref="A7:I7"/>
    <mergeCell ref="A8:I8"/>
    <mergeCell ref="A9:I9"/>
  </mergeCells>
  <printOptions horizontalCentered="1"/>
  <pageMargins left="0.75" right="0.6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7FE86-B365-4BA1-AF3C-FDBEDDE04843}">
  <sheetPr codeName="Sheet10"/>
  <dimension ref="A1:G62"/>
  <sheetViews>
    <sheetView showGridLines="0" zoomScaleNormal="100" workbookViewId="0">
      <selection activeCell="H11" sqref="H11"/>
    </sheetView>
  </sheetViews>
  <sheetFormatPr defaultColWidth="9.109375" defaultRowHeight="12.6"/>
  <cols>
    <col min="1" max="1" width="5.33203125" style="295" customWidth="1"/>
    <col min="2" max="2" width="39.5546875" style="287" bestFit="1" customWidth="1"/>
    <col min="3" max="3" width="12.88671875" style="319" customWidth="1"/>
    <col min="4" max="4" width="9.6640625" style="287" bestFit="1" customWidth="1"/>
    <col min="5" max="5" width="4.6640625" style="287" customWidth="1"/>
    <col min="6" max="6" width="12.6640625" style="319" customWidth="1"/>
    <col min="7" max="7" width="9.6640625" style="320" bestFit="1" customWidth="1"/>
    <col min="8" max="16384" width="9.109375" style="287"/>
  </cols>
  <sheetData>
    <row r="1" spans="1:7">
      <c r="A1" s="440" t="s">
        <v>34</v>
      </c>
      <c r="B1" s="440"/>
      <c r="C1" s="440"/>
      <c r="D1" s="440"/>
      <c r="E1" s="440"/>
      <c r="F1" s="440"/>
      <c r="G1" s="440"/>
    </row>
    <row r="2" spans="1:7" s="288" customFormat="1">
      <c r="A2" s="440" t="s">
        <v>141</v>
      </c>
      <c r="B2" s="440"/>
      <c r="C2" s="440"/>
      <c r="D2" s="440"/>
      <c r="E2" s="440"/>
      <c r="F2" s="440"/>
      <c r="G2" s="440"/>
    </row>
    <row r="3" spans="1:7" s="288" customFormat="1" ht="9.75" customHeight="1">
      <c r="A3" s="289"/>
      <c r="B3" s="290"/>
      <c r="C3" s="290"/>
      <c r="D3" s="290"/>
      <c r="E3" s="290"/>
      <c r="F3" s="290"/>
      <c r="G3" s="290"/>
    </row>
    <row r="4" spans="1:7" s="288" customFormat="1" ht="13.5" customHeight="1" thickBot="1">
      <c r="A4" s="289"/>
      <c r="B4" s="290"/>
      <c r="C4" s="441" t="s">
        <v>35</v>
      </c>
      <c r="D4" s="441"/>
      <c r="E4" s="291"/>
      <c r="F4" s="441" t="s">
        <v>115</v>
      </c>
      <c r="G4" s="441"/>
    </row>
    <row r="5" spans="1:7" ht="29.4" customHeight="1" thickBot="1">
      <c r="A5" s="442" t="s">
        <v>29</v>
      </c>
      <c r="B5" s="443"/>
      <c r="C5" s="292" t="s">
        <v>37</v>
      </c>
      <c r="D5" s="293" t="s">
        <v>38</v>
      </c>
      <c r="E5" s="294"/>
      <c r="F5" s="292" t="s">
        <v>37</v>
      </c>
      <c r="G5" s="293" t="s">
        <v>38</v>
      </c>
    </row>
    <row r="6" spans="1:7">
      <c r="A6" s="295" t="s">
        <v>39</v>
      </c>
      <c r="B6" s="296" t="s">
        <v>143</v>
      </c>
      <c r="C6" s="297">
        <v>649086035</v>
      </c>
      <c r="D6" s="298">
        <f>IFERROR(C6/C$20,"err")</f>
        <v>0.88804318904562973</v>
      </c>
      <c r="F6" s="297">
        <v>696421405</v>
      </c>
      <c r="G6" s="298">
        <f>IFERROR(F6/F$20,"err")</f>
        <v>0.90343533231966611</v>
      </c>
    </row>
    <row r="7" spans="1:7">
      <c r="A7" s="295" t="s">
        <v>41</v>
      </c>
      <c r="B7" s="296" t="s">
        <v>144</v>
      </c>
      <c r="C7" s="297">
        <v>97380342</v>
      </c>
      <c r="D7" s="298">
        <f t="shared" ref="D7:D20" si="0">IFERROR(C7/C$20,"err")</f>
        <v>0.13323033434240203</v>
      </c>
      <c r="F7" s="297">
        <v>104589933</v>
      </c>
      <c r="G7" s="298">
        <f t="shared" ref="G7:G20" si="1">IFERROR(F7/F$20,"err")</f>
        <v>0.13567969077163361</v>
      </c>
    </row>
    <row r="8" spans="1:7">
      <c r="A8" s="295" t="s">
        <v>43</v>
      </c>
      <c r="B8" s="296" t="s">
        <v>145</v>
      </c>
      <c r="C8" s="297">
        <v>551705694</v>
      </c>
      <c r="D8" s="298">
        <f t="shared" si="0"/>
        <v>0.75481285607137172</v>
      </c>
      <c r="F8" s="297">
        <v>591831472</v>
      </c>
      <c r="G8" s="298">
        <f t="shared" si="1"/>
        <v>0.76775564154803255</v>
      </c>
    </row>
    <row r="9" spans="1:7">
      <c r="A9" s="295" t="s">
        <v>45</v>
      </c>
      <c r="B9" s="296" t="s">
        <v>146</v>
      </c>
      <c r="C9" s="297">
        <v>47825800</v>
      </c>
      <c r="D9" s="298">
        <f t="shared" si="0"/>
        <v>6.543258314078268E-2</v>
      </c>
      <c r="F9" s="297">
        <v>44804336</v>
      </c>
      <c r="G9" s="298">
        <f t="shared" si="1"/>
        <v>5.8122596308655933E-2</v>
      </c>
    </row>
    <row r="10" spans="1:7">
      <c r="A10" s="295" t="s">
        <v>47</v>
      </c>
      <c r="B10" s="296" t="s">
        <v>147</v>
      </c>
      <c r="C10" s="297">
        <v>64613356</v>
      </c>
      <c r="D10" s="298">
        <f t="shared" si="0"/>
        <v>8.8400377797652932E-2</v>
      </c>
      <c r="F10" s="297">
        <v>62519868</v>
      </c>
      <c r="G10" s="298">
        <f t="shared" si="1"/>
        <v>8.1104137979736077E-2</v>
      </c>
    </row>
    <row r="11" spans="1:7">
      <c r="A11" s="295" t="s">
        <v>61</v>
      </c>
      <c r="B11" s="296" t="s">
        <v>148</v>
      </c>
      <c r="C11" s="297">
        <v>13537799</v>
      </c>
      <c r="D11" s="298">
        <f t="shared" si="0"/>
        <v>1.8521658991814138E-2</v>
      </c>
      <c r="F11" s="297">
        <v>13337259</v>
      </c>
      <c r="G11" s="298">
        <f t="shared" si="1"/>
        <v>1.730181026945669E-2</v>
      </c>
    </row>
    <row r="12" spans="1:7">
      <c r="A12" s="295" t="s">
        <v>63</v>
      </c>
      <c r="B12" s="296" t="s">
        <v>149</v>
      </c>
      <c r="C12" s="297">
        <v>40779555</v>
      </c>
      <c r="D12" s="298">
        <f t="shared" si="0"/>
        <v>5.5792305052536913E-2</v>
      </c>
      <c r="F12" s="297">
        <v>43143496</v>
      </c>
      <c r="G12" s="298">
        <f t="shared" si="1"/>
        <v>5.5968065263864462E-2</v>
      </c>
    </row>
    <row r="13" spans="1:7">
      <c r="A13" s="295" t="s">
        <v>65</v>
      </c>
      <c r="B13" s="296" t="s">
        <v>150</v>
      </c>
      <c r="C13" s="297">
        <v>439394</v>
      </c>
      <c r="D13" s="298">
        <f t="shared" si="0"/>
        <v>6.0115428150832946E-4</v>
      </c>
      <c r="F13" s="297">
        <v>340705</v>
      </c>
      <c r="G13" s="298">
        <f t="shared" si="1"/>
        <v>4.4198086487300293E-4</v>
      </c>
    </row>
    <row r="14" spans="1:7">
      <c r="A14" s="295" t="s">
        <v>67</v>
      </c>
      <c r="B14" s="296" t="s">
        <v>151</v>
      </c>
      <c r="C14" s="297">
        <v>68541</v>
      </c>
      <c r="D14" s="298">
        <f t="shared" si="0"/>
        <v>9.3773960520312998E-5</v>
      </c>
      <c r="F14" s="297">
        <v>59807</v>
      </c>
      <c r="G14" s="298">
        <f t="shared" si="1"/>
        <v>7.7584859586620939E-5</v>
      </c>
    </row>
    <row r="15" spans="1:7">
      <c r="A15" s="295" t="s">
        <v>69</v>
      </c>
      <c r="B15" s="296" t="s">
        <v>152</v>
      </c>
      <c r="C15" s="297">
        <v>6991590</v>
      </c>
      <c r="D15" s="298">
        <f t="shared" si="0"/>
        <v>9.565502175839501E-3</v>
      </c>
      <c r="F15" s="297">
        <v>6847020</v>
      </c>
      <c r="G15" s="298">
        <f t="shared" si="1"/>
        <v>8.882322893420256E-3</v>
      </c>
    </row>
    <row r="16" spans="1:7">
      <c r="A16" s="295" t="s">
        <v>71</v>
      </c>
      <c r="B16" s="296" t="s">
        <v>153</v>
      </c>
      <c r="C16" s="297">
        <v>263706</v>
      </c>
      <c r="D16" s="298">
        <f t="shared" si="0"/>
        <v>3.6078779173005446E-4</v>
      </c>
      <c r="F16" s="297">
        <v>220584</v>
      </c>
      <c r="G16" s="298">
        <f t="shared" si="1"/>
        <v>2.8615343800985157E-4</v>
      </c>
    </row>
    <row r="17" spans="1:7">
      <c r="A17" s="295" t="s">
        <v>73</v>
      </c>
      <c r="B17" s="299" t="s">
        <v>154</v>
      </c>
      <c r="C17" s="297">
        <v>317196</v>
      </c>
      <c r="D17" s="298">
        <f t="shared" si="0"/>
        <v>4.3396981633184813E-4</v>
      </c>
      <c r="F17" s="297">
        <v>354051</v>
      </c>
      <c r="G17" s="298">
        <f t="shared" si="1"/>
        <v>4.5929401443815489E-4</v>
      </c>
    </row>
    <row r="18" spans="1:7">
      <c r="A18" s="295" t="s">
        <v>75</v>
      </c>
      <c r="B18" s="296" t="s">
        <v>48</v>
      </c>
      <c r="C18" s="300">
        <v>4374563</v>
      </c>
      <c r="D18" s="301">
        <f t="shared" si="0"/>
        <v>5.9850322880556457E-3</v>
      </c>
      <c r="F18" s="300">
        <v>7400571</v>
      </c>
      <c r="G18" s="301">
        <f t="shared" si="1"/>
        <v>9.6004190461955775E-3</v>
      </c>
    </row>
    <row r="19" spans="1:7" ht="12" customHeight="1">
      <c r="B19" s="296"/>
      <c r="C19" s="302"/>
      <c r="D19" s="303"/>
      <c r="F19" s="302"/>
      <c r="G19" s="303"/>
    </row>
    <row r="20" spans="1:7">
      <c r="A20" s="304" t="s">
        <v>30</v>
      </c>
      <c r="B20" s="304"/>
      <c r="C20" s="297">
        <v>730917193</v>
      </c>
      <c r="D20" s="298">
        <f t="shared" si="0"/>
        <v>1</v>
      </c>
      <c r="E20" s="305"/>
      <c r="F20" s="297">
        <v>770859164</v>
      </c>
      <c r="G20" s="298">
        <f t="shared" si="1"/>
        <v>1</v>
      </c>
    </row>
    <row r="21" spans="1:7" s="310" customFormat="1">
      <c r="A21" s="306"/>
      <c r="B21" s="307" t="s">
        <v>142</v>
      </c>
      <c r="C21" s="308">
        <v>508</v>
      </c>
      <c r="D21" s="299"/>
      <c r="E21" s="309"/>
      <c r="F21" s="308">
        <v>489</v>
      </c>
      <c r="G21" s="299"/>
    </row>
    <row r="22" spans="1:7">
      <c r="A22" s="304" t="s">
        <v>31</v>
      </c>
      <c r="B22" s="304"/>
      <c r="C22" s="311"/>
      <c r="D22" s="311"/>
      <c r="E22" s="312"/>
      <c r="F22" s="311"/>
      <c r="G22" s="311"/>
    </row>
    <row r="23" spans="1:7">
      <c r="A23" s="295" t="s">
        <v>155</v>
      </c>
      <c r="B23" s="296" t="s">
        <v>156</v>
      </c>
      <c r="C23" s="297">
        <v>256920979</v>
      </c>
      <c r="D23" s="298">
        <f t="shared" ref="D23:D62" si="2">IFERROR(C23/C$20,"err")</f>
        <v>0.35150490570003601</v>
      </c>
      <c r="F23" s="297">
        <v>273728809</v>
      </c>
      <c r="G23" s="298">
        <f t="shared" ref="G23:G62" si="3">IFERROR(F23/F$20,"err")</f>
        <v>0.35509574483050449</v>
      </c>
    </row>
    <row r="24" spans="1:7">
      <c r="A24" s="295" t="s">
        <v>157</v>
      </c>
      <c r="B24" s="296" t="s">
        <v>158</v>
      </c>
      <c r="C24" s="297">
        <v>31224391</v>
      </c>
      <c r="D24" s="298">
        <f t="shared" si="2"/>
        <v>4.2719464392185942E-2</v>
      </c>
      <c r="F24" s="297">
        <v>31611461</v>
      </c>
      <c r="G24" s="298">
        <f t="shared" si="3"/>
        <v>4.1008088735648734E-2</v>
      </c>
    </row>
    <row r="25" spans="1:7">
      <c r="A25" s="295" t="s">
        <v>159</v>
      </c>
      <c r="B25" s="296" t="s">
        <v>160</v>
      </c>
      <c r="C25" s="297">
        <v>35968322</v>
      </c>
      <c r="D25" s="298">
        <f t="shared" si="2"/>
        <v>4.9209845307332918E-2</v>
      </c>
      <c r="F25" s="297">
        <v>38778911</v>
      </c>
      <c r="G25" s="298">
        <f t="shared" si="3"/>
        <v>5.0306090672614746E-2</v>
      </c>
    </row>
    <row r="26" spans="1:7">
      <c r="A26" s="295" t="s">
        <v>161</v>
      </c>
      <c r="B26" s="296" t="s">
        <v>162</v>
      </c>
      <c r="C26" s="297">
        <v>3375048</v>
      </c>
      <c r="D26" s="298">
        <f t="shared" si="2"/>
        <v>4.6175517997426559E-3</v>
      </c>
      <c r="F26" s="297">
        <v>3393490</v>
      </c>
      <c r="G26" s="298">
        <f t="shared" si="3"/>
        <v>4.4022178868460592E-3</v>
      </c>
    </row>
    <row r="27" spans="1:7">
      <c r="A27" s="295" t="s">
        <v>53</v>
      </c>
      <c r="B27" s="296" t="s">
        <v>163</v>
      </c>
      <c r="C27" s="297">
        <v>6129828</v>
      </c>
      <c r="D27" s="298">
        <f t="shared" si="2"/>
        <v>8.3864876332167496E-3</v>
      </c>
      <c r="F27" s="297">
        <v>11968290</v>
      </c>
      <c r="G27" s="298">
        <f t="shared" si="3"/>
        <v>1.5525909996187059E-2</v>
      </c>
    </row>
    <row r="28" spans="1:7">
      <c r="A28" s="295" t="s">
        <v>55</v>
      </c>
      <c r="B28" s="296" t="s">
        <v>164</v>
      </c>
      <c r="C28" s="297">
        <v>10055338</v>
      </c>
      <c r="D28" s="298">
        <f t="shared" si="2"/>
        <v>1.3757150736499368E-2</v>
      </c>
      <c r="F28" s="297">
        <v>8076253</v>
      </c>
      <c r="G28" s="298">
        <f t="shared" si="3"/>
        <v>1.0476950106024814E-2</v>
      </c>
    </row>
    <row r="29" spans="1:7">
      <c r="A29" s="295" t="s">
        <v>58</v>
      </c>
      <c r="B29" s="296" t="s">
        <v>165</v>
      </c>
      <c r="C29" s="297">
        <v>8369906</v>
      </c>
      <c r="D29" s="298">
        <f t="shared" si="2"/>
        <v>1.1451236993955893E-2</v>
      </c>
      <c r="F29" s="297">
        <v>8643645</v>
      </c>
      <c r="G29" s="298">
        <f t="shared" si="3"/>
        <v>1.1213001549009281E-2</v>
      </c>
    </row>
    <row r="30" spans="1:7">
      <c r="A30" s="295" t="s">
        <v>59</v>
      </c>
      <c r="B30" s="296" t="s">
        <v>166</v>
      </c>
      <c r="C30" s="297">
        <v>30487757</v>
      </c>
      <c r="D30" s="298">
        <f t="shared" si="2"/>
        <v>4.1711642976771518E-2</v>
      </c>
      <c r="F30" s="297">
        <v>32400603</v>
      </c>
      <c r="G30" s="298">
        <f t="shared" si="3"/>
        <v>4.2031806214604464E-2</v>
      </c>
    </row>
    <row r="31" spans="1:7">
      <c r="A31" s="295" t="s">
        <v>47</v>
      </c>
      <c r="B31" s="296" t="s">
        <v>60</v>
      </c>
      <c r="C31" s="297">
        <v>30792544</v>
      </c>
      <c r="D31" s="298">
        <f t="shared" si="2"/>
        <v>4.212863549373369E-2</v>
      </c>
      <c r="F31" s="297">
        <v>34371543</v>
      </c>
      <c r="G31" s="298">
        <f t="shared" si="3"/>
        <v>4.4588615670916508E-2</v>
      </c>
    </row>
    <row r="32" spans="1:7">
      <c r="A32" s="295" t="s">
        <v>61</v>
      </c>
      <c r="B32" s="296" t="s">
        <v>62</v>
      </c>
      <c r="C32" s="297">
        <v>4024137</v>
      </c>
      <c r="D32" s="298">
        <f t="shared" si="2"/>
        <v>5.5055990453353586E-3</v>
      </c>
      <c r="F32" s="297">
        <v>4276521</v>
      </c>
      <c r="G32" s="298">
        <f t="shared" si="3"/>
        <v>5.5477332302947104E-3</v>
      </c>
    </row>
    <row r="33" spans="1:7">
      <c r="A33" s="295" t="s">
        <v>63</v>
      </c>
      <c r="B33" s="296" t="s">
        <v>64</v>
      </c>
      <c r="C33" s="297">
        <v>4065935</v>
      </c>
      <c r="D33" s="298">
        <f t="shared" si="2"/>
        <v>5.5627847298428514E-3</v>
      </c>
      <c r="F33" s="297">
        <v>3925400</v>
      </c>
      <c r="G33" s="298">
        <f t="shared" si="3"/>
        <v>5.0922401695674725E-3</v>
      </c>
    </row>
    <row r="34" spans="1:7">
      <c r="A34" s="295" t="s">
        <v>65</v>
      </c>
      <c r="B34" s="296" t="s">
        <v>167</v>
      </c>
      <c r="C34" s="297">
        <v>10680001</v>
      </c>
      <c r="D34" s="298">
        <f t="shared" si="2"/>
        <v>1.4611779695815693E-2</v>
      </c>
      <c r="F34" s="297">
        <v>11091768</v>
      </c>
      <c r="G34" s="298">
        <f t="shared" si="3"/>
        <v>1.4388838477893479E-2</v>
      </c>
    </row>
    <row r="35" spans="1:7">
      <c r="A35" s="295" t="s">
        <v>67</v>
      </c>
      <c r="B35" s="296" t="s">
        <v>168</v>
      </c>
      <c r="C35" s="297">
        <v>5071813</v>
      </c>
      <c r="D35" s="298">
        <f t="shared" si="2"/>
        <v>6.9389707186707263E-3</v>
      </c>
      <c r="F35" s="297">
        <v>5375229</v>
      </c>
      <c r="G35" s="298">
        <f t="shared" si="3"/>
        <v>6.9730363872277969E-3</v>
      </c>
    </row>
    <row r="36" spans="1:7">
      <c r="A36" s="295" t="s">
        <v>69</v>
      </c>
      <c r="B36" s="296" t="s">
        <v>70</v>
      </c>
      <c r="C36" s="297">
        <v>5893344</v>
      </c>
      <c r="D36" s="298">
        <f t="shared" si="2"/>
        <v>8.0629434584937997E-3</v>
      </c>
      <c r="F36" s="297">
        <v>6375576</v>
      </c>
      <c r="G36" s="298">
        <f t="shared" si="3"/>
        <v>8.2707403605569649E-3</v>
      </c>
    </row>
    <row r="37" spans="1:7">
      <c r="A37" s="295" t="s">
        <v>71</v>
      </c>
      <c r="B37" s="296" t="s">
        <v>169</v>
      </c>
      <c r="C37" s="297">
        <v>1898796</v>
      </c>
      <c r="D37" s="298">
        <f t="shared" si="2"/>
        <v>2.5978264271038975E-3</v>
      </c>
      <c r="F37" s="297">
        <v>1621609</v>
      </c>
      <c r="G37" s="298">
        <f t="shared" si="3"/>
        <v>2.1036384799338003E-3</v>
      </c>
    </row>
    <row r="38" spans="1:7">
      <c r="A38" s="295" t="s">
        <v>73</v>
      </c>
      <c r="B38" s="296" t="s">
        <v>170</v>
      </c>
      <c r="C38" s="297">
        <v>3921844</v>
      </c>
      <c r="D38" s="298">
        <f t="shared" si="2"/>
        <v>5.3656474872386811E-3</v>
      </c>
      <c r="F38" s="297">
        <v>4202590</v>
      </c>
      <c r="G38" s="298">
        <f t="shared" si="3"/>
        <v>5.4518259576661144E-3</v>
      </c>
    </row>
    <row r="39" spans="1:7">
      <c r="A39" s="295" t="s">
        <v>75</v>
      </c>
      <c r="B39" s="296" t="s">
        <v>120</v>
      </c>
      <c r="C39" s="297">
        <v>3299607</v>
      </c>
      <c r="D39" s="298">
        <f t="shared" si="2"/>
        <v>4.5143376453589592E-3</v>
      </c>
      <c r="F39" s="297">
        <v>3120652</v>
      </c>
      <c r="G39" s="298">
        <f t="shared" si="3"/>
        <v>4.0482777473992643E-3</v>
      </c>
    </row>
    <row r="40" spans="1:7">
      <c r="A40" s="295" t="s">
        <v>77</v>
      </c>
      <c r="B40" s="296" t="s">
        <v>78</v>
      </c>
      <c r="C40" s="297">
        <v>2891536</v>
      </c>
      <c r="D40" s="298">
        <f t="shared" si="2"/>
        <v>3.9560377395582757E-3</v>
      </c>
      <c r="F40" s="297">
        <v>2934865</v>
      </c>
      <c r="G40" s="298">
        <f t="shared" si="3"/>
        <v>3.8072648507814846E-3</v>
      </c>
    </row>
    <row r="41" spans="1:7">
      <c r="A41" s="295" t="s">
        <v>79</v>
      </c>
      <c r="B41" s="296" t="s">
        <v>80</v>
      </c>
      <c r="C41" s="297">
        <v>9369162</v>
      </c>
      <c r="D41" s="298">
        <f t="shared" si="2"/>
        <v>1.2818363132962998E-2</v>
      </c>
      <c r="F41" s="297">
        <v>9204270</v>
      </c>
      <c r="G41" s="298">
        <f t="shared" si="3"/>
        <v>1.1940274475351505E-2</v>
      </c>
    </row>
    <row r="42" spans="1:7">
      <c r="A42" s="295" t="s">
        <v>81</v>
      </c>
      <c r="B42" s="296" t="s">
        <v>171</v>
      </c>
      <c r="C42" s="297">
        <v>6262140</v>
      </c>
      <c r="D42" s="298">
        <f t="shared" si="2"/>
        <v>8.5675095071952971E-3</v>
      </c>
      <c r="F42" s="297">
        <v>6457195</v>
      </c>
      <c r="G42" s="298">
        <f t="shared" si="3"/>
        <v>8.3766209206017819E-3</v>
      </c>
    </row>
    <row r="43" spans="1:7">
      <c r="A43" s="295" t="s">
        <v>83</v>
      </c>
      <c r="B43" s="296" t="s">
        <v>172</v>
      </c>
      <c r="C43" s="297">
        <v>2448176</v>
      </c>
      <c r="D43" s="298">
        <f t="shared" si="2"/>
        <v>3.3494573987945583E-3</v>
      </c>
      <c r="F43" s="297">
        <v>2602585</v>
      </c>
      <c r="G43" s="298">
        <f t="shared" si="3"/>
        <v>3.3762133493946502E-3</v>
      </c>
    </row>
    <row r="44" spans="1:7">
      <c r="A44" s="295" t="s">
        <v>85</v>
      </c>
      <c r="B44" s="296" t="s">
        <v>86</v>
      </c>
      <c r="C44" s="297">
        <v>10071140</v>
      </c>
      <c r="D44" s="298">
        <f t="shared" si="2"/>
        <v>1.3778770148590552E-2</v>
      </c>
      <c r="F44" s="297">
        <v>9667188</v>
      </c>
      <c r="G44" s="298">
        <f t="shared" si="3"/>
        <v>1.2540796622092178E-2</v>
      </c>
    </row>
    <row r="45" spans="1:7">
      <c r="A45" s="295" t="s">
        <v>87</v>
      </c>
      <c r="B45" s="296" t="s">
        <v>88</v>
      </c>
      <c r="C45" s="297">
        <v>4543239</v>
      </c>
      <c r="D45" s="298">
        <f t="shared" si="2"/>
        <v>6.2158053518382621E-3</v>
      </c>
      <c r="F45" s="297">
        <v>5157160</v>
      </c>
      <c r="G45" s="298">
        <f t="shared" si="3"/>
        <v>6.6901455425909676E-3</v>
      </c>
    </row>
    <row r="46" spans="1:7">
      <c r="A46" s="295" t="s">
        <v>89</v>
      </c>
      <c r="B46" s="296" t="s">
        <v>90</v>
      </c>
      <c r="C46" s="297">
        <v>9012647</v>
      </c>
      <c r="D46" s="298">
        <f t="shared" si="2"/>
        <v>1.2330599261194284E-2</v>
      </c>
      <c r="F46" s="297">
        <v>8676081</v>
      </c>
      <c r="G46" s="298">
        <f t="shared" si="3"/>
        <v>1.1255079274117574E-2</v>
      </c>
    </row>
    <row r="47" spans="1:7">
      <c r="A47" s="295" t="s">
        <v>91</v>
      </c>
      <c r="B47" s="296" t="s">
        <v>173</v>
      </c>
      <c r="C47" s="297">
        <v>1364950</v>
      </c>
      <c r="D47" s="298">
        <f t="shared" si="2"/>
        <v>1.8674482049021934E-3</v>
      </c>
      <c r="F47" s="297">
        <v>2105923</v>
      </c>
      <c r="G47" s="298">
        <f t="shared" si="3"/>
        <v>2.7319166695409488E-3</v>
      </c>
    </row>
    <row r="48" spans="1:7">
      <c r="A48" s="295" t="s">
        <v>93</v>
      </c>
      <c r="B48" s="296" t="s">
        <v>121</v>
      </c>
      <c r="C48" s="297">
        <v>1534471</v>
      </c>
      <c r="D48" s="298">
        <f t="shared" si="2"/>
        <v>2.0993773503970646E-3</v>
      </c>
      <c r="F48" s="297">
        <v>1710254</v>
      </c>
      <c r="G48" s="298">
        <f t="shared" si="3"/>
        <v>2.2186335453618605E-3</v>
      </c>
    </row>
    <row r="49" spans="1:7">
      <c r="A49" s="295" t="s">
        <v>95</v>
      </c>
      <c r="B49" s="296" t="s">
        <v>96</v>
      </c>
      <c r="C49" s="297">
        <v>61781</v>
      </c>
      <c r="D49" s="298">
        <f t="shared" si="2"/>
        <v>8.4525306822273637E-5</v>
      </c>
      <c r="F49" s="297">
        <v>253350</v>
      </c>
      <c r="G49" s="298">
        <f t="shared" si="3"/>
        <v>3.2865925688080685E-4</v>
      </c>
    </row>
    <row r="50" spans="1:7">
      <c r="A50" s="295" t="s">
        <v>97</v>
      </c>
      <c r="B50" s="296" t="s">
        <v>174</v>
      </c>
      <c r="C50" s="297">
        <v>1262112</v>
      </c>
      <c r="D50" s="298">
        <f t="shared" si="2"/>
        <v>1.7267510083047123E-3</v>
      </c>
      <c r="F50" s="297">
        <v>1617316</v>
      </c>
      <c r="G50" s="298">
        <f t="shared" si="3"/>
        <v>2.0980693692577027E-3</v>
      </c>
    </row>
    <row r="51" spans="1:7">
      <c r="A51" s="295" t="s">
        <v>99</v>
      </c>
      <c r="B51" s="296" t="s">
        <v>175</v>
      </c>
      <c r="C51" s="297">
        <v>13711514</v>
      </c>
      <c r="D51" s="298">
        <f t="shared" si="2"/>
        <v>1.8759326133405103E-2</v>
      </c>
      <c r="F51" s="297">
        <v>13391084</v>
      </c>
      <c r="G51" s="298">
        <f t="shared" si="3"/>
        <v>1.7371634956654676E-2</v>
      </c>
    </row>
    <row r="52" spans="1:7">
      <c r="A52" s="295" t="s">
        <v>101</v>
      </c>
      <c r="B52" s="296" t="s">
        <v>176</v>
      </c>
      <c r="C52" s="297">
        <v>41364449</v>
      </c>
      <c r="D52" s="298">
        <f t="shared" si="2"/>
        <v>5.6592524291599201E-2</v>
      </c>
      <c r="F52" s="297">
        <v>43824765</v>
      </c>
      <c r="G52" s="298">
        <f t="shared" si="3"/>
        <v>5.6851844080820967E-2</v>
      </c>
    </row>
    <row r="53" spans="1:7">
      <c r="A53" s="295" t="s">
        <v>103</v>
      </c>
      <c r="B53" s="296" t="s">
        <v>177</v>
      </c>
      <c r="C53" s="297">
        <v>21508596</v>
      </c>
      <c r="D53" s="298">
        <f t="shared" si="2"/>
        <v>2.9426857386839443E-2</v>
      </c>
      <c r="F53" s="297">
        <v>21976185</v>
      </c>
      <c r="G53" s="298">
        <f t="shared" si="3"/>
        <v>2.8508690077659892E-2</v>
      </c>
    </row>
    <row r="54" spans="1:7">
      <c r="A54" s="295" t="s">
        <v>105</v>
      </c>
      <c r="B54" s="296" t="s">
        <v>178</v>
      </c>
      <c r="C54" s="297">
        <v>98776</v>
      </c>
      <c r="D54" s="298">
        <f t="shared" si="2"/>
        <v>1.3513979551442841E-4</v>
      </c>
      <c r="F54" s="297">
        <v>0</v>
      </c>
      <c r="G54" s="298">
        <f t="shared" si="3"/>
        <v>0</v>
      </c>
    </row>
    <row r="55" spans="1:7">
      <c r="A55" s="295" t="s">
        <v>107</v>
      </c>
      <c r="B55" s="296" t="s">
        <v>179</v>
      </c>
      <c r="C55" s="297">
        <v>106153</v>
      </c>
      <c r="D55" s="298">
        <f t="shared" si="2"/>
        <v>1.4523259408401958E-4</v>
      </c>
      <c r="F55" s="297">
        <v>127872</v>
      </c>
      <c r="G55" s="298">
        <f t="shared" si="3"/>
        <v>1.658824412704264E-4</v>
      </c>
    </row>
    <row r="56" spans="1:7">
      <c r="A56" s="295" t="s">
        <v>109</v>
      </c>
      <c r="B56" s="296" t="s">
        <v>112</v>
      </c>
      <c r="C56" s="297">
        <v>1523072</v>
      </c>
      <c r="D56" s="298">
        <f t="shared" si="2"/>
        <v>2.0837818765059479E-3</v>
      </c>
      <c r="F56" s="297">
        <v>1639289</v>
      </c>
      <c r="G56" s="298">
        <f t="shared" si="3"/>
        <v>2.1265739275819259E-3</v>
      </c>
    </row>
    <row r="57" spans="1:7">
      <c r="A57" s="295" t="s">
        <v>111</v>
      </c>
      <c r="B57" s="296" t="s">
        <v>180</v>
      </c>
      <c r="C57" s="297">
        <v>385110</v>
      </c>
      <c r="D57" s="298">
        <f t="shared" si="2"/>
        <v>5.2688595054022763E-4</v>
      </c>
      <c r="F57" s="297">
        <v>370469</v>
      </c>
      <c r="G57" s="298">
        <f t="shared" si="3"/>
        <v>4.8059232775755131E-4</v>
      </c>
    </row>
    <row r="58" spans="1:7">
      <c r="A58" s="295" t="s">
        <v>113</v>
      </c>
      <c r="B58" s="296" t="s">
        <v>181</v>
      </c>
      <c r="C58" s="313">
        <v>26385368</v>
      </c>
      <c r="D58" s="301">
        <f t="shared" si="2"/>
        <v>3.6098983924161158E-2</v>
      </c>
      <c r="F58" s="313">
        <v>28648817</v>
      </c>
      <c r="G58" s="301">
        <f t="shared" si="3"/>
        <v>3.7164787470827812E-2</v>
      </c>
    </row>
    <row r="59" spans="1:7" ht="5.55" customHeight="1">
      <c r="B59" s="296"/>
      <c r="C59" s="314"/>
      <c r="D59" s="303"/>
      <c r="F59" s="314"/>
      <c r="G59" s="303"/>
    </row>
    <row r="60" spans="1:7">
      <c r="A60" s="315" t="s">
        <v>32</v>
      </c>
      <c r="B60" s="315"/>
      <c r="C60" s="297">
        <v>606083964</v>
      </c>
      <c r="D60" s="298">
        <f t="shared" si="2"/>
        <v>0.82921016197795194</v>
      </c>
      <c r="E60" s="305"/>
      <c r="F60" s="297">
        <v>643326989</v>
      </c>
      <c r="G60" s="298">
        <f t="shared" si="3"/>
        <v>0.83455839801107945</v>
      </c>
    </row>
    <row r="61" spans="1:7" ht="6.75" customHeight="1" thickBot="1">
      <c r="A61" s="316"/>
      <c r="B61" s="316"/>
      <c r="C61" s="316"/>
      <c r="D61" s="316"/>
      <c r="F61" s="316"/>
      <c r="G61" s="316"/>
    </row>
    <row r="62" spans="1:7" ht="13.2" thickTop="1">
      <c r="A62" s="315" t="s">
        <v>33</v>
      </c>
      <c r="B62" s="315"/>
      <c r="C62" s="317">
        <v>124833232</v>
      </c>
      <c r="D62" s="318">
        <f t="shared" si="2"/>
        <v>0.17078984212648013</v>
      </c>
      <c r="E62" s="305"/>
      <c r="F62" s="317">
        <v>127532183</v>
      </c>
      <c r="G62" s="318">
        <f t="shared" si="3"/>
        <v>0.16544161236695112</v>
      </c>
    </row>
  </sheetData>
  <mergeCells count="5">
    <mergeCell ref="A1:G1"/>
    <mergeCell ref="A2:G2"/>
    <mergeCell ref="C4:D4"/>
    <mergeCell ref="F4:G4"/>
    <mergeCell ref="A5:B5"/>
  </mergeCells>
  <printOptions horizontalCentered="1"/>
  <pageMargins left="0.4" right="0.21" top="0.43" bottom="0.4" header="0.42" footer="0.21"/>
  <pageSetup scale="99" firstPageNumber="6" orientation="portrait" useFirstPageNumber="1" r:id="rId1"/>
  <headerFooter alignWithMargins="0">
    <oddFooter xml:space="preserve">&amp;C&amp;P&amp;R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E3414-C347-4C17-A500-4824C64E8A20}">
  <sheetPr codeName="Sheet11"/>
  <dimension ref="A1:G62"/>
  <sheetViews>
    <sheetView showGridLines="0" zoomScaleNormal="100" workbookViewId="0">
      <selection activeCell="H10" sqref="H10"/>
    </sheetView>
  </sheetViews>
  <sheetFormatPr defaultColWidth="9.109375" defaultRowHeight="12.6"/>
  <cols>
    <col min="1" max="1" width="5.33203125" style="295" customWidth="1"/>
    <col min="2" max="2" width="39.5546875" style="287" bestFit="1" customWidth="1"/>
    <col min="3" max="3" width="12.88671875" style="319" customWidth="1"/>
    <col min="4" max="4" width="9.6640625" style="287" bestFit="1" customWidth="1"/>
    <col min="5" max="5" width="4.6640625" style="287" customWidth="1"/>
    <col min="6" max="6" width="12.6640625" style="319" customWidth="1"/>
    <col min="7" max="7" width="9.6640625" style="320" bestFit="1" customWidth="1"/>
    <col min="8" max="16384" width="9.109375" style="287"/>
  </cols>
  <sheetData>
    <row r="1" spans="1:7">
      <c r="A1" s="440" t="s">
        <v>34</v>
      </c>
      <c r="B1" s="440"/>
      <c r="C1" s="440"/>
      <c r="D1" s="440"/>
      <c r="E1" s="440"/>
      <c r="F1" s="440"/>
      <c r="G1" s="440"/>
    </row>
    <row r="2" spans="1:7" s="288" customFormat="1">
      <c r="A2" s="440" t="s">
        <v>141</v>
      </c>
      <c r="B2" s="440"/>
      <c r="C2" s="440"/>
      <c r="D2" s="440"/>
      <c r="E2" s="440"/>
      <c r="F2" s="440"/>
      <c r="G2" s="440"/>
    </row>
    <row r="3" spans="1:7" s="288" customFormat="1" ht="9.75" customHeight="1">
      <c r="A3" s="289"/>
      <c r="B3" s="290"/>
      <c r="C3" s="290"/>
      <c r="D3" s="290"/>
      <c r="E3" s="290"/>
      <c r="F3" s="290"/>
      <c r="G3" s="290"/>
    </row>
    <row r="4" spans="1:7" s="288" customFormat="1" ht="13.5" customHeight="1" thickBot="1">
      <c r="A4" s="289"/>
      <c r="B4" s="290"/>
      <c r="C4" s="441" t="s">
        <v>115</v>
      </c>
      <c r="D4" s="441"/>
      <c r="E4" s="291"/>
      <c r="F4" s="441" t="s">
        <v>116</v>
      </c>
      <c r="G4" s="441"/>
    </row>
    <row r="5" spans="1:7" ht="27.6" customHeight="1" thickBot="1">
      <c r="A5" s="442" t="s">
        <v>29</v>
      </c>
      <c r="B5" s="443"/>
      <c r="C5" s="292" t="s">
        <v>37</v>
      </c>
      <c r="D5" s="293" t="s">
        <v>38</v>
      </c>
      <c r="E5" s="294"/>
      <c r="F5" s="292" t="s">
        <v>37</v>
      </c>
      <c r="G5" s="293" t="s">
        <v>38</v>
      </c>
    </row>
    <row r="6" spans="1:7">
      <c r="A6" s="295" t="s">
        <v>39</v>
      </c>
      <c r="B6" s="296" t="s">
        <v>143</v>
      </c>
      <c r="C6" s="297">
        <v>696421405</v>
      </c>
      <c r="D6" s="298">
        <f>IFERROR(C6/C$20,"err")</f>
        <v>0.90343533231966611</v>
      </c>
      <c r="F6" s="297">
        <v>773018666</v>
      </c>
      <c r="G6" s="298">
        <f>IFERROR(F6/F$20,"err")</f>
        <v>0.9145735321955929</v>
      </c>
    </row>
    <row r="7" spans="1:7">
      <c r="A7" s="295" t="s">
        <v>41</v>
      </c>
      <c r="B7" s="296" t="s">
        <v>144</v>
      </c>
      <c r="C7" s="297">
        <v>104589933</v>
      </c>
      <c r="D7" s="298">
        <f t="shared" ref="D7:D20" si="0">IFERROR(C7/C$20,"err")</f>
        <v>0.13567969077163361</v>
      </c>
      <c r="F7" s="297">
        <v>116138531</v>
      </c>
      <c r="G7" s="298">
        <f t="shared" ref="G7:G20" si="1">IFERROR(F7/F$20,"err")</f>
        <v>0.13740577193342621</v>
      </c>
    </row>
    <row r="8" spans="1:7">
      <c r="A8" s="295" t="s">
        <v>43</v>
      </c>
      <c r="B8" s="296" t="s">
        <v>145</v>
      </c>
      <c r="C8" s="297">
        <v>591831472</v>
      </c>
      <c r="D8" s="298">
        <f t="shared" si="0"/>
        <v>0.76775564154803255</v>
      </c>
      <c r="F8" s="297">
        <v>657487980</v>
      </c>
      <c r="G8" s="298">
        <f t="shared" si="1"/>
        <v>0.77788691359329398</v>
      </c>
    </row>
    <row r="9" spans="1:7">
      <c r="A9" s="295" t="s">
        <v>45</v>
      </c>
      <c r="B9" s="296" t="s">
        <v>146</v>
      </c>
      <c r="C9" s="297">
        <v>44804336</v>
      </c>
      <c r="D9" s="298">
        <f t="shared" si="0"/>
        <v>5.8122596308655933E-2</v>
      </c>
      <c r="F9" s="297">
        <v>44610808</v>
      </c>
      <c r="G9" s="298">
        <f t="shared" si="1"/>
        <v>5.2779921159962537E-2</v>
      </c>
    </row>
    <row r="10" spans="1:7">
      <c r="A10" s="295" t="s">
        <v>47</v>
      </c>
      <c r="B10" s="296" t="s">
        <v>147</v>
      </c>
      <c r="C10" s="297">
        <v>62519868</v>
      </c>
      <c r="D10" s="298">
        <f t="shared" si="0"/>
        <v>8.1104137979736077E-2</v>
      </c>
      <c r="F10" s="297">
        <v>65914587</v>
      </c>
      <c r="G10" s="298">
        <f t="shared" si="1"/>
        <v>7.7984839574111536E-2</v>
      </c>
    </row>
    <row r="11" spans="1:7">
      <c r="A11" s="295" t="s">
        <v>61</v>
      </c>
      <c r="B11" s="296" t="s">
        <v>148</v>
      </c>
      <c r="C11" s="297">
        <v>13337259</v>
      </c>
      <c r="D11" s="298">
        <f t="shared" si="0"/>
        <v>1.730181026945669E-2</v>
      </c>
      <c r="F11" s="297">
        <v>15292585</v>
      </c>
      <c r="G11" s="298">
        <f t="shared" si="1"/>
        <v>1.8092956994458065E-2</v>
      </c>
    </row>
    <row r="12" spans="1:7">
      <c r="A12" s="295" t="s">
        <v>63</v>
      </c>
      <c r="B12" s="296" t="s">
        <v>149</v>
      </c>
      <c r="C12" s="297">
        <v>43143496</v>
      </c>
      <c r="D12" s="298">
        <f t="shared" si="0"/>
        <v>5.5968065263864462E-2</v>
      </c>
      <c r="F12" s="297">
        <v>48203506</v>
      </c>
      <c r="G12" s="298">
        <f t="shared" si="1"/>
        <v>5.7030512568025694E-2</v>
      </c>
    </row>
    <row r="13" spans="1:7">
      <c r="A13" s="295" t="s">
        <v>65</v>
      </c>
      <c r="B13" s="296" t="s">
        <v>150</v>
      </c>
      <c r="C13" s="297">
        <v>340705</v>
      </c>
      <c r="D13" s="298">
        <f t="shared" si="0"/>
        <v>4.4198086487300293E-4</v>
      </c>
      <c r="F13" s="297">
        <v>384609</v>
      </c>
      <c r="G13" s="298">
        <f t="shared" si="1"/>
        <v>4.5503844488564368E-4</v>
      </c>
    </row>
    <row r="14" spans="1:7">
      <c r="A14" s="295" t="s">
        <v>67</v>
      </c>
      <c r="B14" s="296" t="s">
        <v>151</v>
      </c>
      <c r="C14" s="297">
        <v>59807</v>
      </c>
      <c r="D14" s="298">
        <f t="shared" si="0"/>
        <v>7.7584859586620939E-5</v>
      </c>
      <c r="F14" s="297">
        <v>75665</v>
      </c>
      <c r="G14" s="298">
        <f t="shared" si="1"/>
        <v>8.9520744268262645E-5</v>
      </c>
    </row>
    <row r="15" spans="1:7">
      <c r="A15" s="295" t="s">
        <v>69</v>
      </c>
      <c r="B15" s="296" t="s">
        <v>152</v>
      </c>
      <c r="C15" s="297">
        <v>6847020</v>
      </c>
      <c r="D15" s="298">
        <f t="shared" si="0"/>
        <v>8.882322893420256E-3</v>
      </c>
      <c r="F15" s="297">
        <v>6343997</v>
      </c>
      <c r="G15" s="298">
        <f t="shared" si="1"/>
        <v>7.5057071707609257E-3</v>
      </c>
    </row>
    <row r="16" spans="1:7">
      <c r="A16" s="295" t="s">
        <v>71</v>
      </c>
      <c r="B16" s="296" t="s">
        <v>153</v>
      </c>
      <c r="C16" s="297">
        <v>220584</v>
      </c>
      <c r="D16" s="298">
        <f t="shared" si="0"/>
        <v>2.8615343800985157E-4</v>
      </c>
      <c r="F16" s="297">
        <v>246227</v>
      </c>
      <c r="G16" s="298">
        <f t="shared" si="1"/>
        <v>2.9131598888444471E-4</v>
      </c>
    </row>
    <row r="17" spans="1:7">
      <c r="A17" s="295" t="s">
        <v>73</v>
      </c>
      <c r="B17" s="299" t="s">
        <v>154</v>
      </c>
      <c r="C17" s="297">
        <v>354051</v>
      </c>
      <c r="D17" s="298">
        <f t="shared" si="0"/>
        <v>4.5929401443815489E-4</v>
      </c>
      <c r="F17" s="297">
        <v>356515</v>
      </c>
      <c r="G17" s="298">
        <f t="shared" si="1"/>
        <v>4.2179988294191049E-4</v>
      </c>
    </row>
    <row r="18" spans="1:7">
      <c r="A18" s="295" t="s">
        <v>75</v>
      </c>
      <c r="B18" s="296" t="s">
        <v>48</v>
      </c>
      <c r="C18" s="300">
        <v>7400571</v>
      </c>
      <c r="D18" s="301">
        <f t="shared" si="0"/>
        <v>9.6004190461955775E-3</v>
      </c>
      <c r="F18" s="300">
        <v>6306606</v>
      </c>
      <c r="G18" s="301">
        <f t="shared" si="1"/>
        <v>7.4614691459286434E-3</v>
      </c>
    </row>
    <row r="19" spans="1:7" ht="12" customHeight="1">
      <c r="B19" s="296"/>
      <c r="C19" s="302"/>
      <c r="D19" s="303"/>
      <c r="F19" s="302"/>
      <c r="G19" s="303"/>
    </row>
    <row r="20" spans="1:7">
      <c r="A20" s="304" t="s">
        <v>30</v>
      </c>
      <c r="B20" s="304"/>
      <c r="C20" s="297">
        <v>770859164</v>
      </c>
      <c r="D20" s="298">
        <f t="shared" si="0"/>
        <v>1</v>
      </c>
      <c r="E20" s="305"/>
      <c r="F20" s="297">
        <v>845223089</v>
      </c>
      <c r="G20" s="298">
        <f t="shared" si="1"/>
        <v>1</v>
      </c>
    </row>
    <row r="21" spans="1:7" s="310" customFormat="1">
      <c r="A21" s="306"/>
      <c r="B21" s="307" t="s">
        <v>142</v>
      </c>
      <c r="C21" s="308">
        <v>489</v>
      </c>
      <c r="D21" s="299"/>
      <c r="E21" s="309"/>
      <c r="F21" s="308">
        <v>498</v>
      </c>
      <c r="G21" s="299"/>
    </row>
    <row r="22" spans="1:7">
      <c r="A22" s="304" t="s">
        <v>31</v>
      </c>
      <c r="B22" s="304"/>
      <c r="C22" s="311"/>
      <c r="D22" s="311"/>
      <c r="E22" s="312"/>
      <c r="F22" s="311"/>
      <c r="G22" s="311"/>
    </row>
    <row r="23" spans="1:7">
      <c r="A23" s="295" t="s">
        <v>155</v>
      </c>
      <c r="B23" s="296" t="s">
        <v>156</v>
      </c>
      <c r="C23" s="297">
        <v>273728809</v>
      </c>
      <c r="D23" s="298">
        <f t="shared" ref="D23:D62" si="2">IFERROR(C23/C$20,"err")</f>
        <v>0.35509574483050449</v>
      </c>
      <c r="F23" s="297">
        <v>299174461</v>
      </c>
      <c r="G23" s="298">
        <f t="shared" ref="G23:G62" si="3">IFERROR(F23/F$20,"err")</f>
        <v>0.35395916757782747</v>
      </c>
    </row>
    <row r="24" spans="1:7">
      <c r="A24" s="295" t="s">
        <v>157</v>
      </c>
      <c r="B24" s="296" t="s">
        <v>158</v>
      </c>
      <c r="C24" s="297">
        <v>31611461</v>
      </c>
      <c r="D24" s="298">
        <f t="shared" si="2"/>
        <v>4.1008088735648734E-2</v>
      </c>
      <c r="F24" s="297">
        <v>33408925</v>
      </c>
      <c r="G24" s="298">
        <f t="shared" si="3"/>
        <v>3.9526753865097027E-2</v>
      </c>
    </row>
    <row r="25" spans="1:7">
      <c r="A25" s="295" t="s">
        <v>159</v>
      </c>
      <c r="B25" s="296" t="s">
        <v>160</v>
      </c>
      <c r="C25" s="297">
        <v>38778911</v>
      </c>
      <c r="D25" s="298">
        <f t="shared" si="2"/>
        <v>5.0306090672614746E-2</v>
      </c>
      <c r="F25" s="297">
        <v>41855824</v>
      </c>
      <c r="G25" s="298">
        <f t="shared" si="3"/>
        <v>4.9520445601551707E-2</v>
      </c>
    </row>
    <row r="26" spans="1:7">
      <c r="A26" s="295" t="s">
        <v>161</v>
      </c>
      <c r="B26" s="296" t="s">
        <v>162</v>
      </c>
      <c r="C26" s="297">
        <v>3393490</v>
      </c>
      <c r="D26" s="298">
        <f t="shared" si="2"/>
        <v>4.4022178868460592E-3</v>
      </c>
      <c r="F26" s="297">
        <v>3684643</v>
      </c>
      <c r="G26" s="298">
        <f t="shared" si="3"/>
        <v>4.3593733393622429E-3</v>
      </c>
    </row>
    <row r="27" spans="1:7">
      <c r="A27" s="295" t="s">
        <v>53</v>
      </c>
      <c r="B27" s="296" t="s">
        <v>163</v>
      </c>
      <c r="C27" s="297">
        <v>11968290</v>
      </c>
      <c r="D27" s="298">
        <f t="shared" si="2"/>
        <v>1.5525909996187059E-2</v>
      </c>
      <c r="F27" s="297">
        <v>8748567</v>
      </c>
      <c r="G27" s="298">
        <f t="shared" si="3"/>
        <v>1.0350601058888017E-2</v>
      </c>
    </row>
    <row r="28" spans="1:7">
      <c r="A28" s="295" t="s">
        <v>55</v>
      </c>
      <c r="B28" s="296" t="s">
        <v>164</v>
      </c>
      <c r="C28" s="297">
        <v>8076253</v>
      </c>
      <c r="D28" s="298">
        <f t="shared" si="2"/>
        <v>1.0476950106024814E-2</v>
      </c>
      <c r="F28" s="297">
        <v>8795930</v>
      </c>
      <c r="G28" s="298">
        <f t="shared" si="3"/>
        <v>1.0406637152336477E-2</v>
      </c>
    </row>
    <row r="29" spans="1:7">
      <c r="A29" s="295" t="s">
        <v>58</v>
      </c>
      <c r="B29" s="296" t="s">
        <v>165</v>
      </c>
      <c r="C29" s="297">
        <v>8643645</v>
      </c>
      <c r="D29" s="298">
        <f t="shared" si="2"/>
        <v>1.1213001549009281E-2</v>
      </c>
      <c r="F29" s="297">
        <v>8198804</v>
      </c>
      <c r="G29" s="298">
        <f t="shared" si="3"/>
        <v>9.7001656801639982E-3</v>
      </c>
    </row>
    <row r="30" spans="1:7">
      <c r="A30" s="295" t="s">
        <v>59</v>
      </c>
      <c r="B30" s="296" t="s">
        <v>166</v>
      </c>
      <c r="C30" s="297">
        <v>32400603</v>
      </c>
      <c r="D30" s="298">
        <f t="shared" si="2"/>
        <v>4.2031806214604464E-2</v>
      </c>
      <c r="F30" s="297">
        <v>32330928</v>
      </c>
      <c r="G30" s="298">
        <f t="shared" si="3"/>
        <v>3.825135448944178E-2</v>
      </c>
    </row>
    <row r="31" spans="1:7">
      <c r="A31" s="295" t="s">
        <v>47</v>
      </c>
      <c r="B31" s="296" t="s">
        <v>60</v>
      </c>
      <c r="C31" s="297">
        <v>34371543</v>
      </c>
      <c r="D31" s="298">
        <f t="shared" si="2"/>
        <v>4.4588615670916508E-2</v>
      </c>
      <c r="F31" s="297">
        <v>36758235</v>
      </c>
      <c r="G31" s="298">
        <f t="shared" si="3"/>
        <v>4.3489388160810168E-2</v>
      </c>
    </row>
    <row r="32" spans="1:7">
      <c r="A32" s="295" t="s">
        <v>61</v>
      </c>
      <c r="B32" s="296" t="s">
        <v>62</v>
      </c>
      <c r="C32" s="297">
        <v>4276521</v>
      </c>
      <c r="D32" s="298">
        <f t="shared" si="2"/>
        <v>5.5477332302947104E-3</v>
      </c>
      <c r="F32" s="297">
        <v>4264304</v>
      </c>
      <c r="G32" s="298">
        <f t="shared" si="3"/>
        <v>5.0451816277820591E-3</v>
      </c>
    </row>
    <row r="33" spans="1:7">
      <c r="A33" s="295" t="s">
        <v>63</v>
      </c>
      <c r="B33" s="296" t="s">
        <v>64</v>
      </c>
      <c r="C33" s="297">
        <v>3925400</v>
      </c>
      <c r="D33" s="298">
        <f t="shared" si="2"/>
        <v>5.0922401695674725E-3</v>
      </c>
      <c r="F33" s="297">
        <v>4600188</v>
      </c>
      <c r="G33" s="298">
        <f t="shared" si="3"/>
        <v>5.4425725703288255E-3</v>
      </c>
    </row>
    <row r="34" spans="1:7">
      <c r="A34" s="295" t="s">
        <v>65</v>
      </c>
      <c r="B34" s="296" t="s">
        <v>167</v>
      </c>
      <c r="C34" s="297">
        <v>11091768</v>
      </c>
      <c r="D34" s="298">
        <f t="shared" si="2"/>
        <v>1.4388838477893479E-2</v>
      </c>
      <c r="F34" s="297">
        <v>12340562</v>
      </c>
      <c r="G34" s="298">
        <f t="shared" si="3"/>
        <v>1.4600360733874841E-2</v>
      </c>
    </row>
    <row r="35" spans="1:7">
      <c r="A35" s="295" t="s">
        <v>67</v>
      </c>
      <c r="B35" s="296" t="s">
        <v>168</v>
      </c>
      <c r="C35" s="297">
        <v>5375229</v>
      </c>
      <c r="D35" s="298">
        <f t="shared" si="2"/>
        <v>6.9730363872277969E-3</v>
      </c>
      <c r="F35" s="297">
        <v>5944579</v>
      </c>
      <c r="G35" s="298">
        <f t="shared" si="3"/>
        <v>7.0331479077708915E-3</v>
      </c>
    </row>
    <row r="36" spans="1:7">
      <c r="A36" s="295" t="s">
        <v>69</v>
      </c>
      <c r="B36" s="296" t="s">
        <v>70</v>
      </c>
      <c r="C36" s="297">
        <v>6375576</v>
      </c>
      <c r="D36" s="298">
        <f t="shared" si="2"/>
        <v>8.2707403605569649E-3</v>
      </c>
      <c r="F36" s="297">
        <v>6420087</v>
      </c>
      <c r="G36" s="298">
        <f t="shared" si="3"/>
        <v>7.5957307408576957E-3</v>
      </c>
    </row>
    <row r="37" spans="1:7">
      <c r="A37" s="295" t="s">
        <v>71</v>
      </c>
      <c r="B37" s="296" t="s">
        <v>169</v>
      </c>
      <c r="C37" s="297">
        <v>1621609</v>
      </c>
      <c r="D37" s="298">
        <f t="shared" si="2"/>
        <v>2.1036384799338003E-3</v>
      </c>
      <c r="F37" s="297">
        <v>1699901</v>
      </c>
      <c r="G37" s="298">
        <f t="shared" si="3"/>
        <v>2.0111861851895055E-3</v>
      </c>
    </row>
    <row r="38" spans="1:7">
      <c r="A38" s="295" t="s">
        <v>73</v>
      </c>
      <c r="B38" s="296" t="s">
        <v>170</v>
      </c>
      <c r="C38" s="297">
        <v>4202590</v>
      </c>
      <c r="D38" s="298">
        <f t="shared" si="2"/>
        <v>5.4518259576661144E-3</v>
      </c>
      <c r="F38" s="297">
        <v>4867646</v>
      </c>
      <c r="G38" s="298">
        <f t="shared" si="3"/>
        <v>5.7590073713663066E-3</v>
      </c>
    </row>
    <row r="39" spans="1:7">
      <c r="A39" s="295" t="s">
        <v>75</v>
      </c>
      <c r="B39" s="296" t="s">
        <v>120</v>
      </c>
      <c r="C39" s="297">
        <v>3120652</v>
      </c>
      <c r="D39" s="298">
        <f t="shared" si="2"/>
        <v>4.0482777473992643E-3</v>
      </c>
      <c r="F39" s="297">
        <v>3469662</v>
      </c>
      <c r="G39" s="298">
        <f t="shared" si="3"/>
        <v>4.1050251053896614E-3</v>
      </c>
    </row>
    <row r="40" spans="1:7">
      <c r="A40" s="295" t="s">
        <v>77</v>
      </c>
      <c r="B40" s="296" t="s">
        <v>78</v>
      </c>
      <c r="C40" s="297">
        <v>2934865</v>
      </c>
      <c r="D40" s="298">
        <f t="shared" si="2"/>
        <v>3.8072648507814846E-3</v>
      </c>
      <c r="F40" s="297">
        <v>3454670</v>
      </c>
      <c r="G40" s="298">
        <f t="shared" si="3"/>
        <v>4.0872877763991136E-3</v>
      </c>
    </row>
    <row r="41" spans="1:7">
      <c r="A41" s="295" t="s">
        <v>79</v>
      </c>
      <c r="B41" s="296" t="s">
        <v>80</v>
      </c>
      <c r="C41" s="297">
        <v>9204270</v>
      </c>
      <c r="D41" s="298">
        <f t="shared" si="2"/>
        <v>1.1940274475351505E-2</v>
      </c>
      <c r="F41" s="297">
        <v>9063459</v>
      </c>
      <c r="G41" s="298">
        <f t="shared" si="3"/>
        <v>1.0723155954865308E-2</v>
      </c>
    </row>
    <row r="42" spans="1:7">
      <c r="A42" s="295" t="s">
        <v>81</v>
      </c>
      <c r="B42" s="296" t="s">
        <v>171</v>
      </c>
      <c r="C42" s="297">
        <v>6457195</v>
      </c>
      <c r="D42" s="298">
        <f t="shared" si="2"/>
        <v>8.3766209206017819E-3</v>
      </c>
      <c r="F42" s="297">
        <v>7002983</v>
      </c>
      <c r="G42" s="298">
        <f t="shared" si="3"/>
        <v>8.2853664211721498E-3</v>
      </c>
    </row>
    <row r="43" spans="1:7">
      <c r="A43" s="295" t="s">
        <v>83</v>
      </c>
      <c r="B43" s="296" t="s">
        <v>172</v>
      </c>
      <c r="C43" s="297">
        <v>2602585</v>
      </c>
      <c r="D43" s="298">
        <f t="shared" si="2"/>
        <v>3.3762133493946502E-3</v>
      </c>
      <c r="F43" s="297">
        <v>2536316</v>
      </c>
      <c r="G43" s="298">
        <f t="shared" si="3"/>
        <v>3.0007651624859954E-3</v>
      </c>
    </row>
    <row r="44" spans="1:7">
      <c r="A44" s="295" t="s">
        <v>85</v>
      </c>
      <c r="B44" s="296" t="s">
        <v>86</v>
      </c>
      <c r="C44" s="297">
        <v>9667188</v>
      </c>
      <c r="D44" s="298">
        <f t="shared" si="2"/>
        <v>1.2540796622092178E-2</v>
      </c>
      <c r="F44" s="297">
        <v>10633322</v>
      </c>
      <c r="G44" s="298">
        <f t="shared" si="3"/>
        <v>1.258049163396671E-2</v>
      </c>
    </row>
    <row r="45" spans="1:7">
      <c r="A45" s="295" t="s">
        <v>87</v>
      </c>
      <c r="B45" s="296" t="s">
        <v>88</v>
      </c>
      <c r="C45" s="297">
        <v>5157160</v>
      </c>
      <c r="D45" s="298">
        <f t="shared" si="2"/>
        <v>6.6901455425909676E-3</v>
      </c>
      <c r="F45" s="297">
        <v>5376521</v>
      </c>
      <c r="G45" s="298">
        <f t="shared" si="3"/>
        <v>6.3610673560291252E-3</v>
      </c>
    </row>
    <row r="46" spans="1:7">
      <c r="A46" s="295" t="s">
        <v>89</v>
      </c>
      <c r="B46" s="296" t="s">
        <v>90</v>
      </c>
      <c r="C46" s="297">
        <v>8676081</v>
      </c>
      <c r="D46" s="298">
        <f t="shared" si="2"/>
        <v>1.1255079274117574E-2</v>
      </c>
      <c r="F46" s="297">
        <v>10540201</v>
      </c>
      <c r="G46" s="298">
        <f t="shared" si="3"/>
        <v>1.2470318354022153E-2</v>
      </c>
    </row>
    <row r="47" spans="1:7">
      <c r="A47" s="295" t="s">
        <v>91</v>
      </c>
      <c r="B47" s="296" t="s">
        <v>173</v>
      </c>
      <c r="C47" s="297">
        <v>2105923</v>
      </c>
      <c r="D47" s="298">
        <f t="shared" si="2"/>
        <v>2.7319166695409488E-3</v>
      </c>
      <c r="F47" s="297">
        <v>1946912</v>
      </c>
      <c r="G47" s="298">
        <f t="shared" si="3"/>
        <v>2.3034297398375971E-3</v>
      </c>
    </row>
    <row r="48" spans="1:7">
      <c r="A48" s="295" t="s">
        <v>93</v>
      </c>
      <c r="B48" s="296" t="s">
        <v>121</v>
      </c>
      <c r="C48" s="297">
        <v>1710254</v>
      </c>
      <c r="D48" s="298">
        <f t="shared" si="2"/>
        <v>2.2186335453618605E-3</v>
      </c>
      <c r="F48" s="297">
        <v>1916705</v>
      </c>
      <c r="G48" s="298">
        <f t="shared" si="3"/>
        <v>2.2676912461864845E-3</v>
      </c>
    </row>
    <row r="49" spans="1:7">
      <c r="A49" s="295" t="s">
        <v>95</v>
      </c>
      <c r="B49" s="296" t="s">
        <v>96</v>
      </c>
      <c r="C49" s="297">
        <v>253350</v>
      </c>
      <c r="D49" s="298">
        <f t="shared" si="2"/>
        <v>3.2865925688080685E-4</v>
      </c>
      <c r="F49" s="297">
        <v>202933</v>
      </c>
      <c r="G49" s="298">
        <f t="shared" si="3"/>
        <v>2.4009400907409428E-4</v>
      </c>
    </row>
    <row r="50" spans="1:7">
      <c r="A50" s="295" t="s">
        <v>97</v>
      </c>
      <c r="B50" s="296" t="s">
        <v>174</v>
      </c>
      <c r="C50" s="297">
        <v>1617316</v>
      </c>
      <c r="D50" s="298">
        <f t="shared" si="2"/>
        <v>2.0980693692577027E-3</v>
      </c>
      <c r="F50" s="297">
        <v>1474646</v>
      </c>
      <c r="G50" s="298">
        <f t="shared" si="3"/>
        <v>1.7446825804826069E-3</v>
      </c>
    </row>
    <row r="51" spans="1:7">
      <c r="A51" s="295" t="s">
        <v>99</v>
      </c>
      <c r="B51" s="296" t="s">
        <v>175</v>
      </c>
      <c r="C51" s="297">
        <v>13391084</v>
      </c>
      <c r="D51" s="298">
        <f t="shared" si="2"/>
        <v>1.7371634956654676E-2</v>
      </c>
      <c r="F51" s="297">
        <v>15343900</v>
      </c>
      <c r="G51" s="298">
        <f t="shared" si="3"/>
        <v>1.8153668776551845E-2</v>
      </c>
    </row>
    <row r="52" spans="1:7">
      <c r="A52" s="295" t="s">
        <v>101</v>
      </c>
      <c r="B52" s="296" t="s">
        <v>176</v>
      </c>
      <c r="C52" s="297">
        <v>43824765</v>
      </c>
      <c r="D52" s="298">
        <f t="shared" si="2"/>
        <v>5.6851844080820967E-2</v>
      </c>
      <c r="F52" s="297">
        <v>48453992</v>
      </c>
      <c r="G52" s="298">
        <f t="shared" si="3"/>
        <v>5.7326867463271584E-2</v>
      </c>
    </row>
    <row r="53" spans="1:7">
      <c r="A53" s="295" t="s">
        <v>103</v>
      </c>
      <c r="B53" s="296" t="s">
        <v>177</v>
      </c>
      <c r="C53" s="297">
        <v>21976185</v>
      </c>
      <c r="D53" s="298">
        <f t="shared" si="2"/>
        <v>2.8508690077659892E-2</v>
      </c>
      <c r="F53" s="297">
        <v>22369346</v>
      </c>
      <c r="G53" s="298">
        <f t="shared" si="3"/>
        <v>2.6465611613219902E-2</v>
      </c>
    </row>
    <row r="54" spans="1:7">
      <c r="A54" s="295" t="s">
        <v>105</v>
      </c>
      <c r="B54" s="296" t="s">
        <v>178</v>
      </c>
      <c r="C54" s="297">
        <v>0</v>
      </c>
      <c r="D54" s="298">
        <f t="shared" si="2"/>
        <v>0</v>
      </c>
      <c r="F54" s="297">
        <v>31482</v>
      </c>
      <c r="G54" s="298">
        <f t="shared" si="3"/>
        <v>3.7246971136634436E-5</v>
      </c>
    </row>
    <row r="55" spans="1:7">
      <c r="A55" s="295" t="s">
        <v>107</v>
      </c>
      <c r="B55" s="296" t="s">
        <v>179</v>
      </c>
      <c r="C55" s="297">
        <v>127872</v>
      </c>
      <c r="D55" s="298">
        <f t="shared" si="2"/>
        <v>1.658824412704264E-4</v>
      </c>
      <c r="F55" s="297">
        <v>39349</v>
      </c>
      <c r="G55" s="298">
        <f t="shared" si="3"/>
        <v>4.6554573002205338E-5</v>
      </c>
    </row>
    <row r="56" spans="1:7">
      <c r="A56" s="295" t="s">
        <v>109</v>
      </c>
      <c r="B56" s="296" t="s">
        <v>112</v>
      </c>
      <c r="C56" s="297">
        <v>1639289</v>
      </c>
      <c r="D56" s="298">
        <f t="shared" si="2"/>
        <v>2.1265739275819259E-3</v>
      </c>
      <c r="F56" s="297">
        <v>1569511</v>
      </c>
      <c r="G56" s="298">
        <f t="shared" si="3"/>
        <v>1.8569192210034385E-3</v>
      </c>
    </row>
    <row r="57" spans="1:7">
      <c r="A57" s="295" t="s">
        <v>111</v>
      </c>
      <c r="B57" s="296" t="s">
        <v>180</v>
      </c>
      <c r="C57" s="297">
        <v>370469</v>
      </c>
      <c r="D57" s="298">
        <f t="shared" si="2"/>
        <v>4.8059232775755131E-4</v>
      </c>
      <c r="F57" s="297">
        <v>362125</v>
      </c>
      <c r="G57" s="298">
        <f t="shared" si="3"/>
        <v>4.2843718387820806E-4</v>
      </c>
    </row>
    <row r="58" spans="1:7">
      <c r="A58" s="295" t="s">
        <v>113</v>
      </c>
      <c r="B58" s="296" t="s">
        <v>181</v>
      </c>
      <c r="C58" s="313">
        <v>28648817</v>
      </c>
      <c r="D58" s="301">
        <f t="shared" si="2"/>
        <v>3.7164787470827812E-2</v>
      </c>
      <c r="F58" s="313">
        <v>36907779</v>
      </c>
      <c r="G58" s="301">
        <f t="shared" si="3"/>
        <v>4.3666316597747369E-2</v>
      </c>
    </row>
    <row r="59" spans="1:7" ht="5.55" customHeight="1">
      <c r="B59" s="296"/>
      <c r="C59" s="314"/>
      <c r="D59" s="303"/>
      <c r="F59" s="314"/>
      <c r="G59" s="303"/>
    </row>
    <row r="60" spans="1:7">
      <c r="A60" s="315" t="s">
        <v>32</v>
      </c>
      <c r="B60" s="315"/>
      <c r="C60" s="297">
        <v>643326989</v>
      </c>
      <c r="D60" s="298">
        <f t="shared" si="2"/>
        <v>0.83455839801107945</v>
      </c>
      <c r="E60" s="305"/>
      <c r="F60" s="297">
        <v>695793066</v>
      </c>
      <c r="G60" s="298">
        <f t="shared" si="3"/>
        <v>0.82320641148505114</v>
      </c>
    </row>
    <row r="61" spans="1:7" ht="6.75" customHeight="1" thickBot="1">
      <c r="A61" s="316"/>
      <c r="B61" s="316"/>
      <c r="C61" s="316"/>
      <c r="D61" s="316"/>
      <c r="F61" s="316"/>
      <c r="G61" s="316"/>
    </row>
    <row r="62" spans="1:7" ht="13.2" thickTop="1">
      <c r="A62" s="315" t="s">
        <v>33</v>
      </c>
      <c r="B62" s="315"/>
      <c r="C62" s="317">
        <v>127532183</v>
      </c>
      <c r="D62" s="318">
        <f t="shared" si="2"/>
        <v>0.16544161236695112</v>
      </c>
      <c r="E62" s="305"/>
      <c r="F62" s="317">
        <v>149430020</v>
      </c>
      <c r="G62" s="318">
        <f t="shared" si="3"/>
        <v>0.17679358496559008</v>
      </c>
    </row>
  </sheetData>
  <mergeCells count="5">
    <mergeCell ref="A1:G1"/>
    <mergeCell ref="A2:G2"/>
    <mergeCell ref="C4:D4"/>
    <mergeCell ref="F4:G4"/>
    <mergeCell ref="A5:B5"/>
  </mergeCells>
  <printOptions horizontalCentered="1"/>
  <pageMargins left="0.4" right="0.21" top="0.43" bottom="0.4" header="0.42" footer="0.21"/>
  <pageSetup scale="99" firstPageNumber="7" orientation="portrait" useFirstPageNumber="1" r:id="rId1"/>
  <headerFooter alignWithMargins="0">
    <oddFooter xml:space="preserve">&amp;C&amp;P&amp;R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2FBF0-2B6A-4BA7-AFB3-06F9B974E302}">
  <sheetPr codeName="Sheet12"/>
  <dimension ref="A1:G62"/>
  <sheetViews>
    <sheetView showGridLines="0" zoomScaleNormal="100" workbookViewId="0">
      <selection activeCell="J11" sqref="J11"/>
    </sheetView>
  </sheetViews>
  <sheetFormatPr defaultColWidth="9.109375" defaultRowHeight="12.6"/>
  <cols>
    <col min="1" max="1" width="5.33203125" style="295" customWidth="1"/>
    <col min="2" max="2" width="39.5546875" style="287" bestFit="1" customWidth="1"/>
    <col min="3" max="3" width="12.88671875" style="319" customWidth="1"/>
    <col min="4" max="4" width="9.6640625" style="287" bestFit="1" customWidth="1"/>
    <col min="5" max="5" width="4.6640625" style="287" customWidth="1"/>
    <col min="6" max="6" width="12.6640625" style="319" customWidth="1"/>
    <col min="7" max="7" width="9.6640625" style="320" bestFit="1" customWidth="1"/>
    <col min="8" max="16384" width="9.109375" style="287"/>
  </cols>
  <sheetData>
    <row r="1" spans="1:7">
      <c r="A1" s="440" t="s">
        <v>34</v>
      </c>
      <c r="B1" s="440"/>
      <c r="C1" s="440"/>
      <c r="D1" s="440"/>
      <c r="E1" s="440"/>
      <c r="F1" s="440"/>
      <c r="G1" s="440"/>
    </row>
    <row r="2" spans="1:7" s="288" customFormat="1">
      <c r="A2" s="440" t="s">
        <v>141</v>
      </c>
      <c r="B2" s="440"/>
      <c r="C2" s="440"/>
      <c r="D2" s="440"/>
      <c r="E2" s="440"/>
      <c r="F2" s="440"/>
      <c r="G2" s="440"/>
    </row>
    <row r="3" spans="1:7" s="288" customFormat="1" ht="9.75" customHeight="1">
      <c r="A3" s="289"/>
      <c r="B3" s="290"/>
      <c r="C3" s="290"/>
      <c r="D3" s="290"/>
      <c r="E3" s="290"/>
      <c r="F3" s="290"/>
      <c r="G3" s="290"/>
    </row>
    <row r="4" spans="1:7" s="288" customFormat="1" ht="13.5" customHeight="1" thickBot="1">
      <c r="A4" s="289"/>
      <c r="B4" s="290"/>
      <c r="C4" s="441" t="s">
        <v>116</v>
      </c>
      <c r="D4" s="441"/>
      <c r="E4" s="291"/>
      <c r="F4" s="441" t="s">
        <v>117</v>
      </c>
      <c r="G4" s="441"/>
    </row>
    <row r="5" spans="1:7" ht="28.2" customHeight="1" thickBot="1">
      <c r="A5" s="442" t="s">
        <v>29</v>
      </c>
      <c r="B5" s="443"/>
      <c r="C5" s="292" t="s">
        <v>37</v>
      </c>
      <c r="D5" s="293" t="s">
        <v>38</v>
      </c>
      <c r="E5" s="294"/>
      <c r="F5" s="292" t="s">
        <v>37</v>
      </c>
      <c r="G5" s="293" t="s">
        <v>38</v>
      </c>
    </row>
    <row r="6" spans="1:7">
      <c r="A6" s="295" t="s">
        <v>39</v>
      </c>
      <c r="B6" s="296" t="s">
        <v>143</v>
      </c>
      <c r="C6" s="297">
        <v>773018666</v>
      </c>
      <c r="D6" s="298">
        <f>IFERROR(C6/C$20,"err")</f>
        <v>0.9145735321955929</v>
      </c>
      <c r="F6" s="297">
        <v>815616896</v>
      </c>
      <c r="G6" s="298">
        <f>IFERROR(F6/F$20,"err")</f>
        <v>0.91194084674001907</v>
      </c>
    </row>
    <row r="7" spans="1:7">
      <c r="A7" s="295" t="s">
        <v>41</v>
      </c>
      <c r="B7" s="296" t="s">
        <v>144</v>
      </c>
      <c r="C7" s="297">
        <v>116138531</v>
      </c>
      <c r="D7" s="298">
        <f t="shared" ref="D7:D20" si="0">IFERROR(C7/C$20,"err")</f>
        <v>0.13740577193342621</v>
      </c>
      <c r="F7" s="297">
        <v>122371092</v>
      </c>
      <c r="G7" s="298">
        <f t="shared" ref="G7:G20" si="1">IFERROR(F7/F$20,"err")</f>
        <v>0.1368230572493937</v>
      </c>
    </row>
    <row r="8" spans="1:7">
      <c r="A8" s="295" t="s">
        <v>43</v>
      </c>
      <c r="B8" s="296" t="s">
        <v>145</v>
      </c>
      <c r="C8" s="297">
        <v>657487980</v>
      </c>
      <c r="D8" s="298">
        <f t="shared" si="0"/>
        <v>0.77788691359329398</v>
      </c>
      <c r="F8" s="297">
        <v>693245803</v>
      </c>
      <c r="G8" s="298">
        <f t="shared" si="1"/>
        <v>0.77511778837252587</v>
      </c>
    </row>
    <row r="9" spans="1:7">
      <c r="A9" s="295" t="s">
        <v>45</v>
      </c>
      <c r="B9" s="296" t="s">
        <v>146</v>
      </c>
      <c r="C9" s="297">
        <v>44610808</v>
      </c>
      <c r="D9" s="298">
        <f t="shared" si="0"/>
        <v>5.2779921159962537E-2</v>
      </c>
      <c r="F9" s="297">
        <v>50644273</v>
      </c>
      <c r="G9" s="298">
        <f t="shared" si="1"/>
        <v>5.6625336513569095E-2</v>
      </c>
    </row>
    <row r="10" spans="1:7">
      <c r="A10" s="295" t="s">
        <v>47</v>
      </c>
      <c r="B10" s="296" t="s">
        <v>147</v>
      </c>
      <c r="C10" s="297">
        <v>65914587</v>
      </c>
      <c r="D10" s="298">
        <f t="shared" si="0"/>
        <v>7.7984839574111536E-2</v>
      </c>
      <c r="F10" s="297">
        <v>71000572</v>
      </c>
      <c r="G10" s="298">
        <f t="shared" si="1"/>
        <v>7.9385704325460285E-2</v>
      </c>
    </row>
    <row r="11" spans="1:7">
      <c r="A11" s="295" t="s">
        <v>61</v>
      </c>
      <c r="B11" s="296" t="s">
        <v>148</v>
      </c>
      <c r="C11" s="297">
        <v>15292585</v>
      </c>
      <c r="D11" s="298">
        <f t="shared" si="0"/>
        <v>1.8092956994458065E-2</v>
      </c>
      <c r="F11" s="297">
        <v>14956807</v>
      </c>
      <c r="G11" s="298">
        <f t="shared" si="1"/>
        <v>1.6723198485710435E-2</v>
      </c>
    </row>
    <row r="12" spans="1:7">
      <c r="A12" s="295" t="s">
        <v>63</v>
      </c>
      <c r="B12" s="296" t="s">
        <v>149</v>
      </c>
      <c r="C12" s="297">
        <v>48203506</v>
      </c>
      <c r="D12" s="298">
        <f t="shared" si="0"/>
        <v>5.7030512568025694E-2</v>
      </c>
      <c r="F12" s="297">
        <v>48384933</v>
      </c>
      <c r="G12" s="298">
        <f t="shared" si="1"/>
        <v>5.4099169580566285E-2</v>
      </c>
    </row>
    <row r="13" spans="1:7">
      <c r="A13" s="295" t="s">
        <v>65</v>
      </c>
      <c r="B13" s="296" t="s">
        <v>150</v>
      </c>
      <c r="C13" s="297">
        <v>384609</v>
      </c>
      <c r="D13" s="298">
        <f t="shared" si="0"/>
        <v>4.5503844488564368E-4</v>
      </c>
      <c r="F13" s="297">
        <v>223171</v>
      </c>
      <c r="G13" s="298">
        <f t="shared" si="1"/>
        <v>2.4952738437117517E-4</v>
      </c>
    </row>
    <row r="14" spans="1:7">
      <c r="A14" s="295" t="s">
        <v>67</v>
      </c>
      <c r="B14" s="296" t="s">
        <v>151</v>
      </c>
      <c r="C14" s="297">
        <v>75665</v>
      </c>
      <c r="D14" s="298">
        <f t="shared" si="0"/>
        <v>8.9520744268262645E-5</v>
      </c>
      <c r="F14" s="297">
        <v>34623</v>
      </c>
      <c r="G14" s="298">
        <f t="shared" si="1"/>
        <v>3.871195912140555E-5</v>
      </c>
    </row>
    <row r="15" spans="1:7">
      <c r="A15" s="295" t="s">
        <v>69</v>
      </c>
      <c r="B15" s="296" t="s">
        <v>152</v>
      </c>
      <c r="C15" s="297">
        <v>6343997</v>
      </c>
      <c r="D15" s="298">
        <f t="shared" si="0"/>
        <v>7.5057071707609257E-3</v>
      </c>
      <c r="F15" s="297">
        <v>6644709</v>
      </c>
      <c r="G15" s="298">
        <f t="shared" si="1"/>
        <v>7.4294458360522064E-3</v>
      </c>
    </row>
    <row r="16" spans="1:7">
      <c r="A16" s="295" t="s">
        <v>71</v>
      </c>
      <c r="B16" s="296" t="s">
        <v>153</v>
      </c>
      <c r="C16" s="297">
        <v>246227</v>
      </c>
      <c r="D16" s="298">
        <f t="shared" si="0"/>
        <v>2.9131598888444471E-4</v>
      </c>
      <c r="F16" s="297">
        <v>268412</v>
      </c>
      <c r="G16" s="298">
        <f t="shared" si="1"/>
        <v>3.0011132402433952E-4</v>
      </c>
    </row>
    <row r="17" spans="1:7">
      <c r="A17" s="295" t="s">
        <v>73</v>
      </c>
      <c r="B17" s="299" t="s">
        <v>154</v>
      </c>
      <c r="C17" s="297">
        <v>356515</v>
      </c>
      <c r="D17" s="298">
        <f t="shared" si="0"/>
        <v>4.2179988294191049E-4</v>
      </c>
      <c r="F17" s="297">
        <v>274912</v>
      </c>
      <c r="G17" s="298">
        <f t="shared" si="1"/>
        <v>3.073789707992907E-4</v>
      </c>
    </row>
    <row r="18" spans="1:7">
      <c r="A18" s="295" t="s">
        <v>75</v>
      </c>
      <c r="B18" s="296" t="s">
        <v>48</v>
      </c>
      <c r="C18" s="300">
        <v>6306606</v>
      </c>
      <c r="D18" s="301">
        <f t="shared" si="0"/>
        <v>7.4614691459286434E-3</v>
      </c>
      <c r="F18" s="300">
        <v>8696567</v>
      </c>
      <c r="G18" s="301">
        <f t="shared" si="1"/>
        <v>9.7236272477995694E-3</v>
      </c>
    </row>
    <row r="19" spans="1:7" ht="12" customHeight="1">
      <c r="B19" s="296"/>
      <c r="C19" s="302"/>
      <c r="D19" s="303"/>
      <c r="F19" s="302"/>
      <c r="G19" s="303"/>
    </row>
    <row r="20" spans="1:7">
      <c r="A20" s="304" t="s">
        <v>30</v>
      </c>
      <c r="B20" s="304"/>
      <c r="C20" s="297">
        <v>845223089</v>
      </c>
      <c r="D20" s="298">
        <f t="shared" si="0"/>
        <v>1</v>
      </c>
      <c r="E20" s="305"/>
      <c r="F20" s="297">
        <f>SUM(F8:F18)</f>
        <v>894374782</v>
      </c>
      <c r="G20" s="298">
        <f t="shared" si="1"/>
        <v>1</v>
      </c>
    </row>
    <row r="21" spans="1:7" s="310" customFormat="1">
      <c r="A21" s="306"/>
      <c r="B21" s="307" t="s">
        <v>142</v>
      </c>
      <c r="C21" s="308">
        <v>498</v>
      </c>
      <c r="D21" s="299"/>
      <c r="E21" s="309"/>
      <c r="F21" s="308">
        <v>501</v>
      </c>
      <c r="G21" s="299"/>
    </row>
    <row r="22" spans="1:7">
      <c r="A22" s="304" t="s">
        <v>31</v>
      </c>
      <c r="B22" s="304"/>
      <c r="C22" s="311"/>
      <c r="D22" s="311"/>
      <c r="E22" s="312"/>
      <c r="F22" s="311"/>
      <c r="G22" s="311"/>
    </row>
    <row r="23" spans="1:7">
      <c r="A23" s="295" t="s">
        <v>155</v>
      </c>
      <c r="B23" s="296" t="s">
        <v>156</v>
      </c>
      <c r="C23" s="297">
        <v>299174461</v>
      </c>
      <c r="D23" s="298">
        <f t="shared" ref="D23:D62" si="2">IFERROR(C23/C$20,"err")</f>
        <v>0.35395916757782747</v>
      </c>
      <c r="F23" s="297">
        <v>310037110</v>
      </c>
      <c r="G23" s="298">
        <f t="shared" ref="G23:G62" si="3">IFERROR(F23/F$20,"err")</f>
        <v>0.34665233886256869</v>
      </c>
    </row>
    <row r="24" spans="1:7">
      <c r="A24" s="295" t="s">
        <v>157</v>
      </c>
      <c r="B24" s="296" t="s">
        <v>158</v>
      </c>
      <c r="C24" s="297">
        <v>33408925</v>
      </c>
      <c r="D24" s="298">
        <f t="shared" si="2"/>
        <v>3.9526753865097027E-2</v>
      </c>
      <c r="F24" s="297">
        <v>34168431</v>
      </c>
      <c r="G24" s="298">
        <f t="shared" si="3"/>
        <v>3.8203705748045116E-2</v>
      </c>
    </row>
    <row r="25" spans="1:7">
      <c r="A25" s="295" t="s">
        <v>159</v>
      </c>
      <c r="B25" s="296" t="s">
        <v>160</v>
      </c>
      <c r="C25" s="297">
        <v>41855824</v>
      </c>
      <c r="D25" s="298">
        <f t="shared" si="2"/>
        <v>4.9520445601551707E-2</v>
      </c>
      <c r="F25" s="297">
        <v>46215411</v>
      </c>
      <c r="G25" s="298">
        <f t="shared" si="3"/>
        <v>5.1673428108799248E-2</v>
      </c>
    </row>
    <row r="26" spans="1:7">
      <c r="A26" s="295" t="s">
        <v>161</v>
      </c>
      <c r="B26" s="296" t="s">
        <v>162</v>
      </c>
      <c r="C26" s="297">
        <v>3684643</v>
      </c>
      <c r="D26" s="298">
        <f t="shared" si="2"/>
        <v>4.3593733393622429E-3</v>
      </c>
      <c r="F26" s="297">
        <v>3976021</v>
      </c>
      <c r="G26" s="298">
        <f t="shared" si="3"/>
        <v>4.44558710735205E-3</v>
      </c>
    </row>
    <row r="27" spans="1:7">
      <c r="A27" s="295" t="s">
        <v>53</v>
      </c>
      <c r="B27" s="296" t="s">
        <v>163</v>
      </c>
      <c r="C27" s="297">
        <v>8748567</v>
      </c>
      <c r="D27" s="298">
        <f t="shared" si="2"/>
        <v>1.0350601058888017E-2</v>
      </c>
      <c r="F27" s="297">
        <v>9813181</v>
      </c>
      <c r="G27" s="298">
        <f t="shared" si="3"/>
        <v>1.0972112807178859E-2</v>
      </c>
    </row>
    <row r="28" spans="1:7">
      <c r="A28" s="295" t="s">
        <v>55</v>
      </c>
      <c r="B28" s="296" t="s">
        <v>164</v>
      </c>
      <c r="C28" s="297">
        <v>8795930</v>
      </c>
      <c r="D28" s="298">
        <f t="shared" si="2"/>
        <v>1.0406637152336477E-2</v>
      </c>
      <c r="F28" s="297">
        <v>8349375</v>
      </c>
      <c r="G28" s="298">
        <f t="shared" si="3"/>
        <v>9.3354320448628212E-3</v>
      </c>
    </row>
    <row r="29" spans="1:7">
      <c r="A29" s="295" t="s">
        <v>58</v>
      </c>
      <c r="B29" s="296" t="s">
        <v>165</v>
      </c>
      <c r="C29" s="297">
        <v>8198804</v>
      </c>
      <c r="D29" s="298">
        <f t="shared" si="2"/>
        <v>9.7001656801639982E-3</v>
      </c>
      <c r="F29" s="297">
        <v>10963461</v>
      </c>
      <c r="G29" s="298">
        <f t="shared" si="3"/>
        <v>1.225824030445438E-2</v>
      </c>
    </row>
    <row r="30" spans="1:7">
      <c r="A30" s="295" t="s">
        <v>59</v>
      </c>
      <c r="B30" s="296" t="s">
        <v>166</v>
      </c>
      <c r="C30" s="297">
        <v>32330928</v>
      </c>
      <c r="D30" s="298">
        <f t="shared" si="2"/>
        <v>3.825135448944178E-2</v>
      </c>
      <c r="F30" s="297">
        <v>26665403</v>
      </c>
      <c r="G30" s="298">
        <f t="shared" si="3"/>
        <v>2.9814573863957628E-2</v>
      </c>
    </row>
    <row r="31" spans="1:7">
      <c r="A31" s="295" t="s">
        <v>47</v>
      </c>
      <c r="B31" s="296" t="s">
        <v>60</v>
      </c>
      <c r="C31" s="297">
        <v>36758235</v>
      </c>
      <c r="D31" s="298">
        <f t="shared" si="2"/>
        <v>4.3489388160810168E-2</v>
      </c>
      <c r="F31" s="297">
        <v>39277761</v>
      </c>
      <c r="G31" s="298">
        <f t="shared" si="3"/>
        <v>4.3916445085993044E-2</v>
      </c>
    </row>
    <row r="32" spans="1:7">
      <c r="A32" s="295" t="s">
        <v>61</v>
      </c>
      <c r="B32" s="296" t="s">
        <v>62</v>
      </c>
      <c r="C32" s="297">
        <v>4264304</v>
      </c>
      <c r="D32" s="298">
        <f t="shared" si="2"/>
        <v>5.0451816277820591E-3</v>
      </c>
      <c r="F32" s="297">
        <v>4051264</v>
      </c>
      <c r="G32" s="298">
        <f t="shared" si="3"/>
        <v>4.5297162683193811E-3</v>
      </c>
    </row>
    <row r="33" spans="1:7">
      <c r="A33" s="295" t="s">
        <v>63</v>
      </c>
      <c r="B33" s="296" t="s">
        <v>64</v>
      </c>
      <c r="C33" s="297">
        <v>4600188</v>
      </c>
      <c r="D33" s="298">
        <f t="shared" si="2"/>
        <v>5.4425725703288255E-3</v>
      </c>
      <c r="F33" s="297">
        <v>4439567</v>
      </c>
      <c r="G33" s="298">
        <f t="shared" si="3"/>
        <v>4.9638776599584397E-3</v>
      </c>
    </row>
    <row r="34" spans="1:7">
      <c r="A34" s="295" t="s">
        <v>65</v>
      </c>
      <c r="B34" s="296" t="s">
        <v>167</v>
      </c>
      <c r="C34" s="297">
        <v>12340562</v>
      </c>
      <c r="D34" s="298">
        <f t="shared" si="2"/>
        <v>1.4600360733874841E-2</v>
      </c>
      <c r="F34" s="297">
        <v>13147062</v>
      </c>
      <c r="G34" s="298">
        <f t="shared" si="3"/>
        <v>1.4699723499135958E-2</v>
      </c>
    </row>
    <row r="35" spans="1:7">
      <c r="A35" s="295" t="s">
        <v>67</v>
      </c>
      <c r="B35" s="296" t="s">
        <v>168</v>
      </c>
      <c r="C35" s="297">
        <v>5944579</v>
      </c>
      <c r="D35" s="298">
        <f t="shared" si="2"/>
        <v>7.0331479077708915E-3</v>
      </c>
      <c r="F35" s="297">
        <v>5934800</v>
      </c>
      <c r="G35" s="298">
        <f t="shared" si="3"/>
        <v>6.635696935381615E-3</v>
      </c>
    </row>
    <row r="36" spans="1:7">
      <c r="A36" s="295" t="s">
        <v>69</v>
      </c>
      <c r="B36" s="296" t="s">
        <v>70</v>
      </c>
      <c r="C36" s="297">
        <v>6420087</v>
      </c>
      <c r="D36" s="298">
        <f t="shared" si="2"/>
        <v>7.5957307408576957E-3</v>
      </c>
      <c r="F36" s="297">
        <v>6890241</v>
      </c>
      <c r="G36" s="298">
        <f t="shared" si="3"/>
        <v>7.7039750434287181E-3</v>
      </c>
    </row>
    <row r="37" spans="1:7">
      <c r="A37" s="295" t="s">
        <v>71</v>
      </c>
      <c r="B37" s="296" t="s">
        <v>169</v>
      </c>
      <c r="C37" s="297">
        <v>1699901</v>
      </c>
      <c r="D37" s="298">
        <f t="shared" si="2"/>
        <v>2.0111861851895055E-3</v>
      </c>
      <c r="F37" s="297">
        <v>1645550</v>
      </c>
      <c r="G37" s="298">
        <f t="shared" si="3"/>
        <v>1.8398886385416892E-3</v>
      </c>
    </row>
    <row r="38" spans="1:7">
      <c r="A38" s="295" t="s">
        <v>73</v>
      </c>
      <c r="B38" s="296" t="s">
        <v>170</v>
      </c>
      <c r="C38" s="297">
        <v>4867646</v>
      </c>
      <c r="D38" s="298">
        <f t="shared" si="2"/>
        <v>5.7590073713663066E-3</v>
      </c>
      <c r="F38" s="297">
        <v>5702861</v>
      </c>
      <c r="G38" s="298">
        <f t="shared" si="3"/>
        <v>6.3763660545607826E-3</v>
      </c>
    </row>
    <row r="39" spans="1:7">
      <c r="A39" s="295" t="s">
        <v>75</v>
      </c>
      <c r="B39" s="296" t="s">
        <v>120</v>
      </c>
      <c r="C39" s="297">
        <v>3469662</v>
      </c>
      <c r="D39" s="298">
        <f t="shared" si="2"/>
        <v>4.1050251053896614E-3</v>
      </c>
      <c r="F39" s="297">
        <v>3609164</v>
      </c>
      <c r="G39" s="298">
        <f t="shared" si="3"/>
        <v>4.0354044776723143E-3</v>
      </c>
    </row>
    <row r="40" spans="1:7">
      <c r="A40" s="295" t="s">
        <v>77</v>
      </c>
      <c r="B40" s="296" t="s">
        <v>78</v>
      </c>
      <c r="C40" s="297">
        <v>3454670</v>
      </c>
      <c r="D40" s="298">
        <f t="shared" si="2"/>
        <v>4.0872877763991136E-3</v>
      </c>
      <c r="F40" s="297">
        <v>3554603</v>
      </c>
      <c r="G40" s="298">
        <f t="shared" si="3"/>
        <v>3.9743998506433734E-3</v>
      </c>
    </row>
    <row r="41" spans="1:7">
      <c r="A41" s="295" t="s">
        <v>79</v>
      </c>
      <c r="B41" s="296" t="s">
        <v>80</v>
      </c>
      <c r="C41" s="297">
        <v>9063459</v>
      </c>
      <c r="D41" s="298">
        <f t="shared" si="2"/>
        <v>1.0723155954865308E-2</v>
      </c>
      <c r="F41" s="297">
        <v>9825995</v>
      </c>
      <c r="G41" s="298">
        <f t="shared" si="3"/>
        <v>1.0986440134221048E-2</v>
      </c>
    </row>
    <row r="42" spans="1:7">
      <c r="A42" s="295" t="s">
        <v>81</v>
      </c>
      <c r="B42" s="296" t="s">
        <v>171</v>
      </c>
      <c r="C42" s="297">
        <v>7002983</v>
      </c>
      <c r="D42" s="298">
        <f t="shared" si="2"/>
        <v>8.2853664211721498E-3</v>
      </c>
      <c r="F42" s="297">
        <v>6818976</v>
      </c>
      <c r="G42" s="298">
        <f t="shared" si="3"/>
        <v>7.6242936822876568E-3</v>
      </c>
    </row>
    <row r="43" spans="1:7">
      <c r="A43" s="295" t="s">
        <v>83</v>
      </c>
      <c r="B43" s="296" t="s">
        <v>172</v>
      </c>
      <c r="C43" s="297">
        <v>2536316</v>
      </c>
      <c r="D43" s="298">
        <f t="shared" si="2"/>
        <v>3.0007651624859954E-3</v>
      </c>
      <c r="F43" s="297">
        <v>2079340</v>
      </c>
      <c r="G43" s="298">
        <f t="shared" si="3"/>
        <v>2.3249090223118568E-3</v>
      </c>
    </row>
    <row r="44" spans="1:7">
      <c r="A44" s="295" t="s">
        <v>85</v>
      </c>
      <c r="B44" s="296" t="s">
        <v>86</v>
      </c>
      <c r="C44" s="297">
        <v>10633322</v>
      </c>
      <c r="D44" s="298">
        <f t="shared" si="2"/>
        <v>1.258049163396671E-2</v>
      </c>
      <c r="F44" s="297">
        <v>10828221</v>
      </c>
      <c r="G44" s="298">
        <f t="shared" si="3"/>
        <v>1.2107028527555241E-2</v>
      </c>
    </row>
    <row r="45" spans="1:7">
      <c r="A45" s="295" t="s">
        <v>87</v>
      </c>
      <c r="B45" s="296" t="s">
        <v>88</v>
      </c>
      <c r="C45" s="297">
        <v>5376521</v>
      </c>
      <c r="D45" s="298">
        <f t="shared" si="2"/>
        <v>6.3610673560291252E-3</v>
      </c>
      <c r="F45" s="297">
        <v>4588246</v>
      </c>
      <c r="G45" s="298">
        <f t="shared" si="3"/>
        <v>5.1301155760896666E-3</v>
      </c>
    </row>
    <row r="46" spans="1:7">
      <c r="A46" s="295" t="s">
        <v>89</v>
      </c>
      <c r="B46" s="296" t="s">
        <v>90</v>
      </c>
      <c r="C46" s="297">
        <v>10540201</v>
      </c>
      <c r="D46" s="298">
        <f t="shared" si="2"/>
        <v>1.2470318354022153E-2</v>
      </c>
      <c r="F46" s="297">
        <v>9647492</v>
      </c>
      <c r="G46" s="298">
        <f t="shared" si="3"/>
        <v>1.0786856018487338E-2</v>
      </c>
    </row>
    <row r="47" spans="1:7">
      <c r="A47" s="295" t="s">
        <v>91</v>
      </c>
      <c r="B47" s="296" t="s">
        <v>173</v>
      </c>
      <c r="C47" s="297">
        <v>1946912</v>
      </c>
      <c r="D47" s="298">
        <f t="shared" si="2"/>
        <v>2.3034297398375971E-3</v>
      </c>
      <c r="F47" s="297">
        <v>1447075</v>
      </c>
      <c r="G47" s="298">
        <f t="shared" si="3"/>
        <v>1.6179738395173133E-3</v>
      </c>
    </row>
    <row r="48" spans="1:7">
      <c r="A48" s="295" t="s">
        <v>93</v>
      </c>
      <c r="B48" s="296" t="s">
        <v>121</v>
      </c>
      <c r="C48" s="297">
        <v>1916705</v>
      </c>
      <c r="D48" s="298">
        <f t="shared" si="2"/>
        <v>2.2676912461864845E-3</v>
      </c>
      <c r="F48" s="297">
        <v>1998872</v>
      </c>
      <c r="G48" s="298">
        <f t="shared" si="3"/>
        <v>2.2349377914369683E-3</v>
      </c>
    </row>
    <row r="49" spans="1:7">
      <c r="A49" s="295" t="s">
        <v>95</v>
      </c>
      <c r="B49" s="296" t="s">
        <v>96</v>
      </c>
      <c r="C49" s="297">
        <v>202933</v>
      </c>
      <c r="D49" s="298">
        <f t="shared" si="2"/>
        <v>2.4009400907409428E-4</v>
      </c>
      <c r="F49" s="297">
        <v>135225</v>
      </c>
      <c r="G49" s="298">
        <f t="shared" si="3"/>
        <v>1.5119500540658134E-4</v>
      </c>
    </row>
    <row r="50" spans="1:7">
      <c r="A50" s="295" t="s">
        <v>97</v>
      </c>
      <c r="B50" s="296" t="s">
        <v>174</v>
      </c>
      <c r="C50" s="297">
        <v>1474646</v>
      </c>
      <c r="D50" s="298">
        <f t="shared" si="2"/>
        <v>1.7446825804826069E-3</v>
      </c>
      <c r="F50" s="297">
        <v>2742039</v>
      </c>
      <c r="G50" s="298">
        <f t="shared" si="3"/>
        <v>3.0658724454062257E-3</v>
      </c>
    </row>
    <row r="51" spans="1:7">
      <c r="A51" s="295" t="s">
        <v>99</v>
      </c>
      <c r="B51" s="296" t="s">
        <v>175</v>
      </c>
      <c r="C51" s="297">
        <v>15343900</v>
      </c>
      <c r="D51" s="298">
        <f t="shared" si="2"/>
        <v>1.8153668776551845E-2</v>
      </c>
      <c r="F51" s="297">
        <v>15334925</v>
      </c>
      <c r="G51" s="298">
        <f t="shared" si="3"/>
        <v>1.7145972033902897E-2</v>
      </c>
    </row>
    <row r="52" spans="1:7">
      <c r="A52" s="295" t="s">
        <v>101</v>
      </c>
      <c r="B52" s="296" t="s">
        <v>176</v>
      </c>
      <c r="C52" s="297">
        <v>48453992</v>
      </c>
      <c r="D52" s="298">
        <f t="shared" si="2"/>
        <v>5.7326867463271584E-2</v>
      </c>
      <c r="F52" s="297">
        <v>49002818</v>
      </c>
      <c r="G52" s="298">
        <f t="shared" si="3"/>
        <v>5.4790026492495626E-2</v>
      </c>
    </row>
    <row r="53" spans="1:7">
      <c r="A53" s="295" t="s">
        <v>103</v>
      </c>
      <c r="B53" s="296" t="s">
        <v>177</v>
      </c>
      <c r="C53" s="297">
        <v>22369346</v>
      </c>
      <c r="D53" s="298">
        <f t="shared" si="2"/>
        <v>2.6465611613219902E-2</v>
      </c>
      <c r="F53" s="297">
        <v>22917995</v>
      </c>
      <c r="G53" s="298">
        <f t="shared" si="3"/>
        <v>2.5624598838476641E-2</v>
      </c>
    </row>
    <row r="54" spans="1:7">
      <c r="A54" s="295" t="s">
        <v>105</v>
      </c>
      <c r="B54" s="296" t="s">
        <v>178</v>
      </c>
      <c r="C54" s="297">
        <v>31482</v>
      </c>
      <c r="D54" s="298">
        <f t="shared" si="2"/>
        <v>3.7246971136634436E-5</v>
      </c>
      <c r="F54" s="297">
        <v>23000</v>
      </c>
      <c r="G54" s="298">
        <f t="shared" si="3"/>
        <v>2.5716288588288929E-5</v>
      </c>
    </row>
    <row r="55" spans="1:7">
      <c r="A55" s="295" t="s">
        <v>107</v>
      </c>
      <c r="B55" s="296" t="s">
        <v>179</v>
      </c>
      <c r="C55" s="297">
        <v>39349</v>
      </c>
      <c r="D55" s="298">
        <f t="shared" si="2"/>
        <v>4.6554573002205338E-5</v>
      </c>
      <c r="F55" s="297">
        <v>95119</v>
      </c>
      <c r="G55" s="298">
        <f t="shared" si="3"/>
        <v>1.0635250670562847E-4</v>
      </c>
    </row>
    <row r="56" spans="1:7">
      <c r="A56" s="295" t="s">
        <v>109</v>
      </c>
      <c r="B56" s="296" t="s">
        <v>112</v>
      </c>
      <c r="C56" s="297">
        <v>1569511</v>
      </c>
      <c r="D56" s="298">
        <f t="shared" si="2"/>
        <v>1.8569192210034385E-3</v>
      </c>
      <c r="F56" s="297">
        <v>1475094</v>
      </c>
      <c r="G56" s="298">
        <f t="shared" si="3"/>
        <v>1.6493018695153683E-3</v>
      </c>
    </row>
    <row r="57" spans="1:7">
      <c r="A57" s="295" t="s">
        <v>111</v>
      </c>
      <c r="B57" s="296" t="s">
        <v>180</v>
      </c>
      <c r="C57" s="297">
        <v>362125</v>
      </c>
      <c r="D57" s="298">
        <f t="shared" si="2"/>
        <v>4.2843718387820806E-4</v>
      </c>
      <c r="F57" s="297">
        <v>391750</v>
      </c>
      <c r="G57" s="298">
        <f t="shared" si="3"/>
        <v>4.3801548062879082E-4</v>
      </c>
    </row>
    <row r="58" spans="1:7">
      <c r="A58" s="295" t="s">
        <v>113</v>
      </c>
      <c r="B58" s="296" t="s">
        <v>181</v>
      </c>
      <c r="C58" s="313">
        <v>36907779</v>
      </c>
      <c r="D58" s="301">
        <f t="shared" si="2"/>
        <v>4.3666316597747369E-2</v>
      </c>
      <c r="F58" s="313">
        <v>41604529</v>
      </c>
      <c r="G58" s="301">
        <f t="shared" si="3"/>
        <v>4.6518003232340691E-2</v>
      </c>
    </row>
    <row r="59" spans="1:7" ht="5.55" customHeight="1">
      <c r="B59" s="296"/>
      <c r="C59" s="314"/>
      <c r="D59" s="303"/>
      <c r="F59" s="314"/>
      <c r="G59" s="303"/>
    </row>
    <row r="60" spans="1:7">
      <c r="A60" s="315" t="s">
        <v>32</v>
      </c>
      <c r="B60" s="315"/>
      <c r="C60" s="297">
        <v>695793066</v>
      </c>
      <c r="D60" s="298">
        <f t="shared" si="2"/>
        <v>0.82320641148505114</v>
      </c>
      <c r="E60" s="305"/>
      <c r="F60" s="297">
        <f>SUM(F23:F58)</f>
        <v>719397977</v>
      </c>
      <c r="G60" s="298">
        <f>IFERROR(F60/F$20,"err")</f>
        <v>0.80435852114622797</v>
      </c>
    </row>
    <row r="61" spans="1:7" ht="6.75" customHeight="1" thickBot="1">
      <c r="A61" s="316"/>
      <c r="B61" s="316"/>
      <c r="C61" s="316"/>
      <c r="D61" s="316"/>
      <c r="F61" s="316"/>
      <c r="G61" s="316"/>
    </row>
    <row r="62" spans="1:7" ht="13.2" thickTop="1">
      <c r="A62" s="315" t="s">
        <v>33</v>
      </c>
      <c r="B62" s="315"/>
      <c r="C62" s="317">
        <v>149430020</v>
      </c>
      <c r="D62" s="318">
        <f t="shared" si="2"/>
        <v>0.17679358496559008</v>
      </c>
      <c r="E62" s="305"/>
      <c r="F62" s="317">
        <v>174976852</v>
      </c>
      <c r="G62" s="318">
        <f t="shared" si="3"/>
        <v>0.19564153140444873</v>
      </c>
    </row>
  </sheetData>
  <mergeCells count="5">
    <mergeCell ref="A1:G1"/>
    <mergeCell ref="A2:G2"/>
    <mergeCell ref="C4:D4"/>
    <mergeCell ref="F4:G4"/>
    <mergeCell ref="A5:B5"/>
  </mergeCells>
  <printOptions horizontalCentered="1"/>
  <pageMargins left="0.4" right="0.21" top="0.43" bottom="0.4" header="0.42" footer="0.21"/>
  <pageSetup scale="99" firstPageNumber="8" orientation="portrait" useFirstPageNumber="1" r:id="rId1"/>
  <headerFooter alignWithMargins="0">
    <oddFooter xml:space="preserve">&amp;C&amp;P&amp;R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2199E-FC8A-4888-8C91-B425E5079A17}">
  <sheetPr codeName="Sheet13">
    <tabColor rgb="FF963634"/>
  </sheetPr>
  <dimension ref="A1:G62"/>
  <sheetViews>
    <sheetView showGridLines="0" zoomScaleNormal="100" workbookViewId="0">
      <selection activeCell="A2" sqref="A2:G2"/>
    </sheetView>
  </sheetViews>
  <sheetFormatPr defaultColWidth="9.109375" defaultRowHeight="12.6"/>
  <cols>
    <col min="1" max="1" width="5.33203125" style="295" customWidth="1"/>
    <col min="2" max="2" width="39.5546875" style="287" bestFit="1" customWidth="1"/>
    <col min="3" max="3" width="12.88671875" style="319" customWidth="1"/>
    <col min="4" max="4" width="9.6640625" style="287" bestFit="1" customWidth="1"/>
    <col min="5" max="5" width="4.6640625" style="287" customWidth="1"/>
    <col min="6" max="6" width="12.6640625" style="319" customWidth="1"/>
    <col min="7" max="7" width="9.6640625" style="320" bestFit="1" customWidth="1"/>
    <col min="8" max="16384" width="9.109375" style="287"/>
  </cols>
  <sheetData>
    <row r="1" spans="1:7">
      <c r="A1" s="440" t="s">
        <v>34</v>
      </c>
      <c r="B1" s="440"/>
      <c r="C1" s="440"/>
      <c r="D1" s="440"/>
      <c r="E1" s="440"/>
      <c r="F1" s="440"/>
      <c r="G1" s="440"/>
    </row>
    <row r="2" spans="1:7" s="288" customFormat="1">
      <c r="A2" s="440" t="s">
        <v>141</v>
      </c>
      <c r="B2" s="440"/>
      <c r="C2" s="440"/>
      <c r="D2" s="440"/>
      <c r="E2" s="440"/>
      <c r="F2" s="440"/>
      <c r="G2" s="440"/>
    </row>
    <row r="3" spans="1:7" s="288" customFormat="1" ht="9.75" customHeight="1">
      <c r="A3" s="289"/>
      <c r="B3" s="290"/>
      <c r="C3" s="290"/>
      <c r="D3" s="290"/>
      <c r="E3" s="290"/>
      <c r="F3" s="290"/>
      <c r="G3" s="290"/>
    </row>
    <row r="4" spans="1:7" s="288" customFormat="1" ht="13.5" customHeight="1" thickBot="1">
      <c r="A4" s="289"/>
      <c r="B4" s="290"/>
      <c r="C4" s="441" t="s">
        <v>117</v>
      </c>
      <c r="D4" s="441"/>
      <c r="E4" s="291"/>
      <c r="F4" s="441" t="s">
        <v>122</v>
      </c>
      <c r="G4" s="441"/>
    </row>
    <row r="5" spans="1:7" ht="27.6" customHeight="1" thickBot="1">
      <c r="A5" s="442" t="s">
        <v>29</v>
      </c>
      <c r="B5" s="443"/>
      <c r="C5" s="292" t="s">
        <v>37</v>
      </c>
      <c r="D5" s="293" t="s">
        <v>38</v>
      </c>
      <c r="E5" s="294"/>
      <c r="F5" s="292" t="s">
        <v>37</v>
      </c>
      <c r="G5" s="293" t="s">
        <v>38</v>
      </c>
    </row>
    <row r="6" spans="1:7">
      <c r="A6" s="295" t="s">
        <v>39</v>
      </c>
      <c r="B6" s="296" t="s">
        <v>143</v>
      </c>
      <c r="C6" s="297">
        <v>815616896</v>
      </c>
      <c r="D6" s="298">
        <f>IFERROR(C6/C$20,"err")</f>
        <v>0.91194084674001907</v>
      </c>
      <c r="F6" s="297">
        <v>852671598</v>
      </c>
      <c r="G6" s="298">
        <f>IFERROR(F6/F$20,"err")</f>
        <v>0.91731925907212197</v>
      </c>
    </row>
    <row r="7" spans="1:7">
      <c r="A7" s="295" t="s">
        <v>41</v>
      </c>
      <c r="B7" s="296" t="s">
        <v>144</v>
      </c>
      <c r="C7" s="297">
        <v>122371092</v>
      </c>
      <c r="D7" s="298">
        <f t="shared" ref="D7:D20" si="0">IFERROR(C7/C$20,"err")</f>
        <v>0.1368230572493937</v>
      </c>
      <c r="F7" s="297">
        <v>127897026</v>
      </c>
      <c r="G7" s="298">
        <f t="shared" ref="G7:G20" si="1">IFERROR(F7/F$20,"err")</f>
        <v>0.13759389359635726</v>
      </c>
    </row>
    <row r="8" spans="1:7">
      <c r="A8" s="295" t="s">
        <v>43</v>
      </c>
      <c r="B8" s="296" t="s">
        <v>145</v>
      </c>
      <c r="C8" s="297">
        <v>693245803</v>
      </c>
      <c r="D8" s="298">
        <f t="shared" si="0"/>
        <v>0.77511778837252587</v>
      </c>
      <c r="F8" s="297">
        <v>724774571</v>
      </c>
      <c r="G8" s="298">
        <f t="shared" si="1"/>
        <v>0.77972536439994689</v>
      </c>
    </row>
    <row r="9" spans="1:7">
      <c r="A9" s="295" t="s">
        <v>45</v>
      </c>
      <c r="B9" s="296" t="s">
        <v>146</v>
      </c>
      <c r="C9" s="297">
        <v>50644273</v>
      </c>
      <c r="D9" s="298">
        <f t="shared" si="0"/>
        <v>5.6625336513569095E-2</v>
      </c>
      <c r="F9" s="297">
        <v>51718686</v>
      </c>
      <c r="G9" s="298">
        <f t="shared" si="1"/>
        <v>5.5639881559305472E-2</v>
      </c>
    </row>
    <row r="10" spans="1:7">
      <c r="A10" s="295" t="s">
        <v>47</v>
      </c>
      <c r="B10" s="296" t="s">
        <v>147</v>
      </c>
      <c r="C10" s="297">
        <v>71000572</v>
      </c>
      <c r="D10" s="298">
        <f t="shared" si="0"/>
        <v>7.9385704325460285E-2</v>
      </c>
      <c r="F10" s="297">
        <v>74755130</v>
      </c>
      <c r="G10" s="298">
        <f t="shared" si="1"/>
        <v>8.0422897425322895E-2</v>
      </c>
    </row>
    <row r="11" spans="1:7">
      <c r="A11" s="295" t="s">
        <v>61</v>
      </c>
      <c r="B11" s="296" t="s">
        <v>148</v>
      </c>
      <c r="C11" s="297">
        <v>14956807</v>
      </c>
      <c r="D11" s="298">
        <f t="shared" si="0"/>
        <v>1.6723198485710435E-2</v>
      </c>
      <c r="F11" s="297">
        <v>14233872</v>
      </c>
      <c r="G11" s="298">
        <f t="shared" si="1"/>
        <v>1.531305246638158E-2</v>
      </c>
    </row>
    <row r="12" spans="1:7">
      <c r="A12" s="295" t="s">
        <v>63</v>
      </c>
      <c r="B12" s="296" t="s">
        <v>149</v>
      </c>
      <c r="C12" s="297">
        <v>48384933</v>
      </c>
      <c r="D12" s="298">
        <f t="shared" si="0"/>
        <v>5.4099169580566285E-2</v>
      </c>
      <c r="F12" s="297">
        <v>49184884</v>
      </c>
      <c r="G12" s="298">
        <f t="shared" si="1"/>
        <v>5.2913972336191578E-2</v>
      </c>
    </row>
    <row r="13" spans="1:7">
      <c r="A13" s="295" t="s">
        <v>65</v>
      </c>
      <c r="B13" s="296" t="s">
        <v>150</v>
      </c>
      <c r="C13" s="297">
        <v>223171</v>
      </c>
      <c r="D13" s="298">
        <f t="shared" si="0"/>
        <v>2.4952738437117517E-4</v>
      </c>
      <c r="F13" s="297">
        <v>173134</v>
      </c>
      <c r="G13" s="298">
        <f t="shared" si="1"/>
        <v>1.8626063419106961E-4</v>
      </c>
    </row>
    <row r="14" spans="1:7">
      <c r="A14" s="295" t="s">
        <v>67</v>
      </c>
      <c r="B14" s="296" t="s">
        <v>151</v>
      </c>
      <c r="C14" s="297">
        <v>34623</v>
      </c>
      <c r="D14" s="298">
        <f t="shared" si="0"/>
        <v>3.871195912140555E-5</v>
      </c>
      <c r="F14" s="297">
        <v>65926</v>
      </c>
      <c r="G14" s="298">
        <f t="shared" si="1"/>
        <v>7.0924362457290053E-5</v>
      </c>
    </row>
    <row r="15" spans="1:7">
      <c r="A15" s="295" t="s">
        <v>69</v>
      </c>
      <c r="B15" s="296" t="s">
        <v>152</v>
      </c>
      <c r="C15" s="297">
        <v>6644709</v>
      </c>
      <c r="D15" s="298">
        <f t="shared" si="0"/>
        <v>7.4294458360522064E-3</v>
      </c>
      <c r="F15" s="297">
        <v>6945601</v>
      </c>
      <c r="G15" s="298">
        <f t="shared" si="1"/>
        <v>7.4722009951721053E-3</v>
      </c>
    </row>
    <row r="16" spans="1:7">
      <c r="A16" s="295" t="s">
        <v>71</v>
      </c>
      <c r="B16" s="296" t="s">
        <v>153</v>
      </c>
      <c r="C16" s="297">
        <v>268412</v>
      </c>
      <c r="D16" s="298">
        <f t="shared" si="0"/>
        <v>3.0011132402433952E-4</v>
      </c>
      <c r="F16" s="297">
        <v>157550</v>
      </c>
      <c r="G16" s="298">
        <f t="shared" si="1"/>
        <v>1.6949509002739507E-4</v>
      </c>
    </row>
    <row r="17" spans="1:7">
      <c r="A17" s="295" t="s">
        <v>73</v>
      </c>
      <c r="B17" s="299" t="s">
        <v>154</v>
      </c>
      <c r="C17" s="297">
        <v>274912</v>
      </c>
      <c r="D17" s="298">
        <f t="shared" si="0"/>
        <v>3.073789707992907E-4</v>
      </c>
      <c r="F17" s="297">
        <v>296660</v>
      </c>
      <c r="G17" s="298">
        <f t="shared" si="1"/>
        <v>3.1915210033339904E-4</v>
      </c>
    </row>
    <row r="18" spans="1:7">
      <c r="A18" s="295" t="s">
        <v>75</v>
      </c>
      <c r="B18" s="296" t="s">
        <v>48</v>
      </c>
      <c r="C18" s="300">
        <v>8696567</v>
      </c>
      <c r="D18" s="301">
        <f t="shared" si="0"/>
        <v>9.7236272477995694E-3</v>
      </c>
      <c r="F18" s="300">
        <v>7219437</v>
      </c>
      <c r="G18" s="301">
        <f t="shared" si="1"/>
        <v>7.7667986306703077E-3</v>
      </c>
    </row>
    <row r="19" spans="1:7" ht="12" customHeight="1">
      <c r="B19" s="296"/>
      <c r="C19" s="302"/>
      <c r="D19" s="303"/>
      <c r="F19" s="302"/>
      <c r="G19" s="303"/>
    </row>
    <row r="20" spans="1:7">
      <c r="A20" s="304" t="s">
        <v>30</v>
      </c>
      <c r="B20" s="304"/>
      <c r="C20" s="297">
        <f>SUM(C8:C18)</f>
        <v>894374782</v>
      </c>
      <c r="D20" s="298">
        <f t="shared" si="0"/>
        <v>1</v>
      </c>
      <c r="E20" s="305"/>
      <c r="F20" s="297">
        <f>SUM(F8:F18)</f>
        <v>929525451</v>
      </c>
      <c r="G20" s="298">
        <f t="shared" si="1"/>
        <v>1</v>
      </c>
    </row>
    <row r="21" spans="1:7" s="310" customFormat="1">
      <c r="A21" s="306"/>
      <c r="B21" s="307" t="s">
        <v>142</v>
      </c>
      <c r="C21" s="308">
        <v>501</v>
      </c>
      <c r="D21" s="299"/>
      <c r="E21" s="309"/>
      <c r="F21" s="308">
        <v>504</v>
      </c>
      <c r="G21" s="299"/>
    </row>
    <row r="22" spans="1:7">
      <c r="A22" s="304" t="s">
        <v>31</v>
      </c>
      <c r="B22" s="304"/>
      <c r="C22" s="311"/>
      <c r="D22" s="311"/>
      <c r="E22" s="312"/>
      <c r="F22" s="311"/>
      <c r="G22" s="311"/>
    </row>
    <row r="23" spans="1:7">
      <c r="A23" s="295" t="s">
        <v>155</v>
      </c>
      <c r="B23" s="296" t="s">
        <v>156</v>
      </c>
      <c r="C23" s="297">
        <v>310037110</v>
      </c>
      <c r="D23" s="298">
        <f t="shared" ref="D23:D62" si="2">IFERROR(C23/C$20,"err")</f>
        <v>0.34665233886256869</v>
      </c>
      <c r="F23" s="297">
        <v>340377710</v>
      </c>
      <c r="G23" s="298">
        <f t="shared" ref="G23:G62" si="3">IFERROR(F23/F$20,"err")</f>
        <v>0.36618438971608103</v>
      </c>
    </row>
    <row r="24" spans="1:7">
      <c r="A24" s="295" t="s">
        <v>157</v>
      </c>
      <c r="B24" s="296" t="s">
        <v>158</v>
      </c>
      <c r="C24" s="297">
        <v>34168431</v>
      </c>
      <c r="D24" s="298">
        <f t="shared" si="2"/>
        <v>3.8203705748045116E-2</v>
      </c>
      <c r="F24" s="297">
        <v>33578971</v>
      </c>
      <c r="G24" s="298">
        <f t="shared" si="3"/>
        <v>3.6124853777672411E-2</v>
      </c>
    </row>
    <row r="25" spans="1:7">
      <c r="A25" s="295" t="s">
        <v>159</v>
      </c>
      <c r="B25" s="296" t="s">
        <v>160</v>
      </c>
      <c r="C25" s="297">
        <v>46215411</v>
      </c>
      <c r="D25" s="298">
        <f t="shared" si="2"/>
        <v>5.1673428108799248E-2</v>
      </c>
      <c r="F25" s="297">
        <v>50550211</v>
      </c>
      <c r="G25" s="298">
        <f t="shared" si="3"/>
        <v>5.4382815387805879E-2</v>
      </c>
    </row>
    <row r="26" spans="1:7">
      <c r="A26" s="295" t="s">
        <v>161</v>
      </c>
      <c r="B26" s="296" t="s">
        <v>162</v>
      </c>
      <c r="C26" s="297">
        <v>3976021</v>
      </c>
      <c r="D26" s="298">
        <f t="shared" si="2"/>
        <v>4.44558710735205E-3</v>
      </c>
      <c r="F26" s="297">
        <v>3869031</v>
      </c>
      <c r="G26" s="298">
        <f t="shared" si="3"/>
        <v>4.1623723114172159E-3</v>
      </c>
    </row>
    <row r="27" spans="1:7">
      <c r="A27" s="295" t="s">
        <v>53</v>
      </c>
      <c r="B27" s="296" t="s">
        <v>163</v>
      </c>
      <c r="C27" s="297">
        <v>9813181</v>
      </c>
      <c r="D27" s="298">
        <f t="shared" si="2"/>
        <v>1.0972112807178859E-2</v>
      </c>
      <c r="F27" s="297">
        <v>8099848</v>
      </c>
      <c r="G27" s="298">
        <f t="shared" si="3"/>
        <v>8.7139604314072725E-3</v>
      </c>
    </row>
    <row r="28" spans="1:7">
      <c r="A28" s="295" t="s">
        <v>55</v>
      </c>
      <c r="B28" s="296" t="s">
        <v>164</v>
      </c>
      <c r="C28" s="297">
        <v>8349375</v>
      </c>
      <c r="D28" s="298">
        <f t="shared" si="2"/>
        <v>9.3354320448628212E-3</v>
      </c>
      <c r="F28" s="297">
        <v>9613026</v>
      </c>
      <c r="G28" s="298">
        <f t="shared" si="3"/>
        <v>1.0341864216475339E-2</v>
      </c>
    </row>
    <row r="29" spans="1:7">
      <c r="A29" s="295" t="s">
        <v>58</v>
      </c>
      <c r="B29" s="296" t="s">
        <v>165</v>
      </c>
      <c r="C29" s="297">
        <v>10963461</v>
      </c>
      <c r="D29" s="298">
        <f t="shared" si="2"/>
        <v>1.225824030445438E-2</v>
      </c>
      <c r="F29" s="297">
        <v>13203388</v>
      </c>
      <c r="G29" s="298">
        <f t="shared" si="3"/>
        <v>1.4204439465100778E-2</v>
      </c>
    </row>
    <row r="30" spans="1:7">
      <c r="A30" s="295" t="s">
        <v>59</v>
      </c>
      <c r="B30" s="296" t="s">
        <v>166</v>
      </c>
      <c r="C30" s="297">
        <v>26665403</v>
      </c>
      <c r="D30" s="298">
        <f t="shared" si="2"/>
        <v>2.9814573863957628E-2</v>
      </c>
      <c r="F30" s="297">
        <v>28653198</v>
      </c>
      <c r="G30" s="298">
        <f t="shared" si="3"/>
        <v>3.0825619641909083E-2</v>
      </c>
    </row>
    <row r="31" spans="1:7">
      <c r="A31" s="295" t="s">
        <v>47</v>
      </c>
      <c r="B31" s="296" t="s">
        <v>60</v>
      </c>
      <c r="C31" s="297">
        <v>39277761</v>
      </c>
      <c r="D31" s="298">
        <f t="shared" si="2"/>
        <v>4.3916445085993044E-2</v>
      </c>
      <c r="F31" s="297">
        <v>43257653</v>
      </c>
      <c r="G31" s="298">
        <f t="shared" si="3"/>
        <v>4.6537351885806516E-2</v>
      </c>
    </row>
    <row r="32" spans="1:7">
      <c r="A32" s="295" t="s">
        <v>61</v>
      </c>
      <c r="B32" s="296" t="s">
        <v>62</v>
      </c>
      <c r="C32" s="297">
        <v>4051264</v>
      </c>
      <c r="D32" s="298">
        <f t="shared" si="2"/>
        <v>4.5297162683193811E-3</v>
      </c>
      <c r="F32" s="297">
        <v>3944198</v>
      </c>
      <c r="G32" s="298">
        <f t="shared" si="3"/>
        <v>4.24323830590842E-3</v>
      </c>
    </row>
    <row r="33" spans="1:7">
      <c r="A33" s="295" t="s">
        <v>63</v>
      </c>
      <c r="B33" s="296" t="s">
        <v>64</v>
      </c>
      <c r="C33" s="297">
        <v>4439567</v>
      </c>
      <c r="D33" s="298">
        <f t="shared" si="2"/>
        <v>4.9638776599584397E-3</v>
      </c>
      <c r="F33" s="297">
        <v>4633679</v>
      </c>
      <c r="G33" s="298">
        <f t="shared" si="3"/>
        <v>4.984994219378292E-3</v>
      </c>
    </row>
    <row r="34" spans="1:7">
      <c r="A34" s="295" t="s">
        <v>65</v>
      </c>
      <c r="B34" s="296" t="s">
        <v>167</v>
      </c>
      <c r="C34" s="297">
        <v>13147062</v>
      </c>
      <c r="D34" s="298">
        <f t="shared" si="2"/>
        <v>1.4699723499135958E-2</v>
      </c>
      <c r="F34" s="297">
        <v>14604053</v>
      </c>
      <c r="G34" s="298">
        <f t="shared" si="3"/>
        <v>1.571129976515296E-2</v>
      </c>
    </row>
    <row r="35" spans="1:7">
      <c r="A35" s="295" t="s">
        <v>67</v>
      </c>
      <c r="B35" s="296" t="s">
        <v>168</v>
      </c>
      <c r="C35" s="297">
        <v>5934800</v>
      </c>
      <c r="D35" s="298">
        <f t="shared" si="2"/>
        <v>6.635696935381615E-3</v>
      </c>
      <c r="F35" s="297">
        <v>6257438</v>
      </c>
      <c r="G35" s="298">
        <f t="shared" si="3"/>
        <v>6.7318630095261371E-3</v>
      </c>
    </row>
    <row r="36" spans="1:7">
      <c r="A36" s="295" t="s">
        <v>69</v>
      </c>
      <c r="B36" s="296" t="s">
        <v>70</v>
      </c>
      <c r="C36" s="297">
        <v>6890241</v>
      </c>
      <c r="D36" s="298">
        <f t="shared" si="2"/>
        <v>7.7039750434287181E-3</v>
      </c>
      <c r="F36" s="297">
        <v>7160179</v>
      </c>
      <c r="G36" s="298">
        <f t="shared" si="3"/>
        <v>7.7030478211187782E-3</v>
      </c>
    </row>
    <row r="37" spans="1:7">
      <c r="A37" s="295" t="s">
        <v>71</v>
      </c>
      <c r="B37" s="296" t="s">
        <v>169</v>
      </c>
      <c r="C37" s="297">
        <v>1645550</v>
      </c>
      <c r="D37" s="298">
        <f t="shared" si="2"/>
        <v>1.8398886385416892E-3</v>
      </c>
      <c r="F37" s="297">
        <v>1979104</v>
      </c>
      <c r="G37" s="298">
        <f t="shared" si="3"/>
        <v>2.1291552564492396E-3</v>
      </c>
    </row>
    <row r="38" spans="1:7">
      <c r="A38" s="295" t="s">
        <v>73</v>
      </c>
      <c r="B38" s="296" t="s">
        <v>170</v>
      </c>
      <c r="C38" s="297">
        <v>5702861</v>
      </c>
      <c r="D38" s="298">
        <f t="shared" si="2"/>
        <v>6.3763660545607826E-3</v>
      </c>
      <c r="F38" s="297">
        <v>5609164</v>
      </c>
      <c r="G38" s="298">
        <f t="shared" si="3"/>
        <v>6.0344383189998314E-3</v>
      </c>
    </row>
    <row r="39" spans="1:7">
      <c r="A39" s="295" t="s">
        <v>75</v>
      </c>
      <c r="B39" s="296" t="s">
        <v>120</v>
      </c>
      <c r="C39" s="297">
        <v>3609164</v>
      </c>
      <c r="D39" s="298">
        <f t="shared" si="2"/>
        <v>4.0354044776723143E-3</v>
      </c>
      <c r="F39" s="297">
        <v>3754770</v>
      </c>
      <c r="G39" s="298">
        <f t="shared" si="3"/>
        <v>4.0394482969353359E-3</v>
      </c>
    </row>
    <row r="40" spans="1:7">
      <c r="A40" s="295" t="s">
        <v>77</v>
      </c>
      <c r="B40" s="296" t="s">
        <v>78</v>
      </c>
      <c r="C40" s="297">
        <v>3554603</v>
      </c>
      <c r="D40" s="298">
        <f t="shared" si="2"/>
        <v>3.9743998506433734E-3</v>
      </c>
      <c r="F40" s="297">
        <v>3371630</v>
      </c>
      <c r="G40" s="298">
        <f t="shared" si="3"/>
        <v>3.6272594756525931E-3</v>
      </c>
    </row>
    <row r="41" spans="1:7">
      <c r="A41" s="295" t="s">
        <v>79</v>
      </c>
      <c r="B41" s="296" t="s">
        <v>80</v>
      </c>
      <c r="C41" s="297">
        <v>9825995</v>
      </c>
      <c r="D41" s="298">
        <f t="shared" si="2"/>
        <v>1.0986440134221048E-2</v>
      </c>
      <c r="F41" s="297">
        <v>11316329</v>
      </c>
      <c r="G41" s="298">
        <f t="shared" si="3"/>
        <v>1.2174307855503786E-2</v>
      </c>
    </row>
    <row r="42" spans="1:7">
      <c r="A42" s="295" t="s">
        <v>81</v>
      </c>
      <c r="B42" s="296" t="s">
        <v>171</v>
      </c>
      <c r="C42" s="297">
        <v>6818976</v>
      </c>
      <c r="D42" s="298">
        <f t="shared" si="2"/>
        <v>7.6242936822876568E-3</v>
      </c>
      <c r="F42" s="297">
        <v>7166620</v>
      </c>
      <c r="G42" s="298">
        <f t="shared" si="3"/>
        <v>7.7099771633902256E-3</v>
      </c>
    </row>
    <row r="43" spans="1:7">
      <c r="A43" s="295" t="s">
        <v>83</v>
      </c>
      <c r="B43" s="296" t="s">
        <v>172</v>
      </c>
      <c r="C43" s="297">
        <v>2079340</v>
      </c>
      <c r="D43" s="298">
        <f t="shared" si="2"/>
        <v>2.3249090223118568E-3</v>
      </c>
      <c r="F43" s="297">
        <v>2210059</v>
      </c>
      <c r="G43" s="298">
        <f t="shared" si="3"/>
        <v>2.3776207500530288E-3</v>
      </c>
    </row>
    <row r="44" spans="1:7">
      <c r="A44" s="295" t="s">
        <v>85</v>
      </c>
      <c r="B44" s="296" t="s">
        <v>86</v>
      </c>
      <c r="C44" s="297">
        <v>10828221</v>
      </c>
      <c r="D44" s="298">
        <f t="shared" si="2"/>
        <v>1.2107028527555241E-2</v>
      </c>
      <c r="F44" s="297">
        <v>11717167</v>
      </c>
      <c r="G44" s="298">
        <f t="shared" si="3"/>
        <v>1.2605536499720866E-2</v>
      </c>
    </row>
    <row r="45" spans="1:7">
      <c r="A45" s="295" t="s">
        <v>87</v>
      </c>
      <c r="B45" s="296" t="s">
        <v>88</v>
      </c>
      <c r="C45" s="297">
        <v>4588246</v>
      </c>
      <c r="D45" s="298">
        <f t="shared" si="2"/>
        <v>5.1301155760896666E-3</v>
      </c>
      <c r="F45" s="297">
        <v>5033214</v>
      </c>
      <c r="G45" s="298">
        <f t="shared" si="3"/>
        <v>5.4148210730380533E-3</v>
      </c>
    </row>
    <row r="46" spans="1:7">
      <c r="A46" s="295" t="s">
        <v>89</v>
      </c>
      <c r="B46" s="296" t="s">
        <v>90</v>
      </c>
      <c r="C46" s="297">
        <v>9647492</v>
      </c>
      <c r="D46" s="298">
        <f t="shared" si="2"/>
        <v>1.0786856018487338E-2</v>
      </c>
      <c r="F46" s="297">
        <v>10180599</v>
      </c>
      <c r="G46" s="298">
        <f t="shared" si="3"/>
        <v>1.0952469336958478E-2</v>
      </c>
    </row>
    <row r="47" spans="1:7">
      <c r="A47" s="295" t="s">
        <v>91</v>
      </c>
      <c r="B47" s="296" t="s">
        <v>173</v>
      </c>
      <c r="C47" s="297">
        <v>1447075</v>
      </c>
      <c r="D47" s="298">
        <f t="shared" si="2"/>
        <v>1.6179738395173133E-3</v>
      </c>
      <c r="F47" s="297">
        <v>1465278</v>
      </c>
      <c r="G47" s="298">
        <f t="shared" si="3"/>
        <v>1.5763721137744297E-3</v>
      </c>
    </row>
    <row r="48" spans="1:7">
      <c r="A48" s="295" t="s">
        <v>93</v>
      </c>
      <c r="B48" s="296" t="s">
        <v>121</v>
      </c>
      <c r="C48" s="297">
        <v>1998872</v>
      </c>
      <c r="D48" s="298">
        <f t="shared" si="2"/>
        <v>2.2349377914369683E-3</v>
      </c>
      <c r="F48" s="297">
        <v>2222048</v>
      </c>
      <c r="G48" s="298">
        <f t="shared" si="3"/>
        <v>2.3905187293252503E-3</v>
      </c>
    </row>
    <row r="49" spans="1:7">
      <c r="A49" s="295" t="s">
        <v>95</v>
      </c>
      <c r="B49" s="296" t="s">
        <v>96</v>
      </c>
      <c r="C49" s="297">
        <v>135225</v>
      </c>
      <c r="D49" s="298">
        <f t="shared" si="2"/>
        <v>1.5119500540658134E-4</v>
      </c>
      <c r="F49" s="297">
        <v>248984</v>
      </c>
      <c r="G49" s="298">
        <f t="shared" si="3"/>
        <v>2.6786141222076126E-4</v>
      </c>
    </row>
    <row r="50" spans="1:7">
      <c r="A50" s="295" t="s">
        <v>97</v>
      </c>
      <c r="B50" s="296" t="s">
        <v>174</v>
      </c>
      <c r="C50" s="297">
        <v>2742039</v>
      </c>
      <c r="D50" s="298">
        <f t="shared" si="2"/>
        <v>3.0658724454062257E-3</v>
      </c>
      <c r="F50" s="297">
        <v>748459</v>
      </c>
      <c r="G50" s="298">
        <f t="shared" si="3"/>
        <v>8.0520549404515442E-4</v>
      </c>
    </row>
    <row r="51" spans="1:7">
      <c r="A51" s="295" t="s">
        <v>99</v>
      </c>
      <c r="B51" s="296" t="s">
        <v>175</v>
      </c>
      <c r="C51" s="297">
        <v>15334925</v>
      </c>
      <c r="D51" s="298">
        <f t="shared" si="2"/>
        <v>1.7145972033902897E-2</v>
      </c>
      <c r="F51" s="297">
        <v>14382025</v>
      </c>
      <c r="G51" s="298">
        <f t="shared" si="3"/>
        <v>1.547243809680258E-2</v>
      </c>
    </row>
    <row r="52" spans="1:7">
      <c r="A52" s="295" t="s">
        <v>101</v>
      </c>
      <c r="B52" s="296" t="s">
        <v>176</v>
      </c>
      <c r="C52" s="297">
        <v>49002818</v>
      </c>
      <c r="D52" s="298">
        <f t="shared" si="2"/>
        <v>5.4790026492495626E-2</v>
      </c>
      <c r="F52" s="297">
        <v>50146078</v>
      </c>
      <c r="G52" s="298">
        <f t="shared" si="3"/>
        <v>5.3948041924029036E-2</v>
      </c>
    </row>
    <row r="53" spans="1:7">
      <c r="A53" s="295" t="s">
        <v>103</v>
      </c>
      <c r="B53" s="296" t="s">
        <v>177</v>
      </c>
      <c r="C53" s="297">
        <v>22917995</v>
      </c>
      <c r="D53" s="298">
        <f t="shared" si="2"/>
        <v>2.5624598838476641E-2</v>
      </c>
      <c r="F53" s="297">
        <v>23838300</v>
      </c>
      <c r="G53" s="298">
        <f t="shared" si="3"/>
        <v>2.5645666801650598E-2</v>
      </c>
    </row>
    <row r="54" spans="1:7">
      <c r="A54" s="295" t="s">
        <v>105</v>
      </c>
      <c r="B54" s="296" t="s">
        <v>178</v>
      </c>
      <c r="C54" s="297">
        <v>23000</v>
      </c>
      <c r="D54" s="298">
        <f t="shared" si="2"/>
        <v>2.5716288588288929E-5</v>
      </c>
      <c r="F54" s="297">
        <v>8000</v>
      </c>
      <c r="G54" s="298">
        <f t="shared" si="3"/>
        <v>8.6065421784776935E-6</v>
      </c>
    </row>
    <row r="55" spans="1:7">
      <c r="A55" s="295" t="s">
        <v>107</v>
      </c>
      <c r="B55" s="296" t="s">
        <v>179</v>
      </c>
      <c r="C55" s="297">
        <v>95119</v>
      </c>
      <c r="D55" s="298">
        <f t="shared" si="2"/>
        <v>1.0635250670562847E-4</v>
      </c>
      <c r="F55" s="297">
        <v>73859</v>
      </c>
      <c r="G55" s="298">
        <f t="shared" si="3"/>
        <v>7.9458824845022983E-5</v>
      </c>
    </row>
    <row r="56" spans="1:7">
      <c r="A56" s="295" t="s">
        <v>109</v>
      </c>
      <c r="B56" s="296" t="s">
        <v>112</v>
      </c>
      <c r="C56" s="297">
        <v>1475094</v>
      </c>
      <c r="D56" s="298">
        <f t="shared" si="2"/>
        <v>1.6493018695153683E-3</v>
      </c>
      <c r="F56" s="297">
        <v>2037449</v>
      </c>
      <c r="G56" s="298">
        <f t="shared" si="3"/>
        <v>2.1919238443746498E-3</v>
      </c>
    </row>
    <row r="57" spans="1:7">
      <c r="A57" s="295" t="s">
        <v>111</v>
      </c>
      <c r="B57" s="296" t="s">
        <v>180</v>
      </c>
      <c r="C57" s="297">
        <v>391750</v>
      </c>
      <c r="D57" s="298">
        <f t="shared" si="2"/>
        <v>4.3801548062879082E-4</v>
      </c>
      <c r="F57" s="297">
        <v>423003</v>
      </c>
      <c r="G57" s="298">
        <f t="shared" si="3"/>
        <v>4.5507414514032492E-4</v>
      </c>
    </row>
    <row r="58" spans="1:7">
      <c r="A58" s="295" t="s">
        <v>113</v>
      </c>
      <c r="B58" s="296" t="s">
        <v>181</v>
      </c>
      <c r="C58" s="313">
        <v>41604529</v>
      </c>
      <c r="D58" s="301">
        <f t="shared" si="2"/>
        <v>4.6518003232340691E-2</v>
      </c>
      <c r="F58" s="313">
        <v>41319019</v>
      </c>
      <c r="G58" s="301">
        <f t="shared" si="3"/>
        <v>4.4451734974602648E-2</v>
      </c>
    </row>
    <row r="59" spans="1:7" ht="5.55" customHeight="1">
      <c r="B59" s="296"/>
      <c r="C59" s="314"/>
      <c r="D59" s="303"/>
      <c r="F59" s="314"/>
      <c r="G59" s="303"/>
    </row>
    <row r="60" spans="1:7">
      <c r="A60" s="315" t="s">
        <v>32</v>
      </c>
      <c r="B60" s="315"/>
      <c r="C60" s="297">
        <f>SUM(C23:C58)</f>
        <v>719397977</v>
      </c>
      <c r="D60" s="298">
        <f>IFERROR(C60/C$20,"err")</f>
        <v>0.80435852114622797</v>
      </c>
      <c r="E60" s="305"/>
      <c r="F60" s="297">
        <f>SUM(F23:F58)</f>
        <v>767053741</v>
      </c>
      <c r="G60" s="298">
        <f>IFERROR(F60/F$20,"err")</f>
        <v>0.82521004688445054</v>
      </c>
    </row>
    <row r="61" spans="1:7" ht="6.75" customHeight="1" thickBot="1">
      <c r="A61" s="316"/>
      <c r="B61" s="316"/>
      <c r="C61" s="316"/>
      <c r="D61" s="316"/>
      <c r="F61" s="316"/>
      <c r="G61" s="316"/>
    </row>
    <row r="62" spans="1:7" ht="13.2" thickTop="1">
      <c r="A62" s="315" t="s">
        <v>33</v>
      </c>
      <c r="B62" s="315"/>
      <c r="C62" s="317">
        <v>174976852</v>
      </c>
      <c r="D62" s="318">
        <f t="shared" si="2"/>
        <v>0.19564153140444873</v>
      </c>
      <c r="E62" s="305"/>
      <c r="F62" s="317">
        <v>162471759</v>
      </c>
      <c r="G62" s="318">
        <f t="shared" si="3"/>
        <v>0.17479000583062035</v>
      </c>
    </row>
  </sheetData>
  <mergeCells count="5">
    <mergeCell ref="A1:G1"/>
    <mergeCell ref="A2:G2"/>
    <mergeCell ref="C4:D4"/>
    <mergeCell ref="F4:G4"/>
    <mergeCell ref="A5:B5"/>
  </mergeCells>
  <printOptions horizontalCentered="1"/>
  <pageMargins left="0.4" right="0.21" top="0.43" bottom="0.4" header="0.42" footer="0.21"/>
  <pageSetup scale="99" firstPageNumber="9" orientation="portrait" useFirstPageNumber="1" r:id="rId1"/>
  <headerFooter alignWithMargins="0">
    <oddFooter xml:space="preserve">&amp;C&amp;P&amp;R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1A49C-BFCC-4800-934F-4EFA5533DD13}">
  <sheetPr codeName="Sheet14"/>
  <dimension ref="A1:G62"/>
  <sheetViews>
    <sheetView showGridLines="0" zoomScaleNormal="100" workbookViewId="0">
      <selection activeCell="B3" sqref="B3"/>
    </sheetView>
  </sheetViews>
  <sheetFormatPr defaultColWidth="9.109375" defaultRowHeight="12.6"/>
  <cols>
    <col min="1" max="1" width="5.33203125" style="295" customWidth="1"/>
    <col min="2" max="2" width="39.5546875" style="287" bestFit="1" customWidth="1"/>
    <col min="3" max="3" width="12.88671875" style="319" customWidth="1"/>
    <col min="4" max="4" width="9.6640625" style="287" bestFit="1" customWidth="1"/>
    <col min="5" max="5" width="4.6640625" style="287" customWidth="1"/>
    <col min="6" max="6" width="12.6640625" style="319" customWidth="1"/>
    <col min="7" max="7" width="9.6640625" style="320" bestFit="1" customWidth="1"/>
    <col min="8" max="16384" width="9.109375" style="287"/>
  </cols>
  <sheetData>
    <row r="1" spans="1:7">
      <c r="A1" s="440" t="s">
        <v>34</v>
      </c>
      <c r="B1" s="440"/>
      <c r="C1" s="440"/>
      <c r="D1" s="440"/>
      <c r="E1" s="440"/>
      <c r="F1" s="440"/>
      <c r="G1" s="440"/>
    </row>
    <row r="2" spans="1:7" s="288" customFormat="1">
      <c r="A2" s="440" t="s">
        <v>182</v>
      </c>
      <c r="B2" s="440"/>
      <c r="C2" s="440"/>
      <c r="D2" s="440"/>
      <c r="E2" s="440"/>
      <c r="F2" s="440"/>
      <c r="G2" s="440"/>
    </row>
    <row r="3" spans="1:7" s="288" customFormat="1" ht="9.75" customHeight="1">
      <c r="A3" s="289"/>
      <c r="B3" s="290"/>
      <c r="C3" s="290"/>
      <c r="D3" s="290"/>
      <c r="E3" s="290"/>
      <c r="F3" s="290"/>
      <c r="G3" s="290"/>
    </row>
    <row r="4" spans="1:7" s="288" customFormat="1" ht="13.5" customHeight="1" thickBot="1">
      <c r="A4" s="289"/>
      <c r="B4" s="290"/>
      <c r="C4" s="441" t="s">
        <v>35</v>
      </c>
      <c r="D4" s="441"/>
      <c r="E4" s="291"/>
      <c r="F4" s="441" t="s">
        <v>115</v>
      </c>
      <c r="G4" s="441"/>
    </row>
    <row r="5" spans="1:7" ht="27.6" customHeight="1" thickBot="1">
      <c r="A5" s="442" t="s">
        <v>29</v>
      </c>
      <c r="B5" s="443"/>
      <c r="C5" s="292" t="s">
        <v>37</v>
      </c>
      <c r="D5" s="293" t="s">
        <v>38</v>
      </c>
      <c r="E5" s="294"/>
      <c r="F5" s="292" t="s">
        <v>37</v>
      </c>
      <c r="G5" s="293" t="s">
        <v>38</v>
      </c>
    </row>
    <row r="6" spans="1:7">
      <c r="A6" s="295" t="s">
        <v>39</v>
      </c>
      <c r="B6" s="296" t="s">
        <v>143</v>
      </c>
      <c r="C6" s="297">
        <v>733359114</v>
      </c>
      <c r="D6" s="298">
        <f>IFERROR(C6/C$20,"err")</f>
        <v>0.90098685970702852</v>
      </c>
      <c r="F6" s="297">
        <v>700240012</v>
      </c>
      <c r="G6" s="298">
        <f>IFERROR(F6/F$20,"err")</f>
        <v>0.89163436082761427</v>
      </c>
    </row>
    <row r="7" spans="1:7">
      <c r="A7" s="295" t="s">
        <v>41</v>
      </c>
      <c r="B7" s="296" t="s">
        <v>144</v>
      </c>
      <c r="C7" s="297">
        <v>110008414</v>
      </c>
      <c r="D7" s="298">
        <f t="shared" ref="D7:D20" si="0">IFERROR(C7/C$20,"err")</f>
        <v>0.1351536151648764</v>
      </c>
      <c r="F7" s="297">
        <v>105031715</v>
      </c>
      <c r="G7" s="298">
        <f t="shared" ref="G7:G20" si="1">IFERROR(F7/F$20,"err")</f>
        <v>0.13373969562689478</v>
      </c>
    </row>
    <row r="8" spans="1:7">
      <c r="A8" s="295" t="s">
        <v>43</v>
      </c>
      <c r="B8" s="296" t="s">
        <v>145</v>
      </c>
      <c r="C8" s="297">
        <v>623350700</v>
      </c>
      <c r="D8" s="298">
        <f t="shared" si="0"/>
        <v>0.76583324454215207</v>
      </c>
      <c r="F8" s="297">
        <v>595208297</v>
      </c>
      <c r="G8" s="298">
        <f t="shared" si="1"/>
        <v>0.75789466520071946</v>
      </c>
    </row>
    <row r="9" spans="1:7">
      <c r="A9" s="295" t="s">
        <v>45</v>
      </c>
      <c r="B9" s="296" t="s">
        <v>146</v>
      </c>
      <c r="C9" s="297">
        <v>19089701</v>
      </c>
      <c r="D9" s="298">
        <f t="shared" si="0"/>
        <v>2.345313425359042E-2</v>
      </c>
      <c r="F9" s="297">
        <v>15962205</v>
      </c>
      <c r="G9" s="298">
        <f t="shared" si="1"/>
        <v>2.032510311989191E-2</v>
      </c>
    </row>
    <row r="10" spans="1:7">
      <c r="A10" s="295" t="s">
        <v>47</v>
      </c>
      <c r="B10" s="296" t="s">
        <v>147</v>
      </c>
      <c r="C10" s="297">
        <v>83218305</v>
      </c>
      <c r="D10" s="298">
        <f t="shared" si="0"/>
        <v>0.10223995019729408</v>
      </c>
      <c r="F10" s="297">
        <v>84243920</v>
      </c>
      <c r="G10" s="298">
        <f t="shared" si="1"/>
        <v>0.10727003952298098</v>
      </c>
    </row>
    <row r="11" spans="1:7">
      <c r="A11" s="295" t="s">
        <v>61</v>
      </c>
      <c r="B11" s="296" t="s">
        <v>148</v>
      </c>
      <c r="C11" s="297">
        <v>15913943</v>
      </c>
      <c r="D11" s="298">
        <f t="shared" si="0"/>
        <v>1.9551476562308937E-2</v>
      </c>
      <c r="F11" s="297">
        <v>13021797</v>
      </c>
      <c r="G11" s="298">
        <f t="shared" si="1"/>
        <v>1.6581002864660559E-2</v>
      </c>
    </row>
    <row r="12" spans="1:7">
      <c r="A12" s="295" t="s">
        <v>63</v>
      </c>
      <c r="B12" s="296" t="s">
        <v>149</v>
      </c>
      <c r="C12" s="297">
        <v>40118677</v>
      </c>
      <c r="D12" s="298">
        <f t="shared" si="0"/>
        <v>4.9288813782752815E-2</v>
      </c>
      <c r="F12" s="297">
        <v>37832209</v>
      </c>
      <c r="G12" s="298">
        <f t="shared" si="1"/>
        <v>4.817276492679444E-2</v>
      </c>
    </row>
    <row r="13" spans="1:7">
      <c r="A13" s="295" t="s">
        <v>65</v>
      </c>
      <c r="B13" s="296" t="s">
        <v>150</v>
      </c>
      <c r="C13" s="297">
        <v>1004022</v>
      </c>
      <c r="D13" s="298">
        <f t="shared" si="0"/>
        <v>1.2335165836048641E-3</v>
      </c>
      <c r="F13" s="297">
        <v>276005</v>
      </c>
      <c r="G13" s="298">
        <f t="shared" si="1"/>
        <v>3.5144455835555094E-4</v>
      </c>
    </row>
    <row r="14" spans="1:7">
      <c r="A14" s="295" t="s">
        <v>67</v>
      </c>
      <c r="B14" s="296" t="s">
        <v>151</v>
      </c>
      <c r="C14" s="297">
        <v>16625</v>
      </c>
      <c r="D14" s="298">
        <f t="shared" si="0"/>
        <v>2.042506359664516E-5</v>
      </c>
      <c r="F14" s="297">
        <v>12700</v>
      </c>
      <c r="G14" s="298">
        <f t="shared" si="1"/>
        <v>1.6171250126321976E-5</v>
      </c>
    </row>
    <row r="15" spans="1:7">
      <c r="A15" s="295" t="s">
        <v>69</v>
      </c>
      <c r="B15" s="296" t="s">
        <v>152</v>
      </c>
      <c r="C15" s="297">
        <v>6732102</v>
      </c>
      <c r="D15" s="298">
        <f t="shared" si="0"/>
        <v>8.2708939241565166E-3</v>
      </c>
      <c r="F15" s="297">
        <v>5270423</v>
      </c>
      <c r="G15" s="298">
        <f t="shared" si="1"/>
        <v>6.7109707562614364E-3</v>
      </c>
    </row>
    <row r="16" spans="1:7">
      <c r="A16" s="295" t="s">
        <v>71</v>
      </c>
      <c r="B16" s="296" t="s">
        <v>153</v>
      </c>
      <c r="C16" s="297">
        <v>0</v>
      </c>
      <c r="D16" s="298">
        <f t="shared" si="0"/>
        <v>0</v>
      </c>
      <c r="F16" s="297">
        <v>0</v>
      </c>
      <c r="G16" s="298">
        <f t="shared" si="1"/>
        <v>0</v>
      </c>
    </row>
    <row r="17" spans="1:7">
      <c r="A17" s="295" t="s">
        <v>73</v>
      </c>
      <c r="B17" s="299" t="s">
        <v>154</v>
      </c>
      <c r="C17" s="297">
        <v>76495</v>
      </c>
      <c r="D17" s="298">
        <f t="shared" si="0"/>
        <v>9.397986404964641E-5</v>
      </c>
      <c r="F17" s="297">
        <v>109018</v>
      </c>
      <c r="G17" s="298">
        <f t="shared" si="1"/>
        <v>1.3881553907648577E-4</v>
      </c>
    </row>
    <row r="18" spans="1:7">
      <c r="A18" s="295" t="s">
        <v>75</v>
      </c>
      <c r="B18" s="296" t="s">
        <v>48</v>
      </c>
      <c r="C18" s="300">
        <v>24430384</v>
      </c>
      <c r="D18" s="301">
        <f t="shared" si="0"/>
        <v>3.001456522649398E-2</v>
      </c>
      <c r="F18" s="300">
        <v>33407781</v>
      </c>
      <c r="G18" s="301">
        <f t="shared" si="1"/>
        <v>4.2539022261132826E-2</v>
      </c>
    </row>
    <row r="19" spans="1:7" ht="12" customHeight="1">
      <c r="B19" s="296"/>
      <c r="C19" s="302"/>
      <c r="D19" s="303"/>
      <c r="F19" s="302"/>
      <c r="G19" s="303"/>
    </row>
    <row r="20" spans="1:7">
      <c r="A20" s="304" t="s">
        <v>30</v>
      </c>
      <c r="B20" s="304"/>
      <c r="C20" s="297">
        <v>813950954</v>
      </c>
      <c r="D20" s="298">
        <f t="shared" si="0"/>
        <v>1</v>
      </c>
      <c r="E20" s="305"/>
      <c r="F20" s="297">
        <v>785344355</v>
      </c>
      <c r="G20" s="298">
        <f t="shared" si="1"/>
        <v>1</v>
      </c>
    </row>
    <row r="21" spans="1:7" s="310" customFormat="1">
      <c r="A21" s="306"/>
      <c r="B21" s="307" t="s">
        <v>142</v>
      </c>
      <c r="C21" s="308">
        <v>61</v>
      </c>
      <c r="D21" s="299"/>
      <c r="E21" s="309"/>
      <c r="F21" s="308">
        <v>55</v>
      </c>
      <c r="G21" s="299"/>
    </row>
    <row r="22" spans="1:7">
      <c r="A22" s="304" t="s">
        <v>31</v>
      </c>
      <c r="B22" s="304"/>
      <c r="C22" s="311"/>
      <c r="D22" s="311"/>
      <c r="E22" s="312"/>
      <c r="F22" s="311"/>
      <c r="G22" s="311"/>
    </row>
    <row r="23" spans="1:7">
      <c r="A23" s="295" t="s">
        <v>155</v>
      </c>
      <c r="B23" s="296" t="s">
        <v>156</v>
      </c>
      <c r="C23" s="297">
        <v>277544817</v>
      </c>
      <c r="D23" s="298">
        <f t="shared" ref="D23:D62" si="2">IFERROR(C23/C$20,"err")</f>
        <v>0.34098469402371384</v>
      </c>
      <c r="F23" s="297">
        <v>288070779</v>
      </c>
      <c r="G23" s="298">
        <f t="shared" ref="G23:G62" si="3">IFERROR(F23/F$20,"err")</f>
        <v>0.36680823789711964</v>
      </c>
    </row>
    <row r="24" spans="1:7">
      <c r="A24" s="295" t="s">
        <v>157</v>
      </c>
      <c r="B24" s="296" t="s">
        <v>158</v>
      </c>
      <c r="C24" s="297">
        <v>1038265</v>
      </c>
      <c r="D24" s="298">
        <f t="shared" si="2"/>
        <v>1.2755866860253106E-3</v>
      </c>
      <c r="F24" s="297">
        <v>318951</v>
      </c>
      <c r="G24" s="298">
        <f t="shared" si="3"/>
        <v>4.0612885031815119E-4</v>
      </c>
    </row>
    <row r="25" spans="1:7">
      <c r="A25" s="295" t="s">
        <v>159</v>
      </c>
      <c r="B25" s="296" t="s">
        <v>160</v>
      </c>
      <c r="C25" s="297">
        <v>48408439</v>
      </c>
      <c r="D25" s="298">
        <f t="shared" si="2"/>
        <v>5.9473410236951449E-2</v>
      </c>
      <c r="F25" s="297">
        <v>48234337</v>
      </c>
      <c r="G25" s="298">
        <f t="shared" si="3"/>
        <v>6.1418073094827302E-2</v>
      </c>
    </row>
    <row r="26" spans="1:7">
      <c r="A26" s="295" t="s">
        <v>161</v>
      </c>
      <c r="B26" s="296" t="s">
        <v>162</v>
      </c>
      <c r="C26" s="297">
        <v>97842</v>
      </c>
      <c r="D26" s="298">
        <f t="shared" si="2"/>
        <v>1.2020625999536577E-4</v>
      </c>
      <c r="F26" s="297">
        <v>22124</v>
      </c>
      <c r="G26" s="298">
        <f t="shared" si="3"/>
        <v>2.817108171612184E-5</v>
      </c>
    </row>
    <row r="27" spans="1:7">
      <c r="A27" s="295" t="s">
        <v>53</v>
      </c>
      <c r="B27" s="296" t="s">
        <v>163</v>
      </c>
      <c r="C27" s="297">
        <v>6588048</v>
      </c>
      <c r="D27" s="298">
        <f t="shared" si="2"/>
        <v>8.0939127445263728E-3</v>
      </c>
      <c r="F27" s="297">
        <v>6544603</v>
      </c>
      <c r="G27" s="298">
        <f t="shared" si="3"/>
        <v>8.3334182748407218E-3</v>
      </c>
    </row>
    <row r="28" spans="1:7">
      <c r="A28" s="295" t="s">
        <v>55</v>
      </c>
      <c r="B28" s="296" t="s">
        <v>164</v>
      </c>
      <c r="C28" s="297">
        <v>337538</v>
      </c>
      <c r="D28" s="298">
        <f t="shared" si="2"/>
        <v>4.1469083406222039E-4</v>
      </c>
      <c r="F28" s="297">
        <v>177798</v>
      </c>
      <c r="G28" s="298">
        <f t="shared" si="3"/>
        <v>2.2639495511494445E-4</v>
      </c>
    </row>
    <row r="29" spans="1:7">
      <c r="A29" s="295" t="s">
        <v>58</v>
      </c>
      <c r="B29" s="296" t="s">
        <v>165</v>
      </c>
      <c r="C29" s="297">
        <v>17824484</v>
      </c>
      <c r="D29" s="298">
        <f t="shared" si="2"/>
        <v>2.1898719956534383E-2</v>
      </c>
      <c r="F29" s="297">
        <v>20626808</v>
      </c>
      <c r="G29" s="298">
        <f t="shared" si="3"/>
        <v>2.626466704532434E-2</v>
      </c>
    </row>
    <row r="30" spans="1:7">
      <c r="A30" s="295" t="s">
        <v>59</v>
      </c>
      <c r="B30" s="296" t="s">
        <v>166</v>
      </c>
      <c r="C30" s="297">
        <v>65690573</v>
      </c>
      <c r="D30" s="298">
        <f t="shared" si="2"/>
        <v>8.0705812404514979E-2</v>
      </c>
      <c r="F30" s="297">
        <v>66780753</v>
      </c>
      <c r="G30" s="298">
        <f t="shared" si="3"/>
        <v>8.5033721290324923E-2</v>
      </c>
    </row>
    <row r="31" spans="1:7">
      <c r="A31" s="295" t="s">
        <v>47</v>
      </c>
      <c r="B31" s="296" t="s">
        <v>60</v>
      </c>
      <c r="C31" s="297">
        <v>29670462</v>
      </c>
      <c r="D31" s="298">
        <f t="shared" si="2"/>
        <v>3.6452395385975556E-2</v>
      </c>
      <c r="F31" s="297">
        <v>31207887</v>
      </c>
      <c r="G31" s="298">
        <f t="shared" si="3"/>
        <v>3.9737838314251331E-2</v>
      </c>
    </row>
    <row r="32" spans="1:7">
      <c r="A32" s="295" t="s">
        <v>61</v>
      </c>
      <c r="B32" s="296" t="s">
        <v>62</v>
      </c>
      <c r="C32" s="297">
        <v>1835264</v>
      </c>
      <c r="D32" s="298">
        <f t="shared" si="2"/>
        <v>2.2547599348350907E-3</v>
      </c>
      <c r="F32" s="297">
        <v>1739946</v>
      </c>
      <c r="G32" s="298">
        <f t="shared" si="3"/>
        <v>2.2155198403380643E-3</v>
      </c>
    </row>
    <row r="33" spans="1:7">
      <c r="A33" s="295" t="s">
        <v>63</v>
      </c>
      <c r="B33" s="296" t="s">
        <v>64</v>
      </c>
      <c r="C33" s="297">
        <v>2965114</v>
      </c>
      <c r="D33" s="298">
        <f t="shared" si="2"/>
        <v>3.6428656854919049E-3</v>
      </c>
      <c r="F33" s="297">
        <v>2595721</v>
      </c>
      <c r="G33" s="298">
        <f t="shared" si="3"/>
        <v>3.3052010668619372E-3</v>
      </c>
    </row>
    <row r="34" spans="1:7">
      <c r="A34" s="295" t="s">
        <v>65</v>
      </c>
      <c r="B34" s="296" t="s">
        <v>167</v>
      </c>
      <c r="C34" s="297">
        <v>8265549</v>
      </c>
      <c r="D34" s="298">
        <f t="shared" si="2"/>
        <v>1.0154848961575147E-2</v>
      </c>
      <c r="F34" s="297">
        <v>8865378</v>
      </c>
      <c r="G34" s="298">
        <f t="shared" si="3"/>
        <v>1.1288523236408823E-2</v>
      </c>
    </row>
    <row r="35" spans="1:7">
      <c r="A35" s="295" t="s">
        <v>67</v>
      </c>
      <c r="B35" s="296" t="s">
        <v>168</v>
      </c>
      <c r="C35" s="297">
        <v>3836771</v>
      </c>
      <c r="D35" s="298">
        <f t="shared" si="2"/>
        <v>4.7137619056098557E-3</v>
      </c>
      <c r="F35" s="297">
        <v>4695981</v>
      </c>
      <c r="G35" s="298">
        <f t="shared" si="3"/>
        <v>5.9795183731854796E-3</v>
      </c>
    </row>
    <row r="36" spans="1:7">
      <c r="A36" s="295" t="s">
        <v>69</v>
      </c>
      <c r="B36" s="296" t="s">
        <v>70</v>
      </c>
      <c r="C36" s="297">
        <v>1519464</v>
      </c>
      <c r="D36" s="298">
        <f t="shared" si="2"/>
        <v>1.8667758696428777E-3</v>
      </c>
      <c r="F36" s="297">
        <v>1694395</v>
      </c>
      <c r="G36" s="298">
        <f t="shared" si="3"/>
        <v>2.1575185321093954E-3</v>
      </c>
    </row>
    <row r="37" spans="1:7">
      <c r="A37" s="295" t="s">
        <v>71</v>
      </c>
      <c r="B37" s="296" t="s">
        <v>169</v>
      </c>
      <c r="C37" s="297">
        <v>32440</v>
      </c>
      <c r="D37" s="298">
        <f t="shared" si="2"/>
        <v>3.9854981237604151E-5</v>
      </c>
      <c r="F37" s="297">
        <v>40378</v>
      </c>
      <c r="G37" s="298">
        <f t="shared" si="3"/>
        <v>5.1414388787451078E-5</v>
      </c>
    </row>
    <row r="38" spans="1:7">
      <c r="A38" s="295" t="s">
        <v>73</v>
      </c>
      <c r="B38" s="296" t="s">
        <v>170</v>
      </c>
      <c r="C38" s="297">
        <v>1135616</v>
      </c>
      <c r="D38" s="298">
        <f t="shared" si="2"/>
        <v>1.3951897155709951E-3</v>
      </c>
      <c r="F38" s="297">
        <v>741845</v>
      </c>
      <c r="G38" s="298">
        <f t="shared" si="3"/>
        <v>9.4461110629616733E-4</v>
      </c>
    </row>
    <row r="39" spans="1:7">
      <c r="A39" s="295" t="s">
        <v>75</v>
      </c>
      <c r="B39" s="296" t="s">
        <v>120</v>
      </c>
      <c r="C39" s="297">
        <v>1080887</v>
      </c>
      <c r="D39" s="298">
        <f t="shared" si="2"/>
        <v>1.3279510204984659E-3</v>
      </c>
      <c r="F39" s="297">
        <v>1018098</v>
      </c>
      <c r="G39" s="298">
        <f t="shared" si="3"/>
        <v>1.2963714496935551E-3</v>
      </c>
    </row>
    <row r="40" spans="1:7">
      <c r="A40" s="295" t="s">
        <v>77</v>
      </c>
      <c r="B40" s="296" t="s">
        <v>78</v>
      </c>
      <c r="C40" s="297">
        <v>3708091</v>
      </c>
      <c r="D40" s="298">
        <f t="shared" si="2"/>
        <v>4.5556688419336874E-3</v>
      </c>
      <c r="F40" s="297">
        <v>2755385</v>
      </c>
      <c r="G40" s="298">
        <f t="shared" si="3"/>
        <v>3.5085055141193446E-3</v>
      </c>
    </row>
    <row r="41" spans="1:7">
      <c r="A41" s="295" t="s">
        <v>79</v>
      </c>
      <c r="B41" s="296" t="s">
        <v>80</v>
      </c>
      <c r="C41" s="297">
        <v>7824661</v>
      </c>
      <c r="D41" s="298">
        <f t="shared" si="2"/>
        <v>9.6131848750188945E-3</v>
      </c>
      <c r="F41" s="297">
        <v>6635596</v>
      </c>
      <c r="G41" s="298">
        <f t="shared" si="3"/>
        <v>8.4492820986788661E-3</v>
      </c>
    </row>
    <row r="42" spans="1:7">
      <c r="A42" s="295" t="s">
        <v>81</v>
      </c>
      <c r="B42" s="296" t="s">
        <v>171</v>
      </c>
      <c r="C42" s="297">
        <v>5678659</v>
      </c>
      <c r="D42" s="298">
        <f t="shared" si="2"/>
        <v>6.9766599229270027E-3</v>
      </c>
      <c r="F42" s="297">
        <v>5625605</v>
      </c>
      <c r="G42" s="298">
        <f t="shared" si="3"/>
        <v>7.1632335092037432E-3</v>
      </c>
    </row>
    <row r="43" spans="1:7">
      <c r="A43" s="295" t="s">
        <v>83</v>
      </c>
      <c r="B43" s="296" t="s">
        <v>172</v>
      </c>
      <c r="C43" s="297">
        <v>2093249</v>
      </c>
      <c r="D43" s="298">
        <f t="shared" si="2"/>
        <v>2.5717139217211358E-3</v>
      </c>
      <c r="F43" s="297">
        <v>1907163</v>
      </c>
      <c r="G43" s="298">
        <f t="shared" si="3"/>
        <v>2.4284417247768973E-3</v>
      </c>
    </row>
    <row r="44" spans="1:7">
      <c r="A44" s="295" t="s">
        <v>85</v>
      </c>
      <c r="B44" s="296" t="s">
        <v>86</v>
      </c>
      <c r="C44" s="297">
        <v>4368536</v>
      </c>
      <c r="D44" s="298">
        <f t="shared" si="2"/>
        <v>5.3670752255178264E-3</v>
      </c>
      <c r="F44" s="297">
        <v>3804640</v>
      </c>
      <c r="G44" s="298">
        <f t="shared" si="3"/>
        <v>4.8445500063472157E-3</v>
      </c>
    </row>
    <row r="45" spans="1:7">
      <c r="A45" s="295" t="s">
        <v>87</v>
      </c>
      <c r="B45" s="296" t="s">
        <v>88</v>
      </c>
      <c r="C45" s="297">
        <v>1867542</v>
      </c>
      <c r="D45" s="298">
        <f t="shared" si="2"/>
        <v>2.2944158868815579E-3</v>
      </c>
      <c r="F45" s="297">
        <v>1991080</v>
      </c>
      <c r="G45" s="298">
        <f t="shared" si="3"/>
        <v>2.5352954883084374E-3</v>
      </c>
    </row>
    <row r="46" spans="1:7">
      <c r="A46" s="295" t="s">
        <v>89</v>
      </c>
      <c r="B46" s="296" t="s">
        <v>90</v>
      </c>
      <c r="C46" s="297">
        <v>4252482</v>
      </c>
      <c r="D46" s="298">
        <f t="shared" si="2"/>
        <v>5.2244941529978233E-3</v>
      </c>
      <c r="F46" s="297">
        <v>4342765</v>
      </c>
      <c r="G46" s="298">
        <f t="shared" si="3"/>
        <v>5.5297589806957989E-3</v>
      </c>
    </row>
    <row r="47" spans="1:7">
      <c r="A47" s="295" t="s">
        <v>91</v>
      </c>
      <c r="B47" s="296" t="s">
        <v>173</v>
      </c>
      <c r="C47" s="297">
        <v>18875</v>
      </c>
      <c r="D47" s="298">
        <f t="shared" si="2"/>
        <v>2.3189357917995634E-5</v>
      </c>
      <c r="F47" s="297">
        <v>17635</v>
      </c>
      <c r="G47" s="298">
        <f t="shared" si="3"/>
        <v>2.2455117793518742E-5</v>
      </c>
    </row>
    <row r="48" spans="1:7">
      <c r="A48" s="295" t="s">
        <v>93</v>
      </c>
      <c r="B48" s="296" t="s">
        <v>121</v>
      </c>
      <c r="C48" s="297">
        <v>1271976</v>
      </c>
      <c r="D48" s="298">
        <f t="shared" si="2"/>
        <v>1.5627182371973729E-3</v>
      </c>
      <c r="F48" s="297">
        <v>1130190</v>
      </c>
      <c r="G48" s="298">
        <f t="shared" si="3"/>
        <v>1.4391011952966798E-3</v>
      </c>
    </row>
    <row r="49" spans="1:7">
      <c r="A49" s="295" t="s">
        <v>95</v>
      </c>
      <c r="B49" s="296" t="s">
        <v>96</v>
      </c>
      <c r="C49" s="297">
        <v>26759</v>
      </c>
      <c r="D49" s="298">
        <f t="shared" si="2"/>
        <v>3.2875445220007691E-5</v>
      </c>
      <c r="F49" s="297">
        <v>161780</v>
      </c>
      <c r="G49" s="298">
        <f t="shared" si="3"/>
        <v>2.0599880672727316E-4</v>
      </c>
    </row>
    <row r="50" spans="1:7">
      <c r="A50" s="295" t="s">
        <v>97</v>
      </c>
      <c r="B50" s="296" t="s">
        <v>174</v>
      </c>
      <c r="C50" s="297">
        <v>767519</v>
      </c>
      <c r="D50" s="298">
        <f t="shared" si="2"/>
        <v>9.4295485032381936E-4</v>
      </c>
      <c r="F50" s="297">
        <v>787563</v>
      </c>
      <c r="G50" s="298">
        <f t="shared" si="3"/>
        <v>1.0028250600973632E-3</v>
      </c>
    </row>
    <row r="51" spans="1:7">
      <c r="A51" s="295" t="s">
        <v>99</v>
      </c>
      <c r="B51" s="296" t="s">
        <v>175</v>
      </c>
      <c r="C51" s="297">
        <v>15981965</v>
      </c>
      <c r="D51" s="298">
        <f t="shared" si="2"/>
        <v>1.9635046708232004E-2</v>
      </c>
      <c r="F51" s="297">
        <v>13066698</v>
      </c>
      <c r="G51" s="298">
        <f t="shared" si="3"/>
        <v>1.663817651048119E-2</v>
      </c>
    </row>
    <row r="52" spans="1:7">
      <c r="A52" s="295" t="s">
        <v>101</v>
      </c>
      <c r="B52" s="296" t="s">
        <v>176</v>
      </c>
      <c r="C52" s="297">
        <v>40320566</v>
      </c>
      <c r="D52" s="298">
        <f t="shared" si="2"/>
        <v>4.9536849612194199E-2</v>
      </c>
      <c r="F52" s="297">
        <v>38315348</v>
      </c>
      <c r="G52" s="298">
        <f t="shared" si="3"/>
        <v>4.8787958754729958E-2</v>
      </c>
    </row>
    <row r="53" spans="1:7">
      <c r="A53" s="295" t="s">
        <v>103</v>
      </c>
      <c r="B53" s="296" t="s">
        <v>177</v>
      </c>
      <c r="C53" s="297">
        <v>48184631</v>
      </c>
      <c r="D53" s="298">
        <f t="shared" si="2"/>
        <v>5.9198445266519094E-2</v>
      </c>
      <c r="F53" s="297">
        <v>43998243</v>
      </c>
      <c r="G53" s="298">
        <f t="shared" si="3"/>
        <v>5.6024141155251568E-2</v>
      </c>
    </row>
    <row r="54" spans="1:7">
      <c r="A54" s="295" t="s">
        <v>105</v>
      </c>
      <c r="B54" s="296" t="s">
        <v>178</v>
      </c>
      <c r="C54" s="297">
        <v>0</v>
      </c>
      <c r="D54" s="298">
        <f t="shared" si="2"/>
        <v>0</v>
      </c>
      <c r="F54" s="297">
        <v>0</v>
      </c>
      <c r="G54" s="298">
        <f t="shared" si="3"/>
        <v>0</v>
      </c>
    </row>
    <row r="55" spans="1:7">
      <c r="A55" s="295" t="s">
        <v>107</v>
      </c>
      <c r="B55" s="296" t="s">
        <v>179</v>
      </c>
      <c r="C55" s="297">
        <v>122357</v>
      </c>
      <c r="D55" s="298">
        <f t="shared" si="2"/>
        <v>1.5032478234554657E-4</v>
      </c>
      <c r="F55" s="297">
        <v>22290</v>
      </c>
      <c r="G55" s="298">
        <f t="shared" si="3"/>
        <v>2.8382453961867467E-5</v>
      </c>
    </row>
    <row r="56" spans="1:7">
      <c r="A56" s="295" t="s">
        <v>109</v>
      </c>
      <c r="B56" s="296" t="s">
        <v>112</v>
      </c>
      <c r="C56" s="297">
        <v>480151</v>
      </c>
      <c r="D56" s="298">
        <f t="shared" si="2"/>
        <v>5.8990163675144485E-4</v>
      </c>
      <c r="F56" s="297">
        <v>806058</v>
      </c>
      <c r="G56" s="298">
        <f t="shared" si="3"/>
        <v>1.0263752389230581E-3</v>
      </c>
    </row>
    <row r="57" spans="1:7">
      <c r="A57" s="295" t="s">
        <v>111</v>
      </c>
      <c r="B57" s="296" t="s">
        <v>180</v>
      </c>
      <c r="C57" s="297">
        <v>639024</v>
      </c>
      <c r="D57" s="298">
        <f t="shared" si="2"/>
        <v>7.8508907306962868E-4</v>
      </c>
      <c r="F57" s="297">
        <v>694485</v>
      </c>
      <c r="G57" s="298">
        <f t="shared" si="3"/>
        <v>8.8430634991958404E-4</v>
      </c>
    </row>
    <row r="58" spans="1:7">
      <c r="A58" s="295" t="s">
        <v>113</v>
      </c>
      <c r="B58" s="296" t="s">
        <v>181</v>
      </c>
      <c r="C58" s="313">
        <v>22369430</v>
      </c>
      <c r="D58" s="301">
        <f t="shared" si="2"/>
        <v>2.7482528142598626E-2</v>
      </c>
      <c r="F58" s="313">
        <v>19849031</v>
      </c>
      <c r="G58" s="301">
        <f t="shared" si="3"/>
        <v>2.5274302761111717E-2</v>
      </c>
    </row>
    <row r="59" spans="1:7" ht="5.55" customHeight="1">
      <c r="B59" s="296"/>
      <c r="C59" s="314"/>
      <c r="D59" s="303"/>
      <c r="F59" s="314"/>
      <c r="G59" s="303"/>
    </row>
    <row r="60" spans="1:7">
      <c r="A60" s="315" t="s">
        <v>32</v>
      </c>
      <c r="B60" s="315"/>
      <c r="C60" s="297">
        <v>627848046</v>
      </c>
      <c r="D60" s="298">
        <f t="shared" si="2"/>
        <v>0.77135857254612916</v>
      </c>
      <c r="E60" s="305"/>
      <c r="F60" s="297">
        <v>629287337</v>
      </c>
      <c r="G60" s="298">
        <f t="shared" si="3"/>
        <v>0.80128841952394247</v>
      </c>
    </row>
    <row r="61" spans="1:7" ht="6.75" customHeight="1" thickBot="1">
      <c r="A61" s="316"/>
      <c r="B61" s="316"/>
      <c r="C61" s="316"/>
      <c r="D61" s="316"/>
      <c r="F61" s="316"/>
      <c r="G61" s="316"/>
    </row>
    <row r="62" spans="1:7" ht="13.2" thickTop="1">
      <c r="A62" s="315" t="s">
        <v>33</v>
      </c>
      <c r="B62" s="315"/>
      <c r="C62" s="317">
        <v>186102908</v>
      </c>
      <c r="D62" s="318">
        <f t="shared" si="2"/>
        <v>0.22864142745387089</v>
      </c>
      <c r="E62" s="305"/>
      <c r="F62" s="317">
        <v>156057018</v>
      </c>
      <c r="G62" s="318">
        <f t="shared" si="3"/>
        <v>0.19871158047605753</v>
      </c>
    </row>
  </sheetData>
  <mergeCells count="5">
    <mergeCell ref="A1:G1"/>
    <mergeCell ref="A2:G2"/>
    <mergeCell ref="C4:D4"/>
    <mergeCell ref="F4:G4"/>
    <mergeCell ref="A5:B5"/>
  </mergeCells>
  <printOptions horizontalCentered="1"/>
  <pageMargins left="0.4" right="0.21" top="0.43" bottom="0.4" header="0.42" footer="0.21"/>
  <pageSetup scale="99" firstPageNumber="10" orientation="portrait" useFirstPageNumber="1" r:id="rId1"/>
  <headerFooter alignWithMargins="0">
    <oddFooter xml:space="preserve">&amp;C&amp;P&amp;R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BF942-A684-4FE6-986D-DAC095B5E64E}">
  <sheetPr codeName="Sheet15"/>
  <dimension ref="A1:G62"/>
  <sheetViews>
    <sheetView showGridLines="0" zoomScaleNormal="100" workbookViewId="0">
      <selection activeCell="B4" sqref="B4"/>
    </sheetView>
  </sheetViews>
  <sheetFormatPr defaultColWidth="9.109375" defaultRowHeight="12.6"/>
  <cols>
    <col min="1" max="1" width="5.33203125" style="295" customWidth="1"/>
    <col min="2" max="2" width="39.5546875" style="287" bestFit="1" customWidth="1"/>
    <col min="3" max="3" width="12.88671875" style="319" customWidth="1"/>
    <col min="4" max="4" width="9.6640625" style="287" bestFit="1" customWidth="1"/>
    <col min="5" max="5" width="4.6640625" style="287" customWidth="1"/>
    <col min="6" max="6" width="12.6640625" style="319" customWidth="1"/>
    <col min="7" max="7" width="9.6640625" style="320" bestFit="1" customWidth="1"/>
    <col min="8" max="16384" width="9.109375" style="287"/>
  </cols>
  <sheetData>
    <row r="1" spans="1:7">
      <c r="A1" s="440" t="s">
        <v>34</v>
      </c>
      <c r="B1" s="440"/>
      <c r="C1" s="440"/>
      <c r="D1" s="440"/>
      <c r="E1" s="440"/>
      <c r="F1" s="440"/>
      <c r="G1" s="440"/>
    </row>
    <row r="2" spans="1:7" s="288" customFormat="1">
      <c r="A2" s="440" t="s">
        <v>182</v>
      </c>
      <c r="B2" s="440"/>
      <c r="C2" s="440"/>
      <c r="D2" s="440"/>
      <c r="E2" s="440"/>
      <c r="F2" s="440"/>
      <c r="G2" s="440"/>
    </row>
    <row r="3" spans="1:7" s="288" customFormat="1" ht="9.75" customHeight="1">
      <c r="A3" s="289"/>
      <c r="B3" s="290"/>
      <c r="C3" s="290"/>
      <c r="D3" s="290"/>
      <c r="E3" s="290"/>
      <c r="F3" s="290"/>
      <c r="G3" s="290"/>
    </row>
    <row r="4" spans="1:7" s="288" customFormat="1" ht="13.5" customHeight="1" thickBot="1">
      <c r="A4" s="289"/>
      <c r="B4" s="290"/>
      <c r="C4" s="441" t="s">
        <v>115</v>
      </c>
      <c r="D4" s="441"/>
      <c r="E4" s="291"/>
      <c r="F4" s="441" t="s">
        <v>116</v>
      </c>
      <c r="G4" s="441"/>
    </row>
    <row r="5" spans="1:7" ht="26.4" customHeight="1" thickBot="1">
      <c r="A5" s="442" t="s">
        <v>29</v>
      </c>
      <c r="B5" s="443"/>
      <c r="C5" s="292" t="s">
        <v>37</v>
      </c>
      <c r="D5" s="293" t="s">
        <v>38</v>
      </c>
      <c r="E5" s="294"/>
      <c r="F5" s="292" t="s">
        <v>37</v>
      </c>
      <c r="G5" s="293" t="s">
        <v>38</v>
      </c>
    </row>
    <row r="6" spans="1:7">
      <c r="A6" s="295" t="s">
        <v>39</v>
      </c>
      <c r="B6" s="296" t="s">
        <v>143</v>
      </c>
      <c r="C6" s="297">
        <v>700240012</v>
      </c>
      <c r="D6" s="298">
        <f>IFERROR(C6/C$20,"err")</f>
        <v>0.89163436082761427</v>
      </c>
      <c r="F6" s="297">
        <v>770051623</v>
      </c>
      <c r="G6" s="298">
        <f>IFERROR(F6/F$20,"err")</f>
        <v>0.90938339023388892</v>
      </c>
    </row>
    <row r="7" spans="1:7">
      <c r="A7" s="295" t="s">
        <v>41</v>
      </c>
      <c r="B7" s="296" t="s">
        <v>144</v>
      </c>
      <c r="C7" s="297">
        <v>105031715</v>
      </c>
      <c r="D7" s="298">
        <f t="shared" ref="D7:D20" si="0">IFERROR(C7/C$20,"err")</f>
        <v>0.13373969562689478</v>
      </c>
      <c r="F7" s="297">
        <v>115515546</v>
      </c>
      <c r="G7" s="298">
        <f t="shared" ref="G7:G20" si="1">IFERROR(F7/F$20,"err")</f>
        <v>0.13641672286456405</v>
      </c>
    </row>
    <row r="8" spans="1:7">
      <c r="A8" s="295" t="s">
        <v>43</v>
      </c>
      <c r="B8" s="296" t="s">
        <v>145</v>
      </c>
      <c r="C8" s="297">
        <v>595208297</v>
      </c>
      <c r="D8" s="298">
        <f t="shared" si="0"/>
        <v>0.75789466520071946</v>
      </c>
      <c r="F8" s="297">
        <v>654536079</v>
      </c>
      <c r="G8" s="298">
        <f t="shared" si="1"/>
        <v>0.77296666973120132</v>
      </c>
    </row>
    <row r="9" spans="1:7">
      <c r="A9" s="295" t="s">
        <v>45</v>
      </c>
      <c r="B9" s="296" t="s">
        <v>146</v>
      </c>
      <c r="C9" s="297">
        <v>15962205</v>
      </c>
      <c r="D9" s="298">
        <f t="shared" si="0"/>
        <v>2.032510311989191E-2</v>
      </c>
      <c r="F9" s="297">
        <v>18047369</v>
      </c>
      <c r="G9" s="298">
        <f t="shared" si="1"/>
        <v>2.1312827758330679E-2</v>
      </c>
    </row>
    <row r="10" spans="1:7">
      <c r="A10" s="295" t="s">
        <v>47</v>
      </c>
      <c r="B10" s="296" t="s">
        <v>147</v>
      </c>
      <c r="C10" s="297">
        <v>84243920</v>
      </c>
      <c r="D10" s="298">
        <f t="shared" si="0"/>
        <v>0.10727003952298098</v>
      </c>
      <c r="F10" s="297">
        <v>83545172</v>
      </c>
      <c r="G10" s="298">
        <f t="shared" si="1"/>
        <v>9.8661686414020289E-2</v>
      </c>
    </row>
    <row r="11" spans="1:7">
      <c r="A11" s="295" t="s">
        <v>61</v>
      </c>
      <c r="B11" s="296" t="s">
        <v>148</v>
      </c>
      <c r="C11" s="297">
        <v>13021797</v>
      </c>
      <c r="D11" s="298">
        <f t="shared" si="0"/>
        <v>1.6581002864660559E-2</v>
      </c>
      <c r="F11" s="297">
        <v>14768788</v>
      </c>
      <c r="G11" s="298">
        <f t="shared" si="1"/>
        <v>1.7441026159730044E-2</v>
      </c>
    </row>
    <row r="12" spans="1:7">
      <c r="A12" s="295" t="s">
        <v>63</v>
      </c>
      <c r="B12" s="296" t="s">
        <v>149</v>
      </c>
      <c r="C12" s="297">
        <v>37832209</v>
      </c>
      <c r="D12" s="298">
        <f t="shared" si="0"/>
        <v>4.817276492679444E-2</v>
      </c>
      <c r="F12" s="297">
        <v>38284357</v>
      </c>
      <c r="G12" s="298">
        <f t="shared" si="1"/>
        <v>4.5211460273208874E-2</v>
      </c>
    </row>
    <row r="13" spans="1:7">
      <c r="A13" s="295" t="s">
        <v>65</v>
      </c>
      <c r="B13" s="296" t="s">
        <v>150</v>
      </c>
      <c r="C13" s="297">
        <v>276005</v>
      </c>
      <c r="D13" s="298">
        <f t="shared" si="0"/>
        <v>3.5144455835555094E-4</v>
      </c>
      <c r="F13" s="297">
        <v>361</v>
      </c>
      <c r="G13" s="298">
        <f t="shared" si="1"/>
        <v>4.2631869613556276E-7</v>
      </c>
    </row>
    <row r="14" spans="1:7">
      <c r="A14" s="295" t="s">
        <v>67</v>
      </c>
      <c r="B14" s="296" t="s">
        <v>151</v>
      </c>
      <c r="C14" s="297">
        <v>12700</v>
      </c>
      <c r="D14" s="298">
        <f t="shared" si="0"/>
        <v>1.6171250126321976E-5</v>
      </c>
      <c r="F14" s="297">
        <v>24377</v>
      </c>
      <c r="G14" s="298">
        <f t="shared" si="1"/>
        <v>2.8787730902206682E-5</v>
      </c>
    </row>
    <row r="15" spans="1:7">
      <c r="A15" s="295" t="s">
        <v>69</v>
      </c>
      <c r="B15" s="296" t="s">
        <v>152</v>
      </c>
      <c r="C15" s="297">
        <v>5270423</v>
      </c>
      <c r="D15" s="298">
        <f t="shared" si="0"/>
        <v>6.7109707562614364E-3</v>
      </c>
      <c r="F15" s="297">
        <v>5161290</v>
      </c>
      <c r="G15" s="298">
        <f t="shared" si="1"/>
        <v>6.0951646071399409E-3</v>
      </c>
    </row>
    <row r="16" spans="1:7">
      <c r="A16" s="295" t="s">
        <v>71</v>
      </c>
      <c r="B16" s="296" t="s">
        <v>153</v>
      </c>
      <c r="C16" s="297">
        <v>0</v>
      </c>
      <c r="D16" s="298">
        <f t="shared" si="0"/>
        <v>0</v>
      </c>
      <c r="F16" s="297">
        <v>887</v>
      </c>
      <c r="G16" s="298">
        <f t="shared" si="1"/>
        <v>1.0474921979840559E-6</v>
      </c>
    </row>
    <row r="17" spans="1:7">
      <c r="A17" s="295" t="s">
        <v>73</v>
      </c>
      <c r="B17" s="299" t="s">
        <v>154</v>
      </c>
      <c r="C17" s="297">
        <v>109018</v>
      </c>
      <c r="D17" s="298">
        <f t="shared" si="0"/>
        <v>1.3881553907648577E-4</v>
      </c>
      <c r="F17" s="297">
        <v>151354</v>
      </c>
      <c r="G17" s="298">
        <f t="shared" si="1"/>
        <v>1.7873972281136276E-4</v>
      </c>
    </row>
    <row r="18" spans="1:7">
      <c r="A18" s="295" t="s">
        <v>75</v>
      </c>
      <c r="B18" s="296" t="s">
        <v>48</v>
      </c>
      <c r="C18" s="300">
        <v>33407781</v>
      </c>
      <c r="D18" s="301">
        <f t="shared" si="0"/>
        <v>4.2539022261132826E-2</v>
      </c>
      <c r="F18" s="300">
        <v>32264316</v>
      </c>
      <c r="G18" s="301">
        <f t="shared" si="1"/>
        <v>3.8102163791761151E-2</v>
      </c>
    </row>
    <row r="19" spans="1:7" ht="12" customHeight="1">
      <c r="B19" s="296"/>
      <c r="C19" s="302"/>
      <c r="D19" s="303"/>
      <c r="F19" s="302"/>
      <c r="G19" s="303"/>
    </row>
    <row r="20" spans="1:7">
      <c r="A20" s="304" t="s">
        <v>30</v>
      </c>
      <c r="B20" s="304"/>
      <c r="C20" s="297">
        <v>785344355</v>
      </c>
      <c r="D20" s="298">
        <f t="shared" si="0"/>
        <v>1</v>
      </c>
      <c r="E20" s="305"/>
      <c r="F20" s="297">
        <v>846784350</v>
      </c>
      <c r="G20" s="298">
        <f t="shared" si="1"/>
        <v>1</v>
      </c>
    </row>
    <row r="21" spans="1:7" s="310" customFormat="1">
      <c r="A21" s="306"/>
      <c r="B21" s="307" t="s">
        <v>142</v>
      </c>
      <c r="C21" s="308">
        <v>55</v>
      </c>
      <c r="D21" s="299"/>
      <c r="E21" s="309"/>
      <c r="F21" s="308">
        <v>57</v>
      </c>
      <c r="G21" s="299"/>
    </row>
    <row r="22" spans="1:7">
      <c r="A22" s="304" t="s">
        <v>31</v>
      </c>
      <c r="B22" s="304"/>
      <c r="C22" s="311"/>
      <c r="D22" s="311"/>
      <c r="E22" s="312"/>
      <c r="F22" s="311"/>
      <c r="G22" s="311"/>
    </row>
    <row r="23" spans="1:7">
      <c r="A23" s="295" t="s">
        <v>155</v>
      </c>
      <c r="B23" s="296" t="s">
        <v>156</v>
      </c>
      <c r="C23" s="297">
        <v>288070779</v>
      </c>
      <c r="D23" s="298">
        <f t="shared" ref="D23:D62" si="2">IFERROR(C23/C$20,"err")</f>
        <v>0.36680823789711964</v>
      </c>
      <c r="F23" s="297">
        <v>309326518</v>
      </c>
      <c r="G23" s="298">
        <f t="shared" ref="G23:G62" si="3">IFERROR(F23/F$20,"err")</f>
        <v>0.36529550646513481</v>
      </c>
    </row>
    <row r="24" spans="1:7">
      <c r="A24" s="295" t="s">
        <v>157</v>
      </c>
      <c r="B24" s="296" t="s">
        <v>158</v>
      </c>
      <c r="C24" s="297">
        <v>318951</v>
      </c>
      <c r="D24" s="298">
        <f t="shared" si="2"/>
        <v>4.0612885031815119E-4</v>
      </c>
      <c r="F24" s="297">
        <v>3029229</v>
      </c>
      <c r="G24" s="298">
        <f t="shared" si="3"/>
        <v>3.5773322924543892E-3</v>
      </c>
    </row>
    <row r="25" spans="1:7">
      <c r="A25" s="295" t="s">
        <v>159</v>
      </c>
      <c r="B25" s="296" t="s">
        <v>160</v>
      </c>
      <c r="C25" s="297">
        <v>48234337</v>
      </c>
      <c r="D25" s="298">
        <f t="shared" si="2"/>
        <v>6.1418073094827302E-2</v>
      </c>
      <c r="F25" s="297">
        <v>49292456</v>
      </c>
      <c r="G25" s="298">
        <f t="shared" si="3"/>
        <v>5.8211345072685862E-2</v>
      </c>
    </row>
    <row r="26" spans="1:7">
      <c r="A26" s="295" t="s">
        <v>161</v>
      </c>
      <c r="B26" s="296" t="s">
        <v>162</v>
      </c>
      <c r="C26" s="297">
        <v>22124</v>
      </c>
      <c r="D26" s="298">
        <f t="shared" si="2"/>
        <v>2.817108171612184E-5</v>
      </c>
      <c r="F26" s="297">
        <v>16649</v>
      </c>
      <c r="G26" s="298">
        <f t="shared" si="3"/>
        <v>1.9661440365542893E-5</v>
      </c>
    </row>
    <row r="27" spans="1:7">
      <c r="A27" s="295" t="s">
        <v>53</v>
      </c>
      <c r="B27" s="296" t="s">
        <v>163</v>
      </c>
      <c r="C27" s="297">
        <v>6544603</v>
      </c>
      <c r="D27" s="298">
        <f t="shared" si="2"/>
        <v>8.3334182748407218E-3</v>
      </c>
      <c r="F27" s="297">
        <v>6035673</v>
      </c>
      <c r="G27" s="298">
        <f t="shared" si="3"/>
        <v>7.1277569076471474E-3</v>
      </c>
    </row>
    <row r="28" spans="1:7">
      <c r="A28" s="295" t="s">
        <v>55</v>
      </c>
      <c r="B28" s="296" t="s">
        <v>164</v>
      </c>
      <c r="C28" s="297">
        <v>177798</v>
      </c>
      <c r="D28" s="298">
        <f t="shared" si="2"/>
        <v>2.2639495511494445E-4</v>
      </c>
      <c r="F28" s="297">
        <v>220090</v>
      </c>
      <c r="G28" s="298">
        <f t="shared" si="3"/>
        <v>2.599126920567202E-4</v>
      </c>
    </row>
    <row r="29" spans="1:7">
      <c r="A29" s="295" t="s">
        <v>58</v>
      </c>
      <c r="B29" s="296" t="s">
        <v>165</v>
      </c>
      <c r="C29" s="297">
        <v>20626808</v>
      </c>
      <c r="D29" s="298">
        <f t="shared" si="2"/>
        <v>2.626466704532434E-2</v>
      </c>
      <c r="F29" s="297">
        <v>20587073</v>
      </c>
      <c r="G29" s="298">
        <f t="shared" si="3"/>
        <v>2.4312061270381297E-2</v>
      </c>
    </row>
    <row r="30" spans="1:7">
      <c r="A30" s="295" t="s">
        <v>59</v>
      </c>
      <c r="B30" s="296" t="s">
        <v>166</v>
      </c>
      <c r="C30" s="297">
        <v>66780753</v>
      </c>
      <c r="D30" s="298">
        <f t="shared" si="2"/>
        <v>8.5033721290324923E-2</v>
      </c>
      <c r="F30" s="297">
        <v>81259640</v>
      </c>
      <c r="G30" s="298">
        <f t="shared" si="3"/>
        <v>9.5962614330319163E-2</v>
      </c>
    </row>
    <row r="31" spans="1:7">
      <c r="A31" s="295" t="s">
        <v>47</v>
      </c>
      <c r="B31" s="296" t="s">
        <v>60</v>
      </c>
      <c r="C31" s="297">
        <v>31207887</v>
      </c>
      <c r="D31" s="298">
        <f t="shared" si="2"/>
        <v>3.9737838314251331E-2</v>
      </c>
      <c r="F31" s="297">
        <v>34507220</v>
      </c>
      <c r="G31" s="298">
        <f t="shared" si="3"/>
        <v>4.0750894841171781E-2</v>
      </c>
    </row>
    <row r="32" spans="1:7">
      <c r="A32" s="295" t="s">
        <v>61</v>
      </c>
      <c r="B32" s="296" t="s">
        <v>62</v>
      </c>
      <c r="C32" s="297">
        <v>1739946</v>
      </c>
      <c r="D32" s="298">
        <f t="shared" si="2"/>
        <v>2.2155198403380643E-3</v>
      </c>
      <c r="F32" s="297">
        <v>1714667</v>
      </c>
      <c r="G32" s="298">
        <f t="shared" si="3"/>
        <v>2.0249157887719583E-3</v>
      </c>
    </row>
    <row r="33" spans="1:7">
      <c r="A33" s="295" t="s">
        <v>63</v>
      </c>
      <c r="B33" s="296" t="s">
        <v>64</v>
      </c>
      <c r="C33" s="297">
        <v>2595721</v>
      </c>
      <c r="D33" s="298">
        <f t="shared" si="2"/>
        <v>3.3052010668619372E-3</v>
      </c>
      <c r="F33" s="297">
        <v>2818914</v>
      </c>
      <c r="G33" s="298">
        <f t="shared" si="3"/>
        <v>3.3289632714633898E-3</v>
      </c>
    </row>
    <row r="34" spans="1:7">
      <c r="A34" s="295" t="s">
        <v>65</v>
      </c>
      <c r="B34" s="296" t="s">
        <v>167</v>
      </c>
      <c r="C34" s="297">
        <v>8865378</v>
      </c>
      <c r="D34" s="298">
        <f t="shared" si="2"/>
        <v>1.1288523236408823E-2</v>
      </c>
      <c r="F34" s="297">
        <v>9619282</v>
      </c>
      <c r="G34" s="298">
        <f t="shared" si="3"/>
        <v>1.1359777728532654E-2</v>
      </c>
    </row>
    <row r="35" spans="1:7">
      <c r="A35" s="295" t="s">
        <v>67</v>
      </c>
      <c r="B35" s="296" t="s">
        <v>168</v>
      </c>
      <c r="C35" s="297">
        <v>4695981</v>
      </c>
      <c r="D35" s="298">
        <f t="shared" si="2"/>
        <v>5.9795183731854796E-3</v>
      </c>
      <c r="F35" s="297">
        <v>5410684</v>
      </c>
      <c r="G35" s="298">
        <f t="shared" si="3"/>
        <v>6.3896835126912776E-3</v>
      </c>
    </row>
    <row r="36" spans="1:7">
      <c r="A36" s="295" t="s">
        <v>69</v>
      </c>
      <c r="B36" s="296" t="s">
        <v>70</v>
      </c>
      <c r="C36" s="297">
        <v>1694395</v>
      </c>
      <c r="D36" s="298">
        <f t="shared" si="2"/>
        <v>2.1575185321093954E-3</v>
      </c>
      <c r="F36" s="297">
        <v>1584705</v>
      </c>
      <c r="G36" s="298">
        <f t="shared" si="3"/>
        <v>1.8714386962867227E-3</v>
      </c>
    </row>
    <row r="37" spans="1:7">
      <c r="A37" s="295" t="s">
        <v>71</v>
      </c>
      <c r="B37" s="296" t="s">
        <v>169</v>
      </c>
      <c r="C37" s="297">
        <v>40378</v>
      </c>
      <c r="D37" s="298">
        <f t="shared" si="2"/>
        <v>5.1414388787451078E-5</v>
      </c>
      <c r="F37" s="297">
        <v>44379</v>
      </c>
      <c r="G37" s="298">
        <f t="shared" si="3"/>
        <v>5.2408857107479605E-5</v>
      </c>
    </row>
    <row r="38" spans="1:7">
      <c r="A38" s="295" t="s">
        <v>73</v>
      </c>
      <c r="B38" s="296" t="s">
        <v>170</v>
      </c>
      <c r="C38" s="297">
        <v>741845</v>
      </c>
      <c r="D38" s="298">
        <f t="shared" si="2"/>
        <v>9.4461110629616733E-4</v>
      </c>
      <c r="F38" s="297">
        <v>705672</v>
      </c>
      <c r="G38" s="298">
        <f t="shared" si="3"/>
        <v>8.3335503307306049E-4</v>
      </c>
    </row>
    <row r="39" spans="1:7">
      <c r="A39" s="295" t="s">
        <v>75</v>
      </c>
      <c r="B39" s="296" t="s">
        <v>120</v>
      </c>
      <c r="C39" s="297">
        <v>1018098</v>
      </c>
      <c r="D39" s="298">
        <f t="shared" si="2"/>
        <v>1.2963714496935551E-3</v>
      </c>
      <c r="F39" s="297">
        <v>1303943</v>
      </c>
      <c r="G39" s="298">
        <f t="shared" si="3"/>
        <v>1.5398761207620335E-3</v>
      </c>
    </row>
    <row r="40" spans="1:7">
      <c r="A40" s="295" t="s">
        <v>77</v>
      </c>
      <c r="B40" s="296" t="s">
        <v>78</v>
      </c>
      <c r="C40" s="297">
        <v>2755385</v>
      </c>
      <c r="D40" s="298">
        <f t="shared" si="2"/>
        <v>3.5085055141193446E-3</v>
      </c>
      <c r="F40" s="297">
        <v>3648777</v>
      </c>
      <c r="G40" s="298">
        <f t="shared" si="3"/>
        <v>4.308980202574599E-3</v>
      </c>
    </row>
    <row r="41" spans="1:7">
      <c r="A41" s="295" t="s">
        <v>79</v>
      </c>
      <c r="B41" s="296" t="s">
        <v>80</v>
      </c>
      <c r="C41" s="297">
        <v>6635596</v>
      </c>
      <c r="D41" s="298">
        <f t="shared" si="2"/>
        <v>8.4492820986788661E-3</v>
      </c>
      <c r="F41" s="297">
        <v>6449788</v>
      </c>
      <c r="G41" s="298">
        <f t="shared" si="3"/>
        <v>7.6168011371490277E-3</v>
      </c>
    </row>
    <row r="42" spans="1:7">
      <c r="A42" s="295" t="s">
        <v>81</v>
      </c>
      <c r="B42" s="296" t="s">
        <v>171</v>
      </c>
      <c r="C42" s="297">
        <v>5625605</v>
      </c>
      <c r="D42" s="298">
        <f t="shared" si="2"/>
        <v>7.1632335092037432E-3</v>
      </c>
      <c r="F42" s="297">
        <v>5364248</v>
      </c>
      <c r="G42" s="298">
        <f t="shared" si="3"/>
        <v>6.3348454656725764E-3</v>
      </c>
    </row>
    <row r="43" spans="1:7">
      <c r="A43" s="295" t="s">
        <v>83</v>
      </c>
      <c r="B43" s="296" t="s">
        <v>172</v>
      </c>
      <c r="C43" s="297">
        <v>1907163</v>
      </c>
      <c r="D43" s="298">
        <f t="shared" si="2"/>
        <v>2.4284417247768973E-3</v>
      </c>
      <c r="F43" s="297">
        <v>1811000</v>
      </c>
      <c r="G43" s="298">
        <f t="shared" si="3"/>
        <v>2.1386791099764655E-3</v>
      </c>
    </row>
    <row r="44" spans="1:7">
      <c r="A44" s="295" t="s">
        <v>85</v>
      </c>
      <c r="B44" s="296" t="s">
        <v>86</v>
      </c>
      <c r="C44" s="297">
        <v>3804640</v>
      </c>
      <c r="D44" s="298">
        <f t="shared" si="2"/>
        <v>4.8445500063472157E-3</v>
      </c>
      <c r="F44" s="297">
        <v>4077905</v>
      </c>
      <c r="G44" s="298">
        <f t="shared" si="3"/>
        <v>4.8157538575199221E-3</v>
      </c>
    </row>
    <row r="45" spans="1:7">
      <c r="A45" s="295" t="s">
        <v>87</v>
      </c>
      <c r="B45" s="296" t="s">
        <v>88</v>
      </c>
      <c r="C45" s="297">
        <v>1991080</v>
      </c>
      <c r="D45" s="298">
        <f t="shared" si="2"/>
        <v>2.5352954883084374E-3</v>
      </c>
      <c r="F45" s="297">
        <v>2115366</v>
      </c>
      <c r="G45" s="298">
        <f t="shared" si="3"/>
        <v>2.4981165511620521E-3</v>
      </c>
    </row>
    <row r="46" spans="1:7">
      <c r="A46" s="295" t="s">
        <v>89</v>
      </c>
      <c r="B46" s="296" t="s">
        <v>90</v>
      </c>
      <c r="C46" s="297">
        <v>4342765</v>
      </c>
      <c r="D46" s="298">
        <f t="shared" si="2"/>
        <v>5.5297589806957989E-3</v>
      </c>
      <c r="F46" s="297">
        <v>4581977</v>
      </c>
      <c r="G46" s="298">
        <f t="shared" si="3"/>
        <v>5.4110317461582751E-3</v>
      </c>
    </row>
    <row r="47" spans="1:7">
      <c r="A47" s="295" t="s">
        <v>91</v>
      </c>
      <c r="B47" s="296" t="s">
        <v>173</v>
      </c>
      <c r="C47" s="297">
        <v>17635</v>
      </c>
      <c r="D47" s="298">
        <f t="shared" si="2"/>
        <v>2.2455117793518742E-5</v>
      </c>
      <c r="F47" s="297">
        <v>21236</v>
      </c>
      <c r="G47" s="298">
        <f t="shared" si="3"/>
        <v>2.5078403964362354E-5</v>
      </c>
    </row>
    <row r="48" spans="1:7">
      <c r="A48" s="295" t="s">
        <v>93</v>
      </c>
      <c r="B48" s="296" t="s">
        <v>121</v>
      </c>
      <c r="C48" s="297">
        <v>1130190</v>
      </c>
      <c r="D48" s="298">
        <f t="shared" si="2"/>
        <v>1.4391011952966798E-3</v>
      </c>
      <c r="F48" s="297">
        <v>1309552</v>
      </c>
      <c r="G48" s="298">
        <f t="shared" si="3"/>
        <v>1.5465000032180566E-3</v>
      </c>
    </row>
    <row r="49" spans="1:7">
      <c r="A49" s="295" t="s">
        <v>95</v>
      </c>
      <c r="B49" s="296" t="s">
        <v>96</v>
      </c>
      <c r="C49" s="297">
        <v>161780</v>
      </c>
      <c r="D49" s="298">
        <f t="shared" si="2"/>
        <v>2.0599880672727316E-4</v>
      </c>
      <c r="F49" s="297">
        <v>104708</v>
      </c>
      <c r="G49" s="298">
        <f t="shared" si="3"/>
        <v>1.2365367876720915E-4</v>
      </c>
    </row>
    <row r="50" spans="1:7">
      <c r="A50" s="295" t="s">
        <v>97</v>
      </c>
      <c r="B50" s="296" t="s">
        <v>174</v>
      </c>
      <c r="C50" s="297">
        <v>787563</v>
      </c>
      <c r="D50" s="298">
        <f t="shared" si="2"/>
        <v>1.0028250600973632E-3</v>
      </c>
      <c r="F50" s="297">
        <v>737691</v>
      </c>
      <c r="G50" s="298">
        <f t="shared" si="3"/>
        <v>8.7116749382531696E-4</v>
      </c>
    </row>
    <row r="51" spans="1:7">
      <c r="A51" s="295" t="s">
        <v>99</v>
      </c>
      <c r="B51" s="296" t="s">
        <v>175</v>
      </c>
      <c r="C51" s="297">
        <v>13066698</v>
      </c>
      <c r="D51" s="298">
        <f t="shared" si="2"/>
        <v>1.663817651048119E-2</v>
      </c>
      <c r="F51" s="297">
        <v>14880513</v>
      </c>
      <c r="G51" s="298">
        <f t="shared" si="3"/>
        <v>1.7572966481962025E-2</v>
      </c>
    </row>
    <row r="52" spans="1:7">
      <c r="A52" s="295" t="s">
        <v>101</v>
      </c>
      <c r="B52" s="296" t="s">
        <v>176</v>
      </c>
      <c r="C52" s="297">
        <v>38315348</v>
      </c>
      <c r="D52" s="298">
        <f t="shared" si="2"/>
        <v>4.8787958754729958E-2</v>
      </c>
      <c r="F52" s="297">
        <v>38717056</v>
      </c>
      <c r="G52" s="298">
        <f t="shared" si="3"/>
        <v>4.5722451058525113E-2</v>
      </c>
    </row>
    <row r="53" spans="1:7">
      <c r="A53" s="295" t="s">
        <v>103</v>
      </c>
      <c r="B53" s="296" t="s">
        <v>177</v>
      </c>
      <c r="C53" s="297">
        <v>43998243</v>
      </c>
      <c r="D53" s="298">
        <f t="shared" si="2"/>
        <v>5.6024141155251568E-2</v>
      </c>
      <c r="F53" s="297">
        <v>48203793</v>
      </c>
      <c r="G53" s="298">
        <f t="shared" si="3"/>
        <v>5.6925701331159463E-2</v>
      </c>
    </row>
    <row r="54" spans="1:7">
      <c r="A54" s="295" t="s">
        <v>105</v>
      </c>
      <c r="B54" s="296" t="s">
        <v>178</v>
      </c>
      <c r="C54" s="297">
        <v>0</v>
      </c>
      <c r="D54" s="298">
        <f t="shared" si="2"/>
        <v>0</v>
      </c>
      <c r="F54" s="297">
        <v>0</v>
      </c>
      <c r="G54" s="298">
        <f t="shared" si="3"/>
        <v>0</v>
      </c>
    </row>
    <row r="55" spans="1:7">
      <c r="A55" s="295" t="s">
        <v>107</v>
      </c>
      <c r="B55" s="296" t="s">
        <v>179</v>
      </c>
      <c r="C55" s="297">
        <v>22290</v>
      </c>
      <c r="D55" s="298">
        <f t="shared" si="2"/>
        <v>2.8382453961867467E-5</v>
      </c>
      <c r="F55" s="297">
        <v>77794</v>
      </c>
      <c r="G55" s="298">
        <f t="shared" si="3"/>
        <v>9.1869907609889111E-5</v>
      </c>
    </row>
    <row r="56" spans="1:7">
      <c r="A56" s="295" t="s">
        <v>109</v>
      </c>
      <c r="B56" s="296" t="s">
        <v>112</v>
      </c>
      <c r="C56" s="297">
        <v>806058</v>
      </c>
      <c r="D56" s="298">
        <f t="shared" si="2"/>
        <v>1.0263752389230581E-3</v>
      </c>
      <c r="F56" s="297">
        <v>712737</v>
      </c>
      <c r="G56" s="298">
        <f t="shared" si="3"/>
        <v>8.4169836157222322E-4</v>
      </c>
    </row>
    <row r="57" spans="1:7">
      <c r="A57" s="295" t="s">
        <v>111</v>
      </c>
      <c r="B57" s="296" t="s">
        <v>180</v>
      </c>
      <c r="C57" s="297">
        <v>694485</v>
      </c>
      <c r="D57" s="298">
        <f t="shared" si="2"/>
        <v>8.8430634991958404E-4</v>
      </c>
      <c r="F57" s="297">
        <v>681339</v>
      </c>
      <c r="G57" s="298">
        <f t="shared" si="3"/>
        <v>8.0461926345237723E-4</v>
      </c>
    </row>
    <row r="58" spans="1:7">
      <c r="A58" s="295" t="s">
        <v>113</v>
      </c>
      <c r="B58" s="296" t="s">
        <v>181</v>
      </c>
      <c r="C58" s="313">
        <v>19849031</v>
      </c>
      <c r="D58" s="301">
        <f t="shared" si="2"/>
        <v>2.5274302761111717E-2</v>
      </c>
      <c r="F58" s="313">
        <v>20027928</v>
      </c>
      <c r="G58" s="301">
        <f t="shared" si="3"/>
        <v>2.3651745571348831E-2</v>
      </c>
    </row>
    <row r="59" spans="1:7" ht="5.55" customHeight="1">
      <c r="B59" s="296"/>
      <c r="C59" s="314"/>
      <c r="D59" s="303"/>
      <c r="F59" s="314"/>
      <c r="G59" s="303"/>
    </row>
    <row r="60" spans="1:7">
      <c r="A60" s="315" t="s">
        <v>32</v>
      </c>
      <c r="B60" s="315"/>
      <c r="C60" s="297">
        <v>629287337</v>
      </c>
      <c r="D60" s="298">
        <f t="shared" si="2"/>
        <v>0.80128841952394247</v>
      </c>
      <c r="E60" s="305"/>
      <c r="F60" s="297">
        <v>681000202</v>
      </c>
      <c r="G60" s="298">
        <f t="shared" si="3"/>
        <v>0.80421916394652315</v>
      </c>
    </row>
    <row r="61" spans="1:7" ht="6.75" customHeight="1" thickBot="1">
      <c r="A61" s="316"/>
      <c r="B61" s="316"/>
      <c r="C61" s="316"/>
      <c r="D61" s="316"/>
      <c r="F61" s="316"/>
      <c r="G61" s="316"/>
    </row>
    <row r="62" spans="1:7" ht="13.2" thickTop="1">
      <c r="A62" s="315" t="s">
        <v>33</v>
      </c>
      <c r="B62" s="315"/>
      <c r="C62" s="317">
        <v>156057018</v>
      </c>
      <c r="D62" s="318">
        <f t="shared" si="2"/>
        <v>0.19871158047605753</v>
      </c>
      <c r="E62" s="305"/>
      <c r="F62" s="317">
        <v>165784147</v>
      </c>
      <c r="G62" s="318">
        <f t="shared" si="3"/>
        <v>0.19578083487253869</v>
      </c>
    </row>
  </sheetData>
  <mergeCells count="5">
    <mergeCell ref="A1:G1"/>
    <mergeCell ref="A2:G2"/>
    <mergeCell ref="C4:D4"/>
    <mergeCell ref="F4:G4"/>
    <mergeCell ref="A5:B5"/>
  </mergeCells>
  <printOptions horizontalCentered="1"/>
  <pageMargins left="0.4" right="0.21" top="0.43" bottom="0.4" header="0.42" footer="0.21"/>
  <pageSetup scale="99" firstPageNumber="11" orientation="portrait" useFirstPageNumber="1" r:id="rId1"/>
  <headerFooter alignWithMargins="0">
    <oddFooter xml:space="preserve">&amp;C&amp;P&amp;R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AFF01-7D74-4C22-90A7-BDA6BC23450A}">
  <sheetPr codeName="Sheet16"/>
  <dimension ref="A1:G62"/>
  <sheetViews>
    <sheetView showGridLines="0" zoomScaleNormal="100" workbookViewId="0">
      <selection activeCell="A2" sqref="A2:G2"/>
    </sheetView>
  </sheetViews>
  <sheetFormatPr defaultColWidth="9.109375" defaultRowHeight="12.6"/>
  <cols>
    <col min="1" max="1" width="5.33203125" style="295" customWidth="1"/>
    <col min="2" max="2" width="39.5546875" style="287" bestFit="1" customWidth="1"/>
    <col min="3" max="3" width="12.88671875" style="319" customWidth="1"/>
    <col min="4" max="4" width="9.6640625" style="287" bestFit="1" customWidth="1"/>
    <col min="5" max="5" width="4.6640625" style="287" customWidth="1"/>
    <col min="6" max="6" width="12.6640625" style="319" customWidth="1"/>
    <col min="7" max="7" width="9.6640625" style="320" bestFit="1" customWidth="1"/>
    <col min="8" max="16384" width="9.109375" style="287"/>
  </cols>
  <sheetData>
    <row r="1" spans="1:7">
      <c r="A1" s="440" t="s">
        <v>34</v>
      </c>
      <c r="B1" s="440"/>
      <c r="C1" s="440"/>
      <c r="D1" s="440"/>
      <c r="E1" s="440"/>
      <c r="F1" s="440"/>
      <c r="G1" s="440"/>
    </row>
    <row r="2" spans="1:7" s="288" customFormat="1">
      <c r="A2" s="440" t="s">
        <v>182</v>
      </c>
      <c r="B2" s="440"/>
      <c r="C2" s="440"/>
      <c r="D2" s="440"/>
      <c r="E2" s="440"/>
      <c r="F2" s="440"/>
      <c r="G2" s="440"/>
    </row>
    <row r="3" spans="1:7" s="288" customFormat="1" ht="9.75" customHeight="1">
      <c r="A3" s="289"/>
      <c r="B3" s="290"/>
      <c r="C3" s="290"/>
      <c r="D3" s="290"/>
      <c r="E3" s="290"/>
      <c r="F3" s="290"/>
      <c r="G3" s="290"/>
    </row>
    <row r="4" spans="1:7" s="288" customFormat="1" ht="13.5" customHeight="1" thickBot="1">
      <c r="A4" s="289"/>
      <c r="B4" s="290"/>
      <c r="C4" s="441" t="s">
        <v>116</v>
      </c>
      <c r="D4" s="441"/>
      <c r="E4" s="291"/>
      <c r="F4" s="441" t="s">
        <v>117</v>
      </c>
      <c r="G4" s="441"/>
    </row>
    <row r="5" spans="1:7" ht="28.2" customHeight="1" thickBot="1">
      <c r="A5" s="442" t="s">
        <v>29</v>
      </c>
      <c r="B5" s="443"/>
      <c r="C5" s="292" t="s">
        <v>37</v>
      </c>
      <c r="D5" s="293" t="s">
        <v>38</v>
      </c>
      <c r="E5" s="294"/>
      <c r="F5" s="292" t="s">
        <v>37</v>
      </c>
      <c r="G5" s="293" t="s">
        <v>38</v>
      </c>
    </row>
    <row r="6" spans="1:7">
      <c r="A6" s="295" t="s">
        <v>39</v>
      </c>
      <c r="B6" s="296" t="s">
        <v>143</v>
      </c>
      <c r="C6" s="297">
        <v>770051623</v>
      </c>
      <c r="D6" s="298">
        <f>IFERROR(C6/C$20,"err")</f>
        <v>0.90938339023388892</v>
      </c>
      <c r="F6" s="297">
        <v>859770175</v>
      </c>
      <c r="G6" s="298">
        <f t="shared" ref="G6:G20" si="0">IFERROR(F6/F$20,"err")</f>
        <v>0.93799665539243149</v>
      </c>
    </row>
    <row r="7" spans="1:7">
      <c r="A7" s="295" t="s">
        <v>41</v>
      </c>
      <c r="B7" s="296" t="s">
        <v>144</v>
      </c>
      <c r="C7" s="297">
        <v>115515546</v>
      </c>
      <c r="D7" s="298">
        <f t="shared" ref="D7:D20" si="1">IFERROR(C7/C$20,"err")</f>
        <v>0.13641672286456405</v>
      </c>
      <c r="F7" s="297">
        <v>128953071</v>
      </c>
      <c r="G7" s="298">
        <f t="shared" si="0"/>
        <v>0.14068590981372756</v>
      </c>
    </row>
    <row r="8" spans="1:7">
      <c r="A8" s="295" t="s">
        <v>43</v>
      </c>
      <c r="B8" s="296" t="s">
        <v>145</v>
      </c>
      <c r="C8" s="297">
        <v>654536079</v>
      </c>
      <c r="D8" s="298">
        <f t="shared" si="1"/>
        <v>0.77296666973120132</v>
      </c>
      <c r="F8" s="297">
        <v>730817104</v>
      </c>
      <c r="G8" s="298">
        <f t="shared" si="0"/>
        <v>0.79731074557870396</v>
      </c>
    </row>
    <row r="9" spans="1:7">
      <c r="A9" s="295" t="s">
        <v>45</v>
      </c>
      <c r="B9" s="296" t="s">
        <v>146</v>
      </c>
      <c r="C9" s="297">
        <v>18047369</v>
      </c>
      <c r="D9" s="298">
        <f t="shared" si="1"/>
        <v>2.1312827758330679E-2</v>
      </c>
      <c r="F9" s="297">
        <v>15640229</v>
      </c>
      <c r="G9" s="298">
        <f t="shared" si="0"/>
        <v>1.7063260529561534E-2</v>
      </c>
    </row>
    <row r="10" spans="1:7">
      <c r="A10" s="295" t="s">
        <v>47</v>
      </c>
      <c r="B10" s="296" t="s">
        <v>147</v>
      </c>
      <c r="C10" s="297">
        <v>83545172</v>
      </c>
      <c r="D10" s="298">
        <f t="shared" si="1"/>
        <v>9.8661686414020289E-2</v>
      </c>
      <c r="F10" s="297">
        <v>75954757</v>
      </c>
      <c r="G10" s="298">
        <f t="shared" si="0"/>
        <v>8.2865526275257076E-2</v>
      </c>
    </row>
    <row r="11" spans="1:7">
      <c r="A11" s="295" t="s">
        <v>61</v>
      </c>
      <c r="B11" s="296" t="s">
        <v>148</v>
      </c>
      <c r="C11" s="297">
        <v>14768788</v>
      </c>
      <c r="D11" s="298">
        <f t="shared" si="1"/>
        <v>1.7441026159730044E-2</v>
      </c>
      <c r="F11" s="297">
        <v>11641775</v>
      </c>
      <c r="G11" s="298">
        <f t="shared" si="0"/>
        <v>1.2701005838951349E-2</v>
      </c>
    </row>
    <row r="12" spans="1:7">
      <c r="A12" s="295" t="s">
        <v>63</v>
      </c>
      <c r="B12" s="296" t="s">
        <v>149</v>
      </c>
      <c r="C12" s="297">
        <v>38284357</v>
      </c>
      <c r="D12" s="298">
        <f t="shared" si="1"/>
        <v>4.5211460273208874E-2</v>
      </c>
      <c r="F12" s="297">
        <v>49133498</v>
      </c>
      <c r="G12" s="298">
        <f t="shared" si="0"/>
        <v>5.3603925946524862E-2</v>
      </c>
    </row>
    <row r="13" spans="1:7">
      <c r="A13" s="295" t="s">
        <v>65</v>
      </c>
      <c r="B13" s="296" t="s">
        <v>150</v>
      </c>
      <c r="C13" s="297">
        <v>361</v>
      </c>
      <c r="D13" s="298">
        <f t="shared" si="1"/>
        <v>4.2631869613556276E-7</v>
      </c>
      <c r="F13" s="297">
        <v>0</v>
      </c>
      <c r="G13" s="298">
        <f t="shared" si="0"/>
        <v>0</v>
      </c>
    </row>
    <row r="14" spans="1:7">
      <c r="A14" s="295" t="s">
        <v>67</v>
      </c>
      <c r="B14" s="296" t="s">
        <v>151</v>
      </c>
      <c r="C14" s="297">
        <v>24377</v>
      </c>
      <c r="D14" s="298">
        <f t="shared" si="1"/>
        <v>2.8787730902206682E-5</v>
      </c>
      <c r="F14" s="297">
        <v>7617</v>
      </c>
      <c r="G14" s="298">
        <f t="shared" si="0"/>
        <v>8.3100353232468792E-6</v>
      </c>
    </row>
    <row r="15" spans="1:7">
      <c r="A15" s="295" t="s">
        <v>69</v>
      </c>
      <c r="B15" s="296" t="s">
        <v>152</v>
      </c>
      <c r="C15" s="297">
        <v>5161290</v>
      </c>
      <c r="D15" s="298">
        <f t="shared" si="1"/>
        <v>6.0951646071399409E-3</v>
      </c>
      <c r="F15" s="297">
        <v>4640037</v>
      </c>
      <c r="G15" s="298">
        <f t="shared" si="0"/>
        <v>5.0622123370319648E-3</v>
      </c>
    </row>
    <row r="16" spans="1:7">
      <c r="A16" s="295" t="s">
        <v>71</v>
      </c>
      <c r="B16" s="296" t="s">
        <v>153</v>
      </c>
      <c r="C16" s="297">
        <v>887</v>
      </c>
      <c r="D16" s="298">
        <f t="shared" si="1"/>
        <v>1.0474921979840559E-6</v>
      </c>
      <c r="F16" s="297">
        <v>20789</v>
      </c>
      <c r="G16" s="298">
        <f t="shared" si="0"/>
        <v>2.2680494201782771E-5</v>
      </c>
    </row>
    <row r="17" spans="1:7">
      <c r="A17" s="295" t="s">
        <v>73</v>
      </c>
      <c r="B17" s="299" t="s">
        <v>154</v>
      </c>
      <c r="C17" s="297">
        <v>151354</v>
      </c>
      <c r="D17" s="298">
        <f t="shared" si="1"/>
        <v>1.7873972281136276E-4</v>
      </c>
      <c r="F17" s="297">
        <v>173818</v>
      </c>
      <c r="G17" s="298">
        <f t="shared" si="0"/>
        <v>1.8963288956493711E-4</v>
      </c>
    </row>
    <row r="18" spans="1:7">
      <c r="A18" s="295" t="s">
        <v>75</v>
      </c>
      <c r="B18" s="296" t="s">
        <v>48</v>
      </c>
      <c r="C18" s="300">
        <v>32264316</v>
      </c>
      <c r="D18" s="301">
        <f t="shared" si="1"/>
        <v>3.8102163791761151E-2</v>
      </c>
      <c r="F18" s="300">
        <v>28572978</v>
      </c>
      <c r="G18" s="301">
        <f t="shared" si="0"/>
        <v>3.1172700074879343E-2</v>
      </c>
    </row>
    <row r="19" spans="1:7" ht="12" customHeight="1">
      <c r="B19" s="296"/>
      <c r="C19" s="302"/>
      <c r="D19" s="303"/>
      <c r="F19" s="302"/>
      <c r="G19" s="303"/>
    </row>
    <row r="20" spans="1:7">
      <c r="A20" s="304" t="s">
        <v>30</v>
      </c>
      <c r="B20" s="304"/>
      <c r="C20" s="297">
        <v>846784350</v>
      </c>
      <c r="D20" s="298">
        <f t="shared" si="1"/>
        <v>1</v>
      </c>
      <c r="E20" s="305"/>
      <c r="F20" s="297">
        <f>SUM(F8:F18)</f>
        <v>916602602</v>
      </c>
      <c r="G20" s="298">
        <f t="shared" si="0"/>
        <v>1</v>
      </c>
    </row>
    <row r="21" spans="1:7" s="310" customFormat="1">
      <c r="A21" s="306"/>
      <c r="B21" s="307" t="s">
        <v>142</v>
      </c>
      <c r="C21" s="308">
        <v>57</v>
      </c>
      <c r="D21" s="299"/>
      <c r="E21" s="309"/>
      <c r="F21" s="308">
        <v>62</v>
      </c>
      <c r="G21" s="299"/>
    </row>
    <row r="22" spans="1:7">
      <c r="A22" s="304" t="s">
        <v>31</v>
      </c>
      <c r="B22" s="304"/>
      <c r="C22" s="311"/>
      <c r="D22" s="311"/>
      <c r="E22" s="312"/>
      <c r="F22" s="311"/>
      <c r="G22" s="311"/>
    </row>
    <row r="23" spans="1:7">
      <c r="A23" s="295" t="s">
        <v>155</v>
      </c>
      <c r="B23" s="296" t="s">
        <v>156</v>
      </c>
      <c r="C23" s="297">
        <v>309326518</v>
      </c>
      <c r="D23" s="298">
        <f t="shared" ref="D23:D62" si="2">IFERROR(C23/C$20,"err")</f>
        <v>0.36529550646513481</v>
      </c>
      <c r="F23" s="297">
        <v>347197103</v>
      </c>
      <c r="G23" s="298">
        <f t="shared" ref="G23:G62" si="3">IFERROR(F23/F$20,"err")</f>
        <v>0.37878694893776876</v>
      </c>
    </row>
    <row r="24" spans="1:7">
      <c r="A24" s="295" t="s">
        <v>157</v>
      </c>
      <c r="B24" s="296" t="s">
        <v>158</v>
      </c>
      <c r="C24" s="297">
        <v>3029229</v>
      </c>
      <c r="D24" s="298">
        <f t="shared" si="2"/>
        <v>3.5773322924543892E-3</v>
      </c>
      <c r="F24" s="297">
        <v>1428552</v>
      </c>
      <c r="G24" s="298">
        <f t="shared" si="3"/>
        <v>1.5585292872646679E-3</v>
      </c>
    </row>
    <row r="25" spans="1:7">
      <c r="A25" s="295" t="s">
        <v>159</v>
      </c>
      <c r="B25" s="296" t="s">
        <v>160</v>
      </c>
      <c r="C25" s="297">
        <v>49292456</v>
      </c>
      <c r="D25" s="298">
        <f t="shared" si="2"/>
        <v>5.8211345072685862E-2</v>
      </c>
      <c r="F25" s="297">
        <v>58933199</v>
      </c>
      <c r="G25" s="298">
        <f t="shared" si="3"/>
        <v>6.4295256059070188E-2</v>
      </c>
    </row>
    <row r="26" spans="1:7">
      <c r="A26" s="295" t="s">
        <v>161</v>
      </c>
      <c r="B26" s="296" t="s">
        <v>162</v>
      </c>
      <c r="C26" s="297">
        <v>16649</v>
      </c>
      <c r="D26" s="298">
        <f t="shared" si="2"/>
        <v>1.9661440365542893E-5</v>
      </c>
      <c r="F26" s="297">
        <v>174943</v>
      </c>
      <c r="G26" s="298">
        <f t="shared" si="3"/>
        <v>1.9086024807073371E-4</v>
      </c>
    </row>
    <row r="27" spans="1:7">
      <c r="A27" s="295" t="s">
        <v>53</v>
      </c>
      <c r="B27" s="296" t="s">
        <v>163</v>
      </c>
      <c r="C27" s="297">
        <v>6035673</v>
      </c>
      <c r="D27" s="298">
        <f t="shared" si="2"/>
        <v>7.1277569076471474E-3</v>
      </c>
      <c r="F27" s="297">
        <v>191987</v>
      </c>
      <c r="G27" s="298">
        <f t="shared" si="3"/>
        <v>2.0945500217988691E-4</v>
      </c>
    </row>
    <row r="28" spans="1:7">
      <c r="A28" s="295" t="s">
        <v>55</v>
      </c>
      <c r="B28" s="296" t="s">
        <v>164</v>
      </c>
      <c r="C28" s="297">
        <v>220090</v>
      </c>
      <c r="D28" s="298">
        <f t="shared" si="2"/>
        <v>2.599126920567202E-4</v>
      </c>
      <c r="F28" s="297">
        <v>6014357</v>
      </c>
      <c r="G28" s="298">
        <f t="shared" si="3"/>
        <v>6.5615753074198674E-3</v>
      </c>
    </row>
    <row r="29" spans="1:7">
      <c r="A29" s="295" t="s">
        <v>58</v>
      </c>
      <c r="B29" s="296" t="s">
        <v>165</v>
      </c>
      <c r="C29" s="297">
        <v>20587073</v>
      </c>
      <c r="D29" s="298">
        <f t="shared" si="2"/>
        <v>2.4312061270381297E-2</v>
      </c>
      <c r="F29" s="297">
        <v>22346091</v>
      </c>
      <c r="G29" s="298">
        <f t="shared" si="3"/>
        <v>2.4379257653471074E-2</v>
      </c>
    </row>
    <row r="30" spans="1:7">
      <c r="A30" s="295" t="s">
        <v>59</v>
      </c>
      <c r="B30" s="296" t="s">
        <v>166</v>
      </c>
      <c r="C30" s="297">
        <v>81259640</v>
      </c>
      <c r="D30" s="298">
        <f t="shared" si="2"/>
        <v>9.5962614330319163E-2</v>
      </c>
      <c r="F30" s="297">
        <v>96346744</v>
      </c>
      <c r="G30" s="298">
        <f t="shared" si="3"/>
        <v>0.10511288511485155</v>
      </c>
    </row>
    <row r="31" spans="1:7">
      <c r="A31" s="295" t="s">
        <v>47</v>
      </c>
      <c r="B31" s="296" t="s">
        <v>60</v>
      </c>
      <c r="C31" s="297">
        <v>34507220</v>
      </c>
      <c r="D31" s="298">
        <f t="shared" si="2"/>
        <v>4.0750894841171781E-2</v>
      </c>
      <c r="F31" s="297">
        <v>37766904</v>
      </c>
      <c r="G31" s="298">
        <f t="shared" si="3"/>
        <v>4.1203138544003391E-2</v>
      </c>
    </row>
    <row r="32" spans="1:7">
      <c r="A32" s="295" t="s">
        <v>61</v>
      </c>
      <c r="B32" s="296" t="s">
        <v>62</v>
      </c>
      <c r="C32" s="297">
        <v>1714667</v>
      </c>
      <c r="D32" s="298">
        <f t="shared" si="2"/>
        <v>2.0249157887719583E-3</v>
      </c>
      <c r="F32" s="297">
        <v>2570125</v>
      </c>
      <c r="G32" s="298">
        <f t="shared" si="3"/>
        <v>2.8039686930759989E-3</v>
      </c>
    </row>
    <row r="33" spans="1:7">
      <c r="A33" s="295" t="s">
        <v>63</v>
      </c>
      <c r="B33" s="296" t="s">
        <v>64</v>
      </c>
      <c r="C33" s="297">
        <v>2818914</v>
      </c>
      <c r="D33" s="298">
        <f t="shared" si="2"/>
        <v>3.3289632714633898E-3</v>
      </c>
      <c r="F33" s="297">
        <v>3012800</v>
      </c>
      <c r="G33" s="298">
        <f t="shared" si="3"/>
        <v>3.2869206277902317E-3</v>
      </c>
    </row>
    <row r="34" spans="1:7">
      <c r="A34" s="295" t="s">
        <v>65</v>
      </c>
      <c r="B34" s="296" t="s">
        <v>167</v>
      </c>
      <c r="C34" s="297">
        <v>9619282</v>
      </c>
      <c r="D34" s="298">
        <f t="shared" si="2"/>
        <v>1.1359777728532654E-2</v>
      </c>
      <c r="F34" s="297">
        <v>11280021</v>
      </c>
      <c r="G34" s="298">
        <f t="shared" si="3"/>
        <v>1.2306337528812732E-2</v>
      </c>
    </row>
    <row r="35" spans="1:7">
      <c r="A35" s="295" t="s">
        <v>67</v>
      </c>
      <c r="B35" s="296" t="s">
        <v>168</v>
      </c>
      <c r="C35" s="297">
        <v>5410684</v>
      </c>
      <c r="D35" s="298">
        <f t="shared" si="2"/>
        <v>6.3896835126912776E-3</v>
      </c>
      <c r="F35" s="297">
        <v>5758670</v>
      </c>
      <c r="G35" s="298">
        <f t="shared" si="3"/>
        <v>6.2826245391784299E-3</v>
      </c>
    </row>
    <row r="36" spans="1:7">
      <c r="A36" s="295" t="s">
        <v>69</v>
      </c>
      <c r="B36" s="296" t="s">
        <v>70</v>
      </c>
      <c r="C36" s="297">
        <v>1584705</v>
      </c>
      <c r="D36" s="298">
        <f t="shared" si="2"/>
        <v>1.8714386962867227E-3</v>
      </c>
      <c r="F36" s="297">
        <v>1808740</v>
      </c>
      <c r="G36" s="298">
        <f t="shared" si="3"/>
        <v>1.9733088211329342E-3</v>
      </c>
    </row>
    <row r="37" spans="1:7">
      <c r="A37" s="295" t="s">
        <v>71</v>
      </c>
      <c r="B37" s="296" t="s">
        <v>169</v>
      </c>
      <c r="C37" s="297">
        <v>44379</v>
      </c>
      <c r="D37" s="298">
        <f t="shared" si="2"/>
        <v>5.2408857107479605E-5</v>
      </c>
      <c r="F37" s="297">
        <v>74002</v>
      </c>
      <c r="G37" s="298">
        <f t="shared" si="3"/>
        <v>8.0735097018631415E-5</v>
      </c>
    </row>
    <row r="38" spans="1:7">
      <c r="A38" s="295" t="s">
        <v>73</v>
      </c>
      <c r="B38" s="296" t="s">
        <v>170</v>
      </c>
      <c r="C38" s="297">
        <v>705672</v>
      </c>
      <c r="D38" s="298">
        <f t="shared" si="2"/>
        <v>8.3335503307306049E-4</v>
      </c>
      <c r="F38" s="297">
        <v>933023</v>
      </c>
      <c r="G38" s="298">
        <f t="shared" si="3"/>
        <v>1.0179144134701027E-3</v>
      </c>
    </row>
    <row r="39" spans="1:7">
      <c r="A39" s="295" t="s">
        <v>75</v>
      </c>
      <c r="B39" s="296" t="s">
        <v>120</v>
      </c>
      <c r="C39" s="297">
        <v>1303943</v>
      </c>
      <c r="D39" s="298">
        <f t="shared" si="2"/>
        <v>1.5398761207620335E-3</v>
      </c>
      <c r="F39" s="297">
        <v>1611557</v>
      </c>
      <c r="G39" s="298">
        <f t="shared" si="3"/>
        <v>1.7581850591342747E-3</v>
      </c>
    </row>
    <row r="40" spans="1:7">
      <c r="A40" s="295" t="s">
        <v>77</v>
      </c>
      <c r="B40" s="296" t="s">
        <v>78</v>
      </c>
      <c r="C40" s="297">
        <v>3648777</v>
      </c>
      <c r="D40" s="298">
        <f t="shared" si="2"/>
        <v>4.308980202574599E-3</v>
      </c>
      <c r="F40" s="297">
        <v>3582939</v>
      </c>
      <c r="G40" s="298">
        <f t="shared" si="3"/>
        <v>3.9089339176892274E-3</v>
      </c>
    </row>
    <row r="41" spans="1:7">
      <c r="A41" s="295" t="s">
        <v>79</v>
      </c>
      <c r="B41" s="296" t="s">
        <v>80</v>
      </c>
      <c r="C41" s="297">
        <v>6449788</v>
      </c>
      <c r="D41" s="298">
        <f t="shared" si="2"/>
        <v>7.6168011371490277E-3</v>
      </c>
      <c r="F41" s="297">
        <v>7267804</v>
      </c>
      <c r="G41" s="298">
        <f t="shared" si="3"/>
        <v>7.9290676069889657E-3</v>
      </c>
    </row>
    <row r="42" spans="1:7">
      <c r="A42" s="295" t="s">
        <v>81</v>
      </c>
      <c r="B42" s="296" t="s">
        <v>171</v>
      </c>
      <c r="C42" s="297">
        <v>5364248</v>
      </c>
      <c r="D42" s="298">
        <f t="shared" si="2"/>
        <v>6.3348454656725764E-3</v>
      </c>
      <c r="F42" s="297">
        <v>6243028</v>
      </c>
      <c r="G42" s="298">
        <f t="shared" si="3"/>
        <v>6.8110520157567698E-3</v>
      </c>
    </row>
    <row r="43" spans="1:7">
      <c r="A43" s="295" t="s">
        <v>83</v>
      </c>
      <c r="B43" s="296" t="s">
        <v>172</v>
      </c>
      <c r="C43" s="297">
        <v>1811000</v>
      </c>
      <c r="D43" s="298">
        <f t="shared" si="2"/>
        <v>2.1386791099764655E-3</v>
      </c>
      <c r="F43" s="297">
        <v>1668056</v>
      </c>
      <c r="G43" s="298">
        <f t="shared" si="3"/>
        <v>1.819824639773388E-3</v>
      </c>
    </row>
    <row r="44" spans="1:7">
      <c r="A44" s="295" t="s">
        <v>85</v>
      </c>
      <c r="B44" s="296" t="s">
        <v>86</v>
      </c>
      <c r="C44" s="297">
        <v>4077905</v>
      </c>
      <c r="D44" s="298">
        <f t="shared" si="2"/>
        <v>4.8157538575199221E-3</v>
      </c>
      <c r="F44" s="297">
        <v>4992480</v>
      </c>
      <c r="G44" s="298">
        <f t="shared" si="3"/>
        <v>5.4467224826839408E-3</v>
      </c>
    </row>
    <row r="45" spans="1:7">
      <c r="A45" s="295" t="s">
        <v>87</v>
      </c>
      <c r="B45" s="296" t="s">
        <v>88</v>
      </c>
      <c r="C45" s="297">
        <v>2115366</v>
      </c>
      <c r="D45" s="298">
        <f t="shared" si="2"/>
        <v>2.4981165511620521E-3</v>
      </c>
      <c r="F45" s="297">
        <v>2921414</v>
      </c>
      <c r="G45" s="298">
        <f t="shared" si="3"/>
        <v>3.1872198416473619E-3</v>
      </c>
    </row>
    <row r="46" spans="1:7">
      <c r="A46" s="295" t="s">
        <v>89</v>
      </c>
      <c r="B46" s="296" t="s">
        <v>90</v>
      </c>
      <c r="C46" s="297">
        <v>4581977</v>
      </c>
      <c r="D46" s="298">
        <f t="shared" si="2"/>
        <v>5.4110317461582751E-3</v>
      </c>
      <c r="F46" s="297">
        <v>5189127</v>
      </c>
      <c r="G46" s="298">
        <f t="shared" si="3"/>
        <v>5.6612614765411719E-3</v>
      </c>
    </row>
    <row r="47" spans="1:7">
      <c r="A47" s="295" t="s">
        <v>91</v>
      </c>
      <c r="B47" s="296" t="s">
        <v>173</v>
      </c>
      <c r="C47" s="297">
        <v>21236</v>
      </c>
      <c r="D47" s="298">
        <f t="shared" si="2"/>
        <v>2.5078403964362354E-5</v>
      </c>
      <c r="F47" s="297">
        <v>42769</v>
      </c>
      <c r="G47" s="298">
        <f t="shared" si="3"/>
        <v>4.6660351941702212E-5</v>
      </c>
    </row>
    <row r="48" spans="1:7">
      <c r="A48" s="295" t="s">
        <v>93</v>
      </c>
      <c r="B48" s="296" t="s">
        <v>121</v>
      </c>
      <c r="C48" s="297">
        <v>1309552</v>
      </c>
      <c r="D48" s="298">
        <f t="shared" si="2"/>
        <v>1.5465000032180566E-3</v>
      </c>
      <c r="F48" s="297">
        <v>1868922</v>
      </c>
      <c r="G48" s="298">
        <f t="shared" si="3"/>
        <v>2.0389665007736909E-3</v>
      </c>
    </row>
    <row r="49" spans="1:7">
      <c r="A49" s="295" t="s">
        <v>95</v>
      </c>
      <c r="B49" s="296" t="s">
        <v>96</v>
      </c>
      <c r="C49" s="297">
        <v>104708</v>
      </c>
      <c r="D49" s="298">
        <f t="shared" si="2"/>
        <v>1.2365367876720915E-4</v>
      </c>
      <c r="F49" s="297">
        <v>267021</v>
      </c>
      <c r="G49" s="298">
        <f t="shared" si="3"/>
        <v>2.9131599606783574E-4</v>
      </c>
    </row>
    <row r="50" spans="1:7">
      <c r="A50" s="295" t="s">
        <v>97</v>
      </c>
      <c r="B50" s="296" t="s">
        <v>174</v>
      </c>
      <c r="C50" s="297">
        <v>737691</v>
      </c>
      <c r="D50" s="298">
        <f t="shared" si="2"/>
        <v>8.7116749382531696E-4</v>
      </c>
      <c r="F50" s="297">
        <v>2239780</v>
      </c>
      <c r="G50" s="298">
        <f t="shared" si="3"/>
        <v>2.4435671414338839E-3</v>
      </c>
    </row>
    <row r="51" spans="1:7">
      <c r="A51" s="295" t="s">
        <v>99</v>
      </c>
      <c r="B51" s="296" t="s">
        <v>175</v>
      </c>
      <c r="C51" s="297">
        <v>14880513</v>
      </c>
      <c r="D51" s="298">
        <f t="shared" si="2"/>
        <v>1.7572966481962025E-2</v>
      </c>
      <c r="F51" s="297">
        <v>11771694</v>
      </c>
      <c r="G51" s="298">
        <f t="shared" si="3"/>
        <v>1.2842745563142095E-2</v>
      </c>
    </row>
    <row r="52" spans="1:7">
      <c r="A52" s="295" t="s">
        <v>101</v>
      </c>
      <c r="B52" s="296" t="s">
        <v>176</v>
      </c>
      <c r="C52" s="297">
        <v>38717056</v>
      </c>
      <c r="D52" s="298">
        <f t="shared" si="2"/>
        <v>4.5722451058525113E-2</v>
      </c>
      <c r="F52" s="297">
        <v>50715856</v>
      </c>
      <c r="G52" s="298">
        <f t="shared" si="3"/>
        <v>5.5330255324760685E-2</v>
      </c>
    </row>
    <row r="53" spans="1:7">
      <c r="A53" s="295" t="s">
        <v>103</v>
      </c>
      <c r="B53" s="296" t="s">
        <v>177</v>
      </c>
      <c r="C53" s="297">
        <v>48203793</v>
      </c>
      <c r="D53" s="298">
        <f t="shared" si="2"/>
        <v>5.6925701331159463E-2</v>
      </c>
      <c r="F53" s="297">
        <v>52731540</v>
      </c>
      <c r="G53" s="298">
        <f t="shared" si="3"/>
        <v>5.7529337015781237E-2</v>
      </c>
    </row>
    <row r="54" spans="1:7">
      <c r="A54" s="295" t="s">
        <v>105</v>
      </c>
      <c r="B54" s="296" t="s">
        <v>178</v>
      </c>
      <c r="C54" s="297">
        <v>0</v>
      </c>
      <c r="D54" s="298">
        <f t="shared" si="2"/>
        <v>0</v>
      </c>
      <c r="F54" s="297">
        <v>0</v>
      </c>
      <c r="G54" s="298">
        <f t="shared" si="3"/>
        <v>0</v>
      </c>
    </row>
    <row r="55" spans="1:7">
      <c r="A55" s="295" t="s">
        <v>107</v>
      </c>
      <c r="B55" s="296" t="s">
        <v>179</v>
      </c>
      <c r="C55" s="297">
        <v>77794</v>
      </c>
      <c r="D55" s="298">
        <f t="shared" si="2"/>
        <v>9.1869907609889111E-5</v>
      </c>
      <c r="F55" s="297">
        <v>38724</v>
      </c>
      <c r="G55" s="298">
        <f t="shared" si="3"/>
        <v>4.2247316247526868E-5</v>
      </c>
    </row>
    <row r="56" spans="1:7">
      <c r="A56" s="295" t="s">
        <v>109</v>
      </c>
      <c r="B56" s="296" t="s">
        <v>112</v>
      </c>
      <c r="C56" s="297">
        <v>712737</v>
      </c>
      <c r="D56" s="298">
        <f t="shared" si="2"/>
        <v>8.4169836157222322E-4</v>
      </c>
      <c r="F56" s="297">
        <v>941767</v>
      </c>
      <c r="G56" s="298">
        <f t="shared" si="3"/>
        <v>1.0274539892698232E-3</v>
      </c>
    </row>
    <row r="57" spans="1:7">
      <c r="A57" s="295" t="s">
        <v>111</v>
      </c>
      <c r="B57" s="296" t="s">
        <v>180</v>
      </c>
      <c r="C57" s="297">
        <v>681339</v>
      </c>
      <c r="D57" s="298">
        <f t="shared" si="2"/>
        <v>8.0461926345237723E-4</v>
      </c>
      <c r="F57" s="297">
        <v>701486</v>
      </c>
      <c r="G57" s="298">
        <f t="shared" si="3"/>
        <v>7.6531094115309963E-4</v>
      </c>
    </row>
    <row r="58" spans="1:7">
      <c r="A58" s="295" t="s">
        <v>113</v>
      </c>
      <c r="B58" s="296" t="s">
        <v>181</v>
      </c>
      <c r="C58" s="313">
        <v>20027928</v>
      </c>
      <c r="D58" s="301">
        <f t="shared" si="2"/>
        <v>2.3651745571348831E-2</v>
      </c>
      <c r="F58" s="313">
        <v>20639168</v>
      </c>
      <c r="G58" s="301">
        <f t="shared" si="3"/>
        <v>2.2517029686546754E-2</v>
      </c>
    </row>
    <row r="59" spans="1:7" ht="5.55" customHeight="1">
      <c r="B59" s="296"/>
      <c r="C59" s="314"/>
      <c r="D59" s="303"/>
      <c r="F59" s="314"/>
      <c r="G59" s="303"/>
    </row>
    <row r="60" spans="1:7">
      <c r="A60" s="315" t="s">
        <v>32</v>
      </c>
      <c r="B60" s="315"/>
      <c r="C60" s="297">
        <v>681000202</v>
      </c>
      <c r="D60" s="298">
        <f t="shared" si="2"/>
        <v>0.80421916394652315</v>
      </c>
      <c r="E60" s="305"/>
      <c r="F60" s="297">
        <f>SUM(F23:F58)</f>
        <v>771272393</v>
      </c>
      <c r="G60" s="298">
        <f t="shared" si="3"/>
        <v>0.84144687274191265</v>
      </c>
    </row>
    <row r="61" spans="1:7" ht="6.75" customHeight="1" thickBot="1">
      <c r="A61" s="316"/>
      <c r="B61" s="316"/>
      <c r="C61" s="316"/>
      <c r="D61" s="316"/>
      <c r="F61" s="316"/>
      <c r="G61" s="316"/>
    </row>
    <row r="62" spans="1:7" ht="13.2" thickTop="1">
      <c r="A62" s="315" t="s">
        <v>33</v>
      </c>
      <c r="B62" s="315"/>
      <c r="C62" s="317">
        <v>165784147</v>
      </c>
      <c r="D62" s="318">
        <f t="shared" si="2"/>
        <v>0.19578083487253869</v>
      </c>
      <c r="E62" s="305"/>
      <c r="F62" s="317">
        <v>145330208</v>
      </c>
      <c r="G62" s="318">
        <f t="shared" si="3"/>
        <v>0.15855312616710202</v>
      </c>
    </row>
  </sheetData>
  <mergeCells count="5">
    <mergeCell ref="A1:G1"/>
    <mergeCell ref="A2:G2"/>
    <mergeCell ref="C4:D4"/>
    <mergeCell ref="F4:G4"/>
    <mergeCell ref="A5:B5"/>
  </mergeCells>
  <printOptions horizontalCentered="1"/>
  <pageMargins left="0.4" right="0.21" top="0.43" bottom="0.4" header="0.42" footer="0.21"/>
  <pageSetup scale="99" firstPageNumber="12" orientation="portrait" useFirstPageNumber="1" r:id="rId1"/>
  <headerFooter alignWithMargins="0">
    <oddFooter xml:space="preserve">&amp;C&amp;P&amp;R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C2FB9-75C9-46A6-AC47-1D50D379572F}">
  <sheetPr codeName="Sheet17">
    <tabColor rgb="FF963634"/>
  </sheetPr>
  <dimension ref="A1:G62"/>
  <sheetViews>
    <sheetView showGridLines="0" zoomScaleNormal="100" workbookViewId="0">
      <selection activeCell="A2" sqref="A2:G2"/>
    </sheetView>
  </sheetViews>
  <sheetFormatPr defaultColWidth="9.109375" defaultRowHeight="12.6"/>
  <cols>
    <col min="1" max="1" width="5.33203125" style="295" customWidth="1"/>
    <col min="2" max="2" width="39.5546875" style="287" bestFit="1" customWidth="1"/>
    <col min="3" max="3" width="12.88671875" style="319" customWidth="1"/>
    <col min="4" max="4" width="9.6640625" style="287" bestFit="1" customWidth="1"/>
    <col min="5" max="5" width="4.6640625" style="287" customWidth="1"/>
    <col min="6" max="6" width="12.6640625" style="319" customWidth="1"/>
    <col min="7" max="7" width="9.6640625" style="320" bestFit="1" customWidth="1"/>
    <col min="8" max="16384" width="9.109375" style="287"/>
  </cols>
  <sheetData>
    <row r="1" spans="1:7">
      <c r="A1" s="440" t="s">
        <v>34</v>
      </c>
      <c r="B1" s="440"/>
      <c r="C1" s="440"/>
      <c r="D1" s="440"/>
      <c r="E1" s="440"/>
      <c r="F1" s="440"/>
      <c r="G1" s="440"/>
    </row>
    <row r="2" spans="1:7" s="288" customFormat="1">
      <c r="A2" s="440" t="s">
        <v>182</v>
      </c>
      <c r="B2" s="440"/>
      <c r="C2" s="440"/>
      <c r="D2" s="440"/>
      <c r="E2" s="440"/>
      <c r="F2" s="440"/>
      <c r="G2" s="440"/>
    </row>
    <row r="3" spans="1:7" s="288" customFormat="1" ht="9.75" customHeight="1">
      <c r="A3" s="289"/>
      <c r="B3" s="290"/>
      <c r="C3" s="290"/>
      <c r="D3" s="290"/>
      <c r="E3" s="290"/>
      <c r="F3" s="290"/>
      <c r="G3" s="290"/>
    </row>
    <row r="4" spans="1:7" s="288" customFormat="1" ht="13.5" customHeight="1" thickBot="1">
      <c r="A4" s="289"/>
      <c r="B4" s="290"/>
      <c r="C4" s="441" t="s">
        <v>117</v>
      </c>
      <c r="D4" s="441"/>
      <c r="E4" s="291"/>
      <c r="F4" s="441" t="s">
        <v>122</v>
      </c>
      <c r="G4" s="441"/>
    </row>
    <row r="5" spans="1:7" ht="28.8" customHeight="1" thickBot="1">
      <c r="A5" s="442" t="s">
        <v>29</v>
      </c>
      <c r="B5" s="443"/>
      <c r="C5" s="292" t="s">
        <v>37</v>
      </c>
      <c r="D5" s="293" t="s">
        <v>38</v>
      </c>
      <c r="E5" s="294"/>
      <c r="F5" s="292" t="s">
        <v>37</v>
      </c>
      <c r="G5" s="293" t="s">
        <v>38</v>
      </c>
    </row>
    <row r="6" spans="1:7">
      <c r="A6" s="295" t="s">
        <v>39</v>
      </c>
      <c r="B6" s="296" t="s">
        <v>143</v>
      </c>
      <c r="C6" s="297">
        <v>859770175</v>
      </c>
      <c r="D6" s="298">
        <f t="shared" ref="D6:D20" si="0">IFERROR(C6/C$20,"err")</f>
        <v>0.93799665539243149</v>
      </c>
      <c r="F6" s="297">
        <v>743544888</v>
      </c>
      <c r="G6" s="298">
        <f t="shared" ref="G6:G20" si="1">IFERROR(F6/F$20,"err")</f>
        <v>0.96070891618878917</v>
      </c>
    </row>
    <row r="7" spans="1:7">
      <c r="A7" s="295" t="s">
        <v>41</v>
      </c>
      <c r="B7" s="296" t="s">
        <v>144</v>
      </c>
      <c r="C7" s="297">
        <v>128953071</v>
      </c>
      <c r="D7" s="298">
        <f t="shared" si="0"/>
        <v>0.14068590981372756</v>
      </c>
      <c r="F7" s="297">
        <v>111638471</v>
      </c>
      <c r="G7" s="298">
        <f t="shared" si="1"/>
        <v>0.14424424968863961</v>
      </c>
    </row>
    <row r="8" spans="1:7">
      <c r="A8" s="295" t="s">
        <v>43</v>
      </c>
      <c r="B8" s="296" t="s">
        <v>145</v>
      </c>
      <c r="C8" s="297">
        <v>730817104</v>
      </c>
      <c r="D8" s="298">
        <f t="shared" si="0"/>
        <v>0.79731074557870396</v>
      </c>
      <c r="F8" s="297">
        <v>631906417</v>
      </c>
      <c r="G8" s="298">
        <f t="shared" si="1"/>
        <v>0.81646466650014948</v>
      </c>
    </row>
    <row r="9" spans="1:7">
      <c r="A9" s="295" t="s">
        <v>45</v>
      </c>
      <c r="B9" s="296" t="s">
        <v>146</v>
      </c>
      <c r="C9" s="297">
        <v>15640229</v>
      </c>
      <c r="D9" s="298">
        <f t="shared" si="0"/>
        <v>1.7063260529561534E-2</v>
      </c>
      <c r="F9" s="297">
        <v>16895724</v>
      </c>
      <c r="G9" s="298">
        <f t="shared" si="1"/>
        <v>2.1830387047546904E-2</v>
      </c>
    </row>
    <row r="10" spans="1:7">
      <c r="A10" s="295" t="s">
        <v>47</v>
      </c>
      <c r="B10" s="296" t="s">
        <v>147</v>
      </c>
      <c r="C10" s="297">
        <v>75954757</v>
      </c>
      <c r="D10" s="298">
        <f t="shared" si="0"/>
        <v>8.2865526275257076E-2</v>
      </c>
      <c r="F10" s="297">
        <v>66294334</v>
      </c>
      <c r="G10" s="298">
        <f t="shared" si="1"/>
        <v>8.5656641306365341E-2</v>
      </c>
    </row>
    <row r="11" spans="1:7">
      <c r="A11" s="295" t="s">
        <v>61</v>
      </c>
      <c r="B11" s="296" t="s">
        <v>148</v>
      </c>
      <c r="C11" s="297">
        <v>11641775</v>
      </c>
      <c r="D11" s="298">
        <f t="shared" si="0"/>
        <v>1.2701005838951349E-2</v>
      </c>
      <c r="F11" s="297">
        <v>10195877</v>
      </c>
      <c r="G11" s="298">
        <f t="shared" si="1"/>
        <v>1.3173743912908461E-2</v>
      </c>
    </row>
    <row r="12" spans="1:7">
      <c r="A12" s="295" t="s">
        <v>63</v>
      </c>
      <c r="B12" s="296" t="s">
        <v>149</v>
      </c>
      <c r="C12" s="297">
        <v>49133498</v>
      </c>
      <c r="D12" s="298">
        <f t="shared" si="0"/>
        <v>5.3603925946524862E-2</v>
      </c>
      <c r="F12" s="297">
        <v>38457874</v>
      </c>
      <c r="G12" s="298">
        <f t="shared" si="1"/>
        <v>4.9690103510556333E-2</v>
      </c>
    </row>
    <row r="13" spans="1:7">
      <c r="A13" s="295" t="s">
        <v>65</v>
      </c>
      <c r="B13" s="296" t="s">
        <v>150</v>
      </c>
      <c r="C13" s="297">
        <v>0</v>
      </c>
      <c r="D13" s="298">
        <f t="shared" si="0"/>
        <v>0</v>
      </c>
      <c r="F13" s="297">
        <v>0</v>
      </c>
      <c r="G13" s="298">
        <f t="shared" si="1"/>
        <v>0</v>
      </c>
    </row>
    <row r="14" spans="1:7">
      <c r="A14" s="295" t="s">
        <v>67</v>
      </c>
      <c r="B14" s="296" t="s">
        <v>151</v>
      </c>
      <c r="C14" s="297">
        <v>7617</v>
      </c>
      <c r="D14" s="298">
        <f t="shared" si="0"/>
        <v>8.3100353232468792E-6</v>
      </c>
      <c r="F14" s="297">
        <v>9256</v>
      </c>
      <c r="G14" s="298">
        <f t="shared" si="1"/>
        <v>1.1959360990514176E-5</v>
      </c>
    </row>
    <row r="15" spans="1:7">
      <c r="A15" s="295" t="s">
        <v>69</v>
      </c>
      <c r="B15" s="296" t="s">
        <v>152</v>
      </c>
      <c r="C15" s="297">
        <v>4640037</v>
      </c>
      <c r="D15" s="298">
        <f t="shared" si="0"/>
        <v>5.0622123370319648E-3</v>
      </c>
      <c r="F15" s="297">
        <v>3605521</v>
      </c>
      <c r="G15" s="298">
        <f t="shared" si="1"/>
        <v>4.6585703541356591E-3</v>
      </c>
    </row>
    <row r="16" spans="1:7">
      <c r="A16" s="295" t="s">
        <v>71</v>
      </c>
      <c r="B16" s="296" t="s">
        <v>153</v>
      </c>
      <c r="C16" s="297">
        <v>20789</v>
      </c>
      <c r="D16" s="298">
        <f t="shared" si="0"/>
        <v>2.2680494201782771E-5</v>
      </c>
      <c r="F16" s="297">
        <v>105456</v>
      </c>
      <c r="G16" s="298">
        <f t="shared" si="1"/>
        <v>1.3625609038630759E-4</v>
      </c>
    </row>
    <row r="17" spans="1:7">
      <c r="A17" s="295" t="s">
        <v>73</v>
      </c>
      <c r="B17" s="299" t="s">
        <v>154</v>
      </c>
      <c r="C17" s="297">
        <v>173818</v>
      </c>
      <c r="D17" s="298">
        <f t="shared" si="0"/>
        <v>1.8963288956493711E-4</v>
      </c>
      <c r="F17" s="297">
        <v>35987</v>
      </c>
      <c r="G17" s="298">
        <f t="shared" si="1"/>
        <v>4.6497571733538638E-5</v>
      </c>
    </row>
    <row r="18" spans="1:7">
      <c r="A18" s="295" t="s">
        <v>75</v>
      </c>
      <c r="B18" s="296" t="s">
        <v>48</v>
      </c>
      <c r="C18" s="300">
        <v>28572978</v>
      </c>
      <c r="D18" s="301">
        <f t="shared" si="0"/>
        <v>3.1172700074879343E-2</v>
      </c>
      <c r="F18" s="300">
        <v>6447949</v>
      </c>
      <c r="G18" s="301">
        <f t="shared" si="1"/>
        <v>8.3311743452274076E-3</v>
      </c>
    </row>
    <row r="19" spans="1:7" ht="12" customHeight="1">
      <c r="B19" s="296"/>
      <c r="C19" s="302"/>
      <c r="D19" s="303"/>
      <c r="F19" s="302"/>
      <c r="G19" s="303"/>
    </row>
    <row r="20" spans="1:7">
      <c r="A20" s="304" t="s">
        <v>30</v>
      </c>
      <c r="B20" s="304"/>
      <c r="C20" s="297">
        <f>SUM(C8:C18)</f>
        <v>916602602</v>
      </c>
      <c r="D20" s="298">
        <f t="shared" si="0"/>
        <v>1</v>
      </c>
      <c r="E20" s="305"/>
      <c r="F20" s="297">
        <f>SUM(F8:F18)</f>
        <v>773954395</v>
      </c>
      <c r="G20" s="298">
        <f t="shared" si="1"/>
        <v>1</v>
      </c>
    </row>
    <row r="21" spans="1:7" s="310" customFormat="1">
      <c r="A21" s="306"/>
      <c r="B21" s="307" t="s">
        <v>142</v>
      </c>
      <c r="C21" s="308">
        <v>62</v>
      </c>
      <c r="D21" s="299"/>
      <c r="E21" s="309"/>
      <c r="F21" s="308">
        <v>60</v>
      </c>
      <c r="G21" s="299"/>
    </row>
    <row r="22" spans="1:7">
      <c r="A22" s="304" t="s">
        <v>31</v>
      </c>
      <c r="B22" s="304"/>
      <c r="C22" s="311"/>
      <c r="D22" s="311"/>
      <c r="E22" s="312"/>
      <c r="F22" s="311"/>
      <c r="G22" s="311"/>
    </row>
    <row r="23" spans="1:7">
      <c r="A23" s="295" t="s">
        <v>155</v>
      </c>
      <c r="B23" s="296" t="s">
        <v>156</v>
      </c>
      <c r="C23" s="297">
        <v>347197103</v>
      </c>
      <c r="D23" s="298">
        <f t="shared" ref="D23:D62" si="2">IFERROR(C23/C$20,"err")</f>
        <v>0.37878694893776876</v>
      </c>
      <c r="F23" s="297">
        <v>306116257</v>
      </c>
      <c r="G23" s="298">
        <f t="shared" ref="G23:G62" si="3">IFERROR(F23/F$20,"err")</f>
        <v>0.39552234469835912</v>
      </c>
    </row>
    <row r="24" spans="1:7">
      <c r="A24" s="295" t="s">
        <v>157</v>
      </c>
      <c r="B24" s="296" t="s">
        <v>158</v>
      </c>
      <c r="C24" s="297">
        <v>1428552</v>
      </c>
      <c r="D24" s="298">
        <f t="shared" si="2"/>
        <v>1.5585292872646679E-3</v>
      </c>
      <c r="F24" s="297">
        <v>813206</v>
      </c>
      <c r="G24" s="298">
        <f t="shared" si="3"/>
        <v>1.050715656185401E-3</v>
      </c>
    </row>
    <row r="25" spans="1:7">
      <c r="A25" s="295" t="s">
        <v>159</v>
      </c>
      <c r="B25" s="296" t="s">
        <v>160</v>
      </c>
      <c r="C25" s="297">
        <v>58933199</v>
      </c>
      <c r="D25" s="298">
        <f t="shared" si="2"/>
        <v>6.4295256059070188E-2</v>
      </c>
      <c r="F25" s="297">
        <v>54231517</v>
      </c>
      <c r="G25" s="298">
        <f t="shared" si="3"/>
        <v>7.0070688079754362E-2</v>
      </c>
    </row>
    <row r="26" spans="1:7">
      <c r="A26" s="295" t="s">
        <v>161</v>
      </c>
      <c r="B26" s="296" t="s">
        <v>162</v>
      </c>
      <c r="C26" s="297">
        <v>174943</v>
      </c>
      <c r="D26" s="298">
        <f t="shared" si="2"/>
        <v>1.9086024807073371E-4</v>
      </c>
      <c r="F26" s="297">
        <v>17300</v>
      </c>
      <c r="G26" s="298">
        <f t="shared" si="3"/>
        <v>2.2352738238536652E-5</v>
      </c>
    </row>
    <row r="27" spans="1:7">
      <c r="A27" s="295" t="s">
        <v>53</v>
      </c>
      <c r="B27" s="296" t="s">
        <v>163</v>
      </c>
      <c r="C27" s="297">
        <v>191987</v>
      </c>
      <c r="D27" s="298">
        <f t="shared" si="2"/>
        <v>2.0945500217988691E-4</v>
      </c>
      <c r="F27" s="297">
        <v>4731574</v>
      </c>
      <c r="G27" s="298">
        <f t="shared" si="3"/>
        <v>6.1135049178188336E-3</v>
      </c>
    </row>
    <row r="28" spans="1:7">
      <c r="A28" s="295" t="s">
        <v>55</v>
      </c>
      <c r="B28" s="296" t="s">
        <v>164</v>
      </c>
      <c r="C28" s="297">
        <v>6014357</v>
      </c>
      <c r="D28" s="298">
        <f t="shared" si="2"/>
        <v>6.5615753074198674E-3</v>
      </c>
      <c r="F28" s="297">
        <v>142128</v>
      </c>
      <c r="G28" s="298">
        <f t="shared" si="3"/>
        <v>1.8363872718882873E-4</v>
      </c>
    </row>
    <row r="29" spans="1:7">
      <c r="A29" s="295" t="s">
        <v>58</v>
      </c>
      <c r="B29" s="296" t="s">
        <v>165</v>
      </c>
      <c r="C29" s="297">
        <v>22346091</v>
      </c>
      <c r="D29" s="298">
        <f t="shared" si="2"/>
        <v>2.4379257653471074E-2</v>
      </c>
      <c r="F29" s="297">
        <v>16829595</v>
      </c>
      <c r="G29" s="298">
        <f t="shared" si="3"/>
        <v>2.1744944028646546E-2</v>
      </c>
    </row>
    <row r="30" spans="1:7">
      <c r="A30" s="295" t="s">
        <v>59</v>
      </c>
      <c r="B30" s="296" t="s">
        <v>166</v>
      </c>
      <c r="C30" s="297">
        <v>96346744</v>
      </c>
      <c r="D30" s="298">
        <f t="shared" si="2"/>
        <v>0.10511288511485155</v>
      </c>
      <c r="F30" s="297">
        <v>92874793</v>
      </c>
      <c r="G30" s="298">
        <f t="shared" si="3"/>
        <v>0.12000034317267493</v>
      </c>
    </row>
    <row r="31" spans="1:7">
      <c r="A31" s="295" t="s">
        <v>47</v>
      </c>
      <c r="B31" s="296" t="s">
        <v>60</v>
      </c>
      <c r="C31" s="297">
        <v>37766904</v>
      </c>
      <c r="D31" s="298">
        <f t="shared" si="2"/>
        <v>4.1203138544003391E-2</v>
      </c>
      <c r="F31" s="297">
        <v>33048599</v>
      </c>
      <c r="G31" s="298">
        <f t="shared" si="3"/>
        <v>4.2700964311986368E-2</v>
      </c>
    </row>
    <row r="32" spans="1:7">
      <c r="A32" s="295" t="s">
        <v>61</v>
      </c>
      <c r="B32" s="296" t="s">
        <v>62</v>
      </c>
      <c r="C32" s="297">
        <v>2570125</v>
      </c>
      <c r="D32" s="298">
        <f t="shared" si="2"/>
        <v>2.8039686930759989E-3</v>
      </c>
      <c r="F32" s="297">
        <v>1618140</v>
      </c>
      <c r="G32" s="298">
        <f t="shared" si="3"/>
        <v>2.0907433441217167E-3</v>
      </c>
    </row>
    <row r="33" spans="1:7">
      <c r="A33" s="295" t="s">
        <v>63</v>
      </c>
      <c r="B33" s="296" t="s">
        <v>64</v>
      </c>
      <c r="C33" s="297">
        <v>3012800</v>
      </c>
      <c r="D33" s="298">
        <f t="shared" si="2"/>
        <v>3.2869206277902317E-3</v>
      </c>
      <c r="F33" s="297">
        <v>3380828</v>
      </c>
      <c r="G33" s="298">
        <f t="shared" si="3"/>
        <v>4.3682522146540692E-3</v>
      </c>
    </row>
    <row r="34" spans="1:7">
      <c r="A34" s="295" t="s">
        <v>65</v>
      </c>
      <c r="B34" s="296" t="s">
        <v>167</v>
      </c>
      <c r="C34" s="297">
        <v>11280021</v>
      </c>
      <c r="D34" s="298">
        <f t="shared" si="2"/>
        <v>1.2306337528812732E-2</v>
      </c>
      <c r="F34" s="297">
        <v>10925705</v>
      </c>
      <c r="G34" s="298">
        <f t="shared" si="3"/>
        <v>1.4116729707310467E-2</v>
      </c>
    </row>
    <row r="35" spans="1:7">
      <c r="A35" s="295" t="s">
        <v>67</v>
      </c>
      <c r="B35" s="296" t="s">
        <v>168</v>
      </c>
      <c r="C35" s="297">
        <v>5758670</v>
      </c>
      <c r="D35" s="298">
        <f t="shared" si="2"/>
        <v>6.2826245391784299E-3</v>
      </c>
      <c r="F35" s="297">
        <v>4477863</v>
      </c>
      <c r="G35" s="298">
        <f t="shared" si="3"/>
        <v>5.7856936131230313E-3</v>
      </c>
    </row>
    <row r="36" spans="1:7">
      <c r="A36" s="295" t="s">
        <v>69</v>
      </c>
      <c r="B36" s="296" t="s">
        <v>70</v>
      </c>
      <c r="C36" s="297">
        <v>1808740</v>
      </c>
      <c r="D36" s="298">
        <f t="shared" si="2"/>
        <v>1.9733088211329342E-3</v>
      </c>
      <c r="F36" s="297">
        <v>1764001</v>
      </c>
      <c r="G36" s="298">
        <f t="shared" si="3"/>
        <v>2.2792053529200515E-3</v>
      </c>
    </row>
    <row r="37" spans="1:7">
      <c r="A37" s="295" t="s">
        <v>71</v>
      </c>
      <c r="B37" s="296" t="s">
        <v>169</v>
      </c>
      <c r="C37" s="297">
        <v>74002</v>
      </c>
      <c r="D37" s="298">
        <f t="shared" si="2"/>
        <v>8.0735097018631415E-5</v>
      </c>
      <c r="F37" s="297">
        <v>53145</v>
      </c>
      <c r="G37" s="298">
        <f t="shared" si="3"/>
        <v>6.8666836629308119E-5</v>
      </c>
    </row>
    <row r="38" spans="1:7">
      <c r="A38" s="295" t="s">
        <v>73</v>
      </c>
      <c r="B38" s="296" t="s">
        <v>170</v>
      </c>
      <c r="C38" s="297">
        <v>933023</v>
      </c>
      <c r="D38" s="298">
        <f t="shared" si="2"/>
        <v>1.0179144134701027E-3</v>
      </c>
      <c r="F38" s="297">
        <v>867304</v>
      </c>
      <c r="G38" s="298">
        <f t="shared" si="3"/>
        <v>1.1206138315165198E-3</v>
      </c>
    </row>
    <row r="39" spans="1:7">
      <c r="A39" s="295" t="s">
        <v>75</v>
      </c>
      <c r="B39" s="296" t="s">
        <v>120</v>
      </c>
      <c r="C39" s="297">
        <v>1611557</v>
      </c>
      <c r="D39" s="298">
        <f t="shared" si="2"/>
        <v>1.7581850591342747E-3</v>
      </c>
      <c r="F39" s="297">
        <v>1292051</v>
      </c>
      <c r="G39" s="298">
        <f t="shared" si="3"/>
        <v>1.6694149013780069E-3</v>
      </c>
    </row>
    <row r="40" spans="1:7">
      <c r="A40" s="295" t="s">
        <v>77</v>
      </c>
      <c r="B40" s="296" t="s">
        <v>78</v>
      </c>
      <c r="C40" s="297">
        <v>3582939</v>
      </c>
      <c r="D40" s="298">
        <f t="shared" si="2"/>
        <v>3.9089339176892274E-3</v>
      </c>
      <c r="F40" s="297">
        <v>2747341</v>
      </c>
      <c r="G40" s="298">
        <f t="shared" si="3"/>
        <v>3.5497453309248279E-3</v>
      </c>
    </row>
    <row r="41" spans="1:7">
      <c r="A41" s="295" t="s">
        <v>79</v>
      </c>
      <c r="B41" s="296" t="s">
        <v>80</v>
      </c>
      <c r="C41" s="297">
        <v>7267804</v>
      </c>
      <c r="D41" s="298">
        <f t="shared" si="2"/>
        <v>7.9290676069889657E-3</v>
      </c>
      <c r="F41" s="297">
        <v>6585325</v>
      </c>
      <c r="G41" s="298">
        <f t="shared" si="3"/>
        <v>8.5086731757625066E-3</v>
      </c>
    </row>
    <row r="42" spans="1:7">
      <c r="A42" s="295" t="s">
        <v>81</v>
      </c>
      <c r="B42" s="296" t="s">
        <v>171</v>
      </c>
      <c r="C42" s="297">
        <v>6243028</v>
      </c>
      <c r="D42" s="298">
        <f t="shared" si="2"/>
        <v>6.8110520157567698E-3</v>
      </c>
      <c r="F42" s="297">
        <v>5492924</v>
      </c>
      <c r="G42" s="298">
        <f t="shared" si="3"/>
        <v>7.0972192101835668E-3</v>
      </c>
    </row>
    <row r="43" spans="1:7">
      <c r="A43" s="295" t="s">
        <v>83</v>
      </c>
      <c r="B43" s="296" t="s">
        <v>172</v>
      </c>
      <c r="C43" s="297">
        <v>1668056</v>
      </c>
      <c r="D43" s="298">
        <f t="shared" si="2"/>
        <v>1.819824639773388E-3</v>
      </c>
      <c r="F43" s="297">
        <v>1372328</v>
      </c>
      <c r="G43" s="298">
        <f t="shared" si="3"/>
        <v>1.7731380671337877E-3</v>
      </c>
    </row>
    <row r="44" spans="1:7">
      <c r="A44" s="295" t="s">
        <v>85</v>
      </c>
      <c r="B44" s="296" t="s">
        <v>86</v>
      </c>
      <c r="C44" s="297">
        <v>4992480</v>
      </c>
      <c r="D44" s="298">
        <f t="shared" si="2"/>
        <v>5.4467224826839408E-3</v>
      </c>
      <c r="F44" s="297">
        <v>4262373</v>
      </c>
      <c r="G44" s="298">
        <f t="shared" si="3"/>
        <v>5.507266355144866E-3</v>
      </c>
    </row>
    <row r="45" spans="1:7">
      <c r="A45" s="295" t="s">
        <v>87</v>
      </c>
      <c r="B45" s="296" t="s">
        <v>88</v>
      </c>
      <c r="C45" s="297">
        <v>2921414</v>
      </c>
      <c r="D45" s="298">
        <f t="shared" si="2"/>
        <v>3.1872198416473619E-3</v>
      </c>
      <c r="F45" s="297">
        <v>2623195</v>
      </c>
      <c r="G45" s="298">
        <f t="shared" si="3"/>
        <v>3.3893405308461359E-3</v>
      </c>
    </row>
    <row r="46" spans="1:7">
      <c r="A46" s="295" t="s">
        <v>89</v>
      </c>
      <c r="B46" s="296" t="s">
        <v>90</v>
      </c>
      <c r="C46" s="297">
        <v>5189127</v>
      </c>
      <c r="D46" s="298">
        <f t="shared" si="2"/>
        <v>5.6612614765411719E-3</v>
      </c>
      <c r="F46" s="297">
        <v>5277694</v>
      </c>
      <c r="G46" s="298">
        <f t="shared" si="3"/>
        <v>6.8191278893118762E-3</v>
      </c>
    </row>
    <row r="47" spans="1:7">
      <c r="A47" s="295" t="s">
        <v>91</v>
      </c>
      <c r="B47" s="296" t="s">
        <v>173</v>
      </c>
      <c r="C47" s="297">
        <v>42769</v>
      </c>
      <c r="D47" s="298">
        <f t="shared" si="2"/>
        <v>4.6660351941702212E-5</v>
      </c>
      <c r="F47" s="297">
        <v>17425</v>
      </c>
      <c r="G47" s="298">
        <f t="shared" si="3"/>
        <v>2.2514246462803537E-5</v>
      </c>
    </row>
    <row r="48" spans="1:7">
      <c r="A48" s="295" t="s">
        <v>93</v>
      </c>
      <c r="B48" s="296" t="s">
        <v>121</v>
      </c>
      <c r="C48" s="297">
        <v>1868922</v>
      </c>
      <c r="D48" s="298">
        <f t="shared" si="2"/>
        <v>2.0389665007736909E-3</v>
      </c>
      <c r="F48" s="297">
        <v>1788821</v>
      </c>
      <c r="G48" s="298">
        <f t="shared" si="3"/>
        <v>2.3112744259304839E-3</v>
      </c>
    </row>
    <row r="49" spans="1:7">
      <c r="A49" s="295" t="s">
        <v>95</v>
      </c>
      <c r="B49" s="296" t="s">
        <v>96</v>
      </c>
      <c r="C49" s="297">
        <v>267021</v>
      </c>
      <c r="D49" s="298">
        <f t="shared" si="2"/>
        <v>2.9131599606783574E-4</v>
      </c>
      <c r="F49" s="297">
        <v>-59288</v>
      </c>
      <c r="G49" s="298">
        <f t="shared" si="3"/>
        <v>-7.6603996802679825E-5</v>
      </c>
    </row>
    <row r="50" spans="1:7">
      <c r="A50" s="295" t="s">
        <v>97</v>
      </c>
      <c r="B50" s="296" t="s">
        <v>174</v>
      </c>
      <c r="C50" s="297">
        <v>2239780</v>
      </c>
      <c r="D50" s="298">
        <f t="shared" si="2"/>
        <v>2.4435671414338839E-3</v>
      </c>
      <c r="F50" s="297">
        <v>1087936</v>
      </c>
      <c r="G50" s="298">
        <f t="shared" si="3"/>
        <v>1.4056848918081277E-3</v>
      </c>
    </row>
    <row r="51" spans="1:7">
      <c r="A51" s="295" t="s">
        <v>99</v>
      </c>
      <c r="B51" s="296" t="s">
        <v>175</v>
      </c>
      <c r="C51" s="297">
        <v>11771694</v>
      </c>
      <c r="D51" s="298">
        <f t="shared" si="2"/>
        <v>1.2842745563142095E-2</v>
      </c>
      <c r="F51" s="297">
        <v>10270723</v>
      </c>
      <c r="G51" s="298">
        <f t="shared" si="3"/>
        <v>1.3270449869336294E-2</v>
      </c>
    </row>
    <row r="52" spans="1:7">
      <c r="A52" s="295" t="s">
        <v>101</v>
      </c>
      <c r="B52" s="296" t="s">
        <v>176</v>
      </c>
      <c r="C52" s="297">
        <v>50715856</v>
      </c>
      <c r="D52" s="298">
        <f t="shared" si="2"/>
        <v>5.5330255324760685E-2</v>
      </c>
      <c r="F52" s="297">
        <v>39266047</v>
      </c>
      <c r="G52" s="298">
        <f t="shared" si="3"/>
        <v>5.0734316199599845E-2</v>
      </c>
    </row>
    <row r="53" spans="1:7">
      <c r="A53" s="295" t="s">
        <v>103</v>
      </c>
      <c r="B53" s="296" t="s">
        <v>177</v>
      </c>
      <c r="C53" s="297">
        <v>52731540</v>
      </c>
      <c r="D53" s="298">
        <f t="shared" si="2"/>
        <v>5.7529337015781237E-2</v>
      </c>
      <c r="F53" s="297">
        <v>24963818</v>
      </c>
      <c r="G53" s="298">
        <f t="shared" si="3"/>
        <v>3.2254895328813267E-2</v>
      </c>
    </row>
    <row r="54" spans="1:7">
      <c r="A54" s="295" t="s">
        <v>105</v>
      </c>
      <c r="B54" s="296" t="s">
        <v>178</v>
      </c>
      <c r="C54" s="297">
        <v>0</v>
      </c>
      <c r="D54" s="298">
        <f t="shared" si="2"/>
        <v>0</v>
      </c>
      <c r="F54" s="297">
        <v>0</v>
      </c>
      <c r="G54" s="298">
        <f t="shared" si="3"/>
        <v>0</v>
      </c>
    </row>
    <row r="55" spans="1:7">
      <c r="A55" s="295" t="s">
        <v>107</v>
      </c>
      <c r="B55" s="296" t="s">
        <v>179</v>
      </c>
      <c r="C55" s="297">
        <v>38724</v>
      </c>
      <c r="D55" s="298">
        <f t="shared" si="2"/>
        <v>4.2247316247526868E-5</v>
      </c>
      <c r="F55" s="297">
        <v>144829</v>
      </c>
      <c r="G55" s="298">
        <f t="shared" si="3"/>
        <v>1.8712859689878756E-4</v>
      </c>
    </row>
    <row r="56" spans="1:7">
      <c r="A56" s="295" t="s">
        <v>109</v>
      </c>
      <c r="B56" s="296" t="s">
        <v>112</v>
      </c>
      <c r="C56" s="297">
        <v>941767</v>
      </c>
      <c r="D56" s="298">
        <f t="shared" si="2"/>
        <v>1.0274539892698232E-3</v>
      </c>
      <c r="F56" s="297">
        <v>738931</v>
      </c>
      <c r="G56" s="298">
        <f t="shared" si="3"/>
        <v>9.5474746932601884E-4</v>
      </c>
    </row>
    <row r="57" spans="1:7">
      <c r="A57" s="295" t="s">
        <v>111</v>
      </c>
      <c r="B57" s="296" t="s">
        <v>180</v>
      </c>
      <c r="C57" s="297">
        <v>701486</v>
      </c>
      <c r="D57" s="298">
        <f t="shared" si="2"/>
        <v>7.6531094115309963E-4</v>
      </c>
      <c r="F57" s="297">
        <v>700262</v>
      </c>
      <c r="G57" s="298">
        <f t="shared" si="3"/>
        <v>9.0478457713260999E-4</v>
      </c>
    </row>
    <row r="58" spans="1:7">
      <c r="A58" s="295" t="s">
        <v>113</v>
      </c>
      <c r="B58" s="296" t="s">
        <v>181</v>
      </c>
      <c r="C58" s="313">
        <v>20639168</v>
      </c>
      <c r="D58" s="301">
        <f t="shared" si="2"/>
        <v>2.2517029686546754E-2</v>
      </c>
      <c r="F58" s="313">
        <v>22043203</v>
      </c>
      <c r="G58" s="301">
        <f t="shared" si="3"/>
        <v>2.8481268589475483E-2</v>
      </c>
    </row>
    <row r="59" spans="1:7" ht="5.55" customHeight="1">
      <c r="B59" s="296"/>
      <c r="C59" s="314"/>
      <c r="D59" s="303"/>
      <c r="F59" s="314"/>
      <c r="G59" s="303"/>
    </row>
    <row r="60" spans="1:7">
      <c r="A60" s="315" t="s">
        <v>32</v>
      </c>
      <c r="B60" s="315"/>
      <c r="C60" s="297">
        <f>SUM(C23:C58)</f>
        <v>771272393</v>
      </c>
      <c r="D60" s="298">
        <f t="shared" si="2"/>
        <v>0.84144687274191265</v>
      </c>
      <c r="E60" s="305"/>
      <c r="F60" s="297">
        <f>SUM(F23:F58)</f>
        <v>662507893</v>
      </c>
      <c r="G60" s="298">
        <f t="shared" si="3"/>
        <v>0.85600378688979473</v>
      </c>
    </row>
    <row r="61" spans="1:7" ht="6.75" customHeight="1" thickBot="1">
      <c r="A61" s="316"/>
      <c r="B61" s="316"/>
      <c r="C61" s="316"/>
      <c r="D61" s="316"/>
      <c r="F61" s="316"/>
      <c r="G61" s="316"/>
    </row>
    <row r="62" spans="1:7" ht="13.2" thickTop="1">
      <c r="A62" s="315" t="s">
        <v>33</v>
      </c>
      <c r="B62" s="315"/>
      <c r="C62" s="317">
        <v>145330208</v>
      </c>
      <c r="D62" s="318">
        <f t="shared" si="2"/>
        <v>0.15855312616710202</v>
      </c>
      <c r="E62" s="305"/>
      <c r="F62" s="317">
        <v>111446503</v>
      </c>
      <c r="G62" s="318">
        <f t="shared" si="3"/>
        <v>0.14399621440227109</v>
      </c>
    </row>
  </sheetData>
  <mergeCells count="5">
    <mergeCell ref="A1:G1"/>
    <mergeCell ref="A2:G2"/>
    <mergeCell ref="C4:D4"/>
    <mergeCell ref="F4:G4"/>
    <mergeCell ref="A5:B5"/>
  </mergeCells>
  <printOptions horizontalCentered="1"/>
  <pageMargins left="0.4" right="0.21" top="0.43" bottom="0.4" header="0.42" footer="0.21"/>
  <pageSetup scale="99" firstPageNumber="13" orientation="portrait" useFirstPageNumber="1" r:id="rId1"/>
  <headerFooter alignWithMargins="0">
    <oddFooter xml:space="preserve">&amp;C&amp;P&amp;R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5081F-AEAF-4099-BFAA-DAC2D8769BDE}">
  <sheetPr codeName="Sheet18"/>
  <dimension ref="A1:G62"/>
  <sheetViews>
    <sheetView showGridLines="0" zoomScaleNormal="100" workbookViewId="0">
      <selection activeCell="B3" sqref="B3"/>
    </sheetView>
  </sheetViews>
  <sheetFormatPr defaultColWidth="9.109375" defaultRowHeight="12.6"/>
  <cols>
    <col min="1" max="1" width="5.33203125" style="295" customWidth="1"/>
    <col min="2" max="2" width="39.5546875" style="287" bestFit="1" customWidth="1"/>
    <col min="3" max="3" width="12.88671875" style="319" customWidth="1"/>
    <col min="4" max="4" width="9.6640625" style="287" bestFit="1" customWidth="1"/>
    <col min="5" max="5" width="4.6640625" style="287" customWidth="1"/>
    <col min="6" max="6" width="12.6640625" style="319" customWidth="1"/>
    <col min="7" max="7" width="9.6640625" style="320" bestFit="1" customWidth="1"/>
    <col min="8" max="16384" width="9.109375" style="287"/>
  </cols>
  <sheetData>
    <row r="1" spans="1:7">
      <c r="A1" s="440" t="s">
        <v>34</v>
      </c>
      <c r="B1" s="440"/>
      <c r="C1" s="440"/>
      <c r="D1" s="440"/>
      <c r="E1" s="440"/>
      <c r="F1" s="440"/>
      <c r="G1" s="440"/>
    </row>
    <row r="2" spans="1:7" s="288" customFormat="1">
      <c r="A2" s="440" t="s">
        <v>183</v>
      </c>
      <c r="B2" s="440"/>
      <c r="C2" s="440"/>
      <c r="D2" s="440"/>
      <c r="E2" s="440"/>
      <c r="F2" s="440"/>
      <c r="G2" s="440"/>
    </row>
    <row r="3" spans="1:7" s="288" customFormat="1" ht="9.75" customHeight="1">
      <c r="A3" s="289"/>
      <c r="B3" s="290"/>
      <c r="C3" s="290"/>
      <c r="D3" s="290"/>
      <c r="E3" s="290"/>
      <c r="F3" s="290"/>
      <c r="G3" s="290"/>
    </row>
    <row r="4" spans="1:7" s="288" customFormat="1" ht="13.5" customHeight="1" thickBot="1">
      <c r="A4" s="289"/>
      <c r="B4" s="290"/>
      <c r="C4" s="441" t="s">
        <v>35</v>
      </c>
      <c r="D4" s="441"/>
      <c r="E4" s="291"/>
      <c r="F4" s="441" t="s">
        <v>115</v>
      </c>
      <c r="G4" s="441"/>
    </row>
    <row r="5" spans="1:7" ht="29.4" customHeight="1" thickBot="1">
      <c r="A5" s="442" t="s">
        <v>29</v>
      </c>
      <c r="B5" s="443"/>
      <c r="C5" s="292" t="s">
        <v>37</v>
      </c>
      <c r="D5" s="293" t="s">
        <v>38</v>
      </c>
      <c r="E5" s="294"/>
      <c r="F5" s="292" t="s">
        <v>37</v>
      </c>
      <c r="G5" s="293" t="s">
        <v>38</v>
      </c>
    </row>
    <row r="6" spans="1:7">
      <c r="A6" s="295" t="s">
        <v>39</v>
      </c>
      <c r="B6" s="296" t="s">
        <v>143</v>
      </c>
      <c r="C6" s="297">
        <v>56089437</v>
      </c>
      <c r="D6" s="298">
        <f>IFERROR(C6/C$20,"err")</f>
        <v>0.67178104092229596</v>
      </c>
      <c r="F6" s="297">
        <v>77436264</v>
      </c>
      <c r="G6" s="298">
        <f>IFERROR(F6/F$20,"err")</f>
        <v>0.83321455902224617</v>
      </c>
    </row>
    <row r="7" spans="1:7">
      <c r="A7" s="295" t="s">
        <v>41</v>
      </c>
      <c r="B7" s="296" t="s">
        <v>144</v>
      </c>
      <c r="C7" s="297">
        <v>8413415</v>
      </c>
      <c r="D7" s="298">
        <f t="shared" ref="D7:D20" si="0">IFERROR(C7/C$20,"err")</f>
        <v>0.10076714955101544</v>
      </c>
      <c r="F7" s="297">
        <v>11615439</v>
      </c>
      <c r="G7" s="298">
        <f t="shared" ref="G7:G20" si="1">IFERROR(F7/F$20,"err")</f>
        <v>0.12498217739733414</v>
      </c>
    </row>
    <row r="8" spans="1:7">
      <c r="A8" s="295" t="s">
        <v>43</v>
      </c>
      <c r="B8" s="296" t="s">
        <v>145</v>
      </c>
      <c r="C8" s="297">
        <v>47676022</v>
      </c>
      <c r="D8" s="298">
        <f t="shared" si="0"/>
        <v>0.57101389137128056</v>
      </c>
      <c r="F8" s="297">
        <v>65820825</v>
      </c>
      <c r="G8" s="298">
        <f t="shared" si="1"/>
        <v>0.70823238162491198</v>
      </c>
    </row>
    <row r="9" spans="1:7">
      <c r="A9" s="295" t="s">
        <v>45</v>
      </c>
      <c r="B9" s="296" t="s">
        <v>146</v>
      </c>
      <c r="C9" s="297">
        <v>711753</v>
      </c>
      <c r="D9" s="298">
        <f t="shared" si="0"/>
        <v>8.524638448761163E-3</v>
      </c>
      <c r="F9" s="297">
        <v>512315</v>
      </c>
      <c r="G9" s="298">
        <f t="shared" si="1"/>
        <v>5.5125117710415634E-3</v>
      </c>
    </row>
    <row r="10" spans="1:7">
      <c r="A10" s="295" t="s">
        <v>47</v>
      </c>
      <c r="B10" s="296" t="s">
        <v>147</v>
      </c>
      <c r="C10" s="297">
        <v>32030397</v>
      </c>
      <c r="D10" s="298">
        <f t="shared" si="0"/>
        <v>0.38362683936040198</v>
      </c>
      <c r="F10" s="297">
        <v>23284323</v>
      </c>
      <c r="G10" s="298">
        <f t="shared" si="1"/>
        <v>0.25053942324201672</v>
      </c>
    </row>
    <row r="11" spans="1:7">
      <c r="A11" s="295" t="s">
        <v>61</v>
      </c>
      <c r="B11" s="296" t="s">
        <v>148</v>
      </c>
      <c r="C11" s="297">
        <v>890271</v>
      </c>
      <c r="D11" s="298">
        <f t="shared" si="0"/>
        <v>1.0662741704519755E-2</v>
      </c>
      <c r="F11" s="297">
        <v>771972</v>
      </c>
      <c r="G11" s="298">
        <f t="shared" si="1"/>
        <v>8.3064222927583566E-3</v>
      </c>
    </row>
    <row r="12" spans="1:7">
      <c r="A12" s="295" t="s">
        <v>63</v>
      </c>
      <c r="B12" s="296" t="s">
        <v>149</v>
      </c>
      <c r="C12" s="297">
        <v>1597557</v>
      </c>
      <c r="D12" s="298">
        <f t="shared" si="0"/>
        <v>1.9133879065191907E-2</v>
      </c>
      <c r="F12" s="297">
        <v>1917557</v>
      </c>
      <c r="G12" s="298">
        <f t="shared" si="1"/>
        <v>2.0632922194632496E-2</v>
      </c>
    </row>
    <row r="13" spans="1:7">
      <c r="A13" s="295" t="s">
        <v>65</v>
      </c>
      <c r="B13" s="296" t="s">
        <v>150</v>
      </c>
      <c r="C13" s="297">
        <v>0</v>
      </c>
      <c r="D13" s="298">
        <f t="shared" si="0"/>
        <v>0</v>
      </c>
      <c r="F13" s="297">
        <v>0</v>
      </c>
      <c r="G13" s="298">
        <f t="shared" si="1"/>
        <v>0</v>
      </c>
    </row>
    <row r="14" spans="1:7">
      <c r="A14" s="295" t="s">
        <v>67</v>
      </c>
      <c r="B14" s="296" t="s">
        <v>151</v>
      </c>
      <c r="C14" s="297">
        <v>0</v>
      </c>
      <c r="D14" s="298">
        <f t="shared" si="0"/>
        <v>0</v>
      </c>
      <c r="F14" s="297">
        <v>0</v>
      </c>
      <c r="G14" s="298">
        <f t="shared" si="1"/>
        <v>0</v>
      </c>
    </row>
    <row r="15" spans="1:7">
      <c r="A15" s="295" t="s">
        <v>69</v>
      </c>
      <c r="B15" s="296" t="s">
        <v>152</v>
      </c>
      <c r="C15" s="297">
        <v>190996</v>
      </c>
      <c r="D15" s="298">
        <f t="shared" si="0"/>
        <v>2.2875517843403358E-3</v>
      </c>
      <c r="F15" s="297">
        <v>161599</v>
      </c>
      <c r="G15" s="298">
        <f t="shared" si="1"/>
        <v>1.7388059878952315E-3</v>
      </c>
    </row>
    <row r="16" spans="1:7">
      <c r="A16" s="295" t="s">
        <v>71</v>
      </c>
      <c r="B16" s="296" t="s">
        <v>153</v>
      </c>
      <c r="C16" s="297">
        <v>0</v>
      </c>
      <c r="D16" s="298">
        <f t="shared" si="0"/>
        <v>0</v>
      </c>
      <c r="F16" s="297">
        <v>0</v>
      </c>
      <c r="G16" s="298">
        <f t="shared" si="1"/>
        <v>0</v>
      </c>
    </row>
    <row r="17" spans="1:7">
      <c r="A17" s="295" t="s">
        <v>73</v>
      </c>
      <c r="B17" s="299" t="s">
        <v>154</v>
      </c>
      <c r="C17" s="297">
        <v>0</v>
      </c>
      <c r="D17" s="298">
        <f t="shared" si="0"/>
        <v>0</v>
      </c>
      <c r="F17" s="297">
        <v>0</v>
      </c>
      <c r="G17" s="298">
        <f t="shared" si="1"/>
        <v>0</v>
      </c>
    </row>
    <row r="18" spans="1:7">
      <c r="A18" s="295" t="s">
        <v>75</v>
      </c>
      <c r="B18" s="296" t="s">
        <v>48</v>
      </c>
      <c r="C18" s="300">
        <v>396633</v>
      </c>
      <c r="D18" s="301">
        <f t="shared" si="0"/>
        <v>4.750458265504306E-3</v>
      </c>
      <c r="F18" s="300">
        <v>468172</v>
      </c>
      <c r="G18" s="301">
        <f t="shared" si="1"/>
        <v>5.0375328867436455E-3</v>
      </c>
    </row>
    <row r="19" spans="1:7" ht="12" customHeight="1">
      <c r="B19" s="296"/>
      <c r="C19" s="302"/>
      <c r="D19" s="303"/>
      <c r="F19" s="302"/>
      <c r="G19" s="303"/>
    </row>
    <row r="20" spans="1:7">
      <c r="A20" s="304" t="s">
        <v>30</v>
      </c>
      <c r="B20" s="304"/>
      <c r="C20" s="297">
        <v>83493629</v>
      </c>
      <c r="D20" s="298">
        <f t="shared" si="0"/>
        <v>1</v>
      </c>
      <c r="E20" s="305"/>
      <c r="F20" s="297">
        <v>92936763</v>
      </c>
      <c r="G20" s="298">
        <f t="shared" si="1"/>
        <v>1</v>
      </c>
    </row>
    <row r="21" spans="1:7" s="310" customFormat="1">
      <c r="A21" s="306"/>
      <c r="B21" s="307" t="s">
        <v>142</v>
      </c>
      <c r="C21" s="308">
        <v>5</v>
      </c>
      <c r="D21" s="299"/>
      <c r="E21" s="309"/>
      <c r="F21" s="308">
        <v>8</v>
      </c>
      <c r="G21" s="299"/>
    </row>
    <row r="22" spans="1:7">
      <c r="A22" s="304" t="s">
        <v>31</v>
      </c>
      <c r="B22" s="304"/>
      <c r="C22" s="311"/>
      <c r="D22" s="311"/>
      <c r="E22" s="312"/>
      <c r="F22" s="311"/>
      <c r="G22" s="311"/>
    </row>
    <row r="23" spans="1:7">
      <c r="A23" s="295" t="s">
        <v>155</v>
      </c>
      <c r="B23" s="296" t="s">
        <v>156</v>
      </c>
      <c r="C23" s="297">
        <v>31207539</v>
      </c>
      <c r="D23" s="298">
        <f t="shared" ref="D23:D62" si="2">IFERROR(C23/C$20,"err")</f>
        <v>0.37377150057760694</v>
      </c>
      <c r="F23" s="297">
        <v>36217459</v>
      </c>
      <c r="G23" s="298">
        <f t="shared" ref="G23:G62" si="3">IFERROR(F23/F$20,"err")</f>
        <v>0.38970002645777541</v>
      </c>
    </row>
    <row r="24" spans="1:7">
      <c r="A24" s="295" t="s">
        <v>157</v>
      </c>
      <c r="B24" s="296" t="s">
        <v>158</v>
      </c>
      <c r="C24" s="297">
        <v>0</v>
      </c>
      <c r="D24" s="298">
        <f t="shared" si="2"/>
        <v>0</v>
      </c>
      <c r="F24" s="297">
        <v>0</v>
      </c>
      <c r="G24" s="298">
        <f t="shared" si="3"/>
        <v>0</v>
      </c>
    </row>
    <row r="25" spans="1:7">
      <c r="A25" s="295" t="s">
        <v>159</v>
      </c>
      <c r="B25" s="296" t="s">
        <v>160</v>
      </c>
      <c r="C25" s="297">
        <v>4030271</v>
      </c>
      <c r="D25" s="298">
        <f t="shared" si="2"/>
        <v>4.8270401565609272E-2</v>
      </c>
      <c r="F25" s="297">
        <v>4561152</v>
      </c>
      <c r="G25" s="298">
        <f t="shared" si="3"/>
        <v>4.9078016629436512E-2</v>
      </c>
    </row>
    <row r="26" spans="1:7">
      <c r="A26" s="295" t="s">
        <v>161</v>
      </c>
      <c r="B26" s="296" t="s">
        <v>162</v>
      </c>
      <c r="C26" s="297">
        <v>0</v>
      </c>
      <c r="D26" s="298">
        <f t="shared" si="2"/>
        <v>0</v>
      </c>
      <c r="F26" s="297">
        <v>0</v>
      </c>
      <c r="G26" s="298">
        <f t="shared" si="3"/>
        <v>0</v>
      </c>
    </row>
    <row r="27" spans="1:7">
      <c r="A27" s="295" t="s">
        <v>53</v>
      </c>
      <c r="B27" s="296" t="s">
        <v>163</v>
      </c>
      <c r="C27" s="297">
        <v>352274</v>
      </c>
      <c r="D27" s="298">
        <f t="shared" si="2"/>
        <v>4.2191722197151118E-3</v>
      </c>
      <c r="F27" s="297">
        <v>4536798</v>
      </c>
      <c r="G27" s="298">
        <f t="shared" si="3"/>
        <v>4.8815967476723933E-2</v>
      </c>
    </row>
    <row r="28" spans="1:7">
      <c r="A28" s="295" t="s">
        <v>55</v>
      </c>
      <c r="B28" s="296" t="s">
        <v>164</v>
      </c>
      <c r="C28" s="297">
        <v>0</v>
      </c>
      <c r="D28" s="298">
        <f t="shared" si="2"/>
        <v>0</v>
      </c>
      <c r="F28" s="297">
        <v>180090</v>
      </c>
      <c r="G28" s="298">
        <f t="shared" si="3"/>
        <v>1.9377692334733028E-3</v>
      </c>
    </row>
    <row r="29" spans="1:7">
      <c r="A29" s="295" t="s">
        <v>58</v>
      </c>
      <c r="B29" s="296" t="s">
        <v>165</v>
      </c>
      <c r="C29" s="297">
        <v>416806</v>
      </c>
      <c r="D29" s="298">
        <f t="shared" si="2"/>
        <v>4.992069514669197E-3</v>
      </c>
      <c r="F29" s="297">
        <v>793021</v>
      </c>
      <c r="G29" s="298">
        <f t="shared" si="3"/>
        <v>8.5329096301750909E-3</v>
      </c>
    </row>
    <row r="30" spans="1:7">
      <c r="A30" s="295" t="s">
        <v>59</v>
      </c>
      <c r="B30" s="296" t="s">
        <v>166</v>
      </c>
      <c r="C30" s="297">
        <v>4042889</v>
      </c>
      <c r="D30" s="298">
        <f t="shared" si="2"/>
        <v>4.8421526868834504E-2</v>
      </c>
      <c r="F30" s="297">
        <v>4377727</v>
      </c>
      <c r="G30" s="298">
        <f t="shared" si="3"/>
        <v>4.7104362780528521E-2</v>
      </c>
    </row>
    <row r="31" spans="1:7">
      <c r="A31" s="295" t="s">
        <v>47</v>
      </c>
      <c r="B31" s="296" t="s">
        <v>60</v>
      </c>
      <c r="C31" s="297">
        <v>1960212</v>
      </c>
      <c r="D31" s="298">
        <f t="shared" si="2"/>
        <v>2.3477384124721661E-2</v>
      </c>
      <c r="F31" s="297">
        <v>2930378</v>
      </c>
      <c r="G31" s="298">
        <f t="shared" si="3"/>
        <v>3.1530880842062466E-2</v>
      </c>
    </row>
    <row r="32" spans="1:7">
      <c r="A32" s="295" t="s">
        <v>61</v>
      </c>
      <c r="B32" s="296" t="s">
        <v>62</v>
      </c>
      <c r="C32" s="297">
        <v>90081</v>
      </c>
      <c r="D32" s="298">
        <f t="shared" si="2"/>
        <v>1.0788966904289189E-3</v>
      </c>
      <c r="F32" s="297">
        <v>95607</v>
      </c>
      <c r="G32" s="298">
        <f t="shared" si="3"/>
        <v>1.0287317624781056E-3</v>
      </c>
    </row>
    <row r="33" spans="1:7">
      <c r="A33" s="295" t="s">
        <v>63</v>
      </c>
      <c r="B33" s="296" t="s">
        <v>64</v>
      </c>
      <c r="C33" s="297">
        <v>213170</v>
      </c>
      <c r="D33" s="298">
        <f t="shared" si="2"/>
        <v>2.5531289339453672E-3</v>
      </c>
      <c r="F33" s="297">
        <v>242955</v>
      </c>
      <c r="G33" s="298">
        <f t="shared" si="3"/>
        <v>2.6141969244183813E-3</v>
      </c>
    </row>
    <row r="34" spans="1:7">
      <c r="A34" s="295" t="s">
        <v>65</v>
      </c>
      <c r="B34" s="296" t="s">
        <v>167</v>
      </c>
      <c r="C34" s="297">
        <v>2515316</v>
      </c>
      <c r="D34" s="298">
        <f t="shared" si="2"/>
        <v>3.0125843493998807E-2</v>
      </c>
      <c r="F34" s="297">
        <v>3227625</v>
      </c>
      <c r="G34" s="298">
        <f t="shared" si="3"/>
        <v>3.4729259937749286E-2</v>
      </c>
    </row>
    <row r="35" spans="1:7">
      <c r="A35" s="295" t="s">
        <v>67</v>
      </c>
      <c r="B35" s="296" t="s">
        <v>168</v>
      </c>
      <c r="C35" s="297">
        <v>559888</v>
      </c>
      <c r="D35" s="298">
        <f t="shared" si="2"/>
        <v>6.705757154237481E-3</v>
      </c>
      <c r="F35" s="297">
        <v>623760</v>
      </c>
      <c r="G35" s="298">
        <f t="shared" si="3"/>
        <v>6.7116604868194089E-3</v>
      </c>
    </row>
    <row r="36" spans="1:7">
      <c r="A36" s="295" t="s">
        <v>69</v>
      </c>
      <c r="B36" s="296" t="s">
        <v>70</v>
      </c>
      <c r="C36" s="297">
        <v>270757</v>
      </c>
      <c r="D36" s="298">
        <f t="shared" si="2"/>
        <v>3.2428462296207054E-3</v>
      </c>
      <c r="F36" s="297">
        <v>307257</v>
      </c>
      <c r="G36" s="298">
        <f t="shared" si="3"/>
        <v>3.3060867420140294E-3</v>
      </c>
    </row>
    <row r="37" spans="1:7">
      <c r="A37" s="295" t="s">
        <v>71</v>
      </c>
      <c r="B37" s="296" t="s">
        <v>169</v>
      </c>
      <c r="C37" s="297">
        <v>0</v>
      </c>
      <c r="D37" s="298">
        <f t="shared" si="2"/>
        <v>0</v>
      </c>
      <c r="F37" s="297">
        <v>0</v>
      </c>
      <c r="G37" s="298">
        <f t="shared" si="3"/>
        <v>0</v>
      </c>
    </row>
    <row r="38" spans="1:7">
      <c r="A38" s="295" t="s">
        <v>73</v>
      </c>
      <c r="B38" s="296" t="s">
        <v>170</v>
      </c>
      <c r="C38" s="297">
        <v>20633</v>
      </c>
      <c r="D38" s="298">
        <f t="shared" si="2"/>
        <v>2.4712065156492358E-4</v>
      </c>
      <c r="F38" s="297">
        <v>112485</v>
      </c>
      <c r="G38" s="298">
        <f t="shared" si="3"/>
        <v>1.2103391205910625E-3</v>
      </c>
    </row>
    <row r="39" spans="1:7">
      <c r="A39" s="295" t="s">
        <v>75</v>
      </c>
      <c r="B39" s="296" t="s">
        <v>120</v>
      </c>
      <c r="C39" s="297">
        <v>531490</v>
      </c>
      <c r="D39" s="298">
        <f t="shared" si="2"/>
        <v>6.3656353947676653E-3</v>
      </c>
      <c r="F39" s="297">
        <v>621221</v>
      </c>
      <c r="G39" s="298">
        <f t="shared" si="3"/>
        <v>6.6843408350686796E-3</v>
      </c>
    </row>
    <row r="40" spans="1:7">
      <c r="A40" s="295" t="s">
        <v>77</v>
      </c>
      <c r="B40" s="296" t="s">
        <v>78</v>
      </c>
      <c r="C40" s="297">
        <v>244794</v>
      </c>
      <c r="D40" s="298">
        <f t="shared" si="2"/>
        <v>2.9318883719858433E-3</v>
      </c>
      <c r="F40" s="297">
        <v>239636</v>
      </c>
      <c r="G40" s="298">
        <f t="shared" si="3"/>
        <v>2.5784844690577399E-3</v>
      </c>
    </row>
    <row r="41" spans="1:7">
      <c r="A41" s="295" t="s">
        <v>79</v>
      </c>
      <c r="B41" s="296" t="s">
        <v>80</v>
      </c>
      <c r="C41" s="297">
        <v>316946</v>
      </c>
      <c r="D41" s="298">
        <f t="shared" si="2"/>
        <v>3.7960501153926369E-3</v>
      </c>
      <c r="F41" s="297">
        <v>345091</v>
      </c>
      <c r="G41" s="298">
        <f t="shared" si="3"/>
        <v>3.7131807571133073E-3</v>
      </c>
    </row>
    <row r="42" spans="1:7">
      <c r="A42" s="295" t="s">
        <v>81</v>
      </c>
      <c r="B42" s="296" t="s">
        <v>171</v>
      </c>
      <c r="C42" s="297">
        <v>311171</v>
      </c>
      <c r="D42" s="298">
        <f t="shared" si="2"/>
        <v>3.7268831613487541E-3</v>
      </c>
      <c r="F42" s="297">
        <v>324199</v>
      </c>
      <c r="G42" s="298">
        <f t="shared" si="3"/>
        <v>3.4883827404231845E-3</v>
      </c>
    </row>
    <row r="43" spans="1:7">
      <c r="A43" s="295" t="s">
        <v>83</v>
      </c>
      <c r="B43" s="296" t="s">
        <v>172</v>
      </c>
      <c r="C43" s="297">
        <v>76948</v>
      </c>
      <c r="D43" s="298">
        <f t="shared" si="2"/>
        <v>9.2160325190799891E-4</v>
      </c>
      <c r="F43" s="297">
        <v>74395</v>
      </c>
      <c r="G43" s="298">
        <f t="shared" si="3"/>
        <v>8.0049054430699287E-4</v>
      </c>
    </row>
    <row r="44" spans="1:7">
      <c r="A44" s="295" t="s">
        <v>85</v>
      </c>
      <c r="B44" s="296" t="s">
        <v>86</v>
      </c>
      <c r="C44" s="297">
        <v>384628</v>
      </c>
      <c r="D44" s="298">
        <f t="shared" si="2"/>
        <v>4.606674839825204E-3</v>
      </c>
      <c r="F44" s="297">
        <v>502827</v>
      </c>
      <c r="G44" s="298">
        <f t="shared" si="3"/>
        <v>5.4104208471302149E-3</v>
      </c>
    </row>
    <row r="45" spans="1:7">
      <c r="A45" s="295" t="s">
        <v>87</v>
      </c>
      <c r="B45" s="296" t="s">
        <v>88</v>
      </c>
      <c r="C45" s="297">
        <v>256866</v>
      </c>
      <c r="D45" s="298">
        <f t="shared" si="2"/>
        <v>3.0764742541014717E-3</v>
      </c>
      <c r="F45" s="297">
        <v>241744</v>
      </c>
      <c r="G45" s="298">
        <f t="shared" si="3"/>
        <v>2.6011665588137603E-3</v>
      </c>
    </row>
    <row r="46" spans="1:7">
      <c r="A46" s="295" t="s">
        <v>89</v>
      </c>
      <c r="B46" s="296" t="s">
        <v>90</v>
      </c>
      <c r="C46" s="297">
        <v>552840</v>
      </c>
      <c r="D46" s="298">
        <f t="shared" si="2"/>
        <v>6.6213435278995956E-3</v>
      </c>
      <c r="F46" s="297">
        <v>747232</v>
      </c>
      <c r="G46" s="298">
        <f t="shared" si="3"/>
        <v>8.0402197782593315E-3</v>
      </c>
    </row>
    <row r="47" spans="1:7">
      <c r="A47" s="295" t="s">
        <v>91</v>
      </c>
      <c r="B47" s="296" t="s">
        <v>173</v>
      </c>
      <c r="C47" s="297">
        <v>0</v>
      </c>
      <c r="D47" s="298">
        <f t="shared" si="2"/>
        <v>0</v>
      </c>
      <c r="F47" s="297">
        <v>0</v>
      </c>
      <c r="G47" s="298">
        <f t="shared" si="3"/>
        <v>0</v>
      </c>
    </row>
    <row r="48" spans="1:7">
      <c r="A48" s="295" t="s">
        <v>93</v>
      </c>
      <c r="B48" s="296" t="s">
        <v>121</v>
      </c>
      <c r="C48" s="297">
        <v>239603</v>
      </c>
      <c r="D48" s="298">
        <f t="shared" si="2"/>
        <v>2.8697159635976536E-3</v>
      </c>
      <c r="F48" s="297">
        <v>286549</v>
      </c>
      <c r="G48" s="298">
        <f t="shared" si="3"/>
        <v>3.0832685661754755E-3</v>
      </c>
    </row>
    <row r="49" spans="1:7">
      <c r="A49" s="295" t="s">
        <v>95</v>
      </c>
      <c r="B49" s="296" t="s">
        <v>96</v>
      </c>
      <c r="C49" s="297">
        <v>0</v>
      </c>
      <c r="D49" s="298">
        <f t="shared" si="2"/>
        <v>0</v>
      </c>
      <c r="F49" s="297">
        <v>1335</v>
      </c>
      <c r="G49" s="298">
        <f t="shared" si="3"/>
        <v>1.4364606178504409E-5</v>
      </c>
    </row>
    <row r="50" spans="1:7">
      <c r="A50" s="295" t="s">
        <v>97</v>
      </c>
      <c r="B50" s="296" t="s">
        <v>174</v>
      </c>
      <c r="C50" s="297">
        <v>0</v>
      </c>
      <c r="D50" s="298">
        <f t="shared" si="2"/>
        <v>0</v>
      </c>
      <c r="F50" s="297">
        <v>0</v>
      </c>
      <c r="G50" s="298">
        <f t="shared" si="3"/>
        <v>0</v>
      </c>
    </row>
    <row r="51" spans="1:7">
      <c r="A51" s="295" t="s">
        <v>99</v>
      </c>
      <c r="B51" s="296" t="s">
        <v>175</v>
      </c>
      <c r="C51" s="297">
        <v>901314</v>
      </c>
      <c r="D51" s="298">
        <f t="shared" si="2"/>
        <v>1.0795003293005746E-2</v>
      </c>
      <c r="F51" s="297">
        <v>817462</v>
      </c>
      <c r="G51" s="298">
        <f t="shared" si="3"/>
        <v>8.7958949032903161E-3</v>
      </c>
    </row>
    <row r="52" spans="1:7">
      <c r="A52" s="295" t="s">
        <v>101</v>
      </c>
      <c r="B52" s="296" t="s">
        <v>176</v>
      </c>
      <c r="C52" s="297">
        <v>1700634</v>
      </c>
      <c r="D52" s="298">
        <f t="shared" si="2"/>
        <v>2.0368428350383477E-2</v>
      </c>
      <c r="F52" s="297">
        <v>2215355</v>
      </c>
      <c r="G52" s="298">
        <f t="shared" si="3"/>
        <v>2.383723005286939E-2</v>
      </c>
    </row>
    <row r="53" spans="1:7">
      <c r="A53" s="295" t="s">
        <v>103</v>
      </c>
      <c r="B53" s="296" t="s">
        <v>177</v>
      </c>
      <c r="C53" s="297">
        <v>995251</v>
      </c>
      <c r="D53" s="298">
        <f t="shared" si="2"/>
        <v>1.1920083147901021E-2</v>
      </c>
      <c r="F53" s="297">
        <v>1182168</v>
      </c>
      <c r="G53" s="298">
        <f t="shared" si="3"/>
        <v>1.2720133151183671E-2</v>
      </c>
    </row>
    <row r="54" spans="1:7">
      <c r="A54" s="295" t="s">
        <v>105</v>
      </c>
      <c r="B54" s="296" t="s">
        <v>178</v>
      </c>
      <c r="C54" s="297">
        <v>0</v>
      </c>
      <c r="D54" s="298">
        <f t="shared" si="2"/>
        <v>0</v>
      </c>
      <c r="F54" s="297">
        <v>0</v>
      </c>
      <c r="G54" s="298">
        <f t="shared" si="3"/>
        <v>0</v>
      </c>
    </row>
    <row r="55" spans="1:7">
      <c r="A55" s="295" t="s">
        <v>107</v>
      </c>
      <c r="B55" s="296" t="s">
        <v>179</v>
      </c>
      <c r="C55" s="297">
        <v>0</v>
      </c>
      <c r="D55" s="298">
        <f t="shared" si="2"/>
        <v>0</v>
      </c>
      <c r="F55" s="297">
        <v>0</v>
      </c>
      <c r="G55" s="298">
        <f t="shared" si="3"/>
        <v>0</v>
      </c>
    </row>
    <row r="56" spans="1:7">
      <c r="A56" s="295" t="s">
        <v>109</v>
      </c>
      <c r="B56" s="296" t="s">
        <v>112</v>
      </c>
      <c r="C56" s="297">
        <v>236955</v>
      </c>
      <c r="D56" s="298">
        <f t="shared" si="2"/>
        <v>2.8380009689122506E-3</v>
      </c>
      <c r="F56" s="297">
        <v>286075</v>
      </c>
      <c r="G56" s="298">
        <f t="shared" si="3"/>
        <v>3.0781683239817594E-3</v>
      </c>
    </row>
    <row r="57" spans="1:7">
      <c r="A57" s="295" t="s">
        <v>111</v>
      </c>
      <c r="B57" s="296" t="s">
        <v>180</v>
      </c>
      <c r="C57" s="297">
        <v>13916</v>
      </c>
      <c r="D57" s="298">
        <f t="shared" si="2"/>
        <v>1.6667139956271393E-4</v>
      </c>
      <c r="F57" s="297">
        <v>22258</v>
      </c>
      <c r="G57" s="298">
        <f t="shared" si="3"/>
        <v>2.3949618301209825E-4</v>
      </c>
    </row>
    <row r="58" spans="1:7">
      <c r="A58" s="295" t="s">
        <v>113</v>
      </c>
      <c r="B58" s="296" t="s">
        <v>181</v>
      </c>
      <c r="C58" s="313">
        <v>3048197</v>
      </c>
      <c r="D58" s="301">
        <f t="shared" si="2"/>
        <v>3.6508138842545702E-2</v>
      </c>
      <c r="F58" s="313">
        <v>5512439</v>
      </c>
      <c r="G58" s="301">
        <f t="shared" si="3"/>
        <v>5.9313869152081401E-2</v>
      </c>
    </row>
    <row r="59" spans="1:7" ht="5.55" customHeight="1">
      <c r="B59" s="296"/>
      <c r="C59" s="314"/>
      <c r="D59" s="303"/>
      <c r="F59" s="314"/>
      <c r="G59" s="303"/>
    </row>
    <row r="60" spans="1:7">
      <c r="A60" s="315" t="s">
        <v>32</v>
      </c>
      <c r="B60" s="315"/>
      <c r="C60" s="297">
        <v>55491389</v>
      </c>
      <c r="D60" s="298">
        <f t="shared" si="2"/>
        <v>0.66461824290809057</v>
      </c>
      <c r="E60" s="305"/>
      <c r="F60" s="297">
        <v>71626298</v>
      </c>
      <c r="G60" s="298">
        <f t="shared" si="3"/>
        <v>0.77069929797318204</v>
      </c>
    </row>
    <row r="61" spans="1:7" ht="6.75" customHeight="1" thickBot="1">
      <c r="A61" s="316"/>
      <c r="B61" s="316"/>
      <c r="C61" s="316"/>
      <c r="D61" s="316"/>
      <c r="F61" s="316"/>
      <c r="G61" s="316"/>
    </row>
    <row r="62" spans="1:7" ht="13.2" thickTop="1">
      <c r="A62" s="315" t="s">
        <v>33</v>
      </c>
      <c r="B62" s="315"/>
      <c r="C62" s="317">
        <v>28002240</v>
      </c>
      <c r="D62" s="318">
        <f t="shared" si="2"/>
        <v>0.33538175709190937</v>
      </c>
      <c r="E62" s="305"/>
      <c r="F62" s="317">
        <v>21310465</v>
      </c>
      <c r="G62" s="318">
        <f t="shared" si="3"/>
        <v>0.22930070202681796</v>
      </c>
    </row>
  </sheetData>
  <mergeCells count="5">
    <mergeCell ref="A1:G1"/>
    <mergeCell ref="A2:G2"/>
    <mergeCell ref="C4:D4"/>
    <mergeCell ref="F4:G4"/>
    <mergeCell ref="A5:B5"/>
  </mergeCells>
  <printOptions horizontalCentered="1"/>
  <pageMargins left="0.4" right="0.21" top="0.43" bottom="0.4" header="0.42" footer="0.21"/>
  <pageSetup scale="99" firstPageNumber="14" orientation="portrait" useFirstPageNumber="1" r:id="rId1"/>
  <headerFooter alignWithMargins="0">
    <oddFooter xml:space="preserve">&amp;C&amp;P&amp;R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527FB-BC02-40B3-B2FE-8F55F1C43E70}">
  <sheetPr codeName="Sheet19"/>
  <dimension ref="A1:G62"/>
  <sheetViews>
    <sheetView showGridLines="0" zoomScaleNormal="100" workbookViewId="0">
      <selection activeCell="A2" sqref="A2:G2"/>
    </sheetView>
  </sheetViews>
  <sheetFormatPr defaultColWidth="9.109375" defaultRowHeight="12.6"/>
  <cols>
    <col min="1" max="1" width="5.33203125" style="295" customWidth="1"/>
    <col min="2" max="2" width="39.5546875" style="287" bestFit="1" customWidth="1"/>
    <col min="3" max="3" width="12.88671875" style="319" customWidth="1"/>
    <col min="4" max="4" width="9.6640625" style="287" bestFit="1" customWidth="1"/>
    <col min="5" max="5" width="4.6640625" style="287" customWidth="1"/>
    <col min="6" max="6" width="12.6640625" style="319" customWidth="1"/>
    <col min="7" max="7" width="9.6640625" style="320" bestFit="1" customWidth="1"/>
    <col min="8" max="16384" width="9.109375" style="287"/>
  </cols>
  <sheetData>
    <row r="1" spans="1:7">
      <c r="A1" s="440" t="s">
        <v>34</v>
      </c>
      <c r="B1" s="440"/>
      <c r="C1" s="440"/>
      <c r="D1" s="440"/>
      <c r="E1" s="440"/>
      <c r="F1" s="440"/>
      <c r="G1" s="440"/>
    </row>
    <row r="2" spans="1:7" s="288" customFormat="1">
      <c r="A2" s="440" t="s">
        <v>183</v>
      </c>
      <c r="B2" s="440"/>
      <c r="C2" s="440"/>
      <c r="D2" s="440"/>
      <c r="E2" s="440"/>
      <c r="F2" s="440"/>
      <c r="G2" s="440"/>
    </row>
    <row r="3" spans="1:7" s="288" customFormat="1" ht="9.75" customHeight="1">
      <c r="A3" s="289"/>
      <c r="B3" s="290"/>
      <c r="C3" s="290"/>
      <c r="D3" s="290"/>
      <c r="E3" s="290"/>
      <c r="F3" s="290"/>
      <c r="G3" s="290"/>
    </row>
    <row r="4" spans="1:7" s="288" customFormat="1" ht="13.5" customHeight="1" thickBot="1">
      <c r="A4" s="289"/>
      <c r="B4" s="290"/>
      <c r="C4" s="441" t="s">
        <v>115</v>
      </c>
      <c r="D4" s="441"/>
      <c r="E4" s="291"/>
      <c r="F4" s="441" t="s">
        <v>116</v>
      </c>
      <c r="G4" s="441"/>
    </row>
    <row r="5" spans="1:7" ht="28.2" customHeight="1" thickBot="1">
      <c r="A5" s="442" t="s">
        <v>29</v>
      </c>
      <c r="B5" s="443"/>
      <c r="C5" s="292" t="s">
        <v>37</v>
      </c>
      <c r="D5" s="293" t="s">
        <v>38</v>
      </c>
      <c r="E5" s="294"/>
      <c r="F5" s="292" t="s">
        <v>37</v>
      </c>
      <c r="G5" s="293" t="s">
        <v>38</v>
      </c>
    </row>
    <row r="6" spans="1:7">
      <c r="A6" s="295" t="s">
        <v>39</v>
      </c>
      <c r="B6" s="296" t="s">
        <v>143</v>
      </c>
      <c r="C6" s="297">
        <v>77436264</v>
      </c>
      <c r="D6" s="298">
        <f>IFERROR(C6/C$20,"err")</f>
        <v>0.83321455902224617</v>
      </c>
      <c r="F6" s="297">
        <v>94869206</v>
      </c>
      <c r="G6" s="298">
        <f>IFERROR(F6/F$20,"err")</f>
        <v>0.82501239724772446</v>
      </c>
    </row>
    <row r="7" spans="1:7">
      <c r="A7" s="295" t="s">
        <v>41</v>
      </c>
      <c r="B7" s="296" t="s">
        <v>144</v>
      </c>
      <c r="C7" s="297">
        <v>11615439</v>
      </c>
      <c r="D7" s="298">
        <f t="shared" ref="D7:D20" si="0">IFERROR(C7/C$20,"err")</f>
        <v>0.12498217739733414</v>
      </c>
      <c r="F7" s="297">
        <v>14230381</v>
      </c>
      <c r="G7" s="298">
        <f t="shared" ref="G7:G20" si="1">IFERROR(F7/F$20,"err")</f>
        <v>0.12375186045679007</v>
      </c>
    </row>
    <row r="8" spans="1:7">
      <c r="A8" s="295" t="s">
        <v>43</v>
      </c>
      <c r="B8" s="296" t="s">
        <v>145</v>
      </c>
      <c r="C8" s="297">
        <v>65820825</v>
      </c>
      <c r="D8" s="298">
        <f t="shared" si="0"/>
        <v>0.70823238162491198</v>
      </c>
      <c r="F8" s="297">
        <v>80638825</v>
      </c>
      <c r="G8" s="298">
        <f t="shared" si="1"/>
        <v>0.70126053679093436</v>
      </c>
    </row>
    <row r="9" spans="1:7">
      <c r="A9" s="295" t="s">
        <v>45</v>
      </c>
      <c r="B9" s="296" t="s">
        <v>146</v>
      </c>
      <c r="C9" s="297">
        <v>512315</v>
      </c>
      <c r="D9" s="298">
        <f t="shared" si="0"/>
        <v>5.5125117710415634E-3</v>
      </c>
      <c r="F9" s="297">
        <v>689211</v>
      </c>
      <c r="G9" s="298">
        <f t="shared" si="1"/>
        <v>5.9935952169716845E-3</v>
      </c>
    </row>
    <row r="10" spans="1:7">
      <c r="A10" s="295" t="s">
        <v>47</v>
      </c>
      <c r="B10" s="296" t="s">
        <v>147</v>
      </c>
      <c r="C10" s="297">
        <v>23284323</v>
      </c>
      <c r="D10" s="298">
        <f t="shared" si="0"/>
        <v>0.25053942324201672</v>
      </c>
      <c r="F10" s="297">
        <v>29482076</v>
      </c>
      <c r="G10" s="298">
        <f t="shared" si="1"/>
        <v>0.25638538807418293</v>
      </c>
    </row>
    <row r="11" spans="1:7">
      <c r="A11" s="295" t="s">
        <v>61</v>
      </c>
      <c r="B11" s="296" t="s">
        <v>148</v>
      </c>
      <c r="C11" s="297">
        <v>771972</v>
      </c>
      <c r="D11" s="298">
        <f t="shared" si="0"/>
        <v>8.3064222927583566E-3</v>
      </c>
      <c r="F11" s="297">
        <v>720110</v>
      </c>
      <c r="G11" s="298">
        <f t="shared" si="1"/>
        <v>6.2623026209585736E-3</v>
      </c>
    </row>
    <row r="12" spans="1:7">
      <c r="A12" s="295" t="s">
        <v>63</v>
      </c>
      <c r="B12" s="296" t="s">
        <v>149</v>
      </c>
      <c r="C12" s="297">
        <v>1917557</v>
      </c>
      <c r="D12" s="298">
        <f t="shared" si="0"/>
        <v>2.0632922194632496E-2</v>
      </c>
      <c r="F12" s="297">
        <v>2448362</v>
      </c>
      <c r="G12" s="298">
        <f t="shared" si="1"/>
        <v>2.1291724555492043E-2</v>
      </c>
    </row>
    <row r="13" spans="1:7">
      <c r="A13" s="295" t="s">
        <v>65</v>
      </c>
      <c r="B13" s="296" t="s">
        <v>150</v>
      </c>
      <c r="C13" s="297">
        <v>0</v>
      </c>
      <c r="D13" s="298">
        <f t="shared" si="0"/>
        <v>0</v>
      </c>
      <c r="F13" s="297">
        <v>0</v>
      </c>
      <c r="G13" s="298">
        <f t="shared" si="1"/>
        <v>0</v>
      </c>
    </row>
    <row r="14" spans="1:7">
      <c r="A14" s="295" t="s">
        <v>67</v>
      </c>
      <c r="B14" s="296" t="s">
        <v>151</v>
      </c>
      <c r="C14" s="297">
        <v>0</v>
      </c>
      <c r="D14" s="298">
        <f t="shared" si="0"/>
        <v>0</v>
      </c>
      <c r="F14" s="297">
        <v>0</v>
      </c>
      <c r="G14" s="298">
        <f t="shared" si="1"/>
        <v>0</v>
      </c>
    </row>
    <row r="15" spans="1:7">
      <c r="A15" s="295" t="s">
        <v>69</v>
      </c>
      <c r="B15" s="296" t="s">
        <v>152</v>
      </c>
      <c r="C15" s="297">
        <v>161599</v>
      </c>
      <c r="D15" s="298">
        <f t="shared" si="0"/>
        <v>1.7388059878952315E-3</v>
      </c>
      <c r="F15" s="297">
        <v>187936</v>
      </c>
      <c r="G15" s="298">
        <f t="shared" si="1"/>
        <v>1.6343504539201934E-3</v>
      </c>
    </row>
    <row r="16" spans="1:7">
      <c r="A16" s="295" t="s">
        <v>71</v>
      </c>
      <c r="B16" s="296" t="s">
        <v>153</v>
      </c>
      <c r="C16" s="297">
        <v>0</v>
      </c>
      <c r="D16" s="298">
        <f t="shared" si="0"/>
        <v>0</v>
      </c>
      <c r="F16" s="297">
        <v>2000</v>
      </c>
      <c r="G16" s="298">
        <f t="shared" si="1"/>
        <v>1.7392627851185442E-5</v>
      </c>
    </row>
    <row r="17" spans="1:7">
      <c r="A17" s="295" t="s">
        <v>73</v>
      </c>
      <c r="B17" s="299" t="s">
        <v>154</v>
      </c>
      <c r="C17" s="297">
        <v>0</v>
      </c>
      <c r="D17" s="298">
        <f t="shared" si="0"/>
        <v>0</v>
      </c>
      <c r="F17" s="297">
        <v>27</v>
      </c>
      <c r="G17" s="298">
        <f t="shared" si="1"/>
        <v>2.3480047599100344E-7</v>
      </c>
    </row>
    <row r="18" spans="1:7">
      <c r="A18" s="295" t="s">
        <v>75</v>
      </c>
      <c r="B18" s="296" t="s">
        <v>48</v>
      </c>
      <c r="C18" s="300">
        <v>468172</v>
      </c>
      <c r="D18" s="301">
        <f t="shared" si="0"/>
        <v>5.0375328867436455E-3</v>
      </c>
      <c r="F18" s="300">
        <v>822702</v>
      </c>
      <c r="G18" s="301">
        <f t="shared" si="1"/>
        <v>7.1544748592129821E-3</v>
      </c>
    </row>
    <row r="19" spans="1:7" ht="12" customHeight="1">
      <c r="B19" s="296"/>
      <c r="C19" s="302"/>
      <c r="D19" s="303"/>
      <c r="F19" s="302"/>
      <c r="G19" s="303"/>
    </row>
    <row r="20" spans="1:7">
      <c r="A20" s="304" t="s">
        <v>30</v>
      </c>
      <c r="B20" s="304"/>
      <c r="C20" s="297">
        <v>92936763</v>
      </c>
      <c r="D20" s="298">
        <f t="shared" si="0"/>
        <v>1</v>
      </c>
      <c r="E20" s="305"/>
      <c r="F20" s="297">
        <v>114991249</v>
      </c>
      <c r="G20" s="298">
        <f t="shared" si="1"/>
        <v>1</v>
      </c>
    </row>
    <row r="21" spans="1:7" s="310" customFormat="1">
      <c r="A21" s="306"/>
      <c r="B21" s="307" t="s">
        <v>142</v>
      </c>
      <c r="C21" s="308">
        <v>8</v>
      </c>
      <c r="D21" s="299"/>
      <c r="E21" s="309"/>
      <c r="F21" s="308">
        <v>8</v>
      </c>
      <c r="G21" s="299"/>
    </row>
    <row r="22" spans="1:7">
      <c r="A22" s="304" t="s">
        <v>31</v>
      </c>
      <c r="B22" s="304"/>
      <c r="C22" s="311"/>
      <c r="D22" s="311"/>
      <c r="E22" s="312"/>
      <c r="F22" s="311"/>
      <c r="G22" s="311"/>
    </row>
    <row r="23" spans="1:7">
      <c r="A23" s="295" t="s">
        <v>155</v>
      </c>
      <c r="B23" s="296" t="s">
        <v>156</v>
      </c>
      <c r="C23" s="297">
        <v>36217459</v>
      </c>
      <c r="D23" s="298">
        <f t="shared" ref="D23:D62" si="2">IFERROR(C23/C$20,"err")</f>
        <v>0.38970002645777541</v>
      </c>
      <c r="F23" s="297">
        <v>48474429</v>
      </c>
      <c r="G23" s="298">
        <f t="shared" ref="G23:G62" si="3">IFERROR(F23/F$20,"err")</f>
        <v>0.42154885194785563</v>
      </c>
    </row>
    <row r="24" spans="1:7">
      <c r="A24" s="295" t="s">
        <v>157</v>
      </c>
      <c r="B24" s="296" t="s">
        <v>158</v>
      </c>
      <c r="C24" s="297">
        <v>0</v>
      </c>
      <c r="D24" s="298">
        <f t="shared" si="2"/>
        <v>0</v>
      </c>
      <c r="F24" s="297">
        <v>0</v>
      </c>
      <c r="G24" s="298">
        <f t="shared" si="3"/>
        <v>0</v>
      </c>
    </row>
    <row r="25" spans="1:7">
      <c r="A25" s="295" t="s">
        <v>159</v>
      </c>
      <c r="B25" s="296" t="s">
        <v>160</v>
      </c>
      <c r="C25" s="297">
        <v>4561152</v>
      </c>
      <c r="D25" s="298">
        <f t="shared" si="2"/>
        <v>4.9078016629436512E-2</v>
      </c>
      <c r="F25" s="297">
        <v>5519940</v>
      </c>
      <c r="G25" s="298">
        <f t="shared" si="3"/>
        <v>4.8003131090436281E-2</v>
      </c>
    </row>
    <row r="26" spans="1:7">
      <c r="A26" s="295" t="s">
        <v>161</v>
      </c>
      <c r="B26" s="296" t="s">
        <v>162</v>
      </c>
      <c r="C26" s="297">
        <v>0</v>
      </c>
      <c r="D26" s="298">
        <f t="shared" si="2"/>
        <v>0</v>
      </c>
      <c r="F26" s="297">
        <v>0</v>
      </c>
      <c r="G26" s="298">
        <f t="shared" si="3"/>
        <v>0</v>
      </c>
    </row>
    <row r="27" spans="1:7">
      <c r="A27" s="295" t="s">
        <v>53</v>
      </c>
      <c r="B27" s="296" t="s">
        <v>163</v>
      </c>
      <c r="C27" s="297">
        <v>4536798</v>
      </c>
      <c r="D27" s="298">
        <f t="shared" si="2"/>
        <v>4.8815967476723933E-2</v>
      </c>
      <c r="F27" s="297">
        <v>1149324</v>
      </c>
      <c r="G27" s="298">
        <f t="shared" si="3"/>
        <v>9.9948823062179278E-3</v>
      </c>
    </row>
    <row r="28" spans="1:7">
      <c r="A28" s="295" t="s">
        <v>55</v>
      </c>
      <c r="B28" s="296" t="s">
        <v>164</v>
      </c>
      <c r="C28" s="297">
        <v>180090</v>
      </c>
      <c r="D28" s="298">
        <f t="shared" si="2"/>
        <v>1.9377692334733028E-3</v>
      </c>
      <c r="F28" s="297">
        <v>46095</v>
      </c>
      <c r="G28" s="298">
        <f t="shared" si="3"/>
        <v>4.0085659040019645E-4</v>
      </c>
    </row>
    <row r="29" spans="1:7">
      <c r="A29" s="295" t="s">
        <v>58</v>
      </c>
      <c r="B29" s="296" t="s">
        <v>165</v>
      </c>
      <c r="C29" s="297">
        <v>793021</v>
      </c>
      <c r="D29" s="298">
        <f t="shared" si="2"/>
        <v>8.5329096301750909E-3</v>
      </c>
      <c r="F29" s="297">
        <v>139346</v>
      </c>
      <c r="G29" s="298">
        <f t="shared" si="3"/>
        <v>1.2117965602756432E-3</v>
      </c>
    </row>
    <row r="30" spans="1:7">
      <c r="A30" s="295" t="s">
        <v>59</v>
      </c>
      <c r="B30" s="296" t="s">
        <v>166</v>
      </c>
      <c r="C30" s="297">
        <v>4377727</v>
      </c>
      <c r="D30" s="298">
        <f t="shared" si="2"/>
        <v>4.7104362780528521E-2</v>
      </c>
      <c r="F30" s="297">
        <v>5290973</v>
      </c>
      <c r="G30" s="298">
        <f t="shared" si="3"/>
        <v>4.6011962179835095E-2</v>
      </c>
    </row>
    <row r="31" spans="1:7">
      <c r="A31" s="295" t="s">
        <v>47</v>
      </c>
      <c r="B31" s="296" t="s">
        <v>60</v>
      </c>
      <c r="C31" s="297">
        <v>2930378</v>
      </c>
      <c r="D31" s="298">
        <f t="shared" si="2"/>
        <v>3.1530880842062466E-2</v>
      </c>
      <c r="F31" s="297">
        <v>3571766</v>
      </c>
      <c r="G31" s="298">
        <f t="shared" si="3"/>
        <v>3.106119840475861E-2</v>
      </c>
    </row>
    <row r="32" spans="1:7">
      <c r="A32" s="295" t="s">
        <v>61</v>
      </c>
      <c r="B32" s="296" t="s">
        <v>62</v>
      </c>
      <c r="C32" s="297">
        <v>95607</v>
      </c>
      <c r="D32" s="298">
        <f t="shared" si="2"/>
        <v>1.0287317624781056E-3</v>
      </c>
      <c r="F32" s="297">
        <v>137898</v>
      </c>
      <c r="G32" s="298">
        <f t="shared" si="3"/>
        <v>1.199204297711385E-3</v>
      </c>
    </row>
    <row r="33" spans="1:7">
      <c r="A33" s="295" t="s">
        <v>63</v>
      </c>
      <c r="B33" s="296" t="s">
        <v>64</v>
      </c>
      <c r="C33" s="297">
        <v>242955</v>
      </c>
      <c r="D33" s="298">
        <f t="shared" si="2"/>
        <v>2.6141969244183813E-3</v>
      </c>
      <c r="F33" s="297">
        <v>262891</v>
      </c>
      <c r="G33" s="298">
        <f t="shared" si="3"/>
        <v>2.2861826642129957E-3</v>
      </c>
    </row>
    <row r="34" spans="1:7">
      <c r="A34" s="295" t="s">
        <v>65</v>
      </c>
      <c r="B34" s="296" t="s">
        <v>167</v>
      </c>
      <c r="C34" s="297">
        <v>3227625</v>
      </c>
      <c r="D34" s="298">
        <f t="shared" si="2"/>
        <v>3.4729259937749286E-2</v>
      </c>
      <c r="F34" s="297">
        <v>4431825</v>
      </c>
      <c r="G34" s="298">
        <f t="shared" si="3"/>
        <v>3.854054146328996E-2</v>
      </c>
    </row>
    <row r="35" spans="1:7">
      <c r="A35" s="295" t="s">
        <v>67</v>
      </c>
      <c r="B35" s="296" t="s">
        <v>168</v>
      </c>
      <c r="C35" s="297">
        <v>623760</v>
      </c>
      <c r="D35" s="298">
        <f t="shared" si="2"/>
        <v>6.7116604868194089E-3</v>
      </c>
      <c r="F35" s="297">
        <v>877745</v>
      </c>
      <c r="G35" s="298">
        <f t="shared" si="3"/>
        <v>7.6331460666193823E-3</v>
      </c>
    </row>
    <row r="36" spans="1:7">
      <c r="A36" s="295" t="s">
        <v>69</v>
      </c>
      <c r="B36" s="296" t="s">
        <v>70</v>
      </c>
      <c r="C36" s="297">
        <v>307257</v>
      </c>
      <c r="D36" s="298">
        <f t="shared" si="2"/>
        <v>3.3060867420140294E-3</v>
      </c>
      <c r="F36" s="297">
        <v>350766</v>
      </c>
      <c r="G36" s="298">
        <f t="shared" si="3"/>
        <v>3.0503712504244564E-3</v>
      </c>
    </row>
    <row r="37" spans="1:7">
      <c r="A37" s="295" t="s">
        <v>71</v>
      </c>
      <c r="B37" s="296" t="s">
        <v>169</v>
      </c>
      <c r="C37" s="297">
        <v>0</v>
      </c>
      <c r="D37" s="298">
        <f t="shared" si="2"/>
        <v>0</v>
      </c>
      <c r="F37" s="297">
        <v>37265</v>
      </c>
      <c r="G37" s="298">
        <f t="shared" si="3"/>
        <v>3.240681384372127E-4</v>
      </c>
    </row>
    <row r="38" spans="1:7">
      <c r="A38" s="295" t="s">
        <v>73</v>
      </c>
      <c r="B38" s="296" t="s">
        <v>170</v>
      </c>
      <c r="C38" s="297">
        <v>112485</v>
      </c>
      <c r="D38" s="298">
        <f t="shared" si="2"/>
        <v>1.2103391205910625E-3</v>
      </c>
      <c r="F38" s="297">
        <v>46216</v>
      </c>
      <c r="G38" s="298">
        <f t="shared" si="3"/>
        <v>4.019088443851932E-4</v>
      </c>
    </row>
    <row r="39" spans="1:7">
      <c r="A39" s="295" t="s">
        <v>75</v>
      </c>
      <c r="B39" s="296" t="s">
        <v>120</v>
      </c>
      <c r="C39" s="297">
        <v>621221</v>
      </c>
      <c r="D39" s="298">
        <f t="shared" si="2"/>
        <v>6.6843408350686796E-3</v>
      </c>
      <c r="F39" s="297">
        <v>1460964</v>
      </c>
      <c r="G39" s="298">
        <f t="shared" si="3"/>
        <v>1.2705001577989643E-2</v>
      </c>
    </row>
    <row r="40" spans="1:7">
      <c r="A40" s="295" t="s">
        <v>77</v>
      </c>
      <c r="B40" s="296" t="s">
        <v>78</v>
      </c>
      <c r="C40" s="297">
        <v>239636</v>
      </c>
      <c r="D40" s="298">
        <f t="shared" si="2"/>
        <v>2.5784844690577399E-3</v>
      </c>
      <c r="F40" s="297">
        <v>325429</v>
      </c>
      <c r="G40" s="298">
        <f t="shared" si="3"/>
        <v>2.8300327444917136E-3</v>
      </c>
    </row>
    <row r="41" spans="1:7">
      <c r="A41" s="295" t="s">
        <v>79</v>
      </c>
      <c r="B41" s="296" t="s">
        <v>80</v>
      </c>
      <c r="C41" s="297">
        <v>345091</v>
      </c>
      <c r="D41" s="298">
        <f t="shared" si="2"/>
        <v>3.7131807571133073E-3</v>
      </c>
      <c r="F41" s="297">
        <v>349121</v>
      </c>
      <c r="G41" s="298">
        <f t="shared" si="3"/>
        <v>3.0360658140168562E-3</v>
      </c>
    </row>
    <row r="42" spans="1:7">
      <c r="A42" s="295" t="s">
        <v>81</v>
      </c>
      <c r="B42" s="296" t="s">
        <v>171</v>
      </c>
      <c r="C42" s="297">
        <v>324199</v>
      </c>
      <c r="D42" s="298">
        <f t="shared" si="2"/>
        <v>3.4883827404231845E-3</v>
      </c>
      <c r="F42" s="297">
        <v>363292</v>
      </c>
      <c r="G42" s="298">
        <f t="shared" si="3"/>
        <v>3.1593012786564306E-3</v>
      </c>
    </row>
    <row r="43" spans="1:7">
      <c r="A43" s="295" t="s">
        <v>83</v>
      </c>
      <c r="B43" s="296" t="s">
        <v>172</v>
      </c>
      <c r="C43" s="297">
        <v>74395</v>
      </c>
      <c r="D43" s="298">
        <f t="shared" si="2"/>
        <v>8.0049054430699287E-4</v>
      </c>
      <c r="F43" s="297">
        <v>186394</v>
      </c>
      <c r="G43" s="298">
        <f t="shared" si="3"/>
        <v>1.6209407378469296E-3</v>
      </c>
    </row>
    <row r="44" spans="1:7">
      <c r="A44" s="295" t="s">
        <v>85</v>
      </c>
      <c r="B44" s="296" t="s">
        <v>86</v>
      </c>
      <c r="C44" s="297">
        <v>502827</v>
      </c>
      <c r="D44" s="298">
        <f t="shared" si="2"/>
        <v>5.4104208471302149E-3</v>
      </c>
      <c r="F44" s="297">
        <v>489062</v>
      </c>
      <c r="G44" s="298">
        <f t="shared" si="3"/>
        <v>4.2530366810782268E-3</v>
      </c>
    </row>
    <row r="45" spans="1:7">
      <c r="A45" s="295" t="s">
        <v>87</v>
      </c>
      <c r="B45" s="296" t="s">
        <v>88</v>
      </c>
      <c r="C45" s="297">
        <v>241744</v>
      </c>
      <c r="D45" s="298">
        <f t="shared" si="2"/>
        <v>2.6011665588137603E-3</v>
      </c>
      <c r="F45" s="297">
        <v>355613</v>
      </c>
      <c r="G45" s="298">
        <f t="shared" si="3"/>
        <v>3.0925222840218042E-3</v>
      </c>
    </row>
    <row r="46" spans="1:7">
      <c r="A46" s="295" t="s">
        <v>89</v>
      </c>
      <c r="B46" s="296" t="s">
        <v>90</v>
      </c>
      <c r="C46" s="297">
        <v>747232</v>
      </c>
      <c r="D46" s="298">
        <f t="shared" si="2"/>
        <v>8.0402197782593315E-3</v>
      </c>
      <c r="F46" s="297">
        <v>962398</v>
      </c>
      <c r="G46" s="298">
        <f t="shared" si="3"/>
        <v>8.3693151293625836E-3</v>
      </c>
    </row>
    <row r="47" spans="1:7">
      <c r="A47" s="295" t="s">
        <v>91</v>
      </c>
      <c r="B47" s="296" t="s">
        <v>173</v>
      </c>
      <c r="C47" s="297">
        <v>0</v>
      </c>
      <c r="D47" s="298">
        <f t="shared" si="2"/>
        <v>0</v>
      </c>
      <c r="F47" s="297">
        <v>0</v>
      </c>
      <c r="G47" s="298">
        <f t="shared" si="3"/>
        <v>0</v>
      </c>
    </row>
    <row r="48" spans="1:7">
      <c r="A48" s="295" t="s">
        <v>93</v>
      </c>
      <c r="B48" s="296" t="s">
        <v>121</v>
      </c>
      <c r="C48" s="297">
        <v>286549</v>
      </c>
      <c r="D48" s="298">
        <f t="shared" si="2"/>
        <v>3.0832685661754755E-3</v>
      </c>
      <c r="F48" s="297">
        <v>253320</v>
      </c>
      <c r="G48" s="298">
        <f t="shared" si="3"/>
        <v>2.2029502436311478E-3</v>
      </c>
    </row>
    <row r="49" spans="1:7">
      <c r="A49" s="295" t="s">
        <v>95</v>
      </c>
      <c r="B49" s="296" t="s">
        <v>96</v>
      </c>
      <c r="C49" s="297">
        <v>1335</v>
      </c>
      <c r="D49" s="298">
        <f t="shared" si="2"/>
        <v>1.4364606178504409E-5</v>
      </c>
      <c r="F49" s="297">
        <v>3068</v>
      </c>
      <c r="G49" s="298">
        <f t="shared" si="3"/>
        <v>2.6680291123718467E-5</v>
      </c>
    </row>
    <row r="50" spans="1:7">
      <c r="A50" s="295" t="s">
        <v>97</v>
      </c>
      <c r="B50" s="296" t="s">
        <v>174</v>
      </c>
      <c r="C50" s="297">
        <v>0</v>
      </c>
      <c r="D50" s="298">
        <f t="shared" si="2"/>
        <v>0</v>
      </c>
      <c r="F50" s="297">
        <v>12868</v>
      </c>
      <c r="G50" s="298">
        <f t="shared" si="3"/>
        <v>1.1190416759452713E-4</v>
      </c>
    </row>
    <row r="51" spans="1:7">
      <c r="A51" s="295" t="s">
        <v>99</v>
      </c>
      <c r="B51" s="296" t="s">
        <v>175</v>
      </c>
      <c r="C51" s="297">
        <v>817462</v>
      </c>
      <c r="D51" s="298">
        <f t="shared" si="2"/>
        <v>8.7958949032903161E-3</v>
      </c>
      <c r="F51" s="297">
        <v>710365</v>
      </c>
      <c r="G51" s="298">
        <f t="shared" si="3"/>
        <v>6.1775570417536728E-3</v>
      </c>
    </row>
    <row r="52" spans="1:7">
      <c r="A52" s="295" t="s">
        <v>101</v>
      </c>
      <c r="B52" s="296" t="s">
        <v>176</v>
      </c>
      <c r="C52" s="297">
        <v>2215355</v>
      </c>
      <c r="D52" s="298">
        <f t="shared" si="2"/>
        <v>2.383723005286939E-2</v>
      </c>
      <c r="F52" s="297">
        <v>2582164</v>
      </c>
      <c r="G52" s="298">
        <f t="shared" si="3"/>
        <v>2.24553087513642E-2</v>
      </c>
    </row>
    <row r="53" spans="1:7">
      <c r="A53" s="295" t="s">
        <v>103</v>
      </c>
      <c r="B53" s="296" t="s">
        <v>177</v>
      </c>
      <c r="C53" s="297">
        <v>1182168</v>
      </c>
      <c r="D53" s="298">
        <f t="shared" si="2"/>
        <v>1.2720133151183671E-2</v>
      </c>
      <c r="F53" s="297">
        <v>1862899</v>
      </c>
      <c r="G53" s="298">
        <f t="shared" si="3"/>
        <v>1.6200354515672755E-2</v>
      </c>
    </row>
    <row r="54" spans="1:7">
      <c r="A54" s="295" t="s">
        <v>105</v>
      </c>
      <c r="B54" s="296" t="s">
        <v>178</v>
      </c>
      <c r="C54" s="297">
        <v>0</v>
      </c>
      <c r="D54" s="298">
        <f t="shared" si="2"/>
        <v>0</v>
      </c>
      <c r="F54" s="297">
        <v>0</v>
      </c>
      <c r="G54" s="298">
        <f t="shared" si="3"/>
        <v>0</v>
      </c>
    </row>
    <row r="55" spans="1:7">
      <c r="A55" s="295" t="s">
        <v>107</v>
      </c>
      <c r="B55" s="296" t="s">
        <v>179</v>
      </c>
      <c r="C55" s="297">
        <v>0</v>
      </c>
      <c r="D55" s="298">
        <f t="shared" si="2"/>
        <v>0</v>
      </c>
      <c r="F55" s="297">
        <v>7647</v>
      </c>
      <c r="G55" s="298">
        <f t="shared" si="3"/>
        <v>6.6500712589007539E-5</v>
      </c>
    </row>
    <row r="56" spans="1:7">
      <c r="A56" s="295" t="s">
        <v>109</v>
      </c>
      <c r="B56" s="296" t="s">
        <v>112</v>
      </c>
      <c r="C56" s="297">
        <v>286075</v>
      </c>
      <c r="D56" s="298">
        <f t="shared" si="2"/>
        <v>3.0781683239817594E-3</v>
      </c>
      <c r="F56" s="297">
        <v>372629</v>
      </c>
      <c r="G56" s="298">
        <f t="shared" si="3"/>
        <v>3.2404987617796898E-3</v>
      </c>
    </row>
    <row r="57" spans="1:7">
      <c r="A57" s="295" t="s">
        <v>111</v>
      </c>
      <c r="B57" s="296" t="s">
        <v>180</v>
      </c>
      <c r="C57" s="297">
        <v>22258</v>
      </c>
      <c r="D57" s="298">
        <f t="shared" si="2"/>
        <v>2.3949618301209825E-4</v>
      </c>
      <c r="F57" s="297">
        <v>66494</v>
      </c>
      <c r="G57" s="298">
        <f t="shared" si="3"/>
        <v>5.7825269816836234E-4</v>
      </c>
    </row>
    <row r="58" spans="1:7">
      <c r="A58" s="295" t="s">
        <v>113</v>
      </c>
      <c r="B58" s="296" t="s">
        <v>181</v>
      </c>
      <c r="C58" s="313">
        <v>5512439</v>
      </c>
      <c r="D58" s="301">
        <f t="shared" si="2"/>
        <v>5.9313869152081401E-2</v>
      </c>
      <c r="F58" s="313">
        <v>15109001</v>
      </c>
      <c r="G58" s="301">
        <f t="shared" si="3"/>
        <v>0.13139261579809433</v>
      </c>
    </row>
    <row r="59" spans="1:7" ht="5.55" customHeight="1">
      <c r="B59" s="296"/>
      <c r="C59" s="314"/>
      <c r="D59" s="303"/>
      <c r="F59" s="314"/>
      <c r="G59" s="303"/>
    </row>
    <row r="60" spans="1:7">
      <c r="A60" s="315" t="s">
        <v>32</v>
      </c>
      <c r="B60" s="315"/>
      <c r="C60" s="297">
        <v>71626298</v>
      </c>
      <c r="D60" s="298">
        <f t="shared" si="2"/>
        <v>0.77069929797318204</v>
      </c>
      <c r="E60" s="305"/>
      <c r="F60" s="297">
        <v>95809205</v>
      </c>
      <c r="G60" s="298">
        <f t="shared" si="3"/>
        <v>0.83318692364146774</v>
      </c>
    </row>
    <row r="61" spans="1:7" ht="6.75" customHeight="1" thickBot="1">
      <c r="A61" s="316"/>
      <c r="B61" s="316"/>
      <c r="C61" s="316"/>
      <c r="D61" s="316"/>
      <c r="F61" s="316"/>
      <c r="G61" s="316"/>
    </row>
    <row r="62" spans="1:7" ht="13.2" thickTop="1">
      <c r="A62" s="315" t="s">
        <v>33</v>
      </c>
      <c r="B62" s="315"/>
      <c r="C62" s="317">
        <v>21310465</v>
      </c>
      <c r="D62" s="318">
        <f t="shared" si="2"/>
        <v>0.22930070202681796</v>
      </c>
      <c r="E62" s="305"/>
      <c r="F62" s="317">
        <v>19182044</v>
      </c>
      <c r="G62" s="318">
        <f t="shared" si="3"/>
        <v>0.16681307635853229</v>
      </c>
    </row>
  </sheetData>
  <mergeCells count="5">
    <mergeCell ref="A1:G1"/>
    <mergeCell ref="A2:G2"/>
    <mergeCell ref="C4:D4"/>
    <mergeCell ref="F4:G4"/>
    <mergeCell ref="A5:B5"/>
  </mergeCells>
  <printOptions horizontalCentered="1"/>
  <pageMargins left="0.4" right="0.21" top="0.43" bottom="0.4" header="0.42" footer="0.21"/>
  <pageSetup scale="99" firstPageNumber="15" orientation="portrait" useFirstPageNumber="1" r:id="rId1"/>
  <headerFooter alignWithMargins="0">
    <oddFooter xml:space="preserve">&amp;C&amp;P&amp;R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DDF66-DD54-49EA-81F7-8EF66A188142}">
  <sheetPr codeName="Sheet2"/>
  <dimension ref="A1:C62"/>
  <sheetViews>
    <sheetView zoomScaleNormal="100" workbookViewId="0">
      <selection activeCell="B12" sqref="B12"/>
    </sheetView>
  </sheetViews>
  <sheetFormatPr defaultColWidth="9.109375" defaultRowHeight="13.2"/>
  <cols>
    <col min="1" max="1" width="16.5546875" style="277" customWidth="1"/>
    <col min="2" max="2" width="59.109375" style="277" customWidth="1"/>
    <col min="3" max="3" width="5.5546875" style="18" bestFit="1" customWidth="1"/>
    <col min="4" max="16384" width="9.109375" style="18"/>
  </cols>
  <sheetData>
    <row r="1" spans="1:3">
      <c r="A1" s="425" t="s">
        <v>3</v>
      </c>
      <c r="B1" s="425"/>
      <c r="C1" s="425"/>
    </row>
    <row r="2" spans="1:3" ht="7.5" customHeight="1">
      <c r="A2" s="18"/>
      <c r="C2" s="278"/>
    </row>
    <row r="3" spans="1:3">
      <c r="A3" s="277" t="s">
        <v>4</v>
      </c>
      <c r="B3" s="18"/>
      <c r="C3" s="278" t="s">
        <v>5</v>
      </c>
    </row>
    <row r="4" spans="1:3">
      <c r="A4" s="277" t="s">
        <v>6</v>
      </c>
      <c r="C4" s="279"/>
    </row>
    <row r="5" spans="1:3">
      <c r="A5" s="280" t="s">
        <v>19</v>
      </c>
      <c r="B5" s="18"/>
      <c r="C5" s="281">
        <v>1</v>
      </c>
    </row>
    <row r="6" spans="1:3">
      <c r="A6" s="280" t="s">
        <v>20</v>
      </c>
      <c r="B6" s="282"/>
      <c r="C6" s="281">
        <v>2</v>
      </c>
    </row>
    <row r="7" spans="1:3">
      <c r="A7" s="280" t="s">
        <v>21</v>
      </c>
      <c r="B7" s="283"/>
      <c r="C7" s="281">
        <v>3</v>
      </c>
    </row>
    <row r="8" spans="1:3">
      <c r="A8" s="280" t="s">
        <v>22</v>
      </c>
      <c r="B8" s="283"/>
      <c r="C8" s="281">
        <v>4</v>
      </c>
    </row>
    <row r="9" spans="1:3">
      <c r="A9" s="280" t="s">
        <v>23</v>
      </c>
      <c r="B9" s="283"/>
      <c r="C9" s="281">
        <v>5</v>
      </c>
    </row>
    <row r="10" spans="1:3">
      <c r="A10" s="277" t="s">
        <v>7</v>
      </c>
      <c r="C10" s="284"/>
    </row>
    <row r="11" spans="1:3">
      <c r="A11" s="280" t="s">
        <v>20</v>
      </c>
      <c r="B11" s="283"/>
      <c r="C11" s="281">
        <v>6</v>
      </c>
    </row>
    <row r="12" spans="1:3">
      <c r="A12" s="280" t="s">
        <v>21</v>
      </c>
      <c r="B12" s="283"/>
      <c r="C12" s="281">
        <v>7</v>
      </c>
    </row>
    <row r="13" spans="1:3">
      <c r="A13" s="280" t="s">
        <v>22</v>
      </c>
      <c r="B13" s="283"/>
      <c r="C13" s="281">
        <v>8</v>
      </c>
    </row>
    <row r="14" spans="1:3">
      <c r="A14" s="280" t="s">
        <v>23</v>
      </c>
      <c r="B14" s="283"/>
      <c r="C14" s="281">
        <v>9</v>
      </c>
    </row>
    <row r="15" spans="1:3">
      <c r="A15" s="277" t="s">
        <v>8</v>
      </c>
      <c r="C15" s="281"/>
    </row>
    <row r="16" spans="1:3">
      <c r="A16" s="280" t="s">
        <v>20</v>
      </c>
      <c r="B16" s="283"/>
      <c r="C16" s="281">
        <v>10</v>
      </c>
    </row>
    <row r="17" spans="1:3">
      <c r="A17" s="280" t="s">
        <v>21</v>
      </c>
      <c r="B17" s="282"/>
      <c r="C17" s="281">
        <v>11</v>
      </c>
    </row>
    <row r="18" spans="1:3">
      <c r="A18" s="280" t="s">
        <v>22</v>
      </c>
      <c r="B18" s="283"/>
      <c r="C18" s="281">
        <v>12</v>
      </c>
    </row>
    <row r="19" spans="1:3">
      <c r="A19" s="280" t="s">
        <v>23</v>
      </c>
      <c r="B19" s="283"/>
      <c r="C19" s="281">
        <v>13</v>
      </c>
    </row>
    <row r="20" spans="1:3">
      <c r="A20" s="277" t="s">
        <v>9</v>
      </c>
      <c r="C20" s="278"/>
    </row>
    <row r="21" spans="1:3">
      <c r="A21" s="280" t="s">
        <v>20</v>
      </c>
      <c r="B21" s="283"/>
      <c r="C21" s="281">
        <v>14</v>
      </c>
    </row>
    <row r="22" spans="1:3">
      <c r="A22" s="280" t="s">
        <v>21</v>
      </c>
      <c r="B22" s="282"/>
      <c r="C22" s="281">
        <v>15</v>
      </c>
    </row>
    <row r="23" spans="1:3">
      <c r="A23" s="280" t="s">
        <v>22</v>
      </c>
      <c r="B23" s="283"/>
      <c r="C23" s="281">
        <v>16</v>
      </c>
    </row>
    <row r="24" spans="1:3">
      <c r="A24" s="280" t="s">
        <v>23</v>
      </c>
      <c r="B24" s="283"/>
      <c r="C24" s="281">
        <v>17</v>
      </c>
    </row>
    <row r="25" spans="1:3">
      <c r="A25" s="277" t="s">
        <v>10</v>
      </c>
      <c r="C25" s="278"/>
    </row>
    <row r="26" spans="1:3">
      <c r="A26" s="280" t="s">
        <v>24</v>
      </c>
      <c r="B26" s="283"/>
      <c r="C26" s="281">
        <v>18</v>
      </c>
    </row>
    <row r="27" spans="1:3">
      <c r="A27" s="277" t="s">
        <v>11</v>
      </c>
      <c r="C27" s="281"/>
    </row>
    <row r="28" spans="1:3">
      <c r="A28" s="57">
        <v>2013</v>
      </c>
      <c r="B28" s="283"/>
      <c r="C28" s="281">
        <v>19</v>
      </c>
    </row>
    <row r="29" spans="1:3">
      <c r="A29" s="57">
        <v>2014</v>
      </c>
      <c r="B29" s="283"/>
      <c r="C29" s="281">
        <v>21</v>
      </c>
    </row>
    <row r="30" spans="1:3">
      <c r="A30" s="57">
        <v>2015</v>
      </c>
      <c r="B30" s="283"/>
      <c r="C30" s="281">
        <v>23</v>
      </c>
    </row>
    <row r="31" spans="1:3">
      <c r="A31" s="57">
        <v>2016</v>
      </c>
      <c r="B31" s="283"/>
      <c r="C31" s="281">
        <v>25</v>
      </c>
    </row>
    <row r="32" spans="1:3">
      <c r="A32" s="57">
        <v>2017</v>
      </c>
      <c r="B32" s="283"/>
      <c r="C32" s="281">
        <v>27</v>
      </c>
    </row>
    <row r="33" spans="1:3">
      <c r="A33" s="277" t="s">
        <v>12</v>
      </c>
      <c r="C33" s="281"/>
    </row>
    <row r="34" spans="1:3">
      <c r="A34" s="57">
        <v>2013</v>
      </c>
      <c r="B34" s="283"/>
      <c r="C34" s="281">
        <v>29</v>
      </c>
    </row>
    <row r="35" spans="1:3">
      <c r="A35" s="57">
        <v>2014</v>
      </c>
      <c r="B35" s="283"/>
      <c r="C35" s="281">
        <v>30</v>
      </c>
    </row>
    <row r="36" spans="1:3">
      <c r="A36" s="57">
        <v>2015</v>
      </c>
      <c r="B36" s="283"/>
      <c r="C36" s="281">
        <v>31</v>
      </c>
    </row>
    <row r="37" spans="1:3">
      <c r="A37" s="57">
        <v>2016</v>
      </c>
      <c r="B37" s="283"/>
      <c r="C37" s="281">
        <v>32</v>
      </c>
    </row>
    <row r="38" spans="1:3">
      <c r="A38" s="57">
        <v>2017</v>
      </c>
      <c r="C38" s="281">
        <v>33</v>
      </c>
    </row>
    <row r="39" spans="1:3">
      <c r="A39" s="277" t="s">
        <v>13</v>
      </c>
      <c r="B39" s="285"/>
      <c r="C39" s="281"/>
    </row>
    <row r="40" spans="1:3">
      <c r="A40" s="280" t="s">
        <v>19</v>
      </c>
      <c r="B40" s="283"/>
      <c r="C40" s="281">
        <v>34</v>
      </c>
    </row>
    <row r="41" spans="1:3">
      <c r="A41" s="277" t="s">
        <v>14</v>
      </c>
      <c r="C41" s="281"/>
    </row>
    <row r="42" spans="1:3">
      <c r="A42" s="57">
        <v>2013</v>
      </c>
      <c r="B42" s="283"/>
      <c r="C42" s="281">
        <v>35</v>
      </c>
    </row>
    <row r="43" spans="1:3">
      <c r="A43" s="57">
        <v>2014</v>
      </c>
      <c r="B43" s="283"/>
      <c r="C43" s="281">
        <v>39</v>
      </c>
    </row>
    <row r="44" spans="1:3">
      <c r="A44" s="57">
        <v>2015</v>
      </c>
      <c r="B44" s="283"/>
      <c r="C44" s="281">
        <v>43</v>
      </c>
    </row>
    <row r="45" spans="1:3">
      <c r="A45" s="57">
        <v>2016</v>
      </c>
      <c r="B45" s="283"/>
      <c r="C45" s="281">
        <v>47</v>
      </c>
    </row>
    <row r="46" spans="1:3">
      <c r="A46" s="57">
        <v>2017</v>
      </c>
      <c r="B46" s="283"/>
      <c r="C46" s="281">
        <v>51</v>
      </c>
    </row>
    <row r="47" spans="1:3">
      <c r="A47" s="277" t="s">
        <v>15</v>
      </c>
      <c r="C47" s="278"/>
    </row>
    <row r="48" spans="1:3">
      <c r="A48" s="18" t="s">
        <v>16</v>
      </c>
      <c r="B48" s="278"/>
      <c r="C48" s="278"/>
    </row>
    <row r="49" spans="1:3">
      <c r="A49" s="57">
        <v>2013</v>
      </c>
      <c r="B49" s="286"/>
      <c r="C49" s="281">
        <v>55</v>
      </c>
    </row>
    <row r="50" spans="1:3">
      <c r="A50" s="57">
        <v>2014</v>
      </c>
      <c r="B50" s="286"/>
      <c r="C50" s="281">
        <v>56</v>
      </c>
    </row>
    <row r="51" spans="1:3">
      <c r="A51" s="57">
        <v>2015</v>
      </c>
      <c r="B51" s="283"/>
      <c r="C51" s="281">
        <v>57</v>
      </c>
    </row>
    <row r="52" spans="1:3">
      <c r="A52" s="57">
        <v>2016</v>
      </c>
      <c r="B52" s="283"/>
      <c r="C52" s="281">
        <v>58</v>
      </c>
    </row>
    <row r="53" spans="1:3">
      <c r="A53" s="57">
        <v>2017</v>
      </c>
      <c r="B53" s="283"/>
      <c r="C53" s="281">
        <v>59</v>
      </c>
    </row>
    <row r="54" spans="1:3">
      <c r="A54" s="277" t="s">
        <v>17</v>
      </c>
      <c r="C54" s="278"/>
    </row>
    <row r="55" spans="1:3">
      <c r="A55" s="277" t="s">
        <v>18</v>
      </c>
      <c r="C55" s="278"/>
    </row>
    <row r="56" spans="1:3">
      <c r="A56" s="57">
        <v>2013</v>
      </c>
      <c r="B56" s="283"/>
      <c r="C56" s="281">
        <v>61</v>
      </c>
    </row>
    <row r="57" spans="1:3">
      <c r="A57" s="57">
        <v>2014</v>
      </c>
      <c r="B57" s="283"/>
      <c r="C57" s="281">
        <v>64</v>
      </c>
    </row>
    <row r="58" spans="1:3">
      <c r="A58" s="57">
        <v>2015</v>
      </c>
      <c r="B58" s="283"/>
      <c r="C58" s="281">
        <v>67</v>
      </c>
    </row>
    <row r="59" spans="1:3">
      <c r="A59" s="57">
        <v>2016</v>
      </c>
      <c r="B59" s="283"/>
      <c r="C59" s="281">
        <v>70</v>
      </c>
    </row>
    <row r="60" spans="1:3">
      <c r="A60" s="57">
        <v>2017</v>
      </c>
      <c r="B60" s="283"/>
      <c r="C60" s="281">
        <v>73</v>
      </c>
    </row>
    <row r="61" spans="1:3">
      <c r="C61" s="278"/>
    </row>
    <row r="62" spans="1:3">
      <c r="C62" s="278"/>
    </row>
  </sheetData>
  <mergeCells count="1">
    <mergeCell ref="A1:C1"/>
  </mergeCells>
  <printOptions horizontalCentered="1"/>
  <pageMargins left="0.75" right="0.75" top="0.25" bottom="0" header="0.5" footer="0.27"/>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30143-CEF0-4E45-9FA6-C6933661CE51}">
  <sheetPr codeName="Sheet20"/>
  <dimension ref="A1:G62"/>
  <sheetViews>
    <sheetView showGridLines="0" zoomScaleNormal="100" workbookViewId="0">
      <selection activeCell="B3" sqref="B3"/>
    </sheetView>
  </sheetViews>
  <sheetFormatPr defaultColWidth="9.109375" defaultRowHeight="12.6"/>
  <cols>
    <col min="1" max="1" width="5.33203125" style="295" customWidth="1"/>
    <col min="2" max="2" width="39.5546875" style="287" bestFit="1" customWidth="1"/>
    <col min="3" max="3" width="12.88671875" style="319" customWidth="1"/>
    <col min="4" max="4" width="9.6640625" style="287" bestFit="1" customWidth="1"/>
    <col min="5" max="5" width="4.6640625" style="287" customWidth="1"/>
    <col min="6" max="6" width="12.6640625" style="319" customWidth="1"/>
    <col min="7" max="7" width="9.6640625" style="320" bestFit="1" customWidth="1"/>
    <col min="8" max="16384" width="9.109375" style="287"/>
  </cols>
  <sheetData>
    <row r="1" spans="1:7">
      <c r="A1" s="440" t="s">
        <v>34</v>
      </c>
      <c r="B1" s="440"/>
      <c r="C1" s="440"/>
      <c r="D1" s="440"/>
      <c r="E1" s="440"/>
      <c r="F1" s="440"/>
      <c r="G1" s="440"/>
    </row>
    <row r="2" spans="1:7" s="288" customFormat="1">
      <c r="A2" s="440" t="s">
        <v>183</v>
      </c>
      <c r="B2" s="440"/>
      <c r="C2" s="440"/>
      <c r="D2" s="440"/>
      <c r="E2" s="440"/>
      <c r="F2" s="440"/>
      <c r="G2" s="440"/>
    </row>
    <row r="3" spans="1:7" s="288" customFormat="1" ht="9.75" customHeight="1">
      <c r="A3" s="289"/>
      <c r="B3" s="290"/>
      <c r="C3" s="290"/>
      <c r="D3" s="290"/>
      <c r="E3" s="290"/>
      <c r="F3" s="290"/>
      <c r="G3" s="290"/>
    </row>
    <row r="4" spans="1:7" s="288" customFormat="1" ht="13.5" customHeight="1" thickBot="1">
      <c r="A4" s="289"/>
      <c r="B4" s="290"/>
      <c r="C4" s="441" t="s">
        <v>116</v>
      </c>
      <c r="D4" s="441"/>
      <c r="E4" s="291"/>
      <c r="F4" s="441" t="s">
        <v>117</v>
      </c>
      <c r="G4" s="441"/>
    </row>
    <row r="5" spans="1:7" ht="28.8" customHeight="1" thickBot="1">
      <c r="A5" s="442" t="s">
        <v>29</v>
      </c>
      <c r="B5" s="443"/>
      <c r="C5" s="292" t="s">
        <v>37</v>
      </c>
      <c r="D5" s="293" t="s">
        <v>38</v>
      </c>
      <c r="E5" s="294"/>
      <c r="F5" s="292" t="s">
        <v>37</v>
      </c>
      <c r="G5" s="293" t="s">
        <v>38</v>
      </c>
    </row>
    <row r="6" spans="1:7">
      <c r="A6" s="295" t="s">
        <v>39</v>
      </c>
      <c r="B6" s="296" t="s">
        <v>143</v>
      </c>
      <c r="C6" s="297">
        <v>94869206</v>
      </c>
      <c r="D6" s="298">
        <f>IFERROR(C6/C$20,"err")</f>
        <v>0.82501239724772446</v>
      </c>
      <c r="F6" s="297">
        <v>89488168</v>
      </c>
      <c r="G6" s="298">
        <f>IFERROR(F6/F$20,"err")</f>
        <v>0.82749352812190624</v>
      </c>
    </row>
    <row r="7" spans="1:7">
      <c r="A7" s="295" t="s">
        <v>41</v>
      </c>
      <c r="B7" s="296" t="s">
        <v>144</v>
      </c>
      <c r="C7" s="297">
        <v>14230381</v>
      </c>
      <c r="D7" s="298">
        <f t="shared" ref="D7:D20" si="0">IFERROR(C7/C$20,"err")</f>
        <v>0.12375186045679007</v>
      </c>
      <c r="F7" s="297">
        <v>13423227</v>
      </c>
      <c r="G7" s="298">
        <f t="shared" ref="G7:G20" si="1">IFERROR(F7/F$20,"err")</f>
        <v>0.12412404586281429</v>
      </c>
    </row>
    <row r="8" spans="1:7">
      <c r="A8" s="295" t="s">
        <v>43</v>
      </c>
      <c r="B8" s="296" t="s">
        <v>145</v>
      </c>
      <c r="C8" s="297">
        <v>80638825</v>
      </c>
      <c r="D8" s="298">
        <f t="shared" si="0"/>
        <v>0.70126053679093436</v>
      </c>
      <c r="F8" s="297">
        <v>76064941</v>
      </c>
      <c r="G8" s="298">
        <f t="shared" si="1"/>
        <v>0.7033694822590919</v>
      </c>
    </row>
    <row r="9" spans="1:7">
      <c r="A9" s="295" t="s">
        <v>45</v>
      </c>
      <c r="B9" s="296" t="s">
        <v>146</v>
      </c>
      <c r="C9" s="297">
        <v>689211</v>
      </c>
      <c r="D9" s="298">
        <f t="shared" si="0"/>
        <v>5.9935952169716845E-3</v>
      </c>
      <c r="F9" s="297">
        <v>940694</v>
      </c>
      <c r="G9" s="298">
        <f t="shared" si="1"/>
        <v>8.6985599810592666E-3</v>
      </c>
    </row>
    <row r="10" spans="1:7">
      <c r="A10" s="295" t="s">
        <v>47</v>
      </c>
      <c r="B10" s="296" t="s">
        <v>147</v>
      </c>
      <c r="C10" s="297">
        <v>29482076</v>
      </c>
      <c r="D10" s="298">
        <f t="shared" si="0"/>
        <v>0.25638538807418293</v>
      </c>
      <c r="F10" s="297">
        <v>26346594</v>
      </c>
      <c r="G10" s="298">
        <f t="shared" si="1"/>
        <v>0.24362590619863228</v>
      </c>
    </row>
    <row r="11" spans="1:7">
      <c r="A11" s="295" t="s">
        <v>61</v>
      </c>
      <c r="B11" s="296" t="s">
        <v>148</v>
      </c>
      <c r="C11" s="297">
        <v>720110</v>
      </c>
      <c r="D11" s="298">
        <f t="shared" si="0"/>
        <v>6.2623026209585736E-3</v>
      </c>
      <c r="F11" s="297">
        <v>922588</v>
      </c>
      <c r="G11" s="298">
        <f t="shared" si="1"/>
        <v>8.5311345196264748E-3</v>
      </c>
    </row>
    <row r="12" spans="1:7">
      <c r="A12" s="295" t="s">
        <v>63</v>
      </c>
      <c r="B12" s="296" t="s">
        <v>149</v>
      </c>
      <c r="C12" s="297">
        <v>2448362</v>
      </c>
      <c r="D12" s="298">
        <f t="shared" si="0"/>
        <v>2.1291724555492043E-2</v>
      </c>
      <c r="F12" s="297">
        <v>2528043</v>
      </c>
      <c r="G12" s="298">
        <f t="shared" si="1"/>
        <v>2.3376713012092147E-2</v>
      </c>
    </row>
    <row r="13" spans="1:7">
      <c r="A13" s="295" t="s">
        <v>65</v>
      </c>
      <c r="B13" s="296" t="s">
        <v>150</v>
      </c>
      <c r="C13" s="297">
        <v>0</v>
      </c>
      <c r="D13" s="298">
        <f t="shared" si="0"/>
        <v>0</v>
      </c>
      <c r="F13" s="297">
        <v>0</v>
      </c>
      <c r="G13" s="298">
        <f t="shared" si="1"/>
        <v>0</v>
      </c>
    </row>
    <row r="14" spans="1:7">
      <c r="A14" s="295" t="s">
        <v>67</v>
      </c>
      <c r="B14" s="296" t="s">
        <v>151</v>
      </c>
      <c r="C14" s="297">
        <v>0</v>
      </c>
      <c r="D14" s="298">
        <f t="shared" si="0"/>
        <v>0</v>
      </c>
      <c r="F14" s="297">
        <v>0</v>
      </c>
      <c r="G14" s="298">
        <f t="shared" si="1"/>
        <v>0</v>
      </c>
    </row>
    <row r="15" spans="1:7">
      <c r="A15" s="295" t="s">
        <v>69</v>
      </c>
      <c r="B15" s="296" t="s">
        <v>152</v>
      </c>
      <c r="C15" s="297">
        <v>187936</v>
      </c>
      <c r="D15" s="298">
        <f t="shared" si="0"/>
        <v>1.6343504539201934E-3</v>
      </c>
      <c r="F15" s="297">
        <v>145680</v>
      </c>
      <c r="G15" s="298">
        <f t="shared" si="1"/>
        <v>1.3470971623511087E-3</v>
      </c>
    </row>
    <row r="16" spans="1:7">
      <c r="A16" s="295" t="s">
        <v>71</v>
      </c>
      <c r="B16" s="296" t="s">
        <v>153</v>
      </c>
      <c r="C16" s="297">
        <v>2000</v>
      </c>
      <c r="D16" s="298">
        <f t="shared" si="0"/>
        <v>1.7392627851185442E-5</v>
      </c>
      <c r="F16" s="297">
        <v>0</v>
      </c>
      <c r="G16" s="298">
        <f t="shared" si="1"/>
        <v>0</v>
      </c>
    </row>
    <row r="17" spans="1:7">
      <c r="A17" s="295" t="s">
        <v>73</v>
      </c>
      <c r="B17" s="299" t="s">
        <v>154</v>
      </c>
      <c r="C17" s="297">
        <v>27</v>
      </c>
      <c r="D17" s="298">
        <f t="shared" si="0"/>
        <v>2.3480047599100344E-7</v>
      </c>
      <c r="F17" s="297">
        <v>16</v>
      </c>
      <c r="G17" s="298">
        <f t="shared" si="1"/>
        <v>1.4795136324559129E-7</v>
      </c>
    </row>
    <row r="18" spans="1:7">
      <c r="A18" s="295" t="s">
        <v>75</v>
      </c>
      <c r="B18" s="296" t="s">
        <v>48</v>
      </c>
      <c r="C18" s="300">
        <v>822702</v>
      </c>
      <c r="D18" s="301">
        <f t="shared" si="0"/>
        <v>7.1544748592129821E-3</v>
      </c>
      <c r="F18" s="300">
        <v>1195091</v>
      </c>
      <c r="G18" s="301">
        <f t="shared" si="1"/>
        <v>1.105095891578356E-2</v>
      </c>
    </row>
    <row r="19" spans="1:7" ht="12" customHeight="1">
      <c r="B19" s="296"/>
      <c r="C19" s="302"/>
      <c r="D19" s="303"/>
      <c r="F19" s="302"/>
      <c r="G19" s="303"/>
    </row>
    <row r="20" spans="1:7">
      <c r="A20" s="304" t="s">
        <v>30</v>
      </c>
      <c r="B20" s="304"/>
      <c r="C20" s="297">
        <v>114991249</v>
      </c>
      <c r="D20" s="298">
        <f t="shared" si="0"/>
        <v>1</v>
      </c>
      <c r="E20" s="305"/>
      <c r="F20" s="297">
        <f>SUM(F8:F18)</f>
        <v>108143647</v>
      </c>
      <c r="G20" s="298">
        <f t="shared" si="1"/>
        <v>1</v>
      </c>
    </row>
    <row r="21" spans="1:7" s="310" customFormat="1">
      <c r="A21" s="306"/>
      <c r="B21" s="307" t="s">
        <v>142</v>
      </c>
      <c r="C21" s="308">
        <v>8</v>
      </c>
      <c r="D21" s="299"/>
      <c r="E21" s="309"/>
      <c r="F21" s="308">
        <v>11</v>
      </c>
      <c r="G21" s="299"/>
    </row>
    <row r="22" spans="1:7">
      <c r="A22" s="304" t="s">
        <v>31</v>
      </c>
      <c r="B22" s="304"/>
      <c r="C22" s="311"/>
      <c r="D22" s="311"/>
      <c r="E22" s="312"/>
      <c r="F22" s="311"/>
      <c r="G22" s="311"/>
    </row>
    <row r="23" spans="1:7">
      <c r="A23" s="295" t="s">
        <v>155</v>
      </c>
      <c r="B23" s="296" t="s">
        <v>156</v>
      </c>
      <c r="C23" s="297">
        <v>48474429</v>
      </c>
      <c r="D23" s="298">
        <f t="shared" ref="D23:D62" si="2">IFERROR(C23/C$20,"err")</f>
        <v>0.42154885194785563</v>
      </c>
      <c r="F23" s="297">
        <v>48348188</v>
      </c>
      <c r="G23" s="298">
        <f t="shared" ref="G23:G62" si="3">IFERROR(F23/F$20,"err")</f>
        <v>0.44707377031588363</v>
      </c>
    </row>
    <row r="24" spans="1:7">
      <c r="A24" s="295" t="s">
        <v>157</v>
      </c>
      <c r="B24" s="296" t="s">
        <v>158</v>
      </c>
      <c r="C24" s="297">
        <v>0</v>
      </c>
      <c r="D24" s="298">
        <f t="shared" si="2"/>
        <v>0</v>
      </c>
      <c r="F24" s="297">
        <v>0</v>
      </c>
      <c r="G24" s="298">
        <f t="shared" si="3"/>
        <v>0</v>
      </c>
    </row>
    <row r="25" spans="1:7">
      <c r="A25" s="295" t="s">
        <v>159</v>
      </c>
      <c r="B25" s="296" t="s">
        <v>160</v>
      </c>
      <c r="C25" s="297">
        <v>5519940</v>
      </c>
      <c r="D25" s="298">
        <f t="shared" si="2"/>
        <v>4.8003131090436281E-2</v>
      </c>
      <c r="F25" s="297">
        <v>6107072</v>
      </c>
      <c r="G25" s="298">
        <f t="shared" si="3"/>
        <v>5.6471851739936234E-2</v>
      </c>
    </row>
    <row r="26" spans="1:7">
      <c r="A26" s="295" t="s">
        <v>161</v>
      </c>
      <c r="B26" s="296" t="s">
        <v>162</v>
      </c>
      <c r="C26" s="297">
        <v>0</v>
      </c>
      <c r="D26" s="298">
        <f t="shared" si="2"/>
        <v>0</v>
      </c>
      <c r="F26" s="297">
        <v>0</v>
      </c>
      <c r="G26" s="298">
        <f t="shared" si="3"/>
        <v>0</v>
      </c>
    </row>
    <row r="27" spans="1:7">
      <c r="A27" s="295" t="s">
        <v>53</v>
      </c>
      <c r="B27" s="296" t="s">
        <v>163</v>
      </c>
      <c r="C27" s="297">
        <v>1149324</v>
      </c>
      <c r="D27" s="298">
        <f t="shared" si="2"/>
        <v>9.9948823062179278E-3</v>
      </c>
      <c r="F27" s="297">
        <v>12290</v>
      </c>
      <c r="G27" s="298">
        <f t="shared" si="3"/>
        <v>1.1364514089301981E-4</v>
      </c>
    </row>
    <row r="28" spans="1:7">
      <c r="A28" s="295" t="s">
        <v>55</v>
      </c>
      <c r="B28" s="296" t="s">
        <v>164</v>
      </c>
      <c r="C28" s="297">
        <v>46095</v>
      </c>
      <c r="D28" s="298">
        <f t="shared" si="2"/>
        <v>4.0085659040019645E-4</v>
      </c>
      <c r="F28" s="297">
        <v>2454416</v>
      </c>
      <c r="G28" s="298">
        <f t="shared" si="3"/>
        <v>2.2695887073236953E-2</v>
      </c>
    </row>
    <row r="29" spans="1:7">
      <c r="A29" s="295" t="s">
        <v>58</v>
      </c>
      <c r="B29" s="296" t="s">
        <v>165</v>
      </c>
      <c r="C29" s="297">
        <v>139346</v>
      </c>
      <c r="D29" s="298">
        <f t="shared" si="2"/>
        <v>1.2117965602756432E-3</v>
      </c>
      <c r="F29" s="297">
        <v>157925</v>
      </c>
      <c r="G29" s="298">
        <f t="shared" si="3"/>
        <v>1.4603261900350004E-3</v>
      </c>
    </row>
    <row r="30" spans="1:7">
      <c r="A30" s="295" t="s">
        <v>59</v>
      </c>
      <c r="B30" s="296" t="s">
        <v>166</v>
      </c>
      <c r="C30" s="297">
        <v>5290973</v>
      </c>
      <c r="D30" s="298">
        <f t="shared" si="2"/>
        <v>4.6011962179835095E-2</v>
      </c>
      <c r="F30" s="297">
        <v>6154254</v>
      </c>
      <c r="G30" s="298">
        <f t="shared" si="3"/>
        <v>5.6908141816227081E-2</v>
      </c>
    </row>
    <row r="31" spans="1:7">
      <c r="A31" s="295" t="s">
        <v>47</v>
      </c>
      <c r="B31" s="296" t="s">
        <v>60</v>
      </c>
      <c r="C31" s="297">
        <v>3571766</v>
      </c>
      <c r="D31" s="298">
        <f t="shared" si="2"/>
        <v>3.106119840475861E-2</v>
      </c>
      <c r="F31" s="297">
        <v>3555331</v>
      </c>
      <c r="G31" s="298">
        <f t="shared" si="3"/>
        <v>3.2876004264956959E-2</v>
      </c>
    </row>
    <row r="32" spans="1:7">
      <c r="A32" s="295" t="s">
        <v>61</v>
      </c>
      <c r="B32" s="296" t="s">
        <v>62</v>
      </c>
      <c r="C32" s="297">
        <v>137898</v>
      </c>
      <c r="D32" s="298">
        <f t="shared" si="2"/>
        <v>1.199204297711385E-3</v>
      </c>
      <c r="F32" s="297">
        <v>117404</v>
      </c>
      <c r="G32" s="298">
        <f t="shared" si="3"/>
        <v>1.0856301156553375E-3</v>
      </c>
    </row>
    <row r="33" spans="1:7">
      <c r="A33" s="295" t="s">
        <v>63</v>
      </c>
      <c r="B33" s="296" t="s">
        <v>64</v>
      </c>
      <c r="C33" s="297">
        <v>262891</v>
      </c>
      <c r="D33" s="298">
        <f t="shared" si="2"/>
        <v>2.2861826642129957E-3</v>
      </c>
      <c r="F33" s="297">
        <v>334428</v>
      </c>
      <c r="G33" s="298">
        <f t="shared" si="3"/>
        <v>3.0924424067185381E-3</v>
      </c>
    </row>
    <row r="34" spans="1:7">
      <c r="A34" s="295" t="s">
        <v>65</v>
      </c>
      <c r="B34" s="296" t="s">
        <v>167</v>
      </c>
      <c r="C34" s="297">
        <v>4431825</v>
      </c>
      <c r="D34" s="298">
        <f t="shared" si="2"/>
        <v>3.854054146328996E-2</v>
      </c>
      <c r="F34" s="297">
        <v>3731138</v>
      </c>
      <c r="G34" s="298">
        <f t="shared" si="3"/>
        <v>3.4501684597339315E-2</v>
      </c>
    </row>
    <row r="35" spans="1:7">
      <c r="A35" s="295" t="s">
        <v>67</v>
      </c>
      <c r="B35" s="296" t="s">
        <v>168</v>
      </c>
      <c r="C35" s="297">
        <v>877745</v>
      </c>
      <c r="D35" s="298">
        <f t="shared" si="2"/>
        <v>7.6331460666193823E-3</v>
      </c>
      <c r="F35" s="297">
        <v>951261</v>
      </c>
      <c r="G35" s="298">
        <f t="shared" si="3"/>
        <v>8.7962726095227768E-3</v>
      </c>
    </row>
    <row r="36" spans="1:7">
      <c r="A36" s="295" t="s">
        <v>69</v>
      </c>
      <c r="B36" s="296" t="s">
        <v>70</v>
      </c>
      <c r="C36" s="297">
        <v>350766</v>
      </c>
      <c r="D36" s="298">
        <f t="shared" si="2"/>
        <v>3.0503712504244564E-3</v>
      </c>
      <c r="F36" s="297">
        <v>330910</v>
      </c>
      <c r="G36" s="298">
        <f t="shared" si="3"/>
        <v>3.0599116007249136E-3</v>
      </c>
    </row>
    <row r="37" spans="1:7">
      <c r="A37" s="295" t="s">
        <v>71</v>
      </c>
      <c r="B37" s="296" t="s">
        <v>169</v>
      </c>
      <c r="C37" s="297">
        <v>37265</v>
      </c>
      <c r="D37" s="298">
        <f t="shared" si="2"/>
        <v>3.240681384372127E-4</v>
      </c>
      <c r="F37" s="297">
        <v>32435</v>
      </c>
      <c r="G37" s="298">
        <f t="shared" si="3"/>
        <v>2.9992515417942209E-4</v>
      </c>
    </row>
    <row r="38" spans="1:7">
      <c r="A38" s="295" t="s">
        <v>73</v>
      </c>
      <c r="B38" s="296" t="s">
        <v>170</v>
      </c>
      <c r="C38" s="297">
        <v>46216</v>
      </c>
      <c r="D38" s="298">
        <f t="shared" si="2"/>
        <v>4.019088443851932E-4</v>
      </c>
      <c r="F38" s="297">
        <v>33062</v>
      </c>
      <c r="G38" s="298">
        <f t="shared" si="3"/>
        <v>3.0572299822660871E-4</v>
      </c>
    </row>
    <row r="39" spans="1:7">
      <c r="A39" s="295" t="s">
        <v>75</v>
      </c>
      <c r="B39" s="296" t="s">
        <v>120</v>
      </c>
      <c r="C39" s="297">
        <v>1460964</v>
      </c>
      <c r="D39" s="298">
        <f t="shared" si="2"/>
        <v>1.2705001577989643E-2</v>
      </c>
      <c r="F39" s="297">
        <v>1150628</v>
      </c>
      <c r="G39" s="298">
        <f t="shared" si="3"/>
        <v>1.0639811324284263E-2</v>
      </c>
    </row>
    <row r="40" spans="1:7">
      <c r="A40" s="295" t="s">
        <v>77</v>
      </c>
      <c r="B40" s="296" t="s">
        <v>78</v>
      </c>
      <c r="C40" s="297">
        <v>325429</v>
      </c>
      <c r="D40" s="298">
        <f t="shared" si="2"/>
        <v>2.8300327444917136E-3</v>
      </c>
      <c r="F40" s="297">
        <v>295038</v>
      </c>
      <c r="G40" s="298">
        <f t="shared" si="3"/>
        <v>2.7282046443282979E-3</v>
      </c>
    </row>
    <row r="41" spans="1:7">
      <c r="A41" s="295" t="s">
        <v>79</v>
      </c>
      <c r="B41" s="296" t="s">
        <v>80</v>
      </c>
      <c r="C41" s="297">
        <v>349121</v>
      </c>
      <c r="D41" s="298">
        <f t="shared" si="2"/>
        <v>3.0360658140168562E-3</v>
      </c>
      <c r="F41" s="297">
        <v>388556</v>
      </c>
      <c r="G41" s="298">
        <f t="shared" si="3"/>
        <v>3.5929618685783733E-3</v>
      </c>
    </row>
    <row r="42" spans="1:7">
      <c r="A42" s="295" t="s">
        <v>81</v>
      </c>
      <c r="B42" s="296" t="s">
        <v>171</v>
      </c>
      <c r="C42" s="297">
        <v>363292</v>
      </c>
      <c r="D42" s="298">
        <f t="shared" si="2"/>
        <v>3.1593012786564306E-3</v>
      </c>
      <c r="F42" s="297">
        <v>374472</v>
      </c>
      <c r="G42" s="298">
        <f t="shared" si="3"/>
        <v>3.4627276810814418E-3</v>
      </c>
    </row>
    <row r="43" spans="1:7">
      <c r="A43" s="295" t="s">
        <v>83</v>
      </c>
      <c r="B43" s="296" t="s">
        <v>172</v>
      </c>
      <c r="C43" s="297">
        <v>186394</v>
      </c>
      <c r="D43" s="298">
        <f t="shared" si="2"/>
        <v>1.6209407378469296E-3</v>
      </c>
      <c r="F43" s="297">
        <v>159251</v>
      </c>
      <c r="G43" s="298">
        <f t="shared" si="3"/>
        <v>1.4725876592639787E-3</v>
      </c>
    </row>
    <row r="44" spans="1:7">
      <c r="A44" s="295" t="s">
        <v>85</v>
      </c>
      <c r="B44" s="296" t="s">
        <v>86</v>
      </c>
      <c r="C44" s="297">
        <v>489062</v>
      </c>
      <c r="D44" s="298">
        <f t="shared" si="2"/>
        <v>4.2530366810782268E-3</v>
      </c>
      <c r="F44" s="297">
        <v>461051</v>
      </c>
      <c r="G44" s="298">
        <f t="shared" si="3"/>
        <v>4.2633202484839445E-3</v>
      </c>
    </row>
    <row r="45" spans="1:7">
      <c r="A45" s="295" t="s">
        <v>87</v>
      </c>
      <c r="B45" s="296" t="s">
        <v>88</v>
      </c>
      <c r="C45" s="297">
        <v>355613</v>
      </c>
      <c r="D45" s="298">
        <f t="shared" si="2"/>
        <v>3.0925222840218042E-3</v>
      </c>
      <c r="F45" s="297">
        <v>394445</v>
      </c>
      <c r="G45" s="298">
        <f t="shared" si="3"/>
        <v>3.6474172172129538E-3</v>
      </c>
    </row>
    <row r="46" spans="1:7">
      <c r="A46" s="295" t="s">
        <v>89</v>
      </c>
      <c r="B46" s="296" t="s">
        <v>90</v>
      </c>
      <c r="C46" s="297">
        <v>962398</v>
      </c>
      <c r="D46" s="298">
        <f t="shared" si="2"/>
        <v>8.3693151293625836E-3</v>
      </c>
      <c r="F46" s="297">
        <v>941832</v>
      </c>
      <c r="G46" s="298">
        <f t="shared" si="3"/>
        <v>8.7090830217701094E-3</v>
      </c>
    </row>
    <row r="47" spans="1:7">
      <c r="A47" s="295" t="s">
        <v>91</v>
      </c>
      <c r="B47" s="296" t="s">
        <v>173</v>
      </c>
      <c r="C47" s="297">
        <v>0</v>
      </c>
      <c r="D47" s="298">
        <f t="shared" si="2"/>
        <v>0</v>
      </c>
      <c r="F47" s="297">
        <v>0</v>
      </c>
      <c r="G47" s="298">
        <f t="shared" si="3"/>
        <v>0</v>
      </c>
    </row>
    <row r="48" spans="1:7">
      <c r="A48" s="295" t="s">
        <v>93</v>
      </c>
      <c r="B48" s="296" t="s">
        <v>121</v>
      </c>
      <c r="C48" s="297">
        <v>253320</v>
      </c>
      <c r="D48" s="298">
        <f t="shared" si="2"/>
        <v>2.2029502436311478E-3</v>
      </c>
      <c r="F48" s="297">
        <v>253405</v>
      </c>
      <c r="G48" s="298">
        <f t="shared" si="3"/>
        <v>2.3432259502030664E-3</v>
      </c>
    </row>
    <row r="49" spans="1:7">
      <c r="A49" s="295" t="s">
        <v>95</v>
      </c>
      <c r="B49" s="296" t="s">
        <v>96</v>
      </c>
      <c r="C49" s="297">
        <v>3068</v>
      </c>
      <c r="D49" s="298">
        <f t="shared" si="2"/>
        <v>2.6680291123718467E-5</v>
      </c>
      <c r="F49" s="297">
        <v>6825</v>
      </c>
      <c r="G49" s="298">
        <f t="shared" si="3"/>
        <v>6.311050338444754E-5</v>
      </c>
    </row>
    <row r="50" spans="1:7">
      <c r="A50" s="295" t="s">
        <v>97</v>
      </c>
      <c r="B50" s="296" t="s">
        <v>174</v>
      </c>
      <c r="C50" s="297">
        <v>12868</v>
      </c>
      <c r="D50" s="298">
        <f t="shared" si="2"/>
        <v>1.1190416759452713E-4</v>
      </c>
      <c r="F50" s="297">
        <v>0</v>
      </c>
      <c r="G50" s="298">
        <f t="shared" si="3"/>
        <v>0</v>
      </c>
    </row>
    <row r="51" spans="1:7">
      <c r="A51" s="295" t="s">
        <v>99</v>
      </c>
      <c r="B51" s="296" t="s">
        <v>175</v>
      </c>
      <c r="C51" s="297">
        <v>710365</v>
      </c>
      <c r="D51" s="298">
        <f t="shared" si="2"/>
        <v>6.1775570417536728E-3</v>
      </c>
      <c r="F51" s="297">
        <v>936980</v>
      </c>
      <c r="G51" s="298">
        <f t="shared" si="3"/>
        <v>8.6642167708658839E-3</v>
      </c>
    </row>
    <row r="52" spans="1:7">
      <c r="A52" s="295" t="s">
        <v>101</v>
      </c>
      <c r="B52" s="296" t="s">
        <v>176</v>
      </c>
      <c r="C52" s="297">
        <v>2582164</v>
      </c>
      <c r="D52" s="298">
        <f t="shared" si="2"/>
        <v>2.24553087513642E-2</v>
      </c>
      <c r="F52" s="297">
        <v>2862202</v>
      </c>
      <c r="G52" s="298">
        <f t="shared" si="3"/>
        <v>2.6466667986516118E-2</v>
      </c>
    </row>
    <row r="53" spans="1:7">
      <c r="A53" s="295" t="s">
        <v>103</v>
      </c>
      <c r="B53" s="296" t="s">
        <v>177</v>
      </c>
      <c r="C53" s="297">
        <v>1862899</v>
      </c>
      <c r="D53" s="298">
        <f t="shared" si="2"/>
        <v>1.6200354515672755E-2</v>
      </c>
      <c r="F53" s="297">
        <v>1094177</v>
      </c>
      <c r="G53" s="298">
        <f t="shared" si="3"/>
        <v>1.011781117387321E-2</v>
      </c>
    </row>
    <row r="54" spans="1:7">
      <c r="A54" s="295" t="s">
        <v>105</v>
      </c>
      <c r="B54" s="296" t="s">
        <v>178</v>
      </c>
      <c r="C54" s="297">
        <v>0</v>
      </c>
      <c r="D54" s="298">
        <f t="shared" si="2"/>
        <v>0</v>
      </c>
      <c r="F54" s="297">
        <v>0</v>
      </c>
      <c r="G54" s="298">
        <f t="shared" si="3"/>
        <v>0</v>
      </c>
    </row>
    <row r="55" spans="1:7">
      <c r="A55" s="295" t="s">
        <v>107</v>
      </c>
      <c r="B55" s="296" t="s">
        <v>179</v>
      </c>
      <c r="C55" s="297">
        <v>7647</v>
      </c>
      <c r="D55" s="298">
        <f t="shared" si="2"/>
        <v>6.6500712589007539E-5</v>
      </c>
      <c r="F55" s="297">
        <v>3338</v>
      </c>
      <c r="G55" s="298">
        <f t="shared" si="3"/>
        <v>3.0866353157111484E-5</v>
      </c>
    </row>
    <row r="56" spans="1:7">
      <c r="A56" s="295" t="s">
        <v>109</v>
      </c>
      <c r="B56" s="296" t="s">
        <v>112</v>
      </c>
      <c r="C56" s="297">
        <v>372629</v>
      </c>
      <c r="D56" s="298">
        <f t="shared" si="2"/>
        <v>3.2404987617796898E-3</v>
      </c>
      <c r="F56" s="297">
        <v>184296</v>
      </c>
      <c r="G56" s="298">
        <f t="shared" si="3"/>
        <v>1.7041777775443434E-3</v>
      </c>
    </row>
    <row r="57" spans="1:7">
      <c r="A57" s="295" t="s">
        <v>111</v>
      </c>
      <c r="B57" s="296" t="s">
        <v>180</v>
      </c>
      <c r="C57" s="297">
        <v>66494</v>
      </c>
      <c r="D57" s="298">
        <f t="shared" si="2"/>
        <v>5.7825269816836234E-4</v>
      </c>
      <c r="F57" s="297">
        <v>36267</v>
      </c>
      <c r="G57" s="298">
        <f t="shared" si="3"/>
        <v>3.3535950567674123E-4</v>
      </c>
    </row>
    <row r="58" spans="1:7">
      <c r="A58" s="295" t="s">
        <v>113</v>
      </c>
      <c r="B58" s="296" t="s">
        <v>181</v>
      </c>
      <c r="C58" s="313">
        <v>15109001</v>
      </c>
      <c r="D58" s="301">
        <f t="shared" si="2"/>
        <v>0.13139261579809433</v>
      </c>
      <c r="F58" s="313">
        <v>16292059</v>
      </c>
      <c r="G58" s="301">
        <f t="shared" si="3"/>
        <v>0.1506520211954753</v>
      </c>
    </row>
    <row r="59" spans="1:7" ht="5.55" customHeight="1">
      <c r="B59" s="296"/>
      <c r="C59" s="314"/>
      <c r="D59" s="303"/>
      <c r="F59" s="314"/>
      <c r="G59" s="303"/>
    </row>
    <row r="60" spans="1:7">
      <c r="A60" s="315" t="s">
        <v>32</v>
      </c>
      <c r="B60" s="315"/>
      <c r="C60" s="297">
        <v>95809205</v>
      </c>
      <c r="D60" s="298">
        <f t="shared" si="2"/>
        <v>0.83318692364146774</v>
      </c>
      <c r="E60" s="305"/>
      <c r="F60" s="297">
        <f>SUM(F23:F58)</f>
        <v>98154936</v>
      </c>
      <c r="G60" s="298">
        <f t="shared" si="3"/>
        <v>0.90763478690523536</v>
      </c>
    </row>
    <row r="61" spans="1:7" ht="6.75" customHeight="1" thickBot="1">
      <c r="A61" s="316"/>
      <c r="B61" s="316"/>
      <c r="C61" s="316"/>
      <c r="D61" s="316"/>
      <c r="F61" s="316"/>
      <c r="G61" s="316"/>
    </row>
    <row r="62" spans="1:7" ht="13.2" thickTop="1">
      <c r="A62" s="315" t="s">
        <v>33</v>
      </c>
      <c r="B62" s="315"/>
      <c r="C62" s="317">
        <v>19182044</v>
      </c>
      <c r="D62" s="318">
        <f t="shared" si="2"/>
        <v>0.16681307635853229</v>
      </c>
      <c r="E62" s="305"/>
      <c r="F62" s="317">
        <v>9988712</v>
      </c>
      <c r="G62" s="318">
        <f t="shared" si="3"/>
        <v>9.2365222341724798E-2</v>
      </c>
    </row>
  </sheetData>
  <mergeCells count="5">
    <mergeCell ref="A1:G1"/>
    <mergeCell ref="A2:G2"/>
    <mergeCell ref="C4:D4"/>
    <mergeCell ref="F4:G4"/>
    <mergeCell ref="A5:B5"/>
  </mergeCells>
  <printOptions horizontalCentered="1"/>
  <pageMargins left="0.4" right="0.21" top="0.43" bottom="0.4" header="0.42" footer="0.21"/>
  <pageSetup scale="99" firstPageNumber="16" orientation="portrait" useFirstPageNumber="1" r:id="rId1"/>
  <headerFooter alignWithMargins="0">
    <oddFooter xml:space="preserve">&amp;C&amp;P&amp;R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E81B8-CE6D-4282-A956-9BFDA8079971}">
  <sheetPr codeName="Sheet21">
    <tabColor rgb="FF963634"/>
  </sheetPr>
  <dimension ref="A1:G62"/>
  <sheetViews>
    <sheetView showGridLines="0" zoomScaleNormal="100" workbookViewId="0">
      <selection activeCell="B14" sqref="B14"/>
    </sheetView>
  </sheetViews>
  <sheetFormatPr defaultColWidth="9.109375" defaultRowHeight="12.6"/>
  <cols>
    <col min="1" max="1" width="5.33203125" style="295" customWidth="1"/>
    <col min="2" max="2" width="39.5546875" style="287" bestFit="1" customWidth="1"/>
    <col min="3" max="3" width="12.88671875" style="319" customWidth="1"/>
    <col min="4" max="4" width="9.6640625" style="287" bestFit="1" customWidth="1"/>
    <col min="5" max="5" width="4.6640625" style="287" customWidth="1"/>
    <col min="6" max="6" width="12.6640625" style="319" customWidth="1"/>
    <col min="7" max="7" width="9.6640625" style="320" bestFit="1" customWidth="1"/>
    <col min="8" max="16384" width="9.109375" style="287"/>
  </cols>
  <sheetData>
    <row r="1" spans="1:7">
      <c r="A1" s="440" t="s">
        <v>34</v>
      </c>
      <c r="B1" s="440"/>
      <c r="C1" s="440"/>
      <c r="D1" s="440"/>
      <c r="E1" s="440"/>
      <c r="F1" s="440"/>
      <c r="G1" s="440"/>
    </row>
    <row r="2" spans="1:7" s="288" customFormat="1">
      <c r="A2" s="440" t="s">
        <v>183</v>
      </c>
      <c r="B2" s="440"/>
      <c r="C2" s="440"/>
      <c r="D2" s="440"/>
      <c r="E2" s="440"/>
      <c r="F2" s="440"/>
      <c r="G2" s="440"/>
    </row>
    <row r="3" spans="1:7" s="288" customFormat="1" ht="9.75" customHeight="1">
      <c r="A3" s="289"/>
      <c r="B3" s="290"/>
      <c r="C3" s="290"/>
      <c r="D3" s="290"/>
      <c r="E3" s="290"/>
      <c r="F3" s="290"/>
      <c r="G3" s="290"/>
    </row>
    <row r="4" spans="1:7" s="288" customFormat="1" ht="13.5" customHeight="1" thickBot="1">
      <c r="A4" s="289"/>
      <c r="B4" s="290"/>
      <c r="C4" s="441" t="s">
        <v>117</v>
      </c>
      <c r="D4" s="441"/>
      <c r="E4" s="291"/>
      <c r="F4" s="441" t="s">
        <v>122</v>
      </c>
      <c r="G4" s="441"/>
    </row>
    <row r="5" spans="1:7" ht="27.6" customHeight="1" thickBot="1">
      <c r="A5" s="442" t="s">
        <v>29</v>
      </c>
      <c r="B5" s="443"/>
      <c r="C5" s="292" t="s">
        <v>37</v>
      </c>
      <c r="D5" s="293" t="s">
        <v>38</v>
      </c>
      <c r="E5" s="294"/>
      <c r="F5" s="292" t="s">
        <v>37</v>
      </c>
      <c r="G5" s="293" t="s">
        <v>38</v>
      </c>
    </row>
    <row r="6" spans="1:7">
      <c r="A6" s="295" t="s">
        <v>39</v>
      </c>
      <c r="B6" s="296" t="s">
        <v>143</v>
      </c>
      <c r="C6" s="297">
        <v>89488168</v>
      </c>
      <c r="D6" s="298">
        <f>IFERROR(C6/C$20,"err")</f>
        <v>0.82749352812190624</v>
      </c>
      <c r="F6" s="297">
        <v>184284605</v>
      </c>
      <c r="G6" s="298">
        <f>IFERROR(F6/F$20,"err")</f>
        <v>0.78470674326049961</v>
      </c>
    </row>
    <row r="7" spans="1:7">
      <c r="A7" s="295" t="s">
        <v>41</v>
      </c>
      <c r="B7" s="296" t="s">
        <v>144</v>
      </c>
      <c r="C7" s="297">
        <v>13423227</v>
      </c>
      <c r="D7" s="298">
        <f t="shared" ref="D7:D20" si="0">IFERROR(C7/C$20,"err")</f>
        <v>0.12412404586281429</v>
      </c>
      <c r="F7" s="297">
        <v>27644543</v>
      </c>
      <c r="G7" s="298">
        <f t="shared" ref="G7:G20" si="1">IFERROR(F7/F$20,"err")</f>
        <v>0.11771389859969499</v>
      </c>
    </row>
    <row r="8" spans="1:7">
      <c r="A8" s="295" t="s">
        <v>43</v>
      </c>
      <c r="B8" s="296" t="s">
        <v>145</v>
      </c>
      <c r="C8" s="297">
        <v>76064941</v>
      </c>
      <c r="D8" s="298">
        <f t="shared" si="0"/>
        <v>0.7033694822590919</v>
      </c>
      <c r="F8" s="297">
        <v>156640062</v>
      </c>
      <c r="G8" s="298">
        <f t="shared" si="1"/>
        <v>0.66699284466080466</v>
      </c>
    </row>
    <row r="9" spans="1:7">
      <c r="A9" s="295" t="s">
        <v>45</v>
      </c>
      <c r="B9" s="296" t="s">
        <v>146</v>
      </c>
      <c r="C9" s="297">
        <v>940694</v>
      </c>
      <c r="D9" s="298">
        <f t="shared" si="0"/>
        <v>8.6985599810592666E-3</v>
      </c>
      <c r="F9" s="297">
        <v>619661</v>
      </c>
      <c r="G9" s="298">
        <f t="shared" si="1"/>
        <v>2.6385935235097063E-3</v>
      </c>
    </row>
    <row r="10" spans="1:7">
      <c r="A10" s="295" t="s">
        <v>47</v>
      </c>
      <c r="B10" s="296" t="s">
        <v>147</v>
      </c>
      <c r="C10" s="297">
        <v>26346594</v>
      </c>
      <c r="D10" s="298">
        <f t="shared" si="0"/>
        <v>0.24362590619863228</v>
      </c>
      <c r="F10" s="297">
        <v>37794261</v>
      </c>
      <c r="G10" s="298">
        <f t="shared" si="1"/>
        <v>0.16093265882544727</v>
      </c>
    </row>
    <row r="11" spans="1:7">
      <c r="A11" s="295" t="s">
        <v>61</v>
      </c>
      <c r="B11" s="296" t="s">
        <v>148</v>
      </c>
      <c r="C11" s="297">
        <v>922588</v>
      </c>
      <c r="D11" s="298">
        <f t="shared" si="0"/>
        <v>8.5311345196264748E-3</v>
      </c>
      <c r="F11" s="297">
        <v>2377088</v>
      </c>
      <c r="G11" s="298">
        <f t="shared" si="1"/>
        <v>1.0121936028913618E-2</v>
      </c>
    </row>
    <row r="12" spans="1:7">
      <c r="A12" s="295" t="s">
        <v>63</v>
      </c>
      <c r="B12" s="296" t="s">
        <v>149</v>
      </c>
      <c r="C12" s="297">
        <v>2528043</v>
      </c>
      <c r="D12" s="298">
        <f t="shared" si="0"/>
        <v>2.3376713012092147E-2</v>
      </c>
      <c r="F12" s="297">
        <v>6809253</v>
      </c>
      <c r="G12" s="298">
        <f t="shared" si="1"/>
        <v>2.8994645242703735E-2</v>
      </c>
    </row>
    <row r="13" spans="1:7">
      <c r="A13" s="295" t="s">
        <v>65</v>
      </c>
      <c r="B13" s="296" t="s">
        <v>150</v>
      </c>
      <c r="C13" s="297">
        <v>0</v>
      </c>
      <c r="D13" s="298">
        <f t="shared" si="0"/>
        <v>0</v>
      </c>
      <c r="F13" s="297">
        <v>0</v>
      </c>
      <c r="G13" s="298">
        <f t="shared" si="1"/>
        <v>0</v>
      </c>
    </row>
    <row r="14" spans="1:7">
      <c r="A14" s="295" t="s">
        <v>67</v>
      </c>
      <c r="B14" s="296" t="s">
        <v>151</v>
      </c>
      <c r="C14" s="297">
        <v>0</v>
      </c>
      <c r="D14" s="298">
        <f t="shared" si="0"/>
        <v>0</v>
      </c>
      <c r="F14" s="297">
        <v>0</v>
      </c>
      <c r="G14" s="298">
        <f t="shared" si="1"/>
        <v>0</v>
      </c>
    </row>
    <row r="15" spans="1:7">
      <c r="A15" s="295" t="s">
        <v>69</v>
      </c>
      <c r="B15" s="296" t="s">
        <v>152</v>
      </c>
      <c r="C15" s="297">
        <v>145680</v>
      </c>
      <c r="D15" s="298">
        <f t="shared" si="0"/>
        <v>1.3470971623511087E-3</v>
      </c>
      <c r="F15" s="297">
        <v>1070504</v>
      </c>
      <c r="G15" s="298">
        <f t="shared" si="1"/>
        <v>4.5583390293906425E-3</v>
      </c>
    </row>
    <row r="16" spans="1:7">
      <c r="A16" s="295" t="s">
        <v>71</v>
      </c>
      <c r="B16" s="296" t="s">
        <v>153</v>
      </c>
      <c r="C16" s="297">
        <v>0</v>
      </c>
      <c r="D16" s="298">
        <f t="shared" si="0"/>
        <v>0</v>
      </c>
      <c r="F16" s="297">
        <v>0</v>
      </c>
      <c r="G16" s="298">
        <f t="shared" si="1"/>
        <v>0</v>
      </c>
    </row>
    <row r="17" spans="1:7">
      <c r="A17" s="295" t="s">
        <v>73</v>
      </c>
      <c r="B17" s="299" t="s">
        <v>154</v>
      </c>
      <c r="C17" s="297">
        <v>16</v>
      </c>
      <c r="D17" s="298">
        <f t="shared" si="0"/>
        <v>1.4795136324559129E-7</v>
      </c>
      <c r="F17" s="297">
        <v>243</v>
      </c>
      <c r="G17" s="298">
        <f t="shared" si="1"/>
        <v>1.0347241898600343E-6</v>
      </c>
    </row>
    <row r="18" spans="1:7">
      <c r="A18" s="295" t="s">
        <v>75</v>
      </c>
      <c r="B18" s="296" t="s">
        <v>48</v>
      </c>
      <c r="C18" s="300">
        <v>1195091</v>
      </c>
      <c r="D18" s="301">
        <f t="shared" si="0"/>
        <v>1.105095891578356E-2</v>
      </c>
      <c r="F18" s="300">
        <v>29534119</v>
      </c>
      <c r="G18" s="301">
        <f t="shared" si="1"/>
        <v>0.1257599479650405</v>
      </c>
    </row>
    <row r="19" spans="1:7" ht="12" customHeight="1">
      <c r="B19" s="296"/>
      <c r="C19" s="302"/>
      <c r="D19" s="303"/>
      <c r="F19" s="302"/>
      <c r="G19" s="303"/>
    </row>
    <row r="20" spans="1:7">
      <c r="A20" s="304" t="s">
        <v>30</v>
      </c>
      <c r="B20" s="304"/>
      <c r="C20" s="297">
        <f>SUM(C8:C18)</f>
        <v>108143647</v>
      </c>
      <c r="D20" s="298">
        <f t="shared" si="0"/>
        <v>1</v>
      </c>
      <c r="E20" s="305"/>
      <c r="F20" s="297">
        <f>SUM(F8:F18)</f>
        <v>234845191</v>
      </c>
      <c r="G20" s="298">
        <f t="shared" si="1"/>
        <v>1</v>
      </c>
    </row>
    <row r="21" spans="1:7" s="310" customFormat="1">
      <c r="A21" s="306"/>
      <c r="B21" s="307" t="s">
        <v>142</v>
      </c>
      <c r="C21" s="308">
        <v>11</v>
      </c>
      <c r="D21" s="299"/>
      <c r="E21" s="309"/>
      <c r="F21" s="308">
        <v>14</v>
      </c>
      <c r="G21" s="299"/>
    </row>
    <row r="22" spans="1:7">
      <c r="A22" s="304" t="s">
        <v>31</v>
      </c>
      <c r="B22" s="304"/>
      <c r="C22" s="311"/>
      <c r="D22" s="311"/>
      <c r="E22" s="312"/>
      <c r="F22" s="311"/>
      <c r="G22" s="311"/>
    </row>
    <row r="23" spans="1:7">
      <c r="A23" s="295" t="s">
        <v>155</v>
      </c>
      <c r="B23" s="296" t="s">
        <v>156</v>
      </c>
      <c r="C23" s="297">
        <v>48348188</v>
      </c>
      <c r="D23" s="298">
        <f t="shared" ref="D23:D62" si="2">IFERROR(C23/C$20,"err")</f>
        <v>0.44707377031588363</v>
      </c>
      <c r="F23" s="297">
        <v>95945495</v>
      </c>
      <c r="G23" s="298">
        <f t="shared" ref="G23:G62" si="3">IFERROR(F23/F$20,"err")</f>
        <v>0.40854783779668707</v>
      </c>
    </row>
    <row r="24" spans="1:7">
      <c r="A24" s="295" t="s">
        <v>157</v>
      </c>
      <c r="B24" s="296" t="s">
        <v>158</v>
      </c>
      <c r="C24" s="297">
        <v>0</v>
      </c>
      <c r="D24" s="298">
        <f t="shared" si="2"/>
        <v>0</v>
      </c>
      <c r="F24" s="297">
        <v>82610</v>
      </c>
      <c r="G24" s="298">
        <f t="shared" si="3"/>
        <v>3.5176364331003057E-4</v>
      </c>
    </row>
    <row r="25" spans="1:7">
      <c r="A25" s="295" t="s">
        <v>159</v>
      </c>
      <c r="B25" s="296" t="s">
        <v>160</v>
      </c>
      <c r="C25" s="297">
        <v>6107072</v>
      </c>
      <c r="D25" s="298">
        <f t="shared" si="2"/>
        <v>5.6471851739936234E-2</v>
      </c>
      <c r="F25" s="297">
        <v>14763526</v>
      </c>
      <c r="G25" s="298">
        <f t="shared" si="3"/>
        <v>6.2864927900524906E-2</v>
      </c>
    </row>
    <row r="26" spans="1:7">
      <c r="A26" s="295" t="s">
        <v>161</v>
      </c>
      <c r="B26" s="296" t="s">
        <v>162</v>
      </c>
      <c r="C26" s="297">
        <v>0</v>
      </c>
      <c r="D26" s="298">
        <f t="shared" si="2"/>
        <v>0</v>
      </c>
      <c r="F26" s="297">
        <v>0</v>
      </c>
      <c r="G26" s="298">
        <f t="shared" si="3"/>
        <v>0</v>
      </c>
    </row>
    <row r="27" spans="1:7">
      <c r="A27" s="295" t="s">
        <v>53</v>
      </c>
      <c r="B27" s="296" t="s">
        <v>163</v>
      </c>
      <c r="C27" s="297">
        <v>12290</v>
      </c>
      <c r="D27" s="298">
        <f t="shared" si="2"/>
        <v>1.1364514089301981E-4</v>
      </c>
      <c r="F27" s="297">
        <v>2774928</v>
      </c>
      <c r="G27" s="298">
        <f>IFERROR(F27/F$20,"err")</f>
        <v>1.1815988175802161E-2</v>
      </c>
    </row>
    <row r="28" spans="1:7">
      <c r="A28" s="295" t="s">
        <v>55</v>
      </c>
      <c r="B28" s="296" t="s">
        <v>164</v>
      </c>
      <c r="C28" s="297">
        <v>2454416</v>
      </c>
      <c r="D28" s="298">
        <f t="shared" si="2"/>
        <v>2.2695887073236953E-2</v>
      </c>
      <c r="F28" s="297">
        <v>86343</v>
      </c>
      <c r="G28" s="298">
        <f>IFERROR(F28/F$20,"err")</f>
        <v>3.6765922109088453E-4</v>
      </c>
    </row>
    <row r="29" spans="1:7">
      <c r="A29" s="295" t="s">
        <v>58</v>
      </c>
      <c r="B29" s="296" t="s">
        <v>165</v>
      </c>
      <c r="C29" s="297">
        <v>157925</v>
      </c>
      <c r="D29" s="298">
        <f t="shared" si="2"/>
        <v>1.4603261900350004E-3</v>
      </c>
      <c r="F29" s="297">
        <v>501569</v>
      </c>
      <c r="G29" s="298">
        <f t="shared" si="3"/>
        <v>2.1357431159831583E-3</v>
      </c>
    </row>
    <row r="30" spans="1:7">
      <c r="A30" s="295" t="s">
        <v>59</v>
      </c>
      <c r="B30" s="296" t="s">
        <v>166</v>
      </c>
      <c r="C30" s="297">
        <v>6154254</v>
      </c>
      <c r="D30" s="298">
        <f t="shared" si="2"/>
        <v>5.6908141816227081E-2</v>
      </c>
      <c r="F30" s="297">
        <v>10272626</v>
      </c>
      <c r="G30" s="298">
        <f t="shared" si="3"/>
        <v>4.3742117759609567E-2</v>
      </c>
    </row>
    <row r="31" spans="1:7">
      <c r="A31" s="295" t="s">
        <v>47</v>
      </c>
      <c r="B31" s="296" t="s">
        <v>60</v>
      </c>
      <c r="C31" s="297">
        <v>3555331</v>
      </c>
      <c r="D31" s="298">
        <f t="shared" si="2"/>
        <v>3.2876004264956959E-2</v>
      </c>
      <c r="F31" s="297">
        <v>9691291</v>
      </c>
      <c r="G31" s="298">
        <f t="shared" si="3"/>
        <v>4.1266721105649551E-2</v>
      </c>
    </row>
    <row r="32" spans="1:7">
      <c r="A32" s="295" t="s">
        <v>61</v>
      </c>
      <c r="B32" s="296" t="s">
        <v>62</v>
      </c>
      <c r="C32" s="297">
        <v>117404</v>
      </c>
      <c r="D32" s="298">
        <f t="shared" si="2"/>
        <v>1.0856301156553375E-3</v>
      </c>
      <c r="F32" s="297">
        <v>204197</v>
      </c>
      <c r="G32" s="298">
        <f t="shared" si="3"/>
        <v>8.6949619504876304E-4</v>
      </c>
    </row>
    <row r="33" spans="1:7">
      <c r="A33" s="295" t="s">
        <v>63</v>
      </c>
      <c r="B33" s="296" t="s">
        <v>64</v>
      </c>
      <c r="C33" s="297">
        <v>334428</v>
      </c>
      <c r="D33" s="298">
        <f t="shared" si="2"/>
        <v>3.0924424067185381E-3</v>
      </c>
      <c r="F33" s="297">
        <v>296116</v>
      </c>
      <c r="G33" s="298">
        <f t="shared" si="3"/>
        <v>1.2608987168913329E-3</v>
      </c>
    </row>
    <row r="34" spans="1:7">
      <c r="A34" s="295" t="s">
        <v>65</v>
      </c>
      <c r="B34" s="296" t="s">
        <v>167</v>
      </c>
      <c r="C34" s="297">
        <v>3731138</v>
      </c>
      <c r="D34" s="298">
        <f t="shared" si="2"/>
        <v>3.4501684597339315E-2</v>
      </c>
      <c r="F34" s="297">
        <v>5117784</v>
      </c>
      <c r="G34" s="298">
        <f t="shared" si="3"/>
        <v>2.1792160095796896E-2</v>
      </c>
    </row>
    <row r="35" spans="1:7">
      <c r="A35" s="295" t="s">
        <v>67</v>
      </c>
      <c r="B35" s="296" t="s">
        <v>168</v>
      </c>
      <c r="C35" s="297">
        <v>951261</v>
      </c>
      <c r="D35" s="298">
        <f t="shared" si="2"/>
        <v>8.7962726095227768E-3</v>
      </c>
      <c r="F35" s="297">
        <v>1585384</v>
      </c>
      <c r="G35" s="298">
        <f t="shared" si="3"/>
        <v>6.7507620371072448E-3</v>
      </c>
    </row>
    <row r="36" spans="1:7">
      <c r="A36" s="295" t="s">
        <v>69</v>
      </c>
      <c r="B36" s="296" t="s">
        <v>70</v>
      </c>
      <c r="C36" s="297">
        <v>330910</v>
      </c>
      <c r="D36" s="298">
        <f t="shared" si="2"/>
        <v>3.0599116007249136E-3</v>
      </c>
      <c r="F36" s="297">
        <v>306661</v>
      </c>
      <c r="G36" s="298">
        <f t="shared" si="3"/>
        <v>1.3058006369821727E-3</v>
      </c>
    </row>
    <row r="37" spans="1:7">
      <c r="A37" s="295" t="s">
        <v>71</v>
      </c>
      <c r="B37" s="296" t="s">
        <v>169</v>
      </c>
      <c r="C37" s="297">
        <v>32435</v>
      </c>
      <c r="D37" s="298">
        <f t="shared" si="2"/>
        <v>2.9992515417942209E-4</v>
      </c>
      <c r="F37" s="297">
        <v>915</v>
      </c>
      <c r="G37" s="298">
        <f t="shared" si="3"/>
        <v>3.8961836778680301E-6</v>
      </c>
    </row>
    <row r="38" spans="1:7">
      <c r="A38" s="295" t="s">
        <v>73</v>
      </c>
      <c r="B38" s="296" t="s">
        <v>170</v>
      </c>
      <c r="C38" s="297">
        <v>33062</v>
      </c>
      <c r="D38" s="298">
        <f t="shared" si="2"/>
        <v>3.0572299822660871E-4</v>
      </c>
      <c r="F38" s="297">
        <v>72898</v>
      </c>
      <c r="G38" s="298">
        <f t="shared" si="3"/>
        <v>3.1040874070953405E-4</v>
      </c>
    </row>
    <row r="39" spans="1:7">
      <c r="A39" s="295" t="s">
        <v>75</v>
      </c>
      <c r="B39" s="296" t="s">
        <v>120</v>
      </c>
      <c r="C39" s="297">
        <v>1150628</v>
      </c>
      <c r="D39" s="298">
        <f t="shared" si="2"/>
        <v>1.0639811324284263E-2</v>
      </c>
      <c r="F39" s="297">
        <v>1297836</v>
      </c>
      <c r="G39" s="298">
        <f t="shared" si="3"/>
        <v>5.5263469286880142E-3</v>
      </c>
    </row>
    <row r="40" spans="1:7">
      <c r="A40" s="295" t="s">
        <v>77</v>
      </c>
      <c r="B40" s="296" t="s">
        <v>78</v>
      </c>
      <c r="C40" s="297">
        <v>295038</v>
      </c>
      <c r="D40" s="298">
        <f t="shared" si="2"/>
        <v>2.7282046443282979E-3</v>
      </c>
      <c r="F40" s="297">
        <v>530901</v>
      </c>
      <c r="G40" s="298">
        <f t="shared" si="3"/>
        <v>2.260642416135317E-3</v>
      </c>
    </row>
    <row r="41" spans="1:7">
      <c r="A41" s="295" t="s">
        <v>79</v>
      </c>
      <c r="B41" s="296" t="s">
        <v>80</v>
      </c>
      <c r="C41" s="297">
        <v>388556</v>
      </c>
      <c r="D41" s="298">
        <f t="shared" si="2"/>
        <v>3.5929618685783733E-3</v>
      </c>
      <c r="F41" s="297">
        <v>1294628</v>
      </c>
      <c r="G41" s="298">
        <f t="shared" si="3"/>
        <v>5.5126868661321661E-3</v>
      </c>
    </row>
    <row r="42" spans="1:7">
      <c r="A42" s="295" t="s">
        <v>81</v>
      </c>
      <c r="B42" s="296" t="s">
        <v>171</v>
      </c>
      <c r="C42" s="297">
        <v>374472</v>
      </c>
      <c r="D42" s="298">
        <f t="shared" si="2"/>
        <v>3.4627276810814418E-3</v>
      </c>
      <c r="F42" s="297">
        <v>948144</v>
      </c>
      <c r="G42" s="298">
        <f t="shared" si="3"/>
        <v>4.0373149476158532E-3</v>
      </c>
    </row>
    <row r="43" spans="1:7">
      <c r="A43" s="295" t="s">
        <v>83</v>
      </c>
      <c r="B43" s="296" t="s">
        <v>172</v>
      </c>
      <c r="C43" s="297">
        <v>159251</v>
      </c>
      <c r="D43" s="298">
        <f t="shared" si="2"/>
        <v>1.4725876592639787E-3</v>
      </c>
      <c r="F43" s="297">
        <v>165276</v>
      </c>
      <c r="G43" s="298">
        <f t="shared" si="3"/>
        <v>7.0376574157739516E-4</v>
      </c>
    </row>
    <row r="44" spans="1:7">
      <c r="A44" s="295" t="s">
        <v>85</v>
      </c>
      <c r="B44" s="296" t="s">
        <v>86</v>
      </c>
      <c r="C44" s="297">
        <v>461051</v>
      </c>
      <c r="D44" s="298">
        <f t="shared" si="2"/>
        <v>4.2633202484839445E-3</v>
      </c>
      <c r="F44" s="297">
        <v>820741</v>
      </c>
      <c r="G44" s="298">
        <f t="shared" si="3"/>
        <v>3.4948171453082896E-3</v>
      </c>
    </row>
    <row r="45" spans="1:7">
      <c r="A45" s="295" t="s">
        <v>87</v>
      </c>
      <c r="B45" s="296" t="s">
        <v>88</v>
      </c>
      <c r="C45" s="297">
        <v>394445</v>
      </c>
      <c r="D45" s="298">
        <f t="shared" si="2"/>
        <v>3.6474172172129538E-3</v>
      </c>
      <c r="F45" s="297">
        <v>380391</v>
      </c>
      <c r="G45" s="298">
        <f t="shared" si="3"/>
        <v>1.6197521370578118E-3</v>
      </c>
    </row>
    <row r="46" spans="1:7">
      <c r="A46" s="295" t="s">
        <v>89</v>
      </c>
      <c r="B46" s="296" t="s">
        <v>90</v>
      </c>
      <c r="C46" s="297">
        <v>941832</v>
      </c>
      <c r="D46" s="298">
        <f t="shared" si="2"/>
        <v>8.7090830217701094E-3</v>
      </c>
      <c r="F46" s="297">
        <v>1334350</v>
      </c>
      <c r="G46" s="298">
        <f t="shared" si="3"/>
        <v>5.6818280771182578E-3</v>
      </c>
    </row>
    <row r="47" spans="1:7">
      <c r="A47" s="295" t="s">
        <v>91</v>
      </c>
      <c r="B47" s="296" t="s">
        <v>173</v>
      </c>
      <c r="C47" s="297">
        <v>0</v>
      </c>
      <c r="D47" s="298">
        <f t="shared" si="2"/>
        <v>0</v>
      </c>
      <c r="F47" s="297">
        <v>0</v>
      </c>
      <c r="G47" s="298">
        <f t="shared" si="3"/>
        <v>0</v>
      </c>
    </row>
    <row r="48" spans="1:7">
      <c r="A48" s="295" t="s">
        <v>93</v>
      </c>
      <c r="B48" s="296" t="s">
        <v>121</v>
      </c>
      <c r="C48" s="297">
        <v>253405</v>
      </c>
      <c r="D48" s="298">
        <f t="shared" si="2"/>
        <v>2.3432259502030664E-3</v>
      </c>
      <c r="F48" s="297">
        <v>371554</v>
      </c>
      <c r="G48" s="298">
        <f t="shared" si="3"/>
        <v>1.5821230931656592E-3</v>
      </c>
    </row>
    <row r="49" spans="1:7">
      <c r="A49" s="295" t="s">
        <v>95</v>
      </c>
      <c r="B49" s="296" t="s">
        <v>96</v>
      </c>
      <c r="C49" s="297">
        <v>6825</v>
      </c>
      <c r="D49" s="298">
        <f t="shared" si="2"/>
        <v>6.311050338444754E-5</v>
      </c>
      <c r="F49" s="297">
        <v>23734</v>
      </c>
      <c r="G49" s="298">
        <f t="shared" si="3"/>
        <v>1.0106232066723478E-4</v>
      </c>
    </row>
    <row r="50" spans="1:7">
      <c r="A50" s="295" t="s">
        <v>97</v>
      </c>
      <c r="B50" s="296" t="s">
        <v>174</v>
      </c>
      <c r="C50" s="297">
        <v>0</v>
      </c>
      <c r="D50" s="298">
        <f t="shared" si="2"/>
        <v>0</v>
      </c>
      <c r="F50" s="297">
        <v>30270</v>
      </c>
      <c r="G50" s="298">
        <f t="shared" si="3"/>
        <v>1.2889342068750302E-4</v>
      </c>
    </row>
    <row r="51" spans="1:7">
      <c r="A51" s="295" t="s">
        <v>99</v>
      </c>
      <c r="B51" s="296" t="s">
        <v>175</v>
      </c>
      <c r="C51" s="297">
        <v>936980</v>
      </c>
      <c r="D51" s="298">
        <f t="shared" si="2"/>
        <v>8.6642167708658839E-3</v>
      </c>
      <c r="F51" s="297">
        <v>2340824</v>
      </c>
      <c r="G51" s="298">
        <f t="shared" si="3"/>
        <v>9.9675194115428998E-3</v>
      </c>
    </row>
    <row r="52" spans="1:7">
      <c r="A52" s="295" t="s">
        <v>101</v>
      </c>
      <c r="B52" s="296" t="s">
        <v>176</v>
      </c>
      <c r="C52" s="297">
        <v>2862202</v>
      </c>
      <c r="D52" s="298">
        <f t="shared" si="2"/>
        <v>2.6466667986516118E-2</v>
      </c>
      <c r="F52" s="297">
        <v>6834134</v>
      </c>
      <c r="G52" s="298">
        <f t="shared" si="3"/>
        <v>2.9100591631872078E-2</v>
      </c>
    </row>
    <row r="53" spans="1:7">
      <c r="A53" s="295" t="s">
        <v>103</v>
      </c>
      <c r="B53" s="296" t="s">
        <v>177</v>
      </c>
      <c r="C53" s="297">
        <v>1094177</v>
      </c>
      <c r="D53" s="298">
        <f t="shared" si="2"/>
        <v>1.011781117387321E-2</v>
      </c>
      <c r="F53" s="297">
        <v>37241874</v>
      </c>
      <c r="G53" s="298">
        <f t="shared" si="3"/>
        <v>0.15858052635193198</v>
      </c>
    </row>
    <row r="54" spans="1:7">
      <c r="A54" s="295" t="s">
        <v>105</v>
      </c>
      <c r="B54" s="296" t="s">
        <v>178</v>
      </c>
      <c r="C54" s="297">
        <v>0</v>
      </c>
      <c r="D54" s="298">
        <f t="shared" si="2"/>
        <v>0</v>
      </c>
      <c r="F54" s="297">
        <v>0</v>
      </c>
      <c r="G54" s="298">
        <f t="shared" si="3"/>
        <v>0</v>
      </c>
    </row>
    <row r="55" spans="1:7">
      <c r="A55" s="295" t="s">
        <v>107</v>
      </c>
      <c r="B55" s="296" t="s">
        <v>179</v>
      </c>
      <c r="C55" s="297">
        <v>3338</v>
      </c>
      <c r="D55" s="298">
        <f t="shared" si="2"/>
        <v>3.0866353157111484E-5</v>
      </c>
      <c r="F55" s="297">
        <v>-7339</v>
      </c>
      <c r="G55" s="298">
        <f t="shared" si="3"/>
        <v>-3.1250373783468276E-5</v>
      </c>
    </row>
    <row r="56" spans="1:7">
      <c r="A56" s="295" t="s">
        <v>109</v>
      </c>
      <c r="B56" s="296" t="s">
        <v>112</v>
      </c>
      <c r="C56" s="297">
        <v>184296</v>
      </c>
      <c r="D56" s="298">
        <f t="shared" si="2"/>
        <v>1.7041777775443434E-3</v>
      </c>
      <c r="F56" s="297">
        <v>146232</v>
      </c>
      <c r="G56" s="298">
        <f t="shared" si="3"/>
        <v>6.2267402358688281E-4</v>
      </c>
    </row>
    <row r="57" spans="1:7">
      <c r="A57" s="295" t="s">
        <v>111</v>
      </c>
      <c r="B57" s="296" t="s">
        <v>180</v>
      </c>
      <c r="C57" s="297">
        <v>36267</v>
      </c>
      <c r="D57" s="298">
        <f t="shared" si="2"/>
        <v>3.3535950567674123E-4</v>
      </c>
      <c r="F57" s="297">
        <v>89225</v>
      </c>
      <c r="G57" s="298">
        <f t="shared" si="3"/>
        <v>3.7993113514510926E-4</v>
      </c>
    </row>
    <row r="58" spans="1:7">
      <c r="A58" s="295" t="s">
        <v>113</v>
      </c>
      <c r="B58" s="296" t="s">
        <v>181</v>
      </c>
      <c r="C58" s="313">
        <v>16292059</v>
      </c>
      <c r="D58" s="301">
        <f t="shared" si="2"/>
        <v>0.1506520211954753</v>
      </c>
      <c r="F58" s="313">
        <v>18572649</v>
      </c>
      <c r="G58" s="301">
        <f t="shared" si="3"/>
        <v>7.9084646872756278E-2</v>
      </c>
    </row>
    <row r="59" spans="1:7" ht="5.55" customHeight="1">
      <c r="B59" s="296"/>
      <c r="C59" s="314"/>
      <c r="D59" s="303"/>
      <c r="F59" s="314"/>
      <c r="G59" s="303"/>
    </row>
    <row r="60" spans="1:7">
      <c r="A60" s="315" t="s">
        <v>32</v>
      </c>
      <c r="B60" s="315"/>
      <c r="C60" s="297">
        <f>SUM(C23:C58)</f>
        <v>98154936</v>
      </c>
      <c r="D60" s="298">
        <f t="shared" si="2"/>
        <v>0.90763478690523536</v>
      </c>
      <c r="E60" s="305"/>
      <c r="F60" s="297">
        <f>SUM(F23:F58)</f>
        <v>214117767</v>
      </c>
      <c r="G60" s="298">
        <f t="shared" si="3"/>
        <v>0.91174005347207643</v>
      </c>
    </row>
    <row r="61" spans="1:7" ht="6.75" customHeight="1" thickBot="1">
      <c r="A61" s="316"/>
      <c r="B61" s="316"/>
      <c r="C61" s="316"/>
      <c r="D61" s="316"/>
      <c r="F61" s="316"/>
      <c r="G61" s="316"/>
    </row>
    <row r="62" spans="1:7" ht="13.2" thickTop="1">
      <c r="A62" s="315" t="s">
        <v>33</v>
      </c>
      <c r="B62" s="315"/>
      <c r="C62" s="317">
        <v>9988712</v>
      </c>
      <c r="D62" s="318">
        <f t="shared" si="2"/>
        <v>9.2365222341724798E-2</v>
      </c>
      <c r="E62" s="305"/>
      <c r="F62" s="317">
        <v>20727423</v>
      </c>
      <c r="G62" s="318">
        <f t="shared" si="3"/>
        <v>8.8259942269799344E-2</v>
      </c>
    </row>
  </sheetData>
  <mergeCells count="5">
    <mergeCell ref="A1:G1"/>
    <mergeCell ref="A2:G2"/>
    <mergeCell ref="C4:D4"/>
    <mergeCell ref="F4:G4"/>
    <mergeCell ref="A5:B5"/>
  </mergeCells>
  <printOptions horizontalCentered="1"/>
  <pageMargins left="0.4" right="0.21" top="0.43" bottom="0.4" header="0.42" footer="0.21"/>
  <pageSetup scale="99" firstPageNumber="17" orientation="portrait" useFirstPageNumber="1" r:id="rId1"/>
  <headerFooter alignWithMargins="0">
    <oddFooter xml:space="preserve">&amp;C&amp;P&amp;R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B1D29-8344-40EE-B726-AA1F53DA1A3D}">
  <sheetPr codeName="Sheet25"/>
  <dimension ref="A1:I24"/>
  <sheetViews>
    <sheetView showGridLines="0" zoomScaleNormal="100" workbookViewId="0">
      <selection activeCell="D5" sqref="D5"/>
    </sheetView>
  </sheetViews>
  <sheetFormatPr defaultColWidth="9.109375" defaultRowHeight="15"/>
  <cols>
    <col min="1" max="1" width="9.44140625" style="12" bestFit="1" customWidth="1"/>
    <col min="2" max="2" width="14" style="15" customWidth="1"/>
    <col min="3" max="3" width="10.6640625" style="12" customWidth="1"/>
    <col min="4" max="4" width="9.6640625" style="12" customWidth="1"/>
    <col min="5" max="5" width="10.6640625" style="12" customWidth="1"/>
    <col min="6" max="6" width="10.88671875" style="12" bestFit="1" customWidth="1"/>
    <col min="7" max="7" width="10.6640625" style="12" customWidth="1"/>
    <col min="8" max="8" width="9.6640625" style="12" customWidth="1"/>
    <col min="9" max="9" width="10.6640625" style="12" customWidth="1"/>
    <col min="10" max="16384" width="9.109375" style="12"/>
  </cols>
  <sheetData>
    <row r="1" spans="2:9" s="9" customFormat="1" ht="19.2">
      <c r="B1" s="10"/>
      <c r="C1" s="11"/>
    </row>
    <row r="2" spans="2:9">
      <c r="B2" s="13"/>
      <c r="C2" s="14"/>
    </row>
    <row r="3" spans="2:9">
      <c r="B3" s="13"/>
      <c r="C3" s="14"/>
    </row>
    <row r="4" spans="2:9">
      <c r="B4" s="13"/>
      <c r="C4" s="14"/>
      <c r="D4" s="14"/>
      <c r="E4" s="14"/>
      <c r="F4" s="14"/>
      <c r="G4" s="14"/>
      <c r="H4" s="14"/>
      <c r="I4" s="14"/>
    </row>
    <row r="5" spans="2:9">
      <c r="B5" s="13"/>
      <c r="C5" s="14"/>
    </row>
    <row r="6" spans="2:9">
      <c r="B6" s="13"/>
      <c r="C6" s="14"/>
    </row>
    <row r="7" spans="2:9">
      <c r="B7" s="13"/>
      <c r="C7" s="14"/>
    </row>
    <row r="8" spans="2:9">
      <c r="B8" s="13"/>
      <c r="C8" s="14"/>
    </row>
    <row r="9" spans="2:9">
      <c r="B9" s="13"/>
      <c r="C9" s="14"/>
    </row>
    <row r="10" spans="2:9">
      <c r="B10" s="13"/>
      <c r="C10" s="14"/>
    </row>
    <row r="11" spans="2:9">
      <c r="B11" s="13"/>
      <c r="C11" s="14"/>
    </row>
    <row r="12" spans="2:9">
      <c r="B12" s="13"/>
      <c r="C12" s="14"/>
    </row>
    <row r="13" spans="2:9">
      <c r="B13" s="13"/>
      <c r="C13" s="14"/>
    </row>
    <row r="14" spans="2:9">
      <c r="B14" s="13"/>
      <c r="C14" s="14"/>
    </row>
    <row r="15" spans="2:9">
      <c r="B15" s="13"/>
      <c r="C15" s="14"/>
    </row>
    <row r="16" spans="2:9">
      <c r="B16" s="13"/>
      <c r="C16" s="14"/>
    </row>
    <row r="17" spans="1:9">
      <c r="B17" s="13"/>
      <c r="C17" s="14"/>
    </row>
    <row r="18" spans="1:9">
      <c r="B18" s="13"/>
      <c r="C18" s="14"/>
    </row>
    <row r="19" spans="1:9">
      <c r="B19" s="13"/>
      <c r="C19" s="14"/>
    </row>
    <row r="20" spans="1:9">
      <c r="B20" s="13"/>
      <c r="C20" s="14"/>
    </row>
    <row r="21" spans="1:9">
      <c r="B21" s="13"/>
      <c r="C21" s="14"/>
    </row>
    <row r="22" spans="1:9">
      <c r="B22" s="13"/>
      <c r="C22" s="14"/>
    </row>
    <row r="23" spans="1:9">
      <c r="B23" s="13"/>
      <c r="C23" s="14"/>
    </row>
    <row r="24" spans="1:9">
      <c r="A24" s="436" t="s">
        <v>26</v>
      </c>
      <c r="B24" s="436"/>
      <c r="C24" s="436"/>
      <c r="D24" s="436"/>
      <c r="E24" s="436"/>
      <c r="F24" s="436"/>
      <c r="G24" s="436"/>
      <c r="H24" s="436"/>
      <c r="I24" s="436"/>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5C6EC-45EB-4BC9-B05F-72D34E990894}">
  <sheetPr codeName="Sheet23">
    <tabColor rgb="FF963634"/>
  </sheetPr>
  <dimension ref="A1:I18"/>
  <sheetViews>
    <sheetView showGridLines="0" zoomScaleNormal="100" workbookViewId="0">
      <selection activeCell="B5" sqref="B5"/>
    </sheetView>
  </sheetViews>
  <sheetFormatPr defaultColWidth="9.109375" defaultRowHeight="15"/>
  <cols>
    <col min="1" max="1" width="9.44140625" style="12" bestFit="1" customWidth="1"/>
    <col min="2" max="2" width="14" style="15" customWidth="1"/>
    <col min="3" max="3" width="10.6640625" style="12" customWidth="1"/>
    <col min="4" max="4" width="13" style="12" customWidth="1"/>
    <col min="5" max="5" width="10.6640625" style="12" customWidth="1"/>
    <col min="6" max="6" width="11.88671875" style="12" customWidth="1"/>
    <col min="7" max="7" width="10.6640625" style="12" customWidth="1"/>
    <col min="8" max="8" width="9.6640625" style="12" customWidth="1"/>
    <col min="9" max="9" width="10.6640625" style="12" customWidth="1"/>
    <col min="10" max="16384" width="9.109375" style="12"/>
  </cols>
  <sheetData>
    <row r="1" spans="1:9" s="9" customFormat="1" ht="19.2">
      <c r="A1" s="444" t="s">
        <v>34</v>
      </c>
      <c r="B1" s="444"/>
      <c r="C1" s="444"/>
      <c r="D1" s="444"/>
      <c r="E1" s="444"/>
      <c r="F1" s="444"/>
      <c r="G1" s="444"/>
      <c r="H1" s="444"/>
      <c r="I1" s="444"/>
    </row>
    <row r="2" spans="1:9" s="9" customFormat="1" ht="19.2">
      <c r="A2" s="444" t="s">
        <v>184</v>
      </c>
      <c r="B2" s="444"/>
      <c r="C2" s="444"/>
      <c r="D2" s="444"/>
      <c r="E2" s="444"/>
      <c r="F2" s="444"/>
      <c r="G2" s="444"/>
      <c r="H2" s="444"/>
      <c r="I2" s="444"/>
    </row>
    <row r="3" spans="1:9" s="9" customFormat="1" ht="19.2">
      <c r="A3" s="444" t="s">
        <v>185</v>
      </c>
      <c r="B3" s="444"/>
      <c r="C3" s="444"/>
      <c r="D3" s="444"/>
      <c r="E3" s="444"/>
      <c r="F3" s="444"/>
      <c r="G3" s="444"/>
      <c r="H3" s="444"/>
      <c r="I3" s="444"/>
    </row>
    <row r="4" spans="1:9" s="9" customFormat="1" ht="19.2">
      <c r="A4" s="444" t="s">
        <v>195</v>
      </c>
      <c r="B4" s="444"/>
      <c r="C4" s="444"/>
      <c r="D4" s="444"/>
      <c r="E4" s="444"/>
      <c r="F4" s="444"/>
      <c r="G4" s="444"/>
      <c r="H4" s="444"/>
      <c r="I4" s="444"/>
    </row>
    <row r="5" spans="1:9" s="9" customFormat="1" ht="19.8" thickBot="1">
      <c r="B5" s="30"/>
    </row>
    <row r="6" spans="1:9" s="9" customFormat="1" ht="19.8" thickBot="1">
      <c r="A6" s="31"/>
      <c r="B6" s="32" t="s">
        <v>186</v>
      </c>
      <c r="C6" s="32"/>
      <c r="D6" s="32" t="s">
        <v>187</v>
      </c>
      <c r="E6" s="32"/>
      <c r="F6" s="32" t="s">
        <v>188</v>
      </c>
      <c r="G6" s="32"/>
      <c r="H6" s="32" t="s">
        <v>189</v>
      </c>
      <c r="I6" s="33"/>
    </row>
    <row r="7" spans="1:9" s="9" customFormat="1" ht="19.2">
      <c r="A7" s="34" t="s">
        <v>190</v>
      </c>
      <c r="B7" s="35"/>
      <c r="C7" s="36" t="s">
        <v>191</v>
      </c>
      <c r="D7" s="31"/>
      <c r="E7" s="36" t="s">
        <v>191</v>
      </c>
      <c r="F7" s="31"/>
      <c r="G7" s="36" t="s">
        <v>191</v>
      </c>
      <c r="H7" s="31"/>
      <c r="I7" s="36" t="s">
        <v>191</v>
      </c>
    </row>
    <row r="8" spans="1:9" s="9" customFormat="1" ht="19.8" thickBot="1">
      <c r="A8" s="37" t="s">
        <v>192</v>
      </c>
      <c r="B8" s="37" t="s">
        <v>193</v>
      </c>
      <c r="C8" s="37" t="s">
        <v>194</v>
      </c>
      <c r="D8" s="37" t="s">
        <v>193</v>
      </c>
      <c r="E8" s="37" t="s">
        <v>194</v>
      </c>
      <c r="F8" s="37" t="s">
        <v>193</v>
      </c>
      <c r="G8" s="37" t="s">
        <v>194</v>
      </c>
      <c r="H8" s="37" t="s">
        <v>193</v>
      </c>
      <c r="I8" s="37" t="s">
        <v>194</v>
      </c>
    </row>
    <row r="9" spans="1:9" s="9" customFormat="1" ht="19.8" thickBot="1">
      <c r="A9" s="63">
        <v>2008</v>
      </c>
      <c r="B9" s="64">
        <v>2650498</v>
      </c>
      <c r="C9" s="64">
        <v>982150</v>
      </c>
      <c r="D9" s="64">
        <v>380842</v>
      </c>
      <c r="E9" s="64">
        <v>128246</v>
      </c>
      <c r="F9" s="64">
        <v>1038693</v>
      </c>
      <c r="G9" s="64">
        <v>365090</v>
      </c>
      <c r="H9" s="64">
        <v>1048984</v>
      </c>
      <c r="I9" s="65">
        <v>455350</v>
      </c>
    </row>
    <row r="10" spans="1:9" s="9" customFormat="1" ht="19.8" customHeight="1" thickBot="1">
      <c r="A10" s="63">
        <v>2009</v>
      </c>
      <c r="B10" s="64">
        <v>2477071</v>
      </c>
      <c r="C10" s="64">
        <v>763302</v>
      </c>
      <c r="D10" s="64">
        <v>223690</v>
      </c>
      <c r="E10" s="64">
        <v>68109</v>
      </c>
      <c r="F10" s="64">
        <v>1308553</v>
      </c>
      <c r="G10" s="64">
        <v>364251</v>
      </c>
      <c r="H10" s="64">
        <v>1228632</v>
      </c>
      <c r="I10" s="65">
        <v>445163</v>
      </c>
    </row>
    <row r="11" spans="1:9" s="38" customFormat="1" ht="19.8" thickBot="1">
      <c r="A11" s="63">
        <v>2010</v>
      </c>
      <c r="B11" s="64">
        <v>2455535</v>
      </c>
      <c r="C11" s="64">
        <v>715588</v>
      </c>
      <c r="D11" s="64">
        <v>283720</v>
      </c>
      <c r="E11" s="64">
        <v>70556</v>
      </c>
      <c r="F11" s="64">
        <v>1211884</v>
      </c>
      <c r="G11" s="64">
        <v>336492</v>
      </c>
      <c r="H11" s="64">
        <v>1237558</v>
      </c>
      <c r="I11" s="65">
        <v>438564</v>
      </c>
    </row>
    <row r="12" spans="1:9" s="38" customFormat="1" ht="19.8" thickBot="1">
      <c r="A12" s="63">
        <v>2011</v>
      </c>
      <c r="B12" s="64">
        <v>2604851</v>
      </c>
      <c r="C12" s="64">
        <v>758824</v>
      </c>
      <c r="D12" s="64">
        <v>358180</v>
      </c>
      <c r="E12" s="64">
        <v>87047</v>
      </c>
      <c r="F12" s="64">
        <v>1147269</v>
      </c>
      <c r="G12" s="64">
        <v>326137</v>
      </c>
      <c r="H12" s="64">
        <v>1282450</v>
      </c>
      <c r="I12" s="65">
        <v>426140</v>
      </c>
    </row>
    <row r="13" spans="1:9" s="9" customFormat="1" ht="19.8" thickBot="1">
      <c r="A13" s="63">
        <v>2012</v>
      </c>
      <c r="B13" s="64">
        <v>2988329</v>
      </c>
      <c r="C13" s="64">
        <v>854376</v>
      </c>
      <c r="D13" s="64">
        <v>62780</v>
      </c>
      <c r="E13" s="64">
        <v>16652</v>
      </c>
      <c r="F13" s="64">
        <v>3185547</v>
      </c>
      <c r="G13" s="64">
        <v>450778</v>
      </c>
      <c r="H13" s="64">
        <v>1492220</v>
      </c>
      <c r="I13" s="65">
        <v>505241</v>
      </c>
    </row>
    <row r="14" spans="1:9" s="9" customFormat="1" ht="19.8" thickBot="1">
      <c r="A14" s="63">
        <v>2013</v>
      </c>
      <c r="B14" s="64">
        <v>3519237</v>
      </c>
      <c r="C14" s="64">
        <v>966868</v>
      </c>
      <c r="D14" s="64">
        <v>89665</v>
      </c>
      <c r="E14" s="64">
        <v>25785</v>
      </c>
      <c r="F14" s="64">
        <v>1810277</v>
      </c>
      <c r="G14" s="64">
        <v>488717</v>
      </c>
      <c r="H14" s="64">
        <v>1701643</v>
      </c>
      <c r="I14" s="65">
        <v>597107</v>
      </c>
    </row>
    <row r="15" spans="1:9" s="9" customFormat="1" ht="19.8" thickBot="1">
      <c r="A15" s="63">
        <v>2014</v>
      </c>
      <c r="B15" s="64">
        <v>2896546</v>
      </c>
      <c r="C15" s="64">
        <v>935836</v>
      </c>
      <c r="D15" s="64">
        <v>81576</v>
      </c>
      <c r="E15" s="64">
        <v>22163</v>
      </c>
      <c r="F15" s="64">
        <v>1352662</v>
      </c>
      <c r="G15" s="64">
        <v>407545</v>
      </c>
      <c r="H15" s="64">
        <v>1621440</v>
      </c>
      <c r="I15" s="65">
        <v>599099</v>
      </c>
    </row>
    <row r="16" spans="1:9" s="9" customFormat="1" ht="19.8" thickBot="1">
      <c r="A16" s="63">
        <v>2015</v>
      </c>
      <c r="B16" s="64">
        <v>2962055.0130681964</v>
      </c>
      <c r="C16" s="64">
        <v>972636.01306819613</v>
      </c>
      <c r="D16" s="64">
        <v>88049</v>
      </c>
      <c r="E16" s="64">
        <v>20700</v>
      </c>
      <c r="F16" s="64">
        <v>1343786</v>
      </c>
      <c r="G16" s="64">
        <v>409080</v>
      </c>
      <c r="H16" s="64">
        <v>1561671</v>
      </c>
      <c r="I16" s="65">
        <v>1305746</v>
      </c>
    </row>
    <row r="17" spans="1:9" s="9" customFormat="1" ht="19.8" thickBot="1">
      <c r="A17" s="63">
        <v>2016</v>
      </c>
      <c r="B17" s="64">
        <v>3154482</v>
      </c>
      <c r="C17" s="64">
        <v>1063305</v>
      </c>
      <c r="D17" s="64">
        <v>66234</v>
      </c>
      <c r="E17" s="64">
        <v>17095</v>
      </c>
      <c r="F17" s="64">
        <v>1551080</v>
      </c>
      <c r="G17" s="64">
        <v>489459</v>
      </c>
      <c r="H17" s="64">
        <v>2153067</v>
      </c>
      <c r="I17" s="65">
        <v>666504</v>
      </c>
    </row>
    <row r="18" spans="1:9" s="9" customFormat="1" ht="19.8" thickBot="1">
      <c r="A18" s="63">
        <v>2017</v>
      </c>
      <c r="B18" s="64">
        <v>3152535.0439999998</v>
      </c>
      <c r="C18" s="64">
        <v>1071729.044</v>
      </c>
      <c r="D18" s="64">
        <v>335443</v>
      </c>
      <c r="E18" s="64">
        <v>78344</v>
      </c>
      <c r="F18" s="64">
        <v>1367598</v>
      </c>
      <c r="G18" s="64">
        <v>408573</v>
      </c>
      <c r="H18" s="64">
        <v>2200078</v>
      </c>
      <c r="I18" s="65">
        <v>700414</v>
      </c>
    </row>
  </sheetData>
  <mergeCells count="4">
    <mergeCell ref="A1:I1"/>
    <mergeCell ref="A2:I2"/>
    <mergeCell ref="A3:I3"/>
    <mergeCell ref="A4:I4"/>
  </mergeCells>
  <printOptions horizontalCentered="1"/>
  <pageMargins left="0.4" right="0.21" top="0.64" bottom="0.54" header="0.5" footer="0.41"/>
  <pageSetup firstPageNumber="18" orientation="portrait" useFirstPageNumber="1" r:id="rId1"/>
  <headerFooter alignWithMargins="0">
    <oddFooter xml:space="preserve">&amp;C&amp;P&amp;R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76030-0376-4135-BCB9-8009AA9FD897}">
  <sheetPr codeName="Sheet26"/>
  <dimension ref="A1:I24"/>
  <sheetViews>
    <sheetView showGridLines="0" zoomScaleNormal="100" workbookViewId="0">
      <selection activeCell="B6" sqref="B6"/>
    </sheetView>
  </sheetViews>
  <sheetFormatPr defaultColWidth="9.109375" defaultRowHeight="15"/>
  <cols>
    <col min="1" max="1" width="9.44140625" style="12" bestFit="1" customWidth="1"/>
    <col min="2" max="2" width="14" style="15" customWidth="1"/>
    <col min="3" max="3" width="10.6640625" style="12" customWidth="1"/>
    <col min="4" max="4" width="9.6640625" style="12" customWidth="1"/>
    <col min="5" max="5" width="10.6640625" style="12" customWidth="1"/>
    <col min="6" max="6" width="10.88671875" style="12" bestFit="1" customWidth="1"/>
    <col min="7" max="7" width="10.6640625" style="12" customWidth="1"/>
    <col min="8" max="8" width="9.6640625" style="12" customWidth="1"/>
    <col min="9" max="9" width="10.6640625" style="12" customWidth="1"/>
    <col min="10" max="16384" width="9.109375" style="12"/>
  </cols>
  <sheetData>
    <row r="1" spans="2:9" s="9" customFormat="1" ht="19.2">
      <c r="B1" s="10"/>
      <c r="C1" s="11"/>
    </row>
    <row r="2" spans="2:9">
      <c r="B2" s="13"/>
      <c r="C2" s="14"/>
    </row>
    <row r="3" spans="2:9">
      <c r="B3" s="13"/>
      <c r="C3" s="14"/>
    </row>
    <row r="4" spans="2:9">
      <c r="B4" s="13"/>
      <c r="C4" s="14"/>
      <c r="D4" s="14"/>
      <c r="E4" s="14"/>
      <c r="F4" s="14"/>
      <c r="G4" s="14"/>
      <c r="H4" s="14"/>
      <c r="I4" s="14"/>
    </row>
    <row r="5" spans="2:9">
      <c r="B5" s="13"/>
      <c r="C5" s="14"/>
    </row>
    <row r="6" spans="2:9">
      <c r="B6" s="13"/>
      <c r="C6" s="14"/>
    </row>
    <row r="7" spans="2:9">
      <c r="B7" s="13"/>
      <c r="C7" s="14"/>
    </row>
    <row r="8" spans="2:9">
      <c r="B8" s="13"/>
      <c r="C8" s="14"/>
    </row>
    <row r="9" spans="2:9">
      <c r="B9" s="13"/>
      <c r="C9" s="14"/>
    </row>
    <row r="10" spans="2:9">
      <c r="B10" s="13"/>
      <c r="C10" s="14"/>
    </row>
    <row r="11" spans="2:9">
      <c r="B11" s="13"/>
      <c r="C11" s="14"/>
    </row>
    <row r="12" spans="2:9">
      <c r="B12" s="13"/>
      <c r="C12" s="14"/>
    </row>
    <row r="13" spans="2:9">
      <c r="B13" s="13"/>
      <c r="C13" s="14"/>
    </row>
    <row r="14" spans="2:9">
      <c r="B14" s="13"/>
      <c r="C14" s="14"/>
    </row>
    <row r="15" spans="2:9">
      <c r="B15" s="13"/>
      <c r="C15" s="14"/>
    </row>
    <row r="16" spans="2:9">
      <c r="B16" s="13"/>
      <c r="C16" s="14"/>
    </row>
    <row r="17" spans="1:9">
      <c r="B17" s="13"/>
      <c r="C17" s="14"/>
    </row>
    <row r="18" spans="1:9">
      <c r="B18" s="13"/>
      <c r="C18" s="14"/>
    </row>
    <row r="19" spans="1:9">
      <c r="B19" s="13"/>
      <c r="C19" s="14"/>
    </row>
    <row r="20" spans="1:9">
      <c r="B20" s="13"/>
      <c r="C20" s="14"/>
    </row>
    <row r="21" spans="1:9">
      <c r="B21" s="13"/>
      <c r="C21" s="14"/>
    </row>
    <row r="22" spans="1:9">
      <c r="B22" s="13"/>
      <c r="C22" s="14"/>
    </row>
    <row r="23" spans="1:9">
      <c r="B23" s="13"/>
      <c r="C23" s="14"/>
    </row>
    <row r="24" spans="1:9">
      <c r="A24" s="436" t="s">
        <v>26</v>
      </c>
      <c r="B24" s="436"/>
      <c r="C24" s="436"/>
      <c r="D24" s="436"/>
      <c r="E24" s="436"/>
      <c r="F24" s="436"/>
      <c r="G24" s="436"/>
      <c r="H24" s="436"/>
      <c r="I24" s="436"/>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122F-D184-449C-86E1-5C0B736FF6A1}">
  <dimension ref="A1:F432"/>
  <sheetViews>
    <sheetView showGridLines="0" zoomScaleNormal="100" workbookViewId="0">
      <selection activeCell="C407" sqref="C407"/>
    </sheetView>
  </sheetViews>
  <sheetFormatPr defaultColWidth="9.109375" defaultRowHeight="15" outlineLevelRow="1"/>
  <cols>
    <col min="1" max="1" width="4.5546875" style="66" customWidth="1"/>
    <col min="2" max="2" width="48.5546875" style="66" customWidth="1"/>
    <col min="3" max="5" width="24.6640625" style="66" customWidth="1"/>
    <col min="6" max="16384" width="9.109375" style="66"/>
  </cols>
  <sheetData>
    <row r="1" spans="1:6" ht="16.8">
      <c r="A1" s="446" t="s">
        <v>196</v>
      </c>
      <c r="B1" s="446"/>
      <c r="C1" s="446"/>
      <c r="D1" s="446"/>
      <c r="E1" s="446"/>
    </row>
    <row r="2" spans="1:6" ht="16.8">
      <c r="A2" s="446" t="s">
        <v>197</v>
      </c>
      <c r="B2" s="446"/>
      <c r="C2" s="446"/>
      <c r="D2" s="446"/>
      <c r="E2" s="446"/>
    </row>
    <row r="3" spans="1:6" ht="16.8">
      <c r="A3" s="446" t="s">
        <v>198</v>
      </c>
      <c r="B3" s="446"/>
      <c r="C3" s="446"/>
      <c r="D3" s="446"/>
      <c r="E3" s="446"/>
    </row>
    <row r="4" spans="1:6" ht="16.8">
      <c r="A4" s="67"/>
      <c r="B4" s="67"/>
      <c r="C4" s="67"/>
      <c r="D4" s="67" t="s">
        <v>199</v>
      </c>
      <c r="E4" s="68"/>
    </row>
    <row r="5" spans="1:6" ht="27.15" customHeight="1" thickBot="1">
      <c r="A5" s="447" t="s">
        <v>36</v>
      </c>
      <c r="B5" s="447"/>
      <c r="C5" s="447"/>
      <c r="D5" s="447"/>
      <c r="E5" s="447"/>
    </row>
    <row r="6" spans="1:6" ht="17.399999999999999" thickBot="1">
      <c r="A6" s="67"/>
      <c r="B6" s="67"/>
      <c r="C6" s="69" t="s">
        <v>200</v>
      </c>
      <c r="D6" s="69" t="s">
        <v>201</v>
      </c>
      <c r="E6" s="69" t="s">
        <v>193</v>
      </c>
    </row>
    <row r="7" spans="1:6" ht="15.15" customHeight="1">
      <c r="A7" s="448" t="s">
        <v>202</v>
      </c>
      <c r="B7" s="448"/>
      <c r="C7" s="448"/>
      <c r="D7" s="448"/>
      <c r="E7" s="448"/>
    </row>
    <row r="8" spans="1:6" ht="15.15" hidden="1" customHeight="1" outlineLevel="1">
      <c r="A8" s="70"/>
      <c r="B8" s="71" t="s">
        <v>203</v>
      </c>
      <c r="C8" s="72">
        <v>63169822</v>
      </c>
      <c r="D8" s="73"/>
      <c r="E8" s="72">
        <v>63169822</v>
      </c>
      <c r="F8" s="2" t="b">
        <f t="shared" ref="F8:F25" si="0">IF(SUM(C8:D8)=E8, TRUE, E8-SUM(C8:D8))</f>
        <v>1</v>
      </c>
    </row>
    <row r="9" spans="1:6" ht="15.15" hidden="1" customHeight="1" outlineLevel="1">
      <c r="A9" s="70"/>
      <c r="B9" s="71" t="s">
        <v>204</v>
      </c>
      <c r="C9" s="72">
        <v>39461568</v>
      </c>
      <c r="D9" s="72">
        <v>32408607</v>
      </c>
      <c r="E9" s="72">
        <v>71870175</v>
      </c>
      <c r="F9" s="2" t="b">
        <f t="shared" si="0"/>
        <v>1</v>
      </c>
    </row>
    <row r="10" spans="1:6" ht="15.15" hidden="1" customHeight="1" outlineLevel="1">
      <c r="A10" s="70"/>
      <c r="B10" s="71" t="s">
        <v>205</v>
      </c>
      <c r="C10" s="72">
        <v>245881111</v>
      </c>
      <c r="D10" s="72">
        <v>1743374227</v>
      </c>
      <c r="E10" s="72">
        <v>1989255338</v>
      </c>
      <c r="F10" s="2" t="b">
        <f t="shared" si="0"/>
        <v>1</v>
      </c>
    </row>
    <row r="11" spans="1:6" ht="15.15" hidden="1" customHeight="1" outlineLevel="1">
      <c r="A11" s="70"/>
      <c r="B11" s="71" t="s">
        <v>206</v>
      </c>
      <c r="C11" s="72">
        <v>50010281</v>
      </c>
      <c r="D11" s="72">
        <v>546983244</v>
      </c>
      <c r="E11" s="72">
        <v>596993525</v>
      </c>
      <c r="F11" s="2" t="b">
        <f t="shared" si="0"/>
        <v>1</v>
      </c>
    </row>
    <row r="12" spans="1:6" ht="15.15" hidden="1" customHeight="1" outlineLevel="1">
      <c r="A12" s="70"/>
      <c r="B12" s="71" t="s">
        <v>207</v>
      </c>
      <c r="C12" s="72">
        <v>246300512</v>
      </c>
      <c r="D12" s="72">
        <v>1275128486</v>
      </c>
      <c r="E12" s="72">
        <v>1521428998</v>
      </c>
      <c r="F12" s="2" t="b">
        <f t="shared" si="0"/>
        <v>1</v>
      </c>
    </row>
    <row r="13" spans="1:6" ht="15.15" hidden="1" customHeight="1" outlineLevel="1">
      <c r="A13" s="70"/>
      <c r="B13" s="71" t="s">
        <v>208</v>
      </c>
      <c r="C13" s="72">
        <v>357445560</v>
      </c>
      <c r="D13" s="72">
        <v>2883714692</v>
      </c>
      <c r="E13" s="72">
        <v>3241160252</v>
      </c>
      <c r="F13" s="2" t="b">
        <f t="shared" si="0"/>
        <v>1</v>
      </c>
    </row>
    <row r="14" spans="1:6" ht="15.15" hidden="1" customHeight="1" outlineLevel="1">
      <c r="A14" s="70"/>
      <c r="B14" s="71" t="s">
        <v>209</v>
      </c>
      <c r="C14" s="72">
        <v>26012768</v>
      </c>
      <c r="D14" s="72">
        <v>537237</v>
      </c>
      <c r="E14" s="72">
        <v>26550005</v>
      </c>
      <c r="F14" s="2" t="b">
        <f t="shared" si="0"/>
        <v>1</v>
      </c>
    </row>
    <row r="15" spans="1:6" ht="15.15" hidden="1" customHeight="1" outlineLevel="1">
      <c r="A15" s="70"/>
      <c r="B15" s="71" t="s">
        <v>210</v>
      </c>
      <c r="C15" s="72">
        <v>30618661</v>
      </c>
      <c r="D15" s="72">
        <v>1803898</v>
      </c>
      <c r="E15" s="72">
        <v>32422559</v>
      </c>
      <c r="F15" s="2" t="b">
        <f t="shared" si="0"/>
        <v>1</v>
      </c>
    </row>
    <row r="16" spans="1:6" ht="15.15" hidden="1" customHeight="1" outlineLevel="1">
      <c r="A16" s="70"/>
      <c r="B16" s="71" t="s">
        <v>211</v>
      </c>
      <c r="C16" s="72">
        <v>24933061</v>
      </c>
      <c r="D16" s="72">
        <v>209895067</v>
      </c>
      <c r="E16" s="72">
        <v>234828128</v>
      </c>
      <c r="F16" s="2" t="b">
        <f t="shared" si="0"/>
        <v>1</v>
      </c>
    </row>
    <row r="17" spans="1:6" ht="15.15" hidden="1" customHeight="1" outlineLevel="1">
      <c r="A17" s="70"/>
      <c r="B17" s="71" t="s">
        <v>212</v>
      </c>
      <c r="C17" s="72">
        <v>17396643.239999998</v>
      </c>
      <c r="D17" s="72">
        <v>107734750.58</v>
      </c>
      <c r="E17" s="72">
        <v>125131393.81999999</v>
      </c>
      <c r="F17" s="2" t="b">
        <f t="shared" si="0"/>
        <v>1</v>
      </c>
    </row>
    <row r="18" spans="1:6" ht="15.15" hidden="1" customHeight="1" outlineLevel="1">
      <c r="A18" s="70"/>
      <c r="B18" s="71" t="s">
        <v>213</v>
      </c>
      <c r="C18" s="72">
        <v>121553266</v>
      </c>
      <c r="D18" s="72">
        <v>1702323846</v>
      </c>
      <c r="E18" s="72">
        <v>1823877112</v>
      </c>
      <c r="F18" s="2" t="b">
        <f t="shared" si="0"/>
        <v>1</v>
      </c>
    </row>
    <row r="19" spans="1:6" ht="15.15" hidden="1" customHeight="1" outlineLevel="1">
      <c r="A19" s="70"/>
      <c r="B19" s="71" t="s">
        <v>214</v>
      </c>
      <c r="C19" s="72">
        <v>6801253</v>
      </c>
      <c r="D19" s="72">
        <v>12518994</v>
      </c>
      <c r="E19" s="72">
        <v>19320247</v>
      </c>
      <c r="F19" s="2" t="b">
        <f t="shared" si="0"/>
        <v>1</v>
      </c>
    </row>
    <row r="20" spans="1:6" ht="15.15" hidden="1" customHeight="1" outlineLevel="1">
      <c r="A20" s="70"/>
      <c r="B20" s="71" t="s">
        <v>215</v>
      </c>
      <c r="C20" s="72">
        <v>3197344</v>
      </c>
      <c r="D20" s="73"/>
      <c r="E20" s="72">
        <v>3197344</v>
      </c>
      <c r="F20" s="2" t="b">
        <f t="shared" si="0"/>
        <v>1</v>
      </c>
    </row>
    <row r="21" spans="1:6" ht="15.15" hidden="1" customHeight="1" outlineLevel="1">
      <c r="A21" s="70"/>
      <c r="B21" s="71" t="s">
        <v>216</v>
      </c>
      <c r="C21" s="72">
        <v>1286</v>
      </c>
      <c r="D21" s="73"/>
      <c r="E21" s="72">
        <v>1286</v>
      </c>
      <c r="F21" s="2" t="b">
        <f t="shared" si="0"/>
        <v>1</v>
      </c>
    </row>
    <row r="22" spans="1:6" ht="15.15" hidden="1" customHeight="1" outlineLevel="1">
      <c r="A22" s="70"/>
      <c r="B22" s="71" t="s">
        <v>217</v>
      </c>
      <c r="C22" s="72">
        <v>294092793</v>
      </c>
      <c r="D22" s="72">
        <v>1289999003</v>
      </c>
      <c r="E22" s="72">
        <v>1584091796</v>
      </c>
      <c r="F22" s="2" t="b">
        <f t="shared" si="0"/>
        <v>1</v>
      </c>
    </row>
    <row r="23" spans="1:6" ht="15.15" hidden="1" customHeight="1" outlineLevel="1">
      <c r="A23" s="70"/>
      <c r="B23" s="71" t="s">
        <v>218</v>
      </c>
      <c r="C23" s="72">
        <v>98037796</v>
      </c>
      <c r="D23" s="72">
        <v>169284461</v>
      </c>
      <c r="E23" s="72">
        <v>267322257</v>
      </c>
      <c r="F23" s="2" t="b">
        <f t="shared" si="0"/>
        <v>1</v>
      </c>
    </row>
    <row r="24" spans="1:6" ht="15.15" hidden="1" customHeight="1" outlineLevel="1">
      <c r="A24" s="70"/>
      <c r="B24" s="71" t="s">
        <v>219</v>
      </c>
      <c r="C24" s="72">
        <v>27532670</v>
      </c>
      <c r="D24" s="72">
        <v>280526127</v>
      </c>
      <c r="E24" s="72">
        <v>308058797</v>
      </c>
      <c r="F24" s="2" t="b">
        <f t="shared" si="0"/>
        <v>1</v>
      </c>
    </row>
    <row r="25" spans="1:6" ht="15.15" hidden="1" customHeight="1" outlineLevel="1">
      <c r="A25" s="70"/>
      <c r="B25" s="71" t="s">
        <v>220</v>
      </c>
      <c r="C25" s="72">
        <v>54675737</v>
      </c>
      <c r="D25" s="72">
        <v>128078533</v>
      </c>
      <c r="E25" s="72">
        <v>182754270</v>
      </c>
      <c r="F25" s="2" t="b">
        <f t="shared" si="0"/>
        <v>1</v>
      </c>
    </row>
    <row r="26" spans="1:6" ht="15.15" customHeight="1" collapsed="1">
      <c r="A26" s="70" t="s">
        <v>39</v>
      </c>
      <c r="B26" s="74" t="s">
        <v>221</v>
      </c>
      <c r="C26" s="72">
        <f>SUM($C$8:$C$25)</f>
        <v>1707122132.24</v>
      </c>
      <c r="D26" s="72">
        <f>SUM($D$8:$D$25)</f>
        <v>10384311172.58</v>
      </c>
      <c r="E26" s="72">
        <f>SUM($E$8:$E$25)</f>
        <v>12091433304.82</v>
      </c>
      <c r="F26" s="2"/>
    </row>
    <row r="27" spans="1:6" ht="15.15" hidden="1" customHeight="1" outlineLevel="1">
      <c r="A27" s="70"/>
      <c r="B27" s="71" t="s">
        <v>203</v>
      </c>
      <c r="C27" s="72">
        <v>28330625</v>
      </c>
      <c r="D27" s="73"/>
      <c r="E27" s="72">
        <v>28330625</v>
      </c>
      <c r="F27" s="2"/>
    </row>
    <row r="28" spans="1:6" ht="15.15" hidden="1" customHeight="1" outlineLevel="1">
      <c r="A28" s="70"/>
      <c r="B28" s="71" t="s">
        <v>204</v>
      </c>
      <c r="C28" s="73"/>
      <c r="D28" s="72">
        <v>584421</v>
      </c>
      <c r="E28" s="72">
        <v>584421</v>
      </c>
      <c r="F28" s="2"/>
    </row>
    <row r="29" spans="1:6" ht="15.15" hidden="1" customHeight="1" outlineLevel="1">
      <c r="A29" s="70"/>
      <c r="B29" s="71" t="s">
        <v>205</v>
      </c>
      <c r="C29" s="72">
        <v>69793981</v>
      </c>
      <c r="D29" s="72">
        <v>384673009</v>
      </c>
      <c r="E29" s="72">
        <v>454466990</v>
      </c>
      <c r="F29" s="2"/>
    </row>
    <row r="30" spans="1:6" ht="15.15" hidden="1" customHeight="1" outlineLevel="1">
      <c r="A30" s="70"/>
      <c r="B30" s="71" t="s">
        <v>206</v>
      </c>
      <c r="C30" s="72">
        <v>8112742</v>
      </c>
      <c r="D30" s="72">
        <v>96628642</v>
      </c>
      <c r="E30" s="72">
        <v>104741384</v>
      </c>
      <c r="F30" s="2"/>
    </row>
    <row r="31" spans="1:6" ht="15.15" hidden="1" customHeight="1" outlineLevel="1">
      <c r="A31" s="70"/>
      <c r="B31" s="71" t="s">
        <v>207</v>
      </c>
      <c r="C31" s="72">
        <v>50502710</v>
      </c>
      <c r="D31" s="72">
        <v>326503766</v>
      </c>
      <c r="E31" s="72">
        <v>377006476</v>
      </c>
      <c r="F31" s="2"/>
    </row>
    <row r="32" spans="1:6" ht="15.15" hidden="1" customHeight="1" outlineLevel="1">
      <c r="A32" s="70"/>
      <c r="B32" s="71" t="s">
        <v>208</v>
      </c>
      <c r="C32" s="72">
        <v>19740993</v>
      </c>
      <c r="D32" s="72">
        <v>416176636</v>
      </c>
      <c r="E32" s="72">
        <v>435917629</v>
      </c>
      <c r="F32" s="2"/>
    </row>
    <row r="33" spans="1:6" ht="15.15" hidden="1" customHeight="1" outlineLevel="1">
      <c r="A33" s="70"/>
      <c r="B33" s="71" t="s">
        <v>209</v>
      </c>
      <c r="C33" s="72">
        <v>0</v>
      </c>
      <c r="D33" s="72">
        <v>0</v>
      </c>
      <c r="E33" s="72">
        <v>0</v>
      </c>
      <c r="F33" s="2"/>
    </row>
    <row r="34" spans="1:6" ht="15.15" hidden="1" customHeight="1" outlineLevel="1">
      <c r="A34" s="70"/>
      <c r="B34" s="71" t="s">
        <v>210</v>
      </c>
      <c r="C34" s="72">
        <v>4604</v>
      </c>
      <c r="D34" s="72">
        <v>101818</v>
      </c>
      <c r="E34" s="72">
        <v>106422</v>
      </c>
      <c r="F34" s="2"/>
    </row>
    <row r="35" spans="1:6" ht="15.15" hidden="1" customHeight="1" outlineLevel="1">
      <c r="A35" s="70"/>
      <c r="B35" s="71" t="s">
        <v>211</v>
      </c>
      <c r="C35" s="72">
        <v>13065331</v>
      </c>
      <c r="D35" s="72">
        <v>10025832</v>
      </c>
      <c r="E35" s="72">
        <v>23091163</v>
      </c>
      <c r="F35" s="2"/>
    </row>
    <row r="36" spans="1:6" ht="15.15" hidden="1" customHeight="1" outlineLevel="1">
      <c r="A36" s="70"/>
      <c r="B36" s="71" t="s">
        <v>212</v>
      </c>
      <c r="C36" s="72">
        <v>0</v>
      </c>
      <c r="D36" s="72">
        <v>0</v>
      </c>
      <c r="E36" s="72">
        <v>0</v>
      </c>
      <c r="F36" s="2"/>
    </row>
    <row r="37" spans="1:6" ht="15.15" hidden="1" customHeight="1" outlineLevel="1">
      <c r="A37" s="70"/>
      <c r="B37" s="71" t="s">
        <v>213</v>
      </c>
      <c r="C37" s="72">
        <v>12528400</v>
      </c>
      <c r="D37" s="72">
        <v>402724527</v>
      </c>
      <c r="E37" s="72">
        <v>415252927</v>
      </c>
      <c r="F37" s="2"/>
    </row>
    <row r="38" spans="1:6" ht="15.15" hidden="1" customHeight="1" outlineLevel="1">
      <c r="A38" s="70"/>
      <c r="B38" s="71" t="s">
        <v>214</v>
      </c>
      <c r="C38" s="73"/>
      <c r="D38" s="73"/>
      <c r="E38" s="72">
        <v>0</v>
      </c>
      <c r="F38" s="2"/>
    </row>
    <row r="39" spans="1:6" ht="15.15" hidden="1" customHeight="1" outlineLevel="1">
      <c r="A39" s="70"/>
      <c r="B39" s="71" t="s">
        <v>215</v>
      </c>
      <c r="C39" s="73"/>
      <c r="D39" s="73"/>
      <c r="E39" s="72">
        <v>0</v>
      </c>
      <c r="F39" s="2"/>
    </row>
    <row r="40" spans="1:6" ht="15.15" hidden="1" customHeight="1" outlineLevel="1">
      <c r="A40" s="70"/>
      <c r="B40" s="71" t="s">
        <v>216</v>
      </c>
      <c r="C40" s="73"/>
      <c r="D40" s="73"/>
      <c r="E40" s="72">
        <v>0</v>
      </c>
      <c r="F40" s="2"/>
    </row>
    <row r="41" spans="1:6" ht="15.15" hidden="1" customHeight="1" outlineLevel="1">
      <c r="A41" s="70"/>
      <c r="B41" s="71" t="s">
        <v>217</v>
      </c>
      <c r="C41" s="72">
        <v>41269918</v>
      </c>
      <c r="D41" s="72">
        <v>162121978</v>
      </c>
      <c r="E41" s="72">
        <v>203391896</v>
      </c>
      <c r="F41" s="2"/>
    </row>
    <row r="42" spans="1:6" ht="15.15" hidden="1" customHeight="1" outlineLevel="1">
      <c r="A42" s="70"/>
      <c r="B42" s="71" t="s">
        <v>218</v>
      </c>
      <c r="C42" s="73"/>
      <c r="D42" s="73"/>
      <c r="E42" s="72">
        <v>0</v>
      </c>
      <c r="F42" s="2"/>
    </row>
    <row r="43" spans="1:6" ht="15.15" hidden="1" customHeight="1" outlineLevel="1">
      <c r="A43" s="70"/>
      <c r="B43" s="71" t="s">
        <v>219</v>
      </c>
      <c r="C43" s="73"/>
      <c r="D43" s="72">
        <v>6473778.7800000003</v>
      </c>
      <c r="E43" s="72">
        <v>6473778.7800000003</v>
      </c>
      <c r="F43" s="2"/>
    </row>
    <row r="44" spans="1:6" ht="15.15" hidden="1" customHeight="1" outlineLevel="1">
      <c r="A44" s="70"/>
      <c r="B44" s="71" t="s">
        <v>220</v>
      </c>
      <c r="C44" s="72">
        <v>1280</v>
      </c>
      <c r="D44" s="72">
        <v>11471096</v>
      </c>
      <c r="E44" s="72">
        <v>11472376</v>
      </c>
      <c r="F44" s="2"/>
    </row>
    <row r="45" spans="1:6" ht="15.15" customHeight="1" collapsed="1">
      <c r="A45" s="70" t="s">
        <v>41</v>
      </c>
      <c r="B45" s="74" t="s">
        <v>222</v>
      </c>
      <c r="C45" s="72">
        <f>SUM($C$27:$C$44)</f>
        <v>243350584</v>
      </c>
      <c r="D45" s="72">
        <f>SUM($D$27:$D$44)</f>
        <v>1817485503.78</v>
      </c>
      <c r="E45" s="72">
        <f>SUM($E$27:$E$44)</f>
        <v>2060836087.78</v>
      </c>
      <c r="F45" s="2"/>
    </row>
    <row r="46" spans="1:6" ht="15.15" hidden="1" customHeight="1" outlineLevel="1">
      <c r="A46" s="70"/>
      <c r="B46" s="71" t="s">
        <v>203</v>
      </c>
      <c r="C46" s="72">
        <v>91500447</v>
      </c>
      <c r="D46" s="72">
        <v>0</v>
      </c>
      <c r="E46" s="72">
        <v>91500447</v>
      </c>
      <c r="F46" s="2"/>
    </row>
    <row r="47" spans="1:6" ht="15.15" hidden="1" customHeight="1" outlineLevel="1">
      <c r="A47" s="70"/>
      <c r="B47" s="71" t="s">
        <v>204</v>
      </c>
      <c r="C47" s="72">
        <v>39461568</v>
      </c>
      <c r="D47" s="72">
        <v>32993028</v>
      </c>
      <c r="E47" s="72">
        <v>72454596</v>
      </c>
      <c r="F47" s="2"/>
    </row>
    <row r="48" spans="1:6" ht="15.15" hidden="1" customHeight="1" outlineLevel="1">
      <c r="A48" s="70"/>
      <c r="B48" s="71" t="s">
        <v>205</v>
      </c>
      <c r="C48" s="72">
        <v>315675092</v>
      </c>
      <c r="D48" s="72">
        <v>2128047236</v>
      </c>
      <c r="E48" s="72">
        <v>2443722328</v>
      </c>
      <c r="F48" s="2"/>
    </row>
    <row r="49" spans="1:6" ht="15.15" hidden="1" customHeight="1" outlineLevel="1">
      <c r="A49" s="70"/>
      <c r="B49" s="71" t="s">
        <v>206</v>
      </c>
      <c r="C49" s="72">
        <v>58123023</v>
      </c>
      <c r="D49" s="72">
        <v>643611886</v>
      </c>
      <c r="E49" s="72">
        <v>701734909</v>
      </c>
      <c r="F49" s="2"/>
    </row>
    <row r="50" spans="1:6" ht="15.15" hidden="1" customHeight="1" outlineLevel="1">
      <c r="A50" s="70"/>
      <c r="B50" s="71" t="s">
        <v>207</v>
      </c>
      <c r="C50" s="72">
        <v>296803222</v>
      </c>
      <c r="D50" s="72">
        <v>1601632252</v>
      </c>
      <c r="E50" s="72">
        <v>1898435474</v>
      </c>
      <c r="F50" s="2"/>
    </row>
    <row r="51" spans="1:6" ht="15.15" hidden="1" customHeight="1" outlineLevel="1">
      <c r="A51" s="70"/>
      <c r="B51" s="71" t="s">
        <v>208</v>
      </c>
      <c r="C51" s="72">
        <v>377186553</v>
      </c>
      <c r="D51" s="72">
        <v>3299891328</v>
      </c>
      <c r="E51" s="72">
        <v>3677077881</v>
      </c>
      <c r="F51" s="2"/>
    </row>
    <row r="52" spans="1:6" ht="15.15" hidden="1" customHeight="1" outlineLevel="1">
      <c r="A52" s="70"/>
      <c r="B52" s="71" t="s">
        <v>209</v>
      </c>
      <c r="C52" s="72">
        <v>26012768</v>
      </c>
      <c r="D52" s="72">
        <v>537237</v>
      </c>
      <c r="E52" s="72">
        <v>26550005</v>
      </c>
      <c r="F52" s="2"/>
    </row>
    <row r="53" spans="1:6" ht="15.15" hidden="1" customHeight="1" outlineLevel="1">
      <c r="A53" s="70"/>
      <c r="B53" s="71" t="s">
        <v>210</v>
      </c>
      <c r="C53" s="72">
        <v>30623265</v>
      </c>
      <c r="D53" s="72">
        <v>1905716</v>
      </c>
      <c r="E53" s="72">
        <v>32528981</v>
      </c>
      <c r="F53" s="2"/>
    </row>
    <row r="54" spans="1:6" ht="15.15" hidden="1" customHeight="1" outlineLevel="1">
      <c r="A54" s="70"/>
      <c r="B54" s="71" t="s">
        <v>211</v>
      </c>
      <c r="C54" s="72">
        <v>37998392</v>
      </c>
      <c r="D54" s="72">
        <v>219920899</v>
      </c>
      <c r="E54" s="72">
        <v>257919291</v>
      </c>
      <c r="F54" s="2"/>
    </row>
    <row r="55" spans="1:6" ht="15.15" hidden="1" customHeight="1" outlineLevel="1">
      <c r="A55" s="70"/>
      <c r="B55" s="71" t="s">
        <v>212</v>
      </c>
      <c r="C55" s="72">
        <v>17396643.239999998</v>
      </c>
      <c r="D55" s="72">
        <v>107734750.58</v>
      </c>
      <c r="E55" s="72">
        <v>125131393.81999999</v>
      </c>
      <c r="F55" s="2"/>
    </row>
    <row r="56" spans="1:6" ht="15.15" hidden="1" customHeight="1" outlineLevel="1">
      <c r="A56" s="70"/>
      <c r="B56" s="71" t="s">
        <v>213</v>
      </c>
      <c r="C56" s="72">
        <v>134081666</v>
      </c>
      <c r="D56" s="72">
        <v>2105048373</v>
      </c>
      <c r="E56" s="72">
        <v>2239130039</v>
      </c>
      <c r="F56" s="2"/>
    </row>
    <row r="57" spans="1:6" ht="15.15" hidden="1" customHeight="1" outlineLevel="1">
      <c r="A57" s="70"/>
      <c r="B57" s="71" t="s">
        <v>214</v>
      </c>
      <c r="C57" s="72">
        <v>6801253</v>
      </c>
      <c r="D57" s="72">
        <v>12518994</v>
      </c>
      <c r="E57" s="72">
        <v>19320247</v>
      </c>
      <c r="F57" s="2"/>
    </row>
    <row r="58" spans="1:6" ht="15.15" hidden="1" customHeight="1" outlineLevel="1">
      <c r="A58" s="70"/>
      <c r="B58" s="71" t="s">
        <v>215</v>
      </c>
      <c r="C58" s="72">
        <v>3197344</v>
      </c>
      <c r="D58" s="72">
        <v>0</v>
      </c>
      <c r="E58" s="72">
        <v>3197344</v>
      </c>
      <c r="F58" s="2"/>
    </row>
    <row r="59" spans="1:6" ht="15.15" hidden="1" customHeight="1" outlineLevel="1">
      <c r="A59" s="70"/>
      <c r="B59" s="71" t="s">
        <v>216</v>
      </c>
      <c r="C59" s="72">
        <v>1286</v>
      </c>
      <c r="D59" s="72">
        <v>0</v>
      </c>
      <c r="E59" s="72">
        <v>1286</v>
      </c>
      <c r="F59" s="2"/>
    </row>
    <row r="60" spans="1:6" ht="15.15" hidden="1" customHeight="1" outlineLevel="1">
      <c r="A60" s="70"/>
      <c r="B60" s="71" t="s">
        <v>217</v>
      </c>
      <c r="C60" s="72">
        <v>335362711</v>
      </c>
      <c r="D60" s="72">
        <v>1452120981</v>
      </c>
      <c r="E60" s="72">
        <v>1787483692</v>
      </c>
      <c r="F60" s="2"/>
    </row>
    <row r="61" spans="1:6" ht="15.15" hidden="1" customHeight="1" outlineLevel="1">
      <c r="A61" s="70"/>
      <c r="B61" s="71" t="s">
        <v>218</v>
      </c>
      <c r="C61" s="72">
        <v>98037796</v>
      </c>
      <c r="D61" s="72">
        <v>169284461</v>
      </c>
      <c r="E61" s="72">
        <v>267322257</v>
      </c>
      <c r="F61" s="2"/>
    </row>
    <row r="62" spans="1:6" ht="15.15" hidden="1" customHeight="1" outlineLevel="1">
      <c r="A62" s="70"/>
      <c r="B62" s="71" t="s">
        <v>219</v>
      </c>
      <c r="C62" s="72">
        <v>27532670</v>
      </c>
      <c r="D62" s="72">
        <v>286999905.77999997</v>
      </c>
      <c r="E62" s="72">
        <v>314532575.77999997</v>
      </c>
      <c r="F62" s="2"/>
    </row>
    <row r="63" spans="1:6" ht="15.15" hidden="1" customHeight="1" outlineLevel="1">
      <c r="A63" s="70"/>
      <c r="B63" s="71" t="s">
        <v>220</v>
      </c>
      <c r="C63" s="72">
        <v>54677017</v>
      </c>
      <c r="D63" s="72">
        <v>139549629</v>
      </c>
      <c r="E63" s="72">
        <v>194226646</v>
      </c>
      <c r="F63" s="2"/>
    </row>
    <row r="64" spans="1:6" ht="15.15" customHeight="1" collapsed="1">
      <c r="A64" s="70" t="s">
        <v>43</v>
      </c>
      <c r="B64" s="74" t="s">
        <v>223</v>
      </c>
      <c r="C64" s="72">
        <f>SUM($C$46:$C$63)</f>
        <v>1950472716.24</v>
      </c>
      <c r="D64" s="72">
        <f>SUM($D$46:$D$63)</f>
        <v>12201796676.360001</v>
      </c>
      <c r="E64" s="72">
        <f>SUM($E$46:$E$63)</f>
        <v>14152269392.6</v>
      </c>
      <c r="F64" s="2"/>
    </row>
    <row r="65" spans="1:6" ht="15.15" hidden="1" customHeight="1" outlineLevel="1">
      <c r="A65" s="70"/>
      <c r="B65" s="71" t="s">
        <v>203</v>
      </c>
      <c r="C65" s="72">
        <v>5763</v>
      </c>
      <c r="D65" s="72">
        <v>250</v>
      </c>
      <c r="E65" s="72">
        <v>6013</v>
      </c>
      <c r="F65" s="2"/>
    </row>
    <row r="66" spans="1:6" ht="15.15" hidden="1" customHeight="1" outlineLevel="1">
      <c r="A66" s="70"/>
      <c r="B66" s="71" t="s">
        <v>204</v>
      </c>
      <c r="C66" s="72">
        <v>0</v>
      </c>
      <c r="D66" s="72">
        <v>0</v>
      </c>
      <c r="E66" s="72">
        <v>0</v>
      </c>
      <c r="F66" s="2"/>
    </row>
    <row r="67" spans="1:6" ht="15.15" hidden="1" customHeight="1" outlineLevel="1">
      <c r="A67" s="70"/>
      <c r="B67" s="71" t="s">
        <v>205</v>
      </c>
      <c r="C67" s="72">
        <v>362507</v>
      </c>
      <c r="D67" s="72">
        <v>3978782</v>
      </c>
      <c r="E67" s="72">
        <v>4341289</v>
      </c>
      <c r="F67" s="2"/>
    </row>
    <row r="68" spans="1:6" ht="15.15" hidden="1" customHeight="1" outlineLevel="1">
      <c r="A68" s="70"/>
      <c r="B68" s="71" t="s">
        <v>206</v>
      </c>
      <c r="C68" s="72">
        <v>228088</v>
      </c>
      <c r="D68" s="72">
        <v>762535</v>
      </c>
      <c r="E68" s="72">
        <v>990623</v>
      </c>
      <c r="F68" s="2"/>
    </row>
    <row r="69" spans="1:6" ht="15.15" hidden="1" customHeight="1" outlineLevel="1">
      <c r="A69" s="70"/>
      <c r="B69" s="71" t="s">
        <v>207</v>
      </c>
      <c r="C69" s="72">
        <v>288282</v>
      </c>
      <c r="D69" s="72">
        <v>1575464</v>
      </c>
      <c r="E69" s="72">
        <v>1863746</v>
      </c>
      <c r="F69" s="2"/>
    </row>
    <row r="70" spans="1:6" ht="15.15" hidden="1" customHeight="1" outlineLevel="1">
      <c r="A70" s="70"/>
      <c r="B70" s="71" t="s">
        <v>208</v>
      </c>
      <c r="C70" s="72">
        <v>610645</v>
      </c>
      <c r="D70" s="72">
        <v>6469021</v>
      </c>
      <c r="E70" s="72">
        <v>7079666</v>
      </c>
      <c r="F70" s="2"/>
    </row>
    <row r="71" spans="1:6" ht="15.15" hidden="1" customHeight="1" outlineLevel="1">
      <c r="A71" s="70"/>
      <c r="B71" s="71" t="s">
        <v>209</v>
      </c>
      <c r="C71" s="72">
        <v>0</v>
      </c>
      <c r="D71" s="72">
        <v>0</v>
      </c>
      <c r="E71" s="72">
        <v>0</v>
      </c>
      <c r="F71" s="2"/>
    </row>
    <row r="72" spans="1:6" ht="15.15" hidden="1" customHeight="1" outlineLevel="1">
      <c r="A72" s="70"/>
      <c r="B72" s="71" t="s">
        <v>210</v>
      </c>
      <c r="C72" s="72">
        <v>0</v>
      </c>
      <c r="D72" s="72">
        <v>48805</v>
      </c>
      <c r="E72" s="72">
        <v>48805</v>
      </c>
      <c r="F72" s="2"/>
    </row>
    <row r="73" spans="1:6" ht="15.15" hidden="1" customHeight="1" outlineLevel="1">
      <c r="A73" s="70"/>
      <c r="B73" s="71" t="s">
        <v>211</v>
      </c>
      <c r="C73" s="73"/>
      <c r="D73" s="73"/>
      <c r="E73" s="72">
        <v>0</v>
      </c>
      <c r="F73" s="2"/>
    </row>
    <row r="74" spans="1:6" ht="15.15" hidden="1" customHeight="1" outlineLevel="1">
      <c r="A74" s="70"/>
      <c r="B74" s="71" t="s">
        <v>212</v>
      </c>
      <c r="C74" s="72">
        <v>0</v>
      </c>
      <c r="D74" s="72">
        <v>0</v>
      </c>
      <c r="E74" s="72">
        <v>0</v>
      </c>
      <c r="F74" s="2"/>
    </row>
    <row r="75" spans="1:6" ht="15.15" hidden="1" customHeight="1" outlineLevel="1">
      <c r="A75" s="70"/>
      <c r="B75" s="71" t="s">
        <v>213</v>
      </c>
      <c r="C75" s="72">
        <v>455472</v>
      </c>
      <c r="D75" s="72">
        <v>2328918</v>
      </c>
      <c r="E75" s="72">
        <v>2784390</v>
      </c>
      <c r="F75" s="2"/>
    </row>
    <row r="76" spans="1:6" ht="15.15" hidden="1" customHeight="1" outlineLevel="1">
      <c r="A76" s="70"/>
      <c r="B76" s="71" t="s">
        <v>214</v>
      </c>
      <c r="C76" s="73"/>
      <c r="D76" s="73"/>
      <c r="E76" s="72">
        <v>0</v>
      </c>
      <c r="F76" s="2"/>
    </row>
    <row r="77" spans="1:6" ht="15.15" hidden="1" customHeight="1" outlineLevel="1">
      <c r="A77" s="70"/>
      <c r="B77" s="71" t="s">
        <v>215</v>
      </c>
      <c r="C77" s="73"/>
      <c r="D77" s="73"/>
      <c r="E77" s="72">
        <v>0</v>
      </c>
      <c r="F77" s="2"/>
    </row>
    <row r="78" spans="1:6" ht="15.15" hidden="1" customHeight="1" outlineLevel="1">
      <c r="A78" s="70"/>
      <c r="B78" s="71" t="s">
        <v>216</v>
      </c>
      <c r="C78" s="73"/>
      <c r="D78" s="73"/>
      <c r="E78" s="72">
        <v>0</v>
      </c>
      <c r="F78" s="2"/>
    </row>
    <row r="79" spans="1:6" ht="15.15" hidden="1" customHeight="1" outlineLevel="1">
      <c r="A79" s="70"/>
      <c r="B79" s="71" t="s">
        <v>217</v>
      </c>
      <c r="C79" s="72">
        <v>192001</v>
      </c>
      <c r="D79" s="72">
        <v>4157056</v>
      </c>
      <c r="E79" s="72">
        <v>4349057</v>
      </c>
      <c r="F79" s="2"/>
    </row>
    <row r="80" spans="1:6" ht="15.15" hidden="1" customHeight="1" outlineLevel="1">
      <c r="A80" s="70"/>
      <c r="B80" s="71" t="s">
        <v>218</v>
      </c>
      <c r="C80" s="73"/>
      <c r="D80" s="73"/>
      <c r="E80" s="72">
        <v>0</v>
      </c>
      <c r="F80" s="2"/>
    </row>
    <row r="81" spans="1:6" ht="15.15" hidden="1" customHeight="1" outlineLevel="1">
      <c r="A81" s="70"/>
      <c r="B81" s="71" t="s">
        <v>219</v>
      </c>
      <c r="C81" s="73"/>
      <c r="D81" s="72">
        <v>2622.39</v>
      </c>
      <c r="E81" s="72">
        <v>2622.39</v>
      </c>
      <c r="F81" s="2"/>
    </row>
    <row r="82" spans="1:6" ht="15.15" hidden="1" customHeight="1" outlineLevel="1">
      <c r="A82" s="70"/>
      <c r="B82" s="71" t="s">
        <v>220</v>
      </c>
      <c r="C82" s="72">
        <v>0</v>
      </c>
      <c r="D82" s="72">
        <v>0</v>
      </c>
      <c r="E82" s="72">
        <v>0</v>
      </c>
      <c r="F82" s="2"/>
    </row>
    <row r="83" spans="1:6" ht="15.15" customHeight="1" collapsed="1">
      <c r="A83" s="70" t="s">
        <v>45</v>
      </c>
      <c r="B83" s="74" t="s">
        <v>224</v>
      </c>
      <c r="C83" s="72">
        <f>SUM($C$65:$C$82)</f>
        <v>2142758</v>
      </c>
      <c r="D83" s="72">
        <f>SUM($D$65:$D$82)</f>
        <v>19323453.390000001</v>
      </c>
      <c r="E83" s="72">
        <f>SUM($E$65:$E$82)</f>
        <v>21466211.390000001</v>
      </c>
      <c r="F83" s="2"/>
    </row>
    <row r="84" spans="1:6" ht="15.15" hidden="1" customHeight="1" outlineLevel="1">
      <c r="A84" s="70"/>
      <c r="B84" s="71" t="s">
        <v>203</v>
      </c>
      <c r="C84" s="72">
        <v>201159</v>
      </c>
      <c r="D84" s="73"/>
      <c r="E84" s="72">
        <v>201159</v>
      </c>
      <c r="F84" s="2"/>
    </row>
    <row r="85" spans="1:6" ht="15.15" hidden="1" customHeight="1" outlineLevel="1">
      <c r="A85" s="70"/>
      <c r="B85" s="71" t="s">
        <v>204</v>
      </c>
      <c r="C85" s="72">
        <v>272294</v>
      </c>
      <c r="D85" s="72">
        <v>51326</v>
      </c>
      <c r="E85" s="72">
        <v>323620</v>
      </c>
      <c r="F85" s="2"/>
    </row>
    <row r="86" spans="1:6" ht="15.15" hidden="1" customHeight="1" outlineLevel="1">
      <c r="A86" s="70"/>
      <c r="B86" s="71" t="s">
        <v>205</v>
      </c>
      <c r="C86" s="72">
        <v>566903</v>
      </c>
      <c r="D86" s="72">
        <v>16364785</v>
      </c>
      <c r="E86" s="72">
        <v>16931688</v>
      </c>
      <c r="F86" s="2"/>
    </row>
    <row r="87" spans="1:6" ht="15.15" hidden="1" customHeight="1" outlineLevel="1">
      <c r="A87" s="70"/>
      <c r="B87" s="71" t="s">
        <v>206</v>
      </c>
      <c r="C87" s="72">
        <v>56964</v>
      </c>
      <c r="D87" s="72">
        <v>5433412</v>
      </c>
      <c r="E87" s="72">
        <v>5490376</v>
      </c>
      <c r="F87" s="2"/>
    </row>
    <row r="88" spans="1:6" ht="15.15" hidden="1" customHeight="1" outlineLevel="1">
      <c r="A88" s="70"/>
      <c r="B88" s="71" t="s">
        <v>207</v>
      </c>
      <c r="C88" s="72">
        <v>675107</v>
      </c>
      <c r="D88" s="72">
        <v>12838300</v>
      </c>
      <c r="E88" s="72">
        <v>13513407</v>
      </c>
      <c r="F88" s="2"/>
    </row>
    <row r="89" spans="1:6" ht="15.15" hidden="1" customHeight="1" outlineLevel="1">
      <c r="A89" s="70"/>
      <c r="B89" s="71" t="s">
        <v>208</v>
      </c>
      <c r="C89" s="72">
        <v>657289</v>
      </c>
      <c r="D89" s="72">
        <v>12527434</v>
      </c>
      <c r="E89" s="72">
        <v>13184723</v>
      </c>
      <c r="F89" s="2"/>
    </row>
    <row r="90" spans="1:6" ht="15.15" hidden="1" customHeight="1" outlineLevel="1">
      <c r="A90" s="70"/>
      <c r="B90" s="71" t="s">
        <v>209</v>
      </c>
      <c r="C90" s="72">
        <v>78796</v>
      </c>
      <c r="D90" s="72">
        <v>0</v>
      </c>
      <c r="E90" s="72">
        <v>78796</v>
      </c>
      <c r="F90" s="2"/>
    </row>
    <row r="91" spans="1:6" ht="15.15" hidden="1" customHeight="1" outlineLevel="1">
      <c r="A91" s="70"/>
      <c r="B91" s="71" t="s">
        <v>210</v>
      </c>
      <c r="C91" s="72">
        <v>154934</v>
      </c>
      <c r="D91" s="72">
        <v>4738</v>
      </c>
      <c r="E91" s="72">
        <v>159672</v>
      </c>
      <c r="F91" s="2"/>
    </row>
    <row r="92" spans="1:6" ht="15.15" hidden="1" customHeight="1" outlineLevel="1">
      <c r="A92" s="70"/>
      <c r="B92" s="71" t="s">
        <v>211</v>
      </c>
      <c r="C92" s="72">
        <v>179862</v>
      </c>
      <c r="D92" s="72">
        <v>1514138</v>
      </c>
      <c r="E92" s="72">
        <v>1694000</v>
      </c>
      <c r="F92" s="2"/>
    </row>
    <row r="93" spans="1:6" ht="15.15" hidden="1" customHeight="1" outlineLevel="1">
      <c r="A93" s="70"/>
      <c r="B93" s="71" t="s">
        <v>212</v>
      </c>
      <c r="C93" s="72">
        <v>0</v>
      </c>
      <c r="D93" s="72">
        <v>11530</v>
      </c>
      <c r="E93" s="72">
        <v>11530</v>
      </c>
      <c r="F93" s="2"/>
    </row>
    <row r="94" spans="1:6" ht="15.15" hidden="1" customHeight="1" outlineLevel="1">
      <c r="A94" s="70"/>
      <c r="B94" s="71" t="s">
        <v>213</v>
      </c>
      <c r="C94" s="72">
        <v>0</v>
      </c>
      <c r="D94" s="72">
        <v>86461</v>
      </c>
      <c r="E94" s="72">
        <v>86461</v>
      </c>
      <c r="F94" s="2"/>
    </row>
    <row r="95" spans="1:6" ht="15.15" hidden="1" customHeight="1" outlineLevel="1">
      <c r="A95" s="70"/>
      <c r="B95" s="71" t="s">
        <v>214</v>
      </c>
      <c r="C95" s="73"/>
      <c r="D95" s="73"/>
      <c r="E95" s="72">
        <v>0</v>
      </c>
      <c r="F95" s="2"/>
    </row>
    <row r="96" spans="1:6" ht="15.15" hidden="1" customHeight="1" outlineLevel="1">
      <c r="A96" s="70"/>
      <c r="B96" s="71" t="s">
        <v>215</v>
      </c>
      <c r="C96" s="73"/>
      <c r="D96" s="73"/>
      <c r="E96" s="72">
        <v>0</v>
      </c>
      <c r="F96" s="2"/>
    </row>
    <row r="97" spans="1:6" ht="15.15" hidden="1" customHeight="1" outlineLevel="1">
      <c r="A97" s="70"/>
      <c r="B97" s="71" t="s">
        <v>216</v>
      </c>
      <c r="C97" s="73"/>
      <c r="D97" s="73"/>
      <c r="E97" s="72">
        <v>0</v>
      </c>
      <c r="F97" s="2"/>
    </row>
    <row r="98" spans="1:6" ht="15.15" hidden="1" customHeight="1" outlineLevel="1">
      <c r="A98" s="70"/>
      <c r="B98" s="71" t="s">
        <v>217</v>
      </c>
      <c r="C98" s="72">
        <v>84872</v>
      </c>
      <c r="D98" s="72">
        <v>1390072</v>
      </c>
      <c r="E98" s="72">
        <v>1474944</v>
      </c>
      <c r="F98" s="2"/>
    </row>
    <row r="99" spans="1:6" ht="15.15" hidden="1" customHeight="1" outlineLevel="1">
      <c r="A99" s="70"/>
      <c r="B99" s="71" t="s">
        <v>218</v>
      </c>
      <c r="C99" s="72">
        <v>242282</v>
      </c>
      <c r="D99" s="72">
        <v>125754</v>
      </c>
      <c r="E99" s="72">
        <v>368036</v>
      </c>
      <c r="F99" s="2"/>
    </row>
    <row r="100" spans="1:6" ht="15.15" hidden="1" customHeight="1" outlineLevel="1">
      <c r="A100" s="70"/>
      <c r="B100" s="71" t="s">
        <v>219</v>
      </c>
      <c r="C100" s="72">
        <v>134717.74</v>
      </c>
      <c r="D100" s="72">
        <v>1750388.53</v>
      </c>
      <c r="E100" s="72">
        <v>1885106.27</v>
      </c>
      <c r="F100" s="2"/>
    </row>
    <row r="101" spans="1:6" ht="15.15" hidden="1" customHeight="1" outlineLevel="1">
      <c r="A101" s="70"/>
      <c r="B101" s="71" t="s">
        <v>220</v>
      </c>
      <c r="C101" s="72">
        <v>60960</v>
      </c>
      <c r="D101" s="72">
        <v>154678</v>
      </c>
      <c r="E101" s="72">
        <v>215638</v>
      </c>
      <c r="F101" s="2"/>
    </row>
    <row r="102" spans="1:6" ht="15.15" customHeight="1" collapsed="1">
      <c r="A102" s="70" t="s">
        <v>47</v>
      </c>
      <c r="B102" s="74" t="s">
        <v>225</v>
      </c>
      <c r="C102" s="72">
        <f>SUM($C$84:$C$101)</f>
        <v>3366139.74</v>
      </c>
      <c r="D102" s="72">
        <f>SUM($D$84:$D$101)</f>
        <v>52253016.530000001</v>
      </c>
      <c r="E102" s="72">
        <f>SUM($E$84:$E$101)</f>
        <v>55619156.270000003</v>
      </c>
      <c r="F102" s="2"/>
    </row>
    <row r="103" spans="1:6" ht="15.15" hidden="1" customHeight="1" outlineLevel="1">
      <c r="A103" s="70"/>
      <c r="B103" s="71" t="s">
        <v>203</v>
      </c>
      <c r="C103" s="72">
        <v>-497278</v>
      </c>
      <c r="D103" s="72">
        <v>-7119</v>
      </c>
      <c r="E103" s="72">
        <v>-504397</v>
      </c>
      <c r="F103" s="2"/>
    </row>
    <row r="104" spans="1:6" ht="15.15" hidden="1" customHeight="1" outlineLevel="1">
      <c r="A104" s="70"/>
      <c r="B104" s="71" t="s">
        <v>204</v>
      </c>
      <c r="C104" s="72">
        <v>453505</v>
      </c>
      <c r="D104" s="72">
        <v>217046</v>
      </c>
      <c r="E104" s="72">
        <v>670551</v>
      </c>
      <c r="F104" s="2"/>
    </row>
    <row r="105" spans="1:6" ht="15.15" hidden="1" customHeight="1" outlineLevel="1">
      <c r="A105" s="70"/>
      <c r="B105" s="71" t="s">
        <v>205</v>
      </c>
      <c r="C105" s="72">
        <v>1174520</v>
      </c>
      <c r="D105" s="72">
        <v>-12191404</v>
      </c>
      <c r="E105" s="72">
        <v>-11016884</v>
      </c>
      <c r="F105" s="2"/>
    </row>
    <row r="106" spans="1:6" ht="15.15" hidden="1" customHeight="1" outlineLevel="1">
      <c r="A106" s="70"/>
      <c r="B106" s="71" t="s">
        <v>206</v>
      </c>
      <c r="C106" s="72">
        <v>-283369</v>
      </c>
      <c r="D106" s="72">
        <v>-5146160</v>
      </c>
      <c r="E106" s="72">
        <v>-5429529</v>
      </c>
      <c r="F106" s="2"/>
    </row>
    <row r="107" spans="1:6" ht="15.15" hidden="1" customHeight="1" outlineLevel="1">
      <c r="A107" s="70"/>
      <c r="B107" s="71" t="s">
        <v>207</v>
      </c>
      <c r="C107" s="72">
        <v>823224</v>
      </c>
      <c r="D107" s="72">
        <v>-27312901</v>
      </c>
      <c r="E107" s="72">
        <v>-26489677</v>
      </c>
      <c r="F107" s="2"/>
    </row>
    <row r="108" spans="1:6" ht="15.15" hidden="1" customHeight="1" outlineLevel="1">
      <c r="A108" s="70"/>
      <c r="B108" s="71" t="s">
        <v>208</v>
      </c>
      <c r="C108" s="72">
        <v>962877</v>
      </c>
      <c r="D108" s="72">
        <v>8375151</v>
      </c>
      <c r="E108" s="72">
        <v>9338028</v>
      </c>
      <c r="F108" s="2"/>
    </row>
    <row r="109" spans="1:6" ht="15.15" hidden="1" customHeight="1" outlineLevel="1">
      <c r="A109" s="70"/>
      <c r="B109" s="71" t="s">
        <v>209</v>
      </c>
      <c r="C109" s="72">
        <v>579265</v>
      </c>
      <c r="D109" s="72">
        <v>13287</v>
      </c>
      <c r="E109" s="72">
        <v>592552</v>
      </c>
      <c r="F109" s="2"/>
    </row>
    <row r="110" spans="1:6" ht="15.15" hidden="1" customHeight="1" outlineLevel="1">
      <c r="A110" s="70"/>
      <c r="B110" s="71" t="s">
        <v>210</v>
      </c>
      <c r="C110" s="72">
        <v>301588</v>
      </c>
      <c r="D110" s="72">
        <v>166177</v>
      </c>
      <c r="E110" s="72">
        <v>467765</v>
      </c>
      <c r="F110" s="2"/>
    </row>
    <row r="111" spans="1:6" ht="15.15" hidden="1" customHeight="1" outlineLevel="1">
      <c r="A111" s="70"/>
      <c r="B111" s="71" t="s">
        <v>211</v>
      </c>
      <c r="C111" s="72">
        <v>142846</v>
      </c>
      <c r="D111" s="72">
        <v>9838443</v>
      </c>
      <c r="E111" s="72">
        <v>9981289</v>
      </c>
      <c r="F111" s="2"/>
    </row>
    <row r="112" spans="1:6" ht="15.15" hidden="1" customHeight="1" outlineLevel="1">
      <c r="A112" s="70"/>
      <c r="B112" s="71" t="s">
        <v>212</v>
      </c>
      <c r="C112" s="72">
        <v>199071.51502525</v>
      </c>
      <c r="D112" s="72">
        <v>1830925.8092054999</v>
      </c>
      <c r="E112" s="72">
        <v>2029997.3242307501</v>
      </c>
      <c r="F112" s="2"/>
    </row>
    <row r="113" spans="1:6" ht="15.15" hidden="1" customHeight="1" outlineLevel="1">
      <c r="A113" s="70"/>
      <c r="B113" s="71" t="s">
        <v>213</v>
      </c>
      <c r="C113" s="72">
        <v>1687445</v>
      </c>
      <c r="D113" s="72">
        <v>40484909</v>
      </c>
      <c r="E113" s="72">
        <v>42172354</v>
      </c>
      <c r="F113" s="2"/>
    </row>
    <row r="114" spans="1:6" ht="15.15" hidden="1" customHeight="1" outlineLevel="1">
      <c r="A114" s="70"/>
      <c r="B114" s="71" t="s">
        <v>214</v>
      </c>
      <c r="C114" s="72">
        <v>-160230</v>
      </c>
      <c r="D114" s="73"/>
      <c r="E114" s="72">
        <v>-160230</v>
      </c>
      <c r="F114" s="2"/>
    </row>
    <row r="115" spans="1:6" ht="15.15" hidden="1" customHeight="1" outlineLevel="1">
      <c r="A115" s="70"/>
      <c r="B115" s="71" t="s">
        <v>215</v>
      </c>
      <c r="C115" s="72">
        <v>35242</v>
      </c>
      <c r="D115" s="73"/>
      <c r="E115" s="72">
        <v>35242</v>
      </c>
      <c r="F115" s="2"/>
    </row>
    <row r="116" spans="1:6" ht="15.15" hidden="1" customHeight="1" outlineLevel="1">
      <c r="A116" s="70"/>
      <c r="B116" s="71" t="s">
        <v>216</v>
      </c>
      <c r="C116" s="72">
        <v>32</v>
      </c>
      <c r="D116" s="73"/>
      <c r="E116" s="72">
        <v>32</v>
      </c>
      <c r="F116" s="2"/>
    </row>
    <row r="117" spans="1:6" ht="15.15" hidden="1" customHeight="1" outlineLevel="1">
      <c r="A117" s="70"/>
      <c r="B117" s="71" t="s">
        <v>217</v>
      </c>
      <c r="C117" s="72">
        <v>2106950</v>
      </c>
      <c r="D117" s="72">
        <v>20041077</v>
      </c>
      <c r="E117" s="72">
        <v>22148027</v>
      </c>
      <c r="F117" s="2"/>
    </row>
    <row r="118" spans="1:6" ht="15.15" hidden="1" customHeight="1" outlineLevel="1">
      <c r="A118" s="70"/>
      <c r="B118" s="71" t="s">
        <v>218</v>
      </c>
      <c r="C118" s="72">
        <v>409500</v>
      </c>
      <c r="D118" s="72">
        <v>5624552</v>
      </c>
      <c r="E118" s="72">
        <v>6034052</v>
      </c>
      <c r="F118" s="2"/>
    </row>
    <row r="119" spans="1:6" ht="15.15" hidden="1" customHeight="1" outlineLevel="1">
      <c r="A119" s="70"/>
      <c r="B119" s="71" t="s">
        <v>219</v>
      </c>
      <c r="C119" s="72">
        <v>1089601.31</v>
      </c>
      <c r="D119" s="72">
        <v>10462401.52</v>
      </c>
      <c r="E119" s="72">
        <v>11552002.83</v>
      </c>
      <c r="F119" s="2"/>
    </row>
    <row r="120" spans="1:6" ht="15.15" hidden="1" customHeight="1" outlineLevel="1">
      <c r="A120" s="70"/>
      <c r="B120" s="71" t="s">
        <v>220</v>
      </c>
      <c r="C120" s="72">
        <v>1065747</v>
      </c>
      <c r="D120" s="72">
        <v>10265657</v>
      </c>
      <c r="E120" s="72">
        <v>11331404</v>
      </c>
      <c r="F120" s="2"/>
    </row>
    <row r="121" spans="1:6" ht="15.15" customHeight="1" collapsed="1">
      <c r="A121" s="70" t="s">
        <v>61</v>
      </c>
      <c r="B121" s="74" t="s">
        <v>226</v>
      </c>
      <c r="C121" s="72">
        <f>SUM($C$103:$C$120)</f>
        <v>10090536.825025251</v>
      </c>
      <c r="D121" s="72">
        <f>SUM($D$103:$D$120)</f>
        <v>62662042.329205498</v>
      </c>
      <c r="E121" s="72">
        <f>SUM($E$103:$E$120)</f>
        <v>72752579.154230744</v>
      </c>
      <c r="F121" s="2"/>
    </row>
    <row r="122" spans="1:6" ht="15.15" hidden="1" customHeight="1" outlineLevel="1">
      <c r="A122" s="70"/>
      <c r="B122" s="71" t="s">
        <v>203</v>
      </c>
      <c r="C122" s="72">
        <v>91802329</v>
      </c>
      <c r="D122" s="72">
        <v>7369</v>
      </c>
      <c r="E122" s="72">
        <v>91809698</v>
      </c>
      <c r="F122" s="2"/>
    </row>
    <row r="123" spans="1:6" ht="15.15" hidden="1" customHeight="1" outlineLevel="1">
      <c r="A123" s="70"/>
      <c r="B123" s="71" t="s">
        <v>204</v>
      </c>
      <c r="C123" s="72">
        <v>38735769</v>
      </c>
      <c r="D123" s="72">
        <v>32724656</v>
      </c>
      <c r="E123" s="72">
        <v>71460425</v>
      </c>
      <c r="F123" s="2"/>
    </row>
    <row r="124" spans="1:6" ht="15.15" hidden="1" customHeight="1" outlineLevel="1">
      <c r="A124" s="70"/>
      <c r="B124" s="71" t="s">
        <v>205</v>
      </c>
      <c r="C124" s="72">
        <v>314296176</v>
      </c>
      <c r="D124" s="72">
        <v>2127852637</v>
      </c>
      <c r="E124" s="72">
        <v>2442148813</v>
      </c>
      <c r="F124" s="2"/>
    </row>
    <row r="125" spans="1:6" ht="15.15" hidden="1" customHeight="1" outlineLevel="1">
      <c r="A125" s="70"/>
      <c r="B125" s="71" t="s">
        <v>206</v>
      </c>
      <c r="C125" s="72">
        <v>58577516</v>
      </c>
      <c r="D125" s="72">
        <v>644087169</v>
      </c>
      <c r="E125" s="72">
        <v>702664685</v>
      </c>
      <c r="F125" s="2"/>
    </row>
    <row r="126" spans="1:6" ht="15.15" hidden="1" customHeight="1" outlineLevel="1">
      <c r="A126" s="70"/>
      <c r="B126" s="71" t="s">
        <v>207</v>
      </c>
      <c r="C126" s="72">
        <v>295593173</v>
      </c>
      <c r="D126" s="72">
        <v>1617682317</v>
      </c>
      <c r="E126" s="72">
        <v>1913275490</v>
      </c>
      <c r="F126" s="2"/>
    </row>
    <row r="127" spans="1:6" ht="15.15" hidden="1" customHeight="1" outlineLevel="1">
      <c r="A127" s="70"/>
      <c r="B127" s="71" t="s">
        <v>208</v>
      </c>
      <c r="C127" s="72">
        <v>376177032</v>
      </c>
      <c r="D127" s="72">
        <v>3285457764</v>
      </c>
      <c r="E127" s="72">
        <v>3661634796</v>
      </c>
      <c r="F127" s="2"/>
    </row>
    <row r="128" spans="1:6" ht="15.15" hidden="1" customHeight="1" outlineLevel="1">
      <c r="A128" s="70"/>
      <c r="B128" s="71" t="s">
        <v>209</v>
      </c>
      <c r="C128" s="72">
        <v>25354707</v>
      </c>
      <c r="D128" s="72">
        <v>523950</v>
      </c>
      <c r="E128" s="72">
        <v>25878657</v>
      </c>
      <c r="F128" s="2"/>
    </row>
    <row r="129" spans="1:6" ht="15.15" hidden="1" customHeight="1" outlineLevel="1">
      <c r="A129" s="70"/>
      <c r="B129" s="71" t="s">
        <v>210</v>
      </c>
      <c r="C129" s="72">
        <v>30166743</v>
      </c>
      <c r="D129" s="72">
        <v>1783606</v>
      </c>
      <c r="E129" s="72">
        <v>31950349</v>
      </c>
      <c r="F129" s="2"/>
    </row>
    <row r="130" spans="1:6" ht="15.15" hidden="1" customHeight="1" outlineLevel="1">
      <c r="A130" s="70"/>
      <c r="B130" s="71" t="s">
        <v>211</v>
      </c>
      <c r="C130" s="72">
        <v>37675684</v>
      </c>
      <c r="D130" s="72">
        <v>208568318</v>
      </c>
      <c r="E130" s="72">
        <v>246244002</v>
      </c>
      <c r="F130" s="2"/>
    </row>
    <row r="131" spans="1:6" ht="15.15" hidden="1" customHeight="1" outlineLevel="1">
      <c r="A131" s="70"/>
      <c r="B131" s="71" t="s">
        <v>212</v>
      </c>
      <c r="C131" s="72">
        <v>17197571.724974699</v>
      </c>
      <c r="D131" s="72">
        <v>105892294.770795</v>
      </c>
      <c r="E131" s="72">
        <v>123089866.49576899</v>
      </c>
      <c r="F131" s="2"/>
    </row>
    <row r="132" spans="1:6" ht="15.15" hidden="1" customHeight="1" outlineLevel="1">
      <c r="A132" s="70"/>
      <c r="B132" s="71" t="s">
        <v>213</v>
      </c>
      <c r="C132" s="72">
        <v>132849693</v>
      </c>
      <c r="D132" s="72">
        <v>2066805921</v>
      </c>
      <c r="E132" s="72">
        <v>2199655614</v>
      </c>
      <c r="F132" s="2"/>
    </row>
    <row r="133" spans="1:6" ht="15.15" hidden="1" customHeight="1" outlineLevel="1">
      <c r="A133" s="70"/>
      <c r="B133" s="71" t="s">
        <v>214</v>
      </c>
      <c r="C133" s="72">
        <v>6961483</v>
      </c>
      <c r="D133" s="72">
        <v>12518994</v>
      </c>
      <c r="E133" s="72">
        <v>19480477</v>
      </c>
      <c r="F133" s="2"/>
    </row>
    <row r="134" spans="1:6" ht="15.15" hidden="1" customHeight="1" outlineLevel="1">
      <c r="A134" s="70"/>
      <c r="B134" s="71" t="s">
        <v>215</v>
      </c>
      <c r="C134" s="72">
        <v>3162102</v>
      </c>
      <c r="D134" s="72">
        <v>0</v>
      </c>
      <c r="E134" s="72">
        <v>3162102</v>
      </c>
      <c r="F134" s="2"/>
    </row>
    <row r="135" spans="1:6" ht="15.15" hidden="1" customHeight="1" outlineLevel="1">
      <c r="A135" s="70"/>
      <c r="B135" s="71" t="s">
        <v>216</v>
      </c>
      <c r="C135" s="72">
        <v>1254</v>
      </c>
      <c r="D135" s="72">
        <v>0</v>
      </c>
      <c r="E135" s="72">
        <v>1254</v>
      </c>
      <c r="F135" s="2"/>
    </row>
    <row r="136" spans="1:6" ht="15.15" hidden="1" customHeight="1" outlineLevel="1">
      <c r="A136" s="70"/>
      <c r="B136" s="71" t="s">
        <v>217</v>
      </c>
      <c r="C136" s="72">
        <v>333362890</v>
      </c>
      <c r="D136" s="72">
        <v>1434846888</v>
      </c>
      <c r="E136" s="72">
        <v>1768209778</v>
      </c>
      <c r="F136" s="2"/>
    </row>
    <row r="137" spans="1:6" ht="15.15" hidden="1" customHeight="1" outlineLevel="1">
      <c r="A137" s="70"/>
      <c r="B137" s="71" t="s">
        <v>218</v>
      </c>
      <c r="C137" s="72">
        <v>97386014</v>
      </c>
      <c r="D137" s="72">
        <v>163534155</v>
      </c>
      <c r="E137" s="72">
        <v>260920169</v>
      </c>
      <c r="F137" s="2"/>
    </row>
    <row r="138" spans="1:6" ht="15.15" hidden="1" customHeight="1" outlineLevel="1">
      <c r="A138" s="70"/>
      <c r="B138" s="71" t="s">
        <v>219</v>
      </c>
      <c r="C138" s="72">
        <v>26308350.949999999</v>
      </c>
      <c r="D138" s="72">
        <v>274789738.12</v>
      </c>
      <c r="E138" s="72">
        <v>301098089.06999999</v>
      </c>
      <c r="F138" s="2"/>
    </row>
    <row r="139" spans="1:6" ht="15.15" hidden="1" customHeight="1" outlineLevel="1">
      <c r="A139" s="70"/>
      <c r="B139" s="71" t="s">
        <v>220</v>
      </c>
      <c r="C139" s="72">
        <v>53550310</v>
      </c>
      <c r="D139" s="72">
        <v>129129294</v>
      </c>
      <c r="E139" s="72">
        <v>182679604</v>
      </c>
      <c r="F139" s="2"/>
    </row>
    <row r="140" spans="1:6" ht="15.15" customHeight="1" collapsed="1">
      <c r="A140" s="70" t="s">
        <v>63</v>
      </c>
      <c r="B140" s="74" t="s">
        <v>227</v>
      </c>
      <c r="C140" s="72">
        <f>SUM($C$122:$C$139)</f>
        <v>1939158797.6749747</v>
      </c>
      <c r="D140" s="72">
        <f>SUM($D$122:$D$139)</f>
        <v>12106205070.890795</v>
      </c>
      <c r="E140" s="72">
        <f>SUM($E$122:$E$139)</f>
        <v>14045363868.565769</v>
      </c>
      <c r="F140" s="2"/>
    </row>
    <row r="141" spans="1:6" ht="15.15" hidden="1" customHeight="1" outlineLevel="1">
      <c r="A141" s="70"/>
      <c r="B141" s="71" t="s">
        <v>203</v>
      </c>
      <c r="C141" s="72">
        <v>1806509.1268014901</v>
      </c>
      <c r="D141" s="72">
        <v>-9659</v>
      </c>
      <c r="E141" s="72">
        <v>1796850.1268014901</v>
      </c>
      <c r="F141" s="2"/>
    </row>
    <row r="142" spans="1:6" ht="15.15" hidden="1" customHeight="1" outlineLevel="1">
      <c r="A142" s="70"/>
      <c r="B142" s="71" t="s">
        <v>204</v>
      </c>
      <c r="C142" s="72">
        <v>164344</v>
      </c>
      <c r="D142" s="72">
        <v>993632</v>
      </c>
      <c r="E142" s="72">
        <v>1157976</v>
      </c>
      <c r="F142" s="2"/>
    </row>
    <row r="143" spans="1:6" ht="15.15" hidden="1" customHeight="1" outlineLevel="1">
      <c r="A143" s="70"/>
      <c r="B143" s="71" t="s">
        <v>205</v>
      </c>
      <c r="C143" s="72">
        <v>4047189</v>
      </c>
      <c r="D143" s="72">
        <v>159682882</v>
      </c>
      <c r="E143" s="72">
        <v>163730071</v>
      </c>
      <c r="F143" s="2"/>
    </row>
    <row r="144" spans="1:6" ht="15.15" hidden="1" customHeight="1" outlineLevel="1">
      <c r="A144" s="70"/>
      <c r="B144" s="71" t="s">
        <v>206</v>
      </c>
      <c r="C144" s="72">
        <v>1339831</v>
      </c>
      <c r="D144" s="72">
        <v>55539742</v>
      </c>
      <c r="E144" s="72">
        <v>56879573</v>
      </c>
      <c r="F144" s="2"/>
    </row>
    <row r="145" spans="1:6" ht="15.15" hidden="1" customHeight="1" outlineLevel="1">
      <c r="A145" s="70"/>
      <c r="B145" s="71" t="s">
        <v>207</v>
      </c>
      <c r="C145" s="72">
        <v>21082744</v>
      </c>
      <c r="D145" s="72">
        <v>141466910</v>
      </c>
      <c r="E145" s="72">
        <v>162549654</v>
      </c>
      <c r="F145" s="2"/>
    </row>
    <row r="146" spans="1:6" ht="15.15" hidden="1" customHeight="1" outlineLevel="1">
      <c r="A146" s="70"/>
      <c r="B146" s="71" t="s">
        <v>208</v>
      </c>
      <c r="C146" s="72">
        <v>5442785</v>
      </c>
      <c r="D146" s="72">
        <v>237291409</v>
      </c>
      <c r="E146" s="72">
        <v>242734194</v>
      </c>
      <c r="F146" s="2"/>
    </row>
    <row r="147" spans="1:6" ht="15.15" hidden="1" customHeight="1" outlineLevel="1">
      <c r="A147" s="70"/>
      <c r="B147" s="71" t="s">
        <v>209</v>
      </c>
      <c r="C147" s="72">
        <v>138757</v>
      </c>
      <c r="D147" s="72">
        <v>0</v>
      </c>
      <c r="E147" s="72">
        <v>138757</v>
      </c>
      <c r="F147" s="2"/>
    </row>
    <row r="148" spans="1:6" ht="15.15" hidden="1" customHeight="1" outlineLevel="1">
      <c r="A148" s="70"/>
      <c r="B148" s="71" t="s">
        <v>210</v>
      </c>
      <c r="C148" s="72">
        <v>45675</v>
      </c>
      <c r="D148" s="72">
        <v>49828</v>
      </c>
      <c r="E148" s="72">
        <v>95503</v>
      </c>
      <c r="F148" s="2"/>
    </row>
    <row r="149" spans="1:6" ht="15.15" hidden="1" customHeight="1" outlineLevel="1">
      <c r="A149" s="70"/>
      <c r="B149" s="71" t="s">
        <v>211</v>
      </c>
      <c r="C149" s="72">
        <v>216177</v>
      </c>
      <c r="D149" s="72">
        <v>3171056</v>
      </c>
      <c r="E149" s="72">
        <v>3387233</v>
      </c>
      <c r="F149" s="2"/>
    </row>
    <row r="150" spans="1:6" ht="15.15" hidden="1" customHeight="1" outlineLevel="1">
      <c r="A150" s="70"/>
      <c r="B150" s="71" t="s">
        <v>212</v>
      </c>
      <c r="C150" s="72">
        <v>177832.514237964</v>
      </c>
      <c r="D150" s="72">
        <v>4118675.5505248299</v>
      </c>
      <c r="E150" s="72">
        <v>4296508.0647628</v>
      </c>
      <c r="F150" s="2"/>
    </row>
    <row r="151" spans="1:6" ht="15.15" hidden="1" customHeight="1" outlineLevel="1">
      <c r="A151" s="70"/>
      <c r="B151" s="71" t="s">
        <v>213</v>
      </c>
      <c r="C151" s="72">
        <v>1331927</v>
      </c>
      <c r="D151" s="72">
        <v>67520819</v>
      </c>
      <c r="E151" s="72">
        <v>68852746</v>
      </c>
      <c r="F151" s="2"/>
    </row>
    <row r="152" spans="1:6" ht="15.15" hidden="1" customHeight="1" outlineLevel="1">
      <c r="A152" s="70"/>
      <c r="B152" s="71" t="s">
        <v>214</v>
      </c>
      <c r="C152" s="72">
        <v>207</v>
      </c>
      <c r="D152" s="72">
        <v>232236</v>
      </c>
      <c r="E152" s="72">
        <v>232443</v>
      </c>
      <c r="F152" s="2"/>
    </row>
    <row r="153" spans="1:6" ht="15.15" hidden="1" customHeight="1" outlineLevel="1">
      <c r="A153" s="70"/>
      <c r="B153" s="71" t="s">
        <v>215</v>
      </c>
      <c r="C153" s="73"/>
      <c r="D153" s="73"/>
      <c r="E153" s="72">
        <v>0</v>
      </c>
      <c r="F153" s="2"/>
    </row>
    <row r="154" spans="1:6" ht="15.15" hidden="1" customHeight="1" outlineLevel="1">
      <c r="A154" s="70"/>
      <c r="B154" s="71" t="s">
        <v>216</v>
      </c>
      <c r="C154" s="73"/>
      <c r="D154" s="73"/>
      <c r="E154" s="72">
        <v>0</v>
      </c>
      <c r="F154" s="2"/>
    </row>
    <row r="155" spans="1:6" ht="15.15" hidden="1" customHeight="1" outlineLevel="1">
      <c r="A155" s="70"/>
      <c r="B155" s="71" t="s">
        <v>217</v>
      </c>
      <c r="C155" s="72">
        <v>8440930</v>
      </c>
      <c r="D155" s="72">
        <v>126926686</v>
      </c>
      <c r="E155" s="72">
        <v>135367616</v>
      </c>
      <c r="F155" s="2"/>
    </row>
    <row r="156" spans="1:6" ht="15.15" hidden="1" customHeight="1" outlineLevel="1">
      <c r="A156" s="70"/>
      <c r="B156" s="71" t="s">
        <v>218</v>
      </c>
      <c r="C156" s="72">
        <v>1977966</v>
      </c>
      <c r="D156" s="72">
        <v>1253893</v>
      </c>
      <c r="E156" s="72">
        <v>3231859</v>
      </c>
      <c r="F156" s="2"/>
    </row>
    <row r="157" spans="1:6" ht="15.15" hidden="1" customHeight="1" outlineLevel="1">
      <c r="A157" s="70"/>
      <c r="B157" s="71" t="s">
        <v>219</v>
      </c>
      <c r="C157" s="72">
        <v>109526.80284506999</v>
      </c>
      <c r="D157" s="72">
        <v>4759934.66715491</v>
      </c>
      <c r="E157" s="72">
        <v>4869461.4699999802</v>
      </c>
      <c r="F157" s="2"/>
    </row>
    <row r="158" spans="1:6" ht="15.15" hidden="1" customHeight="1" outlineLevel="1">
      <c r="A158" s="70"/>
      <c r="B158" s="71" t="s">
        <v>220</v>
      </c>
      <c r="C158" s="72">
        <v>307767</v>
      </c>
      <c r="D158" s="72">
        <v>1478040</v>
      </c>
      <c r="E158" s="72">
        <v>1785807</v>
      </c>
      <c r="F158" s="2"/>
    </row>
    <row r="159" spans="1:6" ht="15.15" customHeight="1" collapsed="1">
      <c r="A159" s="70" t="s">
        <v>65</v>
      </c>
      <c r="B159" s="74" t="s">
        <v>228</v>
      </c>
      <c r="C159" s="72">
        <f>SUM($C$141:$C$158)</f>
        <v>46630167.443884522</v>
      </c>
      <c r="D159" s="72">
        <f>SUM($D$141:$D$158)</f>
        <v>804476084.21767974</v>
      </c>
      <c r="E159" s="72">
        <f>SUM($E$141:$E$158)</f>
        <v>851106251.66156435</v>
      </c>
      <c r="F159" s="2"/>
    </row>
    <row r="160" spans="1:6" ht="15.15" hidden="1" customHeight="1" outlineLevel="1">
      <c r="A160" s="70"/>
      <c r="B160" s="71" t="s">
        <v>203</v>
      </c>
      <c r="C160" s="72">
        <v>23579695.699999999</v>
      </c>
      <c r="D160" s="73"/>
      <c r="E160" s="72">
        <v>23579695.699999999</v>
      </c>
      <c r="F160" s="2"/>
    </row>
    <row r="161" spans="1:6" ht="15.15" hidden="1" customHeight="1" outlineLevel="1">
      <c r="A161" s="70"/>
      <c r="B161" s="71" t="s">
        <v>204</v>
      </c>
      <c r="C161" s="72">
        <v>33542333</v>
      </c>
      <c r="D161" s="72">
        <v>25084843</v>
      </c>
      <c r="E161" s="72">
        <v>58627176</v>
      </c>
      <c r="F161" s="2"/>
    </row>
    <row r="162" spans="1:6" ht="15.15" hidden="1" customHeight="1" outlineLevel="1">
      <c r="A162" s="70"/>
      <c r="B162" s="71" t="s">
        <v>205</v>
      </c>
      <c r="C162" s="72">
        <v>108580585</v>
      </c>
      <c r="D162" s="72">
        <v>826207618</v>
      </c>
      <c r="E162" s="72">
        <v>934788203</v>
      </c>
      <c r="F162" s="2"/>
    </row>
    <row r="163" spans="1:6" ht="15.15" hidden="1" customHeight="1" outlineLevel="1">
      <c r="A163" s="70"/>
      <c r="B163" s="71" t="s">
        <v>206</v>
      </c>
      <c r="C163" s="72">
        <v>32941694</v>
      </c>
      <c r="D163" s="72">
        <v>243245586</v>
      </c>
      <c r="E163" s="72">
        <v>276187280</v>
      </c>
      <c r="F163" s="2"/>
    </row>
    <row r="164" spans="1:6" ht="15.15" hidden="1" customHeight="1" outlineLevel="1">
      <c r="A164" s="70"/>
      <c r="B164" s="71" t="s">
        <v>207</v>
      </c>
      <c r="C164" s="72">
        <v>126006325</v>
      </c>
      <c r="D164" s="72">
        <v>556106138</v>
      </c>
      <c r="E164" s="72">
        <v>682112463</v>
      </c>
      <c r="F164" s="2"/>
    </row>
    <row r="165" spans="1:6" ht="15.15" hidden="1" customHeight="1" outlineLevel="1">
      <c r="A165" s="70"/>
      <c r="B165" s="71" t="s">
        <v>208</v>
      </c>
      <c r="C165" s="72">
        <v>303973698</v>
      </c>
      <c r="D165" s="72">
        <v>1839121951</v>
      </c>
      <c r="E165" s="72">
        <v>2143095649</v>
      </c>
      <c r="F165" s="2"/>
    </row>
    <row r="166" spans="1:6" ht="15.15" hidden="1" customHeight="1" outlineLevel="1">
      <c r="A166" s="70"/>
      <c r="B166" s="71" t="s">
        <v>209</v>
      </c>
      <c r="C166" s="72">
        <v>22112175</v>
      </c>
      <c r="D166" s="72">
        <v>472793</v>
      </c>
      <c r="E166" s="72">
        <v>22584968</v>
      </c>
      <c r="F166" s="2"/>
    </row>
    <row r="167" spans="1:6" ht="15.15" hidden="1" customHeight="1" outlineLevel="1">
      <c r="A167" s="70"/>
      <c r="B167" s="71" t="s">
        <v>210</v>
      </c>
      <c r="C167" s="72">
        <v>26025841</v>
      </c>
      <c r="D167" s="72">
        <v>1429283</v>
      </c>
      <c r="E167" s="72">
        <v>27455124</v>
      </c>
      <c r="F167" s="2"/>
    </row>
    <row r="168" spans="1:6" ht="15.15" hidden="1" customHeight="1" outlineLevel="1">
      <c r="A168" s="70"/>
      <c r="B168" s="71" t="s">
        <v>211</v>
      </c>
      <c r="C168" s="72">
        <v>0</v>
      </c>
      <c r="D168" s="72">
        <v>171638609</v>
      </c>
      <c r="E168" s="72">
        <v>171638609</v>
      </c>
      <c r="F168" s="2"/>
    </row>
    <row r="169" spans="1:6" ht="15.15" hidden="1" customHeight="1" outlineLevel="1">
      <c r="A169" s="70"/>
      <c r="B169" s="71" t="s">
        <v>212</v>
      </c>
      <c r="C169" s="72">
        <v>14786447.310000001</v>
      </c>
      <c r="D169" s="72">
        <v>89905054.950000003</v>
      </c>
      <c r="E169" s="72">
        <v>104691502.26000001</v>
      </c>
      <c r="F169" s="2"/>
    </row>
    <row r="170" spans="1:6" ht="15.15" hidden="1" customHeight="1" outlineLevel="1">
      <c r="A170" s="70"/>
      <c r="B170" s="71" t="s">
        <v>213</v>
      </c>
      <c r="C170" s="72">
        <v>67969384</v>
      </c>
      <c r="D170" s="72">
        <v>1305977231</v>
      </c>
      <c r="E170" s="72">
        <v>1373946615</v>
      </c>
      <c r="F170" s="2"/>
    </row>
    <row r="171" spans="1:6" ht="15.15" hidden="1" customHeight="1" outlineLevel="1">
      <c r="A171" s="70"/>
      <c r="B171" s="71" t="s">
        <v>214</v>
      </c>
      <c r="C171" s="72">
        <v>5781005</v>
      </c>
      <c r="D171" s="72">
        <v>9379338</v>
      </c>
      <c r="E171" s="72">
        <v>15160343</v>
      </c>
      <c r="F171" s="2"/>
    </row>
    <row r="172" spans="1:6" ht="15.15" hidden="1" customHeight="1" outlineLevel="1">
      <c r="A172" s="70"/>
      <c r="B172" s="71" t="s">
        <v>215</v>
      </c>
      <c r="C172" s="72">
        <v>2717684</v>
      </c>
      <c r="D172" s="73"/>
      <c r="E172" s="72">
        <v>2717684</v>
      </c>
      <c r="F172" s="2"/>
    </row>
    <row r="173" spans="1:6" ht="15.15" hidden="1" customHeight="1" outlineLevel="1">
      <c r="A173" s="70"/>
      <c r="B173" s="71" t="s">
        <v>216</v>
      </c>
      <c r="C173" s="72">
        <v>1093</v>
      </c>
      <c r="D173" s="73"/>
      <c r="E173" s="72">
        <v>1093</v>
      </c>
      <c r="F173" s="2"/>
    </row>
    <row r="174" spans="1:6" ht="15.15" hidden="1" customHeight="1" outlineLevel="1">
      <c r="A174" s="70"/>
      <c r="B174" s="71" t="s">
        <v>217</v>
      </c>
      <c r="C174" s="72">
        <v>105540702</v>
      </c>
      <c r="D174" s="72">
        <v>842872489</v>
      </c>
      <c r="E174" s="72">
        <v>948413191</v>
      </c>
      <c r="F174" s="2"/>
    </row>
    <row r="175" spans="1:6" ht="15.15" hidden="1" customHeight="1" outlineLevel="1">
      <c r="A175" s="70"/>
      <c r="B175" s="71" t="s">
        <v>218</v>
      </c>
      <c r="C175" s="72">
        <v>83332300</v>
      </c>
      <c r="D175" s="72">
        <v>142128177</v>
      </c>
      <c r="E175" s="72">
        <v>225460477</v>
      </c>
      <c r="F175" s="2"/>
    </row>
    <row r="176" spans="1:6" ht="15.15" hidden="1" customHeight="1" outlineLevel="1">
      <c r="A176" s="70"/>
      <c r="B176" s="71" t="s">
        <v>219</v>
      </c>
      <c r="C176" s="72">
        <v>23690427.84</v>
      </c>
      <c r="D176" s="72">
        <v>234688729.91</v>
      </c>
      <c r="E176" s="72">
        <v>258379157.75</v>
      </c>
      <c r="F176" s="2"/>
    </row>
    <row r="177" spans="1:6" ht="15.15" hidden="1" customHeight="1" outlineLevel="1">
      <c r="A177" s="70"/>
      <c r="B177" s="71" t="s">
        <v>220</v>
      </c>
      <c r="C177" s="72">
        <v>46474380</v>
      </c>
      <c r="D177" s="72">
        <v>93551750</v>
      </c>
      <c r="E177" s="72">
        <v>140026130</v>
      </c>
      <c r="F177" s="2"/>
    </row>
    <row r="178" spans="1:6" ht="15.15" customHeight="1" collapsed="1">
      <c r="A178" s="70" t="s">
        <v>67</v>
      </c>
      <c r="B178" s="74" t="s">
        <v>229</v>
      </c>
      <c r="C178" s="72">
        <f>SUM($C$160:$C$177)</f>
        <v>1027055769.85</v>
      </c>
      <c r="D178" s="72">
        <f>SUM($D$160:$D$177)</f>
        <v>6381809590.8599997</v>
      </c>
      <c r="E178" s="72">
        <f>SUM($E$160:$E$177)</f>
        <v>7408865360.71</v>
      </c>
      <c r="F178" s="2"/>
    </row>
    <row r="179" spans="1:6" ht="15.15" hidden="1" customHeight="1" outlineLevel="1">
      <c r="A179" s="70"/>
      <c r="B179" s="71" t="s">
        <v>203</v>
      </c>
      <c r="C179" s="72">
        <v>45810794.130000003</v>
      </c>
      <c r="D179" s="73"/>
      <c r="E179" s="72">
        <v>45810794.130000003</v>
      </c>
      <c r="F179" s="2"/>
    </row>
    <row r="180" spans="1:6" ht="15.15" hidden="1" customHeight="1" outlineLevel="1">
      <c r="A180" s="70"/>
      <c r="B180" s="71" t="s">
        <v>204</v>
      </c>
      <c r="C180" s="72">
        <v>3620985</v>
      </c>
      <c r="D180" s="72">
        <v>5445987</v>
      </c>
      <c r="E180" s="72">
        <v>9066972</v>
      </c>
      <c r="F180" s="2"/>
    </row>
    <row r="181" spans="1:6" ht="15.15" hidden="1" customHeight="1" outlineLevel="1">
      <c r="A181" s="70"/>
      <c r="B181" s="71" t="s">
        <v>205</v>
      </c>
      <c r="C181" s="72">
        <v>118086321</v>
      </c>
      <c r="D181" s="72">
        <v>890659985</v>
      </c>
      <c r="E181" s="72">
        <v>1008746306</v>
      </c>
      <c r="F181" s="2"/>
    </row>
    <row r="182" spans="1:6" ht="15.15" hidden="1" customHeight="1" outlineLevel="1">
      <c r="A182" s="70"/>
      <c r="B182" s="71" t="s">
        <v>206</v>
      </c>
      <c r="C182" s="72">
        <v>11878454</v>
      </c>
      <c r="D182" s="72">
        <v>235989940</v>
      </c>
      <c r="E182" s="72">
        <v>247868394</v>
      </c>
      <c r="F182" s="2"/>
    </row>
    <row r="183" spans="1:6" ht="15.15" hidden="1" customHeight="1" outlineLevel="1">
      <c r="A183" s="70"/>
      <c r="B183" s="71" t="s">
        <v>207</v>
      </c>
      <c r="C183" s="72">
        <v>96543396</v>
      </c>
      <c r="D183" s="72">
        <v>540291009</v>
      </c>
      <c r="E183" s="72">
        <v>636834405</v>
      </c>
      <c r="F183" s="2"/>
    </row>
    <row r="184" spans="1:6" ht="15.15" hidden="1" customHeight="1" outlineLevel="1">
      <c r="A184" s="70"/>
      <c r="B184" s="71" t="s">
        <v>208</v>
      </c>
      <c r="C184" s="72">
        <v>88446151</v>
      </c>
      <c r="D184" s="72">
        <v>772471649</v>
      </c>
      <c r="E184" s="72">
        <v>860917800</v>
      </c>
      <c r="F184" s="2"/>
    </row>
    <row r="185" spans="1:6" ht="15.15" hidden="1" customHeight="1" outlineLevel="1">
      <c r="A185" s="70"/>
      <c r="B185" s="71" t="s">
        <v>209</v>
      </c>
      <c r="C185" s="72">
        <v>1887642</v>
      </c>
      <c r="D185" s="72">
        <v>51621</v>
      </c>
      <c r="E185" s="72">
        <v>1939263</v>
      </c>
      <c r="F185" s="2"/>
    </row>
    <row r="186" spans="1:6" ht="15.15" hidden="1" customHeight="1" outlineLevel="1">
      <c r="A186" s="70"/>
      <c r="B186" s="71" t="s">
        <v>210</v>
      </c>
      <c r="C186" s="72">
        <v>2282983</v>
      </c>
      <c r="D186" s="72">
        <v>232468</v>
      </c>
      <c r="E186" s="72">
        <v>2515451</v>
      </c>
      <c r="F186" s="2"/>
    </row>
    <row r="187" spans="1:6" ht="15.15" hidden="1" customHeight="1" outlineLevel="1">
      <c r="A187" s="70"/>
      <c r="B187" s="71" t="s">
        <v>211</v>
      </c>
      <c r="C187" s="72">
        <v>18303653</v>
      </c>
      <c r="D187" s="72">
        <v>9829331</v>
      </c>
      <c r="E187" s="72">
        <v>28132984</v>
      </c>
      <c r="F187" s="2"/>
    </row>
    <row r="188" spans="1:6" ht="15.15" hidden="1" customHeight="1" outlineLevel="1">
      <c r="A188" s="70"/>
      <c r="B188" s="71" t="s">
        <v>212</v>
      </c>
      <c r="C188" s="72">
        <v>451575.35843334201</v>
      </c>
      <c r="D188" s="72">
        <v>1696555.2915666599</v>
      </c>
      <c r="E188" s="72">
        <v>2148130.6500000102</v>
      </c>
      <c r="F188" s="2"/>
    </row>
    <row r="189" spans="1:6" ht="15.15" hidden="1" customHeight="1" outlineLevel="1">
      <c r="A189" s="70"/>
      <c r="B189" s="71" t="s">
        <v>213</v>
      </c>
      <c r="C189" s="72">
        <v>52763534</v>
      </c>
      <c r="D189" s="72">
        <v>531309808</v>
      </c>
      <c r="E189" s="72">
        <v>584073342</v>
      </c>
      <c r="F189" s="2"/>
    </row>
    <row r="190" spans="1:6" ht="15.15" hidden="1" customHeight="1" outlineLevel="1">
      <c r="A190" s="70"/>
      <c r="B190" s="71" t="s">
        <v>214</v>
      </c>
      <c r="C190" s="72">
        <v>372708</v>
      </c>
      <c r="D190" s="72">
        <v>968521</v>
      </c>
      <c r="E190" s="72">
        <v>1341229</v>
      </c>
      <c r="F190" s="2"/>
    </row>
    <row r="191" spans="1:6" ht="15.15" hidden="1" customHeight="1" outlineLevel="1">
      <c r="A191" s="70"/>
      <c r="B191" s="71" t="s">
        <v>215</v>
      </c>
      <c r="C191" s="72">
        <v>295685</v>
      </c>
      <c r="D191" s="73"/>
      <c r="E191" s="72">
        <v>295685</v>
      </c>
      <c r="F191" s="2"/>
    </row>
    <row r="192" spans="1:6" ht="15.15" hidden="1" customHeight="1" outlineLevel="1">
      <c r="A192" s="70"/>
      <c r="B192" s="71" t="s">
        <v>216</v>
      </c>
      <c r="C192" s="72">
        <v>127429.63</v>
      </c>
      <c r="D192" s="73"/>
      <c r="E192" s="72">
        <v>127429.63</v>
      </c>
      <c r="F192" s="2"/>
    </row>
    <row r="193" spans="1:6" ht="15.15" hidden="1" customHeight="1" outlineLevel="1">
      <c r="A193" s="70"/>
      <c r="B193" s="71" t="s">
        <v>217</v>
      </c>
      <c r="C193" s="72">
        <v>143734101</v>
      </c>
      <c r="D193" s="72">
        <v>653083108</v>
      </c>
      <c r="E193" s="72">
        <v>796817209</v>
      </c>
      <c r="F193" s="2"/>
    </row>
    <row r="194" spans="1:6" ht="15.15" hidden="1" customHeight="1" outlineLevel="1">
      <c r="A194" s="70"/>
      <c r="B194" s="71" t="s">
        <v>218</v>
      </c>
      <c r="C194" s="72">
        <v>5268199</v>
      </c>
      <c r="D194" s="72">
        <v>6433907</v>
      </c>
      <c r="E194" s="72">
        <v>11702106</v>
      </c>
      <c r="F194" s="2"/>
    </row>
    <row r="195" spans="1:6" ht="15.15" hidden="1" customHeight="1" outlineLevel="1">
      <c r="A195" s="70"/>
      <c r="B195" s="71" t="s">
        <v>219</v>
      </c>
      <c r="C195" s="72">
        <v>1364652.45999999</v>
      </c>
      <c r="D195" s="72">
        <v>15492458.759999899</v>
      </c>
      <c r="E195" s="72">
        <v>16857111.219999898</v>
      </c>
      <c r="F195" s="2"/>
    </row>
    <row r="196" spans="1:6" ht="15.15" hidden="1" customHeight="1" outlineLevel="1">
      <c r="A196" s="70"/>
      <c r="B196" s="71" t="s">
        <v>220</v>
      </c>
      <c r="C196" s="72">
        <v>833562</v>
      </c>
      <c r="D196" s="72">
        <v>3180556</v>
      </c>
      <c r="E196" s="72">
        <v>4014118</v>
      </c>
      <c r="F196" s="2"/>
    </row>
    <row r="197" spans="1:6" ht="15.15" customHeight="1" collapsed="1">
      <c r="A197" s="70" t="s">
        <v>69</v>
      </c>
      <c r="B197" s="74" t="s">
        <v>230</v>
      </c>
      <c r="C197" s="72">
        <f>SUM($C$179:$C$196)</f>
        <v>592071825.57843339</v>
      </c>
      <c r="D197" s="72">
        <f>SUM($D$179:$D$196)</f>
        <v>3667136904.0515666</v>
      </c>
      <c r="E197" s="72">
        <f>SUM($E$179:$E$196)</f>
        <v>4259208729.6300001</v>
      </c>
      <c r="F197" s="2"/>
    </row>
    <row r="198" spans="1:6" ht="15.15" hidden="1" customHeight="1" outlineLevel="1">
      <c r="A198" s="70"/>
      <c r="B198" s="71" t="s">
        <v>203</v>
      </c>
      <c r="C198" s="72">
        <v>1931363</v>
      </c>
      <c r="D198" s="73"/>
      <c r="E198" s="72">
        <v>1931363</v>
      </c>
      <c r="F198" s="2"/>
    </row>
    <row r="199" spans="1:6" ht="15.15" hidden="1" customHeight="1" outlineLevel="1">
      <c r="A199" s="70"/>
      <c r="B199" s="71" t="s">
        <v>204</v>
      </c>
      <c r="C199" s="72">
        <v>0</v>
      </c>
      <c r="D199" s="73"/>
      <c r="E199" s="72">
        <v>0</v>
      </c>
      <c r="F199" s="2"/>
    </row>
    <row r="200" spans="1:6" ht="15.15" hidden="1" customHeight="1" outlineLevel="1">
      <c r="A200" s="70"/>
      <c r="B200" s="71" t="s">
        <v>205</v>
      </c>
      <c r="C200" s="72">
        <v>13368037</v>
      </c>
      <c r="D200" s="72">
        <v>75822020</v>
      </c>
      <c r="E200" s="72">
        <v>89190057</v>
      </c>
      <c r="F200" s="2"/>
    </row>
    <row r="201" spans="1:6" ht="15.15" hidden="1" customHeight="1" outlineLevel="1">
      <c r="A201" s="70"/>
      <c r="B201" s="71" t="s">
        <v>206</v>
      </c>
      <c r="C201" s="72">
        <v>2209090</v>
      </c>
      <c r="D201" s="72">
        <v>69430016</v>
      </c>
      <c r="E201" s="72">
        <v>71639106</v>
      </c>
      <c r="F201" s="2"/>
    </row>
    <row r="202" spans="1:6" ht="15.15" hidden="1" customHeight="1" outlineLevel="1">
      <c r="A202" s="70"/>
      <c r="B202" s="71" t="s">
        <v>207</v>
      </c>
      <c r="C202" s="72">
        <v>13295190</v>
      </c>
      <c r="D202" s="72">
        <v>245332028</v>
      </c>
      <c r="E202" s="72">
        <v>258627218</v>
      </c>
      <c r="F202" s="2"/>
    </row>
    <row r="203" spans="1:6" ht="15.15" hidden="1" customHeight="1" outlineLevel="1">
      <c r="A203" s="70"/>
      <c r="B203" s="71" t="s">
        <v>208</v>
      </c>
      <c r="C203" s="72">
        <v>20523456</v>
      </c>
      <c r="D203" s="72">
        <v>179247917</v>
      </c>
      <c r="E203" s="72">
        <v>199771373</v>
      </c>
      <c r="F203" s="2"/>
    </row>
    <row r="204" spans="1:6" ht="15.15" hidden="1" customHeight="1" outlineLevel="1">
      <c r="A204" s="70"/>
      <c r="B204" s="71" t="s">
        <v>209</v>
      </c>
      <c r="C204" s="72">
        <v>0</v>
      </c>
      <c r="D204" s="72">
        <v>0</v>
      </c>
      <c r="E204" s="72">
        <v>0</v>
      </c>
      <c r="F204" s="2"/>
    </row>
    <row r="205" spans="1:6" ht="15.15" hidden="1" customHeight="1" outlineLevel="1">
      <c r="A205" s="70"/>
      <c r="B205" s="71" t="s">
        <v>210</v>
      </c>
      <c r="C205" s="72">
        <v>855616</v>
      </c>
      <c r="D205" s="72">
        <v>-7052</v>
      </c>
      <c r="E205" s="72">
        <v>848564</v>
      </c>
      <c r="F205" s="2"/>
    </row>
    <row r="206" spans="1:6" ht="15.15" hidden="1" customHeight="1" outlineLevel="1">
      <c r="A206" s="70"/>
      <c r="B206" s="71" t="s">
        <v>211</v>
      </c>
      <c r="C206" s="72">
        <v>1039466</v>
      </c>
      <c r="D206" s="72">
        <v>9939901</v>
      </c>
      <c r="E206" s="72">
        <v>10979367</v>
      </c>
      <c r="F206" s="2"/>
    </row>
    <row r="207" spans="1:6" ht="15.15" hidden="1" customHeight="1" outlineLevel="1">
      <c r="A207" s="70"/>
      <c r="B207" s="71" t="s">
        <v>212</v>
      </c>
      <c r="C207" s="72">
        <v>896220.170994721</v>
      </c>
      <c r="D207" s="72">
        <v>6471355.1442424804</v>
      </c>
      <c r="E207" s="72">
        <v>7367575.3152371999</v>
      </c>
      <c r="F207" s="2"/>
    </row>
    <row r="208" spans="1:6" ht="15.15" hidden="1" customHeight="1" outlineLevel="1">
      <c r="A208" s="70"/>
      <c r="B208" s="71" t="s">
        <v>213</v>
      </c>
      <c r="C208" s="72">
        <v>4376957</v>
      </c>
      <c r="D208" s="72">
        <v>37915011</v>
      </c>
      <c r="E208" s="72">
        <v>42291968</v>
      </c>
      <c r="F208" s="2"/>
    </row>
    <row r="209" spans="1:6" ht="15.15" hidden="1" customHeight="1" outlineLevel="1">
      <c r="A209" s="70"/>
      <c r="B209" s="71" t="s">
        <v>214</v>
      </c>
      <c r="C209" s="73"/>
      <c r="D209" s="73"/>
      <c r="E209" s="72">
        <v>0</v>
      </c>
      <c r="F209" s="2"/>
    </row>
    <row r="210" spans="1:6" ht="15.15" hidden="1" customHeight="1" outlineLevel="1">
      <c r="A210" s="70"/>
      <c r="B210" s="71" t="s">
        <v>215</v>
      </c>
      <c r="C210" s="73"/>
      <c r="D210" s="73"/>
      <c r="E210" s="72">
        <v>0</v>
      </c>
      <c r="F210" s="2"/>
    </row>
    <row r="211" spans="1:6" ht="15.15" hidden="1" customHeight="1" outlineLevel="1">
      <c r="A211" s="70"/>
      <c r="B211" s="71" t="s">
        <v>216</v>
      </c>
      <c r="C211" s="73"/>
      <c r="D211" s="73"/>
      <c r="E211" s="72">
        <v>0</v>
      </c>
      <c r="F211" s="2"/>
    </row>
    <row r="212" spans="1:6" ht="15.15" hidden="1" customHeight="1" outlineLevel="1">
      <c r="A212" s="70"/>
      <c r="B212" s="71" t="s">
        <v>217</v>
      </c>
      <c r="C212" s="72">
        <v>40498263</v>
      </c>
      <c r="D212" s="72">
        <v>113902921</v>
      </c>
      <c r="E212" s="72">
        <v>154401184</v>
      </c>
      <c r="F212" s="2"/>
    </row>
    <row r="213" spans="1:6" ht="15.15" hidden="1" customHeight="1" outlineLevel="1">
      <c r="A213" s="70"/>
      <c r="B213" s="71" t="s">
        <v>218</v>
      </c>
      <c r="C213" s="73"/>
      <c r="D213" s="73"/>
      <c r="E213" s="72">
        <v>0</v>
      </c>
      <c r="F213" s="2"/>
    </row>
    <row r="214" spans="1:6" ht="15.15" hidden="1" customHeight="1" outlineLevel="1">
      <c r="A214" s="70"/>
      <c r="B214" s="71" t="s">
        <v>219</v>
      </c>
      <c r="C214" s="72">
        <v>1614164.0351168499</v>
      </c>
      <c r="D214" s="72">
        <v>13684864.134883201</v>
      </c>
      <c r="E214" s="72">
        <v>15299028.17</v>
      </c>
      <c r="F214" s="2"/>
    </row>
    <row r="215" spans="1:6" ht="15.15" hidden="1" customHeight="1" outlineLevel="1">
      <c r="A215" s="70"/>
      <c r="B215" s="71" t="s">
        <v>220</v>
      </c>
      <c r="C215" s="72">
        <v>5460484</v>
      </c>
      <c r="D215" s="72">
        <v>26883507</v>
      </c>
      <c r="E215" s="72">
        <v>32343991</v>
      </c>
      <c r="F215" s="2"/>
    </row>
    <row r="216" spans="1:6" ht="15.15" customHeight="1" collapsed="1">
      <c r="A216" s="70" t="s">
        <v>71</v>
      </c>
      <c r="B216" s="74" t="s">
        <v>231</v>
      </c>
      <c r="C216" s="72">
        <f>SUM($C$198:$C$215)</f>
        <v>106068306.20611158</v>
      </c>
      <c r="D216" s="72">
        <f>SUM($D$198:$D$215)</f>
        <v>778622488.27912569</v>
      </c>
      <c r="E216" s="72">
        <f>SUM($E$198:$E$215)</f>
        <v>884690794.48523712</v>
      </c>
      <c r="F216" s="2"/>
    </row>
    <row r="217" spans="1:6" ht="15.15" hidden="1" customHeight="1" outlineLevel="1">
      <c r="A217" s="70"/>
      <c r="B217" s="71" t="s">
        <v>203</v>
      </c>
      <c r="C217" s="72">
        <v>73128361.956801504</v>
      </c>
      <c r="D217" s="72">
        <v>-9659</v>
      </c>
      <c r="E217" s="72">
        <v>73118702.956801504</v>
      </c>
      <c r="F217" s="2"/>
    </row>
    <row r="218" spans="1:6" ht="15.15" hidden="1" customHeight="1" outlineLevel="1">
      <c r="A218" s="70"/>
      <c r="B218" s="71" t="s">
        <v>204</v>
      </c>
      <c r="C218" s="72">
        <v>37327662</v>
      </c>
      <c r="D218" s="72">
        <v>31524462</v>
      </c>
      <c r="E218" s="72">
        <v>68852124</v>
      </c>
      <c r="F218" s="2"/>
    </row>
    <row r="219" spans="1:6" ht="15.15" hidden="1" customHeight="1" outlineLevel="1">
      <c r="A219" s="70"/>
      <c r="B219" s="71" t="s">
        <v>205</v>
      </c>
      <c r="C219" s="72">
        <v>244082132</v>
      </c>
      <c r="D219" s="72">
        <v>1952372505</v>
      </c>
      <c r="E219" s="72">
        <v>2196454637</v>
      </c>
      <c r="F219" s="2"/>
    </row>
    <row r="220" spans="1:6" ht="15.15" hidden="1" customHeight="1" outlineLevel="1">
      <c r="A220" s="70"/>
      <c r="B220" s="71" t="s">
        <v>206</v>
      </c>
      <c r="C220" s="72">
        <v>48369069</v>
      </c>
      <c r="D220" s="72">
        <v>604205284</v>
      </c>
      <c r="E220" s="72">
        <v>652574353</v>
      </c>
      <c r="F220" s="2"/>
    </row>
    <row r="221" spans="1:6" ht="15.15" hidden="1" customHeight="1" outlineLevel="1">
      <c r="A221" s="70"/>
      <c r="B221" s="71" t="s">
        <v>207</v>
      </c>
      <c r="C221" s="72">
        <v>256927655</v>
      </c>
      <c r="D221" s="72">
        <v>1483196085</v>
      </c>
      <c r="E221" s="72">
        <v>1740123740</v>
      </c>
      <c r="F221" s="2"/>
    </row>
    <row r="222" spans="1:6" ht="15.15" hidden="1" customHeight="1" outlineLevel="1">
      <c r="A222" s="70"/>
      <c r="B222" s="71" t="s">
        <v>208</v>
      </c>
      <c r="C222" s="72">
        <v>418386090</v>
      </c>
      <c r="D222" s="72">
        <v>3028132926</v>
      </c>
      <c r="E222" s="72">
        <v>3446519016</v>
      </c>
      <c r="F222" s="2"/>
    </row>
    <row r="223" spans="1:6" ht="15.15" hidden="1" customHeight="1" outlineLevel="1">
      <c r="A223" s="70"/>
      <c r="B223" s="71" t="s">
        <v>209</v>
      </c>
      <c r="C223" s="72">
        <v>24138574</v>
      </c>
      <c r="D223" s="72">
        <v>524414</v>
      </c>
      <c r="E223" s="72">
        <v>24662988</v>
      </c>
      <c r="F223" s="2"/>
    </row>
    <row r="224" spans="1:6" ht="15.15" hidden="1" customHeight="1" outlineLevel="1">
      <c r="A224" s="70"/>
      <c r="B224" s="71" t="s">
        <v>210</v>
      </c>
      <c r="C224" s="72">
        <v>29210115</v>
      </c>
      <c r="D224" s="72">
        <v>1704527</v>
      </c>
      <c r="E224" s="72">
        <v>30914642</v>
      </c>
      <c r="F224" s="2"/>
    </row>
    <row r="225" spans="1:6" ht="15.15" hidden="1" customHeight="1" outlineLevel="1">
      <c r="A225" s="70"/>
      <c r="B225" s="71" t="s">
        <v>211</v>
      </c>
      <c r="C225" s="72">
        <v>19559296</v>
      </c>
      <c r="D225" s="72">
        <v>194578897</v>
      </c>
      <c r="E225" s="72">
        <v>214138193</v>
      </c>
      <c r="F225" s="2"/>
    </row>
    <row r="226" spans="1:6" ht="15.15" hidden="1" customHeight="1" outlineLevel="1">
      <c r="A226" s="70"/>
      <c r="B226" s="71" t="s">
        <v>212</v>
      </c>
      <c r="C226" s="72">
        <v>16312075.353666</v>
      </c>
      <c r="D226" s="72">
        <v>102191640.936334</v>
      </c>
      <c r="E226" s="72">
        <v>118503716.29000001</v>
      </c>
      <c r="F226" s="2"/>
    </row>
    <row r="227" spans="1:6" ht="15.15" hidden="1" customHeight="1" outlineLevel="1">
      <c r="A227" s="70"/>
      <c r="B227" s="71" t="s">
        <v>213</v>
      </c>
      <c r="C227" s="72">
        <v>126441802</v>
      </c>
      <c r="D227" s="72">
        <v>1942722869</v>
      </c>
      <c r="E227" s="72">
        <v>2069164671</v>
      </c>
      <c r="F227" s="2"/>
    </row>
    <row r="228" spans="1:6" ht="15.15" hidden="1" customHeight="1" outlineLevel="1">
      <c r="A228" s="70"/>
      <c r="B228" s="71" t="s">
        <v>214</v>
      </c>
      <c r="C228" s="72">
        <v>6153920</v>
      </c>
      <c r="D228" s="72">
        <v>10580095</v>
      </c>
      <c r="E228" s="72">
        <v>16734015</v>
      </c>
      <c r="F228" s="2"/>
    </row>
    <row r="229" spans="1:6" ht="15.15" hidden="1" customHeight="1" outlineLevel="1">
      <c r="A229" s="70"/>
      <c r="B229" s="71" t="s">
        <v>215</v>
      </c>
      <c r="C229" s="72">
        <v>3013369</v>
      </c>
      <c r="D229" s="72">
        <v>0</v>
      </c>
      <c r="E229" s="72">
        <v>3013369</v>
      </c>
      <c r="F229" s="2"/>
    </row>
    <row r="230" spans="1:6" ht="15.15" hidden="1" customHeight="1" outlineLevel="1">
      <c r="A230" s="70"/>
      <c r="B230" s="71" t="s">
        <v>216</v>
      </c>
      <c r="C230" s="72">
        <v>128522.63</v>
      </c>
      <c r="D230" s="72">
        <v>0</v>
      </c>
      <c r="E230" s="72">
        <v>128522.63</v>
      </c>
      <c r="F230" s="2"/>
    </row>
    <row r="231" spans="1:6" ht="15.15" hidden="1" customHeight="1" outlineLevel="1">
      <c r="A231" s="70"/>
      <c r="B231" s="71" t="s">
        <v>217</v>
      </c>
      <c r="C231" s="72">
        <v>298213996</v>
      </c>
      <c r="D231" s="72">
        <v>1736785204</v>
      </c>
      <c r="E231" s="72">
        <v>2034999200</v>
      </c>
      <c r="F231" s="2"/>
    </row>
    <row r="232" spans="1:6" ht="15.15" hidden="1" customHeight="1" outlineLevel="1">
      <c r="A232" s="70"/>
      <c r="B232" s="71" t="s">
        <v>218</v>
      </c>
      <c r="C232" s="72">
        <v>90578465</v>
      </c>
      <c r="D232" s="72">
        <v>149815977</v>
      </c>
      <c r="E232" s="72">
        <v>240394442</v>
      </c>
      <c r="F232" s="2"/>
    </row>
    <row r="233" spans="1:6" ht="15.15" hidden="1" customHeight="1" outlineLevel="1">
      <c r="A233" s="70"/>
      <c r="B233" s="71" t="s">
        <v>219</v>
      </c>
      <c r="C233" s="72">
        <v>26778771.137961902</v>
      </c>
      <c r="D233" s="72">
        <v>268625987.47203797</v>
      </c>
      <c r="E233" s="72">
        <v>295404758.61000001</v>
      </c>
      <c r="F233" s="2"/>
    </row>
    <row r="234" spans="1:6" ht="15.15" hidden="1" customHeight="1" outlineLevel="1">
      <c r="A234" s="70"/>
      <c r="B234" s="71" t="s">
        <v>220</v>
      </c>
      <c r="C234" s="72">
        <v>53076193</v>
      </c>
      <c r="D234" s="72">
        <v>125093853</v>
      </c>
      <c r="E234" s="72">
        <v>178170046</v>
      </c>
      <c r="F234" s="2"/>
    </row>
    <row r="235" spans="1:6" ht="15.15" customHeight="1" collapsed="1">
      <c r="A235" s="70" t="s">
        <v>73</v>
      </c>
      <c r="B235" s="74" t="s">
        <v>232</v>
      </c>
      <c r="C235" s="72">
        <f>SUM($C$217:$C$234)</f>
        <v>1771826069.0784295</v>
      </c>
      <c r="D235" s="72">
        <f>SUM($D$217:$D$234)</f>
        <v>11632045067.408371</v>
      </c>
      <c r="E235" s="72">
        <f>SUM($E$217:$E$234)</f>
        <v>13403871136.486801</v>
      </c>
      <c r="F235" s="2"/>
    </row>
    <row r="236" spans="1:6" ht="15.15" hidden="1" customHeight="1" outlineLevel="1">
      <c r="A236" s="70"/>
      <c r="B236" s="71" t="s">
        <v>203</v>
      </c>
      <c r="C236" s="73"/>
      <c r="D236" s="73"/>
      <c r="E236" s="72">
        <v>0</v>
      </c>
      <c r="F236" s="2"/>
    </row>
    <row r="237" spans="1:6" ht="15.15" hidden="1" customHeight="1" outlineLevel="1">
      <c r="A237" s="70"/>
      <c r="B237" s="71" t="s">
        <v>204</v>
      </c>
      <c r="C237" s="72">
        <v>0</v>
      </c>
      <c r="D237" s="73"/>
      <c r="E237" s="72">
        <v>0</v>
      </c>
      <c r="F237" s="2"/>
    </row>
    <row r="238" spans="1:6" ht="15.15" hidden="1" customHeight="1" outlineLevel="1">
      <c r="A238" s="70"/>
      <c r="B238" s="71" t="s">
        <v>205</v>
      </c>
      <c r="C238" s="72">
        <v>292</v>
      </c>
      <c r="D238" s="72">
        <v>2614</v>
      </c>
      <c r="E238" s="72">
        <v>2906</v>
      </c>
      <c r="F238" s="2"/>
    </row>
    <row r="239" spans="1:6" ht="15.15" hidden="1" customHeight="1" outlineLevel="1">
      <c r="A239" s="70"/>
      <c r="B239" s="71" t="s">
        <v>206</v>
      </c>
      <c r="C239" s="73"/>
      <c r="D239" s="73"/>
      <c r="E239" s="72">
        <v>0</v>
      </c>
      <c r="F239" s="2"/>
    </row>
    <row r="240" spans="1:6" ht="15.15" hidden="1" customHeight="1" outlineLevel="1">
      <c r="A240" s="70"/>
      <c r="B240" s="71" t="s">
        <v>207</v>
      </c>
      <c r="C240" s="72">
        <v>270</v>
      </c>
      <c r="D240" s="72">
        <v>4729</v>
      </c>
      <c r="E240" s="72">
        <v>4999</v>
      </c>
      <c r="F240" s="2"/>
    </row>
    <row r="241" spans="1:6" ht="15.15" hidden="1" customHeight="1" outlineLevel="1">
      <c r="A241" s="70"/>
      <c r="B241" s="71" t="s">
        <v>208</v>
      </c>
      <c r="C241" s="73"/>
      <c r="D241" s="73"/>
      <c r="E241" s="72">
        <v>0</v>
      </c>
      <c r="F241" s="2"/>
    </row>
    <row r="242" spans="1:6" ht="15.15" hidden="1" customHeight="1" outlineLevel="1">
      <c r="A242" s="70"/>
      <c r="B242" s="71" t="s">
        <v>209</v>
      </c>
      <c r="C242" s="72">
        <v>0</v>
      </c>
      <c r="D242" s="72">
        <v>0</v>
      </c>
      <c r="E242" s="72">
        <v>0</v>
      </c>
      <c r="F242" s="2"/>
    </row>
    <row r="243" spans="1:6" ht="15.15" hidden="1" customHeight="1" outlineLevel="1">
      <c r="A243" s="70"/>
      <c r="B243" s="71" t="s">
        <v>210</v>
      </c>
      <c r="C243" s="72">
        <v>0</v>
      </c>
      <c r="D243" s="72">
        <v>0</v>
      </c>
      <c r="E243" s="72">
        <v>0</v>
      </c>
      <c r="F243" s="2"/>
    </row>
    <row r="244" spans="1:6" ht="15.15" hidden="1" customHeight="1" outlineLevel="1">
      <c r="A244" s="70"/>
      <c r="B244" s="71" t="s">
        <v>211</v>
      </c>
      <c r="C244" s="73"/>
      <c r="D244" s="73"/>
      <c r="E244" s="72">
        <v>0</v>
      </c>
      <c r="F244" s="2"/>
    </row>
    <row r="245" spans="1:6" ht="15.15" hidden="1" customHeight="1" outlineLevel="1">
      <c r="A245" s="70"/>
      <c r="B245" s="71" t="s">
        <v>212</v>
      </c>
      <c r="C245" s="72">
        <v>0</v>
      </c>
      <c r="D245" s="72">
        <v>0</v>
      </c>
      <c r="E245" s="72">
        <v>0</v>
      </c>
      <c r="F245" s="2"/>
    </row>
    <row r="246" spans="1:6" ht="15.15" hidden="1" customHeight="1" outlineLevel="1">
      <c r="A246" s="70"/>
      <c r="B246" s="71" t="s">
        <v>213</v>
      </c>
      <c r="C246" s="72">
        <v>231233</v>
      </c>
      <c r="D246" s="72">
        <v>3001389</v>
      </c>
      <c r="E246" s="72">
        <v>3232622</v>
      </c>
      <c r="F246" s="2"/>
    </row>
    <row r="247" spans="1:6" ht="15.15" hidden="1" customHeight="1" outlineLevel="1">
      <c r="A247" s="70"/>
      <c r="B247" s="71" t="s">
        <v>214</v>
      </c>
      <c r="C247" s="73"/>
      <c r="D247" s="73"/>
      <c r="E247" s="72">
        <v>0</v>
      </c>
      <c r="F247" s="2"/>
    </row>
    <row r="248" spans="1:6" ht="15.15" hidden="1" customHeight="1" outlineLevel="1">
      <c r="A248" s="70"/>
      <c r="B248" s="71" t="s">
        <v>215</v>
      </c>
      <c r="C248" s="73"/>
      <c r="D248" s="73"/>
      <c r="E248" s="72">
        <v>0</v>
      </c>
      <c r="F248" s="2"/>
    </row>
    <row r="249" spans="1:6" ht="15.15" hidden="1" customHeight="1" outlineLevel="1">
      <c r="A249" s="70"/>
      <c r="B249" s="71" t="s">
        <v>216</v>
      </c>
      <c r="C249" s="73"/>
      <c r="D249" s="73"/>
      <c r="E249" s="72">
        <v>0</v>
      </c>
      <c r="F249" s="2"/>
    </row>
    <row r="250" spans="1:6" ht="15.15" hidden="1" customHeight="1" outlineLevel="1">
      <c r="A250" s="70"/>
      <c r="B250" s="71" t="s">
        <v>217</v>
      </c>
      <c r="C250" s="72">
        <v>754554</v>
      </c>
      <c r="D250" s="72">
        <v>1686190</v>
      </c>
      <c r="E250" s="72">
        <v>2440744</v>
      </c>
      <c r="F250" s="2"/>
    </row>
    <row r="251" spans="1:6" ht="15.15" hidden="1" customHeight="1" outlineLevel="1">
      <c r="A251" s="70"/>
      <c r="B251" s="71" t="s">
        <v>218</v>
      </c>
      <c r="C251" s="73"/>
      <c r="D251" s="73"/>
      <c r="E251" s="72">
        <v>0</v>
      </c>
      <c r="F251" s="2"/>
    </row>
    <row r="252" spans="1:6" ht="15.15" hidden="1" customHeight="1" outlineLevel="1">
      <c r="A252" s="70"/>
      <c r="B252" s="71" t="s">
        <v>219</v>
      </c>
      <c r="C252" s="73"/>
      <c r="D252" s="73"/>
      <c r="E252" s="72">
        <v>0</v>
      </c>
      <c r="F252" s="2"/>
    </row>
    <row r="253" spans="1:6" ht="15.15" hidden="1" customHeight="1" outlineLevel="1">
      <c r="A253" s="70"/>
      <c r="B253" s="71" t="s">
        <v>220</v>
      </c>
      <c r="C253" s="73"/>
      <c r="D253" s="73"/>
      <c r="E253" s="72">
        <v>0</v>
      </c>
      <c r="F253" s="2"/>
    </row>
    <row r="254" spans="1:6" ht="15.15" customHeight="1" collapsed="1">
      <c r="A254" s="70" t="s">
        <v>75</v>
      </c>
      <c r="B254" s="74" t="s">
        <v>169</v>
      </c>
      <c r="C254" s="72">
        <f>SUM($C$236:$C$253)</f>
        <v>986349</v>
      </c>
      <c r="D254" s="72">
        <f>SUM($D$236:$D$253)</f>
        <v>4694922</v>
      </c>
      <c r="E254" s="72">
        <f>SUM($E$236:$E$253)</f>
        <v>5681271</v>
      </c>
      <c r="F254" s="2"/>
    </row>
    <row r="255" spans="1:6" ht="15.15" hidden="1" customHeight="1" outlineLevel="1">
      <c r="A255" s="70"/>
      <c r="B255" s="71" t="s">
        <v>203</v>
      </c>
      <c r="C255" s="72">
        <v>73128361.956801504</v>
      </c>
      <c r="D255" s="72">
        <v>-9659</v>
      </c>
      <c r="E255" s="72">
        <v>73118702.956801504</v>
      </c>
      <c r="F255" s="2"/>
    </row>
    <row r="256" spans="1:6" ht="15.15" hidden="1" customHeight="1" outlineLevel="1">
      <c r="A256" s="70"/>
      <c r="B256" s="71" t="s">
        <v>204</v>
      </c>
      <c r="C256" s="72">
        <v>37327662</v>
      </c>
      <c r="D256" s="72">
        <v>31524462</v>
      </c>
      <c r="E256" s="72">
        <v>68852124</v>
      </c>
      <c r="F256" s="2"/>
    </row>
    <row r="257" spans="1:6" ht="15.15" hidden="1" customHeight="1" outlineLevel="1">
      <c r="A257" s="70"/>
      <c r="B257" s="71" t="s">
        <v>205</v>
      </c>
      <c r="C257" s="72">
        <v>244082424</v>
      </c>
      <c r="D257" s="72">
        <v>1952375119</v>
      </c>
      <c r="E257" s="72">
        <v>2196457543</v>
      </c>
      <c r="F257" s="2"/>
    </row>
    <row r="258" spans="1:6" ht="15.15" hidden="1" customHeight="1" outlineLevel="1">
      <c r="A258" s="70"/>
      <c r="B258" s="71" t="s">
        <v>206</v>
      </c>
      <c r="C258" s="72">
        <v>48369069</v>
      </c>
      <c r="D258" s="72">
        <v>604205284</v>
      </c>
      <c r="E258" s="72">
        <v>652574353</v>
      </c>
      <c r="F258" s="2"/>
    </row>
    <row r="259" spans="1:6" ht="15.15" hidden="1" customHeight="1" outlineLevel="1">
      <c r="A259" s="70"/>
      <c r="B259" s="71" t="s">
        <v>207</v>
      </c>
      <c r="C259" s="72">
        <v>256927925</v>
      </c>
      <c r="D259" s="72">
        <v>1483200814</v>
      </c>
      <c r="E259" s="72">
        <v>1740128739</v>
      </c>
      <c r="F259" s="2"/>
    </row>
    <row r="260" spans="1:6" ht="15.15" hidden="1" customHeight="1" outlineLevel="1">
      <c r="A260" s="70"/>
      <c r="B260" s="71" t="s">
        <v>208</v>
      </c>
      <c r="C260" s="72">
        <v>418386090</v>
      </c>
      <c r="D260" s="72">
        <v>3028132926</v>
      </c>
      <c r="E260" s="72">
        <v>3446519016</v>
      </c>
      <c r="F260" s="2"/>
    </row>
    <row r="261" spans="1:6" ht="15.15" hidden="1" customHeight="1" outlineLevel="1">
      <c r="A261" s="70"/>
      <c r="B261" s="71" t="s">
        <v>209</v>
      </c>
      <c r="C261" s="72">
        <v>24138574</v>
      </c>
      <c r="D261" s="72">
        <v>524414</v>
      </c>
      <c r="E261" s="72">
        <v>24662988</v>
      </c>
      <c r="F261" s="2"/>
    </row>
    <row r="262" spans="1:6" ht="15.15" hidden="1" customHeight="1" outlineLevel="1">
      <c r="A262" s="70"/>
      <c r="B262" s="71" t="s">
        <v>210</v>
      </c>
      <c r="C262" s="72">
        <v>29210115</v>
      </c>
      <c r="D262" s="72">
        <v>1704527</v>
      </c>
      <c r="E262" s="72">
        <v>30914642</v>
      </c>
      <c r="F262" s="2"/>
    </row>
    <row r="263" spans="1:6" ht="15.15" hidden="1" customHeight="1" outlineLevel="1">
      <c r="A263" s="70"/>
      <c r="B263" s="71" t="s">
        <v>211</v>
      </c>
      <c r="C263" s="72">
        <v>19559296</v>
      </c>
      <c r="D263" s="72">
        <v>194578897</v>
      </c>
      <c r="E263" s="72">
        <v>214138193</v>
      </c>
      <c r="F263" s="2"/>
    </row>
    <row r="264" spans="1:6" ht="15.15" hidden="1" customHeight="1" outlineLevel="1">
      <c r="A264" s="70"/>
      <c r="B264" s="71" t="s">
        <v>212</v>
      </c>
      <c r="C264" s="72">
        <v>16312075.353666</v>
      </c>
      <c r="D264" s="72">
        <v>102191640.936334</v>
      </c>
      <c r="E264" s="72">
        <v>118503716.29000001</v>
      </c>
      <c r="F264" s="2"/>
    </row>
    <row r="265" spans="1:6" ht="15.15" hidden="1" customHeight="1" outlineLevel="1">
      <c r="A265" s="70"/>
      <c r="B265" s="71" t="s">
        <v>213</v>
      </c>
      <c r="C265" s="72">
        <v>126673035</v>
      </c>
      <c r="D265" s="72">
        <v>1945724258</v>
      </c>
      <c r="E265" s="72">
        <v>2072397293</v>
      </c>
      <c r="F265" s="2"/>
    </row>
    <row r="266" spans="1:6" ht="15.15" hidden="1" customHeight="1" outlineLevel="1">
      <c r="A266" s="70"/>
      <c r="B266" s="71" t="s">
        <v>214</v>
      </c>
      <c r="C266" s="72">
        <v>6153920</v>
      </c>
      <c r="D266" s="72">
        <v>10580095</v>
      </c>
      <c r="E266" s="72">
        <v>16734015</v>
      </c>
      <c r="F266" s="2"/>
    </row>
    <row r="267" spans="1:6" ht="15.15" hidden="1" customHeight="1" outlineLevel="1">
      <c r="A267" s="70"/>
      <c r="B267" s="71" t="s">
        <v>215</v>
      </c>
      <c r="C267" s="72">
        <v>3013369</v>
      </c>
      <c r="D267" s="72">
        <v>0</v>
      </c>
      <c r="E267" s="72">
        <v>3013369</v>
      </c>
      <c r="F267" s="2"/>
    </row>
    <row r="268" spans="1:6" ht="15.15" hidden="1" customHeight="1" outlineLevel="1">
      <c r="A268" s="70"/>
      <c r="B268" s="71" t="s">
        <v>216</v>
      </c>
      <c r="C268" s="72">
        <v>128522.63</v>
      </c>
      <c r="D268" s="72">
        <v>0</v>
      </c>
      <c r="E268" s="72">
        <v>128522.63</v>
      </c>
      <c r="F268" s="2"/>
    </row>
    <row r="269" spans="1:6" ht="15.15" hidden="1" customHeight="1" outlineLevel="1">
      <c r="A269" s="70"/>
      <c r="B269" s="71" t="s">
        <v>217</v>
      </c>
      <c r="C269" s="72">
        <v>298968550</v>
      </c>
      <c r="D269" s="72">
        <v>1738471394</v>
      </c>
      <c r="E269" s="72">
        <v>2037439944</v>
      </c>
      <c r="F269" s="2"/>
    </row>
    <row r="270" spans="1:6" ht="15.15" hidden="1" customHeight="1" outlineLevel="1">
      <c r="A270" s="70"/>
      <c r="B270" s="71" t="s">
        <v>218</v>
      </c>
      <c r="C270" s="72">
        <v>90578465</v>
      </c>
      <c r="D270" s="72">
        <v>149815977</v>
      </c>
      <c r="E270" s="72">
        <v>240394442</v>
      </c>
      <c r="F270" s="2"/>
    </row>
    <row r="271" spans="1:6" ht="15.15" hidden="1" customHeight="1" outlineLevel="1">
      <c r="A271" s="70"/>
      <c r="B271" s="71" t="s">
        <v>219</v>
      </c>
      <c r="C271" s="72">
        <v>26778771.137961902</v>
      </c>
      <c r="D271" s="72">
        <v>268625987.47203797</v>
      </c>
      <c r="E271" s="72">
        <v>295404758.61000001</v>
      </c>
      <c r="F271" s="2"/>
    </row>
    <row r="272" spans="1:6" ht="15.15" hidden="1" customHeight="1" outlineLevel="1">
      <c r="A272" s="70"/>
      <c r="B272" s="71" t="s">
        <v>220</v>
      </c>
      <c r="C272" s="72">
        <v>53076193</v>
      </c>
      <c r="D272" s="72">
        <v>125093853</v>
      </c>
      <c r="E272" s="72">
        <v>178170046</v>
      </c>
      <c r="F272" s="2"/>
    </row>
    <row r="273" spans="1:6" ht="15.15" customHeight="1" collapsed="1">
      <c r="A273" s="70" t="s">
        <v>77</v>
      </c>
      <c r="B273" s="74" t="s">
        <v>233</v>
      </c>
      <c r="C273" s="72">
        <f>SUM($C$255:$C$272)</f>
        <v>1772812418.0784295</v>
      </c>
      <c r="D273" s="72">
        <f>SUM($D$255:$D$272)</f>
        <v>11636739989.408371</v>
      </c>
      <c r="E273" s="72">
        <f>SUM($E$255:$E$272)</f>
        <v>13409552407.486801</v>
      </c>
      <c r="F273" s="2"/>
    </row>
    <row r="274" spans="1:6" ht="15.15" hidden="1" customHeight="1" outlineLevel="1">
      <c r="A274" s="70"/>
      <c r="B274" s="71" t="s">
        <v>203</v>
      </c>
      <c r="C274" s="72">
        <v>18673967.0431985</v>
      </c>
      <c r="D274" s="72">
        <v>17028</v>
      </c>
      <c r="E274" s="72">
        <v>18690995.0431985</v>
      </c>
      <c r="F274" s="2"/>
    </row>
    <row r="275" spans="1:6" ht="15.15" hidden="1" customHeight="1" outlineLevel="1">
      <c r="A275" s="70"/>
      <c r="B275" s="71" t="s">
        <v>204</v>
      </c>
      <c r="C275" s="72">
        <v>1408107</v>
      </c>
      <c r="D275" s="72">
        <v>1200194</v>
      </c>
      <c r="E275" s="72">
        <v>2608301</v>
      </c>
      <c r="F275" s="2"/>
    </row>
    <row r="276" spans="1:6" ht="15.15" hidden="1" customHeight="1" outlineLevel="1">
      <c r="A276" s="70"/>
      <c r="B276" s="71" t="s">
        <v>205</v>
      </c>
      <c r="C276" s="72">
        <v>70213752</v>
      </c>
      <c r="D276" s="72">
        <v>175477518</v>
      </c>
      <c r="E276" s="72">
        <v>245691270</v>
      </c>
      <c r="F276" s="2"/>
    </row>
    <row r="277" spans="1:6" ht="15.15" hidden="1" customHeight="1" outlineLevel="1">
      <c r="A277" s="70"/>
      <c r="B277" s="71" t="s">
        <v>206</v>
      </c>
      <c r="C277" s="72">
        <v>10208447</v>
      </c>
      <c r="D277" s="72">
        <v>39881885</v>
      </c>
      <c r="E277" s="72">
        <v>50090332</v>
      </c>
      <c r="F277" s="2"/>
    </row>
    <row r="278" spans="1:6" ht="15.15" hidden="1" customHeight="1" outlineLevel="1">
      <c r="A278" s="70"/>
      <c r="B278" s="71" t="s">
        <v>207</v>
      </c>
      <c r="C278" s="72">
        <v>38665248</v>
      </c>
      <c r="D278" s="72">
        <v>134481503</v>
      </c>
      <c r="E278" s="72">
        <v>173146751</v>
      </c>
      <c r="F278" s="2"/>
    </row>
    <row r="279" spans="1:6" ht="15.15" hidden="1" customHeight="1" outlineLevel="1">
      <c r="A279" s="70"/>
      <c r="B279" s="71" t="s">
        <v>208</v>
      </c>
      <c r="C279" s="72">
        <v>-42209058</v>
      </c>
      <c r="D279" s="72">
        <v>257324838</v>
      </c>
      <c r="E279" s="72">
        <v>215115780</v>
      </c>
      <c r="F279" s="2"/>
    </row>
    <row r="280" spans="1:6" ht="15.15" hidden="1" customHeight="1" outlineLevel="1">
      <c r="A280" s="70"/>
      <c r="B280" s="71" t="s">
        <v>209</v>
      </c>
      <c r="C280" s="72">
        <v>1216133</v>
      </c>
      <c r="D280" s="72">
        <v>-464</v>
      </c>
      <c r="E280" s="72">
        <v>1215669</v>
      </c>
      <c r="F280" s="2"/>
    </row>
    <row r="281" spans="1:6" ht="15.15" hidden="1" customHeight="1" outlineLevel="1">
      <c r="A281" s="70"/>
      <c r="B281" s="71" t="s">
        <v>210</v>
      </c>
      <c r="C281" s="72">
        <v>956628</v>
      </c>
      <c r="D281" s="72">
        <v>79079</v>
      </c>
      <c r="E281" s="72">
        <v>1035707</v>
      </c>
      <c r="F281" s="2"/>
    </row>
    <row r="282" spans="1:6" ht="15.15" hidden="1" customHeight="1" outlineLevel="1">
      <c r="A282" s="70"/>
      <c r="B282" s="71" t="s">
        <v>211</v>
      </c>
      <c r="C282" s="72">
        <v>18116388</v>
      </c>
      <c r="D282" s="72">
        <v>13989421</v>
      </c>
      <c r="E282" s="72">
        <v>32105809</v>
      </c>
      <c r="F282" s="2"/>
    </row>
    <row r="283" spans="1:6" ht="15.15" hidden="1" customHeight="1" outlineLevel="1">
      <c r="A283" s="70"/>
      <c r="B283" s="71" t="s">
        <v>212</v>
      </c>
      <c r="C283" s="72">
        <v>885496.37130871997</v>
      </c>
      <c r="D283" s="72">
        <v>3700653.83446053</v>
      </c>
      <c r="E283" s="72">
        <v>4586150.2057692502</v>
      </c>
      <c r="F283" s="2"/>
    </row>
    <row r="284" spans="1:6" ht="15.15" hidden="1" customHeight="1" outlineLevel="1">
      <c r="A284" s="70"/>
      <c r="B284" s="71" t="s">
        <v>213</v>
      </c>
      <c r="C284" s="72">
        <v>6176658</v>
      </c>
      <c r="D284" s="72">
        <v>121081663</v>
      </c>
      <c r="E284" s="72">
        <v>127258321</v>
      </c>
      <c r="F284" s="2"/>
    </row>
    <row r="285" spans="1:6" ht="15.15" hidden="1" customHeight="1" outlineLevel="1">
      <c r="A285" s="70"/>
      <c r="B285" s="71" t="s">
        <v>214</v>
      </c>
      <c r="C285" s="72">
        <v>807563</v>
      </c>
      <c r="D285" s="72">
        <v>1938899</v>
      </c>
      <c r="E285" s="72">
        <v>2746462</v>
      </c>
      <c r="F285" s="2"/>
    </row>
    <row r="286" spans="1:6" ht="15.15" hidden="1" customHeight="1" outlineLevel="1">
      <c r="A286" s="70"/>
      <c r="B286" s="71" t="s">
        <v>215</v>
      </c>
      <c r="C286" s="72">
        <v>148733</v>
      </c>
      <c r="D286" s="72">
        <v>0</v>
      </c>
      <c r="E286" s="72">
        <v>148733</v>
      </c>
      <c r="F286" s="2"/>
    </row>
    <row r="287" spans="1:6" ht="15.15" hidden="1" customHeight="1" outlineLevel="1">
      <c r="A287" s="70"/>
      <c r="B287" s="71" t="s">
        <v>216</v>
      </c>
      <c r="C287" s="72">
        <v>-127268.63</v>
      </c>
      <c r="D287" s="72">
        <v>0</v>
      </c>
      <c r="E287" s="72">
        <v>-127268.63</v>
      </c>
      <c r="F287" s="2"/>
    </row>
    <row r="288" spans="1:6" ht="15.15" hidden="1" customHeight="1" outlineLevel="1">
      <c r="A288" s="70"/>
      <c r="B288" s="71" t="s">
        <v>217</v>
      </c>
      <c r="C288" s="72">
        <v>34394340</v>
      </c>
      <c r="D288" s="72">
        <v>-303624506</v>
      </c>
      <c r="E288" s="72">
        <v>-269230166</v>
      </c>
      <c r="F288" s="2"/>
    </row>
    <row r="289" spans="1:6" ht="15.15" hidden="1" customHeight="1" outlineLevel="1">
      <c r="A289" s="70"/>
      <c r="B289" s="71" t="s">
        <v>218</v>
      </c>
      <c r="C289" s="72">
        <v>6807549</v>
      </c>
      <c r="D289" s="72">
        <v>13718178</v>
      </c>
      <c r="E289" s="72">
        <v>20525727</v>
      </c>
      <c r="F289" s="2"/>
    </row>
    <row r="290" spans="1:6" ht="15.15" hidden="1" customHeight="1" outlineLevel="1">
      <c r="A290" s="70"/>
      <c r="B290" s="71" t="s">
        <v>219</v>
      </c>
      <c r="C290" s="72">
        <v>-470420.18796190998</v>
      </c>
      <c r="D290" s="72">
        <v>6163750.64796203</v>
      </c>
      <c r="E290" s="72">
        <v>5693330.4600001201</v>
      </c>
      <c r="F290" s="2"/>
    </row>
    <row r="291" spans="1:6" ht="15.15" hidden="1" customHeight="1" outlineLevel="1">
      <c r="A291" s="70"/>
      <c r="B291" s="71" t="s">
        <v>220</v>
      </c>
      <c r="C291" s="72">
        <v>474117</v>
      </c>
      <c r="D291" s="72">
        <v>4035441</v>
      </c>
      <c r="E291" s="72">
        <v>4509558</v>
      </c>
      <c r="F291" s="2"/>
    </row>
    <row r="292" spans="1:6" ht="15.15" customHeight="1" collapsed="1">
      <c r="A292" s="70" t="s">
        <v>79</v>
      </c>
      <c r="B292" s="74" t="s">
        <v>234</v>
      </c>
      <c r="C292" s="72">
        <f>SUM($C$274:$C$291)</f>
        <v>166346379.59654531</v>
      </c>
      <c r="D292" s="72">
        <f>SUM($D$274:$D$291)</f>
        <v>469465081.48242253</v>
      </c>
      <c r="E292" s="72">
        <f>SUM($E$274:$E$291)</f>
        <v>635811461.07896793</v>
      </c>
      <c r="F292" s="2"/>
    </row>
    <row r="293" spans="1:6" ht="15.15" customHeight="1">
      <c r="A293" s="445" t="s">
        <v>235</v>
      </c>
      <c r="B293" s="445"/>
      <c r="C293" s="445"/>
      <c r="D293" s="445"/>
      <c r="E293" s="445"/>
    </row>
    <row r="294" spans="1:6" ht="15.15" hidden="1" customHeight="1" outlineLevel="1">
      <c r="A294" s="75"/>
      <c r="B294" s="71" t="s">
        <v>203</v>
      </c>
      <c r="C294" s="72">
        <v>306613</v>
      </c>
      <c r="D294" s="72">
        <v>375</v>
      </c>
      <c r="E294" s="72">
        <v>306988</v>
      </c>
      <c r="F294" s="2"/>
    </row>
    <row r="295" spans="1:6" ht="15.15" hidden="1" customHeight="1" outlineLevel="1">
      <c r="A295" s="75"/>
      <c r="B295" s="71" t="s">
        <v>204</v>
      </c>
      <c r="C295" s="73"/>
      <c r="D295" s="73"/>
      <c r="E295" s="72">
        <v>0</v>
      </c>
      <c r="F295" s="2"/>
    </row>
    <row r="296" spans="1:6" ht="15.15" hidden="1" customHeight="1" outlineLevel="1">
      <c r="A296" s="75"/>
      <c r="B296" s="71" t="s">
        <v>205</v>
      </c>
      <c r="C296" s="72">
        <v>1115543</v>
      </c>
      <c r="D296" s="72">
        <v>11541854</v>
      </c>
      <c r="E296" s="72">
        <v>12657397</v>
      </c>
      <c r="F296" s="2"/>
    </row>
    <row r="297" spans="1:6" ht="15.15" hidden="1" customHeight="1" outlineLevel="1">
      <c r="A297" s="75"/>
      <c r="B297" s="71" t="s">
        <v>206</v>
      </c>
      <c r="C297" s="72">
        <v>170625</v>
      </c>
      <c r="D297" s="72">
        <v>4561628</v>
      </c>
      <c r="E297" s="72">
        <v>4732253</v>
      </c>
      <c r="F297" s="2"/>
    </row>
    <row r="298" spans="1:6" ht="15.15" hidden="1" customHeight="1" outlineLevel="1">
      <c r="A298" s="75"/>
      <c r="B298" s="71" t="s">
        <v>207</v>
      </c>
      <c r="C298" s="72">
        <v>1102924</v>
      </c>
      <c r="D298" s="72">
        <v>10246385</v>
      </c>
      <c r="E298" s="72">
        <v>11349309</v>
      </c>
      <c r="F298" s="2"/>
    </row>
    <row r="299" spans="1:6" ht="15.15" hidden="1" customHeight="1" outlineLevel="1">
      <c r="A299" s="75"/>
      <c r="B299" s="71" t="s">
        <v>208</v>
      </c>
      <c r="C299" s="72">
        <v>385205</v>
      </c>
      <c r="D299" s="72">
        <v>3738009</v>
      </c>
      <c r="E299" s="72">
        <v>4123214</v>
      </c>
      <c r="F299" s="2"/>
    </row>
    <row r="300" spans="1:6" ht="15.15" hidden="1" customHeight="1" outlineLevel="1">
      <c r="A300" s="75"/>
      <c r="B300" s="71" t="s">
        <v>209</v>
      </c>
      <c r="C300" s="72">
        <v>0</v>
      </c>
      <c r="D300" s="72">
        <v>0</v>
      </c>
      <c r="E300" s="72">
        <v>0</v>
      </c>
      <c r="F300" s="2"/>
    </row>
    <row r="301" spans="1:6" ht="15.15" hidden="1" customHeight="1" outlineLevel="1">
      <c r="A301" s="75"/>
      <c r="B301" s="71" t="s">
        <v>210</v>
      </c>
      <c r="C301" s="72">
        <v>135321</v>
      </c>
      <c r="D301" s="72">
        <v>15371</v>
      </c>
      <c r="E301" s="72">
        <v>150692</v>
      </c>
      <c r="F301" s="2"/>
    </row>
    <row r="302" spans="1:6" ht="15.15" hidden="1" customHeight="1" outlineLevel="1">
      <c r="A302" s="75"/>
      <c r="B302" s="71" t="s">
        <v>211</v>
      </c>
      <c r="C302" s="73"/>
      <c r="D302" s="73"/>
      <c r="E302" s="72">
        <v>0</v>
      </c>
      <c r="F302" s="2"/>
    </row>
    <row r="303" spans="1:6" ht="15.15" hidden="1" customHeight="1" outlineLevel="1">
      <c r="A303" s="75"/>
      <c r="B303" s="71" t="s">
        <v>212</v>
      </c>
      <c r="C303" s="73"/>
      <c r="D303" s="73"/>
      <c r="E303" s="72">
        <v>0</v>
      </c>
      <c r="F303" s="2"/>
    </row>
    <row r="304" spans="1:6" ht="15.15" hidden="1" customHeight="1" outlineLevel="1">
      <c r="A304" s="75"/>
      <c r="B304" s="71" t="s">
        <v>213</v>
      </c>
      <c r="C304" s="72">
        <v>67787</v>
      </c>
      <c r="D304" s="72">
        <v>1043289</v>
      </c>
      <c r="E304" s="72">
        <v>1111076</v>
      </c>
      <c r="F304" s="2"/>
    </row>
    <row r="305" spans="1:6" ht="15.15" hidden="1" customHeight="1" outlineLevel="1">
      <c r="A305" s="75"/>
      <c r="B305" s="71" t="s">
        <v>214</v>
      </c>
      <c r="C305" s="73"/>
      <c r="D305" s="73"/>
      <c r="E305" s="72">
        <v>0</v>
      </c>
      <c r="F305" s="2"/>
    </row>
    <row r="306" spans="1:6" ht="15.15" hidden="1" customHeight="1" outlineLevel="1">
      <c r="A306" s="75"/>
      <c r="B306" s="71" t="s">
        <v>215</v>
      </c>
      <c r="C306" s="73"/>
      <c r="D306" s="73"/>
      <c r="E306" s="72">
        <v>0</v>
      </c>
      <c r="F306" s="2"/>
    </row>
    <row r="307" spans="1:6" ht="15.15" hidden="1" customHeight="1" outlineLevel="1">
      <c r="A307" s="75"/>
      <c r="B307" s="71" t="s">
        <v>216</v>
      </c>
      <c r="C307" s="73"/>
      <c r="D307" s="73"/>
      <c r="E307" s="72">
        <v>0</v>
      </c>
      <c r="F307" s="2"/>
    </row>
    <row r="308" spans="1:6" ht="15.15" hidden="1" customHeight="1" outlineLevel="1">
      <c r="A308" s="75"/>
      <c r="B308" s="71" t="s">
        <v>217</v>
      </c>
      <c r="C308" s="72">
        <v>1651930</v>
      </c>
      <c r="D308" s="72">
        <v>2282530</v>
      </c>
      <c r="E308" s="72">
        <v>3934460</v>
      </c>
      <c r="F308" s="2"/>
    </row>
    <row r="309" spans="1:6" ht="15.15" hidden="1" customHeight="1" outlineLevel="1">
      <c r="A309" s="75"/>
      <c r="B309" s="71" t="s">
        <v>218</v>
      </c>
      <c r="C309" s="73"/>
      <c r="D309" s="73"/>
      <c r="E309" s="72">
        <v>0</v>
      </c>
      <c r="F309" s="2"/>
    </row>
    <row r="310" spans="1:6" ht="15.15" hidden="1" customHeight="1" outlineLevel="1">
      <c r="A310" s="75"/>
      <c r="B310" s="71" t="s">
        <v>219</v>
      </c>
      <c r="C310" s="72">
        <v>76130.125321634303</v>
      </c>
      <c r="D310" s="72">
        <v>1187905.8746783701</v>
      </c>
      <c r="E310" s="72">
        <v>1264036</v>
      </c>
      <c r="F310" s="2"/>
    </row>
    <row r="311" spans="1:6" ht="15.15" hidden="1" customHeight="1" outlineLevel="1">
      <c r="A311" s="75"/>
      <c r="B311" s="71" t="s">
        <v>220</v>
      </c>
      <c r="C311" s="73"/>
      <c r="D311" s="73"/>
      <c r="E311" s="72">
        <v>0</v>
      </c>
      <c r="F311" s="2"/>
    </row>
    <row r="312" spans="1:6" ht="15.15" customHeight="1" collapsed="1">
      <c r="A312" s="75" t="s">
        <v>81</v>
      </c>
      <c r="B312" s="74" t="s">
        <v>236</v>
      </c>
      <c r="C312" s="72">
        <f>SUM($C$294:$C$311)</f>
        <v>5012078.1253216341</v>
      </c>
      <c r="D312" s="72">
        <f>SUM($D$294:$D$311)</f>
        <v>34617346.874678373</v>
      </c>
      <c r="E312" s="72">
        <f>SUM($E$294:$E$311)</f>
        <v>39629425</v>
      </c>
      <c r="F312" s="2"/>
    </row>
    <row r="313" spans="1:6" ht="15.15" hidden="1" customHeight="1" outlineLevel="1">
      <c r="A313" s="75"/>
      <c r="B313" s="71" t="s">
        <v>203</v>
      </c>
      <c r="C313" s="72">
        <v>-312</v>
      </c>
      <c r="D313" s="72">
        <v>612</v>
      </c>
      <c r="E313" s="72">
        <v>300</v>
      </c>
      <c r="F313" s="2"/>
    </row>
    <row r="314" spans="1:6" ht="15.15" hidden="1" customHeight="1" outlineLevel="1">
      <c r="A314" s="75"/>
      <c r="B314" s="71" t="s">
        <v>204</v>
      </c>
      <c r="C314" s="72">
        <v>8125</v>
      </c>
      <c r="D314" s="72">
        <v>52481</v>
      </c>
      <c r="E314" s="72">
        <v>60606</v>
      </c>
      <c r="F314" s="2"/>
    </row>
    <row r="315" spans="1:6" ht="15.15" hidden="1" customHeight="1" outlineLevel="1">
      <c r="A315" s="75"/>
      <c r="B315" s="71" t="s">
        <v>205</v>
      </c>
      <c r="C315" s="72">
        <v>2845383</v>
      </c>
      <c r="D315" s="72">
        <v>37234432</v>
      </c>
      <c r="E315" s="72">
        <v>40079815</v>
      </c>
      <c r="F315" s="2"/>
    </row>
    <row r="316" spans="1:6" ht="15.15" hidden="1" customHeight="1" outlineLevel="1">
      <c r="A316" s="75"/>
      <c r="B316" s="71" t="s">
        <v>206</v>
      </c>
      <c r="C316" s="72">
        <v>80371</v>
      </c>
      <c r="D316" s="72">
        <v>2711192</v>
      </c>
      <c r="E316" s="72">
        <v>2791563</v>
      </c>
      <c r="F316" s="2"/>
    </row>
    <row r="317" spans="1:6" ht="15.15" hidden="1" customHeight="1" outlineLevel="1">
      <c r="A317" s="75"/>
      <c r="B317" s="71" t="s">
        <v>207</v>
      </c>
      <c r="C317" s="72">
        <v>288277</v>
      </c>
      <c r="D317" s="72">
        <v>3553155</v>
      </c>
      <c r="E317" s="72">
        <v>3841432</v>
      </c>
      <c r="F317" s="2"/>
    </row>
    <row r="318" spans="1:6" ht="15.15" hidden="1" customHeight="1" outlineLevel="1">
      <c r="A318" s="75"/>
      <c r="B318" s="71" t="s">
        <v>208</v>
      </c>
      <c r="C318" s="72">
        <v>3400279</v>
      </c>
      <c r="D318" s="72">
        <v>32996082</v>
      </c>
      <c r="E318" s="72">
        <v>36396361</v>
      </c>
      <c r="F318" s="2"/>
    </row>
    <row r="319" spans="1:6" ht="15.15" hidden="1" customHeight="1" outlineLevel="1">
      <c r="A319" s="75"/>
      <c r="B319" s="71" t="s">
        <v>209</v>
      </c>
      <c r="C319" s="72">
        <v>0</v>
      </c>
      <c r="D319" s="72">
        <v>0</v>
      </c>
      <c r="E319" s="72">
        <v>0</v>
      </c>
      <c r="F319" s="2"/>
    </row>
    <row r="320" spans="1:6" ht="15.15" hidden="1" customHeight="1" outlineLevel="1">
      <c r="A320" s="75"/>
      <c r="B320" s="71" t="s">
        <v>210</v>
      </c>
      <c r="C320" s="72">
        <v>59624</v>
      </c>
      <c r="D320" s="72">
        <v>6772</v>
      </c>
      <c r="E320" s="72">
        <v>66396</v>
      </c>
      <c r="F320" s="2"/>
    </row>
    <row r="321" spans="1:6" ht="15.15" hidden="1" customHeight="1" outlineLevel="1">
      <c r="A321" s="75"/>
      <c r="B321" s="71" t="s">
        <v>211</v>
      </c>
      <c r="C321" s="73"/>
      <c r="D321" s="73"/>
      <c r="E321" s="72">
        <v>0</v>
      </c>
      <c r="F321" s="2"/>
    </row>
    <row r="322" spans="1:6" ht="15.15" hidden="1" customHeight="1" outlineLevel="1">
      <c r="A322" s="75"/>
      <c r="B322" s="71" t="s">
        <v>212</v>
      </c>
      <c r="C322" s="73"/>
      <c r="D322" s="73"/>
      <c r="E322" s="72">
        <v>0</v>
      </c>
      <c r="F322" s="2"/>
    </row>
    <row r="323" spans="1:6" ht="15.15" hidden="1" customHeight="1" outlineLevel="1">
      <c r="A323" s="75"/>
      <c r="B323" s="71" t="s">
        <v>213</v>
      </c>
      <c r="C323" s="72">
        <v>142499</v>
      </c>
      <c r="D323" s="72">
        <v>2193148</v>
      </c>
      <c r="E323" s="72">
        <v>2335647</v>
      </c>
      <c r="F323" s="2"/>
    </row>
    <row r="324" spans="1:6" ht="15.15" hidden="1" customHeight="1" outlineLevel="1">
      <c r="A324" s="75"/>
      <c r="B324" s="71" t="s">
        <v>214</v>
      </c>
      <c r="C324" s="73"/>
      <c r="D324" s="73"/>
      <c r="E324" s="72">
        <v>0</v>
      </c>
      <c r="F324" s="2"/>
    </row>
    <row r="325" spans="1:6" ht="15.15" hidden="1" customHeight="1" outlineLevel="1">
      <c r="A325" s="75"/>
      <c r="B325" s="71" t="s">
        <v>215</v>
      </c>
      <c r="C325" s="73"/>
      <c r="D325" s="73"/>
      <c r="E325" s="72">
        <v>0</v>
      </c>
      <c r="F325" s="2"/>
    </row>
    <row r="326" spans="1:6" ht="15.15" hidden="1" customHeight="1" outlineLevel="1">
      <c r="A326" s="75"/>
      <c r="B326" s="71" t="s">
        <v>216</v>
      </c>
      <c r="C326" s="72">
        <v>2147</v>
      </c>
      <c r="D326" s="73"/>
      <c r="E326" s="72">
        <v>2147</v>
      </c>
      <c r="F326" s="2"/>
    </row>
    <row r="327" spans="1:6" ht="15.15" hidden="1" customHeight="1" outlineLevel="1">
      <c r="A327" s="75"/>
      <c r="B327" s="71" t="s">
        <v>217</v>
      </c>
      <c r="C327" s="72">
        <v>9185541</v>
      </c>
      <c r="D327" s="72">
        <v>12691981</v>
      </c>
      <c r="E327" s="72">
        <v>21877522</v>
      </c>
      <c r="F327" s="2"/>
    </row>
    <row r="328" spans="1:6" ht="15.15" hidden="1" customHeight="1" outlineLevel="1">
      <c r="A328" s="75"/>
      <c r="B328" s="71" t="s">
        <v>218</v>
      </c>
      <c r="C328" s="73"/>
      <c r="D328" s="73"/>
      <c r="E328" s="72">
        <v>0</v>
      </c>
      <c r="F328" s="2"/>
    </row>
    <row r="329" spans="1:6" ht="15.15" hidden="1" customHeight="1" outlineLevel="1">
      <c r="A329" s="75"/>
      <c r="B329" s="71" t="s">
        <v>219</v>
      </c>
      <c r="C329" s="73"/>
      <c r="D329" s="73"/>
      <c r="E329" s="72">
        <v>0</v>
      </c>
      <c r="F329" s="2"/>
    </row>
    <row r="330" spans="1:6" ht="15.15" hidden="1" customHeight="1" outlineLevel="1">
      <c r="A330" s="75"/>
      <c r="B330" s="71" t="s">
        <v>220</v>
      </c>
      <c r="C330" s="73"/>
      <c r="D330" s="73"/>
      <c r="E330" s="72">
        <v>0</v>
      </c>
      <c r="F330" s="2"/>
    </row>
    <row r="331" spans="1:6" ht="15.15" customHeight="1" collapsed="1">
      <c r="A331" s="75" t="s">
        <v>83</v>
      </c>
      <c r="B331" s="74" t="s">
        <v>237</v>
      </c>
      <c r="C331" s="72">
        <f>SUM($C$313:$C$330)</f>
        <v>16011934</v>
      </c>
      <c r="D331" s="72">
        <f>SUM($D$313:$D$330)</f>
        <v>91439855</v>
      </c>
      <c r="E331" s="72">
        <f>SUM($E$313:$E$330)</f>
        <v>107451789</v>
      </c>
      <c r="F331" s="2"/>
    </row>
    <row r="332" spans="1:6" ht="15.15" hidden="1" customHeight="1" outlineLevel="1">
      <c r="A332" s="75"/>
      <c r="B332" s="71" t="s">
        <v>203</v>
      </c>
      <c r="C332" s="72">
        <v>616279</v>
      </c>
      <c r="D332" s="72">
        <v>754</v>
      </c>
      <c r="E332" s="72">
        <v>617033</v>
      </c>
      <c r="F332" s="2"/>
    </row>
    <row r="333" spans="1:6" ht="15.15" hidden="1" customHeight="1" outlineLevel="1">
      <c r="A333" s="75"/>
      <c r="B333" s="71" t="s">
        <v>204</v>
      </c>
      <c r="C333" s="73"/>
      <c r="D333" s="73"/>
      <c r="E333" s="72">
        <v>0</v>
      </c>
      <c r="F333" s="2"/>
    </row>
    <row r="334" spans="1:6" ht="15.15" hidden="1" customHeight="1" outlineLevel="1">
      <c r="A334" s="75"/>
      <c r="B334" s="71" t="s">
        <v>205</v>
      </c>
      <c r="C334" s="72">
        <v>2669706</v>
      </c>
      <c r="D334" s="72">
        <v>27621831</v>
      </c>
      <c r="E334" s="72">
        <v>30291537</v>
      </c>
      <c r="F334" s="2"/>
    </row>
    <row r="335" spans="1:6" ht="15.15" hidden="1" customHeight="1" outlineLevel="1">
      <c r="A335" s="75"/>
      <c r="B335" s="71" t="s">
        <v>206</v>
      </c>
      <c r="C335" s="72">
        <v>406287</v>
      </c>
      <c r="D335" s="72">
        <v>10862028</v>
      </c>
      <c r="E335" s="72">
        <v>11268315</v>
      </c>
      <c r="F335" s="2"/>
    </row>
    <row r="336" spans="1:6" ht="15.15" hidden="1" customHeight="1" outlineLevel="1">
      <c r="A336" s="75"/>
      <c r="B336" s="71" t="s">
        <v>207</v>
      </c>
      <c r="C336" s="72">
        <v>2655519</v>
      </c>
      <c r="D336" s="72">
        <v>24680203</v>
      </c>
      <c r="E336" s="72">
        <v>27335722</v>
      </c>
      <c r="F336" s="2"/>
    </row>
    <row r="337" spans="1:6" ht="15.15" hidden="1" customHeight="1" outlineLevel="1">
      <c r="A337" s="75"/>
      <c r="B337" s="71" t="s">
        <v>208</v>
      </c>
      <c r="C337" s="72">
        <v>3781340</v>
      </c>
      <c r="D337" s="72">
        <v>36693871</v>
      </c>
      <c r="E337" s="72">
        <v>40475211</v>
      </c>
      <c r="F337" s="2"/>
    </row>
    <row r="338" spans="1:6" ht="15.15" hidden="1" customHeight="1" outlineLevel="1">
      <c r="A338" s="75"/>
      <c r="B338" s="71" t="s">
        <v>209</v>
      </c>
      <c r="C338" s="72">
        <v>19283</v>
      </c>
      <c r="D338" s="72">
        <v>443</v>
      </c>
      <c r="E338" s="72">
        <v>19726</v>
      </c>
      <c r="F338" s="2"/>
    </row>
    <row r="339" spans="1:6" ht="15.15" hidden="1" customHeight="1" outlineLevel="1">
      <c r="A339" s="75"/>
      <c r="B339" s="71" t="s">
        <v>210</v>
      </c>
      <c r="C339" s="72">
        <v>37669</v>
      </c>
      <c r="D339" s="72">
        <v>4279</v>
      </c>
      <c r="E339" s="72">
        <v>41948</v>
      </c>
      <c r="F339" s="2"/>
    </row>
    <row r="340" spans="1:6" ht="15.15" hidden="1" customHeight="1" outlineLevel="1">
      <c r="A340" s="75"/>
      <c r="B340" s="71" t="s">
        <v>211</v>
      </c>
      <c r="C340" s="72">
        <v>124983</v>
      </c>
      <c r="D340" s="72">
        <v>1872944</v>
      </c>
      <c r="E340" s="72">
        <v>1997927</v>
      </c>
      <c r="F340" s="2"/>
    </row>
    <row r="341" spans="1:6" ht="15.15" hidden="1" customHeight="1" outlineLevel="1">
      <c r="A341" s="75"/>
      <c r="B341" s="71" t="s">
        <v>212</v>
      </c>
      <c r="C341" s="72">
        <v>25068.089007597198</v>
      </c>
      <c r="D341" s="72">
        <v>557838.85099240299</v>
      </c>
      <c r="E341" s="72">
        <v>582906.93999999994</v>
      </c>
      <c r="F341" s="2"/>
    </row>
    <row r="342" spans="1:6" ht="15.15" hidden="1" customHeight="1" outlineLevel="1">
      <c r="A342" s="75"/>
      <c r="B342" s="71" t="s">
        <v>213</v>
      </c>
      <c r="C342" s="72">
        <v>1531273</v>
      </c>
      <c r="D342" s="72">
        <v>23567261</v>
      </c>
      <c r="E342" s="72">
        <v>25098534</v>
      </c>
      <c r="F342" s="2"/>
    </row>
    <row r="343" spans="1:6" ht="15.15" hidden="1" customHeight="1" outlineLevel="1">
      <c r="A343" s="75"/>
      <c r="B343" s="71" t="s">
        <v>214</v>
      </c>
      <c r="C343" s="73"/>
      <c r="D343" s="72">
        <v>35535</v>
      </c>
      <c r="E343" s="72">
        <v>35535</v>
      </c>
      <c r="F343" s="2"/>
    </row>
    <row r="344" spans="1:6" ht="15.15" hidden="1" customHeight="1" outlineLevel="1">
      <c r="A344" s="75"/>
      <c r="B344" s="71" t="s">
        <v>215</v>
      </c>
      <c r="C344" s="72">
        <v>34621</v>
      </c>
      <c r="D344" s="73"/>
      <c r="E344" s="72">
        <v>34621</v>
      </c>
      <c r="F344" s="2"/>
    </row>
    <row r="345" spans="1:6" ht="15.15" hidden="1" customHeight="1" outlineLevel="1">
      <c r="A345" s="75"/>
      <c r="B345" s="71" t="s">
        <v>216</v>
      </c>
      <c r="C345" s="72">
        <v>287</v>
      </c>
      <c r="D345" s="73"/>
      <c r="E345" s="72">
        <v>287</v>
      </c>
      <c r="F345" s="2"/>
    </row>
    <row r="346" spans="1:6" ht="15.15" hidden="1" customHeight="1" outlineLevel="1">
      <c r="A346" s="75"/>
      <c r="B346" s="71" t="s">
        <v>217</v>
      </c>
      <c r="C346" s="72">
        <v>6324330</v>
      </c>
      <c r="D346" s="72">
        <v>8738547</v>
      </c>
      <c r="E346" s="72">
        <v>15062877</v>
      </c>
      <c r="F346" s="2"/>
    </row>
    <row r="347" spans="1:6" ht="15.15" hidden="1" customHeight="1" outlineLevel="1">
      <c r="A347" s="75"/>
      <c r="B347" s="71" t="s">
        <v>218</v>
      </c>
      <c r="C347" s="72">
        <v>5725</v>
      </c>
      <c r="D347" s="72">
        <v>9886</v>
      </c>
      <c r="E347" s="72">
        <v>15611</v>
      </c>
      <c r="F347" s="2"/>
    </row>
    <row r="348" spans="1:6" ht="15.15" hidden="1" customHeight="1" outlineLevel="1">
      <c r="A348" s="75"/>
      <c r="B348" s="71" t="s">
        <v>219</v>
      </c>
      <c r="C348" s="72">
        <v>-549.09698185600803</v>
      </c>
      <c r="D348" s="72">
        <v>-8567.9030181439903</v>
      </c>
      <c r="E348" s="72">
        <v>-9117</v>
      </c>
      <c r="F348" s="2"/>
    </row>
    <row r="349" spans="1:6" ht="15.15" hidden="1" customHeight="1" outlineLevel="1">
      <c r="A349" s="75"/>
      <c r="B349" s="71" t="s">
        <v>220</v>
      </c>
      <c r="C349" s="72">
        <v>97205</v>
      </c>
      <c r="D349" s="72">
        <v>985245</v>
      </c>
      <c r="E349" s="72">
        <v>1082450</v>
      </c>
      <c r="F349" s="2"/>
    </row>
    <row r="350" spans="1:6" ht="15.15" customHeight="1" collapsed="1">
      <c r="A350" s="75" t="s">
        <v>85</v>
      </c>
      <c r="B350" s="74" t="s">
        <v>238</v>
      </c>
      <c r="C350" s="72">
        <f>SUM($C$332:$C$349)</f>
        <v>18329025.99202574</v>
      </c>
      <c r="D350" s="72">
        <f>SUM($D$332:$D$349)</f>
        <v>135622097.94797423</v>
      </c>
      <c r="E350" s="72">
        <f>SUM($E$332:$E$349)</f>
        <v>153951123.94</v>
      </c>
      <c r="F350" s="2"/>
    </row>
    <row r="351" spans="1:6" ht="15.15" hidden="1" customHeight="1" outlineLevel="1">
      <c r="A351" s="75"/>
      <c r="B351" s="71" t="s">
        <v>203</v>
      </c>
      <c r="C351" s="72">
        <v>-98975</v>
      </c>
      <c r="D351" s="72">
        <v>-121</v>
      </c>
      <c r="E351" s="72">
        <v>-99096</v>
      </c>
      <c r="F351" s="2"/>
    </row>
    <row r="352" spans="1:6" ht="15.15" hidden="1" customHeight="1" outlineLevel="1">
      <c r="A352" s="75"/>
      <c r="B352" s="71" t="s">
        <v>204</v>
      </c>
      <c r="C352" s="73"/>
      <c r="D352" s="73"/>
      <c r="E352" s="72">
        <v>0</v>
      </c>
      <c r="F352" s="2"/>
    </row>
    <row r="353" spans="1:6" ht="15.15" hidden="1" customHeight="1" outlineLevel="1">
      <c r="A353" s="75"/>
      <c r="B353" s="71" t="s">
        <v>205</v>
      </c>
      <c r="C353" s="72">
        <v>712795</v>
      </c>
      <c r="D353" s="72">
        <v>7374863</v>
      </c>
      <c r="E353" s="72">
        <v>8087658</v>
      </c>
      <c r="F353" s="2"/>
    </row>
    <row r="354" spans="1:6" ht="15.15" hidden="1" customHeight="1" outlineLevel="1">
      <c r="A354" s="75"/>
      <c r="B354" s="71" t="s">
        <v>206</v>
      </c>
      <c r="C354" s="72">
        <v>94853</v>
      </c>
      <c r="D354" s="72">
        <v>2535870</v>
      </c>
      <c r="E354" s="72">
        <v>2630723</v>
      </c>
      <c r="F354" s="2"/>
    </row>
    <row r="355" spans="1:6" ht="15.15" hidden="1" customHeight="1" outlineLevel="1">
      <c r="A355" s="75"/>
      <c r="B355" s="71" t="s">
        <v>207</v>
      </c>
      <c r="C355" s="72">
        <v>1366318</v>
      </c>
      <c r="D355" s="72">
        <v>12693126</v>
      </c>
      <c r="E355" s="72">
        <v>14059444</v>
      </c>
      <c r="F355" s="2"/>
    </row>
    <row r="356" spans="1:6" ht="15.15" hidden="1" customHeight="1" outlineLevel="1">
      <c r="A356" s="75"/>
      <c r="B356" s="71" t="s">
        <v>208</v>
      </c>
      <c r="C356" s="72">
        <v>53090</v>
      </c>
      <c r="D356" s="72">
        <v>515184</v>
      </c>
      <c r="E356" s="72">
        <v>568274</v>
      </c>
      <c r="F356" s="2"/>
    </row>
    <row r="357" spans="1:6" ht="15.15" hidden="1" customHeight="1" outlineLevel="1">
      <c r="A357" s="75"/>
      <c r="B357" s="71" t="s">
        <v>209</v>
      </c>
      <c r="C357" s="72">
        <v>0</v>
      </c>
      <c r="D357" s="72">
        <v>0</v>
      </c>
      <c r="E357" s="72">
        <v>0</v>
      </c>
      <c r="F357" s="2"/>
    </row>
    <row r="358" spans="1:6" ht="15.15" hidden="1" customHeight="1" outlineLevel="1">
      <c r="A358" s="75"/>
      <c r="B358" s="71" t="s">
        <v>210</v>
      </c>
      <c r="C358" s="72">
        <v>-1677</v>
      </c>
      <c r="D358" s="72">
        <v>-190</v>
      </c>
      <c r="E358" s="72">
        <v>-1867</v>
      </c>
      <c r="F358" s="2"/>
    </row>
    <row r="359" spans="1:6" ht="15.15" hidden="1" customHeight="1" outlineLevel="1">
      <c r="A359" s="75"/>
      <c r="B359" s="71" t="s">
        <v>211</v>
      </c>
      <c r="C359" s="72">
        <v>3225</v>
      </c>
      <c r="D359" s="72">
        <v>48330</v>
      </c>
      <c r="E359" s="72">
        <v>51555</v>
      </c>
      <c r="F359" s="2"/>
    </row>
    <row r="360" spans="1:6" ht="15.15" hidden="1" customHeight="1" outlineLevel="1">
      <c r="A360" s="75"/>
      <c r="B360" s="71" t="s">
        <v>212</v>
      </c>
      <c r="C360" s="73"/>
      <c r="D360" s="73"/>
      <c r="E360" s="72">
        <v>0</v>
      </c>
      <c r="F360" s="2"/>
    </row>
    <row r="361" spans="1:6" ht="15.15" hidden="1" customHeight="1" outlineLevel="1">
      <c r="A361" s="75"/>
      <c r="B361" s="71" t="s">
        <v>213</v>
      </c>
      <c r="C361" s="72">
        <v>152008</v>
      </c>
      <c r="D361" s="72">
        <v>2339498</v>
      </c>
      <c r="E361" s="72">
        <v>2491506</v>
      </c>
      <c r="F361" s="2"/>
    </row>
    <row r="362" spans="1:6" ht="15.15" hidden="1" customHeight="1" outlineLevel="1">
      <c r="A362" s="75"/>
      <c r="B362" s="71" t="s">
        <v>214</v>
      </c>
      <c r="C362" s="73"/>
      <c r="D362" s="73"/>
      <c r="E362" s="72">
        <v>0</v>
      </c>
      <c r="F362" s="2"/>
    </row>
    <row r="363" spans="1:6" ht="15.15" hidden="1" customHeight="1" outlineLevel="1">
      <c r="A363" s="75"/>
      <c r="B363" s="71" t="s">
        <v>215</v>
      </c>
      <c r="C363" s="73"/>
      <c r="D363" s="73"/>
      <c r="E363" s="72">
        <v>0</v>
      </c>
      <c r="F363" s="2"/>
    </row>
    <row r="364" spans="1:6" ht="15.15" hidden="1" customHeight="1" outlineLevel="1">
      <c r="A364" s="75"/>
      <c r="B364" s="71" t="s">
        <v>216</v>
      </c>
      <c r="C364" s="73"/>
      <c r="D364" s="73"/>
      <c r="E364" s="72">
        <v>0</v>
      </c>
      <c r="F364" s="2"/>
    </row>
    <row r="365" spans="1:6" ht="15.15" hidden="1" customHeight="1" outlineLevel="1">
      <c r="A365" s="75"/>
      <c r="B365" s="71" t="s">
        <v>217</v>
      </c>
      <c r="C365" s="72">
        <v>-1387828</v>
      </c>
      <c r="D365" s="72">
        <v>1468895</v>
      </c>
      <c r="E365" s="72">
        <v>81067</v>
      </c>
      <c r="F365" s="2"/>
    </row>
    <row r="366" spans="1:6" ht="15.15" hidden="1" customHeight="1" outlineLevel="1">
      <c r="A366" s="75"/>
      <c r="B366" s="71" t="s">
        <v>218</v>
      </c>
      <c r="C366" s="73"/>
      <c r="D366" s="73"/>
      <c r="E366" s="72">
        <v>0</v>
      </c>
      <c r="F366" s="2"/>
    </row>
    <row r="367" spans="1:6" ht="15.15" hidden="1" customHeight="1" outlineLevel="1">
      <c r="A367" s="75"/>
      <c r="B367" s="71" t="s">
        <v>219</v>
      </c>
      <c r="C367" s="72">
        <v>-1263.5933938406099</v>
      </c>
      <c r="D367" s="72">
        <v>-19717.636606159402</v>
      </c>
      <c r="E367" s="72">
        <v>-20981.23</v>
      </c>
      <c r="F367" s="2"/>
    </row>
    <row r="368" spans="1:6" ht="15.15" hidden="1" customHeight="1" outlineLevel="1">
      <c r="A368" s="75"/>
      <c r="B368" s="71" t="s">
        <v>220</v>
      </c>
      <c r="C368" s="73"/>
      <c r="D368" s="73"/>
      <c r="E368" s="72">
        <v>0</v>
      </c>
      <c r="F368" s="2"/>
    </row>
    <row r="369" spans="1:6" ht="15.15" customHeight="1" collapsed="1">
      <c r="A369" s="75" t="s">
        <v>87</v>
      </c>
      <c r="B369" s="74" t="s">
        <v>239</v>
      </c>
      <c r="C369" s="72">
        <f>SUM($C$351:$C$368)</f>
        <v>892545.40660615941</v>
      </c>
      <c r="D369" s="72">
        <f>SUM($D$351:$D$368)</f>
        <v>26955737.363393839</v>
      </c>
      <c r="E369" s="72">
        <f>SUM($E$351:$E$368)</f>
        <v>27848282.77</v>
      </c>
      <c r="F369" s="2"/>
    </row>
    <row r="370" spans="1:6" ht="15.15" hidden="1" customHeight="1" outlineLevel="1">
      <c r="A370" s="75"/>
      <c r="B370" s="71" t="s">
        <v>203</v>
      </c>
      <c r="C370" s="73"/>
      <c r="D370" s="73"/>
      <c r="E370" s="72">
        <v>0</v>
      </c>
      <c r="F370" s="2"/>
    </row>
    <row r="371" spans="1:6" ht="15.15" hidden="1" customHeight="1" outlineLevel="1">
      <c r="A371" s="75"/>
      <c r="B371" s="71" t="s">
        <v>204</v>
      </c>
      <c r="C371" s="73"/>
      <c r="D371" s="73"/>
      <c r="E371" s="72">
        <v>0</v>
      </c>
      <c r="F371" s="2"/>
    </row>
    <row r="372" spans="1:6" ht="15.15" hidden="1" customHeight="1" outlineLevel="1">
      <c r="A372" s="75"/>
      <c r="B372" s="71" t="s">
        <v>205</v>
      </c>
      <c r="C372" s="72">
        <v>3882504</v>
      </c>
      <c r="D372" s="72">
        <v>40169924</v>
      </c>
      <c r="E372" s="72">
        <v>44052428</v>
      </c>
      <c r="F372" s="2"/>
    </row>
    <row r="373" spans="1:6" ht="15.15" hidden="1" customHeight="1" outlineLevel="1">
      <c r="A373" s="75"/>
      <c r="B373" s="71" t="s">
        <v>206</v>
      </c>
      <c r="C373" s="72">
        <v>-50954</v>
      </c>
      <c r="D373" s="72">
        <v>-1362247</v>
      </c>
      <c r="E373" s="72">
        <v>-1413201</v>
      </c>
      <c r="F373" s="2"/>
    </row>
    <row r="374" spans="1:6" ht="15.15" hidden="1" customHeight="1" outlineLevel="1">
      <c r="A374" s="75"/>
      <c r="B374" s="71" t="s">
        <v>207</v>
      </c>
      <c r="C374" s="72">
        <v>-1254717</v>
      </c>
      <c r="D374" s="72">
        <v>-11656573</v>
      </c>
      <c r="E374" s="72">
        <v>-12911290</v>
      </c>
      <c r="F374" s="2"/>
    </row>
    <row r="375" spans="1:6" ht="15.15" hidden="1" customHeight="1" outlineLevel="1">
      <c r="A375" s="75"/>
      <c r="B375" s="71" t="s">
        <v>208</v>
      </c>
      <c r="C375" s="72">
        <v>5367867</v>
      </c>
      <c r="D375" s="72">
        <v>52089427</v>
      </c>
      <c r="E375" s="72">
        <v>57457294</v>
      </c>
      <c r="F375" s="2"/>
    </row>
    <row r="376" spans="1:6" ht="15.15" hidden="1" customHeight="1" outlineLevel="1">
      <c r="A376" s="75"/>
      <c r="B376" s="71" t="s">
        <v>209</v>
      </c>
      <c r="C376" s="72">
        <v>0</v>
      </c>
      <c r="D376" s="72">
        <v>0</v>
      </c>
      <c r="E376" s="72">
        <v>0</v>
      </c>
      <c r="F376" s="2"/>
    </row>
    <row r="377" spans="1:6" ht="15.15" hidden="1" customHeight="1" outlineLevel="1">
      <c r="A377" s="75"/>
      <c r="B377" s="71" t="s">
        <v>210</v>
      </c>
      <c r="C377" s="72">
        <v>234802</v>
      </c>
      <c r="D377" s="72">
        <v>26670</v>
      </c>
      <c r="E377" s="72">
        <v>261472</v>
      </c>
      <c r="F377" s="2"/>
    </row>
    <row r="378" spans="1:6" ht="15.15" hidden="1" customHeight="1" outlineLevel="1">
      <c r="A378" s="75"/>
      <c r="B378" s="71" t="s">
        <v>211</v>
      </c>
      <c r="C378" s="73"/>
      <c r="D378" s="73"/>
      <c r="E378" s="72">
        <v>0</v>
      </c>
      <c r="F378" s="2"/>
    </row>
    <row r="379" spans="1:6" ht="15.15" hidden="1" customHeight="1" outlineLevel="1">
      <c r="A379" s="75"/>
      <c r="B379" s="71" t="s">
        <v>212</v>
      </c>
      <c r="C379" s="73"/>
      <c r="D379" s="73"/>
      <c r="E379" s="72">
        <v>0</v>
      </c>
      <c r="F379" s="2"/>
    </row>
    <row r="380" spans="1:6" ht="15.15" hidden="1" customHeight="1" outlineLevel="1">
      <c r="A380" s="75"/>
      <c r="B380" s="71" t="s">
        <v>213</v>
      </c>
      <c r="C380" s="72">
        <v>-761987</v>
      </c>
      <c r="D380" s="72">
        <v>-11727467</v>
      </c>
      <c r="E380" s="72">
        <v>-12489454</v>
      </c>
      <c r="F380" s="2"/>
    </row>
    <row r="381" spans="1:6" ht="15.15" hidden="1" customHeight="1" outlineLevel="1">
      <c r="A381" s="75"/>
      <c r="B381" s="71" t="s">
        <v>214</v>
      </c>
      <c r="C381" s="73"/>
      <c r="D381" s="73"/>
      <c r="E381" s="72">
        <v>0</v>
      </c>
      <c r="F381" s="2"/>
    </row>
    <row r="382" spans="1:6" ht="15.15" hidden="1" customHeight="1" outlineLevel="1">
      <c r="A382" s="75"/>
      <c r="B382" s="71" t="s">
        <v>215</v>
      </c>
      <c r="C382" s="73"/>
      <c r="D382" s="73"/>
      <c r="E382" s="72">
        <v>0</v>
      </c>
      <c r="F382" s="2"/>
    </row>
    <row r="383" spans="1:6" ht="15.15" hidden="1" customHeight="1" outlineLevel="1">
      <c r="A383" s="75"/>
      <c r="B383" s="71" t="s">
        <v>216</v>
      </c>
      <c r="C383" s="73"/>
      <c r="D383" s="73"/>
      <c r="E383" s="72">
        <v>0</v>
      </c>
      <c r="F383" s="2"/>
    </row>
    <row r="384" spans="1:6" ht="15.15" hidden="1" customHeight="1" outlineLevel="1">
      <c r="A384" s="75"/>
      <c r="B384" s="71" t="s">
        <v>217</v>
      </c>
      <c r="C384" s="72">
        <v>-2326147</v>
      </c>
      <c r="D384" s="72">
        <v>-3214117</v>
      </c>
      <c r="E384" s="72">
        <v>-5540264</v>
      </c>
      <c r="F384" s="2"/>
    </row>
    <row r="385" spans="1:6" ht="15.15" hidden="1" customHeight="1" outlineLevel="1">
      <c r="A385" s="75"/>
      <c r="B385" s="71" t="s">
        <v>218</v>
      </c>
      <c r="C385" s="73"/>
      <c r="D385" s="73"/>
      <c r="E385" s="72">
        <v>0</v>
      </c>
      <c r="F385" s="2"/>
    </row>
    <row r="386" spans="1:6" ht="15.15" hidden="1" customHeight="1" outlineLevel="1">
      <c r="A386" s="75"/>
      <c r="B386" s="71" t="s">
        <v>219</v>
      </c>
      <c r="C386" s="73"/>
      <c r="D386" s="73"/>
      <c r="E386" s="72">
        <v>0</v>
      </c>
      <c r="F386" s="2"/>
    </row>
    <row r="387" spans="1:6" ht="15.15" hidden="1" customHeight="1" outlineLevel="1">
      <c r="A387" s="75"/>
      <c r="B387" s="71" t="s">
        <v>220</v>
      </c>
      <c r="C387" s="73"/>
      <c r="D387" s="73"/>
      <c r="E387" s="72">
        <v>0</v>
      </c>
      <c r="F387" s="2"/>
    </row>
    <row r="388" spans="1:6" ht="15.15" customHeight="1" collapsed="1">
      <c r="A388" s="75" t="s">
        <v>89</v>
      </c>
      <c r="B388" s="74" t="s">
        <v>240</v>
      </c>
      <c r="C388" s="72">
        <f>SUM($C$370:$C$387)</f>
        <v>5091368</v>
      </c>
      <c r="D388" s="72">
        <f>SUM($D$370:$D$387)</f>
        <v>64325617</v>
      </c>
      <c r="E388" s="72">
        <f>SUM($E$370:$E$387)</f>
        <v>69416985</v>
      </c>
      <c r="F388" s="2"/>
    </row>
    <row r="389" spans="1:6" ht="39.15" hidden="1" customHeight="1" outlineLevel="1">
      <c r="A389" s="76"/>
      <c r="B389" s="77" t="s">
        <v>203</v>
      </c>
      <c r="C389" s="72">
        <v>27031</v>
      </c>
      <c r="D389" s="72">
        <v>33</v>
      </c>
      <c r="E389" s="72">
        <v>27064</v>
      </c>
      <c r="F389" s="2"/>
    </row>
    <row r="390" spans="1:6" ht="39.15" hidden="1" customHeight="1" outlineLevel="1">
      <c r="A390" s="76"/>
      <c r="B390" s="77" t="s">
        <v>204</v>
      </c>
      <c r="C390" s="73"/>
      <c r="D390" s="73"/>
      <c r="E390" s="72">
        <v>0</v>
      </c>
      <c r="F390" s="2"/>
    </row>
    <row r="391" spans="1:6" ht="39.15" hidden="1" customHeight="1" outlineLevel="1">
      <c r="A391" s="76"/>
      <c r="B391" s="77" t="s">
        <v>205</v>
      </c>
      <c r="C391" s="72">
        <v>100318</v>
      </c>
      <c r="D391" s="72">
        <v>1037932</v>
      </c>
      <c r="E391" s="72">
        <v>1138250</v>
      </c>
      <c r="F391" s="2"/>
    </row>
    <row r="392" spans="1:6" ht="39.15" hidden="1" customHeight="1" outlineLevel="1">
      <c r="A392" s="76"/>
      <c r="B392" s="77" t="s">
        <v>206</v>
      </c>
      <c r="C392" s="72">
        <v>14402</v>
      </c>
      <c r="D392" s="72">
        <v>385026</v>
      </c>
      <c r="E392" s="72">
        <v>399428</v>
      </c>
      <c r="F392" s="2"/>
    </row>
    <row r="393" spans="1:6" ht="39.15" hidden="1" customHeight="1" outlineLevel="1">
      <c r="A393" s="76"/>
      <c r="B393" s="77" t="s">
        <v>207</v>
      </c>
      <c r="C393" s="72">
        <v>85699</v>
      </c>
      <c r="D393" s="72">
        <v>796158</v>
      </c>
      <c r="E393" s="72">
        <v>881857</v>
      </c>
      <c r="F393" s="2"/>
    </row>
    <row r="394" spans="1:6" ht="39.15" hidden="1" customHeight="1" outlineLevel="1">
      <c r="A394" s="76"/>
      <c r="B394" s="77" t="s">
        <v>208</v>
      </c>
      <c r="C394" s="72">
        <v>2090688</v>
      </c>
      <c r="D394" s="72">
        <v>20287899</v>
      </c>
      <c r="E394" s="72">
        <v>22378587</v>
      </c>
      <c r="F394" s="2"/>
    </row>
    <row r="395" spans="1:6" ht="39.15" hidden="1" customHeight="1" outlineLevel="1">
      <c r="A395" s="76"/>
      <c r="B395" s="77" t="s">
        <v>209</v>
      </c>
      <c r="C395" s="72">
        <v>1588</v>
      </c>
      <c r="D395" s="72">
        <v>36</v>
      </c>
      <c r="E395" s="72">
        <v>1624</v>
      </c>
      <c r="F395" s="2"/>
    </row>
    <row r="396" spans="1:6" ht="39.15" hidden="1" customHeight="1" outlineLevel="1">
      <c r="A396" s="76"/>
      <c r="B396" s="77" t="s">
        <v>210</v>
      </c>
      <c r="C396" s="72">
        <v>154933.54999999999</v>
      </c>
      <c r="D396" s="72">
        <v>2030</v>
      </c>
      <c r="E396" s="72">
        <v>156963.54999999999</v>
      </c>
      <c r="F396" s="2"/>
    </row>
    <row r="397" spans="1:6" ht="39.15" hidden="1" customHeight="1" outlineLevel="1">
      <c r="A397" s="76"/>
      <c r="B397" s="77" t="s">
        <v>211</v>
      </c>
      <c r="C397" s="73"/>
      <c r="D397" s="73"/>
      <c r="E397" s="72">
        <v>0</v>
      </c>
      <c r="F397" s="2"/>
    </row>
    <row r="398" spans="1:6" ht="39.15" hidden="1" customHeight="1" outlineLevel="1">
      <c r="A398" s="76"/>
      <c r="B398" s="77" t="s">
        <v>212</v>
      </c>
      <c r="C398" s="73"/>
      <c r="D398" s="73"/>
      <c r="E398" s="72">
        <v>0</v>
      </c>
      <c r="F398" s="2"/>
    </row>
    <row r="399" spans="1:6" ht="39.15" hidden="1" customHeight="1" outlineLevel="1">
      <c r="A399" s="76"/>
      <c r="B399" s="77" t="s">
        <v>213</v>
      </c>
      <c r="C399" s="72">
        <v>426120</v>
      </c>
      <c r="D399" s="72">
        <v>6558259</v>
      </c>
      <c r="E399" s="72">
        <v>6984379</v>
      </c>
      <c r="F399" s="2"/>
    </row>
    <row r="400" spans="1:6" ht="39.15" hidden="1" customHeight="1" outlineLevel="1">
      <c r="A400" s="76"/>
      <c r="B400" s="77" t="s">
        <v>214</v>
      </c>
      <c r="C400" s="73"/>
      <c r="D400" s="73"/>
      <c r="E400" s="72">
        <v>0</v>
      </c>
      <c r="F400" s="2"/>
    </row>
    <row r="401" spans="1:6" ht="39.15" hidden="1" customHeight="1" outlineLevel="1">
      <c r="A401" s="76"/>
      <c r="B401" s="77" t="s">
        <v>215</v>
      </c>
      <c r="C401" s="72">
        <v>9612</v>
      </c>
      <c r="D401" s="73"/>
      <c r="E401" s="72">
        <v>9612</v>
      </c>
      <c r="F401" s="2"/>
    </row>
    <row r="402" spans="1:6" ht="39.15" hidden="1" customHeight="1" outlineLevel="1">
      <c r="A402" s="76"/>
      <c r="B402" s="77" t="s">
        <v>216</v>
      </c>
      <c r="C402" s="73"/>
      <c r="D402" s="73"/>
      <c r="E402" s="72">
        <v>0</v>
      </c>
      <c r="F402" s="2"/>
    </row>
    <row r="403" spans="1:6" ht="39.15" hidden="1" customHeight="1" outlineLevel="1">
      <c r="A403" s="76"/>
      <c r="B403" s="77" t="s">
        <v>217</v>
      </c>
      <c r="C403" s="72">
        <v>629230</v>
      </c>
      <c r="D403" s="72">
        <v>869430</v>
      </c>
      <c r="E403" s="72">
        <v>1498660</v>
      </c>
      <c r="F403" s="2"/>
    </row>
    <row r="404" spans="1:6" ht="39.15" hidden="1" customHeight="1" outlineLevel="1">
      <c r="A404" s="76"/>
      <c r="B404" s="77" t="s">
        <v>218</v>
      </c>
      <c r="C404" s="72">
        <v>45003</v>
      </c>
      <c r="D404" s="72">
        <v>81863</v>
      </c>
      <c r="E404" s="72">
        <v>126866</v>
      </c>
      <c r="F404" s="2"/>
    </row>
    <row r="405" spans="1:6" ht="39.15" hidden="1" customHeight="1" outlineLevel="1">
      <c r="A405" s="76"/>
      <c r="B405" s="77" t="s">
        <v>219</v>
      </c>
      <c r="C405" s="72">
        <v>1372.41120166204</v>
      </c>
      <c r="D405" s="72">
        <v>21414.588798338002</v>
      </c>
      <c r="E405" s="72">
        <v>22787</v>
      </c>
      <c r="F405" s="2"/>
    </row>
    <row r="406" spans="1:6" ht="3.6" hidden="1" customHeight="1" outlineLevel="1">
      <c r="A406" s="76"/>
      <c r="B406" s="77" t="s">
        <v>220</v>
      </c>
      <c r="C406" s="72">
        <v>2333</v>
      </c>
      <c r="D406" s="72">
        <v>23649</v>
      </c>
      <c r="E406" s="72">
        <v>25982</v>
      </c>
      <c r="F406" s="2"/>
    </row>
    <row r="407" spans="1:6" s="323" customFormat="1" ht="45.6" customHeight="1" collapsed="1">
      <c r="A407" s="321" t="s">
        <v>91</v>
      </c>
      <c r="B407" s="78" t="s">
        <v>241</v>
      </c>
      <c r="C407" s="322">
        <f>SUM($C$389:$C$406)</f>
        <v>3588329.9612016617</v>
      </c>
      <c r="D407" s="322">
        <f>SUM($D$389:$D$406)</f>
        <v>30063729.588798337</v>
      </c>
      <c r="E407" s="322">
        <f>SUM($E$389:$E$406)</f>
        <v>33652059.549999997</v>
      </c>
      <c r="F407" s="110"/>
    </row>
    <row r="408" spans="1:6" ht="32.25" hidden="1" customHeight="1" outlineLevel="1" thickBot="1">
      <c r="A408" s="79"/>
      <c r="B408" s="80" t="s">
        <v>203</v>
      </c>
      <c r="C408" s="81">
        <v>796574</v>
      </c>
      <c r="D408" s="81">
        <v>1587</v>
      </c>
      <c r="E408" s="81">
        <v>798161</v>
      </c>
      <c r="F408" s="2"/>
    </row>
    <row r="409" spans="1:6" ht="32.25" hidden="1" customHeight="1" outlineLevel="1" thickBot="1">
      <c r="A409" s="79"/>
      <c r="B409" s="80" t="s">
        <v>204</v>
      </c>
      <c r="C409" s="81">
        <v>8125</v>
      </c>
      <c r="D409" s="81">
        <v>52481</v>
      </c>
      <c r="E409" s="81">
        <v>60606</v>
      </c>
      <c r="F409" s="2"/>
    </row>
    <row r="410" spans="1:6" ht="32.25" hidden="1" customHeight="1" outlineLevel="1" thickBot="1">
      <c r="A410" s="79"/>
      <c r="B410" s="80" t="s">
        <v>205</v>
      </c>
      <c r="C410" s="81">
        <v>11125613</v>
      </c>
      <c r="D410" s="81">
        <v>122904972</v>
      </c>
      <c r="E410" s="81">
        <v>134030585</v>
      </c>
      <c r="F410" s="2"/>
    </row>
    <row r="411" spans="1:6" ht="32.25" hidden="1" customHeight="1" outlineLevel="1" thickBot="1">
      <c r="A411" s="79"/>
      <c r="B411" s="80" t="s">
        <v>206</v>
      </c>
      <c r="C411" s="81">
        <v>686780</v>
      </c>
      <c r="D411" s="81">
        <v>18923445</v>
      </c>
      <c r="E411" s="81">
        <v>19610225</v>
      </c>
      <c r="F411" s="2"/>
    </row>
    <row r="412" spans="1:6" ht="32.25" hidden="1" customHeight="1" outlineLevel="1" thickBot="1">
      <c r="A412" s="79"/>
      <c r="B412" s="80" t="s">
        <v>207</v>
      </c>
      <c r="C412" s="81">
        <v>4072622</v>
      </c>
      <c r="D412" s="81">
        <v>38720138</v>
      </c>
      <c r="E412" s="81">
        <v>42792760</v>
      </c>
      <c r="F412" s="2"/>
    </row>
    <row r="413" spans="1:6" ht="32.25" hidden="1" customHeight="1" outlineLevel="1" thickBot="1">
      <c r="A413" s="79"/>
      <c r="B413" s="80" t="s">
        <v>208</v>
      </c>
      <c r="C413" s="81">
        <v>10897093</v>
      </c>
      <c r="D413" s="81">
        <v>105744674</v>
      </c>
      <c r="E413" s="81">
        <v>116641767</v>
      </c>
      <c r="F413" s="2"/>
    </row>
    <row r="414" spans="1:6" ht="32.25" hidden="1" customHeight="1" outlineLevel="1" thickBot="1">
      <c r="A414" s="79"/>
      <c r="B414" s="80" t="s">
        <v>209</v>
      </c>
      <c r="C414" s="81">
        <v>17695</v>
      </c>
      <c r="D414" s="81">
        <v>407</v>
      </c>
      <c r="E414" s="81">
        <v>18102</v>
      </c>
      <c r="F414" s="2"/>
    </row>
    <row r="415" spans="1:6" ht="32.25" hidden="1" customHeight="1" outlineLevel="1" thickBot="1">
      <c r="A415" s="79"/>
      <c r="B415" s="80" t="s">
        <v>210</v>
      </c>
      <c r="C415" s="81">
        <v>310805.45</v>
      </c>
      <c r="D415" s="81">
        <v>50872</v>
      </c>
      <c r="E415" s="81">
        <v>361677.45</v>
      </c>
      <c r="F415" s="2"/>
    </row>
    <row r="416" spans="1:6" ht="32.25" hidden="1" customHeight="1" outlineLevel="1" thickBot="1">
      <c r="A416" s="79"/>
      <c r="B416" s="80" t="s">
        <v>211</v>
      </c>
      <c r="C416" s="81">
        <v>128208</v>
      </c>
      <c r="D416" s="81">
        <v>1921274</v>
      </c>
      <c r="E416" s="81">
        <v>2049482</v>
      </c>
      <c r="F416" s="2"/>
    </row>
    <row r="417" spans="1:6" ht="32.25" hidden="1" customHeight="1" outlineLevel="1" thickBot="1">
      <c r="A417" s="79"/>
      <c r="B417" s="80" t="s">
        <v>212</v>
      </c>
      <c r="C417" s="81">
        <v>25068.089007597198</v>
      </c>
      <c r="D417" s="81">
        <v>557838.85099240299</v>
      </c>
      <c r="E417" s="81">
        <v>582906.93999999994</v>
      </c>
      <c r="F417" s="2"/>
    </row>
    <row r="418" spans="1:6" ht="32.25" hidden="1" customHeight="1" outlineLevel="1" thickBot="1">
      <c r="A418" s="79"/>
      <c r="B418" s="80" t="s">
        <v>213</v>
      </c>
      <c r="C418" s="81">
        <v>705460</v>
      </c>
      <c r="D418" s="81">
        <v>10857470</v>
      </c>
      <c r="E418" s="81">
        <v>11562930</v>
      </c>
      <c r="F418" s="2"/>
    </row>
    <row r="419" spans="1:6" ht="32.25" hidden="1" customHeight="1" outlineLevel="1" thickBot="1">
      <c r="A419" s="79"/>
      <c r="B419" s="80" t="s">
        <v>214</v>
      </c>
      <c r="C419" s="81">
        <v>0</v>
      </c>
      <c r="D419" s="81">
        <v>35535</v>
      </c>
      <c r="E419" s="81">
        <v>35535</v>
      </c>
      <c r="F419" s="2"/>
    </row>
    <row r="420" spans="1:6" ht="32.25" hidden="1" customHeight="1" outlineLevel="1" thickBot="1">
      <c r="A420" s="79"/>
      <c r="B420" s="80" t="s">
        <v>215</v>
      </c>
      <c r="C420" s="81">
        <v>25009</v>
      </c>
      <c r="D420" s="81">
        <v>0</v>
      </c>
      <c r="E420" s="81">
        <v>25009</v>
      </c>
      <c r="F420" s="2"/>
    </row>
    <row r="421" spans="1:6" ht="32.25" hidden="1" customHeight="1" outlineLevel="1" thickBot="1">
      <c r="A421" s="79"/>
      <c r="B421" s="80" t="s">
        <v>216</v>
      </c>
      <c r="C421" s="81">
        <v>2434</v>
      </c>
      <c r="D421" s="81">
        <v>0</v>
      </c>
      <c r="E421" s="81">
        <v>2434</v>
      </c>
      <c r="F421" s="2"/>
    </row>
    <row r="422" spans="1:6" ht="32.25" hidden="1" customHeight="1" outlineLevel="1" thickBot="1">
      <c r="A422" s="79"/>
      <c r="B422" s="80" t="s">
        <v>217</v>
      </c>
      <c r="C422" s="81">
        <v>12818596</v>
      </c>
      <c r="D422" s="81">
        <v>21098406</v>
      </c>
      <c r="E422" s="81">
        <v>33917002</v>
      </c>
      <c r="F422" s="2"/>
    </row>
    <row r="423" spans="1:6" ht="32.25" hidden="1" customHeight="1" outlineLevel="1" thickBot="1">
      <c r="A423" s="79"/>
      <c r="B423" s="80" t="s">
        <v>218</v>
      </c>
      <c r="C423" s="81">
        <v>-39278</v>
      </c>
      <c r="D423" s="81">
        <v>-71977</v>
      </c>
      <c r="E423" s="81">
        <v>-111255</v>
      </c>
      <c r="F423" s="2"/>
    </row>
    <row r="424" spans="1:6" ht="32.25" hidden="1" customHeight="1" outlineLevel="1" thickBot="1">
      <c r="A424" s="79"/>
      <c r="B424" s="80" t="s">
        <v>219</v>
      </c>
      <c r="C424" s="81">
        <v>72945.023744275706</v>
      </c>
      <c r="D424" s="81">
        <v>1138205.74625572</v>
      </c>
      <c r="E424" s="81">
        <v>1211150.77</v>
      </c>
      <c r="F424" s="2"/>
    </row>
    <row r="425" spans="1:6" ht="32.25" hidden="1" customHeight="1" outlineLevel="1" thickBot="1">
      <c r="A425" s="79"/>
      <c r="B425" s="80" t="s">
        <v>220</v>
      </c>
      <c r="C425" s="81">
        <v>94872</v>
      </c>
      <c r="D425" s="81">
        <v>961596</v>
      </c>
      <c r="E425" s="81">
        <v>1056468</v>
      </c>
      <c r="F425" s="2"/>
    </row>
    <row r="426" spans="1:6" ht="34.049999999999997" customHeight="1" collapsed="1" thickBot="1">
      <c r="A426" s="79" t="s">
        <v>93</v>
      </c>
      <c r="B426" s="82" t="s">
        <v>242</v>
      </c>
      <c r="C426" s="81">
        <f>SUM($C$408:$C$425)</f>
        <v>41748621.562751874</v>
      </c>
      <c r="D426" s="81">
        <f>SUM($D$408:$D$425)</f>
        <v>322896924.59724808</v>
      </c>
      <c r="E426" s="81">
        <f>SUM($E$408:$E$425)</f>
        <v>364645546.15999997</v>
      </c>
      <c r="F426" s="2"/>
    </row>
    <row r="427" spans="1:6">
      <c r="B427" s="83"/>
      <c r="C427" s="2"/>
      <c r="D427" s="2"/>
      <c r="E427" s="2"/>
    </row>
    <row r="428" spans="1:6">
      <c r="B428" s="83"/>
      <c r="C428" s="2"/>
      <c r="D428" s="2"/>
      <c r="E428" s="2"/>
    </row>
    <row r="429" spans="1:6">
      <c r="B429" s="83"/>
      <c r="C429" s="2"/>
      <c r="D429" s="2"/>
      <c r="E429" s="2"/>
    </row>
    <row r="430" spans="1:6">
      <c r="B430" s="83"/>
      <c r="C430" s="2"/>
      <c r="D430" s="2"/>
      <c r="E430" s="2"/>
    </row>
    <row r="431" spans="1:6">
      <c r="B431" s="83"/>
      <c r="C431" s="2"/>
      <c r="D431" s="2"/>
      <c r="E431" s="2"/>
    </row>
    <row r="432" spans="1:6">
      <c r="B432" s="83"/>
      <c r="C432" s="2"/>
      <c r="D432" s="2"/>
      <c r="E432" s="2"/>
    </row>
  </sheetData>
  <dataConsolidate link="1"/>
  <mergeCells count="6">
    <mergeCell ref="A293:E293"/>
    <mergeCell ref="A1:E1"/>
    <mergeCell ref="A2:E2"/>
    <mergeCell ref="A3:E3"/>
    <mergeCell ref="A5:E5"/>
    <mergeCell ref="A7:E7"/>
  </mergeCells>
  <pageMargins left="0.69" right="0.5" top="0.84" bottom="0.75" header="0.5" footer="0.5"/>
  <pageSetup firstPageNumber="19" orientation="landscape" useFirstPageNumber="1"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CD8EF-E0F8-443A-8A11-F08B99C19277}">
  <dimension ref="A1:F359"/>
  <sheetViews>
    <sheetView showGridLines="0" zoomScaleNormal="100" workbookViewId="0">
      <selection sqref="A1:E1"/>
    </sheetView>
  </sheetViews>
  <sheetFormatPr defaultRowHeight="15" outlineLevelRow="1"/>
  <cols>
    <col min="1" max="1" width="5" style="2" customWidth="1"/>
    <col min="2" max="2" width="60.88671875" style="2" customWidth="1"/>
    <col min="3" max="5" width="19.6640625" style="2" customWidth="1"/>
    <col min="6" max="6" width="9.5546875" style="2" customWidth="1"/>
    <col min="7" max="16384" width="8.88671875" style="2"/>
  </cols>
  <sheetData>
    <row r="1" spans="1:6" ht="16.8">
      <c r="A1" s="456" t="s">
        <v>196</v>
      </c>
      <c r="B1" s="457"/>
      <c r="C1" s="457"/>
      <c r="D1" s="457"/>
      <c r="E1" s="457"/>
    </row>
    <row r="2" spans="1:6" ht="16.8">
      <c r="A2" s="456" t="s">
        <v>197</v>
      </c>
      <c r="B2" s="457"/>
      <c r="C2" s="457"/>
      <c r="D2" s="457"/>
      <c r="E2" s="457"/>
    </row>
    <row r="3" spans="1:6" ht="16.8">
      <c r="A3" s="456" t="s">
        <v>243</v>
      </c>
      <c r="B3" s="457"/>
      <c r="C3" s="457"/>
      <c r="D3" s="457"/>
      <c r="E3" s="457"/>
    </row>
    <row r="4" spans="1:6" ht="15" customHeight="1">
      <c r="A4" s="458" t="s">
        <v>36</v>
      </c>
      <c r="B4" s="458"/>
      <c r="C4" s="458"/>
      <c r="D4" s="459" t="s">
        <v>244</v>
      </c>
      <c r="E4" s="459"/>
    </row>
    <row r="5" spans="1:6" ht="14.25" customHeight="1">
      <c r="A5" s="458"/>
      <c r="B5" s="458"/>
      <c r="C5" s="458"/>
      <c r="D5" s="460"/>
      <c r="E5" s="460"/>
    </row>
    <row r="6" spans="1:6" ht="16.8">
      <c r="A6" s="43"/>
      <c r="B6" s="84"/>
      <c r="C6" s="85" t="s">
        <v>200</v>
      </c>
      <c r="D6" s="85" t="s">
        <v>201</v>
      </c>
      <c r="E6" s="85" t="s">
        <v>193</v>
      </c>
    </row>
    <row r="7" spans="1:6" ht="16.8">
      <c r="A7" s="449" t="s">
        <v>245</v>
      </c>
      <c r="B7" s="450"/>
      <c r="C7" s="450"/>
      <c r="D7" s="450"/>
      <c r="E7" s="451"/>
    </row>
    <row r="8" spans="1:6" ht="18" customHeight="1">
      <c r="A8" s="449" t="s">
        <v>246</v>
      </c>
      <c r="B8" s="450"/>
      <c r="C8" s="450"/>
      <c r="D8" s="450"/>
      <c r="E8" s="451"/>
    </row>
    <row r="9" spans="1:6" ht="18" hidden="1" customHeight="1" outlineLevel="1">
      <c r="A9" s="86" t="s">
        <v>49</v>
      </c>
      <c r="B9" s="87" t="s">
        <v>203</v>
      </c>
      <c r="C9" s="88">
        <v>3697387</v>
      </c>
      <c r="D9" s="89"/>
      <c r="E9" s="88">
        <v>3697387</v>
      </c>
      <c r="F9" s="2" t="b">
        <f t="shared" ref="F9:F26" si="0">IF(SUM(C9:D9)=E9, TRUE, E9-SUM(C9:D9))</f>
        <v>1</v>
      </c>
    </row>
    <row r="10" spans="1:6" ht="18" hidden="1" customHeight="1" outlineLevel="1">
      <c r="A10" s="86" t="s">
        <v>49</v>
      </c>
      <c r="B10" s="87" t="s">
        <v>204</v>
      </c>
      <c r="C10" s="89"/>
      <c r="D10" s="89"/>
      <c r="E10" s="88">
        <v>0</v>
      </c>
      <c r="F10" s="2" t="b">
        <f t="shared" si="0"/>
        <v>1</v>
      </c>
    </row>
    <row r="11" spans="1:6" ht="18" hidden="1" customHeight="1" outlineLevel="1">
      <c r="A11" s="86" t="s">
        <v>49</v>
      </c>
      <c r="B11" s="87" t="s">
        <v>205</v>
      </c>
      <c r="C11" s="88">
        <v>6490766</v>
      </c>
      <c r="D11" s="88">
        <v>60163558</v>
      </c>
      <c r="E11" s="88">
        <v>66654324</v>
      </c>
      <c r="F11" s="2" t="b">
        <f t="shared" si="0"/>
        <v>1</v>
      </c>
    </row>
    <row r="12" spans="1:6" ht="18" hidden="1" customHeight="1" outlineLevel="1">
      <c r="A12" s="86" t="s">
        <v>49</v>
      </c>
      <c r="B12" s="87" t="s">
        <v>206</v>
      </c>
      <c r="C12" s="88">
        <v>1450385</v>
      </c>
      <c r="D12" s="88">
        <v>7724192</v>
      </c>
      <c r="E12" s="88">
        <v>9174577</v>
      </c>
      <c r="F12" s="2" t="b">
        <f t="shared" si="0"/>
        <v>1</v>
      </c>
    </row>
    <row r="13" spans="1:6" ht="18" hidden="1" customHeight="1" outlineLevel="1">
      <c r="A13" s="86" t="s">
        <v>49</v>
      </c>
      <c r="B13" s="87" t="s">
        <v>207</v>
      </c>
      <c r="C13" s="88">
        <v>5787302</v>
      </c>
      <c r="D13" s="88">
        <v>46508897</v>
      </c>
      <c r="E13" s="88">
        <v>52296199</v>
      </c>
      <c r="F13" s="2" t="b">
        <f t="shared" si="0"/>
        <v>1</v>
      </c>
    </row>
    <row r="14" spans="1:6" ht="18" hidden="1" customHeight="1" outlineLevel="1">
      <c r="A14" s="86" t="s">
        <v>49</v>
      </c>
      <c r="B14" s="87" t="s">
        <v>208</v>
      </c>
      <c r="C14" s="88">
        <v>12931430</v>
      </c>
      <c r="D14" s="88">
        <v>113995016</v>
      </c>
      <c r="E14" s="88">
        <v>126926446</v>
      </c>
      <c r="F14" s="2" t="b">
        <f t="shared" si="0"/>
        <v>1</v>
      </c>
    </row>
    <row r="15" spans="1:6" ht="18" hidden="1" customHeight="1" outlineLevel="1">
      <c r="A15" s="86" t="s">
        <v>49</v>
      </c>
      <c r="B15" s="87" t="s">
        <v>209</v>
      </c>
      <c r="C15" s="88">
        <v>0</v>
      </c>
      <c r="D15" s="88">
        <v>0</v>
      </c>
      <c r="E15" s="88">
        <v>0</v>
      </c>
      <c r="F15" s="2" t="b">
        <f t="shared" si="0"/>
        <v>1</v>
      </c>
    </row>
    <row r="16" spans="1:6" ht="18" hidden="1" customHeight="1" outlineLevel="1">
      <c r="A16" s="86" t="s">
        <v>49</v>
      </c>
      <c r="B16" s="87" t="s">
        <v>210</v>
      </c>
      <c r="C16" s="88">
        <v>0</v>
      </c>
      <c r="D16" s="88">
        <v>0</v>
      </c>
      <c r="E16" s="88">
        <v>0</v>
      </c>
      <c r="F16" s="2" t="b">
        <f t="shared" si="0"/>
        <v>1</v>
      </c>
    </row>
    <row r="17" spans="1:6" ht="18" hidden="1" customHeight="1" outlineLevel="1">
      <c r="A17" s="86" t="s">
        <v>49</v>
      </c>
      <c r="B17" s="87" t="s">
        <v>211</v>
      </c>
      <c r="C17" s="89"/>
      <c r="D17" s="88">
        <v>3462274</v>
      </c>
      <c r="E17" s="88">
        <v>3462274</v>
      </c>
      <c r="F17" s="2" t="b">
        <f t="shared" si="0"/>
        <v>1</v>
      </c>
    </row>
    <row r="18" spans="1:6" ht="18" hidden="1" customHeight="1" outlineLevel="1">
      <c r="A18" s="86" t="s">
        <v>49</v>
      </c>
      <c r="B18" s="87" t="s">
        <v>212</v>
      </c>
      <c r="C18" s="88">
        <v>0</v>
      </c>
      <c r="D18" s="88">
        <v>1350000</v>
      </c>
      <c r="E18" s="88">
        <v>1350000</v>
      </c>
      <c r="F18" s="2" t="b">
        <f t="shared" si="0"/>
        <v>1</v>
      </c>
    </row>
    <row r="19" spans="1:6" ht="18" hidden="1" customHeight="1" outlineLevel="1">
      <c r="A19" s="86" t="s">
        <v>49</v>
      </c>
      <c r="B19" s="87" t="s">
        <v>213</v>
      </c>
      <c r="C19" s="88">
        <v>2560790</v>
      </c>
      <c r="D19" s="88">
        <v>28705932</v>
      </c>
      <c r="E19" s="88">
        <v>31266722</v>
      </c>
      <c r="F19" s="2" t="b">
        <f t="shared" si="0"/>
        <v>1</v>
      </c>
    </row>
    <row r="20" spans="1:6" ht="18" hidden="1" customHeight="1" outlineLevel="1">
      <c r="A20" s="86" t="s">
        <v>49</v>
      </c>
      <c r="B20" s="87" t="s">
        <v>214</v>
      </c>
      <c r="C20" s="89"/>
      <c r="D20" s="89"/>
      <c r="E20" s="88">
        <v>0</v>
      </c>
      <c r="F20" s="2" t="b">
        <f t="shared" si="0"/>
        <v>1</v>
      </c>
    </row>
    <row r="21" spans="1:6" ht="18" hidden="1" customHeight="1" outlineLevel="1">
      <c r="A21" s="86" t="s">
        <v>49</v>
      </c>
      <c r="B21" s="87" t="s">
        <v>215</v>
      </c>
      <c r="C21" s="88">
        <v>135000</v>
      </c>
      <c r="D21" s="89"/>
      <c r="E21" s="88">
        <v>135000</v>
      </c>
      <c r="F21" s="2" t="b">
        <f t="shared" si="0"/>
        <v>1</v>
      </c>
    </row>
    <row r="22" spans="1:6" ht="18" hidden="1" customHeight="1" outlineLevel="1">
      <c r="A22" s="86" t="s">
        <v>49</v>
      </c>
      <c r="B22" s="87" t="s">
        <v>216</v>
      </c>
      <c r="C22" s="88">
        <v>0</v>
      </c>
      <c r="D22" s="89"/>
      <c r="E22" s="88">
        <v>0</v>
      </c>
      <c r="F22" s="2" t="b">
        <f t="shared" si="0"/>
        <v>1</v>
      </c>
    </row>
    <row r="23" spans="1:6" ht="18" hidden="1" customHeight="1" outlineLevel="1">
      <c r="A23" s="86" t="s">
        <v>49</v>
      </c>
      <c r="B23" s="87" t="s">
        <v>217</v>
      </c>
      <c r="C23" s="88">
        <v>19762616</v>
      </c>
      <c r="D23" s="88">
        <v>42318228</v>
      </c>
      <c r="E23" s="88">
        <v>62080844</v>
      </c>
      <c r="F23" s="2" t="b">
        <f t="shared" si="0"/>
        <v>1</v>
      </c>
    </row>
    <row r="24" spans="1:6" ht="18" hidden="1" customHeight="1" outlineLevel="1">
      <c r="A24" s="86" t="s">
        <v>49</v>
      </c>
      <c r="B24" s="87" t="s">
        <v>218</v>
      </c>
      <c r="C24" s="89"/>
      <c r="D24" s="89"/>
      <c r="E24" s="88">
        <v>0</v>
      </c>
      <c r="F24" s="2" t="b">
        <f t="shared" si="0"/>
        <v>1</v>
      </c>
    </row>
    <row r="25" spans="1:6" ht="18" hidden="1" customHeight="1" outlineLevel="1">
      <c r="A25" s="86" t="s">
        <v>49</v>
      </c>
      <c r="B25" s="87" t="s">
        <v>219</v>
      </c>
      <c r="C25" s="89"/>
      <c r="D25" s="88">
        <v>203821.77</v>
      </c>
      <c r="E25" s="88">
        <v>203821.77</v>
      </c>
      <c r="F25" s="2" t="b">
        <f t="shared" si="0"/>
        <v>1</v>
      </c>
    </row>
    <row r="26" spans="1:6" ht="18" hidden="1" customHeight="1" outlineLevel="1">
      <c r="A26" s="86" t="s">
        <v>49</v>
      </c>
      <c r="B26" s="87" t="s">
        <v>220</v>
      </c>
      <c r="C26" s="88">
        <v>0</v>
      </c>
      <c r="D26" s="88">
        <v>2250000</v>
      </c>
      <c r="E26" s="88">
        <v>2250000</v>
      </c>
      <c r="F26" s="2" t="b">
        <f t="shared" si="0"/>
        <v>1</v>
      </c>
    </row>
    <row r="27" spans="1:6" ht="18" customHeight="1" collapsed="1">
      <c r="A27" s="86" t="s">
        <v>39</v>
      </c>
      <c r="B27" s="90" t="s">
        <v>247</v>
      </c>
      <c r="C27" s="88">
        <f>SUM($C$9:$C$26)</f>
        <v>52815676</v>
      </c>
      <c r="D27" s="88">
        <f>SUM($D$9:$D$26)</f>
        <v>306681918.76999998</v>
      </c>
      <c r="E27" s="88">
        <f>SUM($E$9:$E$26)</f>
        <v>359497594.76999998</v>
      </c>
    </row>
    <row r="28" spans="1:6" ht="18" hidden="1" customHeight="1" outlineLevel="1">
      <c r="A28" s="86" t="s">
        <v>49</v>
      </c>
      <c r="B28" s="87" t="s">
        <v>203</v>
      </c>
      <c r="C28" s="88">
        <v>1723354</v>
      </c>
      <c r="D28" s="89"/>
      <c r="E28" s="88">
        <v>1723354</v>
      </c>
    </row>
    <row r="29" spans="1:6" ht="18" hidden="1" customHeight="1" outlineLevel="1">
      <c r="A29" s="86" t="s">
        <v>49</v>
      </c>
      <c r="B29" s="87" t="s">
        <v>204</v>
      </c>
      <c r="C29" s="88">
        <v>1269875</v>
      </c>
      <c r="D29" s="88">
        <v>15903896</v>
      </c>
      <c r="E29" s="88">
        <v>17173771</v>
      </c>
    </row>
    <row r="30" spans="1:6" ht="18" hidden="1" customHeight="1" outlineLevel="1">
      <c r="A30" s="86" t="s">
        <v>49</v>
      </c>
      <c r="B30" s="87" t="s">
        <v>205</v>
      </c>
      <c r="C30" s="88">
        <v>5009804</v>
      </c>
      <c r="D30" s="88">
        <v>84193832</v>
      </c>
      <c r="E30" s="88">
        <v>89203636</v>
      </c>
    </row>
    <row r="31" spans="1:6" ht="18" hidden="1" customHeight="1" outlineLevel="1">
      <c r="A31" s="86" t="s">
        <v>49</v>
      </c>
      <c r="B31" s="87" t="s">
        <v>206</v>
      </c>
      <c r="C31" s="88">
        <v>1745563</v>
      </c>
      <c r="D31" s="88">
        <v>37524152</v>
      </c>
      <c r="E31" s="88">
        <v>39269715</v>
      </c>
    </row>
    <row r="32" spans="1:6" ht="18" hidden="1" customHeight="1" outlineLevel="1">
      <c r="A32" s="86" t="s">
        <v>49</v>
      </c>
      <c r="B32" s="87" t="s">
        <v>207</v>
      </c>
      <c r="C32" s="88">
        <v>10244494</v>
      </c>
      <c r="D32" s="88">
        <v>54550325</v>
      </c>
      <c r="E32" s="88">
        <v>64794819</v>
      </c>
    </row>
    <row r="33" spans="1:5" ht="18" hidden="1" customHeight="1" outlineLevel="1">
      <c r="A33" s="86" t="s">
        <v>49</v>
      </c>
      <c r="B33" s="87" t="s">
        <v>208</v>
      </c>
      <c r="C33" s="88">
        <v>26977277</v>
      </c>
      <c r="D33" s="88">
        <v>235614341</v>
      </c>
      <c r="E33" s="88">
        <v>262591618</v>
      </c>
    </row>
    <row r="34" spans="1:5" ht="18" hidden="1" customHeight="1" outlineLevel="1">
      <c r="A34" s="86" t="s">
        <v>49</v>
      </c>
      <c r="B34" s="87" t="s">
        <v>209</v>
      </c>
      <c r="C34" s="88">
        <v>181626</v>
      </c>
      <c r="D34" s="88">
        <v>16026</v>
      </c>
      <c r="E34" s="88">
        <v>197652</v>
      </c>
    </row>
    <row r="35" spans="1:5" ht="18" hidden="1" customHeight="1" outlineLevel="1">
      <c r="A35" s="86" t="s">
        <v>49</v>
      </c>
      <c r="B35" s="87" t="s">
        <v>210</v>
      </c>
      <c r="C35" s="88">
        <v>1142984</v>
      </c>
      <c r="D35" s="88">
        <v>42476</v>
      </c>
      <c r="E35" s="88">
        <v>1185460</v>
      </c>
    </row>
    <row r="36" spans="1:5" ht="18" hidden="1" customHeight="1" outlineLevel="1">
      <c r="A36" s="86" t="s">
        <v>49</v>
      </c>
      <c r="B36" s="87" t="s">
        <v>211</v>
      </c>
      <c r="C36" s="89"/>
      <c r="D36" s="89"/>
      <c r="E36" s="88">
        <v>0</v>
      </c>
    </row>
    <row r="37" spans="1:5" ht="18" hidden="1" customHeight="1" outlineLevel="1">
      <c r="A37" s="86" t="s">
        <v>49</v>
      </c>
      <c r="B37" s="87" t="s">
        <v>212</v>
      </c>
      <c r="C37" s="88">
        <v>0</v>
      </c>
      <c r="D37" s="88">
        <v>450148.45</v>
      </c>
      <c r="E37" s="88">
        <v>450148.45</v>
      </c>
    </row>
    <row r="38" spans="1:5" ht="18" hidden="1" customHeight="1" outlineLevel="1">
      <c r="A38" s="86" t="s">
        <v>49</v>
      </c>
      <c r="B38" s="87" t="s">
        <v>213</v>
      </c>
      <c r="C38" s="88">
        <v>1675539</v>
      </c>
      <c r="D38" s="88">
        <v>27155189</v>
      </c>
      <c r="E38" s="88">
        <v>28830728</v>
      </c>
    </row>
    <row r="39" spans="1:5" ht="18" hidden="1" customHeight="1" outlineLevel="1">
      <c r="A39" s="86" t="s">
        <v>49</v>
      </c>
      <c r="B39" s="87" t="s">
        <v>214</v>
      </c>
      <c r="C39" s="88">
        <v>4926309</v>
      </c>
      <c r="D39" s="88">
        <v>10359865</v>
      </c>
      <c r="E39" s="88">
        <v>15286174</v>
      </c>
    </row>
    <row r="40" spans="1:5" ht="18" hidden="1" customHeight="1" outlineLevel="1">
      <c r="A40" s="86" t="s">
        <v>49</v>
      </c>
      <c r="B40" s="87" t="s">
        <v>215</v>
      </c>
      <c r="C40" s="88">
        <v>3382006</v>
      </c>
      <c r="D40" s="89"/>
      <c r="E40" s="88">
        <v>3382006</v>
      </c>
    </row>
    <row r="41" spans="1:5" ht="18" hidden="1" customHeight="1" outlineLevel="1">
      <c r="A41" s="86" t="s">
        <v>49</v>
      </c>
      <c r="B41" s="87" t="s">
        <v>216</v>
      </c>
      <c r="C41" s="89"/>
      <c r="D41" s="89"/>
      <c r="E41" s="88">
        <v>0</v>
      </c>
    </row>
    <row r="42" spans="1:5" ht="18" hidden="1" customHeight="1" outlineLevel="1">
      <c r="A42" s="86" t="s">
        <v>49</v>
      </c>
      <c r="B42" s="87" t="s">
        <v>217</v>
      </c>
      <c r="C42" s="88">
        <v>243951191</v>
      </c>
      <c r="D42" s="88">
        <v>122738293</v>
      </c>
      <c r="E42" s="88">
        <v>366689484</v>
      </c>
    </row>
    <row r="43" spans="1:5" ht="18" hidden="1" customHeight="1" outlineLevel="1">
      <c r="A43" s="86" t="s">
        <v>49</v>
      </c>
      <c r="B43" s="87" t="s">
        <v>218</v>
      </c>
      <c r="C43" s="88">
        <v>763431</v>
      </c>
      <c r="D43" s="88">
        <v>2431644</v>
      </c>
      <c r="E43" s="88">
        <v>3195075</v>
      </c>
    </row>
    <row r="44" spans="1:5" ht="18" hidden="1" customHeight="1" outlineLevel="1">
      <c r="A44" s="86" t="s">
        <v>49</v>
      </c>
      <c r="B44" s="87" t="s">
        <v>219</v>
      </c>
      <c r="C44" s="89"/>
      <c r="D44" s="89"/>
      <c r="E44" s="88">
        <v>0</v>
      </c>
    </row>
    <row r="45" spans="1:5" ht="18" hidden="1" customHeight="1" outlineLevel="1">
      <c r="A45" s="86" t="s">
        <v>49</v>
      </c>
      <c r="B45" s="87" t="s">
        <v>220</v>
      </c>
      <c r="C45" s="88">
        <v>40036</v>
      </c>
      <c r="D45" s="88">
        <v>7034007</v>
      </c>
      <c r="E45" s="88">
        <v>7074043</v>
      </c>
    </row>
    <row r="46" spans="1:5" ht="18" customHeight="1" collapsed="1">
      <c r="A46" s="86" t="s">
        <v>41</v>
      </c>
      <c r="B46" s="90" t="s">
        <v>248</v>
      </c>
      <c r="C46" s="88">
        <f>SUM($C$28:$C$45)</f>
        <v>303033489</v>
      </c>
      <c r="D46" s="88">
        <f>SUM($D$28:$D$45)</f>
        <v>598014194.45000005</v>
      </c>
      <c r="E46" s="88">
        <f>SUM($E$28:$E$45)</f>
        <v>901047683.45000005</v>
      </c>
    </row>
    <row r="47" spans="1:5" ht="18" hidden="1" customHeight="1" outlineLevel="1">
      <c r="A47" s="86" t="s">
        <v>49</v>
      </c>
      <c r="B47" s="87" t="s">
        <v>203</v>
      </c>
      <c r="C47" s="88">
        <v>36131006</v>
      </c>
      <c r="D47" s="88">
        <v>54646</v>
      </c>
      <c r="E47" s="88">
        <v>36185652</v>
      </c>
    </row>
    <row r="48" spans="1:5" ht="18" hidden="1" customHeight="1" outlineLevel="1">
      <c r="A48" s="86" t="s">
        <v>49</v>
      </c>
      <c r="B48" s="87" t="s">
        <v>204</v>
      </c>
      <c r="C48" s="89"/>
      <c r="D48" s="89"/>
      <c r="E48" s="88">
        <v>0</v>
      </c>
    </row>
    <row r="49" spans="1:5" ht="18" hidden="1" customHeight="1" outlineLevel="1">
      <c r="A49" s="86" t="s">
        <v>49</v>
      </c>
      <c r="B49" s="87" t="s">
        <v>205</v>
      </c>
      <c r="C49" s="88">
        <v>172753656</v>
      </c>
      <c r="D49" s="88">
        <v>1609446485</v>
      </c>
      <c r="E49" s="88">
        <v>1782200141</v>
      </c>
    </row>
    <row r="50" spans="1:5" ht="18" hidden="1" customHeight="1" outlineLevel="1">
      <c r="A50" s="86" t="s">
        <v>49</v>
      </c>
      <c r="B50" s="87" t="s">
        <v>206</v>
      </c>
      <c r="C50" s="88">
        <v>18146021</v>
      </c>
      <c r="D50" s="88">
        <v>572554942</v>
      </c>
      <c r="E50" s="88">
        <v>590700963</v>
      </c>
    </row>
    <row r="51" spans="1:5" ht="18" hidden="1" customHeight="1" outlineLevel="1">
      <c r="A51" s="86" t="s">
        <v>49</v>
      </c>
      <c r="B51" s="87" t="s">
        <v>207</v>
      </c>
      <c r="C51" s="88">
        <v>117892989</v>
      </c>
      <c r="D51" s="88">
        <v>1155511016</v>
      </c>
      <c r="E51" s="88">
        <v>1273404005</v>
      </c>
    </row>
    <row r="52" spans="1:5" ht="18" hidden="1" customHeight="1" outlineLevel="1">
      <c r="A52" s="86" t="s">
        <v>49</v>
      </c>
      <c r="B52" s="87" t="s">
        <v>208</v>
      </c>
      <c r="C52" s="88">
        <v>189543117</v>
      </c>
      <c r="D52" s="88">
        <v>1655433089</v>
      </c>
      <c r="E52" s="88">
        <v>1844976206</v>
      </c>
    </row>
    <row r="53" spans="1:5" ht="18" hidden="1" customHeight="1" outlineLevel="1">
      <c r="A53" s="86" t="s">
        <v>49</v>
      </c>
      <c r="B53" s="87" t="s">
        <v>209</v>
      </c>
      <c r="C53" s="88">
        <v>4906250</v>
      </c>
      <c r="D53" s="88">
        <v>101328</v>
      </c>
      <c r="E53" s="88">
        <v>5007578</v>
      </c>
    </row>
    <row r="54" spans="1:5" ht="18" hidden="1" customHeight="1" outlineLevel="1">
      <c r="A54" s="86" t="s">
        <v>49</v>
      </c>
      <c r="B54" s="87" t="s">
        <v>210</v>
      </c>
      <c r="C54" s="88">
        <v>9911986</v>
      </c>
      <c r="D54" s="88">
        <v>1125860</v>
      </c>
      <c r="E54" s="88">
        <v>11037846</v>
      </c>
    </row>
    <row r="55" spans="1:5" ht="18" hidden="1" customHeight="1" outlineLevel="1">
      <c r="A55" s="86" t="s">
        <v>49</v>
      </c>
      <c r="B55" s="87" t="s">
        <v>211</v>
      </c>
      <c r="C55" s="88">
        <v>7740749</v>
      </c>
      <c r="D55" s="88">
        <v>110934858</v>
      </c>
      <c r="E55" s="88">
        <v>118675607</v>
      </c>
    </row>
    <row r="56" spans="1:5" ht="18" hidden="1" customHeight="1" outlineLevel="1">
      <c r="A56" s="86" t="s">
        <v>49</v>
      </c>
      <c r="B56" s="87" t="s">
        <v>212</v>
      </c>
      <c r="C56" s="88">
        <v>3705973.55119657</v>
      </c>
      <c r="D56" s="88">
        <v>79797505.644589707</v>
      </c>
      <c r="E56" s="88">
        <v>83503479.195786297</v>
      </c>
    </row>
    <row r="57" spans="1:5" ht="18" hidden="1" customHeight="1" outlineLevel="1">
      <c r="A57" s="86" t="s">
        <v>49</v>
      </c>
      <c r="B57" s="87" t="s">
        <v>213</v>
      </c>
      <c r="C57" s="88">
        <v>62367754</v>
      </c>
      <c r="D57" s="88">
        <v>965915461</v>
      </c>
      <c r="E57" s="88">
        <v>1028283215</v>
      </c>
    </row>
    <row r="58" spans="1:5" ht="18" hidden="1" customHeight="1" outlineLevel="1">
      <c r="A58" s="86" t="s">
        <v>49</v>
      </c>
      <c r="B58" s="87" t="s">
        <v>214</v>
      </c>
      <c r="C58" s="89"/>
      <c r="D58" s="89"/>
      <c r="E58" s="88">
        <v>0</v>
      </c>
    </row>
    <row r="59" spans="1:5" ht="18" hidden="1" customHeight="1" outlineLevel="1">
      <c r="A59" s="86" t="s">
        <v>49</v>
      </c>
      <c r="B59" s="87" t="s">
        <v>215</v>
      </c>
      <c r="C59" s="89"/>
      <c r="D59" s="89"/>
      <c r="E59" s="88">
        <v>0</v>
      </c>
    </row>
    <row r="60" spans="1:5" ht="18" hidden="1" customHeight="1" outlineLevel="1">
      <c r="A60" s="86" t="s">
        <v>49</v>
      </c>
      <c r="B60" s="87" t="s">
        <v>216</v>
      </c>
      <c r="C60" s="88">
        <v>3238514</v>
      </c>
      <c r="D60" s="89"/>
      <c r="E60" s="88">
        <v>3238514</v>
      </c>
    </row>
    <row r="61" spans="1:5" ht="18" hidden="1" customHeight="1" outlineLevel="1">
      <c r="A61" s="86" t="s">
        <v>49</v>
      </c>
      <c r="B61" s="87" t="s">
        <v>217</v>
      </c>
      <c r="C61" s="88">
        <v>153215629</v>
      </c>
      <c r="D61" s="88">
        <v>648289810</v>
      </c>
      <c r="E61" s="88">
        <v>801505439</v>
      </c>
    </row>
    <row r="62" spans="1:5" ht="18" hidden="1" customHeight="1" outlineLevel="1">
      <c r="A62" s="86" t="s">
        <v>49</v>
      </c>
      <c r="B62" s="87" t="s">
        <v>218</v>
      </c>
      <c r="C62" s="88">
        <v>24222013</v>
      </c>
      <c r="D62" s="88">
        <v>41824791</v>
      </c>
      <c r="E62" s="88">
        <v>66046804</v>
      </c>
    </row>
    <row r="63" spans="1:5" ht="18" hidden="1" customHeight="1" outlineLevel="1">
      <c r="A63" s="86" t="s">
        <v>49</v>
      </c>
      <c r="B63" s="87" t="s">
        <v>219</v>
      </c>
      <c r="C63" s="88">
        <v>4062532.9587480901</v>
      </c>
      <c r="D63" s="88">
        <v>63390238.061251901</v>
      </c>
      <c r="E63" s="88">
        <v>67452771.019999996</v>
      </c>
    </row>
    <row r="64" spans="1:5" ht="18" hidden="1" customHeight="1" outlineLevel="1">
      <c r="A64" s="86" t="s">
        <v>49</v>
      </c>
      <c r="B64" s="87" t="s">
        <v>220</v>
      </c>
      <c r="C64" s="88">
        <v>4494089</v>
      </c>
      <c r="D64" s="88">
        <v>36306104</v>
      </c>
      <c r="E64" s="88">
        <v>40800193</v>
      </c>
    </row>
    <row r="65" spans="1:5" ht="18" customHeight="1" collapsed="1">
      <c r="A65" s="86" t="s">
        <v>43</v>
      </c>
      <c r="B65" s="90" t="s">
        <v>249</v>
      </c>
      <c r="C65" s="88">
        <f>SUM($C$47:$C$64)</f>
        <v>812332279.50994468</v>
      </c>
      <c r="D65" s="88">
        <f>SUM($D$47:$D$64)</f>
        <v>6940686133.7058411</v>
      </c>
      <c r="E65" s="88">
        <f>SUM($E$47:$E$64)</f>
        <v>7753018413.2157869</v>
      </c>
    </row>
    <row r="66" spans="1:5" ht="18" hidden="1" customHeight="1" outlineLevel="1">
      <c r="A66" s="86" t="s">
        <v>49</v>
      </c>
      <c r="B66" s="87" t="s">
        <v>203</v>
      </c>
      <c r="C66" s="88">
        <v>41551747</v>
      </c>
      <c r="D66" s="88">
        <v>54646</v>
      </c>
      <c r="E66" s="88">
        <v>41606393</v>
      </c>
    </row>
    <row r="67" spans="1:5" ht="18" hidden="1" customHeight="1" outlineLevel="1">
      <c r="A67" s="86" t="s">
        <v>49</v>
      </c>
      <c r="B67" s="87" t="s">
        <v>204</v>
      </c>
      <c r="C67" s="88">
        <v>1269875</v>
      </c>
      <c r="D67" s="88">
        <v>15903896</v>
      </c>
      <c r="E67" s="88">
        <v>17173771</v>
      </c>
    </row>
    <row r="68" spans="1:5" ht="18" hidden="1" customHeight="1" outlineLevel="1">
      <c r="A68" s="86" t="s">
        <v>49</v>
      </c>
      <c r="B68" s="87" t="s">
        <v>205</v>
      </c>
      <c r="C68" s="88">
        <v>184254226</v>
      </c>
      <c r="D68" s="88">
        <v>1753803875</v>
      </c>
      <c r="E68" s="88">
        <v>1938058101</v>
      </c>
    </row>
    <row r="69" spans="1:5" ht="18" hidden="1" customHeight="1" outlineLevel="1">
      <c r="A69" s="86" t="s">
        <v>49</v>
      </c>
      <c r="B69" s="87" t="s">
        <v>206</v>
      </c>
      <c r="C69" s="88">
        <v>21341969</v>
      </c>
      <c r="D69" s="88">
        <v>617803286</v>
      </c>
      <c r="E69" s="88">
        <v>639145255</v>
      </c>
    </row>
    <row r="70" spans="1:5" ht="18" hidden="1" customHeight="1" outlineLevel="1">
      <c r="A70" s="86" t="s">
        <v>49</v>
      </c>
      <c r="B70" s="87" t="s">
        <v>207</v>
      </c>
      <c r="C70" s="88">
        <v>133924785</v>
      </c>
      <c r="D70" s="88">
        <v>1256570238</v>
      </c>
      <c r="E70" s="88">
        <v>1390495023</v>
      </c>
    </row>
    <row r="71" spans="1:5" ht="18" hidden="1" customHeight="1" outlineLevel="1">
      <c r="A71" s="86" t="s">
        <v>49</v>
      </c>
      <c r="B71" s="87" t="s">
        <v>208</v>
      </c>
      <c r="C71" s="88">
        <v>229451824</v>
      </c>
      <c r="D71" s="88">
        <v>2005042446</v>
      </c>
      <c r="E71" s="88">
        <v>2234494270</v>
      </c>
    </row>
    <row r="72" spans="1:5" ht="18" hidden="1" customHeight="1" outlineLevel="1">
      <c r="A72" s="86" t="s">
        <v>49</v>
      </c>
      <c r="B72" s="87" t="s">
        <v>209</v>
      </c>
      <c r="C72" s="88">
        <v>5087876</v>
      </c>
      <c r="D72" s="88">
        <v>117354</v>
      </c>
      <c r="E72" s="88">
        <v>5205230</v>
      </c>
    </row>
    <row r="73" spans="1:5" ht="18" hidden="1" customHeight="1" outlineLevel="1">
      <c r="A73" s="86" t="s">
        <v>49</v>
      </c>
      <c r="B73" s="87" t="s">
        <v>210</v>
      </c>
      <c r="C73" s="88">
        <v>11054970</v>
      </c>
      <c r="D73" s="88">
        <v>1168336</v>
      </c>
      <c r="E73" s="88">
        <v>12223306</v>
      </c>
    </row>
    <row r="74" spans="1:5" ht="18" hidden="1" customHeight="1" outlineLevel="1">
      <c r="A74" s="86" t="s">
        <v>49</v>
      </c>
      <c r="B74" s="87" t="s">
        <v>211</v>
      </c>
      <c r="C74" s="88">
        <v>7740749</v>
      </c>
      <c r="D74" s="88">
        <v>114397132</v>
      </c>
      <c r="E74" s="88">
        <v>122137881</v>
      </c>
    </row>
    <row r="75" spans="1:5" ht="18" hidden="1" customHeight="1" outlineLevel="1">
      <c r="A75" s="86" t="s">
        <v>49</v>
      </c>
      <c r="B75" s="87" t="s">
        <v>212</v>
      </c>
      <c r="C75" s="88">
        <v>3705973.55119657</v>
      </c>
      <c r="D75" s="88">
        <v>81597654.094589695</v>
      </c>
      <c r="E75" s="88">
        <v>85303627.6457863</v>
      </c>
    </row>
    <row r="76" spans="1:5" ht="18" hidden="1" customHeight="1" outlineLevel="1">
      <c r="A76" s="86" t="s">
        <v>49</v>
      </c>
      <c r="B76" s="87" t="s">
        <v>213</v>
      </c>
      <c r="C76" s="88">
        <v>66604083</v>
      </c>
      <c r="D76" s="88">
        <v>1021776582</v>
      </c>
      <c r="E76" s="88">
        <v>1088380665</v>
      </c>
    </row>
    <row r="77" spans="1:5" ht="18" hidden="1" customHeight="1" outlineLevel="1">
      <c r="A77" s="86" t="s">
        <v>49</v>
      </c>
      <c r="B77" s="87" t="s">
        <v>214</v>
      </c>
      <c r="C77" s="88">
        <v>4926309</v>
      </c>
      <c r="D77" s="88">
        <v>10359865</v>
      </c>
      <c r="E77" s="88">
        <v>15286174</v>
      </c>
    </row>
    <row r="78" spans="1:5" ht="18" hidden="1" customHeight="1" outlineLevel="1">
      <c r="A78" s="86" t="s">
        <v>49</v>
      </c>
      <c r="B78" s="87" t="s">
        <v>215</v>
      </c>
      <c r="C78" s="88">
        <v>3517006</v>
      </c>
      <c r="D78" s="88">
        <v>0</v>
      </c>
      <c r="E78" s="88">
        <v>3517006</v>
      </c>
    </row>
    <row r="79" spans="1:5" ht="18" hidden="1" customHeight="1" outlineLevel="1">
      <c r="A79" s="86" t="s">
        <v>49</v>
      </c>
      <c r="B79" s="87" t="s">
        <v>216</v>
      </c>
      <c r="C79" s="88">
        <v>3238514</v>
      </c>
      <c r="D79" s="88">
        <v>0</v>
      </c>
      <c r="E79" s="88">
        <v>3238514</v>
      </c>
    </row>
    <row r="80" spans="1:5" ht="18" hidden="1" customHeight="1" outlineLevel="1">
      <c r="A80" s="86" t="s">
        <v>49</v>
      </c>
      <c r="B80" s="87" t="s">
        <v>217</v>
      </c>
      <c r="C80" s="88">
        <v>416929436</v>
      </c>
      <c r="D80" s="88">
        <v>813346331</v>
      </c>
      <c r="E80" s="88">
        <v>1230275767</v>
      </c>
    </row>
    <row r="81" spans="1:5" ht="18" hidden="1" customHeight="1" outlineLevel="1">
      <c r="A81" s="86" t="s">
        <v>49</v>
      </c>
      <c r="B81" s="87" t="s">
        <v>218</v>
      </c>
      <c r="C81" s="88">
        <v>24985444</v>
      </c>
      <c r="D81" s="88">
        <v>44256435</v>
      </c>
      <c r="E81" s="88">
        <v>69241879</v>
      </c>
    </row>
    <row r="82" spans="1:5" ht="18" hidden="1" customHeight="1" outlineLevel="1">
      <c r="A82" s="86" t="s">
        <v>49</v>
      </c>
      <c r="B82" s="87" t="s">
        <v>219</v>
      </c>
      <c r="C82" s="88">
        <v>4062532.9587480901</v>
      </c>
      <c r="D82" s="88">
        <v>63594059.831251897</v>
      </c>
      <c r="E82" s="88">
        <v>67656592.790000007</v>
      </c>
    </row>
    <row r="83" spans="1:5" ht="18" hidden="1" customHeight="1" outlineLevel="1">
      <c r="A83" s="86" t="s">
        <v>49</v>
      </c>
      <c r="B83" s="87" t="s">
        <v>220</v>
      </c>
      <c r="C83" s="88">
        <v>4534125</v>
      </c>
      <c r="D83" s="88">
        <v>45590111</v>
      </c>
      <c r="E83" s="88">
        <v>50124236</v>
      </c>
    </row>
    <row r="84" spans="1:5" ht="18" customHeight="1" collapsed="1">
      <c r="A84" s="86" t="s">
        <v>45</v>
      </c>
      <c r="B84" s="90" t="s">
        <v>250</v>
      </c>
      <c r="C84" s="88">
        <f>SUM($C$66:$C$83)</f>
        <v>1168181444.5099447</v>
      </c>
      <c r="D84" s="88">
        <f>SUM($D$66:$D$83)</f>
        <v>7845382246.9258413</v>
      </c>
      <c r="E84" s="88">
        <f>SUM($E$66:$E$83)</f>
        <v>9013563691.4357872</v>
      </c>
    </row>
    <row r="85" spans="1:5" ht="18" customHeight="1">
      <c r="A85" s="452" t="s">
        <v>251</v>
      </c>
      <c r="B85" s="453"/>
      <c r="C85" s="453"/>
      <c r="D85" s="453"/>
      <c r="E85" s="454"/>
    </row>
    <row r="86" spans="1:5" ht="18" hidden="1" customHeight="1" outlineLevel="1">
      <c r="A86" s="86" t="s">
        <v>49</v>
      </c>
      <c r="B86" s="87" t="s">
        <v>203</v>
      </c>
      <c r="C86" s="88">
        <v>1180</v>
      </c>
      <c r="D86" s="89"/>
      <c r="E86" s="88">
        <v>1180</v>
      </c>
    </row>
    <row r="87" spans="1:5" ht="18" hidden="1" customHeight="1" outlineLevel="1">
      <c r="A87" s="86" t="s">
        <v>49</v>
      </c>
      <c r="B87" s="87" t="s">
        <v>204</v>
      </c>
      <c r="C87" s="89"/>
      <c r="D87" s="89"/>
      <c r="E87" s="88">
        <v>0</v>
      </c>
    </row>
    <row r="88" spans="1:5" ht="18" hidden="1" customHeight="1" outlineLevel="1">
      <c r="A88" s="86" t="s">
        <v>49</v>
      </c>
      <c r="B88" s="87" t="s">
        <v>205</v>
      </c>
      <c r="C88" s="88">
        <v>53300</v>
      </c>
      <c r="D88" s="88">
        <v>53058</v>
      </c>
      <c r="E88" s="88">
        <v>106358</v>
      </c>
    </row>
    <row r="89" spans="1:5" ht="18" hidden="1" customHeight="1" outlineLevel="1">
      <c r="A89" s="86" t="s">
        <v>49</v>
      </c>
      <c r="B89" s="87" t="s">
        <v>206</v>
      </c>
      <c r="C89" s="89"/>
      <c r="D89" s="89"/>
      <c r="E89" s="88">
        <v>0</v>
      </c>
    </row>
    <row r="90" spans="1:5" ht="18" hidden="1" customHeight="1" outlineLevel="1">
      <c r="A90" s="86" t="s">
        <v>49</v>
      </c>
      <c r="B90" s="87" t="s">
        <v>207</v>
      </c>
      <c r="C90" s="88">
        <v>45256</v>
      </c>
      <c r="D90" s="88">
        <v>2054101</v>
      </c>
      <c r="E90" s="88">
        <v>2099357</v>
      </c>
    </row>
    <row r="91" spans="1:5" ht="18" hidden="1" customHeight="1" outlineLevel="1">
      <c r="A91" s="86" t="s">
        <v>49</v>
      </c>
      <c r="B91" s="87" t="s">
        <v>208</v>
      </c>
      <c r="C91" s="89"/>
      <c r="D91" s="89"/>
      <c r="E91" s="88">
        <v>0</v>
      </c>
    </row>
    <row r="92" spans="1:5" ht="18" hidden="1" customHeight="1" outlineLevel="1">
      <c r="A92" s="86" t="s">
        <v>49</v>
      </c>
      <c r="B92" s="87" t="s">
        <v>209</v>
      </c>
      <c r="C92" s="88">
        <v>0</v>
      </c>
      <c r="D92" s="88">
        <v>0</v>
      </c>
      <c r="E92" s="88">
        <v>0</v>
      </c>
    </row>
    <row r="93" spans="1:5" ht="18" hidden="1" customHeight="1" outlineLevel="1">
      <c r="A93" s="86" t="s">
        <v>49</v>
      </c>
      <c r="B93" s="87" t="s">
        <v>210</v>
      </c>
      <c r="C93" s="88">
        <v>0</v>
      </c>
      <c r="D93" s="88">
        <v>0</v>
      </c>
      <c r="E93" s="88">
        <v>0</v>
      </c>
    </row>
    <row r="94" spans="1:5" ht="18" hidden="1" customHeight="1" outlineLevel="1">
      <c r="A94" s="86" t="s">
        <v>49</v>
      </c>
      <c r="B94" s="87" t="s">
        <v>211</v>
      </c>
      <c r="C94" s="89"/>
      <c r="D94" s="89"/>
      <c r="E94" s="88">
        <v>0</v>
      </c>
    </row>
    <row r="95" spans="1:5" ht="18" hidden="1" customHeight="1" outlineLevel="1">
      <c r="A95" s="86" t="s">
        <v>49</v>
      </c>
      <c r="B95" s="87" t="s">
        <v>212</v>
      </c>
      <c r="C95" s="88">
        <v>0</v>
      </c>
      <c r="D95" s="88">
        <v>561618.54</v>
      </c>
      <c r="E95" s="88">
        <v>561618.54</v>
      </c>
    </row>
    <row r="96" spans="1:5" ht="18" hidden="1" customHeight="1" outlineLevel="1">
      <c r="A96" s="86" t="s">
        <v>49</v>
      </c>
      <c r="B96" s="87" t="s">
        <v>213</v>
      </c>
      <c r="C96" s="88">
        <v>2262361</v>
      </c>
      <c r="D96" s="88">
        <v>7231496</v>
      </c>
      <c r="E96" s="88">
        <v>9493857</v>
      </c>
    </row>
    <row r="97" spans="1:5" ht="18" hidden="1" customHeight="1" outlineLevel="1">
      <c r="A97" s="86" t="s">
        <v>49</v>
      </c>
      <c r="B97" s="87" t="s">
        <v>214</v>
      </c>
      <c r="C97" s="89"/>
      <c r="D97" s="89"/>
      <c r="E97" s="88">
        <v>0</v>
      </c>
    </row>
    <row r="98" spans="1:5" ht="18" hidden="1" customHeight="1" outlineLevel="1">
      <c r="A98" s="86" t="s">
        <v>49</v>
      </c>
      <c r="B98" s="87" t="s">
        <v>215</v>
      </c>
      <c r="C98" s="89"/>
      <c r="D98" s="89"/>
      <c r="E98" s="88">
        <v>0</v>
      </c>
    </row>
    <row r="99" spans="1:5" ht="18" hidden="1" customHeight="1" outlineLevel="1">
      <c r="A99" s="86" t="s">
        <v>49</v>
      </c>
      <c r="B99" s="87" t="s">
        <v>216</v>
      </c>
      <c r="C99" s="89"/>
      <c r="D99" s="89"/>
      <c r="E99" s="88">
        <v>0</v>
      </c>
    </row>
    <row r="100" spans="1:5" ht="18" hidden="1" customHeight="1" outlineLevel="1">
      <c r="A100" s="86" t="s">
        <v>49</v>
      </c>
      <c r="B100" s="87" t="s">
        <v>217</v>
      </c>
      <c r="C100" s="88">
        <v>100000</v>
      </c>
      <c r="D100" s="88">
        <v>0</v>
      </c>
      <c r="E100" s="88">
        <v>100000</v>
      </c>
    </row>
    <row r="101" spans="1:5" ht="18" hidden="1" customHeight="1" outlineLevel="1">
      <c r="A101" s="86" t="s">
        <v>49</v>
      </c>
      <c r="B101" s="87" t="s">
        <v>218</v>
      </c>
      <c r="C101" s="89"/>
      <c r="D101" s="89"/>
      <c r="E101" s="88">
        <v>0</v>
      </c>
    </row>
    <row r="102" spans="1:5" ht="18" hidden="1" customHeight="1" outlineLevel="1">
      <c r="A102" s="86" t="s">
        <v>49</v>
      </c>
      <c r="B102" s="87" t="s">
        <v>219</v>
      </c>
      <c r="C102" s="89"/>
      <c r="D102" s="89"/>
      <c r="E102" s="88">
        <v>0</v>
      </c>
    </row>
    <row r="103" spans="1:5" ht="18" hidden="1" customHeight="1" outlineLevel="1">
      <c r="A103" s="86" t="s">
        <v>49</v>
      </c>
      <c r="B103" s="87" t="s">
        <v>220</v>
      </c>
      <c r="C103" s="88">
        <v>0</v>
      </c>
      <c r="D103" s="88">
        <v>0</v>
      </c>
      <c r="E103" s="88">
        <v>0</v>
      </c>
    </row>
    <row r="104" spans="1:5" ht="18" customHeight="1" collapsed="1">
      <c r="A104" s="86" t="s">
        <v>47</v>
      </c>
      <c r="B104" s="90" t="s">
        <v>247</v>
      </c>
      <c r="C104" s="88">
        <f>SUM($C$86:$C$103)</f>
        <v>2462097</v>
      </c>
      <c r="D104" s="88">
        <f>SUM($D$86:$D$103)</f>
        <v>9900273.5399999991</v>
      </c>
      <c r="E104" s="88">
        <f>SUM($E$86:$E$103)</f>
        <v>12362370.539999999</v>
      </c>
    </row>
    <row r="105" spans="1:5" ht="18" hidden="1" customHeight="1" outlineLevel="1">
      <c r="A105" s="86" t="s">
        <v>49</v>
      </c>
      <c r="B105" s="87" t="s">
        <v>203</v>
      </c>
      <c r="C105" s="88">
        <v>5375096</v>
      </c>
      <c r="D105" s="89"/>
      <c r="E105" s="88">
        <v>5375096</v>
      </c>
    </row>
    <row r="106" spans="1:5" ht="18" hidden="1" customHeight="1" outlineLevel="1">
      <c r="A106" s="86" t="s">
        <v>49</v>
      </c>
      <c r="B106" s="87" t="s">
        <v>204</v>
      </c>
      <c r="C106" s="88">
        <v>54200</v>
      </c>
      <c r="D106" s="88">
        <v>671102</v>
      </c>
      <c r="E106" s="88">
        <v>725302</v>
      </c>
    </row>
    <row r="107" spans="1:5" ht="18" hidden="1" customHeight="1" outlineLevel="1">
      <c r="A107" s="86" t="s">
        <v>49</v>
      </c>
      <c r="B107" s="87" t="s">
        <v>205</v>
      </c>
      <c r="C107" s="88">
        <v>1965278</v>
      </c>
      <c r="D107" s="88">
        <v>139413305</v>
      </c>
      <c r="E107" s="88">
        <v>141378583</v>
      </c>
    </row>
    <row r="108" spans="1:5" ht="18" hidden="1" customHeight="1" outlineLevel="1">
      <c r="A108" s="86" t="s">
        <v>49</v>
      </c>
      <c r="B108" s="87" t="s">
        <v>206</v>
      </c>
      <c r="C108" s="88">
        <v>413527</v>
      </c>
      <c r="D108" s="88">
        <v>10937465</v>
      </c>
      <c r="E108" s="88">
        <v>11350992</v>
      </c>
    </row>
    <row r="109" spans="1:5" ht="18" hidden="1" customHeight="1" outlineLevel="1">
      <c r="A109" s="86" t="s">
        <v>49</v>
      </c>
      <c r="B109" s="87" t="s">
        <v>207</v>
      </c>
      <c r="C109" s="88">
        <v>4639487</v>
      </c>
      <c r="D109" s="88">
        <v>54106973</v>
      </c>
      <c r="E109" s="88">
        <v>58746460</v>
      </c>
    </row>
    <row r="110" spans="1:5" ht="18" hidden="1" customHeight="1" outlineLevel="1">
      <c r="A110" s="86" t="s">
        <v>49</v>
      </c>
      <c r="B110" s="87" t="s">
        <v>208</v>
      </c>
      <c r="C110" s="89"/>
      <c r="D110" s="89"/>
      <c r="E110" s="88">
        <v>0</v>
      </c>
    </row>
    <row r="111" spans="1:5" ht="18" hidden="1" customHeight="1" outlineLevel="1">
      <c r="A111" s="86" t="s">
        <v>49</v>
      </c>
      <c r="B111" s="87" t="s">
        <v>209</v>
      </c>
      <c r="C111" s="88">
        <v>15866</v>
      </c>
      <c r="D111" s="88">
        <v>1597</v>
      </c>
      <c r="E111" s="88">
        <v>17463</v>
      </c>
    </row>
    <row r="112" spans="1:5" ht="18" hidden="1" customHeight="1" outlineLevel="1">
      <c r="A112" s="86" t="s">
        <v>49</v>
      </c>
      <c r="B112" s="87" t="s">
        <v>210</v>
      </c>
      <c r="C112" s="88">
        <v>32737</v>
      </c>
      <c r="D112" s="88">
        <v>12343</v>
      </c>
      <c r="E112" s="88">
        <v>45080</v>
      </c>
    </row>
    <row r="113" spans="1:5" ht="18" hidden="1" customHeight="1" outlineLevel="1">
      <c r="A113" s="86" t="s">
        <v>49</v>
      </c>
      <c r="B113" s="87" t="s">
        <v>211</v>
      </c>
      <c r="C113" s="89"/>
      <c r="D113" s="89"/>
      <c r="E113" s="88">
        <v>0</v>
      </c>
    </row>
    <row r="114" spans="1:5" ht="18" hidden="1" customHeight="1" outlineLevel="1">
      <c r="A114" s="86" t="s">
        <v>49</v>
      </c>
      <c r="B114" s="87" t="s">
        <v>212</v>
      </c>
      <c r="C114" s="88">
        <v>26019</v>
      </c>
      <c r="D114" s="88">
        <v>140808.68</v>
      </c>
      <c r="E114" s="88">
        <v>166827.68</v>
      </c>
    </row>
    <row r="115" spans="1:5" ht="18" hidden="1" customHeight="1" outlineLevel="1">
      <c r="A115" s="86" t="s">
        <v>49</v>
      </c>
      <c r="B115" s="87" t="s">
        <v>213</v>
      </c>
      <c r="C115" s="88">
        <v>2389712</v>
      </c>
      <c r="D115" s="88">
        <v>86453569</v>
      </c>
      <c r="E115" s="88">
        <v>88843281</v>
      </c>
    </row>
    <row r="116" spans="1:5" ht="18" hidden="1" customHeight="1" outlineLevel="1">
      <c r="A116" s="86" t="s">
        <v>49</v>
      </c>
      <c r="B116" s="87" t="s">
        <v>214</v>
      </c>
      <c r="C116" s="89"/>
      <c r="D116" s="88">
        <v>236108</v>
      </c>
      <c r="E116" s="88">
        <v>236108</v>
      </c>
    </row>
    <row r="117" spans="1:5" ht="18" hidden="1" customHeight="1" outlineLevel="1">
      <c r="A117" s="86" t="s">
        <v>49</v>
      </c>
      <c r="B117" s="87" t="s">
        <v>215</v>
      </c>
      <c r="C117" s="88">
        <v>183555</v>
      </c>
      <c r="D117" s="89"/>
      <c r="E117" s="88">
        <v>183555</v>
      </c>
    </row>
    <row r="118" spans="1:5" ht="18" hidden="1" customHeight="1" outlineLevel="1">
      <c r="A118" s="86" t="s">
        <v>49</v>
      </c>
      <c r="B118" s="87" t="s">
        <v>216</v>
      </c>
      <c r="C118" s="89"/>
      <c r="D118" s="89"/>
      <c r="E118" s="88">
        <v>0</v>
      </c>
    </row>
    <row r="119" spans="1:5" ht="18" hidden="1" customHeight="1" outlineLevel="1">
      <c r="A119" s="86" t="s">
        <v>49</v>
      </c>
      <c r="B119" s="87" t="s">
        <v>217</v>
      </c>
      <c r="C119" s="88">
        <v>1034068</v>
      </c>
      <c r="D119" s="88">
        <v>12790328</v>
      </c>
      <c r="E119" s="88">
        <v>13824396</v>
      </c>
    </row>
    <row r="120" spans="1:5" ht="18" hidden="1" customHeight="1" outlineLevel="1">
      <c r="A120" s="86" t="s">
        <v>49</v>
      </c>
      <c r="B120" s="87" t="s">
        <v>218</v>
      </c>
      <c r="C120" s="88">
        <v>569335</v>
      </c>
      <c r="D120" s="88">
        <v>765274</v>
      </c>
      <c r="E120" s="88">
        <v>1334609</v>
      </c>
    </row>
    <row r="121" spans="1:5" ht="18" hidden="1" customHeight="1" outlineLevel="1">
      <c r="A121" s="86" t="s">
        <v>49</v>
      </c>
      <c r="B121" s="87" t="s">
        <v>219</v>
      </c>
      <c r="C121" s="89"/>
      <c r="D121" s="89"/>
      <c r="E121" s="88">
        <v>0</v>
      </c>
    </row>
    <row r="122" spans="1:5" ht="18" hidden="1" customHeight="1" outlineLevel="1">
      <c r="A122" s="86" t="s">
        <v>49</v>
      </c>
      <c r="B122" s="87" t="s">
        <v>220</v>
      </c>
      <c r="C122" s="88">
        <v>79762</v>
      </c>
      <c r="D122" s="88">
        <v>656488</v>
      </c>
      <c r="E122" s="88">
        <v>736250</v>
      </c>
    </row>
    <row r="123" spans="1:5" ht="18" customHeight="1" collapsed="1">
      <c r="A123" s="86" t="s">
        <v>61</v>
      </c>
      <c r="B123" s="90" t="s">
        <v>252</v>
      </c>
      <c r="C123" s="88">
        <f>SUM($C$105:$C$122)</f>
        <v>16778642</v>
      </c>
      <c r="D123" s="88">
        <f>SUM($D$105:$D$122)</f>
        <v>306185360.68000001</v>
      </c>
      <c r="E123" s="88">
        <f>SUM($E$105:$E$122)</f>
        <v>322964002.68000001</v>
      </c>
    </row>
    <row r="124" spans="1:5" ht="18" hidden="1" customHeight="1" outlineLevel="1">
      <c r="A124" s="86" t="s">
        <v>49</v>
      </c>
      <c r="B124" s="87" t="s">
        <v>203</v>
      </c>
      <c r="C124" s="88">
        <v>2297260</v>
      </c>
      <c r="D124" s="89"/>
      <c r="E124" s="88">
        <v>2297260</v>
      </c>
    </row>
    <row r="125" spans="1:5" ht="18" hidden="1" customHeight="1" outlineLevel="1">
      <c r="A125" s="86" t="s">
        <v>49</v>
      </c>
      <c r="B125" s="87" t="s">
        <v>204</v>
      </c>
      <c r="C125" s="89"/>
      <c r="D125" s="89"/>
      <c r="E125" s="88">
        <v>0</v>
      </c>
    </row>
    <row r="126" spans="1:5" ht="18" hidden="1" customHeight="1" outlineLevel="1">
      <c r="A126" s="86" t="s">
        <v>49</v>
      </c>
      <c r="B126" s="87" t="s">
        <v>205</v>
      </c>
      <c r="C126" s="88">
        <v>27902254</v>
      </c>
      <c r="D126" s="88">
        <v>197835737</v>
      </c>
      <c r="E126" s="88">
        <v>225737991</v>
      </c>
    </row>
    <row r="127" spans="1:5" ht="18" hidden="1" customHeight="1" outlineLevel="1">
      <c r="A127" s="86" t="s">
        <v>49</v>
      </c>
      <c r="B127" s="87" t="s">
        <v>206</v>
      </c>
      <c r="C127" s="88">
        <v>671</v>
      </c>
      <c r="D127" s="88">
        <v>20528403</v>
      </c>
      <c r="E127" s="88">
        <v>20529074</v>
      </c>
    </row>
    <row r="128" spans="1:5" ht="18" hidden="1" customHeight="1" outlineLevel="1">
      <c r="A128" s="86" t="s">
        <v>49</v>
      </c>
      <c r="B128" s="87" t="s">
        <v>207</v>
      </c>
      <c r="C128" s="88">
        <v>24254918</v>
      </c>
      <c r="D128" s="88">
        <v>125570740</v>
      </c>
      <c r="E128" s="88">
        <v>149825658</v>
      </c>
    </row>
    <row r="129" spans="1:5" ht="18" hidden="1" customHeight="1" outlineLevel="1">
      <c r="A129" s="86" t="s">
        <v>49</v>
      </c>
      <c r="B129" s="87" t="s">
        <v>208</v>
      </c>
      <c r="C129" s="88">
        <v>24016677</v>
      </c>
      <c r="D129" s="88">
        <v>209757034</v>
      </c>
      <c r="E129" s="88">
        <v>233773711</v>
      </c>
    </row>
    <row r="130" spans="1:5" ht="18" hidden="1" customHeight="1" outlineLevel="1">
      <c r="A130" s="86" t="s">
        <v>49</v>
      </c>
      <c r="B130" s="87" t="s">
        <v>209</v>
      </c>
      <c r="C130" s="88">
        <v>520111</v>
      </c>
      <c r="D130" s="88">
        <v>10742</v>
      </c>
      <c r="E130" s="88">
        <v>530853</v>
      </c>
    </row>
    <row r="131" spans="1:5" ht="18" hidden="1" customHeight="1" outlineLevel="1">
      <c r="A131" s="86" t="s">
        <v>49</v>
      </c>
      <c r="B131" s="87" t="s">
        <v>210</v>
      </c>
      <c r="C131" s="88">
        <v>30308</v>
      </c>
      <c r="D131" s="88">
        <v>4529</v>
      </c>
      <c r="E131" s="88">
        <v>34837</v>
      </c>
    </row>
    <row r="132" spans="1:5" ht="18" hidden="1" customHeight="1" outlineLevel="1">
      <c r="A132" s="86" t="s">
        <v>49</v>
      </c>
      <c r="B132" s="87" t="s">
        <v>211</v>
      </c>
      <c r="C132" s="88">
        <v>278060</v>
      </c>
      <c r="D132" s="88">
        <v>2340803</v>
      </c>
      <c r="E132" s="88">
        <v>2618863</v>
      </c>
    </row>
    <row r="133" spans="1:5" ht="18" hidden="1" customHeight="1" outlineLevel="1">
      <c r="A133" s="86" t="s">
        <v>49</v>
      </c>
      <c r="B133" s="87" t="s">
        <v>212</v>
      </c>
      <c r="C133" s="88">
        <v>68105.176685034705</v>
      </c>
      <c r="D133" s="88">
        <v>246072.11426196899</v>
      </c>
      <c r="E133" s="88">
        <v>314177.290947003</v>
      </c>
    </row>
    <row r="134" spans="1:5" ht="18" hidden="1" customHeight="1" outlineLevel="1">
      <c r="A134" s="86" t="s">
        <v>49</v>
      </c>
      <c r="B134" s="87" t="s">
        <v>213</v>
      </c>
      <c r="C134" s="88">
        <v>24342</v>
      </c>
      <c r="D134" s="88">
        <v>358693</v>
      </c>
      <c r="E134" s="88">
        <v>383035</v>
      </c>
    </row>
    <row r="135" spans="1:5" ht="18" hidden="1" customHeight="1" outlineLevel="1">
      <c r="A135" s="86" t="s">
        <v>49</v>
      </c>
      <c r="B135" s="87" t="s">
        <v>214</v>
      </c>
      <c r="C135" s="89"/>
      <c r="D135" s="89"/>
      <c r="E135" s="88">
        <v>0</v>
      </c>
    </row>
    <row r="136" spans="1:5" ht="18" hidden="1" customHeight="1" outlineLevel="1">
      <c r="A136" s="86" t="s">
        <v>49</v>
      </c>
      <c r="B136" s="87" t="s">
        <v>215</v>
      </c>
      <c r="C136" s="89"/>
      <c r="D136" s="89"/>
      <c r="E136" s="88">
        <v>0</v>
      </c>
    </row>
    <row r="137" spans="1:5" ht="18" hidden="1" customHeight="1" outlineLevel="1">
      <c r="A137" s="86" t="s">
        <v>49</v>
      </c>
      <c r="B137" s="87" t="s">
        <v>216</v>
      </c>
      <c r="C137" s="89"/>
      <c r="D137" s="89"/>
      <c r="E137" s="88">
        <v>0</v>
      </c>
    </row>
    <row r="138" spans="1:5" ht="18" hidden="1" customHeight="1" outlineLevel="1">
      <c r="A138" s="86" t="s">
        <v>49</v>
      </c>
      <c r="B138" s="87" t="s">
        <v>217</v>
      </c>
      <c r="C138" s="88">
        <v>1811109</v>
      </c>
      <c r="D138" s="88">
        <v>19935654</v>
      </c>
      <c r="E138" s="88">
        <v>21746763</v>
      </c>
    </row>
    <row r="139" spans="1:5" ht="18" hidden="1" customHeight="1" outlineLevel="1">
      <c r="A139" s="86" t="s">
        <v>49</v>
      </c>
      <c r="B139" s="87" t="s">
        <v>218</v>
      </c>
      <c r="C139" s="88">
        <v>403034</v>
      </c>
      <c r="D139" s="88">
        <v>695929</v>
      </c>
      <c r="E139" s="88">
        <v>1098963</v>
      </c>
    </row>
    <row r="140" spans="1:5" ht="18" hidden="1" customHeight="1" outlineLevel="1">
      <c r="A140" s="86" t="s">
        <v>49</v>
      </c>
      <c r="B140" s="87" t="s">
        <v>219</v>
      </c>
      <c r="C140" s="88">
        <v>300991.571163602</v>
      </c>
      <c r="D140" s="88">
        <v>4696559.3988364004</v>
      </c>
      <c r="E140" s="88">
        <v>4997550.97</v>
      </c>
    </row>
    <row r="141" spans="1:5" ht="18" hidden="1" customHeight="1" outlineLevel="1">
      <c r="A141" s="86" t="s">
        <v>49</v>
      </c>
      <c r="B141" s="87" t="s">
        <v>220</v>
      </c>
      <c r="C141" s="88">
        <v>212766</v>
      </c>
      <c r="D141" s="88">
        <v>2147097</v>
      </c>
      <c r="E141" s="88">
        <v>2359863</v>
      </c>
    </row>
    <row r="142" spans="1:5" ht="18" customHeight="1" collapsed="1">
      <c r="A142" s="86" t="s">
        <v>63</v>
      </c>
      <c r="B142" s="90" t="s">
        <v>253</v>
      </c>
      <c r="C142" s="88">
        <f>SUM($C$124:$C$141)</f>
        <v>82120606.74784863</v>
      </c>
      <c r="D142" s="88">
        <f>SUM($D$124:$D$141)</f>
        <v>584127992.51309836</v>
      </c>
      <c r="E142" s="88">
        <f>SUM($E$124:$E$141)</f>
        <v>666248599.26094699</v>
      </c>
    </row>
    <row r="143" spans="1:5" ht="18" hidden="1" customHeight="1" outlineLevel="1">
      <c r="A143" s="86" t="s">
        <v>49</v>
      </c>
      <c r="B143" s="87" t="s">
        <v>203</v>
      </c>
      <c r="C143" s="88">
        <v>7673536</v>
      </c>
      <c r="D143" s="88">
        <v>0</v>
      </c>
      <c r="E143" s="88">
        <v>7673536</v>
      </c>
    </row>
    <row r="144" spans="1:5" ht="18" hidden="1" customHeight="1" outlineLevel="1">
      <c r="A144" s="86" t="s">
        <v>49</v>
      </c>
      <c r="B144" s="87" t="s">
        <v>204</v>
      </c>
      <c r="C144" s="88">
        <v>54200</v>
      </c>
      <c r="D144" s="88">
        <v>671102</v>
      </c>
      <c r="E144" s="88">
        <v>725302</v>
      </c>
    </row>
    <row r="145" spans="1:5" ht="18" hidden="1" customHeight="1" outlineLevel="1">
      <c r="A145" s="86" t="s">
        <v>49</v>
      </c>
      <c r="B145" s="87" t="s">
        <v>205</v>
      </c>
      <c r="C145" s="88">
        <v>29920832</v>
      </c>
      <c r="D145" s="88">
        <v>337302100</v>
      </c>
      <c r="E145" s="88">
        <v>367222932</v>
      </c>
    </row>
    <row r="146" spans="1:5" ht="18" hidden="1" customHeight="1" outlineLevel="1">
      <c r="A146" s="86" t="s">
        <v>49</v>
      </c>
      <c r="B146" s="87" t="s">
        <v>206</v>
      </c>
      <c r="C146" s="88">
        <v>414198</v>
      </c>
      <c r="D146" s="88">
        <v>31465868</v>
      </c>
      <c r="E146" s="88">
        <v>31880066</v>
      </c>
    </row>
    <row r="147" spans="1:5" ht="18" hidden="1" customHeight="1" outlineLevel="1">
      <c r="A147" s="86" t="s">
        <v>49</v>
      </c>
      <c r="B147" s="87" t="s">
        <v>207</v>
      </c>
      <c r="C147" s="88">
        <v>28939661</v>
      </c>
      <c r="D147" s="88">
        <v>181731814</v>
      </c>
      <c r="E147" s="88">
        <v>210671475</v>
      </c>
    </row>
    <row r="148" spans="1:5" ht="18" hidden="1" customHeight="1" outlineLevel="1">
      <c r="A148" s="86" t="s">
        <v>49</v>
      </c>
      <c r="B148" s="87" t="s">
        <v>208</v>
      </c>
      <c r="C148" s="88">
        <v>24016677</v>
      </c>
      <c r="D148" s="88">
        <v>209757034</v>
      </c>
      <c r="E148" s="88">
        <v>233773711</v>
      </c>
    </row>
    <row r="149" spans="1:5" ht="18" hidden="1" customHeight="1" outlineLevel="1">
      <c r="A149" s="86" t="s">
        <v>49</v>
      </c>
      <c r="B149" s="87" t="s">
        <v>209</v>
      </c>
      <c r="C149" s="88">
        <v>535977</v>
      </c>
      <c r="D149" s="88">
        <v>12339</v>
      </c>
      <c r="E149" s="88">
        <v>548316</v>
      </c>
    </row>
    <row r="150" spans="1:5" ht="18" hidden="1" customHeight="1" outlineLevel="1">
      <c r="A150" s="86" t="s">
        <v>49</v>
      </c>
      <c r="B150" s="87" t="s">
        <v>210</v>
      </c>
      <c r="C150" s="88">
        <v>63045</v>
      </c>
      <c r="D150" s="88">
        <v>16872</v>
      </c>
      <c r="E150" s="88">
        <v>79917</v>
      </c>
    </row>
    <row r="151" spans="1:5" ht="18" hidden="1" customHeight="1" outlineLevel="1">
      <c r="A151" s="86" t="s">
        <v>49</v>
      </c>
      <c r="B151" s="87" t="s">
        <v>211</v>
      </c>
      <c r="C151" s="88">
        <v>278060</v>
      </c>
      <c r="D151" s="88">
        <v>2340803</v>
      </c>
      <c r="E151" s="88">
        <v>2618863</v>
      </c>
    </row>
    <row r="152" spans="1:5" ht="18" hidden="1" customHeight="1" outlineLevel="1">
      <c r="A152" s="86" t="s">
        <v>49</v>
      </c>
      <c r="B152" s="87" t="s">
        <v>212</v>
      </c>
      <c r="C152" s="88">
        <v>94124.176685034705</v>
      </c>
      <c r="D152" s="88">
        <v>948499.33426196896</v>
      </c>
      <c r="E152" s="88">
        <v>1042623.510947</v>
      </c>
    </row>
    <row r="153" spans="1:5" ht="18" hidden="1" customHeight="1" outlineLevel="1">
      <c r="A153" s="86" t="s">
        <v>49</v>
      </c>
      <c r="B153" s="87" t="s">
        <v>213</v>
      </c>
      <c r="C153" s="88">
        <v>4676415</v>
      </c>
      <c r="D153" s="88">
        <v>94043758</v>
      </c>
      <c r="E153" s="88">
        <v>98720173</v>
      </c>
    </row>
    <row r="154" spans="1:5" ht="18" hidden="1" customHeight="1" outlineLevel="1">
      <c r="A154" s="86" t="s">
        <v>49</v>
      </c>
      <c r="B154" s="87" t="s">
        <v>214</v>
      </c>
      <c r="C154" s="88">
        <v>0</v>
      </c>
      <c r="D154" s="88">
        <v>236108</v>
      </c>
      <c r="E154" s="88">
        <v>236108</v>
      </c>
    </row>
    <row r="155" spans="1:5" ht="18" hidden="1" customHeight="1" outlineLevel="1">
      <c r="A155" s="86" t="s">
        <v>49</v>
      </c>
      <c r="B155" s="87" t="s">
        <v>215</v>
      </c>
      <c r="C155" s="88">
        <v>183555</v>
      </c>
      <c r="D155" s="88">
        <v>0</v>
      </c>
      <c r="E155" s="88">
        <v>183555</v>
      </c>
    </row>
    <row r="156" spans="1:5" ht="18" hidden="1" customHeight="1" outlineLevel="1">
      <c r="A156" s="86" t="s">
        <v>49</v>
      </c>
      <c r="B156" s="87" t="s">
        <v>216</v>
      </c>
      <c r="C156" s="88">
        <v>0</v>
      </c>
      <c r="D156" s="88">
        <v>0</v>
      </c>
      <c r="E156" s="88">
        <v>0</v>
      </c>
    </row>
    <row r="157" spans="1:5" ht="18" hidden="1" customHeight="1" outlineLevel="1">
      <c r="A157" s="86" t="s">
        <v>49</v>
      </c>
      <c r="B157" s="87" t="s">
        <v>217</v>
      </c>
      <c r="C157" s="88">
        <v>2945177</v>
      </c>
      <c r="D157" s="88">
        <v>32725982</v>
      </c>
      <c r="E157" s="88">
        <v>35671159</v>
      </c>
    </row>
    <row r="158" spans="1:5" ht="18" hidden="1" customHeight="1" outlineLevel="1">
      <c r="A158" s="86" t="s">
        <v>49</v>
      </c>
      <c r="B158" s="87" t="s">
        <v>218</v>
      </c>
      <c r="C158" s="88">
        <v>972369</v>
      </c>
      <c r="D158" s="88">
        <v>1461203</v>
      </c>
      <c r="E158" s="88">
        <v>2433572</v>
      </c>
    </row>
    <row r="159" spans="1:5" ht="18" hidden="1" customHeight="1" outlineLevel="1">
      <c r="A159" s="86" t="s">
        <v>49</v>
      </c>
      <c r="B159" s="87" t="s">
        <v>219</v>
      </c>
      <c r="C159" s="88">
        <v>300991.571163602</v>
      </c>
      <c r="D159" s="88">
        <v>4696559.3988364004</v>
      </c>
      <c r="E159" s="88">
        <v>4997550.97</v>
      </c>
    </row>
    <row r="160" spans="1:5" ht="18" hidden="1" customHeight="1" outlineLevel="1">
      <c r="A160" s="86" t="s">
        <v>49</v>
      </c>
      <c r="B160" s="87" t="s">
        <v>220</v>
      </c>
      <c r="C160" s="88">
        <v>292528</v>
      </c>
      <c r="D160" s="88">
        <v>2803585</v>
      </c>
      <c r="E160" s="88">
        <v>3096113</v>
      </c>
    </row>
    <row r="161" spans="1:5" ht="18" customHeight="1" collapsed="1">
      <c r="A161" s="86" t="s">
        <v>65</v>
      </c>
      <c r="B161" s="90" t="s">
        <v>254</v>
      </c>
      <c r="C161" s="88">
        <f>SUM($C$143:$C$160)</f>
        <v>101361345.74784863</v>
      </c>
      <c r="D161" s="88">
        <f>SUM($D$143:$D$160)</f>
        <v>900213626.73309839</v>
      </c>
      <c r="E161" s="88">
        <f>SUM($E$143:$E$160)</f>
        <v>1001574972.480947</v>
      </c>
    </row>
    <row r="162" spans="1:5" ht="18" hidden="1" customHeight="1" outlineLevel="1">
      <c r="A162" s="86" t="s">
        <v>49</v>
      </c>
      <c r="B162" s="91" t="s">
        <v>203</v>
      </c>
      <c r="C162" s="88">
        <v>49225283</v>
      </c>
      <c r="D162" s="88">
        <v>54646</v>
      </c>
      <c r="E162" s="88">
        <v>49279929</v>
      </c>
    </row>
    <row r="163" spans="1:5" ht="18" hidden="1" customHeight="1" outlineLevel="1">
      <c r="A163" s="86" t="s">
        <v>49</v>
      </c>
      <c r="B163" s="91" t="s">
        <v>204</v>
      </c>
      <c r="C163" s="88">
        <v>1324075</v>
      </c>
      <c r="D163" s="88">
        <v>16574998</v>
      </c>
      <c r="E163" s="88">
        <v>17899073</v>
      </c>
    </row>
    <row r="164" spans="1:5" ht="18" hidden="1" customHeight="1" outlineLevel="1">
      <c r="A164" s="86" t="s">
        <v>49</v>
      </c>
      <c r="B164" s="91" t="s">
        <v>205</v>
      </c>
      <c r="C164" s="88">
        <v>214175058</v>
      </c>
      <c r="D164" s="88">
        <v>2091105975</v>
      </c>
      <c r="E164" s="88">
        <v>2305281033</v>
      </c>
    </row>
    <row r="165" spans="1:5" ht="18" hidden="1" customHeight="1" outlineLevel="1">
      <c r="A165" s="86" t="s">
        <v>49</v>
      </c>
      <c r="B165" s="91" t="s">
        <v>206</v>
      </c>
      <c r="C165" s="88">
        <v>21756167</v>
      </c>
      <c r="D165" s="88">
        <v>649269154</v>
      </c>
      <c r="E165" s="88">
        <v>671025321</v>
      </c>
    </row>
    <row r="166" spans="1:5" ht="18" hidden="1" customHeight="1" outlineLevel="1">
      <c r="A166" s="86" t="s">
        <v>49</v>
      </c>
      <c r="B166" s="91" t="s">
        <v>207</v>
      </c>
      <c r="C166" s="88">
        <v>162864446</v>
      </c>
      <c r="D166" s="88">
        <v>1438302052</v>
      </c>
      <c r="E166" s="88">
        <v>1601166498</v>
      </c>
    </row>
    <row r="167" spans="1:5" ht="18" hidden="1" customHeight="1" outlineLevel="1">
      <c r="A167" s="86" t="s">
        <v>49</v>
      </c>
      <c r="B167" s="91" t="s">
        <v>208</v>
      </c>
      <c r="C167" s="88">
        <v>253468501</v>
      </c>
      <c r="D167" s="88">
        <v>2214799480</v>
      </c>
      <c r="E167" s="88">
        <v>2468267981</v>
      </c>
    </row>
    <row r="168" spans="1:5" ht="18" hidden="1" customHeight="1" outlineLevel="1">
      <c r="A168" s="86" t="s">
        <v>49</v>
      </c>
      <c r="B168" s="91" t="s">
        <v>209</v>
      </c>
      <c r="C168" s="88">
        <v>5623853</v>
      </c>
      <c r="D168" s="88">
        <v>129693</v>
      </c>
      <c r="E168" s="88">
        <v>5753546</v>
      </c>
    </row>
    <row r="169" spans="1:5" ht="18" hidden="1" customHeight="1" outlineLevel="1">
      <c r="A169" s="86" t="s">
        <v>49</v>
      </c>
      <c r="B169" s="91" t="s">
        <v>210</v>
      </c>
      <c r="C169" s="88">
        <v>11118015</v>
      </c>
      <c r="D169" s="88">
        <v>1185208</v>
      </c>
      <c r="E169" s="88">
        <v>12303223</v>
      </c>
    </row>
    <row r="170" spans="1:5" ht="18" hidden="1" customHeight="1" outlineLevel="1">
      <c r="A170" s="86" t="s">
        <v>49</v>
      </c>
      <c r="B170" s="91" t="s">
        <v>211</v>
      </c>
      <c r="C170" s="88">
        <v>8018809</v>
      </c>
      <c r="D170" s="88">
        <v>116737935</v>
      </c>
      <c r="E170" s="88">
        <v>124756744</v>
      </c>
    </row>
    <row r="171" spans="1:5" ht="18" hidden="1" customHeight="1" outlineLevel="1">
      <c r="A171" s="86" t="s">
        <v>49</v>
      </c>
      <c r="B171" s="91" t="s">
        <v>212</v>
      </c>
      <c r="C171" s="88">
        <v>3800097.7278816099</v>
      </c>
      <c r="D171" s="88">
        <v>82546153.428851694</v>
      </c>
      <c r="E171" s="88">
        <v>86346251.156733304</v>
      </c>
    </row>
    <row r="172" spans="1:5" ht="18" hidden="1" customHeight="1" outlineLevel="1">
      <c r="A172" s="86" t="s">
        <v>49</v>
      </c>
      <c r="B172" s="91" t="s">
        <v>213</v>
      </c>
      <c r="C172" s="88">
        <v>71280498</v>
      </c>
      <c r="D172" s="88">
        <v>1115820340</v>
      </c>
      <c r="E172" s="88">
        <v>1187100838</v>
      </c>
    </row>
    <row r="173" spans="1:5" ht="18" hidden="1" customHeight="1" outlineLevel="1">
      <c r="A173" s="86" t="s">
        <v>49</v>
      </c>
      <c r="B173" s="91" t="s">
        <v>214</v>
      </c>
      <c r="C173" s="88">
        <v>4926309</v>
      </c>
      <c r="D173" s="88">
        <v>10595973</v>
      </c>
      <c r="E173" s="88">
        <v>15522282</v>
      </c>
    </row>
    <row r="174" spans="1:5" ht="18" hidden="1" customHeight="1" outlineLevel="1">
      <c r="A174" s="86" t="s">
        <v>49</v>
      </c>
      <c r="B174" s="91" t="s">
        <v>215</v>
      </c>
      <c r="C174" s="88">
        <v>3700561</v>
      </c>
      <c r="D174" s="88">
        <v>0</v>
      </c>
      <c r="E174" s="88">
        <v>3700561</v>
      </c>
    </row>
    <row r="175" spans="1:5" ht="18" hidden="1" customHeight="1" outlineLevel="1">
      <c r="A175" s="86" t="s">
        <v>49</v>
      </c>
      <c r="B175" s="91" t="s">
        <v>216</v>
      </c>
      <c r="C175" s="88">
        <v>3238514</v>
      </c>
      <c r="D175" s="88">
        <v>0</v>
      </c>
      <c r="E175" s="88">
        <v>3238514</v>
      </c>
    </row>
    <row r="176" spans="1:5" ht="18" hidden="1" customHeight="1" outlineLevel="1">
      <c r="A176" s="86" t="s">
        <v>49</v>
      </c>
      <c r="B176" s="91" t="s">
        <v>217</v>
      </c>
      <c r="C176" s="88">
        <v>419874613</v>
      </c>
      <c r="D176" s="88">
        <v>846072313</v>
      </c>
      <c r="E176" s="88">
        <v>1265946926</v>
      </c>
    </row>
    <row r="177" spans="1:5" ht="18" hidden="1" customHeight="1" outlineLevel="1">
      <c r="A177" s="86" t="s">
        <v>49</v>
      </c>
      <c r="B177" s="91" t="s">
        <v>218</v>
      </c>
      <c r="C177" s="88">
        <v>25957813</v>
      </c>
      <c r="D177" s="88">
        <v>45717638</v>
      </c>
      <c r="E177" s="88">
        <v>71675451</v>
      </c>
    </row>
    <row r="178" spans="1:5" ht="18" hidden="1" customHeight="1" outlineLevel="1">
      <c r="A178" s="86" t="s">
        <v>49</v>
      </c>
      <c r="B178" s="91" t="s">
        <v>219</v>
      </c>
      <c r="C178" s="88">
        <v>4363524.5299116997</v>
      </c>
      <c r="D178" s="88">
        <v>68290619.230088294</v>
      </c>
      <c r="E178" s="88">
        <v>72654143.760000005</v>
      </c>
    </row>
    <row r="179" spans="1:5" ht="18" hidden="1" customHeight="1" outlineLevel="1">
      <c r="A179" s="86" t="s">
        <v>49</v>
      </c>
      <c r="B179" s="91" t="s">
        <v>220</v>
      </c>
      <c r="C179" s="88">
        <v>4826653</v>
      </c>
      <c r="D179" s="88">
        <v>48393696</v>
      </c>
      <c r="E179" s="88">
        <v>53220349</v>
      </c>
    </row>
    <row r="180" spans="1:5" ht="18" customHeight="1" collapsed="1">
      <c r="A180" s="86" t="s">
        <v>67</v>
      </c>
      <c r="B180" s="92" t="s">
        <v>255</v>
      </c>
      <c r="C180" s="88">
        <f>SUM($C$162:$C$179)</f>
        <v>1269542790.2577932</v>
      </c>
      <c r="D180" s="88">
        <f>SUM($D$162:$D$179)</f>
        <v>8745595873.6589413</v>
      </c>
      <c r="E180" s="88">
        <f>SUM($E$162:$E$179)</f>
        <v>10015138663.916735</v>
      </c>
    </row>
    <row r="181" spans="1:5" ht="18" customHeight="1">
      <c r="A181" s="455" t="s">
        <v>256</v>
      </c>
      <c r="B181" s="455"/>
      <c r="C181" s="455"/>
      <c r="D181" s="455"/>
      <c r="E181" s="455"/>
    </row>
    <row r="182" spans="1:5" ht="18" hidden="1" customHeight="1" outlineLevel="1">
      <c r="A182" s="86" t="s">
        <v>49</v>
      </c>
      <c r="B182" s="87" t="s">
        <v>203</v>
      </c>
      <c r="C182" s="88">
        <v>638982</v>
      </c>
      <c r="D182" s="88">
        <v>28840</v>
      </c>
      <c r="E182" s="88">
        <v>667822</v>
      </c>
    </row>
    <row r="183" spans="1:5" ht="18" hidden="1" customHeight="1" outlineLevel="1">
      <c r="A183" s="86" t="s">
        <v>49</v>
      </c>
      <c r="B183" s="87" t="s">
        <v>204</v>
      </c>
      <c r="C183" s="88">
        <v>127062</v>
      </c>
      <c r="D183" s="88">
        <v>398281</v>
      </c>
      <c r="E183" s="88">
        <v>525343</v>
      </c>
    </row>
    <row r="184" spans="1:5" ht="18" hidden="1" customHeight="1" outlineLevel="1">
      <c r="A184" s="86" t="s">
        <v>49</v>
      </c>
      <c r="B184" s="87" t="s">
        <v>205</v>
      </c>
      <c r="C184" s="88">
        <v>1300184</v>
      </c>
      <c r="D184" s="88">
        <v>91947669</v>
      </c>
      <c r="E184" s="88">
        <v>93247853</v>
      </c>
    </row>
    <row r="185" spans="1:5" ht="18" hidden="1" customHeight="1" outlineLevel="1">
      <c r="A185" s="86" t="s">
        <v>49</v>
      </c>
      <c r="B185" s="87" t="s">
        <v>206</v>
      </c>
      <c r="C185" s="88">
        <v>902571</v>
      </c>
      <c r="D185" s="88">
        <v>44854720</v>
      </c>
      <c r="E185" s="88">
        <v>45757291</v>
      </c>
    </row>
    <row r="186" spans="1:5" ht="18" hidden="1" customHeight="1" outlineLevel="1">
      <c r="A186" s="86" t="s">
        <v>49</v>
      </c>
      <c r="B186" s="87" t="s">
        <v>207</v>
      </c>
      <c r="C186" s="88">
        <v>5945033</v>
      </c>
      <c r="D186" s="88">
        <v>90599383</v>
      </c>
      <c r="E186" s="88">
        <v>96544416</v>
      </c>
    </row>
    <row r="187" spans="1:5" ht="18" hidden="1" customHeight="1" outlineLevel="1">
      <c r="A187" s="86" t="s">
        <v>49</v>
      </c>
      <c r="B187" s="87" t="s">
        <v>208</v>
      </c>
      <c r="C187" s="88">
        <v>1306222</v>
      </c>
      <c r="D187" s="88">
        <v>110649907</v>
      </c>
      <c r="E187" s="88">
        <v>111956129</v>
      </c>
    </row>
    <row r="188" spans="1:5" ht="18" hidden="1" customHeight="1" outlineLevel="1">
      <c r="A188" s="86" t="s">
        <v>49</v>
      </c>
      <c r="B188" s="87" t="s">
        <v>209</v>
      </c>
      <c r="C188" s="88">
        <v>913</v>
      </c>
      <c r="D188" s="88">
        <v>0</v>
      </c>
      <c r="E188" s="88">
        <v>913</v>
      </c>
    </row>
    <row r="189" spans="1:5" ht="18" hidden="1" customHeight="1" outlineLevel="1">
      <c r="A189" s="86" t="s">
        <v>49</v>
      </c>
      <c r="B189" s="87" t="s">
        <v>210</v>
      </c>
      <c r="C189" s="88">
        <v>234000</v>
      </c>
      <c r="D189" s="88">
        <v>3192</v>
      </c>
      <c r="E189" s="88">
        <v>237192</v>
      </c>
    </row>
    <row r="190" spans="1:5" ht="18" hidden="1" customHeight="1" outlineLevel="1">
      <c r="A190" s="86" t="s">
        <v>49</v>
      </c>
      <c r="B190" s="87" t="s">
        <v>211</v>
      </c>
      <c r="C190" s="88">
        <v>23942</v>
      </c>
      <c r="D190" s="88">
        <v>3399020</v>
      </c>
      <c r="E190" s="88">
        <v>3422962</v>
      </c>
    </row>
    <row r="191" spans="1:5" ht="18" hidden="1" customHeight="1" outlineLevel="1">
      <c r="A191" s="86" t="s">
        <v>49</v>
      </c>
      <c r="B191" s="87" t="s">
        <v>212</v>
      </c>
      <c r="C191" s="88">
        <v>58680.45</v>
      </c>
      <c r="D191" s="88">
        <v>2964449.22</v>
      </c>
      <c r="E191" s="88">
        <v>3023129.67</v>
      </c>
    </row>
    <row r="192" spans="1:5" ht="18" hidden="1" customHeight="1" outlineLevel="1">
      <c r="A192" s="86" t="s">
        <v>49</v>
      </c>
      <c r="B192" s="87" t="s">
        <v>213</v>
      </c>
      <c r="C192" s="88">
        <v>882526</v>
      </c>
      <c r="D192" s="88">
        <v>63535480</v>
      </c>
      <c r="E192" s="88">
        <v>64418006</v>
      </c>
    </row>
    <row r="193" spans="1:5" ht="18" hidden="1" customHeight="1" outlineLevel="1">
      <c r="A193" s="86" t="s">
        <v>49</v>
      </c>
      <c r="B193" s="87" t="s">
        <v>214</v>
      </c>
      <c r="C193" s="88">
        <v>13500</v>
      </c>
      <c r="D193" s="88">
        <v>31950</v>
      </c>
      <c r="E193" s="88">
        <v>45450</v>
      </c>
    </row>
    <row r="194" spans="1:5" ht="18" hidden="1" customHeight="1" outlineLevel="1">
      <c r="A194" s="86" t="s">
        <v>49</v>
      </c>
      <c r="B194" s="87" t="s">
        <v>215</v>
      </c>
      <c r="C194" s="88">
        <v>220151</v>
      </c>
      <c r="D194" s="89"/>
      <c r="E194" s="88">
        <v>220151</v>
      </c>
    </row>
    <row r="195" spans="1:5" ht="18" hidden="1" customHeight="1" outlineLevel="1">
      <c r="A195" s="86" t="s">
        <v>49</v>
      </c>
      <c r="B195" s="87" t="s">
        <v>216</v>
      </c>
      <c r="C195" s="89"/>
      <c r="D195" s="89"/>
      <c r="E195" s="88">
        <v>0</v>
      </c>
    </row>
    <row r="196" spans="1:5" ht="18" hidden="1" customHeight="1" outlineLevel="1">
      <c r="A196" s="86" t="s">
        <v>49</v>
      </c>
      <c r="B196" s="87" t="s">
        <v>217</v>
      </c>
      <c r="C196" s="88">
        <v>5619596</v>
      </c>
      <c r="D196" s="88">
        <v>127063570</v>
      </c>
      <c r="E196" s="88">
        <v>132683166</v>
      </c>
    </row>
    <row r="197" spans="1:5" ht="18" hidden="1" customHeight="1" outlineLevel="1">
      <c r="A197" s="86" t="s">
        <v>49</v>
      </c>
      <c r="B197" s="87" t="s">
        <v>218</v>
      </c>
      <c r="C197" s="88">
        <v>186213</v>
      </c>
      <c r="D197" s="88">
        <v>795869</v>
      </c>
      <c r="E197" s="88">
        <v>982082</v>
      </c>
    </row>
    <row r="198" spans="1:5" ht="18" hidden="1" customHeight="1" outlineLevel="1">
      <c r="A198" s="86" t="s">
        <v>49</v>
      </c>
      <c r="B198" s="87" t="s">
        <v>219</v>
      </c>
      <c r="C198" s="88">
        <v>45636.13</v>
      </c>
      <c r="D198" s="88">
        <v>1436543.52</v>
      </c>
      <c r="E198" s="88">
        <v>1482179.65</v>
      </c>
    </row>
    <row r="199" spans="1:5" ht="18" hidden="1" customHeight="1" outlineLevel="1">
      <c r="A199" s="86" t="s">
        <v>49</v>
      </c>
      <c r="B199" s="87" t="s">
        <v>220</v>
      </c>
      <c r="C199" s="88">
        <v>13778</v>
      </c>
      <c r="D199" s="88">
        <v>618137</v>
      </c>
      <c r="E199" s="88">
        <v>631915</v>
      </c>
    </row>
    <row r="200" spans="1:5" ht="18" customHeight="1" collapsed="1">
      <c r="A200" s="86" t="s">
        <v>69</v>
      </c>
      <c r="B200" s="90" t="s">
        <v>257</v>
      </c>
      <c r="C200" s="88">
        <f>SUM($C$182:$C$199)</f>
        <v>17518989.579999998</v>
      </c>
      <c r="D200" s="88">
        <f>SUM($D$182:$D$199)</f>
        <v>538327010.74000001</v>
      </c>
      <c r="E200" s="88">
        <f>SUM($E$182:$E$199)</f>
        <v>555846000.32000005</v>
      </c>
    </row>
    <row r="201" spans="1:5" ht="18" hidden="1" customHeight="1" outlineLevel="1">
      <c r="A201" s="86" t="s">
        <v>49</v>
      </c>
      <c r="B201" s="87" t="s">
        <v>203</v>
      </c>
      <c r="C201" s="88">
        <v>11030299</v>
      </c>
      <c r="D201" s="88">
        <v>25806</v>
      </c>
      <c r="E201" s="88">
        <v>11056105</v>
      </c>
    </row>
    <row r="202" spans="1:5" ht="18" hidden="1" customHeight="1" outlineLevel="1">
      <c r="A202" s="86" t="s">
        <v>49</v>
      </c>
      <c r="B202" s="87" t="s">
        <v>204</v>
      </c>
      <c r="C202" s="88">
        <v>2042382</v>
      </c>
      <c r="D202" s="88">
        <v>5310340</v>
      </c>
      <c r="E202" s="88">
        <v>7352722</v>
      </c>
    </row>
    <row r="203" spans="1:5" ht="18" hidden="1" customHeight="1" outlineLevel="1">
      <c r="A203" s="86" t="s">
        <v>49</v>
      </c>
      <c r="B203" s="87" t="s">
        <v>205</v>
      </c>
      <c r="C203" s="88">
        <v>49421880</v>
      </c>
      <c r="D203" s="88">
        <v>715071273</v>
      </c>
      <c r="E203" s="88">
        <v>764493153</v>
      </c>
    </row>
    <row r="204" spans="1:5" ht="18" hidden="1" customHeight="1" outlineLevel="1">
      <c r="A204" s="86" t="s">
        <v>49</v>
      </c>
      <c r="B204" s="87" t="s">
        <v>206</v>
      </c>
      <c r="C204" s="88">
        <v>20429000</v>
      </c>
      <c r="D204" s="88">
        <v>242032748</v>
      </c>
      <c r="E204" s="88">
        <v>262461748</v>
      </c>
    </row>
    <row r="205" spans="1:5" ht="18" hidden="1" customHeight="1" outlineLevel="1">
      <c r="A205" s="86" t="s">
        <v>49</v>
      </c>
      <c r="B205" s="87" t="s">
        <v>207</v>
      </c>
      <c r="C205" s="88">
        <v>41914224</v>
      </c>
      <c r="D205" s="88">
        <v>654231707</v>
      </c>
      <c r="E205" s="88">
        <v>696145931</v>
      </c>
    </row>
    <row r="206" spans="1:5" ht="18" hidden="1" customHeight="1" outlineLevel="1">
      <c r="A206" s="86" t="s">
        <v>49</v>
      </c>
      <c r="B206" s="87" t="s">
        <v>208</v>
      </c>
      <c r="C206" s="88">
        <v>36785518</v>
      </c>
      <c r="D206" s="88">
        <v>866206760</v>
      </c>
      <c r="E206" s="88">
        <v>902992278</v>
      </c>
    </row>
    <row r="207" spans="1:5" ht="18" hidden="1" customHeight="1" outlineLevel="1">
      <c r="A207" s="86" t="s">
        <v>49</v>
      </c>
      <c r="B207" s="87" t="s">
        <v>209</v>
      </c>
      <c r="C207" s="88">
        <v>849032</v>
      </c>
      <c r="D207" s="88">
        <v>13287</v>
      </c>
      <c r="E207" s="88">
        <v>862319</v>
      </c>
    </row>
    <row r="208" spans="1:5" ht="18" hidden="1" customHeight="1" outlineLevel="1">
      <c r="A208" s="86" t="s">
        <v>49</v>
      </c>
      <c r="B208" s="87" t="s">
        <v>210</v>
      </c>
      <c r="C208" s="88">
        <v>1325131</v>
      </c>
      <c r="D208" s="88">
        <v>754707</v>
      </c>
      <c r="E208" s="88">
        <v>2079838</v>
      </c>
    </row>
    <row r="209" spans="1:5" ht="18" hidden="1" customHeight="1" outlineLevel="1">
      <c r="A209" s="86" t="s">
        <v>49</v>
      </c>
      <c r="B209" s="87" t="s">
        <v>211</v>
      </c>
      <c r="C209" s="88">
        <v>1622319</v>
      </c>
      <c r="D209" s="88">
        <v>59726115</v>
      </c>
      <c r="E209" s="88">
        <v>61348434</v>
      </c>
    </row>
    <row r="210" spans="1:5" ht="18" hidden="1" customHeight="1" outlineLevel="1">
      <c r="A210" s="86" t="s">
        <v>49</v>
      </c>
      <c r="B210" s="87" t="s">
        <v>212</v>
      </c>
      <c r="C210" s="88">
        <v>3850299.5241574999</v>
      </c>
      <c r="D210" s="88">
        <v>23027432.971140299</v>
      </c>
      <c r="E210" s="88">
        <v>26877732.495297801</v>
      </c>
    </row>
    <row r="211" spans="1:5" ht="18" hidden="1" customHeight="1" outlineLevel="1">
      <c r="A211" s="86" t="s">
        <v>49</v>
      </c>
      <c r="B211" s="87" t="s">
        <v>213</v>
      </c>
      <c r="C211" s="88">
        <v>9965000</v>
      </c>
      <c r="D211" s="88">
        <v>422633347</v>
      </c>
      <c r="E211" s="88">
        <v>432598347</v>
      </c>
    </row>
    <row r="212" spans="1:5" ht="18" hidden="1" customHeight="1" outlineLevel="1">
      <c r="A212" s="86" t="s">
        <v>49</v>
      </c>
      <c r="B212" s="87" t="s">
        <v>214</v>
      </c>
      <c r="C212" s="88">
        <v>2112038.0159999998</v>
      </c>
      <c r="D212" s="88">
        <v>3888069.9840000002</v>
      </c>
      <c r="E212" s="88">
        <v>6000108</v>
      </c>
    </row>
    <row r="213" spans="1:5" ht="18" hidden="1" customHeight="1" outlineLevel="1">
      <c r="A213" s="86" t="s">
        <v>49</v>
      </c>
      <c r="B213" s="87" t="s">
        <v>215</v>
      </c>
      <c r="C213" s="89"/>
      <c r="D213" s="89"/>
      <c r="E213" s="88">
        <v>0</v>
      </c>
    </row>
    <row r="214" spans="1:5" ht="18" hidden="1" customHeight="1" outlineLevel="1">
      <c r="A214" s="86" t="s">
        <v>49</v>
      </c>
      <c r="B214" s="87" t="s">
        <v>216</v>
      </c>
      <c r="C214" s="88">
        <v>32</v>
      </c>
      <c r="D214" s="89"/>
      <c r="E214" s="88">
        <v>32</v>
      </c>
    </row>
    <row r="215" spans="1:5" ht="18" hidden="1" customHeight="1" outlineLevel="1">
      <c r="A215" s="86" t="s">
        <v>49</v>
      </c>
      <c r="B215" s="87" t="s">
        <v>217</v>
      </c>
      <c r="C215" s="88">
        <v>35189000</v>
      </c>
      <c r="D215" s="88">
        <v>421720713</v>
      </c>
      <c r="E215" s="88">
        <v>456909713</v>
      </c>
    </row>
    <row r="216" spans="1:5" ht="18" hidden="1" customHeight="1" outlineLevel="1">
      <c r="A216" s="86" t="s">
        <v>49</v>
      </c>
      <c r="B216" s="87" t="s">
        <v>218</v>
      </c>
      <c r="C216" s="88">
        <v>10295291</v>
      </c>
      <c r="D216" s="88">
        <v>23171222</v>
      </c>
      <c r="E216" s="88">
        <v>33466513</v>
      </c>
    </row>
    <row r="217" spans="1:5" ht="18" hidden="1" customHeight="1" outlineLevel="1">
      <c r="A217" s="86" t="s">
        <v>49</v>
      </c>
      <c r="B217" s="87" t="s">
        <v>219</v>
      </c>
      <c r="C217" s="88">
        <v>2666917.6313</v>
      </c>
      <c r="D217" s="88">
        <v>38343917.7487</v>
      </c>
      <c r="E217" s="88">
        <v>41010835.380000003</v>
      </c>
    </row>
    <row r="218" spans="1:5" ht="18" hidden="1" customHeight="1" outlineLevel="1">
      <c r="A218" s="86" t="s">
        <v>49</v>
      </c>
      <c r="B218" s="87" t="s">
        <v>220</v>
      </c>
      <c r="C218" s="88">
        <v>2329585</v>
      </c>
      <c r="D218" s="88">
        <v>23267677</v>
      </c>
      <c r="E218" s="88">
        <v>25597262</v>
      </c>
    </row>
    <row r="219" spans="1:5" ht="18" customHeight="1" collapsed="1">
      <c r="A219" s="86" t="s">
        <v>71</v>
      </c>
      <c r="B219" s="90" t="s">
        <v>258</v>
      </c>
      <c r="C219" s="88">
        <f>SUM($C$201:$C$218)</f>
        <v>231827948.1714575</v>
      </c>
      <c r="D219" s="88">
        <f>SUM($D$201:$D$218)</f>
        <v>3499425122.7038407</v>
      </c>
      <c r="E219" s="88">
        <f>SUM($E$201:$E$218)</f>
        <v>3731253070.875298</v>
      </c>
    </row>
    <row r="220" spans="1:5" ht="18" hidden="1" customHeight="1" outlineLevel="1">
      <c r="A220" s="86" t="s">
        <v>49</v>
      </c>
      <c r="B220" s="87" t="s">
        <v>203</v>
      </c>
      <c r="C220" s="88">
        <v>25295064</v>
      </c>
      <c r="D220" s="89"/>
      <c r="E220" s="88">
        <v>25295064</v>
      </c>
    </row>
    <row r="221" spans="1:5" ht="18" hidden="1" customHeight="1" outlineLevel="1">
      <c r="A221" s="86" t="s">
        <v>49</v>
      </c>
      <c r="B221" s="87" t="s">
        <v>204</v>
      </c>
      <c r="C221" s="88">
        <v>-545336.46878128406</v>
      </c>
      <c r="D221" s="88">
        <v>7009757.4687812803</v>
      </c>
      <c r="E221" s="88">
        <v>6464421</v>
      </c>
    </row>
    <row r="222" spans="1:5" ht="18" hidden="1" customHeight="1" outlineLevel="1">
      <c r="A222" s="86" t="s">
        <v>49</v>
      </c>
      <c r="B222" s="87" t="s">
        <v>205</v>
      </c>
      <c r="C222" s="88">
        <v>103563291</v>
      </c>
      <c r="D222" s="88">
        <v>813593410</v>
      </c>
      <c r="E222" s="88">
        <v>917156701</v>
      </c>
    </row>
    <row r="223" spans="1:5" ht="18" hidden="1" customHeight="1" outlineLevel="1">
      <c r="A223" s="86" t="s">
        <v>49</v>
      </c>
      <c r="B223" s="87" t="s">
        <v>206</v>
      </c>
      <c r="C223" s="88">
        <v>301764</v>
      </c>
      <c r="D223" s="88">
        <v>257547229</v>
      </c>
      <c r="E223" s="88">
        <v>257848993</v>
      </c>
    </row>
    <row r="224" spans="1:5" ht="18" hidden="1" customHeight="1" outlineLevel="1">
      <c r="A224" s="86" t="s">
        <v>49</v>
      </c>
      <c r="B224" s="87" t="s">
        <v>207</v>
      </c>
      <c r="C224" s="88">
        <v>73357916</v>
      </c>
      <c r="D224" s="88">
        <v>399280287</v>
      </c>
      <c r="E224" s="88">
        <v>472638203</v>
      </c>
    </row>
    <row r="225" spans="1:5" ht="18" hidden="1" customHeight="1" outlineLevel="1">
      <c r="A225" s="86" t="s">
        <v>49</v>
      </c>
      <c r="B225" s="87" t="s">
        <v>208</v>
      </c>
      <c r="C225" s="88">
        <v>147598104</v>
      </c>
      <c r="D225" s="88">
        <v>848364566</v>
      </c>
      <c r="E225" s="88">
        <v>995962670</v>
      </c>
    </row>
    <row r="226" spans="1:5" ht="18" hidden="1" customHeight="1" outlineLevel="1">
      <c r="A226" s="86" t="s">
        <v>49</v>
      </c>
      <c r="B226" s="87" t="s">
        <v>209</v>
      </c>
      <c r="C226" s="88">
        <v>3855025</v>
      </c>
      <c r="D226" s="88">
        <v>94000</v>
      </c>
      <c r="E226" s="88">
        <v>3949025</v>
      </c>
    </row>
    <row r="227" spans="1:5" ht="18" hidden="1" customHeight="1" outlineLevel="1">
      <c r="A227" s="86" t="s">
        <v>49</v>
      </c>
      <c r="B227" s="87" t="s">
        <v>210</v>
      </c>
      <c r="C227" s="88">
        <v>8237920</v>
      </c>
      <c r="D227" s="88">
        <v>368259</v>
      </c>
      <c r="E227" s="88">
        <v>8606179</v>
      </c>
    </row>
    <row r="228" spans="1:5" ht="18" hidden="1" customHeight="1" outlineLevel="1">
      <c r="A228" s="86" t="s">
        <v>49</v>
      </c>
      <c r="B228" s="87" t="s">
        <v>211</v>
      </c>
      <c r="C228" s="88">
        <v>5244045</v>
      </c>
      <c r="D228" s="88">
        <v>46572857</v>
      </c>
      <c r="E228" s="88">
        <v>51816902</v>
      </c>
    </row>
    <row r="229" spans="1:5" ht="18" hidden="1" customHeight="1" outlineLevel="1">
      <c r="A229" s="86" t="s">
        <v>49</v>
      </c>
      <c r="B229" s="87" t="s">
        <v>212</v>
      </c>
      <c r="C229" s="88">
        <v>-412054.85296092898</v>
      </c>
      <c r="D229" s="88">
        <v>52971047.4463173</v>
      </c>
      <c r="E229" s="88">
        <v>52558992.593356401</v>
      </c>
    </row>
    <row r="230" spans="1:5" ht="18" hidden="1" customHeight="1" outlineLevel="1">
      <c r="A230" s="86" t="s">
        <v>49</v>
      </c>
      <c r="B230" s="87" t="s">
        <v>213</v>
      </c>
      <c r="C230" s="88">
        <v>26475817</v>
      </c>
      <c r="D230" s="88">
        <v>343655107</v>
      </c>
      <c r="E230" s="88">
        <v>370130924</v>
      </c>
    </row>
    <row r="231" spans="1:5" ht="18" hidden="1" customHeight="1" outlineLevel="1">
      <c r="A231" s="86" t="s">
        <v>49</v>
      </c>
      <c r="B231" s="87" t="s">
        <v>214</v>
      </c>
      <c r="C231" s="88">
        <v>2800771</v>
      </c>
      <c r="D231" s="88">
        <v>5155964</v>
      </c>
      <c r="E231" s="88">
        <v>7956735</v>
      </c>
    </row>
    <row r="232" spans="1:5" ht="18" hidden="1" customHeight="1" outlineLevel="1">
      <c r="A232" s="86" t="s">
        <v>49</v>
      </c>
      <c r="B232" s="87" t="s">
        <v>215</v>
      </c>
      <c r="C232" s="88">
        <v>3035013</v>
      </c>
      <c r="D232" s="89"/>
      <c r="E232" s="88">
        <v>3035013</v>
      </c>
    </row>
    <row r="233" spans="1:5" ht="18" hidden="1" customHeight="1" outlineLevel="1">
      <c r="A233" s="86" t="s">
        <v>49</v>
      </c>
      <c r="B233" s="87" t="s">
        <v>216</v>
      </c>
      <c r="C233" s="88">
        <v>3154407</v>
      </c>
      <c r="D233" s="89"/>
      <c r="E233" s="88">
        <v>3154407</v>
      </c>
    </row>
    <row r="234" spans="1:5" ht="18" hidden="1" customHeight="1" outlineLevel="1">
      <c r="A234" s="86" t="s">
        <v>49</v>
      </c>
      <c r="B234" s="87" t="s">
        <v>217</v>
      </c>
      <c r="C234" s="88">
        <v>278065315</v>
      </c>
      <c r="D234" s="88">
        <v>195643573</v>
      </c>
      <c r="E234" s="88">
        <v>473708888</v>
      </c>
    </row>
    <row r="235" spans="1:5" ht="18" hidden="1" customHeight="1" outlineLevel="1">
      <c r="A235" s="86" t="s">
        <v>49</v>
      </c>
      <c r="B235" s="87" t="s">
        <v>218</v>
      </c>
      <c r="C235" s="88">
        <v>11739665</v>
      </c>
      <c r="D235" s="88">
        <v>16499052</v>
      </c>
      <c r="E235" s="88">
        <v>28238717</v>
      </c>
    </row>
    <row r="236" spans="1:5" ht="18" hidden="1" customHeight="1" outlineLevel="1">
      <c r="A236" s="86" t="s">
        <v>49</v>
      </c>
      <c r="B236" s="87" t="s">
        <v>219</v>
      </c>
      <c r="C236" s="88">
        <v>1083855.13825269</v>
      </c>
      <c r="D236" s="88">
        <v>18716794.861747298</v>
      </c>
      <c r="E236" s="88">
        <v>19800650</v>
      </c>
    </row>
    <row r="237" spans="1:5" ht="18" hidden="1" customHeight="1" outlineLevel="1">
      <c r="A237" s="86" t="s">
        <v>49</v>
      </c>
      <c r="B237" s="87" t="s">
        <v>220</v>
      </c>
      <c r="C237" s="88">
        <v>465147</v>
      </c>
      <c r="D237" s="88">
        <v>17543212</v>
      </c>
      <c r="E237" s="88">
        <v>18008359</v>
      </c>
    </row>
    <row r="238" spans="1:5" ht="18" customHeight="1" collapsed="1">
      <c r="A238" s="86" t="s">
        <v>73</v>
      </c>
      <c r="B238" s="90" t="s">
        <v>259</v>
      </c>
      <c r="C238" s="88">
        <f>SUM($C$220:$C$237)</f>
        <v>693315727.81651044</v>
      </c>
      <c r="D238" s="88">
        <f>SUM($D$220:$D$237)</f>
        <v>3023015115.7768459</v>
      </c>
      <c r="E238" s="88">
        <f>SUM($E$220:$E$237)</f>
        <v>3716330843.5933566</v>
      </c>
    </row>
    <row r="239" spans="1:5" ht="18" hidden="1" customHeight="1" outlineLevel="1">
      <c r="A239" s="86" t="s">
        <v>49</v>
      </c>
      <c r="B239" s="87" t="s">
        <v>203</v>
      </c>
      <c r="C239" s="88">
        <v>7673536</v>
      </c>
      <c r="D239" s="89"/>
      <c r="E239" s="88">
        <v>7673536</v>
      </c>
    </row>
    <row r="240" spans="1:5" ht="18" hidden="1" customHeight="1" outlineLevel="1">
      <c r="A240" s="86" t="s">
        <v>49</v>
      </c>
      <c r="B240" s="87" t="s">
        <v>204</v>
      </c>
      <c r="C240" s="88">
        <v>-61186.242585376604</v>
      </c>
      <c r="D240" s="88">
        <v>786488.24258537695</v>
      </c>
      <c r="E240" s="88">
        <v>725302</v>
      </c>
    </row>
    <row r="241" spans="1:5" ht="18" hidden="1" customHeight="1" outlineLevel="1">
      <c r="A241" s="86" t="s">
        <v>49</v>
      </c>
      <c r="B241" s="87" t="s">
        <v>205</v>
      </c>
      <c r="C241" s="88">
        <v>41465995</v>
      </c>
      <c r="D241" s="88">
        <v>325756937</v>
      </c>
      <c r="E241" s="88">
        <v>367222932</v>
      </c>
    </row>
    <row r="242" spans="1:5" ht="18" hidden="1" customHeight="1" outlineLevel="1">
      <c r="A242" s="86" t="s">
        <v>49</v>
      </c>
      <c r="B242" s="87" t="s">
        <v>206</v>
      </c>
      <c r="C242" s="88">
        <v>37310</v>
      </c>
      <c r="D242" s="88">
        <v>31842757</v>
      </c>
      <c r="E242" s="88">
        <v>31880067</v>
      </c>
    </row>
    <row r="243" spans="1:5" ht="18" hidden="1" customHeight="1" outlineLevel="1">
      <c r="A243" s="86" t="s">
        <v>49</v>
      </c>
      <c r="B243" s="87" t="s">
        <v>207</v>
      </c>
      <c r="C243" s="88">
        <v>32698204</v>
      </c>
      <c r="D243" s="88">
        <v>177973272</v>
      </c>
      <c r="E243" s="88">
        <v>210671476</v>
      </c>
    </row>
    <row r="244" spans="1:5" ht="18" hidden="1" customHeight="1" outlineLevel="1">
      <c r="A244" s="86" t="s">
        <v>49</v>
      </c>
      <c r="B244" s="87" t="s">
        <v>208</v>
      </c>
      <c r="C244" s="88">
        <v>24016677</v>
      </c>
      <c r="D244" s="88">
        <v>209757034</v>
      </c>
      <c r="E244" s="88">
        <v>233773711</v>
      </c>
    </row>
    <row r="245" spans="1:5" ht="18" hidden="1" customHeight="1" outlineLevel="1">
      <c r="A245" s="86" t="s">
        <v>49</v>
      </c>
      <c r="B245" s="87" t="s">
        <v>209</v>
      </c>
      <c r="C245" s="88">
        <v>535264</v>
      </c>
      <c r="D245" s="88">
        <v>13052</v>
      </c>
      <c r="E245" s="88">
        <v>548316</v>
      </c>
    </row>
    <row r="246" spans="1:5" ht="18" hidden="1" customHeight="1" outlineLevel="1">
      <c r="A246" s="86" t="s">
        <v>49</v>
      </c>
      <c r="B246" s="87" t="s">
        <v>210</v>
      </c>
      <c r="C246" s="88">
        <v>76497</v>
      </c>
      <c r="D246" s="88">
        <v>3420</v>
      </c>
      <c r="E246" s="88">
        <v>79917</v>
      </c>
    </row>
    <row r="247" spans="1:5" ht="18" hidden="1" customHeight="1" outlineLevel="1">
      <c r="A247" s="86" t="s">
        <v>49</v>
      </c>
      <c r="B247" s="87" t="s">
        <v>211</v>
      </c>
      <c r="C247" s="88">
        <v>278060</v>
      </c>
      <c r="D247" s="88">
        <v>2340803</v>
      </c>
      <c r="E247" s="88">
        <v>2618863</v>
      </c>
    </row>
    <row r="248" spans="1:5" ht="18" hidden="1" customHeight="1" outlineLevel="1">
      <c r="A248" s="86" t="s">
        <v>49</v>
      </c>
      <c r="B248" s="87" t="s">
        <v>212</v>
      </c>
      <c r="C248" s="88">
        <v>94124.176685034705</v>
      </c>
      <c r="D248" s="88">
        <v>948499.33426196896</v>
      </c>
      <c r="E248" s="88">
        <v>1042623.510947</v>
      </c>
    </row>
    <row r="249" spans="1:5" ht="18" hidden="1" customHeight="1" outlineLevel="1">
      <c r="A249" s="86" t="s">
        <v>49</v>
      </c>
      <c r="B249" s="87" t="s">
        <v>213</v>
      </c>
      <c r="C249" s="88">
        <v>7061548</v>
      </c>
      <c r="D249" s="88">
        <v>91658625</v>
      </c>
      <c r="E249" s="88">
        <v>98720173</v>
      </c>
    </row>
    <row r="250" spans="1:5" ht="18" hidden="1" customHeight="1" outlineLevel="1">
      <c r="A250" s="86" t="s">
        <v>49</v>
      </c>
      <c r="B250" s="87" t="s">
        <v>214</v>
      </c>
      <c r="C250" s="89"/>
      <c r="D250" s="88">
        <v>236108</v>
      </c>
      <c r="E250" s="88">
        <v>236108</v>
      </c>
    </row>
    <row r="251" spans="1:5" ht="18" hidden="1" customHeight="1" outlineLevel="1">
      <c r="A251" s="86" t="s">
        <v>49</v>
      </c>
      <c r="B251" s="87" t="s">
        <v>215</v>
      </c>
      <c r="C251" s="88">
        <v>183555</v>
      </c>
      <c r="D251" s="89"/>
      <c r="E251" s="88">
        <v>183555</v>
      </c>
    </row>
    <row r="252" spans="1:5" ht="18" hidden="1" customHeight="1" outlineLevel="1">
      <c r="A252" s="86" t="s">
        <v>49</v>
      </c>
      <c r="B252" s="87" t="s">
        <v>216</v>
      </c>
      <c r="C252" s="89"/>
      <c r="D252" s="89"/>
      <c r="E252" s="88">
        <v>0</v>
      </c>
    </row>
    <row r="253" spans="1:5" ht="18" hidden="1" customHeight="1" outlineLevel="1">
      <c r="A253" s="86" t="s">
        <v>49</v>
      </c>
      <c r="B253" s="87" t="s">
        <v>217</v>
      </c>
      <c r="C253" s="88">
        <v>2945177</v>
      </c>
      <c r="D253" s="88">
        <v>32725982</v>
      </c>
      <c r="E253" s="88">
        <v>35671159</v>
      </c>
    </row>
    <row r="254" spans="1:5" ht="18" hidden="1" customHeight="1" outlineLevel="1">
      <c r="A254" s="86" t="s">
        <v>49</v>
      </c>
      <c r="B254" s="87" t="s">
        <v>218</v>
      </c>
      <c r="C254" s="88">
        <v>1011707</v>
      </c>
      <c r="D254" s="88">
        <v>1421820</v>
      </c>
      <c r="E254" s="88">
        <v>2433527</v>
      </c>
    </row>
    <row r="255" spans="1:5" ht="18" hidden="1" customHeight="1" outlineLevel="1">
      <c r="A255" s="86" t="s">
        <v>49</v>
      </c>
      <c r="B255" s="87" t="s">
        <v>219</v>
      </c>
      <c r="C255" s="88">
        <v>273557.75176644197</v>
      </c>
      <c r="D255" s="88">
        <v>4723993.2182335602</v>
      </c>
      <c r="E255" s="88">
        <v>4997550.97</v>
      </c>
    </row>
    <row r="256" spans="1:5" ht="18" hidden="1" customHeight="1" outlineLevel="1">
      <c r="A256" s="86" t="s">
        <v>49</v>
      </c>
      <c r="B256" s="87" t="s">
        <v>220</v>
      </c>
      <c r="C256" s="88">
        <v>292528</v>
      </c>
      <c r="D256" s="88">
        <v>2803585</v>
      </c>
      <c r="E256" s="88">
        <v>3096113</v>
      </c>
    </row>
    <row r="257" spans="1:5" ht="18" customHeight="1" collapsed="1">
      <c r="A257" s="86" t="s">
        <v>75</v>
      </c>
      <c r="B257" s="90" t="s">
        <v>260</v>
      </c>
      <c r="C257" s="88">
        <f>SUM($C$239:$C$256)</f>
        <v>118582553.6858661</v>
      </c>
      <c r="D257" s="88">
        <f>SUM($D$239:$D$256)</f>
        <v>882992375.79508102</v>
      </c>
      <c r="E257" s="88">
        <f>SUM($E$239:$E$256)</f>
        <v>1001574929.480947</v>
      </c>
    </row>
    <row r="258" spans="1:5" ht="18" hidden="1" customHeight="1" outlineLevel="1">
      <c r="A258" s="86" t="s">
        <v>49</v>
      </c>
      <c r="B258" s="87" t="s">
        <v>203</v>
      </c>
      <c r="C258" s="88">
        <v>32968600</v>
      </c>
      <c r="D258" s="88">
        <v>0</v>
      </c>
      <c r="E258" s="88">
        <v>32968600</v>
      </c>
    </row>
    <row r="259" spans="1:5" ht="18" hidden="1" customHeight="1" outlineLevel="1">
      <c r="A259" s="86" t="s">
        <v>49</v>
      </c>
      <c r="B259" s="87" t="s">
        <v>204</v>
      </c>
      <c r="C259" s="88">
        <v>-606522.71136666101</v>
      </c>
      <c r="D259" s="88">
        <v>7796245.71136666</v>
      </c>
      <c r="E259" s="88">
        <v>7189723</v>
      </c>
    </row>
    <row r="260" spans="1:5" ht="18" hidden="1" customHeight="1" outlineLevel="1">
      <c r="A260" s="86" t="s">
        <v>49</v>
      </c>
      <c r="B260" s="87" t="s">
        <v>205</v>
      </c>
      <c r="C260" s="88">
        <v>145029286</v>
      </c>
      <c r="D260" s="88">
        <v>1139350347</v>
      </c>
      <c r="E260" s="88">
        <v>1284379633</v>
      </c>
    </row>
    <row r="261" spans="1:5" ht="18" hidden="1" customHeight="1" outlineLevel="1">
      <c r="A261" s="86" t="s">
        <v>49</v>
      </c>
      <c r="B261" s="87" t="s">
        <v>206</v>
      </c>
      <c r="C261" s="88">
        <v>339074</v>
      </c>
      <c r="D261" s="88">
        <v>289389986</v>
      </c>
      <c r="E261" s="88">
        <v>289729060</v>
      </c>
    </row>
    <row r="262" spans="1:5" ht="18" hidden="1" customHeight="1" outlineLevel="1">
      <c r="A262" s="86" t="s">
        <v>49</v>
      </c>
      <c r="B262" s="87" t="s">
        <v>207</v>
      </c>
      <c r="C262" s="88">
        <v>106056120</v>
      </c>
      <c r="D262" s="88">
        <v>577253559</v>
      </c>
      <c r="E262" s="88">
        <v>683309679</v>
      </c>
    </row>
    <row r="263" spans="1:5" ht="18" hidden="1" customHeight="1" outlineLevel="1">
      <c r="A263" s="86" t="s">
        <v>49</v>
      </c>
      <c r="B263" s="87" t="s">
        <v>208</v>
      </c>
      <c r="C263" s="88">
        <v>171614781</v>
      </c>
      <c r="D263" s="88">
        <v>1058121600</v>
      </c>
      <c r="E263" s="88">
        <v>1229736381</v>
      </c>
    </row>
    <row r="264" spans="1:5" ht="18" hidden="1" customHeight="1" outlineLevel="1">
      <c r="A264" s="86" t="s">
        <v>49</v>
      </c>
      <c r="B264" s="87" t="s">
        <v>209</v>
      </c>
      <c r="C264" s="88">
        <v>4390289</v>
      </c>
      <c r="D264" s="88">
        <v>107052</v>
      </c>
      <c r="E264" s="88">
        <v>4497341</v>
      </c>
    </row>
    <row r="265" spans="1:5" ht="18" hidden="1" customHeight="1" outlineLevel="1">
      <c r="A265" s="86" t="s">
        <v>49</v>
      </c>
      <c r="B265" s="87" t="s">
        <v>210</v>
      </c>
      <c r="C265" s="88">
        <v>8314417</v>
      </c>
      <c r="D265" s="88">
        <v>371679</v>
      </c>
      <c r="E265" s="88">
        <v>8686096</v>
      </c>
    </row>
    <row r="266" spans="1:5" ht="18" hidden="1" customHeight="1" outlineLevel="1">
      <c r="A266" s="86" t="s">
        <v>49</v>
      </c>
      <c r="B266" s="87" t="s">
        <v>211</v>
      </c>
      <c r="C266" s="88">
        <v>5522105</v>
      </c>
      <c r="D266" s="88">
        <v>48913660</v>
      </c>
      <c r="E266" s="88">
        <v>54435765</v>
      </c>
    </row>
    <row r="267" spans="1:5" ht="18" hidden="1" customHeight="1" outlineLevel="1">
      <c r="A267" s="86" t="s">
        <v>49</v>
      </c>
      <c r="B267" s="87" t="s">
        <v>212</v>
      </c>
      <c r="C267" s="88">
        <v>-317930.67627589399</v>
      </c>
      <c r="D267" s="88">
        <v>53919546.780579299</v>
      </c>
      <c r="E267" s="88">
        <v>53601616.104303397</v>
      </c>
    </row>
    <row r="268" spans="1:5" ht="18" hidden="1" customHeight="1" outlineLevel="1">
      <c r="A268" s="86" t="s">
        <v>49</v>
      </c>
      <c r="B268" s="87" t="s">
        <v>213</v>
      </c>
      <c r="C268" s="88">
        <v>33537365</v>
      </c>
      <c r="D268" s="88">
        <v>435313732</v>
      </c>
      <c r="E268" s="88">
        <v>468851097</v>
      </c>
    </row>
    <row r="269" spans="1:5" ht="18" hidden="1" customHeight="1" outlineLevel="1">
      <c r="A269" s="86" t="s">
        <v>49</v>
      </c>
      <c r="B269" s="87" t="s">
        <v>214</v>
      </c>
      <c r="C269" s="88">
        <v>2800771</v>
      </c>
      <c r="D269" s="88">
        <v>5392072</v>
      </c>
      <c r="E269" s="88">
        <v>8192843</v>
      </c>
    </row>
    <row r="270" spans="1:5" ht="18" hidden="1" customHeight="1" outlineLevel="1">
      <c r="A270" s="86" t="s">
        <v>49</v>
      </c>
      <c r="B270" s="87" t="s">
        <v>215</v>
      </c>
      <c r="C270" s="88">
        <v>3218568</v>
      </c>
      <c r="D270" s="88">
        <v>0</v>
      </c>
      <c r="E270" s="88">
        <v>3218568</v>
      </c>
    </row>
    <row r="271" spans="1:5" ht="18" hidden="1" customHeight="1" outlineLevel="1">
      <c r="A271" s="86" t="s">
        <v>49</v>
      </c>
      <c r="B271" s="87" t="s">
        <v>216</v>
      </c>
      <c r="C271" s="88">
        <v>3154407</v>
      </c>
      <c r="D271" s="88">
        <v>0</v>
      </c>
      <c r="E271" s="88">
        <v>3154407</v>
      </c>
    </row>
    <row r="272" spans="1:5" ht="18" hidden="1" customHeight="1" outlineLevel="1">
      <c r="A272" s="86" t="s">
        <v>49</v>
      </c>
      <c r="B272" s="87" t="s">
        <v>217</v>
      </c>
      <c r="C272" s="88">
        <v>281010492</v>
      </c>
      <c r="D272" s="88">
        <v>228369555</v>
      </c>
      <c r="E272" s="88">
        <v>509380047</v>
      </c>
    </row>
    <row r="273" spans="1:5" ht="18" hidden="1" customHeight="1" outlineLevel="1">
      <c r="A273" s="86" t="s">
        <v>49</v>
      </c>
      <c r="B273" s="87" t="s">
        <v>218</v>
      </c>
      <c r="C273" s="88">
        <v>12751372</v>
      </c>
      <c r="D273" s="88">
        <v>17920872</v>
      </c>
      <c r="E273" s="88">
        <v>30672244</v>
      </c>
    </row>
    <row r="274" spans="1:5" ht="18" hidden="1" customHeight="1" outlineLevel="1">
      <c r="A274" s="86" t="s">
        <v>49</v>
      </c>
      <c r="B274" s="87" t="s">
        <v>219</v>
      </c>
      <c r="C274" s="88">
        <v>1357412.89001913</v>
      </c>
      <c r="D274" s="88">
        <v>23440788.079980899</v>
      </c>
      <c r="E274" s="88">
        <v>24798200.969999999</v>
      </c>
    </row>
    <row r="275" spans="1:5" ht="18" hidden="1" customHeight="1" outlineLevel="1">
      <c r="A275" s="86" t="s">
        <v>49</v>
      </c>
      <c r="B275" s="87" t="s">
        <v>220</v>
      </c>
      <c r="C275" s="88">
        <v>757675</v>
      </c>
      <c r="D275" s="88">
        <v>20346797</v>
      </c>
      <c r="E275" s="88">
        <v>21104472</v>
      </c>
    </row>
    <row r="276" spans="1:5" ht="18" customHeight="1" collapsed="1">
      <c r="A276" s="86" t="s">
        <v>77</v>
      </c>
      <c r="B276" s="90" t="s">
        <v>261</v>
      </c>
      <c r="C276" s="88">
        <f>SUM($C$258:$C$275)</f>
        <v>811898281.50237656</v>
      </c>
      <c r="D276" s="88">
        <f>SUM($D$258:$D$275)</f>
        <v>3906007491.5719266</v>
      </c>
      <c r="E276" s="88">
        <f>SUM($E$258:$E$275)</f>
        <v>4717905773.0743036</v>
      </c>
    </row>
    <row r="277" spans="1:5" ht="18" hidden="1" customHeight="1" outlineLevel="1">
      <c r="A277" s="86" t="s">
        <v>49</v>
      </c>
      <c r="B277" s="93" t="s">
        <v>203</v>
      </c>
      <c r="C277" s="89"/>
      <c r="D277" s="89"/>
      <c r="E277" s="88">
        <v>0</v>
      </c>
    </row>
    <row r="278" spans="1:5" ht="18" hidden="1" customHeight="1" outlineLevel="1">
      <c r="A278" s="86" t="s">
        <v>49</v>
      </c>
      <c r="B278" s="93" t="s">
        <v>204</v>
      </c>
      <c r="C278" s="89"/>
      <c r="D278" s="89"/>
      <c r="E278" s="88">
        <v>0</v>
      </c>
    </row>
    <row r="279" spans="1:5" ht="18" hidden="1" customHeight="1" outlineLevel="1">
      <c r="A279" s="86" t="s">
        <v>49</v>
      </c>
      <c r="B279" s="93" t="s">
        <v>205</v>
      </c>
      <c r="C279" s="89"/>
      <c r="D279" s="89"/>
      <c r="E279" s="88">
        <v>0</v>
      </c>
    </row>
    <row r="280" spans="1:5" ht="18" hidden="1" customHeight="1" outlineLevel="1">
      <c r="A280" s="86" t="s">
        <v>49</v>
      </c>
      <c r="B280" s="93" t="s">
        <v>206</v>
      </c>
      <c r="C280" s="89"/>
      <c r="D280" s="89"/>
      <c r="E280" s="88">
        <v>0</v>
      </c>
    </row>
    <row r="281" spans="1:5" ht="18" hidden="1" customHeight="1" outlineLevel="1">
      <c r="A281" s="86" t="s">
        <v>49</v>
      </c>
      <c r="B281" s="93" t="s">
        <v>207</v>
      </c>
      <c r="C281" s="89"/>
      <c r="D281" s="89"/>
      <c r="E281" s="88">
        <v>0</v>
      </c>
    </row>
    <row r="282" spans="1:5" ht="18" hidden="1" customHeight="1" outlineLevel="1">
      <c r="A282" s="86" t="s">
        <v>49</v>
      </c>
      <c r="B282" s="93" t="s">
        <v>208</v>
      </c>
      <c r="C282" s="89"/>
      <c r="D282" s="89"/>
      <c r="E282" s="88">
        <v>0</v>
      </c>
    </row>
    <row r="283" spans="1:5" ht="18" hidden="1" customHeight="1" outlineLevel="1">
      <c r="A283" s="86" t="s">
        <v>49</v>
      </c>
      <c r="B283" s="93" t="s">
        <v>209</v>
      </c>
      <c r="C283" s="88">
        <v>0</v>
      </c>
      <c r="D283" s="88">
        <v>0</v>
      </c>
      <c r="E283" s="88">
        <v>0</v>
      </c>
    </row>
    <row r="284" spans="1:5" ht="18" hidden="1" customHeight="1" outlineLevel="1">
      <c r="A284" s="86" t="s">
        <v>49</v>
      </c>
      <c r="B284" s="93" t="s">
        <v>210</v>
      </c>
      <c r="C284" s="88">
        <v>0</v>
      </c>
      <c r="D284" s="88">
        <v>0</v>
      </c>
      <c r="E284" s="88">
        <v>0</v>
      </c>
    </row>
    <row r="285" spans="1:5" ht="18" hidden="1" customHeight="1" outlineLevel="1">
      <c r="A285" s="86" t="s">
        <v>49</v>
      </c>
      <c r="B285" s="93" t="s">
        <v>211</v>
      </c>
      <c r="C285" s="89"/>
      <c r="D285" s="89"/>
      <c r="E285" s="88">
        <v>0</v>
      </c>
    </row>
    <row r="286" spans="1:5" ht="18" hidden="1" customHeight="1" outlineLevel="1">
      <c r="A286" s="86" t="s">
        <v>49</v>
      </c>
      <c r="B286" s="93" t="s">
        <v>212</v>
      </c>
      <c r="C286" s="88">
        <v>0</v>
      </c>
      <c r="D286" s="88">
        <v>0</v>
      </c>
      <c r="E286" s="88">
        <v>0</v>
      </c>
    </row>
    <row r="287" spans="1:5" ht="18" hidden="1" customHeight="1" outlineLevel="1">
      <c r="A287" s="86" t="s">
        <v>49</v>
      </c>
      <c r="B287" s="93" t="s">
        <v>213</v>
      </c>
      <c r="C287" s="88">
        <v>8964099</v>
      </c>
      <c r="D287" s="88">
        <v>116353673</v>
      </c>
      <c r="E287" s="88">
        <v>125317772</v>
      </c>
    </row>
    <row r="288" spans="1:5" ht="18" hidden="1" customHeight="1" outlineLevel="1">
      <c r="A288" s="86" t="s">
        <v>49</v>
      </c>
      <c r="B288" s="93" t="s">
        <v>214</v>
      </c>
      <c r="C288" s="89"/>
      <c r="D288" s="89"/>
      <c r="E288" s="88">
        <v>0</v>
      </c>
    </row>
    <row r="289" spans="1:5" ht="18" hidden="1" customHeight="1" outlineLevel="1">
      <c r="A289" s="86" t="s">
        <v>49</v>
      </c>
      <c r="B289" s="93" t="s">
        <v>215</v>
      </c>
      <c r="C289" s="89"/>
      <c r="D289" s="89"/>
      <c r="E289" s="88">
        <v>0</v>
      </c>
    </row>
    <row r="290" spans="1:5" ht="18" hidden="1" customHeight="1" outlineLevel="1">
      <c r="A290" s="86" t="s">
        <v>49</v>
      </c>
      <c r="B290" s="93" t="s">
        <v>216</v>
      </c>
      <c r="C290" s="89"/>
      <c r="D290" s="89"/>
      <c r="E290" s="88">
        <v>0</v>
      </c>
    </row>
    <row r="291" spans="1:5" ht="18" hidden="1" customHeight="1" outlineLevel="1">
      <c r="A291" s="86" t="s">
        <v>49</v>
      </c>
      <c r="B291" s="93" t="s">
        <v>217</v>
      </c>
      <c r="C291" s="88">
        <v>4647775</v>
      </c>
      <c r="D291" s="88">
        <v>403624</v>
      </c>
      <c r="E291" s="88">
        <v>5051399</v>
      </c>
    </row>
    <row r="292" spans="1:5" ht="18" hidden="1" customHeight="1" outlineLevel="1">
      <c r="A292" s="86" t="s">
        <v>49</v>
      </c>
      <c r="B292" s="93" t="s">
        <v>218</v>
      </c>
      <c r="C292" s="89"/>
      <c r="D292" s="89"/>
      <c r="E292" s="88">
        <v>0</v>
      </c>
    </row>
    <row r="293" spans="1:5" ht="18" hidden="1" customHeight="1" outlineLevel="1">
      <c r="A293" s="86" t="s">
        <v>49</v>
      </c>
      <c r="B293" s="93" t="s">
        <v>219</v>
      </c>
      <c r="C293" s="89"/>
      <c r="D293" s="89"/>
      <c r="E293" s="88">
        <v>0</v>
      </c>
    </row>
    <row r="294" spans="1:5" ht="18" hidden="1" customHeight="1" outlineLevel="1">
      <c r="A294" s="86" t="s">
        <v>49</v>
      </c>
      <c r="B294" s="93" t="s">
        <v>220</v>
      </c>
      <c r="C294" s="88">
        <v>0</v>
      </c>
      <c r="D294" s="88">
        <v>0</v>
      </c>
      <c r="E294" s="88">
        <v>0</v>
      </c>
    </row>
    <row r="295" spans="1:5" ht="18" customHeight="1" collapsed="1">
      <c r="A295" s="86" t="s">
        <v>79</v>
      </c>
      <c r="B295" s="93" t="s">
        <v>262</v>
      </c>
      <c r="C295" s="88">
        <f>SUM($C$277:$C$294)</f>
        <v>13611874</v>
      </c>
      <c r="D295" s="88">
        <f>SUM($D$277:$D$294)</f>
        <v>116757297</v>
      </c>
      <c r="E295" s="88">
        <f>SUM($E$277:$E$294)</f>
        <v>130369171</v>
      </c>
    </row>
    <row r="296" spans="1:5" ht="18" hidden="1" customHeight="1" outlineLevel="1">
      <c r="A296" s="86" t="s">
        <v>49</v>
      </c>
      <c r="B296" s="93" t="s">
        <v>203</v>
      </c>
      <c r="C296" s="88">
        <v>44637881</v>
      </c>
      <c r="D296" s="88">
        <v>54646</v>
      </c>
      <c r="E296" s="88">
        <v>44692527</v>
      </c>
    </row>
    <row r="297" spans="1:5" ht="18" hidden="1" customHeight="1" outlineLevel="1">
      <c r="A297" s="86" t="s">
        <v>49</v>
      </c>
      <c r="B297" s="93" t="s">
        <v>204</v>
      </c>
      <c r="C297" s="88">
        <v>1562921.28863334</v>
      </c>
      <c r="D297" s="88">
        <v>13504866.7113667</v>
      </c>
      <c r="E297" s="88">
        <v>15067788</v>
      </c>
    </row>
    <row r="298" spans="1:5" ht="18" hidden="1" customHeight="1" outlineLevel="1">
      <c r="A298" s="86" t="s">
        <v>49</v>
      </c>
      <c r="B298" s="93" t="s">
        <v>205</v>
      </c>
      <c r="C298" s="88">
        <v>195751350</v>
      </c>
      <c r="D298" s="88">
        <v>1946369289</v>
      </c>
      <c r="E298" s="88">
        <v>2142120639</v>
      </c>
    </row>
    <row r="299" spans="1:5" ht="18" hidden="1" customHeight="1" outlineLevel="1">
      <c r="A299" s="86" t="s">
        <v>49</v>
      </c>
      <c r="B299" s="93" t="s">
        <v>206</v>
      </c>
      <c r="C299" s="88">
        <v>21670645</v>
      </c>
      <c r="D299" s="88">
        <v>576277454</v>
      </c>
      <c r="E299" s="88">
        <v>597948099</v>
      </c>
    </row>
    <row r="300" spans="1:5" ht="18" hidden="1" customHeight="1" outlineLevel="1">
      <c r="A300" s="86" t="s">
        <v>49</v>
      </c>
      <c r="B300" s="93" t="s">
        <v>207</v>
      </c>
      <c r="C300" s="88">
        <v>153915377</v>
      </c>
      <c r="D300" s="88">
        <v>1322084649</v>
      </c>
      <c r="E300" s="88">
        <v>1476000026</v>
      </c>
    </row>
    <row r="301" spans="1:5" ht="18" hidden="1" customHeight="1" outlineLevel="1">
      <c r="A301" s="86" t="s">
        <v>49</v>
      </c>
      <c r="B301" s="93" t="s">
        <v>208</v>
      </c>
      <c r="C301" s="88">
        <v>209706521</v>
      </c>
      <c r="D301" s="88">
        <v>2034978267</v>
      </c>
      <c r="E301" s="88">
        <v>2244684788</v>
      </c>
    </row>
    <row r="302" spans="1:5" ht="18" hidden="1" customHeight="1" outlineLevel="1">
      <c r="A302" s="86" t="s">
        <v>49</v>
      </c>
      <c r="B302" s="93" t="s">
        <v>209</v>
      </c>
      <c r="C302" s="88">
        <v>5240234</v>
      </c>
      <c r="D302" s="88">
        <v>120339</v>
      </c>
      <c r="E302" s="88">
        <v>5360573</v>
      </c>
    </row>
    <row r="303" spans="1:5" ht="18" hidden="1" customHeight="1" outlineLevel="1">
      <c r="A303" s="86" t="s">
        <v>49</v>
      </c>
      <c r="B303" s="93" t="s">
        <v>210</v>
      </c>
      <c r="C303" s="88">
        <v>9873548</v>
      </c>
      <c r="D303" s="88">
        <v>1129578</v>
      </c>
      <c r="E303" s="88">
        <v>11003126</v>
      </c>
    </row>
    <row r="304" spans="1:5" ht="18" hidden="1" customHeight="1" outlineLevel="1">
      <c r="A304" s="86" t="s">
        <v>49</v>
      </c>
      <c r="B304" s="93" t="s">
        <v>211</v>
      </c>
      <c r="C304" s="88">
        <v>7168366</v>
      </c>
      <c r="D304" s="88">
        <v>112038795</v>
      </c>
      <c r="E304" s="88">
        <v>119207161</v>
      </c>
    </row>
    <row r="305" spans="1:5" ht="18" hidden="1" customHeight="1" outlineLevel="1">
      <c r="A305" s="86" t="s">
        <v>49</v>
      </c>
      <c r="B305" s="93" t="s">
        <v>212</v>
      </c>
      <c r="C305" s="88">
        <v>3591049.2978816102</v>
      </c>
      <c r="D305" s="88">
        <v>79911428.971719593</v>
      </c>
      <c r="E305" s="88">
        <v>83502478.269601196</v>
      </c>
    </row>
    <row r="306" spans="1:5" ht="18" hidden="1" customHeight="1" outlineLevel="1">
      <c r="A306" s="86" t="s">
        <v>49</v>
      </c>
      <c r="B306" s="93" t="s">
        <v>213</v>
      </c>
      <c r="C306" s="88">
        <v>53348990</v>
      </c>
      <c r="D306" s="88">
        <v>1037836232</v>
      </c>
      <c r="E306" s="88">
        <v>1091185222</v>
      </c>
    </row>
    <row r="307" spans="1:5" ht="18" hidden="1" customHeight="1" outlineLevel="1">
      <c r="A307" s="86" t="s">
        <v>49</v>
      </c>
      <c r="B307" s="93" t="s">
        <v>214</v>
      </c>
      <c r="C307" s="88">
        <v>4926309.0159999998</v>
      </c>
      <c r="D307" s="88">
        <v>9312091.9839999992</v>
      </c>
      <c r="E307" s="88">
        <v>14238401</v>
      </c>
    </row>
    <row r="308" spans="1:5" ht="18" hidden="1" customHeight="1" outlineLevel="1">
      <c r="A308" s="86" t="s">
        <v>49</v>
      </c>
      <c r="B308" s="93" t="s">
        <v>215</v>
      </c>
      <c r="C308" s="88">
        <v>3438719</v>
      </c>
      <c r="D308" s="88">
        <v>0</v>
      </c>
      <c r="E308" s="88">
        <v>3438719</v>
      </c>
    </row>
    <row r="309" spans="1:5" ht="18" hidden="1" customHeight="1" outlineLevel="1">
      <c r="A309" s="86" t="s">
        <v>49</v>
      </c>
      <c r="B309" s="93" t="s">
        <v>216</v>
      </c>
      <c r="C309" s="88">
        <v>3154439</v>
      </c>
      <c r="D309" s="88">
        <v>0</v>
      </c>
      <c r="E309" s="88">
        <v>3154439</v>
      </c>
    </row>
    <row r="310" spans="1:5" ht="18" hidden="1" customHeight="1" outlineLevel="1">
      <c r="A310" s="86" t="s">
        <v>49</v>
      </c>
      <c r="B310" s="93" t="s">
        <v>217</v>
      </c>
      <c r="C310" s="88">
        <v>326466863</v>
      </c>
      <c r="D310" s="88">
        <v>777557462</v>
      </c>
      <c r="E310" s="88">
        <v>1104024325</v>
      </c>
    </row>
    <row r="311" spans="1:5" ht="18" hidden="1" customHeight="1" outlineLevel="1">
      <c r="A311" s="86" t="s">
        <v>49</v>
      </c>
      <c r="B311" s="93" t="s">
        <v>218</v>
      </c>
      <c r="C311" s="88">
        <v>23232876</v>
      </c>
      <c r="D311" s="88">
        <v>41887963</v>
      </c>
      <c r="E311" s="88">
        <v>65120839</v>
      </c>
    </row>
    <row r="312" spans="1:5" ht="18" hidden="1" customHeight="1" outlineLevel="1">
      <c r="A312" s="86" t="s">
        <v>49</v>
      </c>
      <c r="B312" s="93" t="s">
        <v>219</v>
      </c>
      <c r="C312" s="88">
        <v>4069966.6513191299</v>
      </c>
      <c r="D312" s="88">
        <v>63221249.348680899</v>
      </c>
      <c r="E312" s="88">
        <v>67291216</v>
      </c>
    </row>
    <row r="313" spans="1:5" ht="18" hidden="1" customHeight="1" outlineLevel="1">
      <c r="A313" s="86" t="s">
        <v>49</v>
      </c>
      <c r="B313" s="93" t="s">
        <v>220</v>
      </c>
      <c r="C313" s="88">
        <v>3101038</v>
      </c>
      <c r="D313" s="88">
        <v>44232611</v>
      </c>
      <c r="E313" s="88">
        <v>47333649</v>
      </c>
    </row>
    <row r="314" spans="1:5" ht="18" customHeight="1" collapsed="1">
      <c r="A314" s="86" t="s">
        <v>81</v>
      </c>
      <c r="B314" s="94" t="s">
        <v>263</v>
      </c>
      <c r="C314" s="88">
        <f>SUM($C$296:$C$313)</f>
        <v>1074857093.2538342</v>
      </c>
      <c r="D314" s="88">
        <f>SUM($D$296:$D$313)</f>
        <v>8060516922.0157671</v>
      </c>
      <c r="E314" s="88">
        <f>SUM($E$296:$E$313)</f>
        <v>9135374015.2695999</v>
      </c>
    </row>
    <row r="315" spans="1:5" ht="18" hidden="1" customHeight="1" outlineLevel="1">
      <c r="A315" s="86" t="s">
        <v>49</v>
      </c>
      <c r="B315" s="93" t="s">
        <v>203</v>
      </c>
      <c r="C315" s="88">
        <v>4587402</v>
      </c>
      <c r="D315" s="89"/>
      <c r="E315" s="88">
        <v>4587402</v>
      </c>
    </row>
    <row r="316" spans="1:5" ht="18" hidden="1" customHeight="1" outlineLevel="1">
      <c r="A316" s="86" t="s">
        <v>49</v>
      </c>
      <c r="B316" s="93" t="s">
        <v>204</v>
      </c>
      <c r="C316" s="88">
        <v>-238846.28863333899</v>
      </c>
      <c r="D316" s="88">
        <v>3070131.28863334</v>
      </c>
      <c r="E316" s="88">
        <v>2831285</v>
      </c>
    </row>
    <row r="317" spans="1:5" ht="18" hidden="1" customHeight="1" outlineLevel="1">
      <c r="A317" s="86" t="s">
        <v>49</v>
      </c>
      <c r="B317" s="93" t="s">
        <v>205</v>
      </c>
      <c r="C317" s="88">
        <v>18423708</v>
      </c>
      <c r="D317" s="88">
        <v>144736686</v>
      </c>
      <c r="E317" s="88">
        <v>163160394</v>
      </c>
    </row>
    <row r="318" spans="1:5" ht="18" hidden="1" customHeight="1" outlineLevel="1">
      <c r="A318" s="86" t="s">
        <v>49</v>
      </c>
      <c r="B318" s="93" t="s">
        <v>206</v>
      </c>
      <c r="C318" s="88">
        <v>85522</v>
      </c>
      <c r="D318" s="88">
        <v>72991700</v>
      </c>
      <c r="E318" s="88">
        <v>73077222</v>
      </c>
    </row>
    <row r="319" spans="1:5" ht="18" hidden="1" customHeight="1" outlineLevel="1">
      <c r="A319" s="86" t="s">
        <v>49</v>
      </c>
      <c r="B319" s="93" t="s">
        <v>207</v>
      </c>
      <c r="C319" s="88">
        <v>8949069</v>
      </c>
      <c r="D319" s="88">
        <v>116217403</v>
      </c>
      <c r="E319" s="88">
        <v>125166472</v>
      </c>
    </row>
    <row r="320" spans="1:5" ht="18" hidden="1" customHeight="1" outlineLevel="1">
      <c r="A320" s="86" t="s">
        <v>49</v>
      </c>
      <c r="B320" s="93" t="s">
        <v>208</v>
      </c>
      <c r="C320" s="88">
        <v>43761980</v>
      </c>
      <c r="D320" s="88">
        <v>179821213</v>
      </c>
      <c r="E320" s="88">
        <v>223583193</v>
      </c>
    </row>
    <row r="321" spans="1:5" ht="18" hidden="1" customHeight="1" outlineLevel="1">
      <c r="A321" s="86" t="s">
        <v>49</v>
      </c>
      <c r="B321" s="93" t="s">
        <v>209</v>
      </c>
      <c r="C321" s="88">
        <v>383619</v>
      </c>
      <c r="D321" s="88">
        <v>9354</v>
      </c>
      <c r="E321" s="88">
        <v>392973</v>
      </c>
    </row>
    <row r="322" spans="1:5" ht="18" hidden="1" customHeight="1" outlineLevel="1">
      <c r="A322" s="86" t="s">
        <v>49</v>
      </c>
      <c r="B322" s="93" t="s">
        <v>210</v>
      </c>
      <c r="C322" s="88">
        <v>1244466</v>
      </c>
      <c r="D322" s="88">
        <v>55631</v>
      </c>
      <c r="E322" s="88">
        <v>1300097</v>
      </c>
    </row>
    <row r="323" spans="1:5" ht="18" hidden="1" customHeight="1" outlineLevel="1">
      <c r="A323" s="86" t="s">
        <v>49</v>
      </c>
      <c r="B323" s="93" t="s">
        <v>211</v>
      </c>
      <c r="C323" s="88">
        <v>850443</v>
      </c>
      <c r="D323" s="88">
        <v>4699140</v>
      </c>
      <c r="E323" s="88">
        <v>5549583</v>
      </c>
    </row>
    <row r="324" spans="1:5" ht="18" hidden="1" customHeight="1" outlineLevel="1">
      <c r="A324" s="86" t="s">
        <v>49</v>
      </c>
      <c r="B324" s="93" t="s">
        <v>212</v>
      </c>
      <c r="C324" s="88">
        <v>209048.43</v>
      </c>
      <c r="D324" s="88">
        <v>2634724.4571321001</v>
      </c>
      <c r="E324" s="88">
        <v>2843772.8871320998</v>
      </c>
    </row>
    <row r="325" spans="1:5" ht="18" hidden="1" customHeight="1" outlineLevel="1">
      <c r="A325" s="86" t="s">
        <v>49</v>
      </c>
      <c r="B325" s="93" t="s">
        <v>213</v>
      </c>
      <c r="C325" s="88">
        <v>17931508</v>
      </c>
      <c r="D325" s="88">
        <v>77984108</v>
      </c>
      <c r="E325" s="88">
        <v>95915616</v>
      </c>
    </row>
    <row r="326" spans="1:5" ht="18" hidden="1" customHeight="1" outlineLevel="1">
      <c r="A326" s="86" t="s">
        <v>49</v>
      </c>
      <c r="B326" s="93" t="s">
        <v>214</v>
      </c>
      <c r="C326" s="89"/>
      <c r="D326" s="88">
        <v>1283881</v>
      </c>
      <c r="E326" s="88">
        <v>1283881</v>
      </c>
    </row>
    <row r="327" spans="1:5" ht="18" hidden="1" customHeight="1" outlineLevel="1">
      <c r="A327" s="86" t="s">
        <v>49</v>
      </c>
      <c r="B327" s="93" t="s">
        <v>215</v>
      </c>
      <c r="C327" s="88">
        <v>261842</v>
      </c>
      <c r="D327" s="89"/>
      <c r="E327" s="88">
        <v>261842</v>
      </c>
    </row>
    <row r="328" spans="1:5" ht="18" hidden="1" customHeight="1" outlineLevel="1">
      <c r="A328" s="86" t="s">
        <v>49</v>
      </c>
      <c r="B328" s="93" t="s">
        <v>216</v>
      </c>
      <c r="C328" s="88">
        <v>84075</v>
      </c>
      <c r="D328" s="89"/>
      <c r="E328" s="88">
        <v>84075</v>
      </c>
    </row>
    <row r="329" spans="1:5" ht="18" hidden="1" customHeight="1" outlineLevel="1">
      <c r="A329" s="86" t="s">
        <v>49</v>
      </c>
      <c r="B329" s="93" t="s">
        <v>217</v>
      </c>
      <c r="C329" s="88">
        <v>93407750</v>
      </c>
      <c r="D329" s="88">
        <v>68514851</v>
      </c>
      <c r="E329" s="88">
        <v>161922601</v>
      </c>
    </row>
    <row r="330" spans="1:5" ht="18" hidden="1" customHeight="1" outlineLevel="1">
      <c r="A330" s="86" t="s">
        <v>49</v>
      </c>
      <c r="B330" s="93" t="s">
        <v>218</v>
      </c>
      <c r="C330" s="88">
        <v>2724937</v>
      </c>
      <c r="D330" s="88">
        <v>3829675</v>
      </c>
      <c r="E330" s="88">
        <v>6554612</v>
      </c>
    </row>
    <row r="331" spans="1:5" ht="18" hidden="1" customHeight="1" outlineLevel="1">
      <c r="A331" s="86" t="s">
        <v>49</v>
      </c>
      <c r="B331" s="93" t="s">
        <v>219</v>
      </c>
      <c r="C331" s="88">
        <v>293557.89172977698</v>
      </c>
      <c r="D331" s="88">
        <v>5069370.1082702205</v>
      </c>
      <c r="E331" s="88">
        <v>5362928</v>
      </c>
    </row>
    <row r="332" spans="1:5" ht="18" hidden="1" customHeight="1" outlineLevel="1">
      <c r="A332" s="86" t="s">
        <v>49</v>
      </c>
      <c r="B332" s="93" t="s">
        <v>220</v>
      </c>
      <c r="C332" s="88">
        <v>1725615</v>
      </c>
      <c r="D332" s="88">
        <v>4161085</v>
      </c>
      <c r="E332" s="88">
        <v>5886700</v>
      </c>
    </row>
    <row r="333" spans="1:5" ht="18" customHeight="1" collapsed="1">
      <c r="A333" s="86" t="s">
        <v>83</v>
      </c>
      <c r="B333" s="94" t="s">
        <v>264</v>
      </c>
      <c r="C333" s="88">
        <f>SUM($C$315:$C$332)</f>
        <v>194685696.03309643</v>
      </c>
      <c r="D333" s="88">
        <f>SUM($D$315:$D$332)</f>
        <v>685078952.85403562</v>
      </c>
      <c r="E333" s="88">
        <f>SUM($E$315:$E$332)</f>
        <v>879764648.88713205</v>
      </c>
    </row>
    <row r="334" spans="1:5" ht="18" hidden="1" customHeight="1" outlineLevel="1">
      <c r="A334" s="86" t="s">
        <v>49</v>
      </c>
      <c r="B334" s="87" t="s">
        <v>203</v>
      </c>
      <c r="C334" s="88">
        <v>49225283</v>
      </c>
      <c r="D334" s="88">
        <v>54646</v>
      </c>
      <c r="E334" s="88">
        <v>49279929</v>
      </c>
    </row>
    <row r="335" spans="1:5" ht="18" hidden="1" customHeight="1" outlineLevel="1">
      <c r="A335" s="86" t="s">
        <v>49</v>
      </c>
      <c r="B335" s="87" t="s">
        <v>204</v>
      </c>
      <c r="C335" s="88">
        <v>1324075</v>
      </c>
      <c r="D335" s="88">
        <v>16574998</v>
      </c>
      <c r="E335" s="88">
        <v>17899073</v>
      </c>
    </row>
    <row r="336" spans="1:5" ht="18" hidden="1" customHeight="1" outlineLevel="1">
      <c r="A336" s="86" t="s">
        <v>49</v>
      </c>
      <c r="B336" s="87" t="s">
        <v>205</v>
      </c>
      <c r="C336" s="88">
        <v>214175058</v>
      </c>
      <c r="D336" s="88">
        <v>2091105975</v>
      </c>
      <c r="E336" s="88">
        <v>2305281033</v>
      </c>
    </row>
    <row r="337" spans="1:5" ht="18" hidden="1" customHeight="1" outlineLevel="1">
      <c r="A337" s="86" t="s">
        <v>49</v>
      </c>
      <c r="B337" s="87" t="s">
        <v>206</v>
      </c>
      <c r="C337" s="88">
        <v>21756167</v>
      </c>
      <c r="D337" s="88">
        <v>649269154</v>
      </c>
      <c r="E337" s="88">
        <v>671025321</v>
      </c>
    </row>
    <row r="338" spans="1:5" ht="18" hidden="1" customHeight="1" outlineLevel="1">
      <c r="A338" s="86" t="s">
        <v>49</v>
      </c>
      <c r="B338" s="87" t="s">
        <v>207</v>
      </c>
      <c r="C338" s="88">
        <v>162864446</v>
      </c>
      <c r="D338" s="88">
        <v>1438302052</v>
      </c>
      <c r="E338" s="88">
        <v>1601166498</v>
      </c>
    </row>
    <row r="339" spans="1:5" ht="18" hidden="1" customHeight="1" outlineLevel="1">
      <c r="A339" s="86" t="s">
        <v>49</v>
      </c>
      <c r="B339" s="87" t="s">
        <v>208</v>
      </c>
      <c r="C339" s="88">
        <v>253468501</v>
      </c>
      <c r="D339" s="88">
        <v>2214799480</v>
      </c>
      <c r="E339" s="88">
        <v>2468267981</v>
      </c>
    </row>
    <row r="340" spans="1:5" ht="18" hidden="1" customHeight="1" outlineLevel="1">
      <c r="A340" s="86" t="s">
        <v>49</v>
      </c>
      <c r="B340" s="87" t="s">
        <v>209</v>
      </c>
      <c r="C340" s="88">
        <v>5623853</v>
      </c>
      <c r="D340" s="88">
        <v>129693</v>
      </c>
      <c r="E340" s="88">
        <v>5753546</v>
      </c>
    </row>
    <row r="341" spans="1:5" ht="18" hidden="1" customHeight="1" outlineLevel="1">
      <c r="A341" s="86" t="s">
        <v>49</v>
      </c>
      <c r="B341" s="87" t="s">
        <v>210</v>
      </c>
      <c r="C341" s="88">
        <v>11118014</v>
      </c>
      <c r="D341" s="88">
        <v>1185209</v>
      </c>
      <c r="E341" s="88">
        <v>12303223</v>
      </c>
    </row>
    <row r="342" spans="1:5" ht="18" hidden="1" customHeight="1" outlineLevel="1">
      <c r="A342" s="86" t="s">
        <v>49</v>
      </c>
      <c r="B342" s="87" t="s">
        <v>211</v>
      </c>
      <c r="C342" s="88">
        <v>8018809</v>
      </c>
      <c r="D342" s="88">
        <v>116737935</v>
      </c>
      <c r="E342" s="88">
        <v>124756744</v>
      </c>
    </row>
    <row r="343" spans="1:5" ht="18" hidden="1" customHeight="1" outlineLevel="1">
      <c r="A343" s="86" t="s">
        <v>49</v>
      </c>
      <c r="B343" s="87" t="s">
        <v>212</v>
      </c>
      <c r="C343" s="88">
        <v>3800097.7278816099</v>
      </c>
      <c r="D343" s="88">
        <v>82546153.428851694</v>
      </c>
      <c r="E343" s="88">
        <v>86346251.156733304</v>
      </c>
    </row>
    <row r="344" spans="1:5" ht="18" hidden="1" customHeight="1" outlineLevel="1">
      <c r="A344" s="86" t="s">
        <v>49</v>
      </c>
      <c r="B344" s="87" t="s">
        <v>213</v>
      </c>
      <c r="C344" s="88">
        <v>71280498</v>
      </c>
      <c r="D344" s="88">
        <v>1115820340</v>
      </c>
      <c r="E344" s="88">
        <v>1187100838</v>
      </c>
    </row>
    <row r="345" spans="1:5" ht="18" hidden="1" customHeight="1" outlineLevel="1">
      <c r="A345" s="86" t="s">
        <v>49</v>
      </c>
      <c r="B345" s="87" t="s">
        <v>214</v>
      </c>
      <c r="C345" s="88">
        <v>4926309.0159999998</v>
      </c>
      <c r="D345" s="88">
        <v>10595972.983999999</v>
      </c>
      <c r="E345" s="88">
        <v>15522282</v>
      </c>
    </row>
    <row r="346" spans="1:5" ht="18" hidden="1" customHeight="1" outlineLevel="1">
      <c r="A346" s="86" t="s">
        <v>49</v>
      </c>
      <c r="B346" s="87" t="s">
        <v>215</v>
      </c>
      <c r="C346" s="88">
        <v>3700561</v>
      </c>
      <c r="D346" s="88">
        <v>0</v>
      </c>
      <c r="E346" s="88">
        <v>3700561</v>
      </c>
    </row>
    <row r="347" spans="1:5" ht="18" hidden="1" customHeight="1" outlineLevel="1">
      <c r="A347" s="86" t="s">
        <v>49</v>
      </c>
      <c r="B347" s="87" t="s">
        <v>216</v>
      </c>
      <c r="C347" s="88">
        <v>3238514</v>
      </c>
      <c r="D347" s="88">
        <v>0</v>
      </c>
      <c r="E347" s="88">
        <v>3238514</v>
      </c>
    </row>
    <row r="348" spans="1:5" ht="18" hidden="1" customHeight="1" outlineLevel="1">
      <c r="A348" s="86" t="s">
        <v>49</v>
      </c>
      <c r="B348" s="87" t="s">
        <v>217</v>
      </c>
      <c r="C348" s="88">
        <v>419874613</v>
      </c>
      <c r="D348" s="88">
        <v>846072313</v>
      </c>
      <c r="E348" s="88">
        <v>1265946926</v>
      </c>
    </row>
    <row r="349" spans="1:5" ht="18" hidden="1" customHeight="1" outlineLevel="1">
      <c r="A349" s="86" t="s">
        <v>49</v>
      </c>
      <c r="B349" s="87" t="s">
        <v>218</v>
      </c>
      <c r="C349" s="88">
        <v>25957813</v>
      </c>
      <c r="D349" s="88">
        <v>45717638</v>
      </c>
      <c r="E349" s="88">
        <v>71675451</v>
      </c>
    </row>
    <row r="350" spans="1:5" ht="18" hidden="1" customHeight="1" outlineLevel="1">
      <c r="A350" s="86" t="s">
        <v>49</v>
      </c>
      <c r="B350" s="87" t="s">
        <v>219</v>
      </c>
      <c r="C350" s="88">
        <v>4363524.5430488996</v>
      </c>
      <c r="D350" s="88">
        <v>68290619.456951097</v>
      </c>
      <c r="E350" s="88">
        <v>72654144</v>
      </c>
    </row>
    <row r="351" spans="1:5" ht="18" hidden="1" customHeight="1" outlineLevel="1">
      <c r="A351" s="86" t="s">
        <v>49</v>
      </c>
      <c r="B351" s="87" t="s">
        <v>220</v>
      </c>
      <c r="C351" s="88">
        <v>4826653</v>
      </c>
      <c r="D351" s="88">
        <v>48393696</v>
      </c>
      <c r="E351" s="88">
        <v>53220349</v>
      </c>
    </row>
    <row r="352" spans="1:5" ht="18" customHeight="1" collapsed="1">
      <c r="A352" s="86" t="s">
        <v>85</v>
      </c>
      <c r="B352" s="90" t="s">
        <v>265</v>
      </c>
      <c r="C352" s="88">
        <f>SUM($C$334:$C$351)</f>
        <v>1269542789.2869306</v>
      </c>
      <c r="D352" s="88">
        <f>SUM($D$334:$D$351)</f>
        <v>8745595874.8698044</v>
      </c>
      <c r="E352" s="88">
        <f>SUM($E$334:$E$351)</f>
        <v>10015138664.156734</v>
      </c>
    </row>
    <row r="353" spans="2:2">
      <c r="B353" s="83"/>
    </row>
    <row r="354" spans="2:2">
      <c r="B354" s="83"/>
    </row>
    <row r="355" spans="2:2">
      <c r="B355" s="83"/>
    </row>
    <row r="356" spans="2:2">
      <c r="B356" s="83"/>
    </row>
    <row r="357" spans="2:2">
      <c r="B357" s="83"/>
    </row>
    <row r="358" spans="2:2">
      <c r="B358" s="83"/>
    </row>
    <row r="359" spans="2:2">
      <c r="B359" s="83"/>
    </row>
  </sheetData>
  <mergeCells count="9">
    <mergeCell ref="A8:E8"/>
    <mergeCell ref="A85:E85"/>
    <mergeCell ref="A181:E181"/>
    <mergeCell ref="A1:E1"/>
    <mergeCell ref="A2:E2"/>
    <mergeCell ref="A3:E3"/>
    <mergeCell ref="A4:C5"/>
    <mergeCell ref="D4:E5"/>
    <mergeCell ref="A7:E7"/>
  </mergeCells>
  <printOptions gridLinesSet="0"/>
  <pageMargins left="0.67" right="0.62" top="0.7" bottom="0.66" header="0.5" footer="0.5"/>
  <pageSetup firstPageNumber="20" orientation="landscape" useFirstPageNumber="1" r:id="rId1"/>
  <headerFooter alignWithMargins="0">
    <oddFooter>&amp;L&amp;"Segoe UI,Regular"&amp;9Note: Numbers may not add up due to rounding.&amp;C&amp;P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121A8-0827-4731-8130-25206397F26A}">
  <dimension ref="A1:F520"/>
  <sheetViews>
    <sheetView showGridLines="0" zoomScaleNormal="100" workbookViewId="0">
      <selection activeCell="I329" sqref="I329"/>
    </sheetView>
  </sheetViews>
  <sheetFormatPr defaultColWidth="9.109375" defaultRowHeight="15" outlineLevelRow="1"/>
  <cols>
    <col min="1" max="1" width="4.5546875" style="66" customWidth="1"/>
    <col min="2" max="2" width="48.5546875" style="66" customWidth="1"/>
    <col min="3" max="5" width="24.6640625" style="66" customWidth="1"/>
    <col min="6" max="16384" width="9.109375" style="66"/>
  </cols>
  <sheetData>
    <row r="1" spans="1:6" ht="16.8">
      <c r="A1" s="446" t="s">
        <v>196</v>
      </c>
      <c r="B1" s="446"/>
      <c r="C1" s="446"/>
      <c r="D1" s="446"/>
      <c r="E1" s="446"/>
    </row>
    <row r="2" spans="1:6" ht="16.8">
      <c r="A2" s="446" t="s">
        <v>197</v>
      </c>
      <c r="B2" s="446"/>
      <c r="C2" s="446"/>
      <c r="D2" s="446"/>
      <c r="E2" s="446"/>
    </row>
    <row r="3" spans="1:6" ht="16.8">
      <c r="A3" s="446" t="s">
        <v>198</v>
      </c>
      <c r="B3" s="446"/>
      <c r="C3" s="446"/>
      <c r="D3" s="446"/>
      <c r="E3" s="446"/>
    </row>
    <row r="4" spans="1:6" ht="16.8">
      <c r="A4" s="67"/>
      <c r="B4" s="67"/>
      <c r="C4" s="67"/>
      <c r="D4" s="67" t="s">
        <v>266</v>
      </c>
      <c r="E4" s="68"/>
    </row>
    <row r="5" spans="1:6" ht="27.15" customHeight="1" thickBot="1">
      <c r="A5" s="447" t="s">
        <v>36</v>
      </c>
      <c r="B5" s="447"/>
      <c r="C5" s="447"/>
      <c r="D5" s="447"/>
      <c r="E5" s="447"/>
    </row>
    <row r="6" spans="1:6" ht="17.399999999999999" thickBot="1">
      <c r="A6" s="67"/>
      <c r="B6" s="67"/>
      <c r="C6" s="69" t="s">
        <v>200</v>
      </c>
      <c r="D6" s="69" t="s">
        <v>201</v>
      </c>
      <c r="E6" s="69" t="s">
        <v>193</v>
      </c>
    </row>
    <row r="7" spans="1:6" ht="15.15" customHeight="1">
      <c r="A7" s="448" t="s">
        <v>202</v>
      </c>
      <c r="B7" s="448"/>
      <c r="C7" s="448"/>
      <c r="D7" s="448"/>
      <c r="E7" s="448"/>
    </row>
    <row r="8" spans="1:6" ht="15.15" hidden="1" customHeight="1" outlineLevel="1">
      <c r="A8" s="70"/>
      <c r="B8" s="71" t="s">
        <v>203</v>
      </c>
      <c r="C8" s="72">
        <v>62946226</v>
      </c>
      <c r="D8" s="72">
        <v>113</v>
      </c>
      <c r="E8" s="72">
        <v>62946339</v>
      </c>
      <c r="F8" s="2" t="b">
        <f t="shared" ref="F8:F29" si="0">IF(SUM(C8:D8)=E8, TRUE, E8-SUM(C8:D8))</f>
        <v>1</v>
      </c>
    </row>
    <row r="9" spans="1:6" ht="15.15" hidden="1" customHeight="1" outlineLevel="1">
      <c r="A9" s="70"/>
      <c r="B9" s="71" t="s">
        <v>204</v>
      </c>
      <c r="C9" s="72">
        <v>39148625</v>
      </c>
      <c r="D9" s="72">
        <v>37314476</v>
      </c>
      <c r="E9" s="72">
        <v>76463101</v>
      </c>
      <c r="F9" s="2" t="b">
        <f t="shared" si="0"/>
        <v>1</v>
      </c>
    </row>
    <row r="10" spans="1:6" ht="15.15" hidden="1" customHeight="1" outlineLevel="1">
      <c r="A10" s="70"/>
      <c r="B10" s="71" t="s">
        <v>267</v>
      </c>
      <c r="C10" s="72">
        <v>0</v>
      </c>
      <c r="D10" s="72">
        <v>25727152</v>
      </c>
      <c r="E10" s="72">
        <v>25727152</v>
      </c>
      <c r="F10" s="2" t="b">
        <f t="shared" si="0"/>
        <v>1</v>
      </c>
    </row>
    <row r="11" spans="1:6" ht="15.15" hidden="1" customHeight="1" outlineLevel="1">
      <c r="A11" s="70"/>
      <c r="B11" s="71" t="s">
        <v>205</v>
      </c>
      <c r="C11" s="72">
        <v>219294522</v>
      </c>
      <c r="D11" s="72">
        <v>1447577854</v>
      </c>
      <c r="E11" s="72">
        <v>1666872376</v>
      </c>
      <c r="F11" s="2" t="b">
        <f t="shared" si="0"/>
        <v>1</v>
      </c>
    </row>
    <row r="12" spans="1:6" ht="15.15" hidden="1" customHeight="1" outlineLevel="1">
      <c r="A12" s="70"/>
      <c r="B12" s="71" t="s">
        <v>206</v>
      </c>
      <c r="C12" s="72">
        <v>47380401</v>
      </c>
      <c r="D12" s="72">
        <v>500829181</v>
      </c>
      <c r="E12" s="72">
        <v>548209582</v>
      </c>
      <c r="F12" s="2" t="b">
        <f t="shared" si="0"/>
        <v>1</v>
      </c>
    </row>
    <row r="13" spans="1:6" ht="15.15" hidden="1" customHeight="1" outlineLevel="1">
      <c r="A13" s="70"/>
      <c r="B13" s="71" t="s">
        <v>268</v>
      </c>
      <c r="C13" s="72">
        <v>577907</v>
      </c>
      <c r="D13" s="72">
        <v>7939201</v>
      </c>
      <c r="E13" s="72">
        <v>8517108</v>
      </c>
      <c r="F13" s="2" t="b">
        <f t="shared" si="0"/>
        <v>1</v>
      </c>
    </row>
    <row r="14" spans="1:6" ht="15.15" hidden="1" customHeight="1" outlineLevel="1">
      <c r="A14" s="70"/>
      <c r="B14" s="71" t="s">
        <v>207</v>
      </c>
      <c r="C14" s="72">
        <v>236435234.68000001</v>
      </c>
      <c r="D14" s="72">
        <v>1079397415</v>
      </c>
      <c r="E14" s="72">
        <v>1315832649.6800001</v>
      </c>
      <c r="F14" s="2" t="b">
        <f t="shared" si="0"/>
        <v>1</v>
      </c>
    </row>
    <row r="15" spans="1:6" ht="15.15" hidden="1" customHeight="1" outlineLevel="1">
      <c r="A15" s="70"/>
      <c r="B15" s="71" t="s">
        <v>208</v>
      </c>
      <c r="C15" s="72">
        <v>385592025</v>
      </c>
      <c r="D15" s="72">
        <v>2570612807</v>
      </c>
      <c r="E15" s="72">
        <v>2956204832</v>
      </c>
      <c r="F15" s="2" t="b">
        <f t="shared" si="0"/>
        <v>1</v>
      </c>
    </row>
    <row r="16" spans="1:6" ht="15.15" hidden="1" customHeight="1" outlineLevel="1">
      <c r="A16" s="70"/>
      <c r="B16" s="71" t="s">
        <v>209</v>
      </c>
      <c r="C16" s="72">
        <v>34412750</v>
      </c>
      <c r="D16" s="72">
        <v>2098214</v>
      </c>
      <c r="E16" s="72">
        <v>36510964</v>
      </c>
      <c r="F16" s="2" t="b">
        <f t="shared" si="0"/>
        <v>1</v>
      </c>
    </row>
    <row r="17" spans="1:6" ht="15.15" hidden="1" customHeight="1" outlineLevel="1">
      <c r="A17" s="70"/>
      <c r="B17" s="71" t="s">
        <v>210</v>
      </c>
      <c r="C17" s="72">
        <v>40139496</v>
      </c>
      <c r="D17" s="72">
        <v>1299961</v>
      </c>
      <c r="E17" s="72">
        <v>41439457</v>
      </c>
      <c r="F17" s="2" t="b">
        <f t="shared" si="0"/>
        <v>1</v>
      </c>
    </row>
    <row r="18" spans="1:6" ht="15.15" hidden="1" customHeight="1" outlineLevel="1">
      <c r="A18" s="70"/>
      <c r="B18" s="71" t="s">
        <v>211</v>
      </c>
      <c r="C18" s="72">
        <v>6497617</v>
      </c>
      <c r="D18" s="72">
        <v>83726731</v>
      </c>
      <c r="E18" s="72">
        <v>90224348</v>
      </c>
      <c r="F18" s="2" t="b">
        <f t="shared" si="0"/>
        <v>1</v>
      </c>
    </row>
    <row r="19" spans="1:6" ht="15.15" hidden="1" customHeight="1" outlineLevel="1">
      <c r="A19" s="70"/>
      <c r="B19" s="71" t="s">
        <v>212</v>
      </c>
      <c r="C19" s="72">
        <v>26871019.5917577</v>
      </c>
      <c r="D19" s="72">
        <v>129951377.408242</v>
      </c>
      <c r="E19" s="72">
        <v>156822397</v>
      </c>
      <c r="F19" s="2" t="b">
        <f t="shared" si="0"/>
        <v>1</v>
      </c>
    </row>
    <row r="20" spans="1:6" ht="15.15" hidden="1" customHeight="1" outlineLevel="1">
      <c r="A20" s="70"/>
      <c r="B20" s="71" t="s">
        <v>213</v>
      </c>
      <c r="C20" s="72">
        <v>127792819</v>
      </c>
      <c r="D20" s="72">
        <v>1480251141</v>
      </c>
      <c r="E20" s="72">
        <v>1608043960</v>
      </c>
      <c r="F20" s="2" t="b">
        <f t="shared" si="0"/>
        <v>1</v>
      </c>
    </row>
    <row r="21" spans="1:6" ht="15.15" hidden="1" customHeight="1" outlineLevel="1">
      <c r="A21" s="70"/>
      <c r="B21" s="71" t="s">
        <v>214</v>
      </c>
      <c r="C21" s="72">
        <v>7177898</v>
      </c>
      <c r="D21" s="72">
        <v>13438926</v>
      </c>
      <c r="E21" s="72">
        <v>20616824</v>
      </c>
      <c r="F21" s="2" t="b">
        <f t="shared" si="0"/>
        <v>1</v>
      </c>
    </row>
    <row r="22" spans="1:6" ht="15.15" hidden="1" customHeight="1" outlineLevel="1">
      <c r="A22" s="70"/>
      <c r="B22" s="71" t="s">
        <v>269</v>
      </c>
      <c r="C22" s="72">
        <v>855222.36</v>
      </c>
      <c r="D22" s="72">
        <v>1514097.3</v>
      </c>
      <c r="E22" s="72">
        <v>2369319.66</v>
      </c>
      <c r="F22" s="2" t="b">
        <f t="shared" si="0"/>
        <v>1</v>
      </c>
    </row>
    <row r="23" spans="1:6" ht="15.15" hidden="1" customHeight="1" outlineLevel="1">
      <c r="A23" s="70"/>
      <c r="B23" s="71" t="s">
        <v>215</v>
      </c>
      <c r="C23" s="72">
        <v>3722384</v>
      </c>
      <c r="D23" s="73"/>
      <c r="E23" s="72">
        <v>3722384</v>
      </c>
      <c r="F23" s="2" t="b">
        <f t="shared" si="0"/>
        <v>1</v>
      </c>
    </row>
    <row r="24" spans="1:6" ht="15.15" hidden="1" customHeight="1" outlineLevel="1">
      <c r="A24" s="70"/>
      <c r="B24" s="71" t="s">
        <v>216</v>
      </c>
      <c r="C24" s="72">
        <v>1257391</v>
      </c>
      <c r="D24" s="73"/>
      <c r="E24" s="72">
        <v>1257391</v>
      </c>
      <c r="F24" s="2" t="b">
        <f t="shared" si="0"/>
        <v>1</v>
      </c>
    </row>
    <row r="25" spans="1:6" ht="15.15" hidden="1" customHeight="1" outlineLevel="1">
      <c r="A25" s="70"/>
      <c r="B25" s="71" t="s">
        <v>217</v>
      </c>
      <c r="C25" s="72">
        <v>310783058</v>
      </c>
      <c r="D25" s="72">
        <v>1167664413</v>
      </c>
      <c r="E25" s="72">
        <v>1478447471</v>
      </c>
      <c r="F25" s="2" t="b">
        <f t="shared" si="0"/>
        <v>1</v>
      </c>
    </row>
    <row r="26" spans="1:6" ht="15.15" hidden="1" customHeight="1" outlineLevel="1">
      <c r="A26" s="70"/>
      <c r="B26" s="71" t="s">
        <v>218</v>
      </c>
      <c r="C26" s="72">
        <v>87525802</v>
      </c>
      <c r="D26" s="72">
        <v>144786865</v>
      </c>
      <c r="E26" s="72">
        <v>232312667</v>
      </c>
      <c r="F26" s="2" t="b">
        <f t="shared" si="0"/>
        <v>1</v>
      </c>
    </row>
    <row r="27" spans="1:6" ht="15.15" hidden="1" customHeight="1" outlineLevel="1">
      <c r="A27" s="70"/>
      <c r="B27" s="71" t="s">
        <v>219</v>
      </c>
      <c r="C27" s="72">
        <v>26147056.27</v>
      </c>
      <c r="D27" s="72">
        <v>273273855.31999999</v>
      </c>
      <c r="E27" s="72">
        <v>299420911.58999997</v>
      </c>
      <c r="F27" s="2" t="b">
        <f t="shared" si="0"/>
        <v>1</v>
      </c>
    </row>
    <row r="28" spans="1:6" ht="15.15" hidden="1" customHeight="1" outlineLevel="1">
      <c r="A28" s="70"/>
      <c r="B28" s="71" t="s">
        <v>220</v>
      </c>
      <c r="C28" s="72">
        <v>52211555</v>
      </c>
      <c r="D28" s="72">
        <v>162594043</v>
      </c>
      <c r="E28" s="72">
        <v>214805598</v>
      </c>
      <c r="F28" s="2" t="b">
        <f t="shared" si="0"/>
        <v>1</v>
      </c>
    </row>
    <row r="29" spans="1:6" ht="15.15" hidden="1" customHeight="1" outlineLevel="1">
      <c r="A29" s="70"/>
      <c r="B29" s="71" t="s">
        <v>270</v>
      </c>
      <c r="C29" s="72">
        <v>3047791</v>
      </c>
      <c r="D29" s="73"/>
      <c r="E29" s="72">
        <v>3047791</v>
      </c>
      <c r="F29" s="2" t="b">
        <f t="shared" si="0"/>
        <v>1</v>
      </c>
    </row>
    <row r="30" spans="1:6" ht="15.15" customHeight="1" collapsed="1">
      <c r="A30" s="70" t="s">
        <v>39</v>
      </c>
      <c r="B30" s="74" t="s">
        <v>221</v>
      </c>
      <c r="C30" s="72">
        <f>SUM($C$8:$C$29)</f>
        <v>1719816799.9017577</v>
      </c>
      <c r="D30" s="72">
        <f>SUM($D$8:$D$29)</f>
        <v>9129997823.0282421</v>
      </c>
      <c r="E30" s="72">
        <f>SUM($E$8:$E$29)</f>
        <v>10849814622.93</v>
      </c>
      <c r="F30" s="2"/>
    </row>
    <row r="31" spans="1:6" ht="15.15" hidden="1" customHeight="1" outlineLevel="1">
      <c r="A31" s="70"/>
      <c r="B31" s="71" t="s">
        <v>203</v>
      </c>
      <c r="C31" s="72">
        <v>29741404</v>
      </c>
      <c r="D31" s="72">
        <v>0</v>
      </c>
      <c r="E31" s="72">
        <v>29741404</v>
      </c>
      <c r="F31" s="2"/>
    </row>
    <row r="32" spans="1:6" ht="15.15" hidden="1" customHeight="1" outlineLevel="1">
      <c r="A32" s="70"/>
      <c r="B32" s="71" t="s">
        <v>204</v>
      </c>
      <c r="C32" s="73"/>
      <c r="D32" s="72">
        <v>602131</v>
      </c>
      <c r="E32" s="72">
        <v>602131</v>
      </c>
      <c r="F32" s="2"/>
    </row>
    <row r="33" spans="1:6" ht="15.15" hidden="1" customHeight="1" outlineLevel="1">
      <c r="A33" s="70"/>
      <c r="B33" s="71" t="s">
        <v>267</v>
      </c>
      <c r="C33" s="72">
        <v>0</v>
      </c>
      <c r="D33" s="72">
        <v>255720</v>
      </c>
      <c r="E33" s="72">
        <v>255720</v>
      </c>
      <c r="F33" s="2"/>
    </row>
    <row r="34" spans="1:6" ht="15.15" hidden="1" customHeight="1" outlineLevel="1">
      <c r="A34" s="70"/>
      <c r="B34" s="71" t="s">
        <v>205</v>
      </c>
      <c r="C34" s="72">
        <v>48676967</v>
      </c>
      <c r="D34" s="72">
        <v>330638723</v>
      </c>
      <c r="E34" s="72">
        <v>379315690</v>
      </c>
      <c r="F34" s="2"/>
    </row>
    <row r="35" spans="1:6" ht="15.15" hidden="1" customHeight="1" outlineLevel="1">
      <c r="A35" s="70"/>
      <c r="B35" s="71" t="s">
        <v>206</v>
      </c>
      <c r="C35" s="72">
        <v>8305291</v>
      </c>
      <c r="D35" s="72">
        <v>30345887</v>
      </c>
      <c r="E35" s="72">
        <v>38651178</v>
      </c>
      <c r="F35" s="2"/>
    </row>
    <row r="36" spans="1:6" ht="15.15" hidden="1" customHeight="1" outlineLevel="1">
      <c r="A36" s="70"/>
      <c r="B36" s="71" t="s">
        <v>268</v>
      </c>
      <c r="C36" s="72">
        <v>150436</v>
      </c>
      <c r="D36" s="72">
        <v>3073929</v>
      </c>
      <c r="E36" s="72">
        <v>3224365</v>
      </c>
      <c r="F36" s="2"/>
    </row>
    <row r="37" spans="1:6" ht="15.15" hidden="1" customHeight="1" outlineLevel="1">
      <c r="A37" s="70"/>
      <c r="B37" s="71" t="s">
        <v>207</v>
      </c>
      <c r="C37" s="72">
        <v>50164518.25</v>
      </c>
      <c r="D37" s="72">
        <v>289439559</v>
      </c>
      <c r="E37" s="72">
        <v>339604077.25</v>
      </c>
      <c r="F37" s="2"/>
    </row>
    <row r="38" spans="1:6" ht="15.15" hidden="1" customHeight="1" outlineLevel="1">
      <c r="A38" s="70"/>
      <c r="B38" s="71" t="s">
        <v>208</v>
      </c>
      <c r="C38" s="72">
        <v>29309428</v>
      </c>
      <c r="D38" s="72">
        <v>335660002</v>
      </c>
      <c r="E38" s="72">
        <v>364969430</v>
      </c>
      <c r="F38" s="2"/>
    </row>
    <row r="39" spans="1:6" ht="15.15" hidden="1" customHeight="1" outlineLevel="1">
      <c r="A39" s="70"/>
      <c r="B39" s="71" t="s">
        <v>209</v>
      </c>
      <c r="C39" s="72">
        <v>0</v>
      </c>
      <c r="D39" s="72">
        <v>2515</v>
      </c>
      <c r="E39" s="72">
        <v>2515</v>
      </c>
      <c r="F39" s="2"/>
    </row>
    <row r="40" spans="1:6" ht="15.15" hidden="1" customHeight="1" outlineLevel="1">
      <c r="A40" s="70"/>
      <c r="B40" s="71" t="s">
        <v>210</v>
      </c>
      <c r="C40" s="72">
        <v>5072</v>
      </c>
      <c r="D40" s="72">
        <v>107545</v>
      </c>
      <c r="E40" s="72">
        <v>112617</v>
      </c>
      <c r="F40" s="2"/>
    </row>
    <row r="41" spans="1:6" ht="15.15" hidden="1" customHeight="1" outlineLevel="1">
      <c r="A41" s="70"/>
      <c r="B41" s="71" t="s">
        <v>211</v>
      </c>
      <c r="C41" s="72">
        <v>3508713</v>
      </c>
      <c r="D41" s="72">
        <v>2020060</v>
      </c>
      <c r="E41" s="72">
        <v>5528773</v>
      </c>
      <c r="F41" s="2"/>
    </row>
    <row r="42" spans="1:6" ht="15.15" hidden="1" customHeight="1" outlineLevel="1">
      <c r="A42" s="70"/>
      <c r="B42" s="71" t="s">
        <v>212</v>
      </c>
      <c r="C42" s="72">
        <v>0</v>
      </c>
      <c r="D42" s="72">
        <v>0</v>
      </c>
      <c r="E42" s="72">
        <v>0</v>
      </c>
      <c r="F42" s="2"/>
    </row>
    <row r="43" spans="1:6" ht="15.15" hidden="1" customHeight="1" outlineLevel="1">
      <c r="A43" s="70"/>
      <c r="B43" s="71" t="s">
        <v>213</v>
      </c>
      <c r="C43" s="72">
        <v>10033893</v>
      </c>
      <c r="D43" s="72">
        <v>340953366</v>
      </c>
      <c r="E43" s="72">
        <v>350987259</v>
      </c>
      <c r="F43" s="2"/>
    </row>
    <row r="44" spans="1:6" ht="15.15" hidden="1" customHeight="1" outlineLevel="1">
      <c r="A44" s="70"/>
      <c r="B44" s="71" t="s">
        <v>214</v>
      </c>
      <c r="C44" s="73"/>
      <c r="D44" s="73"/>
      <c r="E44" s="72">
        <v>0</v>
      </c>
      <c r="F44" s="2"/>
    </row>
    <row r="45" spans="1:6" ht="15.15" hidden="1" customHeight="1" outlineLevel="1">
      <c r="A45" s="70"/>
      <c r="B45" s="71" t="s">
        <v>269</v>
      </c>
      <c r="C45" s="73"/>
      <c r="D45" s="72">
        <v>15580</v>
      </c>
      <c r="E45" s="72">
        <v>15580</v>
      </c>
      <c r="F45" s="2"/>
    </row>
    <row r="46" spans="1:6" ht="15.15" hidden="1" customHeight="1" outlineLevel="1">
      <c r="A46" s="70"/>
      <c r="B46" s="71" t="s">
        <v>215</v>
      </c>
      <c r="C46" s="73"/>
      <c r="D46" s="73"/>
      <c r="E46" s="72">
        <v>0</v>
      </c>
      <c r="F46" s="2"/>
    </row>
    <row r="47" spans="1:6" ht="15.15" hidden="1" customHeight="1" outlineLevel="1">
      <c r="A47" s="70"/>
      <c r="B47" s="71" t="s">
        <v>216</v>
      </c>
      <c r="C47" s="73"/>
      <c r="D47" s="73"/>
      <c r="E47" s="72">
        <v>0</v>
      </c>
      <c r="F47" s="2"/>
    </row>
    <row r="48" spans="1:6" ht="15.15" hidden="1" customHeight="1" outlineLevel="1">
      <c r="A48" s="70"/>
      <c r="B48" s="71" t="s">
        <v>217</v>
      </c>
      <c r="C48" s="72">
        <v>39707340</v>
      </c>
      <c r="D48" s="72">
        <v>198162323</v>
      </c>
      <c r="E48" s="72">
        <v>237869663</v>
      </c>
      <c r="F48" s="2"/>
    </row>
    <row r="49" spans="1:6" ht="15.15" hidden="1" customHeight="1" outlineLevel="1">
      <c r="A49" s="70"/>
      <c r="B49" s="71" t="s">
        <v>218</v>
      </c>
      <c r="C49" s="73"/>
      <c r="D49" s="73"/>
      <c r="E49" s="72">
        <v>0</v>
      </c>
      <c r="F49" s="2"/>
    </row>
    <row r="50" spans="1:6" ht="15.15" hidden="1" customHeight="1" outlineLevel="1">
      <c r="A50" s="70"/>
      <c r="B50" s="71" t="s">
        <v>219</v>
      </c>
      <c r="C50" s="73"/>
      <c r="D50" s="72">
        <v>6742275.4000000004</v>
      </c>
      <c r="E50" s="72">
        <v>6742275.4000000004</v>
      </c>
      <c r="F50" s="2"/>
    </row>
    <row r="51" spans="1:6" ht="15.15" hidden="1" customHeight="1" outlineLevel="1">
      <c r="A51" s="70"/>
      <c r="B51" s="71" t="s">
        <v>220</v>
      </c>
      <c r="C51" s="72">
        <v>125</v>
      </c>
      <c r="D51" s="72">
        <v>18902669</v>
      </c>
      <c r="E51" s="72">
        <v>18902794</v>
      </c>
      <c r="F51" s="2"/>
    </row>
    <row r="52" spans="1:6" ht="15.15" hidden="1" customHeight="1" outlineLevel="1">
      <c r="A52" s="70"/>
      <c r="B52" s="71" t="s">
        <v>270</v>
      </c>
      <c r="C52" s="73"/>
      <c r="D52" s="73"/>
      <c r="E52" s="72">
        <v>0</v>
      </c>
      <c r="F52" s="2"/>
    </row>
    <row r="53" spans="1:6" ht="15.15" customHeight="1" collapsed="1">
      <c r="A53" s="70" t="s">
        <v>41</v>
      </c>
      <c r="B53" s="74" t="s">
        <v>222</v>
      </c>
      <c r="C53" s="72">
        <f>SUM($C$31:$C$52)</f>
        <v>219603187.25</v>
      </c>
      <c r="D53" s="72">
        <f>SUM($D$31:$D$52)</f>
        <v>1556922284.4000001</v>
      </c>
      <c r="E53" s="72">
        <f>SUM($E$31:$E$52)</f>
        <v>1776525471.6500001</v>
      </c>
      <c r="F53" s="2"/>
    </row>
    <row r="54" spans="1:6" ht="15.15" hidden="1" customHeight="1" outlineLevel="1">
      <c r="A54" s="70"/>
      <c r="B54" s="71" t="s">
        <v>203</v>
      </c>
      <c r="C54" s="72">
        <v>92687630</v>
      </c>
      <c r="D54" s="72">
        <v>113</v>
      </c>
      <c r="E54" s="72">
        <v>92687743</v>
      </c>
      <c r="F54" s="2"/>
    </row>
    <row r="55" spans="1:6" ht="15.15" hidden="1" customHeight="1" outlineLevel="1">
      <c r="A55" s="70"/>
      <c r="B55" s="71" t="s">
        <v>204</v>
      </c>
      <c r="C55" s="72">
        <v>39148625</v>
      </c>
      <c r="D55" s="72">
        <v>37916607</v>
      </c>
      <c r="E55" s="72">
        <v>77065232</v>
      </c>
      <c r="F55" s="2"/>
    </row>
    <row r="56" spans="1:6" ht="15.15" hidden="1" customHeight="1" outlineLevel="1">
      <c r="A56" s="70"/>
      <c r="B56" s="71" t="s">
        <v>267</v>
      </c>
      <c r="C56" s="72">
        <v>0</v>
      </c>
      <c r="D56" s="72">
        <v>25982872</v>
      </c>
      <c r="E56" s="72">
        <v>25982872</v>
      </c>
      <c r="F56" s="2"/>
    </row>
    <row r="57" spans="1:6" ht="15.15" hidden="1" customHeight="1" outlineLevel="1">
      <c r="A57" s="70"/>
      <c r="B57" s="71" t="s">
        <v>205</v>
      </c>
      <c r="C57" s="72">
        <v>267971489</v>
      </c>
      <c r="D57" s="72">
        <v>1778216577</v>
      </c>
      <c r="E57" s="72">
        <v>2046188066</v>
      </c>
      <c r="F57" s="2"/>
    </row>
    <row r="58" spans="1:6" ht="15.15" hidden="1" customHeight="1" outlineLevel="1">
      <c r="A58" s="70"/>
      <c r="B58" s="71" t="s">
        <v>206</v>
      </c>
      <c r="C58" s="72">
        <v>55685692</v>
      </c>
      <c r="D58" s="72">
        <v>531175068</v>
      </c>
      <c r="E58" s="72">
        <v>586860760</v>
      </c>
      <c r="F58" s="2"/>
    </row>
    <row r="59" spans="1:6" ht="15.15" hidden="1" customHeight="1" outlineLevel="1">
      <c r="A59" s="70"/>
      <c r="B59" s="71" t="s">
        <v>268</v>
      </c>
      <c r="C59" s="72">
        <v>728343</v>
      </c>
      <c r="D59" s="72">
        <v>11013130</v>
      </c>
      <c r="E59" s="72">
        <v>11741473</v>
      </c>
      <c r="F59" s="2"/>
    </row>
    <row r="60" spans="1:6" ht="15.15" hidden="1" customHeight="1" outlineLevel="1">
      <c r="A60" s="70"/>
      <c r="B60" s="71" t="s">
        <v>207</v>
      </c>
      <c r="C60" s="72">
        <v>286599752.93000001</v>
      </c>
      <c r="D60" s="72">
        <v>1368836974</v>
      </c>
      <c r="E60" s="72">
        <v>1655436726.9300001</v>
      </c>
      <c r="F60" s="2"/>
    </row>
    <row r="61" spans="1:6" ht="15.15" hidden="1" customHeight="1" outlineLevel="1">
      <c r="A61" s="70"/>
      <c r="B61" s="71" t="s">
        <v>208</v>
      </c>
      <c r="C61" s="72">
        <v>414901453</v>
      </c>
      <c r="D61" s="72">
        <v>2906272809</v>
      </c>
      <c r="E61" s="72">
        <v>3321174262</v>
      </c>
      <c r="F61" s="2"/>
    </row>
    <row r="62" spans="1:6" ht="15.15" hidden="1" customHeight="1" outlineLevel="1">
      <c r="A62" s="70"/>
      <c r="B62" s="71" t="s">
        <v>209</v>
      </c>
      <c r="C62" s="72">
        <v>34412750</v>
      </c>
      <c r="D62" s="72">
        <v>2100729</v>
      </c>
      <c r="E62" s="72">
        <v>36513479</v>
      </c>
      <c r="F62" s="2"/>
    </row>
    <row r="63" spans="1:6" ht="15.15" hidden="1" customHeight="1" outlineLevel="1">
      <c r="A63" s="70"/>
      <c r="B63" s="71" t="s">
        <v>210</v>
      </c>
      <c r="C63" s="72">
        <v>40144568</v>
      </c>
      <c r="D63" s="72">
        <v>1407506</v>
      </c>
      <c r="E63" s="72">
        <v>41552074</v>
      </c>
      <c r="F63" s="2"/>
    </row>
    <row r="64" spans="1:6" ht="15.15" hidden="1" customHeight="1" outlineLevel="1">
      <c r="A64" s="70"/>
      <c r="B64" s="71" t="s">
        <v>211</v>
      </c>
      <c r="C64" s="72">
        <v>10006330</v>
      </c>
      <c r="D64" s="72">
        <v>85746791</v>
      </c>
      <c r="E64" s="72">
        <v>95753121</v>
      </c>
      <c r="F64" s="2"/>
    </row>
    <row r="65" spans="1:6" ht="15.15" hidden="1" customHeight="1" outlineLevel="1">
      <c r="A65" s="70"/>
      <c r="B65" s="71" t="s">
        <v>212</v>
      </c>
      <c r="C65" s="72">
        <v>26871019.5917577</v>
      </c>
      <c r="D65" s="72">
        <v>129951377.408242</v>
      </c>
      <c r="E65" s="72">
        <v>156822397</v>
      </c>
      <c r="F65" s="2"/>
    </row>
    <row r="66" spans="1:6" ht="15.15" hidden="1" customHeight="1" outlineLevel="1">
      <c r="A66" s="70"/>
      <c r="B66" s="71" t="s">
        <v>213</v>
      </c>
      <c r="C66" s="72">
        <v>137826712</v>
      </c>
      <c r="D66" s="72">
        <v>1821204507</v>
      </c>
      <c r="E66" s="72">
        <v>1959031219</v>
      </c>
      <c r="F66" s="2"/>
    </row>
    <row r="67" spans="1:6" ht="15.15" hidden="1" customHeight="1" outlineLevel="1">
      <c r="A67" s="70"/>
      <c r="B67" s="71" t="s">
        <v>214</v>
      </c>
      <c r="C67" s="72">
        <v>7177898</v>
      </c>
      <c r="D67" s="72">
        <v>13438926</v>
      </c>
      <c r="E67" s="72">
        <v>20616824</v>
      </c>
      <c r="F67" s="2"/>
    </row>
    <row r="68" spans="1:6" ht="15.15" hidden="1" customHeight="1" outlineLevel="1">
      <c r="A68" s="70"/>
      <c r="B68" s="71" t="s">
        <v>269</v>
      </c>
      <c r="C68" s="72">
        <v>855222.36</v>
      </c>
      <c r="D68" s="72">
        <v>1529677.3</v>
      </c>
      <c r="E68" s="72">
        <v>2384899.66</v>
      </c>
      <c r="F68" s="2"/>
    </row>
    <row r="69" spans="1:6" ht="15.15" hidden="1" customHeight="1" outlineLevel="1">
      <c r="A69" s="70"/>
      <c r="B69" s="71" t="s">
        <v>215</v>
      </c>
      <c r="C69" s="72">
        <v>3722384</v>
      </c>
      <c r="D69" s="72">
        <v>0</v>
      </c>
      <c r="E69" s="72">
        <v>3722384</v>
      </c>
      <c r="F69" s="2"/>
    </row>
    <row r="70" spans="1:6" ht="15.15" hidden="1" customHeight="1" outlineLevel="1">
      <c r="A70" s="70"/>
      <c r="B70" s="71" t="s">
        <v>216</v>
      </c>
      <c r="C70" s="72">
        <v>1257391</v>
      </c>
      <c r="D70" s="72">
        <v>0</v>
      </c>
      <c r="E70" s="72">
        <v>1257391</v>
      </c>
      <c r="F70" s="2"/>
    </row>
    <row r="71" spans="1:6" ht="15.15" hidden="1" customHeight="1" outlineLevel="1">
      <c r="A71" s="70"/>
      <c r="B71" s="71" t="s">
        <v>217</v>
      </c>
      <c r="C71" s="72">
        <v>350490398</v>
      </c>
      <c r="D71" s="72">
        <v>1365826736</v>
      </c>
      <c r="E71" s="72">
        <v>1716317134</v>
      </c>
      <c r="F71" s="2"/>
    </row>
    <row r="72" spans="1:6" ht="15.15" hidden="1" customHeight="1" outlineLevel="1">
      <c r="A72" s="70"/>
      <c r="B72" s="71" t="s">
        <v>218</v>
      </c>
      <c r="C72" s="72">
        <v>87525802</v>
      </c>
      <c r="D72" s="72">
        <v>144786865</v>
      </c>
      <c r="E72" s="72">
        <v>232312667</v>
      </c>
      <c r="F72" s="2"/>
    </row>
    <row r="73" spans="1:6" ht="15.15" hidden="1" customHeight="1" outlineLevel="1">
      <c r="A73" s="70"/>
      <c r="B73" s="71" t="s">
        <v>219</v>
      </c>
      <c r="C73" s="72">
        <v>26147056.27</v>
      </c>
      <c r="D73" s="72">
        <v>280016130.72000003</v>
      </c>
      <c r="E73" s="72">
        <v>306163186.99000001</v>
      </c>
      <c r="F73" s="2"/>
    </row>
    <row r="74" spans="1:6" ht="15.15" hidden="1" customHeight="1" outlineLevel="1">
      <c r="A74" s="70"/>
      <c r="B74" s="71" t="s">
        <v>220</v>
      </c>
      <c r="C74" s="72">
        <v>52211680</v>
      </c>
      <c r="D74" s="72">
        <v>181496712</v>
      </c>
      <c r="E74" s="72">
        <v>233708392</v>
      </c>
      <c r="F74" s="2"/>
    </row>
    <row r="75" spans="1:6" ht="15.15" hidden="1" customHeight="1" outlineLevel="1">
      <c r="A75" s="70"/>
      <c r="B75" s="71" t="s">
        <v>270</v>
      </c>
      <c r="C75" s="72">
        <v>3047791</v>
      </c>
      <c r="D75" s="72">
        <v>0</v>
      </c>
      <c r="E75" s="72">
        <v>3047791</v>
      </c>
      <c r="F75" s="2"/>
    </row>
    <row r="76" spans="1:6" ht="15.15" customHeight="1" collapsed="1">
      <c r="A76" s="70" t="s">
        <v>43</v>
      </c>
      <c r="B76" s="74" t="s">
        <v>223</v>
      </c>
      <c r="C76" s="72">
        <f>SUM($C$54:$C$75)</f>
        <v>1939419987.1517577</v>
      </c>
      <c r="D76" s="72">
        <f>SUM($D$54:$D$75)</f>
        <v>10686920107.42824</v>
      </c>
      <c r="E76" s="72">
        <f>SUM($E$54:$E$75)</f>
        <v>12626340094.58</v>
      </c>
      <c r="F76" s="2"/>
    </row>
    <row r="77" spans="1:6" ht="15.15" hidden="1" customHeight="1" outlineLevel="1">
      <c r="A77" s="70"/>
      <c r="B77" s="71" t="s">
        <v>203</v>
      </c>
      <c r="C77" s="72">
        <v>10309</v>
      </c>
      <c r="D77" s="72">
        <v>5850</v>
      </c>
      <c r="E77" s="72">
        <v>16159</v>
      </c>
      <c r="F77" s="2"/>
    </row>
    <row r="78" spans="1:6" ht="15.15" hidden="1" customHeight="1" outlineLevel="1">
      <c r="A78" s="70"/>
      <c r="B78" s="71" t="s">
        <v>204</v>
      </c>
      <c r="C78" s="73"/>
      <c r="D78" s="73"/>
      <c r="E78" s="72">
        <v>0</v>
      </c>
      <c r="F78" s="2"/>
    </row>
    <row r="79" spans="1:6" ht="15.15" hidden="1" customHeight="1" outlineLevel="1">
      <c r="A79" s="70"/>
      <c r="B79" s="71" t="s">
        <v>267</v>
      </c>
      <c r="C79" s="72">
        <v>0</v>
      </c>
      <c r="D79" s="72">
        <v>1135</v>
      </c>
      <c r="E79" s="72">
        <v>1135</v>
      </c>
      <c r="F79" s="2"/>
    </row>
    <row r="80" spans="1:6" ht="15.15" hidden="1" customHeight="1" outlineLevel="1">
      <c r="A80" s="70"/>
      <c r="B80" s="71" t="s">
        <v>205</v>
      </c>
      <c r="C80" s="72">
        <v>824582</v>
      </c>
      <c r="D80" s="72">
        <v>4158737</v>
      </c>
      <c r="E80" s="72">
        <v>4983319</v>
      </c>
      <c r="F80" s="2"/>
    </row>
    <row r="81" spans="1:6" ht="15.15" hidden="1" customHeight="1" outlineLevel="1">
      <c r="A81" s="70"/>
      <c r="B81" s="71" t="s">
        <v>206</v>
      </c>
      <c r="C81" s="72">
        <v>234103</v>
      </c>
      <c r="D81" s="72">
        <v>1065808</v>
      </c>
      <c r="E81" s="72">
        <v>1299911</v>
      </c>
      <c r="F81" s="2"/>
    </row>
    <row r="82" spans="1:6" ht="15.15" hidden="1" customHeight="1" outlineLevel="1">
      <c r="A82" s="70"/>
      <c r="B82" s="71" t="s">
        <v>268</v>
      </c>
      <c r="C82" s="73"/>
      <c r="D82" s="73"/>
      <c r="E82" s="72">
        <v>0</v>
      </c>
      <c r="F82" s="2"/>
    </row>
    <row r="83" spans="1:6" ht="15.15" hidden="1" customHeight="1" outlineLevel="1">
      <c r="A83" s="70"/>
      <c r="B83" s="71" t="s">
        <v>207</v>
      </c>
      <c r="C83" s="72">
        <v>345422.74064993102</v>
      </c>
      <c r="D83" s="72">
        <v>2809292</v>
      </c>
      <c r="E83" s="72">
        <v>3154714.7406499302</v>
      </c>
      <c r="F83" s="2"/>
    </row>
    <row r="84" spans="1:6" ht="15.15" hidden="1" customHeight="1" outlineLevel="1">
      <c r="A84" s="70"/>
      <c r="B84" s="71" t="s">
        <v>208</v>
      </c>
      <c r="C84" s="72">
        <v>350795</v>
      </c>
      <c r="D84" s="72">
        <v>6780213</v>
      </c>
      <c r="E84" s="72">
        <v>7131008</v>
      </c>
      <c r="F84" s="2"/>
    </row>
    <row r="85" spans="1:6" ht="15.15" hidden="1" customHeight="1" outlineLevel="1">
      <c r="A85" s="70"/>
      <c r="B85" s="71" t="s">
        <v>209</v>
      </c>
      <c r="C85" s="72">
        <v>0</v>
      </c>
      <c r="D85" s="72">
        <v>0</v>
      </c>
      <c r="E85" s="72">
        <v>0</v>
      </c>
      <c r="F85" s="2"/>
    </row>
    <row r="86" spans="1:6" ht="15.15" hidden="1" customHeight="1" outlineLevel="1">
      <c r="A86" s="70"/>
      <c r="B86" s="71" t="s">
        <v>210</v>
      </c>
      <c r="C86" s="72">
        <v>0</v>
      </c>
      <c r="D86" s="72">
        <v>35607</v>
      </c>
      <c r="E86" s="72">
        <v>35607</v>
      </c>
      <c r="F86" s="2"/>
    </row>
    <row r="87" spans="1:6" ht="15.15" hidden="1" customHeight="1" outlineLevel="1">
      <c r="A87" s="70"/>
      <c r="B87" s="71" t="s">
        <v>211</v>
      </c>
      <c r="C87" s="72">
        <v>0</v>
      </c>
      <c r="D87" s="72">
        <v>0</v>
      </c>
      <c r="E87" s="72">
        <v>0</v>
      </c>
      <c r="F87" s="2"/>
    </row>
    <row r="88" spans="1:6" ht="15.15" hidden="1" customHeight="1" outlineLevel="1">
      <c r="A88" s="70"/>
      <c r="B88" s="71" t="s">
        <v>212</v>
      </c>
      <c r="C88" s="72">
        <v>0</v>
      </c>
      <c r="D88" s="72">
        <v>0</v>
      </c>
      <c r="E88" s="72">
        <v>0</v>
      </c>
      <c r="F88" s="2"/>
    </row>
    <row r="89" spans="1:6" ht="15.15" hidden="1" customHeight="1" outlineLevel="1">
      <c r="A89" s="70"/>
      <c r="B89" s="71" t="s">
        <v>213</v>
      </c>
      <c r="C89" s="72">
        <v>433112</v>
      </c>
      <c r="D89" s="72">
        <v>1141869</v>
      </c>
      <c r="E89" s="72">
        <v>1574981</v>
      </c>
      <c r="F89" s="2"/>
    </row>
    <row r="90" spans="1:6" ht="15.15" hidden="1" customHeight="1" outlineLevel="1">
      <c r="A90" s="70"/>
      <c r="B90" s="71" t="s">
        <v>214</v>
      </c>
      <c r="C90" s="73"/>
      <c r="D90" s="72">
        <v>0</v>
      </c>
      <c r="E90" s="72">
        <v>0</v>
      </c>
      <c r="F90" s="2"/>
    </row>
    <row r="91" spans="1:6" ht="15.15" hidden="1" customHeight="1" outlineLevel="1">
      <c r="A91" s="70"/>
      <c r="B91" s="71" t="s">
        <v>269</v>
      </c>
      <c r="C91" s="73"/>
      <c r="D91" s="73"/>
      <c r="E91" s="72">
        <v>0</v>
      </c>
      <c r="F91" s="2"/>
    </row>
    <row r="92" spans="1:6" ht="15.15" hidden="1" customHeight="1" outlineLevel="1">
      <c r="A92" s="70"/>
      <c r="B92" s="71" t="s">
        <v>215</v>
      </c>
      <c r="C92" s="73"/>
      <c r="D92" s="73"/>
      <c r="E92" s="72">
        <v>0</v>
      </c>
      <c r="F92" s="2"/>
    </row>
    <row r="93" spans="1:6" ht="15.15" hidden="1" customHeight="1" outlineLevel="1">
      <c r="A93" s="70"/>
      <c r="B93" s="71" t="s">
        <v>216</v>
      </c>
      <c r="C93" s="73"/>
      <c r="D93" s="73"/>
      <c r="E93" s="72">
        <v>0</v>
      </c>
      <c r="F93" s="2"/>
    </row>
    <row r="94" spans="1:6" ht="15.15" hidden="1" customHeight="1" outlineLevel="1">
      <c r="A94" s="70"/>
      <c r="B94" s="71" t="s">
        <v>217</v>
      </c>
      <c r="C94" s="72">
        <v>210143</v>
      </c>
      <c r="D94" s="72">
        <v>1379499</v>
      </c>
      <c r="E94" s="72">
        <v>1589642</v>
      </c>
      <c r="F94" s="2"/>
    </row>
    <row r="95" spans="1:6" ht="15.15" hidden="1" customHeight="1" outlineLevel="1">
      <c r="A95" s="70"/>
      <c r="B95" s="71" t="s">
        <v>218</v>
      </c>
      <c r="C95" s="73"/>
      <c r="D95" s="73"/>
      <c r="E95" s="72">
        <v>0</v>
      </c>
      <c r="F95" s="2"/>
    </row>
    <row r="96" spans="1:6" ht="15.15" hidden="1" customHeight="1" outlineLevel="1">
      <c r="A96" s="70"/>
      <c r="B96" s="71" t="s">
        <v>219</v>
      </c>
      <c r="C96" s="73"/>
      <c r="D96" s="72">
        <v>7367.71</v>
      </c>
      <c r="E96" s="72">
        <v>7367.71</v>
      </c>
      <c r="F96" s="2"/>
    </row>
    <row r="97" spans="1:6" ht="15.15" hidden="1" customHeight="1" outlineLevel="1">
      <c r="A97" s="70"/>
      <c r="B97" s="71" t="s">
        <v>220</v>
      </c>
      <c r="C97" s="72">
        <v>0</v>
      </c>
      <c r="D97" s="72">
        <v>0</v>
      </c>
      <c r="E97" s="72">
        <v>0</v>
      </c>
      <c r="F97" s="2"/>
    </row>
    <row r="98" spans="1:6" ht="15.15" hidden="1" customHeight="1" outlineLevel="1">
      <c r="A98" s="70"/>
      <c r="B98" s="71" t="s">
        <v>270</v>
      </c>
      <c r="C98" s="73"/>
      <c r="D98" s="73"/>
      <c r="E98" s="72">
        <v>0</v>
      </c>
      <c r="F98" s="2"/>
    </row>
    <row r="99" spans="1:6" ht="15.15" customHeight="1" collapsed="1">
      <c r="A99" s="70" t="s">
        <v>45</v>
      </c>
      <c r="B99" s="74" t="s">
        <v>224</v>
      </c>
      <c r="C99" s="72">
        <f>SUM($C$77:$C$98)</f>
        <v>2408466.7406499311</v>
      </c>
      <c r="D99" s="72">
        <f>SUM($D$77:$D$98)</f>
        <v>17385377.710000001</v>
      </c>
      <c r="E99" s="72">
        <f>SUM($E$77:$E$98)</f>
        <v>19793844.450649932</v>
      </c>
      <c r="F99" s="2"/>
    </row>
    <row r="100" spans="1:6" ht="15.15" hidden="1" customHeight="1" outlineLevel="1">
      <c r="A100" s="70"/>
      <c r="B100" s="71" t="s">
        <v>203</v>
      </c>
      <c r="C100" s="72">
        <v>201779</v>
      </c>
      <c r="D100" s="72">
        <v>0</v>
      </c>
      <c r="E100" s="72">
        <v>201779</v>
      </c>
      <c r="F100" s="2"/>
    </row>
    <row r="101" spans="1:6" ht="15.15" hidden="1" customHeight="1" outlineLevel="1">
      <c r="A101" s="70"/>
      <c r="B101" s="71" t="s">
        <v>204</v>
      </c>
      <c r="C101" s="72">
        <v>336353</v>
      </c>
      <c r="D101" s="72">
        <v>229849</v>
      </c>
      <c r="E101" s="72">
        <v>566202</v>
      </c>
      <c r="F101" s="2"/>
    </row>
    <row r="102" spans="1:6" ht="15.15" hidden="1" customHeight="1" outlineLevel="1">
      <c r="A102" s="70"/>
      <c r="B102" s="71" t="s">
        <v>267</v>
      </c>
      <c r="C102" s="72">
        <v>0</v>
      </c>
      <c r="D102" s="72">
        <v>0</v>
      </c>
      <c r="E102" s="72">
        <v>0</v>
      </c>
      <c r="F102" s="2"/>
    </row>
    <row r="103" spans="1:6" ht="15.15" hidden="1" customHeight="1" outlineLevel="1">
      <c r="A103" s="70"/>
      <c r="B103" s="71" t="s">
        <v>205</v>
      </c>
      <c r="C103" s="72">
        <v>1776855</v>
      </c>
      <c r="D103" s="72">
        <v>11882039</v>
      </c>
      <c r="E103" s="72">
        <v>13658894</v>
      </c>
      <c r="F103" s="2"/>
    </row>
    <row r="104" spans="1:6" ht="15.15" hidden="1" customHeight="1" outlineLevel="1">
      <c r="A104" s="70"/>
      <c r="B104" s="71" t="s">
        <v>206</v>
      </c>
      <c r="C104" s="72">
        <v>519422</v>
      </c>
      <c r="D104" s="72">
        <v>5757979</v>
      </c>
      <c r="E104" s="72">
        <v>6277401</v>
      </c>
      <c r="F104" s="2"/>
    </row>
    <row r="105" spans="1:6" ht="15.15" hidden="1" customHeight="1" outlineLevel="1">
      <c r="A105" s="70"/>
      <c r="B105" s="71" t="s">
        <v>268</v>
      </c>
      <c r="C105" s="72">
        <v>5843</v>
      </c>
      <c r="D105" s="72">
        <v>80270</v>
      </c>
      <c r="E105" s="72">
        <v>86113</v>
      </c>
      <c r="F105" s="2"/>
    </row>
    <row r="106" spans="1:6" ht="15.15" hidden="1" customHeight="1" outlineLevel="1">
      <c r="A106" s="70"/>
      <c r="B106" s="71" t="s">
        <v>207</v>
      </c>
      <c r="C106" s="72">
        <v>2459720.2292821598</v>
      </c>
      <c r="D106" s="72">
        <v>9450202</v>
      </c>
      <c r="E106" s="72">
        <v>11909922.2292822</v>
      </c>
      <c r="F106" s="2"/>
    </row>
    <row r="107" spans="1:6" ht="15.15" hidden="1" customHeight="1" outlineLevel="1">
      <c r="A107" s="70"/>
      <c r="B107" s="71" t="s">
        <v>208</v>
      </c>
      <c r="C107" s="72">
        <v>2699213</v>
      </c>
      <c r="D107" s="72">
        <v>14432613</v>
      </c>
      <c r="E107" s="72">
        <v>17131826</v>
      </c>
      <c r="F107" s="2"/>
    </row>
    <row r="108" spans="1:6" ht="15.15" hidden="1" customHeight="1" outlineLevel="1">
      <c r="A108" s="70"/>
      <c r="B108" s="71" t="s">
        <v>209</v>
      </c>
      <c r="C108" s="72">
        <v>80906</v>
      </c>
      <c r="D108" s="72">
        <v>14350</v>
      </c>
      <c r="E108" s="72">
        <v>95256</v>
      </c>
      <c r="F108" s="2"/>
    </row>
    <row r="109" spans="1:6" ht="15.15" hidden="1" customHeight="1" outlineLevel="1">
      <c r="A109" s="70"/>
      <c r="B109" s="71" t="s">
        <v>210</v>
      </c>
      <c r="C109" s="72">
        <v>185947</v>
      </c>
      <c r="D109" s="72">
        <v>5344</v>
      </c>
      <c r="E109" s="72">
        <v>191291</v>
      </c>
      <c r="F109" s="2"/>
    </row>
    <row r="110" spans="1:6" ht="15.15" hidden="1" customHeight="1" outlineLevel="1">
      <c r="A110" s="70"/>
      <c r="B110" s="71" t="s">
        <v>211</v>
      </c>
      <c r="C110" s="72">
        <v>22542.1589642408</v>
      </c>
      <c r="D110" s="72">
        <v>290472.84103575902</v>
      </c>
      <c r="E110" s="72">
        <v>313015</v>
      </c>
      <c r="F110" s="2"/>
    </row>
    <row r="111" spans="1:6" ht="15.15" hidden="1" customHeight="1" outlineLevel="1">
      <c r="A111" s="70"/>
      <c r="B111" s="71" t="s">
        <v>212</v>
      </c>
      <c r="C111" s="72">
        <v>3400</v>
      </c>
      <c r="D111" s="72">
        <v>23205.360000000001</v>
      </c>
      <c r="E111" s="72">
        <v>26605.360000000001</v>
      </c>
      <c r="F111" s="2"/>
    </row>
    <row r="112" spans="1:6" ht="15.15" hidden="1" customHeight="1" outlineLevel="1">
      <c r="A112" s="70"/>
      <c r="B112" s="71" t="s">
        <v>213</v>
      </c>
      <c r="C112" s="72">
        <v>56166</v>
      </c>
      <c r="D112" s="72">
        <v>58508</v>
      </c>
      <c r="E112" s="72">
        <v>114674</v>
      </c>
      <c r="F112" s="2"/>
    </row>
    <row r="113" spans="1:6" ht="15.15" hidden="1" customHeight="1" outlineLevel="1">
      <c r="A113" s="70"/>
      <c r="B113" s="71" t="s">
        <v>214</v>
      </c>
      <c r="C113" s="73"/>
      <c r="D113" s="72">
        <v>0</v>
      </c>
      <c r="E113" s="72">
        <v>0</v>
      </c>
      <c r="F113" s="2"/>
    </row>
    <row r="114" spans="1:6" ht="15.15" hidden="1" customHeight="1" outlineLevel="1">
      <c r="A114" s="70"/>
      <c r="B114" s="71" t="s">
        <v>269</v>
      </c>
      <c r="C114" s="72">
        <v>5196</v>
      </c>
      <c r="D114" s="72">
        <v>47545.15</v>
      </c>
      <c r="E114" s="72">
        <v>52741.15</v>
      </c>
      <c r="F114" s="2"/>
    </row>
    <row r="115" spans="1:6" ht="15.15" hidden="1" customHeight="1" outlineLevel="1">
      <c r="A115" s="70"/>
      <c r="B115" s="71" t="s">
        <v>215</v>
      </c>
      <c r="C115" s="73"/>
      <c r="D115" s="73"/>
      <c r="E115" s="72">
        <v>0</v>
      </c>
      <c r="F115" s="2"/>
    </row>
    <row r="116" spans="1:6" ht="15.15" hidden="1" customHeight="1" outlineLevel="1">
      <c r="A116" s="70"/>
      <c r="B116" s="71" t="s">
        <v>216</v>
      </c>
      <c r="C116" s="73"/>
      <c r="D116" s="73"/>
      <c r="E116" s="72">
        <v>0</v>
      </c>
      <c r="F116" s="2"/>
    </row>
    <row r="117" spans="1:6" ht="15.15" hidden="1" customHeight="1" outlineLevel="1">
      <c r="A117" s="70"/>
      <c r="B117" s="71" t="s">
        <v>217</v>
      </c>
      <c r="C117" s="72">
        <v>40164</v>
      </c>
      <c r="D117" s="72">
        <v>2106169</v>
      </c>
      <c r="E117" s="72">
        <v>2146333</v>
      </c>
      <c r="F117" s="2"/>
    </row>
    <row r="118" spans="1:6" ht="15.15" hidden="1" customHeight="1" outlineLevel="1">
      <c r="A118" s="70"/>
      <c r="B118" s="71" t="s">
        <v>218</v>
      </c>
      <c r="C118" s="72">
        <v>249681</v>
      </c>
      <c r="D118" s="72">
        <v>122243</v>
      </c>
      <c r="E118" s="72">
        <v>371924</v>
      </c>
      <c r="F118" s="2"/>
    </row>
    <row r="119" spans="1:6" ht="15.15" hidden="1" customHeight="1" outlineLevel="1">
      <c r="A119" s="70"/>
      <c r="B119" s="71" t="s">
        <v>219</v>
      </c>
      <c r="C119" s="72">
        <v>165879.74</v>
      </c>
      <c r="D119" s="72">
        <v>6363279.5499999998</v>
      </c>
      <c r="E119" s="72">
        <v>6529159.29</v>
      </c>
      <c r="F119" s="2"/>
    </row>
    <row r="120" spans="1:6" ht="15.15" hidden="1" customHeight="1" outlineLevel="1">
      <c r="A120" s="70"/>
      <c r="B120" s="71" t="s">
        <v>220</v>
      </c>
      <c r="C120" s="72">
        <v>38995</v>
      </c>
      <c r="D120" s="72">
        <v>259002</v>
      </c>
      <c r="E120" s="72">
        <v>297997</v>
      </c>
      <c r="F120" s="2"/>
    </row>
    <row r="121" spans="1:6" ht="15.15" hidden="1" customHeight="1" outlineLevel="1">
      <c r="A121" s="70"/>
      <c r="B121" s="71" t="s">
        <v>270</v>
      </c>
      <c r="C121" s="72">
        <v>8319</v>
      </c>
      <c r="D121" s="73"/>
      <c r="E121" s="72">
        <v>8319</v>
      </c>
      <c r="F121" s="2"/>
    </row>
    <row r="122" spans="1:6" ht="15.15" customHeight="1" collapsed="1">
      <c r="A122" s="70" t="s">
        <v>47</v>
      </c>
      <c r="B122" s="74" t="s">
        <v>225</v>
      </c>
      <c r="C122" s="72">
        <f>SUM($C$100:$C$121)</f>
        <v>8856381.1282464005</v>
      </c>
      <c r="D122" s="72">
        <f>SUM($D$100:$D$121)</f>
        <v>51123070.901035756</v>
      </c>
      <c r="E122" s="72">
        <f>SUM($E$100:$E$121)</f>
        <v>59979452.029282197</v>
      </c>
      <c r="F122" s="2"/>
    </row>
    <row r="123" spans="1:6" ht="15.15" hidden="1" customHeight="1" outlineLevel="1">
      <c r="A123" s="70"/>
      <c r="B123" s="71" t="s">
        <v>203</v>
      </c>
      <c r="C123" s="72">
        <v>-413748</v>
      </c>
      <c r="D123" s="72">
        <v>-5825</v>
      </c>
      <c r="E123" s="72">
        <v>-419573</v>
      </c>
      <c r="F123" s="2"/>
    </row>
    <row r="124" spans="1:6" ht="15.15" hidden="1" customHeight="1" outlineLevel="1">
      <c r="A124" s="70"/>
      <c r="B124" s="71" t="s">
        <v>204</v>
      </c>
      <c r="C124" s="72">
        <v>186250</v>
      </c>
      <c r="D124" s="72">
        <v>737668</v>
      </c>
      <c r="E124" s="72">
        <v>923918</v>
      </c>
      <c r="F124" s="2"/>
    </row>
    <row r="125" spans="1:6" ht="15.15" hidden="1" customHeight="1" outlineLevel="1">
      <c r="A125" s="70"/>
      <c r="B125" s="71" t="s">
        <v>267</v>
      </c>
      <c r="C125" s="72">
        <v>0</v>
      </c>
      <c r="D125" s="72">
        <v>-1097281</v>
      </c>
      <c r="E125" s="72">
        <v>-1097281</v>
      </c>
      <c r="F125" s="2"/>
    </row>
    <row r="126" spans="1:6" ht="15.15" hidden="1" customHeight="1" outlineLevel="1">
      <c r="A126" s="70"/>
      <c r="B126" s="71" t="s">
        <v>205</v>
      </c>
      <c r="C126" s="72">
        <v>879511</v>
      </c>
      <c r="D126" s="72">
        <v>-22963385</v>
      </c>
      <c r="E126" s="72">
        <v>-22083874</v>
      </c>
      <c r="F126" s="2"/>
    </row>
    <row r="127" spans="1:6" ht="15.15" hidden="1" customHeight="1" outlineLevel="1">
      <c r="A127" s="70"/>
      <c r="B127" s="71" t="s">
        <v>206</v>
      </c>
      <c r="C127" s="72">
        <v>-454587</v>
      </c>
      <c r="D127" s="72">
        <v>-5321913</v>
      </c>
      <c r="E127" s="72">
        <v>-5776500</v>
      </c>
      <c r="F127" s="2"/>
    </row>
    <row r="128" spans="1:6" ht="15.15" hidden="1" customHeight="1" outlineLevel="1">
      <c r="A128" s="70"/>
      <c r="B128" s="71" t="s">
        <v>268</v>
      </c>
      <c r="C128" s="72">
        <v>51729</v>
      </c>
      <c r="D128" s="72">
        <v>109562</v>
      </c>
      <c r="E128" s="72">
        <v>161291</v>
      </c>
      <c r="F128" s="2"/>
    </row>
    <row r="129" spans="1:6" ht="15.15" hidden="1" customHeight="1" outlineLevel="1">
      <c r="A129" s="70"/>
      <c r="B129" s="71" t="s">
        <v>207</v>
      </c>
      <c r="C129" s="72">
        <v>-31147.658952126301</v>
      </c>
      <c r="D129" s="72">
        <v>-31862084</v>
      </c>
      <c r="E129" s="72">
        <v>-31893231.658952098</v>
      </c>
      <c r="F129" s="2"/>
    </row>
    <row r="130" spans="1:6" ht="15.15" hidden="1" customHeight="1" outlineLevel="1">
      <c r="A130" s="70"/>
      <c r="B130" s="71" t="s">
        <v>208</v>
      </c>
      <c r="C130" s="72">
        <v>-29280415</v>
      </c>
      <c r="D130" s="72">
        <v>-204209950</v>
      </c>
      <c r="E130" s="72">
        <v>-233490365</v>
      </c>
      <c r="F130" s="2"/>
    </row>
    <row r="131" spans="1:6" ht="15.15" hidden="1" customHeight="1" outlineLevel="1">
      <c r="A131" s="70"/>
      <c r="B131" s="71" t="s">
        <v>209</v>
      </c>
      <c r="C131" s="72">
        <v>604427</v>
      </c>
      <c r="D131" s="72">
        <v>67696</v>
      </c>
      <c r="E131" s="72">
        <v>672123</v>
      </c>
      <c r="F131" s="2"/>
    </row>
    <row r="132" spans="1:6" ht="15.15" hidden="1" customHeight="1" outlineLevel="1">
      <c r="A132" s="70"/>
      <c r="B132" s="71" t="s">
        <v>210</v>
      </c>
      <c r="C132" s="72">
        <v>500865</v>
      </c>
      <c r="D132" s="72">
        <v>-102120</v>
      </c>
      <c r="E132" s="72">
        <v>398745</v>
      </c>
      <c r="F132" s="2"/>
    </row>
    <row r="133" spans="1:6" ht="15.15" hidden="1" customHeight="1" outlineLevel="1">
      <c r="A133" s="70"/>
      <c r="B133" s="71" t="s">
        <v>211</v>
      </c>
      <c r="C133" s="72">
        <v>-192833.23934106901</v>
      </c>
      <c r="D133" s="72">
        <v>1021861.4193088399</v>
      </c>
      <c r="E133" s="72">
        <v>829028.17996777105</v>
      </c>
      <c r="F133" s="2"/>
    </row>
    <row r="134" spans="1:6" ht="15.15" hidden="1" customHeight="1" outlineLevel="1">
      <c r="A134" s="70"/>
      <c r="B134" s="71" t="s">
        <v>212</v>
      </c>
      <c r="C134" s="72">
        <v>614236.54952934699</v>
      </c>
      <c r="D134" s="72">
        <v>2569156.8786003399</v>
      </c>
      <c r="E134" s="72">
        <v>3183393.4281296898</v>
      </c>
      <c r="F134" s="2"/>
    </row>
    <row r="135" spans="1:6" ht="15.15" hidden="1" customHeight="1" outlineLevel="1">
      <c r="A135" s="70"/>
      <c r="B135" s="71" t="s">
        <v>213</v>
      </c>
      <c r="C135" s="72">
        <v>1331015</v>
      </c>
      <c r="D135" s="72">
        <v>7600630</v>
      </c>
      <c r="E135" s="72">
        <v>8931645</v>
      </c>
      <c r="F135" s="2"/>
    </row>
    <row r="136" spans="1:6" ht="15.15" hidden="1" customHeight="1" outlineLevel="1">
      <c r="A136" s="70"/>
      <c r="B136" s="71" t="s">
        <v>214</v>
      </c>
      <c r="C136" s="72">
        <v>-150995</v>
      </c>
      <c r="D136" s="72">
        <v>0</v>
      </c>
      <c r="E136" s="72">
        <v>-150995</v>
      </c>
      <c r="F136" s="2"/>
    </row>
    <row r="137" spans="1:6" ht="15.15" hidden="1" customHeight="1" outlineLevel="1">
      <c r="A137" s="70"/>
      <c r="B137" s="71" t="s">
        <v>269</v>
      </c>
      <c r="C137" s="72">
        <v>38251.199999999997</v>
      </c>
      <c r="D137" s="72">
        <v>66691.89</v>
      </c>
      <c r="E137" s="72">
        <v>104943.09</v>
      </c>
      <c r="F137" s="2"/>
    </row>
    <row r="138" spans="1:6" ht="15.15" hidden="1" customHeight="1" outlineLevel="1">
      <c r="A138" s="70"/>
      <c r="B138" s="71" t="s">
        <v>215</v>
      </c>
      <c r="C138" s="72">
        <v>36694</v>
      </c>
      <c r="D138" s="73"/>
      <c r="E138" s="72">
        <v>36694</v>
      </c>
      <c r="F138" s="2"/>
    </row>
    <row r="139" spans="1:6" ht="15.15" hidden="1" customHeight="1" outlineLevel="1">
      <c r="A139" s="70"/>
      <c r="B139" s="71" t="s">
        <v>216</v>
      </c>
      <c r="C139" s="72">
        <v>45104</v>
      </c>
      <c r="D139" s="73"/>
      <c r="E139" s="72">
        <v>45104</v>
      </c>
      <c r="F139" s="2"/>
    </row>
    <row r="140" spans="1:6" ht="15.15" hidden="1" customHeight="1" outlineLevel="1">
      <c r="A140" s="70"/>
      <c r="B140" s="71" t="s">
        <v>217</v>
      </c>
      <c r="C140" s="72">
        <v>1563847</v>
      </c>
      <c r="D140" s="72">
        <v>22361040</v>
      </c>
      <c r="E140" s="72">
        <v>23924887</v>
      </c>
      <c r="F140" s="2"/>
    </row>
    <row r="141" spans="1:6" ht="15.15" hidden="1" customHeight="1" outlineLevel="1">
      <c r="A141" s="70"/>
      <c r="B141" s="71" t="s">
        <v>218</v>
      </c>
      <c r="C141" s="72">
        <v>468885</v>
      </c>
      <c r="D141" s="72">
        <v>1708286</v>
      </c>
      <c r="E141" s="72">
        <v>2177171</v>
      </c>
      <c r="F141" s="2"/>
    </row>
    <row r="142" spans="1:6" ht="15.15" hidden="1" customHeight="1" outlineLevel="1">
      <c r="A142" s="70"/>
      <c r="B142" s="71" t="s">
        <v>219</v>
      </c>
      <c r="C142" s="72">
        <v>870547.85</v>
      </c>
      <c r="D142" s="72">
        <v>9355556.1199999992</v>
      </c>
      <c r="E142" s="72">
        <v>10226103.970000001</v>
      </c>
      <c r="F142" s="2"/>
    </row>
    <row r="143" spans="1:6" ht="15.15" hidden="1" customHeight="1" outlineLevel="1">
      <c r="A143" s="70"/>
      <c r="B143" s="71" t="s">
        <v>220</v>
      </c>
      <c r="C143" s="72">
        <v>686151</v>
      </c>
      <c r="D143" s="72">
        <v>9842035</v>
      </c>
      <c r="E143" s="72">
        <v>10528186</v>
      </c>
      <c r="F143" s="2"/>
    </row>
    <row r="144" spans="1:6" ht="15.15" hidden="1" customHeight="1" outlineLevel="1">
      <c r="A144" s="70"/>
      <c r="B144" s="71" t="s">
        <v>270</v>
      </c>
      <c r="C144" s="72">
        <v>83056</v>
      </c>
      <c r="D144" s="72">
        <v>-274485</v>
      </c>
      <c r="E144" s="72">
        <v>-191429</v>
      </c>
      <c r="F144" s="2"/>
    </row>
    <row r="145" spans="1:6" ht="15.15" customHeight="1" collapsed="1">
      <c r="A145" s="70" t="s">
        <v>61</v>
      </c>
      <c r="B145" s="74" t="s">
        <v>226</v>
      </c>
      <c r="C145" s="72">
        <f>SUM($C$123:$C$144)</f>
        <v>-22563156.298763849</v>
      </c>
      <c r="D145" s="72">
        <f>SUM($D$123:$D$144)</f>
        <v>-210396859.69209084</v>
      </c>
      <c r="E145" s="72">
        <f>SUM($E$123:$E$144)</f>
        <v>-232960015.99085471</v>
      </c>
      <c r="F145" s="2"/>
    </row>
    <row r="146" spans="1:6" ht="15.15" hidden="1" customHeight="1" outlineLevel="1">
      <c r="A146" s="70"/>
      <c r="B146" s="71" t="s">
        <v>203</v>
      </c>
      <c r="C146" s="72">
        <v>92909908</v>
      </c>
      <c r="D146" s="72">
        <v>11788</v>
      </c>
      <c r="E146" s="72">
        <v>92921696</v>
      </c>
      <c r="F146" s="2"/>
    </row>
    <row r="147" spans="1:6" ht="15.15" hidden="1" customHeight="1" outlineLevel="1">
      <c r="A147" s="70"/>
      <c r="B147" s="71" t="s">
        <v>204</v>
      </c>
      <c r="C147" s="72">
        <v>38626022</v>
      </c>
      <c r="D147" s="72">
        <v>36949090</v>
      </c>
      <c r="E147" s="72">
        <v>75575112</v>
      </c>
      <c r="F147" s="2"/>
    </row>
    <row r="148" spans="1:6" ht="15.15" hidden="1" customHeight="1" outlineLevel="1">
      <c r="A148" s="70"/>
      <c r="B148" s="71" t="s">
        <v>267</v>
      </c>
      <c r="C148" s="72">
        <v>0</v>
      </c>
      <c r="D148" s="72">
        <v>27081288</v>
      </c>
      <c r="E148" s="72">
        <v>27081288</v>
      </c>
      <c r="F148" s="2"/>
    </row>
    <row r="149" spans="1:6" ht="15.15" hidden="1" customHeight="1" outlineLevel="1">
      <c r="A149" s="70"/>
      <c r="B149" s="71" t="s">
        <v>205</v>
      </c>
      <c r="C149" s="72">
        <v>266139705</v>
      </c>
      <c r="D149" s="72">
        <v>1793456660</v>
      </c>
      <c r="E149" s="72">
        <v>2059596365</v>
      </c>
      <c r="F149" s="2"/>
    </row>
    <row r="150" spans="1:6" ht="15.15" hidden="1" customHeight="1" outlineLevel="1">
      <c r="A150" s="70"/>
      <c r="B150" s="71" t="s">
        <v>206</v>
      </c>
      <c r="C150" s="72">
        <v>55854960</v>
      </c>
      <c r="D150" s="72">
        <v>531804810</v>
      </c>
      <c r="E150" s="72">
        <v>587659770</v>
      </c>
      <c r="F150" s="2"/>
    </row>
    <row r="151" spans="1:6" ht="15.15" hidden="1" customHeight="1" outlineLevel="1">
      <c r="A151" s="70"/>
      <c r="B151" s="71" t="s">
        <v>268</v>
      </c>
      <c r="C151" s="72">
        <v>670771</v>
      </c>
      <c r="D151" s="72">
        <v>10823298</v>
      </c>
      <c r="E151" s="72">
        <v>11494069</v>
      </c>
      <c r="F151" s="2"/>
    </row>
    <row r="152" spans="1:6" ht="15.15" hidden="1" customHeight="1" outlineLevel="1">
      <c r="A152" s="70"/>
      <c r="B152" s="71" t="s">
        <v>207</v>
      </c>
      <c r="C152" s="72">
        <v>284516603.10031998</v>
      </c>
      <c r="D152" s="72">
        <v>1394058148</v>
      </c>
      <c r="E152" s="72">
        <v>1678574751.1003201</v>
      </c>
      <c r="F152" s="2"/>
    </row>
    <row r="153" spans="1:6" ht="15.15" hidden="1" customHeight="1" outlineLevel="1">
      <c r="A153" s="70"/>
      <c r="B153" s="71" t="s">
        <v>208</v>
      </c>
      <c r="C153" s="72">
        <v>441833450</v>
      </c>
      <c r="D153" s="72">
        <v>3102830359</v>
      </c>
      <c r="E153" s="72">
        <v>3544663809</v>
      </c>
      <c r="F153" s="2"/>
    </row>
    <row r="154" spans="1:6" ht="15.15" hidden="1" customHeight="1" outlineLevel="1">
      <c r="A154" s="70"/>
      <c r="B154" s="71" t="s">
        <v>209</v>
      </c>
      <c r="C154" s="72">
        <v>33727417</v>
      </c>
      <c r="D154" s="72">
        <v>2018683</v>
      </c>
      <c r="E154" s="72">
        <v>35746100</v>
      </c>
      <c r="F154" s="2"/>
    </row>
    <row r="155" spans="1:6" ht="15.15" hidden="1" customHeight="1" outlineLevel="1">
      <c r="A155" s="70"/>
      <c r="B155" s="71" t="s">
        <v>210</v>
      </c>
      <c r="C155" s="72">
        <v>39457756</v>
      </c>
      <c r="D155" s="72">
        <v>1539889</v>
      </c>
      <c r="E155" s="72">
        <v>40997645</v>
      </c>
      <c r="F155" s="2"/>
    </row>
    <row r="156" spans="1:6" ht="15.15" hidden="1" customHeight="1" outlineLevel="1">
      <c r="A156" s="70"/>
      <c r="B156" s="71" t="s">
        <v>211</v>
      </c>
      <c r="C156" s="72">
        <v>10176621.0803768</v>
      </c>
      <c r="D156" s="72">
        <v>84434456.739655405</v>
      </c>
      <c r="E156" s="72">
        <v>94611077.820032194</v>
      </c>
      <c r="F156" s="2"/>
    </row>
    <row r="157" spans="1:6" ht="15.15" hidden="1" customHeight="1" outlineLevel="1">
      <c r="A157" s="70"/>
      <c r="B157" s="71" t="s">
        <v>212</v>
      </c>
      <c r="C157" s="72">
        <v>26253383.042228401</v>
      </c>
      <c r="D157" s="72">
        <v>127359015.169642</v>
      </c>
      <c r="E157" s="72">
        <v>153612398.21187001</v>
      </c>
      <c r="F157" s="2"/>
    </row>
    <row r="158" spans="1:6" ht="15.15" hidden="1" customHeight="1" outlineLevel="1">
      <c r="A158" s="70"/>
      <c r="B158" s="71" t="s">
        <v>213</v>
      </c>
      <c r="C158" s="72">
        <v>136872643</v>
      </c>
      <c r="D158" s="72">
        <v>1814687238</v>
      </c>
      <c r="E158" s="72">
        <v>1951559881</v>
      </c>
      <c r="F158" s="2"/>
    </row>
    <row r="159" spans="1:6" ht="15.15" hidden="1" customHeight="1" outlineLevel="1">
      <c r="A159" s="70"/>
      <c r="B159" s="71" t="s">
        <v>214</v>
      </c>
      <c r="C159" s="72">
        <v>7328893</v>
      </c>
      <c r="D159" s="72">
        <v>13438926</v>
      </c>
      <c r="E159" s="72">
        <v>20767819</v>
      </c>
      <c r="F159" s="2"/>
    </row>
    <row r="160" spans="1:6" ht="15.15" hidden="1" customHeight="1" outlineLevel="1">
      <c r="A160" s="70"/>
      <c r="B160" s="71" t="s">
        <v>269</v>
      </c>
      <c r="C160" s="72">
        <v>811775.16</v>
      </c>
      <c r="D160" s="72">
        <v>1415440.26</v>
      </c>
      <c r="E160" s="72">
        <v>2227215.42</v>
      </c>
      <c r="F160" s="2"/>
    </row>
    <row r="161" spans="1:6" ht="15.15" hidden="1" customHeight="1" outlineLevel="1">
      <c r="A161" s="70"/>
      <c r="B161" s="71" t="s">
        <v>215</v>
      </c>
      <c r="C161" s="72">
        <v>3685690</v>
      </c>
      <c r="D161" s="72">
        <v>0</v>
      </c>
      <c r="E161" s="72">
        <v>3685690</v>
      </c>
      <c r="F161" s="2"/>
    </row>
    <row r="162" spans="1:6" ht="15.15" hidden="1" customHeight="1" outlineLevel="1">
      <c r="A162" s="70"/>
      <c r="B162" s="71" t="s">
        <v>216</v>
      </c>
      <c r="C162" s="72">
        <v>1212287</v>
      </c>
      <c r="D162" s="72">
        <v>0</v>
      </c>
      <c r="E162" s="72">
        <v>1212287</v>
      </c>
      <c r="F162" s="2"/>
    </row>
    <row r="163" spans="1:6" ht="15.15" hidden="1" customHeight="1" outlineLevel="1">
      <c r="A163" s="70"/>
      <c r="B163" s="71" t="s">
        <v>217</v>
      </c>
      <c r="C163" s="72">
        <v>349096530</v>
      </c>
      <c r="D163" s="72">
        <v>1342739026</v>
      </c>
      <c r="E163" s="72">
        <v>1691835556</v>
      </c>
      <c r="F163" s="2"/>
    </row>
    <row r="164" spans="1:6" ht="15.15" hidden="1" customHeight="1" outlineLevel="1">
      <c r="A164" s="70"/>
      <c r="B164" s="71" t="s">
        <v>218</v>
      </c>
      <c r="C164" s="72">
        <v>86807236</v>
      </c>
      <c r="D164" s="72">
        <v>142956336</v>
      </c>
      <c r="E164" s="72">
        <v>229763572</v>
      </c>
      <c r="F164" s="2"/>
    </row>
    <row r="165" spans="1:6" ht="15.15" hidden="1" customHeight="1" outlineLevel="1">
      <c r="A165" s="70"/>
      <c r="B165" s="71" t="s">
        <v>219</v>
      </c>
      <c r="C165" s="72">
        <v>25110628.68</v>
      </c>
      <c r="D165" s="72">
        <v>264304662.75999999</v>
      </c>
      <c r="E165" s="72">
        <v>289415291.44</v>
      </c>
      <c r="F165" s="2"/>
    </row>
    <row r="166" spans="1:6" ht="15.15" hidden="1" customHeight="1" outlineLevel="1">
      <c r="A166" s="70"/>
      <c r="B166" s="71" t="s">
        <v>220</v>
      </c>
      <c r="C166" s="72">
        <v>51486534</v>
      </c>
      <c r="D166" s="72">
        <v>171395675</v>
      </c>
      <c r="E166" s="72">
        <v>222882209</v>
      </c>
      <c r="F166" s="2"/>
    </row>
    <row r="167" spans="1:6" ht="15.15" hidden="1" customHeight="1" outlineLevel="1">
      <c r="A167" s="70"/>
      <c r="B167" s="71" t="s">
        <v>270</v>
      </c>
      <c r="C167" s="72">
        <v>2956416</v>
      </c>
      <c r="D167" s="72">
        <v>274485</v>
      </c>
      <c r="E167" s="72">
        <v>3230901</v>
      </c>
      <c r="F167" s="2"/>
    </row>
    <row r="168" spans="1:6" ht="15.15" customHeight="1" collapsed="1">
      <c r="A168" s="70" t="s">
        <v>63</v>
      </c>
      <c r="B168" s="74" t="s">
        <v>227</v>
      </c>
      <c r="C168" s="72">
        <f>SUM($C$146:$C$167)</f>
        <v>1955535229.0629253</v>
      </c>
      <c r="D168" s="72">
        <f>SUM($D$146:$D$167)</f>
        <v>10863579273.929298</v>
      </c>
      <c r="E168" s="72">
        <f>SUM($E$146:$E$167)</f>
        <v>12819114502.992222</v>
      </c>
      <c r="F168" s="2"/>
    </row>
    <row r="169" spans="1:6" ht="15.15" hidden="1" customHeight="1" outlineLevel="1">
      <c r="A169" s="70"/>
      <c r="B169" s="71" t="s">
        <v>203</v>
      </c>
      <c r="C169" s="72">
        <v>2377390</v>
      </c>
      <c r="D169" s="72">
        <v>114414</v>
      </c>
      <c r="E169" s="72">
        <v>2491804</v>
      </c>
      <c r="F169" s="2"/>
    </row>
    <row r="170" spans="1:6" ht="15.15" hidden="1" customHeight="1" outlineLevel="1">
      <c r="A170" s="70"/>
      <c r="B170" s="71" t="s">
        <v>204</v>
      </c>
      <c r="C170" s="72">
        <v>311031</v>
      </c>
      <c r="D170" s="72">
        <v>1398674</v>
      </c>
      <c r="E170" s="72">
        <v>1709705</v>
      </c>
      <c r="F170" s="2"/>
    </row>
    <row r="171" spans="1:6" ht="15.15" hidden="1" customHeight="1" outlineLevel="1">
      <c r="A171" s="70"/>
      <c r="B171" s="71" t="s">
        <v>267</v>
      </c>
      <c r="C171" s="72">
        <v>0</v>
      </c>
      <c r="D171" s="72">
        <v>452762</v>
      </c>
      <c r="E171" s="72">
        <v>452762</v>
      </c>
      <c r="F171" s="2"/>
    </row>
    <row r="172" spans="1:6" ht="15.15" hidden="1" customHeight="1" outlineLevel="1">
      <c r="A172" s="70"/>
      <c r="B172" s="71" t="s">
        <v>205</v>
      </c>
      <c r="C172" s="72">
        <v>2235856</v>
      </c>
      <c r="D172" s="72">
        <v>137531344</v>
      </c>
      <c r="E172" s="72">
        <v>139767200</v>
      </c>
      <c r="F172" s="2"/>
    </row>
    <row r="173" spans="1:6" ht="15.15" hidden="1" customHeight="1" outlineLevel="1">
      <c r="A173" s="70"/>
      <c r="B173" s="71" t="s">
        <v>206</v>
      </c>
      <c r="C173" s="72">
        <v>2167549</v>
      </c>
      <c r="D173" s="72">
        <v>52084586</v>
      </c>
      <c r="E173" s="72">
        <v>54252135</v>
      </c>
      <c r="F173" s="2"/>
    </row>
    <row r="174" spans="1:6" ht="15.15" hidden="1" customHeight="1" outlineLevel="1">
      <c r="A174" s="70"/>
      <c r="B174" s="71" t="s">
        <v>268</v>
      </c>
      <c r="C174" s="72">
        <v>0</v>
      </c>
      <c r="D174" s="72">
        <v>494128</v>
      </c>
      <c r="E174" s="72">
        <v>494128</v>
      </c>
      <c r="F174" s="2"/>
    </row>
    <row r="175" spans="1:6" ht="15.15" hidden="1" customHeight="1" outlineLevel="1">
      <c r="A175" s="70"/>
      <c r="B175" s="71" t="s">
        <v>207</v>
      </c>
      <c r="C175" s="72">
        <v>7052074.3046514597</v>
      </c>
      <c r="D175" s="72">
        <v>116351436</v>
      </c>
      <c r="E175" s="72">
        <v>123403510.30465101</v>
      </c>
      <c r="F175" s="2"/>
    </row>
    <row r="176" spans="1:6" ht="15.15" hidden="1" customHeight="1" outlineLevel="1">
      <c r="A176" s="70"/>
      <c r="B176" s="71" t="s">
        <v>208</v>
      </c>
      <c r="C176" s="72">
        <v>6055993</v>
      </c>
      <c r="D176" s="72">
        <v>236652079</v>
      </c>
      <c r="E176" s="72">
        <v>242708072</v>
      </c>
      <c r="F176" s="2"/>
    </row>
    <row r="177" spans="1:6" ht="15.15" hidden="1" customHeight="1" outlineLevel="1">
      <c r="A177" s="70"/>
      <c r="B177" s="71" t="s">
        <v>209</v>
      </c>
      <c r="C177" s="72">
        <v>309608</v>
      </c>
      <c r="D177" s="72">
        <v>0</v>
      </c>
      <c r="E177" s="72">
        <v>309608</v>
      </c>
      <c r="F177" s="2"/>
    </row>
    <row r="178" spans="1:6" ht="15.15" hidden="1" customHeight="1" outlineLevel="1">
      <c r="A178" s="70"/>
      <c r="B178" s="71" t="s">
        <v>210</v>
      </c>
      <c r="C178" s="72">
        <v>129936</v>
      </c>
      <c r="D178" s="72">
        <v>101089</v>
      </c>
      <c r="E178" s="72">
        <v>231025</v>
      </c>
      <c r="F178" s="2"/>
    </row>
    <row r="179" spans="1:6" ht="15.15" hidden="1" customHeight="1" outlineLevel="1">
      <c r="A179" s="70"/>
      <c r="B179" s="71" t="s">
        <v>211</v>
      </c>
      <c r="C179" s="72">
        <v>103007.763183281</v>
      </c>
      <c r="D179" s="72">
        <v>2355464.3168167202</v>
      </c>
      <c r="E179" s="72">
        <v>2458472.08</v>
      </c>
      <c r="F179" s="2"/>
    </row>
    <row r="180" spans="1:6" ht="15.15" hidden="1" customHeight="1" outlineLevel="1">
      <c r="A180" s="70"/>
      <c r="B180" s="71" t="s">
        <v>212</v>
      </c>
      <c r="C180" s="72">
        <v>272283.25724596297</v>
      </c>
      <c r="D180" s="72">
        <v>4405980.7186910901</v>
      </c>
      <c r="E180" s="72">
        <v>4678263.9759370601</v>
      </c>
      <c r="F180" s="2"/>
    </row>
    <row r="181" spans="1:6" ht="15.15" hidden="1" customHeight="1" outlineLevel="1">
      <c r="A181" s="70"/>
      <c r="B181" s="71" t="s">
        <v>213</v>
      </c>
      <c r="C181" s="72">
        <v>1754049</v>
      </c>
      <c r="D181" s="72">
        <v>70073093</v>
      </c>
      <c r="E181" s="72">
        <v>71827142</v>
      </c>
      <c r="F181" s="2"/>
    </row>
    <row r="182" spans="1:6" ht="15.15" hidden="1" customHeight="1" outlineLevel="1">
      <c r="A182" s="70"/>
      <c r="B182" s="71" t="s">
        <v>214</v>
      </c>
      <c r="C182" s="72">
        <v>9619</v>
      </c>
      <c r="D182" s="72">
        <v>1121463</v>
      </c>
      <c r="E182" s="72">
        <v>1131082</v>
      </c>
      <c r="F182" s="2"/>
    </row>
    <row r="183" spans="1:6" ht="15.15" hidden="1" customHeight="1" outlineLevel="1">
      <c r="A183" s="70"/>
      <c r="B183" s="71" t="s">
        <v>269</v>
      </c>
      <c r="C183" s="73"/>
      <c r="D183" s="73"/>
      <c r="E183" s="72">
        <v>0</v>
      </c>
      <c r="F183" s="2"/>
    </row>
    <row r="184" spans="1:6" ht="15.15" hidden="1" customHeight="1" outlineLevel="1">
      <c r="A184" s="70"/>
      <c r="B184" s="71" t="s">
        <v>215</v>
      </c>
      <c r="C184" s="73"/>
      <c r="D184" s="73"/>
      <c r="E184" s="72">
        <v>0</v>
      </c>
      <c r="F184" s="2"/>
    </row>
    <row r="185" spans="1:6" ht="15.15" hidden="1" customHeight="1" outlineLevel="1">
      <c r="A185" s="70"/>
      <c r="B185" s="71" t="s">
        <v>216</v>
      </c>
      <c r="C185" s="73"/>
      <c r="D185" s="73"/>
      <c r="E185" s="72">
        <v>0</v>
      </c>
      <c r="F185" s="2"/>
    </row>
    <row r="186" spans="1:6" ht="15.15" hidden="1" customHeight="1" outlineLevel="1">
      <c r="A186" s="70"/>
      <c r="B186" s="71" t="s">
        <v>217</v>
      </c>
      <c r="C186" s="72">
        <v>6694699</v>
      </c>
      <c r="D186" s="72">
        <v>56500333</v>
      </c>
      <c r="E186" s="72">
        <v>63195032</v>
      </c>
      <c r="F186" s="2"/>
    </row>
    <row r="187" spans="1:6" ht="15.15" hidden="1" customHeight="1" outlineLevel="1">
      <c r="A187" s="70"/>
      <c r="B187" s="71" t="s">
        <v>218</v>
      </c>
      <c r="C187" s="72">
        <v>2150204</v>
      </c>
      <c r="D187" s="72">
        <v>2666031</v>
      </c>
      <c r="E187" s="72">
        <v>4816235</v>
      </c>
      <c r="F187" s="2"/>
    </row>
    <row r="188" spans="1:6" ht="15.15" hidden="1" customHeight="1" outlineLevel="1">
      <c r="A188" s="70"/>
      <c r="B188" s="71" t="s">
        <v>219</v>
      </c>
      <c r="C188" s="72">
        <v>368641.03142394801</v>
      </c>
      <c r="D188" s="72">
        <v>4245050.8635760499</v>
      </c>
      <c r="E188" s="72">
        <v>4613691.8949999902</v>
      </c>
      <c r="F188" s="2"/>
    </row>
    <row r="189" spans="1:6" ht="15.15" hidden="1" customHeight="1" outlineLevel="1">
      <c r="A189" s="70"/>
      <c r="B189" s="71" t="s">
        <v>220</v>
      </c>
      <c r="C189" s="72">
        <v>1740847</v>
      </c>
      <c r="D189" s="72">
        <v>3892130</v>
      </c>
      <c r="E189" s="72">
        <v>5632977</v>
      </c>
      <c r="F189" s="2"/>
    </row>
    <row r="190" spans="1:6" ht="15.15" hidden="1" customHeight="1" outlineLevel="1">
      <c r="A190" s="70"/>
      <c r="B190" s="71" t="s">
        <v>270</v>
      </c>
      <c r="C190" s="73"/>
      <c r="D190" s="73"/>
      <c r="E190" s="72">
        <v>0</v>
      </c>
      <c r="F190" s="2"/>
    </row>
    <row r="191" spans="1:6" ht="15.15" customHeight="1" collapsed="1">
      <c r="A191" s="70" t="s">
        <v>65</v>
      </c>
      <c r="B191" s="74" t="s">
        <v>228</v>
      </c>
      <c r="C191" s="72">
        <f>SUM($C$169:$C$190)</f>
        <v>33732787.356504649</v>
      </c>
      <c r="D191" s="72">
        <f>SUM($D$169:$D$190)</f>
        <v>690440057.89908385</v>
      </c>
      <c r="E191" s="72">
        <f>SUM($E$169:$E$190)</f>
        <v>724172845.25558805</v>
      </c>
      <c r="F191" s="2"/>
    </row>
    <row r="192" spans="1:6" ht="15.15" hidden="1" customHeight="1" outlineLevel="1">
      <c r="A192" s="70"/>
      <c r="B192" s="71" t="s">
        <v>203</v>
      </c>
      <c r="C192" s="72">
        <v>20717670</v>
      </c>
      <c r="D192" s="72">
        <v>0</v>
      </c>
      <c r="E192" s="72">
        <v>20717670</v>
      </c>
      <c r="F192" s="2"/>
    </row>
    <row r="193" spans="1:6" ht="15.15" hidden="1" customHeight="1" outlineLevel="1">
      <c r="A193" s="70"/>
      <c r="B193" s="71" t="s">
        <v>204</v>
      </c>
      <c r="C193" s="72">
        <v>33313816</v>
      </c>
      <c r="D193" s="72">
        <v>28936365</v>
      </c>
      <c r="E193" s="72">
        <v>62250181</v>
      </c>
      <c r="F193" s="2"/>
    </row>
    <row r="194" spans="1:6" ht="15.15" hidden="1" customHeight="1" outlineLevel="1">
      <c r="A194" s="70"/>
      <c r="B194" s="71" t="s">
        <v>267</v>
      </c>
      <c r="C194" s="72">
        <v>0</v>
      </c>
      <c r="D194" s="72">
        <v>18597029</v>
      </c>
      <c r="E194" s="72">
        <v>18597029</v>
      </c>
      <c r="F194" s="2"/>
    </row>
    <row r="195" spans="1:6" ht="15.15" hidden="1" customHeight="1" outlineLevel="1">
      <c r="A195" s="70"/>
      <c r="B195" s="71" t="s">
        <v>205</v>
      </c>
      <c r="C195" s="72">
        <v>88072948</v>
      </c>
      <c r="D195" s="72">
        <v>655594576</v>
      </c>
      <c r="E195" s="72">
        <v>743667524</v>
      </c>
      <c r="F195" s="2"/>
    </row>
    <row r="196" spans="1:6" ht="15.15" hidden="1" customHeight="1" outlineLevel="1">
      <c r="A196" s="70"/>
      <c r="B196" s="71" t="s">
        <v>206</v>
      </c>
      <c r="C196" s="72">
        <v>31657448</v>
      </c>
      <c r="D196" s="72">
        <v>352452151</v>
      </c>
      <c r="E196" s="72">
        <v>384109599</v>
      </c>
      <c r="F196" s="2"/>
    </row>
    <row r="197" spans="1:6" ht="15.15" hidden="1" customHeight="1" outlineLevel="1">
      <c r="A197" s="70"/>
      <c r="B197" s="71" t="s">
        <v>268</v>
      </c>
      <c r="C197" s="72">
        <v>0</v>
      </c>
      <c r="D197" s="72">
        <v>2613250</v>
      </c>
      <c r="E197" s="72">
        <v>2613250</v>
      </c>
      <c r="F197" s="2"/>
    </row>
    <row r="198" spans="1:6" ht="15.15" hidden="1" customHeight="1" outlineLevel="1">
      <c r="A198" s="70"/>
      <c r="B198" s="71" t="s">
        <v>207</v>
      </c>
      <c r="C198" s="72">
        <v>118561057.251444</v>
      </c>
      <c r="D198" s="72">
        <v>428430796</v>
      </c>
      <c r="E198" s="72">
        <v>546991853.25144398</v>
      </c>
      <c r="F198" s="2"/>
    </row>
    <row r="199" spans="1:6" ht="15.15" hidden="1" customHeight="1" outlineLevel="1">
      <c r="A199" s="70"/>
      <c r="B199" s="71" t="s">
        <v>208</v>
      </c>
      <c r="C199" s="72">
        <v>327753221</v>
      </c>
      <c r="D199" s="72">
        <v>1616101581</v>
      </c>
      <c r="E199" s="72">
        <v>1943854802</v>
      </c>
      <c r="F199" s="2"/>
    </row>
    <row r="200" spans="1:6" ht="15.15" hidden="1" customHeight="1" outlineLevel="1">
      <c r="A200" s="70"/>
      <c r="B200" s="71" t="s">
        <v>209</v>
      </c>
      <c r="C200" s="72">
        <v>29250780</v>
      </c>
      <c r="D200" s="72">
        <v>1855138</v>
      </c>
      <c r="E200" s="72">
        <v>31105918</v>
      </c>
      <c r="F200" s="2"/>
    </row>
    <row r="201" spans="1:6" ht="15.15" hidden="1" customHeight="1" outlineLevel="1">
      <c r="A201" s="70"/>
      <c r="B201" s="71" t="s">
        <v>210</v>
      </c>
      <c r="C201" s="72">
        <v>34118543</v>
      </c>
      <c r="D201" s="72">
        <v>1013055</v>
      </c>
      <c r="E201" s="72">
        <v>35131598</v>
      </c>
      <c r="F201" s="2"/>
    </row>
    <row r="202" spans="1:6" ht="15.15" hidden="1" customHeight="1" outlineLevel="1">
      <c r="A202" s="70"/>
      <c r="B202" s="71" t="s">
        <v>211</v>
      </c>
      <c r="C202" s="73"/>
      <c r="D202" s="72">
        <v>70701038.75</v>
      </c>
      <c r="E202" s="72">
        <v>70701038.75</v>
      </c>
      <c r="F202" s="2"/>
    </row>
    <row r="203" spans="1:6" ht="15.15" hidden="1" customHeight="1" outlineLevel="1">
      <c r="A203" s="70"/>
      <c r="B203" s="71" t="s">
        <v>212</v>
      </c>
      <c r="C203" s="72">
        <v>22822699.1150911</v>
      </c>
      <c r="D203" s="72">
        <v>108241846.261832</v>
      </c>
      <c r="E203" s="72">
        <v>131064545.37692299</v>
      </c>
      <c r="F203" s="2"/>
    </row>
    <row r="204" spans="1:6" ht="15.15" hidden="1" customHeight="1" outlineLevel="1">
      <c r="A204" s="70"/>
      <c r="B204" s="71" t="s">
        <v>213</v>
      </c>
      <c r="C204" s="72">
        <v>72510993</v>
      </c>
      <c r="D204" s="72">
        <v>1134619951</v>
      </c>
      <c r="E204" s="72">
        <v>1207130944</v>
      </c>
      <c r="F204" s="2"/>
    </row>
    <row r="205" spans="1:6" ht="15.15" hidden="1" customHeight="1" outlineLevel="1">
      <c r="A205" s="70"/>
      <c r="B205" s="71" t="s">
        <v>214</v>
      </c>
      <c r="C205" s="72">
        <v>6103151</v>
      </c>
      <c r="D205" s="72">
        <v>10264337</v>
      </c>
      <c r="E205" s="72">
        <v>16367488</v>
      </c>
      <c r="F205" s="2"/>
    </row>
    <row r="206" spans="1:6" ht="15.15" hidden="1" customHeight="1" outlineLevel="1">
      <c r="A206" s="70"/>
      <c r="B206" s="71" t="s">
        <v>269</v>
      </c>
      <c r="C206" s="72">
        <v>726939.00600000005</v>
      </c>
      <c r="D206" s="72">
        <v>1075502.07</v>
      </c>
      <c r="E206" s="72">
        <v>1802441.0759999999</v>
      </c>
      <c r="F206" s="2"/>
    </row>
    <row r="207" spans="1:6" ht="15.15" hidden="1" customHeight="1" outlineLevel="1">
      <c r="A207" s="70"/>
      <c r="B207" s="71" t="s">
        <v>215</v>
      </c>
      <c r="C207" s="72">
        <v>3164133</v>
      </c>
      <c r="D207" s="73"/>
      <c r="E207" s="72">
        <v>3164133</v>
      </c>
      <c r="F207" s="2"/>
    </row>
    <row r="208" spans="1:6" ht="15.15" hidden="1" customHeight="1" outlineLevel="1">
      <c r="A208" s="70"/>
      <c r="B208" s="71" t="s">
        <v>216</v>
      </c>
      <c r="C208" s="72">
        <v>1068893</v>
      </c>
      <c r="D208" s="73"/>
      <c r="E208" s="72">
        <v>1068893</v>
      </c>
      <c r="F208" s="2"/>
    </row>
    <row r="209" spans="1:6" ht="15.15" hidden="1" customHeight="1" outlineLevel="1">
      <c r="A209" s="70"/>
      <c r="B209" s="71" t="s">
        <v>217</v>
      </c>
      <c r="C209" s="72">
        <v>107599941</v>
      </c>
      <c r="D209" s="72">
        <v>632203091</v>
      </c>
      <c r="E209" s="72">
        <v>739803032</v>
      </c>
      <c r="F209" s="2"/>
    </row>
    <row r="210" spans="1:6" ht="15.15" hidden="1" customHeight="1" outlineLevel="1">
      <c r="A210" s="70"/>
      <c r="B210" s="71" t="s">
        <v>218</v>
      </c>
      <c r="C210" s="72">
        <v>70945561</v>
      </c>
      <c r="D210" s="72">
        <v>125494868</v>
      </c>
      <c r="E210" s="72">
        <v>196440429</v>
      </c>
      <c r="F210" s="2"/>
    </row>
    <row r="211" spans="1:6" ht="15.15" hidden="1" customHeight="1" outlineLevel="1">
      <c r="A211" s="70"/>
      <c r="B211" s="71" t="s">
        <v>219</v>
      </c>
      <c r="C211" s="72">
        <v>22221036.460000001</v>
      </c>
      <c r="D211" s="72">
        <v>222907799.47</v>
      </c>
      <c r="E211" s="72">
        <v>245128835.93000001</v>
      </c>
      <c r="F211" s="2"/>
    </row>
    <row r="212" spans="1:6" ht="15.15" hidden="1" customHeight="1" outlineLevel="1">
      <c r="A212" s="70"/>
      <c r="B212" s="71" t="s">
        <v>220</v>
      </c>
      <c r="C212" s="72">
        <v>44379821</v>
      </c>
      <c r="D212" s="72">
        <v>115771847</v>
      </c>
      <c r="E212" s="72">
        <v>160151668</v>
      </c>
      <c r="F212" s="2"/>
    </row>
    <row r="213" spans="1:6" ht="15.15" hidden="1" customHeight="1" outlineLevel="1">
      <c r="A213" s="70"/>
      <c r="B213" s="71" t="s">
        <v>270</v>
      </c>
      <c r="C213" s="72">
        <v>2590622</v>
      </c>
      <c r="D213" s="73"/>
      <c r="E213" s="72">
        <v>2590622</v>
      </c>
      <c r="F213" s="2"/>
    </row>
    <row r="214" spans="1:6" ht="15.15" customHeight="1" collapsed="1">
      <c r="A214" s="70" t="s">
        <v>67</v>
      </c>
      <c r="B214" s="74" t="s">
        <v>229</v>
      </c>
      <c r="C214" s="72">
        <f>SUM($C$192:$C$213)</f>
        <v>1037579272.8325351</v>
      </c>
      <c r="D214" s="72">
        <f>SUM($D$192:$D$213)</f>
        <v>5526874221.5518322</v>
      </c>
      <c r="E214" s="72">
        <f>SUM($E$192:$E$213)</f>
        <v>6564453494.384367</v>
      </c>
      <c r="F214" s="2"/>
    </row>
    <row r="215" spans="1:6" ht="15.15" hidden="1" customHeight="1" outlineLevel="1">
      <c r="A215" s="70"/>
      <c r="B215" s="71" t="s">
        <v>203</v>
      </c>
      <c r="C215" s="72">
        <v>49937548</v>
      </c>
      <c r="D215" s="72">
        <v>0</v>
      </c>
      <c r="E215" s="72">
        <v>49937548</v>
      </c>
      <c r="F215" s="2"/>
    </row>
    <row r="216" spans="1:6" ht="15.15" hidden="1" customHeight="1" outlineLevel="1">
      <c r="A216" s="70"/>
      <c r="B216" s="71" t="s">
        <v>204</v>
      </c>
      <c r="C216" s="72">
        <v>3349798</v>
      </c>
      <c r="D216" s="72">
        <v>6745558</v>
      </c>
      <c r="E216" s="72">
        <v>10095356</v>
      </c>
      <c r="F216" s="2"/>
    </row>
    <row r="217" spans="1:6" ht="15.15" hidden="1" customHeight="1" outlineLevel="1">
      <c r="A217" s="70"/>
      <c r="B217" s="71" t="s">
        <v>267</v>
      </c>
      <c r="C217" s="72">
        <v>650</v>
      </c>
      <c r="D217" s="72">
        <v>2518293</v>
      </c>
      <c r="E217" s="72">
        <v>2518943</v>
      </c>
      <c r="F217" s="2"/>
    </row>
    <row r="218" spans="1:6" ht="15.15" hidden="1" customHeight="1" outlineLevel="1">
      <c r="A218" s="70"/>
      <c r="B218" s="71" t="s">
        <v>205</v>
      </c>
      <c r="C218" s="72">
        <v>110685069</v>
      </c>
      <c r="D218" s="72">
        <v>810628818</v>
      </c>
      <c r="E218" s="72">
        <v>921313887</v>
      </c>
      <c r="F218" s="2"/>
    </row>
    <row r="219" spans="1:6" ht="15.15" hidden="1" customHeight="1" outlineLevel="1">
      <c r="A219" s="70"/>
      <c r="B219" s="71" t="s">
        <v>206</v>
      </c>
      <c r="C219" s="72">
        <v>11310978</v>
      </c>
      <c r="D219" s="72">
        <v>47029851</v>
      </c>
      <c r="E219" s="72">
        <v>58340829</v>
      </c>
      <c r="F219" s="2"/>
    </row>
    <row r="220" spans="1:6" ht="15.15" hidden="1" customHeight="1" outlineLevel="1">
      <c r="A220" s="70"/>
      <c r="B220" s="71" t="s">
        <v>268</v>
      </c>
      <c r="C220" s="72">
        <v>554388</v>
      </c>
      <c r="D220" s="72">
        <v>2272007</v>
      </c>
      <c r="E220" s="72">
        <v>2826395</v>
      </c>
      <c r="F220" s="2"/>
    </row>
    <row r="221" spans="1:6" ht="15.15" hidden="1" customHeight="1" outlineLevel="1">
      <c r="A221" s="70"/>
      <c r="B221" s="71" t="s">
        <v>207</v>
      </c>
      <c r="C221" s="72">
        <v>94379003.560000002</v>
      </c>
      <c r="D221" s="72">
        <v>491144993</v>
      </c>
      <c r="E221" s="72">
        <v>585523996.55999994</v>
      </c>
      <c r="F221" s="2"/>
    </row>
    <row r="222" spans="1:6" ht="15.15" hidden="1" customHeight="1" outlineLevel="1">
      <c r="A222" s="70"/>
      <c r="B222" s="71" t="s">
        <v>208</v>
      </c>
      <c r="C222" s="72">
        <v>98835524</v>
      </c>
      <c r="D222" s="72">
        <v>694084758</v>
      </c>
      <c r="E222" s="72">
        <v>792920282</v>
      </c>
      <c r="F222" s="2"/>
    </row>
    <row r="223" spans="1:6" ht="15.15" hidden="1" customHeight="1" outlineLevel="1">
      <c r="A223" s="70"/>
      <c r="B223" s="71" t="s">
        <v>209</v>
      </c>
      <c r="C223" s="72">
        <v>2496795</v>
      </c>
      <c r="D223" s="72">
        <v>171676</v>
      </c>
      <c r="E223" s="72">
        <v>2668471</v>
      </c>
      <c r="F223" s="2"/>
    </row>
    <row r="224" spans="1:6" ht="15.15" hidden="1" customHeight="1" outlineLevel="1">
      <c r="A224" s="70"/>
      <c r="B224" s="71" t="s">
        <v>210</v>
      </c>
      <c r="C224" s="72">
        <v>1786715</v>
      </c>
      <c r="D224" s="72">
        <v>163092</v>
      </c>
      <c r="E224" s="72">
        <v>1949807</v>
      </c>
      <c r="F224" s="2"/>
    </row>
    <row r="225" spans="1:6" ht="15.15" hidden="1" customHeight="1" outlineLevel="1">
      <c r="A225" s="70"/>
      <c r="B225" s="71" t="s">
        <v>211</v>
      </c>
      <c r="C225" s="72">
        <v>6612535</v>
      </c>
      <c r="D225" s="72">
        <v>2128917</v>
      </c>
      <c r="E225" s="72">
        <v>8741452</v>
      </c>
      <c r="F225" s="2"/>
    </row>
    <row r="226" spans="1:6" ht="15.15" hidden="1" customHeight="1" outlineLevel="1">
      <c r="A226" s="70"/>
      <c r="B226" s="71" t="s">
        <v>212</v>
      </c>
      <c r="C226" s="72">
        <v>660046.20295770804</v>
      </c>
      <c r="D226" s="72">
        <v>2452283.7970422902</v>
      </c>
      <c r="E226" s="72">
        <v>3112330</v>
      </c>
      <c r="F226" s="2"/>
    </row>
    <row r="227" spans="1:6" ht="15.15" hidden="1" customHeight="1" outlineLevel="1">
      <c r="A227" s="70"/>
      <c r="B227" s="71" t="s">
        <v>213</v>
      </c>
      <c r="C227" s="72">
        <v>52695354</v>
      </c>
      <c r="D227" s="72">
        <v>480801193</v>
      </c>
      <c r="E227" s="72">
        <v>533496547</v>
      </c>
      <c r="F227" s="2"/>
    </row>
    <row r="228" spans="1:6" ht="15.15" hidden="1" customHeight="1" outlineLevel="1">
      <c r="A228" s="70"/>
      <c r="B228" s="71" t="s">
        <v>214</v>
      </c>
      <c r="C228" s="72">
        <v>439090</v>
      </c>
      <c r="D228" s="72">
        <v>822093</v>
      </c>
      <c r="E228" s="72">
        <v>1261183</v>
      </c>
      <c r="F228" s="2"/>
    </row>
    <row r="229" spans="1:6" ht="15.15" hidden="1" customHeight="1" outlineLevel="1">
      <c r="A229" s="70"/>
      <c r="B229" s="71" t="s">
        <v>269</v>
      </c>
      <c r="C229" s="72">
        <v>23813.279999999999</v>
      </c>
      <c r="D229" s="72">
        <v>395091.63</v>
      </c>
      <c r="E229" s="72">
        <v>418904.91</v>
      </c>
      <c r="F229" s="2"/>
    </row>
    <row r="230" spans="1:6" ht="15.15" hidden="1" customHeight="1" outlineLevel="1">
      <c r="A230" s="70"/>
      <c r="B230" s="71" t="s">
        <v>215</v>
      </c>
      <c r="C230" s="72">
        <v>332314</v>
      </c>
      <c r="D230" s="73"/>
      <c r="E230" s="72">
        <v>332314</v>
      </c>
      <c r="F230" s="2"/>
    </row>
    <row r="231" spans="1:6" ht="15.15" hidden="1" customHeight="1" outlineLevel="1">
      <c r="A231" s="70"/>
      <c r="B231" s="71" t="s">
        <v>216</v>
      </c>
      <c r="C231" s="72">
        <v>144838</v>
      </c>
      <c r="D231" s="73"/>
      <c r="E231" s="72">
        <v>144838</v>
      </c>
      <c r="F231" s="2"/>
    </row>
    <row r="232" spans="1:6" ht="15.15" hidden="1" customHeight="1" outlineLevel="1">
      <c r="A232" s="70"/>
      <c r="B232" s="71" t="s">
        <v>217</v>
      </c>
      <c r="C232" s="72">
        <v>157188308</v>
      </c>
      <c r="D232" s="72">
        <v>565974977</v>
      </c>
      <c r="E232" s="72">
        <v>723163285</v>
      </c>
      <c r="F232" s="2"/>
    </row>
    <row r="233" spans="1:6" ht="15.15" hidden="1" customHeight="1" outlineLevel="1">
      <c r="A233" s="70"/>
      <c r="B233" s="71" t="s">
        <v>218</v>
      </c>
      <c r="C233" s="72">
        <v>8049620</v>
      </c>
      <c r="D233" s="72">
        <v>7186513</v>
      </c>
      <c r="E233" s="72">
        <v>15236133</v>
      </c>
      <c r="F233" s="2"/>
    </row>
    <row r="234" spans="1:6" ht="15.15" hidden="1" customHeight="1" outlineLevel="1">
      <c r="A234" s="70"/>
      <c r="B234" s="71" t="s">
        <v>219</v>
      </c>
      <c r="C234" s="72">
        <v>557171.94999999995</v>
      </c>
      <c r="D234" s="72">
        <v>10177708.99</v>
      </c>
      <c r="E234" s="72">
        <v>10734880.939999999</v>
      </c>
      <c r="F234" s="2"/>
    </row>
    <row r="235" spans="1:6" ht="15.15" hidden="1" customHeight="1" outlineLevel="1">
      <c r="A235" s="70"/>
      <c r="B235" s="71" t="s">
        <v>220</v>
      </c>
      <c r="C235" s="72">
        <v>868108</v>
      </c>
      <c r="D235" s="72">
        <v>3318209</v>
      </c>
      <c r="E235" s="72">
        <v>4186317</v>
      </c>
      <c r="F235" s="2"/>
    </row>
    <row r="236" spans="1:6" ht="15.15" hidden="1" customHeight="1" outlineLevel="1">
      <c r="A236" s="70"/>
      <c r="B236" s="71" t="s">
        <v>270</v>
      </c>
      <c r="C236" s="72">
        <v>65291</v>
      </c>
      <c r="D236" s="72">
        <v>107800</v>
      </c>
      <c r="E236" s="72">
        <v>173091</v>
      </c>
      <c r="F236" s="2"/>
    </row>
    <row r="237" spans="1:6" ht="15.15" customHeight="1" collapsed="1">
      <c r="A237" s="70" t="s">
        <v>69</v>
      </c>
      <c r="B237" s="74" t="s">
        <v>230</v>
      </c>
      <c r="C237" s="72">
        <f>SUM($C$215:$C$236)</f>
        <v>600972957.99295771</v>
      </c>
      <c r="D237" s="72">
        <f>SUM($D$215:$D$236)</f>
        <v>3128123832.4170423</v>
      </c>
      <c r="E237" s="72">
        <f>SUM($E$215:$E$236)</f>
        <v>3729096790.4099998</v>
      </c>
      <c r="F237" s="2"/>
    </row>
    <row r="238" spans="1:6" ht="15.15" hidden="1" customHeight="1" outlineLevel="1">
      <c r="A238" s="70"/>
      <c r="B238" s="71" t="s">
        <v>203</v>
      </c>
      <c r="C238" s="72">
        <v>1949572</v>
      </c>
      <c r="D238" s="72">
        <v>321</v>
      </c>
      <c r="E238" s="72">
        <v>1949893</v>
      </c>
      <c r="F238" s="2"/>
    </row>
    <row r="239" spans="1:6" ht="15.15" hidden="1" customHeight="1" outlineLevel="1">
      <c r="A239" s="70"/>
      <c r="B239" s="71" t="s">
        <v>204</v>
      </c>
      <c r="C239" s="73"/>
      <c r="D239" s="73"/>
      <c r="E239" s="72">
        <v>0</v>
      </c>
      <c r="F239" s="2"/>
    </row>
    <row r="240" spans="1:6" ht="15.15" hidden="1" customHeight="1" outlineLevel="1">
      <c r="A240" s="70"/>
      <c r="B240" s="71" t="s">
        <v>267</v>
      </c>
      <c r="C240" s="72">
        <v>0</v>
      </c>
      <c r="D240" s="72">
        <v>0</v>
      </c>
      <c r="E240" s="72">
        <v>0</v>
      </c>
      <c r="F240" s="2"/>
    </row>
    <row r="241" spans="1:6" ht="15.15" hidden="1" customHeight="1" outlineLevel="1">
      <c r="A241" s="70"/>
      <c r="B241" s="71" t="s">
        <v>205</v>
      </c>
      <c r="C241" s="72">
        <v>11344674</v>
      </c>
      <c r="D241" s="72">
        <v>55788229</v>
      </c>
      <c r="E241" s="72">
        <v>67132903</v>
      </c>
      <c r="F241" s="2"/>
    </row>
    <row r="242" spans="1:6" ht="15.15" hidden="1" customHeight="1" outlineLevel="1">
      <c r="A242" s="70"/>
      <c r="B242" s="71" t="s">
        <v>206</v>
      </c>
      <c r="C242" s="72">
        <v>2169817</v>
      </c>
      <c r="D242" s="72">
        <v>61789934</v>
      </c>
      <c r="E242" s="72">
        <v>63959751</v>
      </c>
      <c r="F242" s="2"/>
    </row>
    <row r="243" spans="1:6" ht="15.15" hidden="1" customHeight="1" outlineLevel="1">
      <c r="A243" s="70"/>
      <c r="B243" s="71" t="s">
        <v>268</v>
      </c>
      <c r="C243" s="72">
        <v>574649</v>
      </c>
      <c r="D243" s="72">
        <v>7894449</v>
      </c>
      <c r="E243" s="72">
        <v>8469098</v>
      </c>
      <c r="F243" s="2"/>
    </row>
    <row r="244" spans="1:6" ht="15.15" hidden="1" customHeight="1" outlineLevel="1">
      <c r="A244" s="70"/>
      <c r="B244" s="71" t="s">
        <v>207</v>
      </c>
      <c r="C244" s="72">
        <v>14311781.5484499</v>
      </c>
      <c r="D244" s="72">
        <v>260467419</v>
      </c>
      <c r="E244" s="72">
        <v>274779200.54844999</v>
      </c>
      <c r="F244" s="2"/>
    </row>
    <row r="245" spans="1:6" ht="15.15" hidden="1" customHeight="1" outlineLevel="1">
      <c r="A245" s="70"/>
      <c r="B245" s="71" t="s">
        <v>208</v>
      </c>
      <c r="C245" s="72">
        <v>22934255</v>
      </c>
      <c r="D245" s="72">
        <v>161058658</v>
      </c>
      <c r="E245" s="72">
        <v>183992913</v>
      </c>
      <c r="F245" s="2"/>
    </row>
    <row r="246" spans="1:6" ht="15.15" hidden="1" customHeight="1" outlineLevel="1">
      <c r="A246" s="70"/>
      <c r="B246" s="71" t="s">
        <v>209</v>
      </c>
      <c r="C246" s="72">
        <v>0</v>
      </c>
      <c r="D246" s="72">
        <v>0</v>
      </c>
      <c r="E246" s="72">
        <v>0</v>
      </c>
      <c r="F246" s="2"/>
    </row>
    <row r="247" spans="1:6" ht="15.15" hidden="1" customHeight="1" outlineLevel="1">
      <c r="A247" s="70"/>
      <c r="B247" s="71" t="s">
        <v>210</v>
      </c>
      <c r="C247" s="72">
        <v>999423</v>
      </c>
      <c r="D247" s="72">
        <v>0</v>
      </c>
      <c r="E247" s="72">
        <v>999423</v>
      </c>
      <c r="F247" s="2"/>
    </row>
    <row r="248" spans="1:6" ht="15.15" hidden="1" customHeight="1" outlineLevel="1">
      <c r="A248" s="70"/>
      <c r="B248" s="71" t="s">
        <v>211</v>
      </c>
      <c r="C248" s="72">
        <v>787990.37771389598</v>
      </c>
      <c r="D248" s="72">
        <v>5256357.6322860997</v>
      </c>
      <c r="E248" s="72">
        <v>6044348.0099999998</v>
      </c>
      <c r="F248" s="2"/>
    </row>
    <row r="249" spans="1:6" ht="15.15" hidden="1" customHeight="1" outlineLevel="1">
      <c r="A249" s="70"/>
      <c r="B249" s="71" t="s">
        <v>212</v>
      </c>
      <c r="C249" s="72">
        <v>1558723.66557518</v>
      </c>
      <c r="D249" s="72">
        <v>8297834.0144248204</v>
      </c>
      <c r="E249" s="72">
        <v>9856557.6799999997</v>
      </c>
      <c r="F249" s="2"/>
    </row>
    <row r="250" spans="1:6" ht="15.15" hidden="1" customHeight="1" outlineLevel="1">
      <c r="A250" s="70"/>
      <c r="B250" s="71" t="s">
        <v>213</v>
      </c>
      <c r="C250" s="72">
        <v>4718732</v>
      </c>
      <c r="D250" s="72">
        <v>38815781</v>
      </c>
      <c r="E250" s="72">
        <v>43534513</v>
      </c>
      <c r="F250" s="2"/>
    </row>
    <row r="251" spans="1:6" ht="15.15" hidden="1" customHeight="1" outlineLevel="1">
      <c r="A251" s="70"/>
      <c r="B251" s="71" t="s">
        <v>214</v>
      </c>
      <c r="C251" s="73"/>
      <c r="D251" s="73"/>
      <c r="E251" s="72">
        <v>0</v>
      </c>
      <c r="F251" s="2"/>
    </row>
    <row r="252" spans="1:6" ht="15.15" hidden="1" customHeight="1" outlineLevel="1">
      <c r="A252" s="70"/>
      <c r="B252" s="71" t="s">
        <v>269</v>
      </c>
      <c r="C252" s="73"/>
      <c r="D252" s="73"/>
      <c r="E252" s="72">
        <v>0</v>
      </c>
      <c r="F252" s="2"/>
    </row>
    <row r="253" spans="1:6" ht="15.15" hidden="1" customHeight="1" outlineLevel="1">
      <c r="A253" s="70"/>
      <c r="B253" s="71" t="s">
        <v>215</v>
      </c>
      <c r="C253" s="73"/>
      <c r="D253" s="73"/>
      <c r="E253" s="72">
        <v>0</v>
      </c>
      <c r="F253" s="2"/>
    </row>
    <row r="254" spans="1:6" ht="15.15" hidden="1" customHeight="1" outlineLevel="1">
      <c r="A254" s="70"/>
      <c r="B254" s="71" t="s">
        <v>216</v>
      </c>
      <c r="C254" s="73"/>
      <c r="D254" s="73"/>
      <c r="E254" s="72">
        <v>0</v>
      </c>
      <c r="F254" s="2"/>
    </row>
    <row r="255" spans="1:6" ht="15.15" hidden="1" customHeight="1" outlineLevel="1">
      <c r="A255" s="70"/>
      <c r="B255" s="71" t="s">
        <v>217</v>
      </c>
      <c r="C255" s="72">
        <v>47706933</v>
      </c>
      <c r="D255" s="72">
        <v>87711578</v>
      </c>
      <c r="E255" s="72">
        <v>135418511</v>
      </c>
      <c r="F255" s="2"/>
    </row>
    <row r="256" spans="1:6" ht="15.15" hidden="1" customHeight="1" outlineLevel="1">
      <c r="A256" s="70"/>
      <c r="B256" s="71" t="s">
        <v>218</v>
      </c>
      <c r="C256" s="73"/>
      <c r="D256" s="73"/>
      <c r="E256" s="72">
        <v>0</v>
      </c>
      <c r="F256" s="2"/>
    </row>
    <row r="257" spans="1:6" ht="15.15" hidden="1" customHeight="1" outlineLevel="1">
      <c r="A257" s="70"/>
      <c r="B257" s="71" t="s">
        <v>219</v>
      </c>
      <c r="C257" s="72">
        <v>1906582.5039387201</v>
      </c>
      <c r="D257" s="72">
        <v>22059160.216061302</v>
      </c>
      <c r="E257" s="72">
        <v>23965742.719999999</v>
      </c>
      <c r="F257" s="2"/>
    </row>
    <row r="258" spans="1:6" ht="15.15" hidden="1" customHeight="1" outlineLevel="1">
      <c r="A258" s="70"/>
      <c r="B258" s="71" t="s">
        <v>220</v>
      </c>
      <c r="C258" s="72">
        <v>7899552</v>
      </c>
      <c r="D258" s="72">
        <v>49021398</v>
      </c>
      <c r="E258" s="72">
        <v>56920950</v>
      </c>
      <c r="F258" s="2"/>
    </row>
    <row r="259" spans="1:6" ht="15.15" hidden="1" customHeight="1" outlineLevel="1">
      <c r="A259" s="70"/>
      <c r="B259" s="71" t="s">
        <v>270</v>
      </c>
      <c r="C259" s="72">
        <v>40165</v>
      </c>
      <c r="D259" s="73"/>
      <c r="E259" s="72">
        <v>40165</v>
      </c>
      <c r="F259" s="2"/>
    </row>
    <row r="260" spans="1:6" ht="15.15" customHeight="1" collapsed="1">
      <c r="A260" s="70" t="s">
        <v>71</v>
      </c>
      <c r="B260" s="74" t="s">
        <v>231</v>
      </c>
      <c r="C260" s="72">
        <f>SUM($C$238:$C$259)</f>
        <v>118902850.09567769</v>
      </c>
      <c r="D260" s="72">
        <f>SUM($D$238:$D$259)</f>
        <v>758161118.86277223</v>
      </c>
      <c r="E260" s="72">
        <f>SUM($E$238:$E$259)</f>
        <v>877063968.95844996</v>
      </c>
      <c r="F260" s="2"/>
    </row>
    <row r="261" spans="1:6" ht="15.15" hidden="1" customHeight="1" outlineLevel="1">
      <c r="A261" s="70"/>
      <c r="B261" s="71" t="s">
        <v>203</v>
      </c>
      <c r="C261" s="72">
        <v>74982180</v>
      </c>
      <c r="D261" s="72">
        <v>114735</v>
      </c>
      <c r="E261" s="72">
        <v>75096915</v>
      </c>
      <c r="F261" s="2"/>
    </row>
    <row r="262" spans="1:6" ht="15.15" hidden="1" customHeight="1" outlineLevel="1">
      <c r="A262" s="70"/>
      <c r="B262" s="71" t="s">
        <v>204</v>
      </c>
      <c r="C262" s="72">
        <v>36974645</v>
      </c>
      <c r="D262" s="72">
        <v>37080597</v>
      </c>
      <c r="E262" s="72">
        <v>74055242</v>
      </c>
      <c r="F262" s="2"/>
    </row>
    <row r="263" spans="1:6" ht="15.15" hidden="1" customHeight="1" outlineLevel="1">
      <c r="A263" s="70"/>
      <c r="B263" s="71" t="s">
        <v>267</v>
      </c>
      <c r="C263" s="72">
        <v>650</v>
      </c>
      <c r="D263" s="72">
        <v>21568084</v>
      </c>
      <c r="E263" s="72">
        <v>21568734</v>
      </c>
      <c r="F263" s="2"/>
    </row>
    <row r="264" spans="1:6" ht="15.15" hidden="1" customHeight="1" outlineLevel="1">
      <c r="A264" s="70"/>
      <c r="B264" s="71" t="s">
        <v>205</v>
      </c>
      <c r="C264" s="72">
        <v>212338547</v>
      </c>
      <c r="D264" s="72">
        <v>1659542967</v>
      </c>
      <c r="E264" s="72">
        <v>1871881514</v>
      </c>
      <c r="F264" s="2"/>
    </row>
    <row r="265" spans="1:6" ht="15.15" hidden="1" customHeight="1" outlineLevel="1">
      <c r="A265" s="70"/>
      <c r="B265" s="71" t="s">
        <v>206</v>
      </c>
      <c r="C265" s="72">
        <v>47305792</v>
      </c>
      <c r="D265" s="72">
        <v>513356522</v>
      </c>
      <c r="E265" s="72">
        <v>560662314</v>
      </c>
      <c r="F265" s="2"/>
    </row>
    <row r="266" spans="1:6" ht="15.15" hidden="1" customHeight="1" outlineLevel="1">
      <c r="A266" s="70"/>
      <c r="B266" s="71" t="s">
        <v>268</v>
      </c>
      <c r="C266" s="72">
        <v>1129037</v>
      </c>
      <c r="D266" s="72">
        <v>13273834</v>
      </c>
      <c r="E266" s="72">
        <v>14402871</v>
      </c>
      <c r="F266" s="2"/>
    </row>
    <row r="267" spans="1:6" ht="15.15" hidden="1" customHeight="1" outlineLevel="1">
      <c r="A267" s="70"/>
      <c r="B267" s="71" t="s">
        <v>207</v>
      </c>
      <c r="C267" s="72">
        <v>234303916.664545</v>
      </c>
      <c r="D267" s="72">
        <v>1296394644</v>
      </c>
      <c r="E267" s="72">
        <v>1530698560.6645501</v>
      </c>
      <c r="F267" s="2"/>
    </row>
    <row r="268" spans="1:6" ht="15.15" hidden="1" customHeight="1" outlineLevel="1">
      <c r="A268" s="70"/>
      <c r="B268" s="71" t="s">
        <v>208</v>
      </c>
      <c r="C268" s="72">
        <v>455578993</v>
      </c>
      <c r="D268" s="72">
        <v>2707897076</v>
      </c>
      <c r="E268" s="72">
        <v>3163476069</v>
      </c>
      <c r="F268" s="2"/>
    </row>
    <row r="269" spans="1:6" ht="15.15" hidden="1" customHeight="1" outlineLevel="1">
      <c r="A269" s="70"/>
      <c r="B269" s="71" t="s">
        <v>209</v>
      </c>
      <c r="C269" s="72">
        <v>32057183</v>
      </c>
      <c r="D269" s="72">
        <v>2026814</v>
      </c>
      <c r="E269" s="72">
        <v>34083997</v>
      </c>
      <c r="F269" s="2"/>
    </row>
    <row r="270" spans="1:6" ht="15.15" hidden="1" customHeight="1" outlineLevel="1">
      <c r="A270" s="70"/>
      <c r="B270" s="71" t="s">
        <v>210</v>
      </c>
      <c r="C270" s="72">
        <v>37034617</v>
      </c>
      <c r="D270" s="72">
        <v>1277236</v>
      </c>
      <c r="E270" s="72">
        <v>38311853</v>
      </c>
      <c r="F270" s="2"/>
    </row>
    <row r="271" spans="1:6" ht="15.15" hidden="1" customHeight="1" outlineLevel="1">
      <c r="A271" s="70"/>
      <c r="B271" s="71" t="s">
        <v>211</v>
      </c>
      <c r="C271" s="72">
        <v>7503533.14089718</v>
      </c>
      <c r="D271" s="72">
        <v>80441777.699102804</v>
      </c>
      <c r="E271" s="72">
        <v>87945310.840000004</v>
      </c>
      <c r="F271" s="2"/>
    </row>
    <row r="272" spans="1:6" ht="15.15" hidden="1" customHeight="1" outlineLevel="1">
      <c r="A272" s="70"/>
      <c r="B272" s="71" t="s">
        <v>212</v>
      </c>
      <c r="C272" s="72">
        <v>25313752.240869898</v>
      </c>
      <c r="D272" s="72">
        <v>123397944.79199</v>
      </c>
      <c r="E272" s="72">
        <v>148711697.03286001</v>
      </c>
      <c r="F272" s="2"/>
    </row>
    <row r="273" spans="1:6" ht="15.15" hidden="1" customHeight="1" outlineLevel="1">
      <c r="A273" s="70"/>
      <c r="B273" s="71" t="s">
        <v>213</v>
      </c>
      <c r="C273" s="72">
        <v>131679128</v>
      </c>
      <c r="D273" s="72">
        <v>1724310018</v>
      </c>
      <c r="E273" s="72">
        <v>1855989146</v>
      </c>
      <c r="F273" s="2"/>
    </row>
    <row r="274" spans="1:6" ht="15.15" hidden="1" customHeight="1" outlineLevel="1">
      <c r="A274" s="70"/>
      <c r="B274" s="71" t="s">
        <v>214</v>
      </c>
      <c r="C274" s="72">
        <v>6551860</v>
      </c>
      <c r="D274" s="72">
        <v>12207893</v>
      </c>
      <c r="E274" s="72">
        <v>18759753</v>
      </c>
      <c r="F274" s="2"/>
    </row>
    <row r="275" spans="1:6" ht="15.15" hidden="1" customHeight="1" outlineLevel="1">
      <c r="A275" s="70"/>
      <c r="B275" s="71" t="s">
        <v>269</v>
      </c>
      <c r="C275" s="72">
        <v>750752.28599999996</v>
      </c>
      <c r="D275" s="72">
        <v>1470593.7</v>
      </c>
      <c r="E275" s="72">
        <v>2221345.986</v>
      </c>
      <c r="F275" s="2"/>
    </row>
    <row r="276" spans="1:6" ht="15.15" hidden="1" customHeight="1" outlineLevel="1">
      <c r="A276" s="70"/>
      <c r="B276" s="71" t="s">
        <v>215</v>
      </c>
      <c r="C276" s="72">
        <v>3496447</v>
      </c>
      <c r="D276" s="72">
        <v>0</v>
      </c>
      <c r="E276" s="72">
        <v>3496447</v>
      </c>
      <c r="F276" s="2"/>
    </row>
    <row r="277" spans="1:6" ht="15.15" hidden="1" customHeight="1" outlineLevel="1">
      <c r="A277" s="70"/>
      <c r="B277" s="71" t="s">
        <v>216</v>
      </c>
      <c r="C277" s="72">
        <v>1213731</v>
      </c>
      <c r="D277" s="72">
        <v>0</v>
      </c>
      <c r="E277" s="72">
        <v>1213731</v>
      </c>
      <c r="F277" s="2"/>
    </row>
    <row r="278" spans="1:6" ht="15.15" hidden="1" customHeight="1" outlineLevel="1">
      <c r="A278" s="70"/>
      <c r="B278" s="71" t="s">
        <v>217</v>
      </c>
      <c r="C278" s="72">
        <v>319189881</v>
      </c>
      <c r="D278" s="72">
        <v>1342389979</v>
      </c>
      <c r="E278" s="72">
        <v>1661579860</v>
      </c>
      <c r="F278" s="2"/>
    </row>
    <row r="279" spans="1:6" ht="15.15" hidden="1" customHeight="1" outlineLevel="1">
      <c r="A279" s="70"/>
      <c r="B279" s="71" t="s">
        <v>218</v>
      </c>
      <c r="C279" s="72">
        <v>81145385</v>
      </c>
      <c r="D279" s="72">
        <v>135347412</v>
      </c>
      <c r="E279" s="72">
        <v>216492797</v>
      </c>
      <c r="F279" s="2"/>
    </row>
    <row r="280" spans="1:6" ht="15.15" hidden="1" customHeight="1" outlineLevel="1">
      <c r="A280" s="70"/>
      <c r="B280" s="71" t="s">
        <v>219</v>
      </c>
      <c r="C280" s="72">
        <v>25053431.945362698</v>
      </c>
      <c r="D280" s="72">
        <v>259389719.539637</v>
      </c>
      <c r="E280" s="72">
        <v>284443151.48500001</v>
      </c>
      <c r="F280" s="2"/>
    </row>
    <row r="281" spans="1:6" ht="15.15" hidden="1" customHeight="1" outlineLevel="1">
      <c r="A281" s="70"/>
      <c r="B281" s="71" t="s">
        <v>220</v>
      </c>
      <c r="C281" s="72">
        <v>54888328</v>
      </c>
      <c r="D281" s="72">
        <v>172003584</v>
      </c>
      <c r="E281" s="72">
        <v>226891912</v>
      </c>
      <c r="F281" s="2"/>
    </row>
    <row r="282" spans="1:6" ht="15.15" hidden="1" customHeight="1" outlineLevel="1">
      <c r="A282" s="70"/>
      <c r="B282" s="71" t="s">
        <v>270</v>
      </c>
      <c r="C282" s="72">
        <v>2696078</v>
      </c>
      <c r="D282" s="72">
        <v>107800</v>
      </c>
      <c r="E282" s="72">
        <v>2803878</v>
      </c>
      <c r="F282" s="2"/>
    </row>
    <row r="283" spans="1:6" ht="15.15" customHeight="1" collapsed="1">
      <c r="A283" s="70" t="s">
        <v>73</v>
      </c>
      <c r="B283" s="74" t="s">
        <v>232</v>
      </c>
      <c r="C283" s="72">
        <f>SUM($C$261:$C$282)</f>
        <v>1791187868.2776752</v>
      </c>
      <c r="D283" s="72">
        <f>SUM($D$261:$D$282)</f>
        <v>10103599230.73073</v>
      </c>
      <c r="E283" s="72">
        <f>SUM($E$261:$E$282)</f>
        <v>11894787099.008411</v>
      </c>
      <c r="F283" s="2"/>
    </row>
    <row r="284" spans="1:6" ht="15.15" hidden="1" customHeight="1" outlineLevel="1">
      <c r="A284" s="70"/>
      <c r="B284" s="71" t="s">
        <v>203</v>
      </c>
      <c r="C284" s="72">
        <v>0</v>
      </c>
      <c r="D284" s="72">
        <v>0</v>
      </c>
      <c r="E284" s="72">
        <v>0</v>
      </c>
      <c r="F284" s="2"/>
    </row>
    <row r="285" spans="1:6" ht="15.15" hidden="1" customHeight="1" outlineLevel="1">
      <c r="A285" s="70"/>
      <c r="B285" s="71" t="s">
        <v>204</v>
      </c>
      <c r="C285" s="73"/>
      <c r="D285" s="73"/>
      <c r="E285" s="72">
        <v>0</v>
      </c>
      <c r="F285" s="2"/>
    </row>
    <row r="286" spans="1:6" ht="15.15" hidden="1" customHeight="1" outlineLevel="1">
      <c r="A286" s="70"/>
      <c r="B286" s="71" t="s">
        <v>267</v>
      </c>
      <c r="C286" s="72">
        <v>0</v>
      </c>
      <c r="D286" s="72">
        <v>0</v>
      </c>
      <c r="E286" s="72">
        <v>0</v>
      </c>
      <c r="F286" s="2"/>
    </row>
    <row r="287" spans="1:6" ht="15.15" hidden="1" customHeight="1" outlineLevel="1">
      <c r="A287" s="70"/>
      <c r="B287" s="71" t="s">
        <v>205</v>
      </c>
      <c r="C287" s="73"/>
      <c r="D287" s="72">
        <v>15231</v>
      </c>
      <c r="E287" s="72">
        <v>15231</v>
      </c>
      <c r="F287" s="2"/>
    </row>
    <row r="288" spans="1:6" ht="15.15" hidden="1" customHeight="1" outlineLevel="1">
      <c r="A288" s="70"/>
      <c r="B288" s="71" t="s">
        <v>206</v>
      </c>
      <c r="C288" s="72">
        <v>0</v>
      </c>
      <c r="D288" s="72">
        <v>0</v>
      </c>
      <c r="E288" s="72">
        <v>0</v>
      </c>
      <c r="F288" s="2"/>
    </row>
    <row r="289" spans="1:6" ht="15.15" hidden="1" customHeight="1" outlineLevel="1">
      <c r="A289" s="70"/>
      <c r="B289" s="71" t="s">
        <v>268</v>
      </c>
      <c r="C289" s="73"/>
      <c r="D289" s="73"/>
      <c r="E289" s="72">
        <v>0</v>
      </c>
      <c r="F289" s="2"/>
    </row>
    <row r="290" spans="1:6" ht="15.15" hidden="1" customHeight="1" outlineLevel="1">
      <c r="A290" s="70"/>
      <c r="B290" s="71" t="s">
        <v>207</v>
      </c>
      <c r="C290" s="72">
        <v>1816.35041994932</v>
      </c>
      <c r="D290" s="72">
        <v>38262</v>
      </c>
      <c r="E290" s="72">
        <v>40078.350419949304</v>
      </c>
      <c r="F290" s="2"/>
    </row>
    <row r="291" spans="1:6" ht="15.15" hidden="1" customHeight="1" outlineLevel="1">
      <c r="A291" s="70"/>
      <c r="B291" s="71" t="s">
        <v>208</v>
      </c>
      <c r="C291" s="73"/>
      <c r="D291" s="73"/>
      <c r="E291" s="72">
        <v>0</v>
      </c>
      <c r="F291" s="2"/>
    </row>
    <row r="292" spans="1:6" ht="15.15" hidden="1" customHeight="1" outlineLevel="1">
      <c r="A292" s="70"/>
      <c r="B292" s="71" t="s">
        <v>209</v>
      </c>
      <c r="C292" s="72">
        <v>0</v>
      </c>
      <c r="D292" s="72">
        <v>0</v>
      </c>
      <c r="E292" s="72">
        <v>0</v>
      </c>
      <c r="F292" s="2"/>
    </row>
    <row r="293" spans="1:6" ht="15.15" hidden="1" customHeight="1" outlineLevel="1">
      <c r="A293" s="70"/>
      <c r="B293" s="71" t="s">
        <v>210</v>
      </c>
      <c r="C293" s="72">
        <v>0</v>
      </c>
      <c r="D293" s="72">
        <v>0</v>
      </c>
      <c r="E293" s="72">
        <v>0</v>
      </c>
      <c r="F293" s="2"/>
    </row>
    <row r="294" spans="1:6" ht="15.15" hidden="1" customHeight="1" outlineLevel="1">
      <c r="A294" s="70"/>
      <c r="B294" s="71" t="s">
        <v>211</v>
      </c>
      <c r="C294" s="72">
        <v>0</v>
      </c>
      <c r="D294" s="72">
        <v>0</v>
      </c>
      <c r="E294" s="72">
        <v>0</v>
      </c>
      <c r="F294" s="2"/>
    </row>
    <row r="295" spans="1:6" ht="15.15" hidden="1" customHeight="1" outlineLevel="1">
      <c r="A295" s="70"/>
      <c r="B295" s="71" t="s">
        <v>212</v>
      </c>
      <c r="C295" s="72">
        <v>0</v>
      </c>
      <c r="D295" s="72">
        <v>0</v>
      </c>
      <c r="E295" s="72">
        <v>0</v>
      </c>
      <c r="F295" s="2"/>
    </row>
    <row r="296" spans="1:6" ht="15.15" hidden="1" customHeight="1" outlineLevel="1">
      <c r="A296" s="70"/>
      <c r="B296" s="71" t="s">
        <v>213</v>
      </c>
      <c r="C296" s="72">
        <v>254053</v>
      </c>
      <c r="D296" s="72">
        <v>2953609</v>
      </c>
      <c r="E296" s="72">
        <v>3207662</v>
      </c>
      <c r="F296" s="2"/>
    </row>
    <row r="297" spans="1:6" ht="15.15" hidden="1" customHeight="1" outlineLevel="1">
      <c r="A297" s="70"/>
      <c r="B297" s="71" t="s">
        <v>214</v>
      </c>
      <c r="C297" s="73"/>
      <c r="D297" s="73"/>
      <c r="E297" s="72">
        <v>0</v>
      </c>
      <c r="F297" s="2"/>
    </row>
    <row r="298" spans="1:6" ht="15.15" hidden="1" customHeight="1" outlineLevel="1">
      <c r="A298" s="70"/>
      <c r="B298" s="71" t="s">
        <v>269</v>
      </c>
      <c r="C298" s="73"/>
      <c r="D298" s="73"/>
      <c r="E298" s="72">
        <v>0</v>
      </c>
      <c r="F298" s="2"/>
    </row>
    <row r="299" spans="1:6" ht="15.15" hidden="1" customHeight="1" outlineLevel="1">
      <c r="A299" s="70"/>
      <c r="B299" s="71" t="s">
        <v>215</v>
      </c>
      <c r="C299" s="73"/>
      <c r="D299" s="73"/>
      <c r="E299" s="72">
        <v>0</v>
      </c>
      <c r="F299" s="2"/>
    </row>
    <row r="300" spans="1:6" ht="15.15" hidden="1" customHeight="1" outlineLevel="1">
      <c r="A300" s="70"/>
      <c r="B300" s="71" t="s">
        <v>216</v>
      </c>
      <c r="C300" s="73"/>
      <c r="D300" s="73"/>
      <c r="E300" s="72">
        <v>0</v>
      </c>
      <c r="F300" s="2"/>
    </row>
    <row r="301" spans="1:6" ht="15.15" hidden="1" customHeight="1" outlineLevel="1">
      <c r="A301" s="70"/>
      <c r="B301" s="71" t="s">
        <v>217</v>
      </c>
      <c r="C301" s="72">
        <v>1070889</v>
      </c>
      <c r="D301" s="72">
        <v>1169210</v>
      </c>
      <c r="E301" s="72">
        <v>2240099</v>
      </c>
      <c r="F301" s="2"/>
    </row>
    <row r="302" spans="1:6" ht="15.15" hidden="1" customHeight="1" outlineLevel="1">
      <c r="A302" s="70"/>
      <c r="B302" s="71" t="s">
        <v>218</v>
      </c>
      <c r="C302" s="72">
        <v>0</v>
      </c>
      <c r="D302" s="73"/>
      <c r="E302" s="72">
        <v>0</v>
      </c>
      <c r="F302" s="2"/>
    </row>
    <row r="303" spans="1:6" ht="15.15" hidden="1" customHeight="1" outlineLevel="1">
      <c r="A303" s="70"/>
      <c r="B303" s="71" t="s">
        <v>219</v>
      </c>
      <c r="C303" s="73"/>
      <c r="D303" s="73"/>
      <c r="E303" s="72">
        <v>0</v>
      </c>
      <c r="F303" s="2"/>
    </row>
    <row r="304" spans="1:6" ht="15.15" hidden="1" customHeight="1" outlineLevel="1">
      <c r="A304" s="70"/>
      <c r="B304" s="71" t="s">
        <v>220</v>
      </c>
      <c r="C304" s="72">
        <v>0</v>
      </c>
      <c r="D304" s="72">
        <v>0</v>
      </c>
      <c r="E304" s="72">
        <v>0</v>
      </c>
      <c r="F304" s="2"/>
    </row>
    <row r="305" spans="1:6" ht="15.15" hidden="1" customHeight="1" outlineLevel="1">
      <c r="A305" s="70"/>
      <c r="B305" s="71" t="s">
        <v>270</v>
      </c>
      <c r="C305" s="73"/>
      <c r="D305" s="73"/>
      <c r="E305" s="72">
        <v>0</v>
      </c>
      <c r="F305" s="2"/>
    </row>
    <row r="306" spans="1:6" ht="15.15" customHeight="1" collapsed="1">
      <c r="A306" s="70" t="s">
        <v>75</v>
      </c>
      <c r="B306" s="74" t="s">
        <v>169</v>
      </c>
      <c r="C306" s="72">
        <f>SUM($C$284:$C$305)</f>
        <v>1326758.3504199493</v>
      </c>
      <c r="D306" s="72">
        <f>SUM($D$284:$D$305)</f>
        <v>4176312</v>
      </c>
      <c r="E306" s="72">
        <f>SUM($E$284:$E$305)</f>
        <v>5503070.3504199497</v>
      </c>
      <c r="F306" s="2"/>
    </row>
    <row r="307" spans="1:6" ht="15.15" hidden="1" customHeight="1" outlineLevel="1">
      <c r="A307" s="70"/>
      <c r="B307" s="71" t="s">
        <v>203</v>
      </c>
      <c r="C307" s="72">
        <v>74982180</v>
      </c>
      <c r="D307" s="72">
        <v>114735</v>
      </c>
      <c r="E307" s="72">
        <v>75096915</v>
      </c>
      <c r="F307" s="2"/>
    </row>
    <row r="308" spans="1:6" ht="15.15" hidden="1" customHeight="1" outlineLevel="1">
      <c r="A308" s="70"/>
      <c r="B308" s="71" t="s">
        <v>204</v>
      </c>
      <c r="C308" s="72">
        <v>36974645</v>
      </c>
      <c r="D308" s="72">
        <v>37080597</v>
      </c>
      <c r="E308" s="72">
        <v>74055242</v>
      </c>
      <c r="F308" s="2"/>
    </row>
    <row r="309" spans="1:6" ht="15.15" hidden="1" customHeight="1" outlineLevel="1">
      <c r="A309" s="70"/>
      <c r="B309" s="71" t="s">
        <v>267</v>
      </c>
      <c r="C309" s="72">
        <v>650</v>
      </c>
      <c r="D309" s="72">
        <v>21568084</v>
      </c>
      <c r="E309" s="72">
        <v>21568734</v>
      </c>
      <c r="F309" s="2"/>
    </row>
    <row r="310" spans="1:6" ht="15.15" hidden="1" customHeight="1" outlineLevel="1">
      <c r="A310" s="70"/>
      <c r="B310" s="71" t="s">
        <v>205</v>
      </c>
      <c r="C310" s="72">
        <v>212338547</v>
      </c>
      <c r="D310" s="72">
        <v>1659558198</v>
      </c>
      <c r="E310" s="72">
        <v>1871896745</v>
      </c>
      <c r="F310" s="2"/>
    </row>
    <row r="311" spans="1:6" ht="15.15" hidden="1" customHeight="1" outlineLevel="1">
      <c r="A311" s="70"/>
      <c r="B311" s="71" t="s">
        <v>206</v>
      </c>
      <c r="C311" s="72">
        <v>47305792</v>
      </c>
      <c r="D311" s="72">
        <v>513356522</v>
      </c>
      <c r="E311" s="72">
        <v>560662314</v>
      </c>
      <c r="F311" s="2"/>
    </row>
    <row r="312" spans="1:6" ht="15.15" hidden="1" customHeight="1" outlineLevel="1">
      <c r="A312" s="70"/>
      <c r="B312" s="71" t="s">
        <v>268</v>
      </c>
      <c r="C312" s="72">
        <v>1129037</v>
      </c>
      <c r="D312" s="72">
        <v>13273834</v>
      </c>
      <c r="E312" s="72">
        <v>14402871</v>
      </c>
      <c r="F312" s="2"/>
    </row>
    <row r="313" spans="1:6" ht="15.15" hidden="1" customHeight="1" outlineLevel="1">
      <c r="A313" s="70"/>
      <c r="B313" s="71" t="s">
        <v>207</v>
      </c>
      <c r="C313" s="72">
        <v>234305733.014965</v>
      </c>
      <c r="D313" s="72">
        <v>1296432906</v>
      </c>
      <c r="E313" s="72">
        <v>1530738639.0149701</v>
      </c>
      <c r="F313" s="2"/>
    </row>
    <row r="314" spans="1:6" ht="15.15" hidden="1" customHeight="1" outlineLevel="1">
      <c r="A314" s="70"/>
      <c r="B314" s="71" t="s">
        <v>208</v>
      </c>
      <c r="C314" s="72">
        <v>455578993</v>
      </c>
      <c r="D314" s="72">
        <v>2707897076</v>
      </c>
      <c r="E314" s="72">
        <v>3163476069</v>
      </c>
      <c r="F314" s="2"/>
    </row>
    <row r="315" spans="1:6" ht="15.15" hidden="1" customHeight="1" outlineLevel="1">
      <c r="A315" s="70"/>
      <c r="B315" s="71" t="s">
        <v>209</v>
      </c>
      <c r="C315" s="72">
        <v>32057183</v>
      </c>
      <c r="D315" s="72">
        <v>2026814</v>
      </c>
      <c r="E315" s="72">
        <v>34083997</v>
      </c>
      <c r="F315" s="2"/>
    </row>
    <row r="316" spans="1:6" ht="15.15" hidden="1" customHeight="1" outlineLevel="1">
      <c r="A316" s="70"/>
      <c r="B316" s="71" t="s">
        <v>210</v>
      </c>
      <c r="C316" s="72">
        <v>37034617</v>
      </c>
      <c r="D316" s="72">
        <v>1277236</v>
      </c>
      <c r="E316" s="72">
        <v>38311853</v>
      </c>
      <c r="F316" s="2"/>
    </row>
    <row r="317" spans="1:6" ht="15.15" hidden="1" customHeight="1" outlineLevel="1">
      <c r="A317" s="70"/>
      <c r="B317" s="71" t="s">
        <v>211</v>
      </c>
      <c r="C317" s="72">
        <v>7503533.14089718</v>
      </c>
      <c r="D317" s="72">
        <v>80441777.699102804</v>
      </c>
      <c r="E317" s="72">
        <v>87945310.840000004</v>
      </c>
      <c r="F317" s="2"/>
    </row>
    <row r="318" spans="1:6" ht="15.15" hidden="1" customHeight="1" outlineLevel="1">
      <c r="A318" s="70"/>
      <c r="B318" s="71" t="s">
        <v>212</v>
      </c>
      <c r="C318" s="72">
        <v>25313752.240869898</v>
      </c>
      <c r="D318" s="72">
        <v>123397944.79199</v>
      </c>
      <c r="E318" s="72">
        <v>148711697.03286001</v>
      </c>
      <c r="F318" s="2"/>
    </row>
    <row r="319" spans="1:6" ht="15.15" hidden="1" customHeight="1" outlineLevel="1">
      <c r="A319" s="70"/>
      <c r="B319" s="71" t="s">
        <v>213</v>
      </c>
      <c r="C319" s="72">
        <v>131933181</v>
      </c>
      <c r="D319" s="72">
        <v>1727263627</v>
      </c>
      <c r="E319" s="72">
        <v>1859196808</v>
      </c>
      <c r="F319" s="2"/>
    </row>
    <row r="320" spans="1:6" ht="15.15" hidden="1" customHeight="1" outlineLevel="1">
      <c r="A320" s="70"/>
      <c r="B320" s="71" t="s">
        <v>214</v>
      </c>
      <c r="C320" s="72">
        <v>6551860</v>
      </c>
      <c r="D320" s="72">
        <v>12207893</v>
      </c>
      <c r="E320" s="72">
        <v>18759753</v>
      </c>
      <c r="F320" s="2"/>
    </row>
    <row r="321" spans="1:6" ht="15.15" hidden="1" customHeight="1" outlineLevel="1">
      <c r="A321" s="70"/>
      <c r="B321" s="71" t="s">
        <v>269</v>
      </c>
      <c r="C321" s="72">
        <v>750752.28599999996</v>
      </c>
      <c r="D321" s="72">
        <v>1470593.7</v>
      </c>
      <c r="E321" s="72">
        <v>2221345.986</v>
      </c>
      <c r="F321" s="2"/>
    </row>
    <row r="322" spans="1:6" ht="15.15" hidden="1" customHeight="1" outlineLevel="1">
      <c r="A322" s="70"/>
      <c r="B322" s="71" t="s">
        <v>215</v>
      </c>
      <c r="C322" s="72">
        <v>3496447</v>
      </c>
      <c r="D322" s="72">
        <v>0</v>
      </c>
      <c r="E322" s="72">
        <v>3496447</v>
      </c>
      <c r="F322" s="2"/>
    </row>
    <row r="323" spans="1:6" ht="15.15" hidden="1" customHeight="1" outlineLevel="1">
      <c r="A323" s="70"/>
      <c r="B323" s="71" t="s">
        <v>216</v>
      </c>
      <c r="C323" s="72">
        <v>1213731</v>
      </c>
      <c r="D323" s="72">
        <v>0</v>
      </c>
      <c r="E323" s="72">
        <v>1213731</v>
      </c>
      <c r="F323" s="2"/>
    </row>
    <row r="324" spans="1:6" ht="15.15" hidden="1" customHeight="1" outlineLevel="1">
      <c r="A324" s="70"/>
      <c r="B324" s="71" t="s">
        <v>217</v>
      </c>
      <c r="C324" s="72">
        <v>320260770</v>
      </c>
      <c r="D324" s="72">
        <v>1343559189</v>
      </c>
      <c r="E324" s="72">
        <v>1663819959</v>
      </c>
      <c r="F324" s="2"/>
    </row>
    <row r="325" spans="1:6" ht="15.15" hidden="1" customHeight="1" outlineLevel="1">
      <c r="A325" s="70"/>
      <c r="B325" s="71" t="s">
        <v>218</v>
      </c>
      <c r="C325" s="72">
        <v>81145385</v>
      </c>
      <c r="D325" s="72">
        <v>135347412</v>
      </c>
      <c r="E325" s="72">
        <v>216492797</v>
      </c>
      <c r="F325" s="2"/>
    </row>
    <row r="326" spans="1:6" ht="15.15" hidden="1" customHeight="1" outlineLevel="1">
      <c r="A326" s="70"/>
      <c r="B326" s="71" t="s">
        <v>219</v>
      </c>
      <c r="C326" s="72">
        <v>25053431.945362698</v>
      </c>
      <c r="D326" s="72">
        <v>259389719.539637</v>
      </c>
      <c r="E326" s="72">
        <v>284443151.48500001</v>
      </c>
      <c r="F326" s="2"/>
    </row>
    <row r="327" spans="1:6" ht="15.15" hidden="1" customHeight="1" outlineLevel="1">
      <c r="A327" s="70"/>
      <c r="B327" s="71" t="s">
        <v>220</v>
      </c>
      <c r="C327" s="72">
        <v>54888328</v>
      </c>
      <c r="D327" s="72">
        <v>172003584</v>
      </c>
      <c r="E327" s="72">
        <v>226891912</v>
      </c>
      <c r="F327" s="2"/>
    </row>
    <row r="328" spans="1:6" ht="15.15" hidden="1" customHeight="1" outlineLevel="1">
      <c r="A328" s="70"/>
      <c r="B328" s="71" t="s">
        <v>270</v>
      </c>
      <c r="C328" s="72">
        <v>2696078</v>
      </c>
      <c r="D328" s="72">
        <v>107800</v>
      </c>
      <c r="E328" s="72">
        <v>2803878</v>
      </c>
      <c r="F328" s="2"/>
    </row>
    <row r="329" spans="1:6" ht="15.15" customHeight="1" collapsed="1">
      <c r="A329" s="70" t="s">
        <v>77</v>
      </c>
      <c r="B329" s="74" t="s">
        <v>233</v>
      </c>
      <c r="C329" s="72">
        <f>SUM($C$307:$C$328)</f>
        <v>1792514626.6280951</v>
      </c>
      <c r="D329" s="72">
        <f>SUM($D$307:$D$328)</f>
        <v>10107775542.73073</v>
      </c>
      <c r="E329" s="72">
        <f>SUM($E$307:$E$328)</f>
        <v>11900290169.358829</v>
      </c>
      <c r="F329" s="2"/>
    </row>
    <row r="330" spans="1:6" ht="15.15" hidden="1" customHeight="1" outlineLevel="1">
      <c r="A330" s="70"/>
      <c r="B330" s="71" t="s">
        <v>203</v>
      </c>
      <c r="C330" s="72">
        <v>17927728</v>
      </c>
      <c r="D330" s="72">
        <v>-102947</v>
      </c>
      <c r="E330" s="72">
        <v>17824781</v>
      </c>
      <c r="F330" s="2"/>
    </row>
    <row r="331" spans="1:6" ht="15.15" hidden="1" customHeight="1" outlineLevel="1">
      <c r="A331" s="70"/>
      <c r="B331" s="71" t="s">
        <v>204</v>
      </c>
      <c r="C331" s="72">
        <v>1651377</v>
      </c>
      <c r="D331" s="72">
        <v>-131507</v>
      </c>
      <c r="E331" s="72">
        <v>1519870</v>
      </c>
      <c r="F331" s="2"/>
    </row>
    <row r="332" spans="1:6" ht="15.15" hidden="1" customHeight="1" outlineLevel="1">
      <c r="A332" s="70"/>
      <c r="B332" s="71" t="s">
        <v>267</v>
      </c>
      <c r="C332" s="72">
        <v>-650</v>
      </c>
      <c r="D332" s="72">
        <v>5513204</v>
      </c>
      <c r="E332" s="72">
        <v>5512554</v>
      </c>
      <c r="F332" s="2"/>
    </row>
    <row r="333" spans="1:6" ht="15.15" hidden="1" customHeight="1" outlineLevel="1">
      <c r="A333" s="70"/>
      <c r="B333" s="71" t="s">
        <v>205</v>
      </c>
      <c r="C333" s="72">
        <v>53801158</v>
      </c>
      <c r="D333" s="72">
        <v>133898462</v>
      </c>
      <c r="E333" s="72">
        <v>187699620</v>
      </c>
      <c r="F333" s="2"/>
    </row>
    <row r="334" spans="1:6" ht="15.15" hidden="1" customHeight="1" outlineLevel="1">
      <c r="A334" s="70"/>
      <c r="B334" s="71" t="s">
        <v>206</v>
      </c>
      <c r="C334" s="72">
        <v>8549168</v>
      </c>
      <c r="D334" s="72">
        <v>18448288</v>
      </c>
      <c r="E334" s="72">
        <v>26997456</v>
      </c>
      <c r="F334" s="2"/>
    </row>
    <row r="335" spans="1:6" ht="15.15" hidden="1" customHeight="1" outlineLevel="1">
      <c r="A335" s="70"/>
      <c r="B335" s="71" t="s">
        <v>268</v>
      </c>
      <c r="C335" s="72">
        <v>-458266</v>
      </c>
      <c r="D335" s="72">
        <v>-2450536</v>
      </c>
      <c r="E335" s="72">
        <v>-2908802</v>
      </c>
      <c r="F335" s="2"/>
    </row>
    <row r="336" spans="1:6" ht="15.15" hidden="1" customHeight="1" outlineLevel="1">
      <c r="A336" s="70"/>
      <c r="B336" s="71" t="s">
        <v>207</v>
      </c>
      <c r="C336" s="72">
        <v>50210870.085354596</v>
      </c>
      <c r="D336" s="72">
        <v>97625242</v>
      </c>
      <c r="E336" s="72">
        <v>147836112.08535501</v>
      </c>
      <c r="F336" s="2"/>
    </row>
    <row r="337" spans="1:6" ht="15.15" hidden="1" customHeight="1" outlineLevel="1">
      <c r="A337" s="70"/>
      <c r="B337" s="71" t="s">
        <v>208</v>
      </c>
      <c r="C337" s="72">
        <v>-13745543</v>
      </c>
      <c r="D337" s="72">
        <v>394933283</v>
      </c>
      <c r="E337" s="72">
        <v>381187740</v>
      </c>
      <c r="F337" s="2"/>
    </row>
    <row r="338" spans="1:6" ht="15.15" hidden="1" customHeight="1" outlineLevel="1">
      <c r="A338" s="70"/>
      <c r="B338" s="71" t="s">
        <v>209</v>
      </c>
      <c r="C338" s="72">
        <v>1670234</v>
      </c>
      <c r="D338" s="72">
        <v>-8131</v>
      </c>
      <c r="E338" s="72">
        <v>1662103</v>
      </c>
      <c r="F338" s="2"/>
    </row>
    <row r="339" spans="1:6" ht="15.15" hidden="1" customHeight="1" outlineLevel="1">
      <c r="A339" s="70"/>
      <c r="B339" s="71" t="s">
        <v>210</v>
      </c>
      <c r="C339" s="72">
        <v>2423139</v>
      </c>
      <c r="D339" s="72">
        <v>262653</v>
      </c>
      <c r="E339" s="72">
        <v>2685792</v>
      </c>
      <c r="F339" s="2"/>
    </row>
    <row r="340" spans="1:6" ht="15.15" hidden="1" customHeight="1" outlineLevel="1">
      <c r="A340" s="70"/>
      <c r="B340" s="71" t="s">
        <v>211</v>
      </c>
      <c r="C340" s="72">
        <v>2673087.93947965</v>
      </c>
      <c r="D340" s="72">
        <v>3992679.04055259</v>
      </c>
      <c r="E340" s="72">
        <v>6665766.98003224</v>
      </c>
      <c r="F340" s="2"/>
    </row>
    <row r="341" spans="1:6" ht="15.15" hidden="1" customHeight="1" outlineLevel="1">
      <c r="A341" s="70"/>
      <c r="B341" s="71" t="s">
        <v>212</v>
      </c>
      <c r="C341" s="72">
        <v>939630.80135846895</v>
      </c>
      <c r="D341" s="72">
        <v>3961070.3776516798</v>
      </c>
      <c r="E341" s="72">
        <v>4900701.17901015</v>
      </c>
      <c r="F341" s="2"/>
    </row>
    <row r="342" spans="1:6" ht="15.15" hidden="1" customHeight="1" outlineLevel="1">
      <c r="A342" s="70"/>
      <c r="B342" s="71" t="s">
        <v>213</v>
      </c>
      <c r="C342" s="72">
        <v>4939462</v>
      </c>
      <c r="D342" s="72">
        <v>87423611</v>
      </c>
      <c r="E342" s="72">
        <v>92363073</v>
      </c>
      <c r="F342" s="2"/>
    </row>
    <row r="343" spans="1:6" ht="15.15" hidden="1" customHeight="1" outlineLevel="1">
      <c r="A343" s="70"/>
      <c r="B343" s="71" t="s">
        <v>214</v>
      </c>
      <c r="C343" s="72">
        <v>777033</v>
      </c>
      <c r="D343" s="72">
        <v>1231033</v>
      </c>
      <c r="E343" s="72">
        <v>2008066</v>
      </c>
      <c r="F343" s="2"/>
    </row>
    <row r="344" spans="1:6" ht="15.15" hidden="1" customHeight="1" outlineLevel="1">
      <c r="A344" s="70"/>
      <c r="B344" s="71" t="s">
        <v>269</v>
      </c>
      <c r="C344" s="72">
        <v>61022.874000000098</v>
      </c>
      <c r="D344" s="72">
        <v>-55153.4399999999</v>
      </c>
      <c r="E344" s="72">
        <v>5869.4340000001202</v>
      </c>
      <c r="F344" s="2"/>
    </row>
    <row r="345" spans="1:6" ht="15.15" hidden="1" customHeight="1" outlineLevel="1">
      <c r="A345" s="70"/>
      <c r="B345" s="71" t="s">
        <v>215</v>
      </c>
      <c r="C345" s="72">
        <v>189243</v>
      </c>
      <c r="D345" s="72">
        <v>0</v>
      </c>
      <c r="E345" s="72">
        <v>189243</v>
      </c>
      <c r="F345" s="2"/>
    </row>
    <row r="346" spans="1:6" ht="15.15" hidden="1" customHeight="1" outlineLevel="1">
      <c r="A346" s="70"/>
      <c r="B346" s="71" t="s">
        <v>216</v>
      </c>
      <c r="C346" s="72">
        <v>-1444</v>
      </c>
      <c r="D346" s="72">
        <v>0</v>
      </c>
      <c r="E346" s="72">
        <v>-1444</v>
      </c>
      <c r="F346" s="2"/>
    </row>
    <row r="347" spans="1:6" ht="15.15" hidden="1" customHeight="1" outlineLevel="1">
      <c r="A347" s="70"/>
      <c r="B347" s="71" t="s">
        <v>217</v>
      </c>
      <c r="C347" s="72">
        <v>28835760</v>
      </c>
      <c r="D347" s="72">
        <v>-820163</v>
      </c>
      <c r="E347" s="72">
        <v>28015597</v>
      </c>
      <c r="F347" s="2"/>
    </row>
    <row r="348" spans="1:6" ht="15.15" hidden="1" customHeight="1" outlineLevel="1">
      <c r="A348" s="70"/>
      <c r="B348" s="71" t="s">
        <v>218</v>
      </c>
      <c r="C348" s="72">
        <v>5661851</v>
      </c>
      <c r="D348" s="72">
        <v>7608924</v>
      </c>
      <c r="E348" s="72">
        <v>13270775</v>
      </c>
      <c r="F348" s="2"/>
    </row>
    <row r="349" spans="1:6" ht="15.15" hidden="1" customHeight="1" outlineLevel="1">
      <c r="A349" s="70"/>
      <c r="B349" s="71" t="s">
        <v>219</v>
      </c>
      <c r="C349" s="72">
        <v>57196.7346373275</v>
      </c>
      <c r="D349" s="72">
        <v>4914943.2203626595</v>
      </c>
      <c r="E349" s="72">
        <v>4972139.9549999898</v>
      </c>
      <c r="F349" s="2"/>
    </row>
    <row r="350" spans="1:6" ht="15.15" hidden="1" customHeight="1" outlineLevel="1">
      <c r="A350" s="70"/>
      <c r="B350" s="71" t="s">
        <v>220</v>
      </c>
      <c r="C350" s="72">
        <v>-3401794</v>
      </c>
      <c r="D350" s="72">
        <v>-607909</v>
      </c>
      <c r="E350" s="72">
        <v>-4009703</v>
      </c>
      <c r="F350" s="2"/>
    </row>
    <row r="351" spans="1:6" ht="15.15" hidden="1" customHeight="1" outlineLevel="1">
      <c r="A351" s="70"/>
      <c r="B351" s="71" t="s">
        <v>270</v>
      </c>
      <c r="C351" s="72">
        <v>260338</v>
      </c>
      <c r="D351" s="72">
        <v>166685</v>
      </c>
      <c r="E351" s="72">
        <v>427023</v>
      </c>
      <c r="F351" s="2"/>
    </row>
    <row r="352" spans="1:6" ht="15.15" customHeight="1" collapsed="1">
      <c r="A352" s="70" t="s">
        <v>79</v>
      </c>
      <c r="B352" s="74" t="s">
        <v>234</v>
      </c>
      <c r="C352" s="72">
        <f>SUM($C$330:$C$351)</f>
        <v>163020602.43483004</v>
      </c>
      <c r="D352" s="72">
        <f>SUM($D$330:$D$351)</f>
        <v>755803731.19856691</v>
      </c>
      <c r="E352" s="72">
        <f>SUM($E$330:$E$351)</f>
        <v>918824333.63339746</v>
      </c>
      <c r="F352" s="2"/>
    </row>
    <row r="353" spans="1:6" ht="15.15" customHeight="1">
      <c r="A353" s="445" t="s">
        <v>235</v>
      </c>
      <c r="B353" s="445"/>
      <c r="C353" s="445"/>
      <c r="D353" s="445"/>
      <c r="E353" s="445"/>
    </row>
    <row r="354" spans="1:6" ht="15.15" hidden="1" customHeight="1" outlineLevel="1">
      <c r="A354" s="75"/>
      <c r="B354" s="71" t="s">
        <v>203</v>
      </c>
      <c r="C354" s="72">
        <v>269675</v>
      </c>
      <c r="D354" s="72">
        <v>487</v>
      </c>
      <c r="E354" s="72">
        <v>270162</v>
      </c>
      <c r="F354" s="2"/>
    </row>
    <row r="355" spans="1:6" ht="15.15" hidden="1" customHeight="1" outlineLevel="1">
      <c r="A355" s="75"/>
      <c r="B355" s="71" t="s">
        <v>204</v>
      </c>
      <c r="C355" s="73"/>
      <c r="D355" s="73"/>
      <c r="E355" s="72">
        <v>0</v>
      </c>
      <c r="F355" s="2"/>
    </row>
    <row r="356" spans="1:6" ht="15.15" hidden="1" customHeight="1" outlineLevel="1">
      <c r="A356" s="75"/>
      <c r="B356" s="71" t="s">
        <v>267</v>
      </c>
      <c r="C356" s="72">
        <v>0</v>
      </c>
      <c r="D356" s="72">
        <v>0</v>
      </c>
      <c r="E356" s="72">
        <v>0</v>
      </c>
      <c r="F356" s="2"/>
    </row>
    <row r="357" spans="1:6" ht="15.15" hidden="1" customHeight="1" outlineLevel="1">
      <c r="A357" s="75"/>
      <c r="B357" s="71" t="s">
        <v>205</v>
      </c>
      <c r="C357" s="72">
        <v>962800</v>
      </c>
      <c r="D357" s="72">
        <v>8993413.4538495708</v>
      </c>
      <c r="E357" s="72">
        <v>9956213.4538495708</v>
      </c>
      <c r="F357" s="2"/>
    </row>
    <row r="358" spans="1:6" ht="15.15" hidden="1" customHeight="1" outlineLevel="1">
      <c r="A358" s="75"/>
      <c r="B358" s="71" t="s">
        <v>206</v>
      </c>
      <c r="C358" s="72">
        <v>149540</v>
      </c>
      <c r="D358" s="72">
        <v>3903540</v>
      </c>
      <c r="E358" s="72">
        <v>4053080</v>
      </c>
      <c r="F358" s="2"/>
    </row>
    <row r="359" spans="1:6" ht="15.15" hidden="1" customHeight="1" outlineLevel="1">
      <c r="A359" s="75"/>
      <c r="B359" s="71" t="s">
        <v>268</v>
      </c>
      <c r="C359" s="72">
        <v>0</v>
      </c>
      <c r="D359" s="72">
        <v>9000</v>
      </c>
      <c r="E359" s="72">
        <v>9000</v>
      </c>
      <c r="F359" s="2"/>
    </row>
    <row r="360" spans="1:6" ht="15.15" hidden="1" customHeight="1" outlineLevel="1">
      <c r="A360" s="75"/>
      <c r="B360" s="71" t="s">
        <v>207</v>
      </c>
      <c r="C360" s="72">
        <v>968971.19392873498</v>
      </c>
      <c r="D360" s="72">
        <v>8226592</v>
      </c>
      <c r="E360" s="72">
        <v>9195563.1939287409</v>
      </c>
      <c r="F360" s="2"/>
    </row>
    <row r="361" spans="1:6" ht="15.15" hidden="1" customHeight="1" outlineLevel="1">
      <c r="A361" s="75"/>
      <c r="B361" s="71" t="s">
        <v>208</v>
      </c>
      <c r="C361" s="72">
        <v>472447</v>
      </c>
      <c r="D361" s="72">
        <v>3922923</v>
      </c>
      <c r="E361" s="72">
        <v>4395370</v>
      </c>
      <c r="F361" s="2"/>
    </row>
    <row r="362" spans="1:6" ht="15.15" hidden="1" customHeight="1" outlineLevel="1">
      <c r="A362" s="75"/>
      <c r="B362" s="71" t="s">
        <v>209</v>
      </c>
      <c r="C362" s="72">
        <v>0</v>
      </c>
      <c r="D362" s="72">
        <v>0</v>
      </c>
      <c r="E362" s="72">
        <v>0</v>
      </c>
      <c r="F362" s="2"/>
    </row>
    <row r="363" spans="1:6" ht="15.15" hidden="1" customHeight="1" outlineLevel="1">
      <c r="A363" s="75"/>
      <c r="B363" s="71" t="s">
        <v>210</v>
      </c>
      <c r="C363" s="72">
        <v>163936</v>
      </c>
      <c r="D363" s="72">
        <v>19351</v>
      </c>
      <c r="E363" s="72">
        <v>183287</v>
      </c>
      <c r="F363" s="2"/>
    </row>
    <row r="364" spans="1:6" ht="15.15" hidden="1" customHeight="1" outlineLevel="1">
      <c r="A364" s="75"/>
      <c r="B364" s="71" t="s">
        <v>211</v>
      </c>
      <c r="C364" s="72">
        <v>24649.228321130598</v>
      </c>
      <c r="D364" s="72">
        <v>478419.77167887002</v>
      </c>
      <c r="E364" s="72">
        <v>503069</v>
      </c>
      <c r="F364" s="2"/>
    </row>
    <row r="365" spans="1:6" ht="15.15" hidden="1" customHeight="1" outlineLevel="1">
      <c r="A365" s="75"/>
      <c r="B365" s="71" t="s">
        <v>212</v>
      </c>
      <c r="C365" s="73"/>
      <c r="D365" s="73"/>
      <c r="E365" s="72">
        <v>0</v>
      </c>
      <c r="F365" s="2"/>
    </row>
    <row r="366" spans="1:6" ht="15.15" hidden="1" customHeight="1" outlineLevel="1">
      <c r="A366" s="75"/>
      <c r="B366" s="71" t="s">
        <v>213</v>
      </c>
      <c r="C366" s="72">
        <v>40173</v>
      </c>
      <c r="D366" s="72">
        <v>558715</v>
      </c>
      <c r="E366" s="72">
        <v>598888</v>
      </c>
      <c r="F366" s="2"/>
    </row>
    <row r="367" spans="1:6" ht="15.15" hidden="1" customHeight="1" outlineLevel="1">
      <c r="A367" s="75"/>
      <c r="B367" s="71" t="s">
        <v>214</v>
      </c>
      <c r="C367" s="73"/>
      <c r="D367" s="73"/>
      <c r="E367" s="72">
        <v>0</v>
      </c>
      <c r="F367" s="2"/>
    </row>
    <row r="368" spans="1:6" ht="15.15" hidden="1" customHeight="1" outlineLevel="1">
      <c r="A368" s="75"/>
      <c r="B368" s="71" t="s">
        <v>269</v>
      </c>
      <c r="C368" s="73"/>
      <c r="D368" s="73"/>
      <c r="E368" s="72">
        <v>0</v>
      </c>
      <c r="F368" s="2"/>
    </row>
    <row r="369" spans="1:6" ht="15.15" hidden="1" customHeight="1" outlineLevel="1">
      <c r="A369" s="75"/>
      <c r="B369" s="71" t="s">
        <v>215</v>
      </c>
      <c r="C369" s="73"/>
      <c r="D369" s="73"/>
      <c r="E369" s="72">
        <v>0</v>
      </c>
      <c r="F369" s="2"/>
    </row>
    <row r="370" spans="1:6" ht="15.15" hidden="1" customHeight="1" outlineLevel="1">
      <c r="A370" s="75"/>
      <c r="B370" s="71" t="s">
        <v>216</v>
      </c>
      <c r="C370" s="73"/>
      <c r="D370" s="73"/>
      <c r="E370" s="72">
        <v>0</v>
      </c>
      <c r="F370" s="2"/>
    </row>
    <row r="371" spans="1:6" ht="15.15" hidden="1" customHeight="1" outlineLevel="1">
      <c r="A371" s="75"/>
      <c r="B371" s="71" t="s">
        <v>217</v>
      </c>
      <c r="C371" s="72">
        <v>368500.22440000001</v>
      </c>
      <c r="D371" s="72">
        <v>719162.77560000005</v>
      </c>
      <c r="E371" s="72">
        <v>1087663</v>
      </c>
      <c r="F371" s="2"/>
    </row>
    <row r="372" spans="1:6" ht="15.15" hidden="1" customHeight="1" outlineLevel="1">
      <c r="A372" s="75"/>
      <c r="B372" s="71" t="s">
        <v>218</v>
      </c>
      <c r="C372" s="73"/>
      <c r="D372" s="73"/>
      <c r="E372" s="72">
        <v>0</v>
      </c>
      <c r="F372" s="2"/>
    </row>
    <row r="373" spans="1:6" ht="15.15" hidden="1" customHeight="1" outlineLevel="1">
      <c r="A373" s="75"/>
      <c r="B373" s="71" t="s">
        <v>219</v>
      </c>
      <c r="C373" s="72">
        <v>107742.75598961901</v>
      </c>
      <c r="D373" s="72">
        <v>1494192.24401038</v>
      </c>
      <c r="E373" s="72">
        <v>1601935</v>
      </c>
      <c r="F373" s="2"/>
    </row>
    <row r="374" spans="1:6" ht="15.15" hidden="1" customHeight="1" outlineLevel="1">
      <c r="A374" s="75"/>
      <c r="B374" s="71" t="s">
        <v>220</v>
      </c>
      <c r="C374" s="72">
        <v>0</v>
      </c>
      <c r="D374" s="72">
        <v>0</v>
      </c>
      <c r="E374" s="72">
        <v>0</v>
      </c>
      <c r="F374" s="2"/>
    </row>
    <row r="375" spans="1:6" ht="15.15" hidden="1" customHeight="1" outlineLevel="1">
      <c r="A375" s="75"/>
      <c r="B375" s="71" t="s">
        <v>270</v>
      </c>
      <c r="C375" s="72">
        <v>17175</v>
      </c>
      <c r="D375" s="72">
        <v>0</v>
      </c>
      <c r="E375" s="72">
        <v>17175</v>
      </c>
      <c r="F375" s="2"/>
    </row>
    <row r="376" spans="1:6" ht="15.15" customHeight="1" collapsed="1">
      <c r="A376" s="75" t="s">
        <v>81</v>
      </c>
      <c r="B376" s="74" t="s">
        <v>236</v>
      </c>
      <c r="C376" s="72">
        <f>SUM($C$354:$C$375)</f>
        <v>3545609.4026394845</v>
      </c>
      <c r="D376" s="72">
        <f>SUM($D$354:$D$375)</f>
        <v>28325796.24513882</v>
      </c>
      <c r="E376" s="72">
        <f>SUM($E$354:$E$375)</f>
        <v>31871405.64777831</v>
      </c>
      <c r="F376" s="2"/>
    </row>
    <row r="377" spans="1:6" ht="15.15" hidden="1" customHeight="1" outlineLevel="1">
      <c r="A377" s="75"/>
      <c r="B377" s="71" t="s">
        <v>203</v>
      </c>
      <c r="C377" s="72">
        <v>129201</v>
      </c>
      <c r="D377" s="72">
        <v>649</v>
      </c>
      <c r="E377" s="72">
        <v>129850</v>
      </c>
      <c r="F377" s="2"/>
    </row>
    <row r="378" spans="1:6" ht="15.15" hidden="1" customHeight="1" outlineLevel="1">
      <c r="A378" s="75"/>
      <c r="B378" s="71" t="s">
        <v>204</v>
      </c>
      <c r="C378" s="72">
        <v>8000</v>
      </c>
      <c r="D378" s="72">
        <v>95776</v>
      </c>
      <c r="E378" s="72">
        <v>103776</v>
      </c>
      <c r="F378" s="2"/>
    </row>
    <row r="379" spans="1:6" ht="15.15" hidden="1" customHeight="1" outlineLevel="1">
      <c r="A379" s="75"/>
      <c r="B379" s="71" t="s">
        <v>267</v>
      </c>
      <c r="C379" s="72">
        <v>0</v>
      </c>
      <c r="D379" s="72">
        <v>206988</v>
      </c>
      <c r="E379" s="72">
        <v>206988</v>
      </c>
      <c r="F379" s="2"/>
    </row>
    <row r="380" spans="1:6" ht="15.15" hidden="1" customHeight="1" outlineLevel="1">
      <c r="A380" s="75"/>
      <c r="B380" s="71" t="s">
        <v>205</v>
      </c>
      <c r="C380" s="72">
        <v>4200509</v>
      </c>
      <c r="D380" s="72">
        <v>41707481.653791703</v>
      </c>
      <c r="E380" s="72">
        <v>45907990.653791703</v>
      </c>
      <c r="F380" s="2"/>
    </row>
    <row r="381" spans="1:6" ht="15.15" hidden="1" customHeight="1" outlineLevel="1">
      <c r="A381" s="75"/>
      <c r="B381" s="71" t="s">
        <v>206</v>
      </c>
      <c r="C381" s="72">
        <v>69112</v>
      </c>
      <c r="D381" s="72">
        <v>1804073</v>
      </c>
      <c r="E381" s="72">
        <v>1873185</v>
      </c>
      <c r="F381" s="2"/>
    </row>
    <row r="382" spans="1:6" ht="15.15" hidden="1" customHeight="1" outlineLevel="1">
      <c r="A382" s="75"/>
      <c r="B382" s="71" t="s">
        <v>268</v>
      </c>
      <c r="C382" s="73"/>
      <c r="D382" s="73"/>
      <c r="E382" s="72">
        <v>0</v>
      </c>
      <c r="F382" s="2"/>
    </row>
    <row r="383" spans="1:6" ht="15.15" hidden="1" customHeight="1" outlineLevel="1">
      <c r="A383" s="75"/>
      <c r="B383" s="71" t="s">
        <v>207</v>
      </c>
      <c r="C383" s="72">
        <v>373495.978468624</v>
      </c>
      <c r="D383" s="72">
        <v>3884756</v>
      </c>
      <c r="E383" s="72">
        <v>4258251.9784686202</v>
      </c>
      <c r="F383" s="2"/>
    </row>
    <row r="384" spans="1:6" ht="15.15" hidden="1" customHeight="1" outlineLevel="1">
      <c r="A384" s="75"/>
      <c r="B384" s="71" t="s">
        <v>208</v>
      </c>
      <c r="C384" s="72">
        <v>3120145</v>
      </c>
      <c r="D384" s="72">
        <v>25907860</v>
      </c>
      <c r="E384" s="72">
        <v>29028005</v>
      </c>
      <c r="F384" s="2"/>
    </row>
    <row r="385" spans="1:6" ht="15.15" hidden="1" customHeight="1" outlineLevel="1">
      <c r="A385" s="75"/>
      <c r="B385" s="71" t="s">
        <v>209</v>
      </c>
      <c r="C385" s="72">
        <v>0</v>
      </c>
      <c r="D385" s="72">
        <v>0</v>
      </c>
      <c r="E385" s="72">
        <v>0</v>
      </c>
      <c r="F385" s="2"/>
    </row>
    <row r="386" spans="1:6" ht="15.15" hidden="1" customHeight="1" outlineLevel="1">
      <c r="A386" s="75"/>
      <c r="B386" s="71" t="s">
        <v>210</v>
      </c>
      <c r="C386" s="72">
        <v>62832</v>
      </c>
      <c r="D386" s="72">
        <v>7417</v>
      </c>
      <c r="E386" s="72">
        <v>70249</v>
      </c>
      <c r="F386" s="2"/>
    </row>
    <row r="387" spans="1:6" ht="15.15" hidden="1" customHeight="1" outlineLevel="1">
      <c r="A387" s="75"/>
      <c r="B387" s="71" t="s">
        <v>211</v>
      </c>
      <c r="C387" s="72">
        <v>0</v>
      </c>
      <c r="D387" s="72">
        <v>0</v>
      </c>
      <c r="E387" s="72">
        <v>0</v>
      </c>
      <c r="F387" s="2"/>
    </row>
    <row r="388" spans="1:6" ht="15.15" hidden="1" customHeight="1" outlineLevel="1">
      <c r="A388" s="75"/>
      <c r="B388" s="71" t="s">
        <v>212</v>
      </c>
      <c r="C388" s="73"/>
      <c r="D388" s="73"/>
      <c r="E388" s="72">
        <v>0</v>
      </c>
      <c r="F388" s="2"/>
    </row>
    <row r="389" spans="1:6" ht="15.15" hidden="1" customHeight="1" outlineLevel="1">
      <c r="A389" s="75"/>
      <c r="B389" s="71" t="s">
        <v>213</v>
      </c>
      <c r="C389" s="72">
        <v>329821</v>
      </c>
      <c r="D389" s="72">
        <v>4587022</v>
      </c>
      <c r="E389" s="72">
        <v>4916843</v>
      </c>
      <c r="F389" s="2"/>
    </row>
    <row r="390" spans="1:6" ht="15.15" hidden="1" customHeight="1" outlineLevel="1">
      <c r="A390" s="75"/>
      <c r="B390" s="71" t="s">
        <v>214</v>
      </c>
      <c r="C390" s="73"/>
      <c r="D390" s="72">
        <v>30711</v>
      </c>
      <c r="E390" s="72">
        <v>30711</v>
      </c>
      <c r="F390" s="2"/>
    </row>
    <row r="391" spans="1:6" ht="15.15" hidden="1" customHeight="1" outlineLevel="1">
      <c r="A391" s="75"/>
      <c r="B391" s="71" t="s">
        <v>269</v>
      </c>
      <c r="C391" s="73"/>
      <c r="D391" s="73"/>
      <c r="E391" s="72">
        <v>0</v>
      </c>
      <c r="F391" s="2"/>
    </row>
    <row r="392" spans="1:6" ht="15.15" hidden="1" customHeight="1" outlineLevel="1">
      <c r="A392" s="75"/>
      <c r="B392" s="71" t="s">
        <v>215</v>
      </c>
      <c r="C392" s="73"/>
      <c r="D392" s="73"/>
      <c r="E392" s="72">
        <v>0</v>
      </c>
      <c r="F392" s="2"/>
    </row>
    <row r="393" spans="1:6" ht="15.15" hidden="1" customHeight="1" outlineLevel="1">
      <c r="A393" s="75"/>
      <c r="B393" s="71" t="s">
        <v>216</v>
      </c>
      <c r="C393" s="72">
        <v>15349</v>
      </c>
      <c r="D393" s="73"/>
      <c r="E393" s="72">
        <v>15349</v>
      </c>
      <c r="F393" s="2"/>
    </row>
    <row r="394" spans="1:6" ht="15.15" hidden="1" customHeight="1" outlineLevel="1">
      <c r="A394" s="75"/>
      <c r="B394" s="71" t="s">
        <v>217</v>
      </c>
      <c r="C394" s="72">
        <v>4674742.7495999997</v>
      </c>
      <c r="D394" s="72">
        <v>9123199.2503999993</v>
      </c>
      <c r="E394" s="72">
        <v>13797942</v>
      </c>
      <c r="F394" s="2"/>
    </row>
    <row r="395" spans="1:6" ht="15.15" hidden="1" customHeight="1" outlineLevel="1">
      <c r="A395" s="75"/>
      <c r="B395" s="71" t="s">
        <v>218</v>
      </c>
      <c r="C395" s="73"/>
      <c r="D395" s="73"/>
      <c r="E395" s="72">
        <v>0</v>
      </c>
      <c r="F395" s="2"/>
    </row>
    <row r="396" spans="1:6" ht="15.15" hidden="1" customHeight="1" outlineLevel="1">
      <c r="A396" s="75"/>
      <c r="B396" s="71" t="s">
        <v>219</v>
      </c>
      <c r="C396" s="73"/>
      <c r="D396" s="73"/>
      <c r="E396" s="72">
        <v>0</v>
      </c>
      <c r="F396" s="2"/>
    </row>
    <row r="397" spans="1:6" ht="15.15" hidden="1" customHeight="1" outlineLevel="1">
      <c r="A397" s="75"/>
      <c r="B397" s="71" t="s">
        <v>220</v>
      </c>
      <c r="C397" s="72">
        <v>0</v>
      </c>
      <c r="D397" s="72">
        <v>0</v>
      </c>
      <c r="E397" s="72">
        <v>0</v>
      </c>
      <c r="F397" s="2"/>
    </row>
    <row r="398" spans="1:6" ht="15.15" hidden="1" customHeight="1" outlineLevel="1">
      <c r="A398" s="75"/>
      <c r="B398" s="71" t="s">
        <v>270</v>
      </c>
      <c r="C398" s="72">
        <v>2658</v>
      </c>
      <c r="D398" s="72">
        <v>0</v>
      </c>
      <c r="E398" s="72">
        <v>2658</v>
      </c>
      <c r="F398" s="2"/>
    </row>
    <row r="399" spans="1:6" ht="15.15" customHeight="1" collapsed="1">
      <c r="A399" s="75" t="s">
        <v>83</v>
      </c>
      <c r="B399" s="74" t="s">
        <v>237</v>
      </c>
      <c r="C399" s="72">
        <f>SUM($C$377:$C$398)</f>
        <v>12985865.728068624</v>
      </c>
      <c r="D399" s="72">
        <f>SUM($D$377:$D$398)</f>
        <v>87355932.904191703</v>
      </c>
      <c r="E399" s="72">
        <f>SUM($E$377:$E$398)</f>
        <v>100341798.63226032</v>
      </c>
      <c r="F399" s="2"/>
    </row>
    <row r="400" spans="1:6" ht="15.15" hidden="1" customHeight="1" outlineLevel="1">
      <c r="A400" s="75"/>
      <c r="B400" s="71" t="s">
        <v>203</v>
      </c>
      <c r="C400" s="72">
        <v>520645</v>
      </c>
      <c r="D400" s="72">
        <v>939</v>
      </c>
      <c r="E400" s="72">
        <v>521584</v>
      </c>
      <c r="F400" s="2"/>
    </row>
    <row r="401" spans="1:6" ht="15.15" hidden="1" customHeight="1" outlineLevel="1">
      <c r="A401" s="75"/>
      <c r="B401" s="71" t="s">
        <v>204</v>
      </c>
      <c r="C401" s="73"/>
      <c r="D401" s="73"/>
      <c r="E401" s="72">
        <v>0</v>
      </c>
      <c r="F401" s="2"/>
    </row>
    <row r="402" spans="1:6" ht="15.15" hidden="1" customHeight="1" outlineLevel="1">
      <c r="A402" s="75"/>
      <c r="B402" s="71" t="s">
        <v>267</v>
      </c>
      <c r="C402" s="72">
        <v>0</v>
      </c>
      <c r="D402" s="72">
        <v>848298</v>
      </c>
      <c r="E402" s="72">
        <v>848298</v>
      </c>
      <c r="F402" s="2"/>
    </row>
    <row r="403" spans="1:6" ht="15.15" hidden="1" customHeight="1" outlineLevel="1">
      <c r="A403" s="75"/>
      <c r="B403" s="71" t="s">
        <v>205</v>
      </c>
      <c r="C403" s="72">
        <v>2856633</v>
      </c>
      <c r="D403" s="72">
        <v>26683521.877826601</v>
      </c>
      <c r="E403" s="72">
        <v>29540154.877826601</v>
      </c>
      <c r="F403" s="2"/>
    </row>
    <row r="404" spans="1:6" ht="15.15" hidden="1" customHeight="1" outlineLevel="1">
      <c r="A404" s="75"/>
      <c r="B404" s="71" t="s">
        <v>206</v>
      </c>
      <c r="C404" s="72">
        <v>383254</v>
      </c>
      <c r="D404" s="72">
        <v>10004305</v>
      </c>
      <c r="E404" s="72">
        <v>10387559</v>
      </c>
      <c r="F404" s="2"/>
    </row>
    <row r="405" spans="1:6" ht="15.15" hidden="1" customHeight="1" outlineLevel="1">
      <c r="A405" s="75"/>
      <c r="B405" s="71" t="s">
        <v>268</v>
      </c>
      <c r="C405" s="72">
        <v>1619</v>
      </c>
      <c r="D405" s="72">
        <v>31024</v>
      </c>
      <c r="E405" s="72">
        <v>32643</v>
      </c>
      <c r="F405" s="2"/>
    </row>
    <row r="406" spans="1:6" ht="15.15" hidden="1" customHeight="1" outlineLevel="1">
      <c r="A406" s="75"/>
      <c r="B406" s="71" t="s">
        <v>207</v>
      </c>
      <c r="C406" s="72">
        <v>2771706.9094489198</v>
      </c>
      <c r="D406" s="72">
        <v>23603309</v>
      </c>
      <c r="E406" s="72">
        <v>26375015.909448899</v>
      </c>
      <c r="F406" s="2"/>
    </row>
    <row r="407" spans="1:6" ht="15.15" hidden="1" customHeight="1" outlineLevel="1">
      <c r="A407" s="75"/>
      <c r="B407" s="71" t="s">
        <v>208</v>
      </c>
      <c r="C407" s="72">
        <v>4892729</v>
      </c>
      <c r="D407" s="72">
        <v>40626358</v>
      </c>
      <c r="E407" s="72">
        <v>45519087</v>
      </c>
      <c r="F407" s="2"/>
    </row>
    <row r="408" spans="1:6" ht="15.15" hidden="1" customHeight="1" outlineLevel="1">
      <c r="A408" s="75"/>
      <c r="B408" s="71" t="s">
        <v>209</v>
      </c>
      <c r="C408" s="72">
        <v>19413</v>
      </c>
      <c r="D408" s="72">
        <v>1364</v>
      </c>
      <c r="E408" s="72">
        <v>20777</v>
      </c>
      <c r="F408" s="2"/>
    </row>
    <row r="409" spans="1:6" ht="15.15" hidden="1" customHeight="1" outlineLevel="1">
      <c r="A409" s="75"/>
      <c r="B409" s="71" t="s">
        <v>210</v>
      </c>
      <c r="C409" s="72">
        <v>36631</v>
      </c>
      <c r="D409" s="72">
        <v>4324</v>
      </c>
      <c r="E409" s="72">
        <v>40955</v>
      </c>
      <c r="F409" s="2"/>
    </row>
    <row r="410" spans="1:6" ht="15.15" hidden="1" customHeight="1" outlineLevel="1">
      <c r="A410" s="75"/>
      <c r="B410" s="71" t="s">
        <v>211</v>
      </c>
      <c r="C410" s="72">
        <v>70844.415082483101</v>
      </c>
      <c r="D410" s="72">
        <v>1375027.5849175199</v>
      </c>
      <c r="E410" s="72">
        <v>1445872</v>
      </c>
      <c r="F410" s="2"/>
    </row>
    <row r="411" spans="1:6" ht="15.15" hidden="1" customHeight="1" outlineLevel="1">
      <c r="A411" s="75"/>
      <c r="B411" s="71" t="s">
        <v>212</v>
      </c>
      <c r="C411" s="72">
        <v>177378.000814673</v>
      </c>
      <c r="D411" s="72">
        <v>952031.32918532705</v>
      </c>
      <c r="E411" s="72">
        <v>1129409.33</v>
      </c>
      <c r="F411" s="2"/>
    </row>
    <row r="412" spans="1:6" ht="15.15" hidden="1" customHeight="1" outlineLevel="1">
      <c r="A412" s="75"/>
      <c r="B412" s="71" t="s">
        <v>213</v>
      </c>
      <c r="C412" s="72">
        <v>1756448</v>
      </c>
      <c r="D412" s="72">
        <v>24428000</v>
      </c>
      <c r="E412" s="72">
        <v>26184448</v>
      </c>
      <c r="F412" s="2"/>
    </row>
    <row r="413" spans="1:6" ht="15.15" hidden="1" customHeight="1" outlineLevel="1">
      <c r="A413" s="75"/>
      <c r="B413" s="71" t="s">
        <v>214</v>
      </c>
      <c r="C413" s="73"/>
      <c r="D413" s="73"/>
      <c r="E413" s="72">
        <v>0</v>
      </c>
      <c r="F413" s="2"/>
    </row>
    <row r="414" spans="1:6" ht="15.15" hidden="1" customHeight="1" outlineLevel="1">
      <c r="A414" s="75"/>
      <c r="B414" s="71" t="s">
        <v>269</v>
      </c>
      <c r="C414" s="72">
        <v>10112</v>
      </c>
      <c r="D414" s="72">
        <v>10524</v>
      </c>
      <c r="E414" s="72">
        <v>20636</v>
      </c>
      <c r="F414" s="2"/>
    </row>
    <row r="415" spans="1:6" ht="15.15" hidden="1" customHeight="1" outlineLevel="1">
      <c r="A415" s="75"/>
      <c r="B415" s="71" t="s">
        <v>215</v>
      </c>
      <c r="C415" s="72">
        <v>45564</v>
      </c>
      <c r="D415" s="73"/>
      <c r="E415" s="72">
        <v>45564</v>
      </c>
      <c r="F415" s="2"/>
    </row>
    <row r="416" spans="1:6" ht="15.15" hidden="1" customHeight="1" outlineLevel="1">
      <c r="A416" s="75"/>
      <c r="B416" s="71" t="s">
        <v>216</v>
      </c>
      <c r="C416" s="73"/>
      <c r="D416" s="73"/>
      <c r="E416" s="72">
        <v>0</v>
      </c>
      <c r="F416" s="2"/>
    </row>
    <row r="417" spans="1:6" ht="15.15" hidden="1" customHeight="1" outlineLevel="1">
      <c r="A417" s="75"/>
      <c r="B417" s="71" t="s">
        <v>217</v>
      </c>
      <c r="C417" s="72">
        <v>5464559.0691999998</v>
      </c>
      <c r="D417" s="72">
        <v>10664599.9308</v>
      </c>
      <c r="E417" s="72">
        <v>16129159</v>
      </c>
      <c r="F417" s="2"/>
    </row>
    <row r="418" spans="1:6" ht="15.15" hidden="1" customHeight="1" outlineLevel="1">
      <c r="A418" s="75"/>
      <c r="B418" s="71" t="s">
        <v>218</v>
      </c>
      <c r="C418" s="72">
        <v>5725</v>
      </c>
      <c r="D418" s="72">
        <v>7432</v>
      </c>
      <c r="E418" s="72">
        <v>13157</v>
      </c>
      <c r="F418" s="2"/>
    </row>
    <row r="419" spans="1:6" ht="15.15" hidden="1" customHeight="1" outlineLevel="1">
      <c r="A419" s="75"/>
      <c r="B419" s="71" t="s">
        <v>219</v>
      </c>
      <c r="C419" s="72">
        <v>5091.8252519297403</v>
      </c>
      <c r="D419" s="72">
        <v>70614.174748070305</v>
      </c>
      <c r="E419" s="72">
        <v>75706</v>
      </c>
      <c r="F419" s="2"/>
    </row>
    <row r="420" spans="1:6" ht="15.15" hidden="1" customHeight="1" outlineLevel="1">
      <c r="A420" s="75"/>
      <c r="B420" s="71" t="s">
        <v>220</v>
      </c>
      <c r="C420" s="72">
        <v>43518</v>
      </c>
      <c r="D420" s="72">
        <v>572269</v>
      </c>
      <c r="E420" s="72">
        <v>615787</v>
      </c>
      <c r="F420" s="2"/>
    </row>
    <row r="421" spans="1:6" ht="15.15" hidden="1" customHeight="1" outlineLevel="1">
      <c r="A421" s="75"/>
      <c r="B421" s="71" t="s">
        <v>270</v>
      </c>
      <c r="C421" s="72">
        <v>101546</v>
      </c>
      <c r="D421" s="72">
        <v>166250</v>
      </c>
      <c r="E421" s="72">
        <v>267796</v>
      </c>
      <c r="F421" s="2"/>
    </row>
    <row r="422" spans="1:6" ht="15.15" customHeight="1" collapsed="1">
      <c r="A422" s="75" t="s">
        <v>85</v>
      </c>
      <c r="B422" s="74" t="s">
        <v>238</v>
      </c>
      <c r="C422" s="72">
        <f>SUM($C$400:$C$421)</f>
        <v>19163417.219798006</v>
      </c>
      <c r="D422" s="72">
        <f>SUM($D$400:$D$421)</f>
        <v>140050190.89747751</v>
      </c>
      <c r="E422" s="72">
        <f>SUM($E$400:$E$421)</f>
        <v>159213608.11727548</v>
      </c>
      <c r="F422" s="2"/>
    </row>
    <row r="423" spans="1:6" ht="15.15" hidden="1" customHeight="1" outlineLevel="1">
      <c r="A423" s="75"/>
      <c r="B423" s="71" t="s">
        <v>203</v>
      </c>
      <c r="C423" s="72">
        <v>86992</v>
      </c>
      <c r="D423" s="72">
        <v>157</v>
      </c>
      <c r="E423" s="72">
        <v>87149</v>
      </c>
      <c r="F423" s="2"/>
    </row>
    <row r="424" spans="1:6" ht="15.15" hidden="1" customHeight="1" outlineLevel="1">
      <c r="A424" s="75"/>
      <c r="B424" s="71" t="s">
        <v>204</v>
      </c>
      <c r="C424" s="73"/>
      <c r="D424" s="72">
        <v>11094</v>
      </c>
      <c r="E424" s="72">
        <v>11094</v>
      </c>
      <c r="F424" s="2"/>
    </row>
    <row r="425" spans="1:6" ht="15.15" hidden="1" customHeight="1" outlineLevel="1">
      <c r="A425" s="75"/>
      <c r="B425" s="71" t="s">
        <v>267</v>
      </c>
      <c r="C425" s="72">
        <v>0</v>
      </c>
      <c r="D425" s="72">
        <v>78082</v>
      </c>
      <c r="E425" s="72">
        <v>78082</v>
      </c>
      <c r="F425" s="2"/>
    </row>
    <row r="426" spans="1:6" ht="15.15" hidden="1" customHeight="1" outlineLevel="1">
      <c r="A426" s="75"/>
      <c r="B426" s="71" t="s">
        <v>205</v>
      </c>
      <c r="C426" s="72">
        <v>-2051134</v>
      </c>
      <c r="D426" s="72">
        <v>-19159438.692408301</v>
      </c>
      <c r="E426" s="72">
        <v>-21210572.692408301</v>
      </c>
      <c r="F426" s="2"/>
    </row>
    <row r="427" spans="1:6" ht="15.15" hidden="1" customHeight="1" outlineLevel="1">
      <c r="A427" s="75"/>
      <c r="B427" s="71" t="s">
        <v>206</v>
      </c>
      <c r="C427" s="72">
        <v>-17383</v>
      </c>
      <c r="D427" s="72">
        <v>-445360</v>
      </c>
      <c r="E427" s="72">
        <v>-462743</v>
      </c>
      <c r="F427" s="2"/>
    </row>
    <row r="428" spans="1:6" ht="15.15" hidden="1" customHeight="1" outlineLevel="1">
      <c r="A428" s="75"/>
      <c r="B428" s="71" t="s">
        <v>268</v>
      </c>
      <c r="C428" s="73"/>
      <c r="D428" s="73"/>
      <c r="E428" s="72">
        <v>0</v>
      </c>
      <c r="F428" s="2"/>
    </row>
    <row r="429" spans="1:6" ht="15.15" hidden="1" customHeight="1" outlineLevel="1">
      <c r="A429" s="75"/>
      <c r="B429" s="71" t="s">
        <v>207</v>
      </c>
      <c r="C429" s="72">
        <v>-1171118.1379504299</v>
      </c>
      <c r="D429" s="72">
        <v>-9939318</v>
      </c>
      <c r="E429" s="72">
        <v>-11110436.1379504</v>
      </c>
      <c r="F429" s="2"/>
    </row>
    <row r="430" spans="1:6" ht="15.15" hidden="1" customHeight="1" outlineLevel="1">
      <c r="A430" s="75"/>
      <c r="B430" s="71" t="s">
        <v>208</v>
      </c>
      <c r="C430" s="72">
        <v>1755828</v>
      </c>
      <c r="D430" s="72">
        <v>14579371</v>
      </c>
      <c r="E430" s="72">
        <v>16335199</v>
      </c>
      <c r="F430" s="2"/>
    </row>
    <row r="431" spans="1:6" ht="15.15" hidden="1" customHeight="1" outlineLevel="1">
      <c r="A431" s="75"/>
      <c r="B431" s="71" t="s">
        <v>209</v>
      </c>
      <c r="C431" s="72">
        <v>0</v>
      </c>
      <c r="D431" s="72">
        <v>0</v>
      </c>
      <c r="E431" s="72">
        <v>0</v>
      </c>
      <c r="F431" s="2"/>
    </row>
    <row r="432" spans="1:6" ht="15.15" hidden="1" customHeight="1" outlineLevel="1">
      <c r="A432" s="75"/>
      <c r="B432" s="71" t="s">
        <v>210</v>
      </c>
      <c r="C432" s="72">
        <v>19024</v>
      </c>
      <c r="D432" s="72">
        <v>2246</v>
      </c>
      <c r="E432" s="72">
        <v>21270</v>
      </c>
      <c r="F432" s="2"/>
    </row>
    <row r="433" spans="1:6" ht="15.15" hidden="1" customHeight="1" outlineLevel="1">
      <c r="A433" s="75"/>
      <c r="B433" s="71" t="s">
        <v>211</v>
      </c>
      <c r="C433" s="72">
        <v>-7732.5244017637697</v>
      </c>
      <c r="D433" s="72">
        <v>-150081.47559823599</v>
      </c>
      <c r="E433" s="72">
        <v>-157814</v>
      </c>
      <c r="F433" s="2"/>
    </row>
    <row r="434" spans="1:6" ht="15.15" hidden="1" customHeight="1" outlineLevel="1">
      <c r="A434" s="75"/>
      <c r="B434" s="71" t="s">
        <v>212</v>
      </c>
      <c r="C434" s="73"/>
      <c r="D434" s="73"/>
      <c r="E434" s="72">
        <v>0</v>
      </c>
      <c r="F434" s="2"/>
    </row>
    <row r="435" spans="1:6" ht="15.15" hidden="1" customHeight="1" outlineLevel="1">
      <c r="A435" s="75"/>
      <c r="B435" s="71" t="s">
        <v>213</v>
      </c>
      <c r="C435" s="72">
        <v>706187</v>
      </c>
      <c r="D435" s="72">
        <v>9821381</v>
      </c>
      <c r="E435" s="72">
        <v>10527568</v>
      </c>
      <c r="F435" s="2"/>
    </row>
    <row r="436" spans="1:6" ht="15.15" hidden="1" customHeight="1" outlineLevel="1">
      <c r="A436" s="75"/>
      <c r="B436" s="71" t="s">
        <v>214</v>
      </c>
      <c r="C436" s="73"/>
      <c r="D436" s="73"/>
      <c r="E436" s="72">
        <v>0</v>
      </c>
      <c r="F436" s="2"/>
    </row>
    <row r="437" spans="1:6" ht="15.15" hidden="1" customHeight="1" outlineLevel="1">
      <c r="A437" s="75"/>
      <c r="B437" s="71" t="s">
        <v>269</v>
      </c>
      <c r="C437" s="73"/>
      <c r="D437" s="73"/>
      <c r="E437" s="72">
        <v>0</v>
      </c>
      <c r="F437" s="2"/>
    </row>
    <row r="438" spans="1:6" ht="15.15" hidden="1" customHeight="1" outlineLevel="1">
      <c r="A438" s="75"/>
      <c r="B438" s="71" t="s">
        <v>215</v>
      </c>
      <c r="C438" s="73"/>
      <c r="D438" s="73"/>
      <c r="E438" s="72">
        <v>0</v>
      </c>
      <c r="F438" s="2"/>
    </row>
    <row r="439" spans="1:6" ht="15.15" hidden="1" customHeight="1" outlineLevel="1">
      <c r="A439" s="75"/>
      <c r="B439" s="71" t="s">
        <v>216</v>
      </c>
      <c r="C439" s="73"/>
      <c r="D439" s="73"/>
      <c r="E439" s="72">
        <v>0</v>
      </c>
      <c r="F439" s="2"/>
    </row>
    <row r="440" spans="1:6" ht="15.15" hidden="1" customHeight="1" outlineLevel="1">
      <c r="A440" s="75"/>
      <c r="B440" s="71" t="s">
        <v>217</v>
      </c>
      <c r="C440" s="72">
        <v>-568353</v>
      </c>
      <c r="D440" s="72">
        <v>-892368</v>
      </c>
      <c r="E440" s="72">
        <v>-1460721</v>
      </c>
      <c r="F440" s="2"/>
    </row>
    <row r="441" spans="1:6" ht="15.15" hidden="1" customHeight="1" outlineLevel="1">
      <c r="A441" s="75"/>
      <c r="B441" s="71" t="s">
        <v>218</v>
      </c>
      <c r="C441" s="73"/>
      <c r="D441" s="73"/>
      <c r="E441" s="72">
        <v>0</v>
      </c>
      <c r="F441" s="2"/>
    </row>
    <row r="442" spans="1:6" ht="15.15" hidden="1" customHeight="1" outlineLevel="1">
      <c r="A442" s="75"/>
      <c r="B442" s="71" t="s">
        <v>219</v>
      </c>
      <c r="C442" s="73"/>
      <c r="D442" s="72">
        <v>7</v>
      </c>
      <c r="E442" s="72">
        <v>7</v>
      </c>
      <c r="F442" s="2"/>
    </row>
    <row r="443" spans="1:6" ht="15.15" hidden="1" customHeight="1" outlineLevel="1">
      <c r="A443" s="75"/>
      <c r="B443" s="71" t="s">
        <v>220</v>
      </c>
      <c r="C443" s="72">
        <v>3600</v>
      </c>
      <c r="D443" s="72">
        <v>47340</v>
      </c>
      <c r="E443" s="72">
        <v>50940</v>
      </c>
      <c r="F443" s="2"/>
    </row>
    <row r="444" spans="1:6" ht="15.15" hidden="1" customHeight="1" outlineLevel="1">
      <c r="A444" s="75"/>
      <c r="B444" s="71" t="s">
        <v>270</v>
      </c>
      <c r="C444" s="72">
        <v>-11917</v>
      </c>
      <c r="D444" s="72">
        <v>0</v>
      </c>
      <c r="E444" s="72">
        <v>-11917</v>
      </c>
      <c r="F444" s="2"/>
    </row>
    <row r="445" spans="1:6" ht="15.15" customHeight="1" collapsed="1">
      <c r="A445" s="75" t="s">
        <v>87</v>
      </c>
      <c r="B445" s="74" t="s">
        <v>239</v>
      </c>
      <c r="C445" s="72">
        <f>SUM($C$423:$C$444)</f>
        <v>-1256006.6623521934</v>
      </c>
      <c r="D445" s="72">
        <f>SUM($D$423:$D$444)</f>
        <v>-6046888.1680065375</v>
      </c>
      <c r="E445" s="72">
        <f>SUM($E$423:$E$444)</f>
        <v>-7302894.830358699</v>
      </c>
      <c r="F445" s="2"/>
    </row>
    <row r="446" spans="1:6" ht="15.15" hidden="1" customHeight="1" outlineLevel="1">
      <c r="A446" s="75"/>
      <c r="B446" s="71" t="s">
        <v>203</v>
      </c>
      <c r="C446" s="72">
        <v>0</v>
      </c>
      <c r="D446" s="72">
        <v>0</v>
      </c>
      <c r="E446" s="72">
        <v>0</v>
      </c>
      <c r="F446" s="2"/>
    </row>
    <row r="447" spans="1:6" ht="15.15" hidden="1" customHeight="1" outlineLevel="1">
      <c r="A447" s="75"/>
      <c r="B447" s="71" t="s">
        <v>204</v>
      </c>
      <c r="C447" s="73"/>
      <c r="D447" s="72">
        <v>25977</v>
      </c>
      <c r="E447" s="72">
        <v>25977</v>
      </c>
      <c r="F447" s="2"/>
    </row>
    <row r="448" spans="1:6" ht="15.15" hidden="1" customHeight="1" outlineLevel="1">
      <c r="A448" s="75"/>
      <c r="B448" s="71" t="s">
        <v>267</v>
      </c>
      <c r="C448" s="72">
        <v>0</v>
      </c>
      <c r="D448" s="72">
        <v>619695</v>
      </c>
      <c r="E448" s="72">
        <v>619695</v>
      </c>
      <c r="F448" s="2"/>
    </row>
    <row r="449" spans="1:6" ht="15.15" hidden="1" customHeight="1" outlineLevel="1">
      <c r="A449" s="75"/>
      <c r="B449" s="71" t="s">
        <v>205</v>
      </c>
      <c r="C449" s="72">
        <v>3420135</v>
      </c>
      <c r="D449" s="72">
        <v>31947131.4916903</v>
      </c>
      <c r="E449" s="72">
        <v>35367266.4916903</v>
      </c>
      <c r="F449" s="2"/>
    </row>
    <row r="450" spans="1:6" ht="15.15" hidden="1" customHeight="1" outlineLevel="1">
      <c r="A450" s="75"/>
      <c r="B450" s="71" t="s">
        <v>206</v>
      </c>
      <c r="C450" s="72">
        <v>17996</v>
      </c>
      <c r="D450" s="72">
        <v>469441</v>
      </c>
      <c r="E450" s="72">
        <v>487437</v>
      </c>
      <c r="F450" s="2"/>
    </row>
    <row r="451" spans="1:6" ht="15.15" hidden="1" customHeight="1" outlineLevel="1">
      <c r="A451" s="75"/>
      <c r="B451" s="71" t="s">
        <v>268</v>
      </c>
      <c r="C451" s="72">
        <v>0</v>
      </c>
      <c r="D451" s="72">
        <v>400</v>
      </c>
      <c r="E451" s="72">
        <v>400</v>
      </c>
      <c r="F451" s="2"/>
    </row>
    <row r="452" spans="1:6" ht="15.15" hidden="1" customHeight="1" outlineLevel="1">
      <c r="A452" s="75"/>
      <c r="B452" s="71" t="s">
        <v>207</v>
      </c>
      <c r="C452" s="72">
        <v>4580125.6434456203</v>
      </c>
      <c r="D452" s="72">
        <v>38885391</v>
      </c>
      <c r="E452" s="72">
        <v>43465516.643445604</v>
      </c>
      <c r="F452" s="2"/>
    </row>
    <row r="453" spans="1:6" ht="15.15" hidden="1" customHeight="1" outlineLevel="1">
      <c r="A453" s="75"/>
      <c r="B453" s="71" t="s">
        <v>208</v>
      </c>
      <c r="C453" s="72">
        <v>-11470006</v>
      </c>
      <c r="D453" s="72">
        <v>-95240227</v>
      </c>
      <c r="E453" s="72">
        <v>-106710233</v>
      </c>
      <c r="F453" s="2"/>
    </row>
    <row r="454" spans="1:6" ht="15.15" hidden="1" customHeight="1" outlineLevel="1">
      <c r="A454" s="75"/>
      <c r="B454" s="71" t="s">
        <v>209</v>
      </c>
      <c r="C454" s="72">
        <v>0</v>
      </c>
      <c r="D454" s="72">
        <v>0</v>
      </c>
      <c r="E454" s="72">
        <v>0</v>
      </c>
      <c r="F454" s="2"/>
    </row>
    <row r="455" spans="1:6" ht="15.15" hidden="1" customHeight="1" outlineLevel="1">
      <c r="A455" s="75"/>
      <c r="B455" s="71" t="s">
        <v>210</v>
      </c>
      <c r="C455" s="72">
        <v>63453</v>
      </c>
      <c r="D455" s="72">
        <v>7490</v>
      </c>
      <c r="E455" s="72">
        <v>70943</v>
      </c>
      <c r="F455" s="2"/>
    </row>
    <row r="456" spans="1:6" ht="15.15" hidden="1" customHeight="1" outlineLevel="1">
      <c r="A456" s="75"/>
      <c r="B456" s="71" t="s">
        <v>211</v>
      </c>
      <c r="C456" s="72">
        <v>0</v>
      </c>
      <c r="D456" s="72">
        <v>0</v>
      </c>
      <c r="E456" s="72">
        <v>0</v>
      </c>
      <c r="F456" s="2"/>
    </row>
    <row r="457" spans="1:6" ht="15.15" hidden="1" customHeight="1" outlineLevel="1">
      <c r="A457" s="75"/>
      <c r="B457" s="71" t="s">
        <v>212</v>
      </c>
      <c r="C457" s="73"/>
      <c r="D457" s="73"/>
      <c r="E457" s="72">
        <v>0</v>
      </c>
      <c r="F457" s="2"/>
    </row>
    <row r="458" spans="1:6" ht="15.15" hidden="1" customHeight="1" outlineLevel="1">
      <c r="A458" s="75"/>
      <c r="B458" s="71" t="s">
        <v>213</v>
      </c>
      <c r="C458" s="72">
        <v>-1164267</v>
      </c>
      <c r="D458" s="72">
        <v>-16192173</v>
      </c>
      <c r="E458" s="72">
        <v>-17356440</v>
      </c>
      <c r="F458" s="2"/>
    </row>
    <row r="459" spans="1:6" ht="15.15" hidden="1" customHeight="1" outlineLevel="1">
      <c r="A459" s="75"/>
      <c r="B459" s="71" t="s">
        <v>214</v>
      </c>
      <c r="C459" s="73"/>
      <c r="D459" s="73"/>
      <c r="E459" s="72">
        <v>0</v>
      </c>
      <c r="F459" s="2"/>
    </row>
    <row r="460" spans="1:6" ht="15.15" hidden="1" customHeight="1" outlineLevel="1">
      <c r="A460" s="75"/>
      <c r="B460" s="71" t="s">
        <v>269</v>
      </c>
      <c r="C460" s="73"/>
      <c r="D460" s="73"/>
      <c r="E460" s="72">
        <v>0</v>
      </c>
      <c r="F460" s="2"/>
    </row>
    <row r="461" spans="1:6" ht="15.15" hidden="1" customHeight="1" outlineLevel="1">
      <c r="A461" s="75"/>
      <c r="B461" s="71" t="s">
        <v>215</v>
      </c>
      <c r="C461" s="73"/>
      <c r="D461" s="73"/>
      <c r="E461" s="72">
        <v>0</v>
      </c>
      <c r="F461" s="2"/>
    </row>
    <row r="462" spans="1:6" ht="15.15" hidden="1" customHeight="1" outlineLevel="1">
      <c r="A462" s="75"/>
      <c r="B462" s="71" t="s">
        <v>216</v>
      </c>
      <c r="C462" s="73"/>
      <c r="D462" s="73"/>
      <c r="E462" s="72">
        <v>0</v>
      </c>
      <c r="F462" s="2"/>
    </row>
    <row r="463" spans="1:6" ht="15.15" hidden="1" customHeight="1" outlineLevel="1">
      <c r="A463" s="75"/>
      <c r="B463" s="71" t="s">
        <v>217</v>
      </c>
      <c r="C463" s="72">
        <v>-2867670.96</v>
      </c>
      <c r="D463" s="72">
        <v>-8547967</v>
      </c>
      <c r="E463" s="72">
        <v>-11415637.960000001</v>
      </c>
      <c r="F463" s="2"/>
    </row>
    <row r="464" spans="1:6" ht="15.15" hidden="1" customHeight="1" outlineLevel="1">
      <c r="A464" s="75"/>
      <c r="B464" s="71" t="s">
        <v>218</v>
      </c>
      <c r="C464" s="73"/>
      <c r="D464" s="73"/>
      <c r="E464" s="72">
        <v>0</v>
      </c>
      <c r="F464" s="2"/>
    </row>
    <row r="465" spans="1:6" ht="15.15" hidden="1" customHeight="1" outlineLevel="1">
      <c r="A465" s="75"/>
      <c r="B465" s="71" t="s">
        <v>219</v>
      </c>
      <c r="C465" s="73"/>
      <c r="D465" s="73"/>
      <c r="E465" s="72">
        <v>0</v>
      </c>
      <c r="F465" s="2"/>
    </row>
    <row r="466" spans="1:6" ht="15.15" hidden="1" customHeight="1" outlineLevel="1">
      <c r="A466" s="75"/>
      <c r="B466" s="71" t="s">
        <v>220</v>
      </c>
      <c r="C466" s="72">
        <v>0</v>
      </c>
      <c r="D466" s="72">
        <v>0</v>
      </c>
      <c r="E466" s="72">
        <v>0</v>
      </c>
      <c r="F466" s="2"/>
    </row>
    <row r="467" spans="1:6" ht="15.15" hidden="1" customHeight="1" outlineLevel="1">
      <c r="A467" s="75"/>
      <c r="B467" s="71" t="s">
        <v>270</v>
      </c>
      <c r="C467" s="72">
        <v>14565</v>
      </c>
      <c r="D467" s="72">
        <v>0</v>
      </c>
      <c r="E467" s="72">
        <v>14565</v>
      </c>
      <c r="F467" s="2"/>
    </row>
    <row r="468" spans="1:6" ht="15.15" customHeight="1" collapsed="1">
      <c r="A468" s="75" t="s">
        <v>89</v>
      </c>
      <c r="B468" s="74" t="s">
        <v>240</v>
      </c>
      <c r="C468" s="72">
        <f>SUM($C$446:$C$467)</f>
        <v>-7405669.3165543796</v>
      </c>
      <c r="D468" s="72">
        <f>SUM($D$446:$D$467)</f>
        <v>-48024841.508309692</v>
      </c>
      <c r="E468" s="72">
        <f>SUM($E$446:$E$467)</f>
        <v>-55430510.824864097</v>
      </c>
      <c r="F468" s="2"/>
    </row>
    <row r="469" spans="1:6" ht="39.15" hidden="1" customHeight="1" outlineLevel="1">
      <c r="A469" s="76"/>
      <c r="B469" s="77" t="s">
        <v>203</v>
      </c>
      <c r="C469" s="72">
        <v>31870</v>
      </c>
      <c r="D469" s="72">
        <v>58</v>
      </c>
      <c r="E469" s="72">
        <v>31928</v>
      </c>
      <c r="F469" s="2"/>
    </row>
    <row r="470" spans="1:6" ht="39.15" hidden="1" customHeight="1" outlineLevel="1">
      <c r="A470" s="76"/>
      <c r="B470" s="77" t="s">
        <v>204</v>
      </c>
      <c r="C470" s="73"/>
      <c r="D470" s="73"/>
      <c r="E470" s="72">
        <v>0</v>
      </c>
      <c r="F470" s="2"/>
    </row>
    <row r="471" spans="1:6" ht="39.15" hidden="1" customHeight="1" outlineLevel="1">
      <c r="A471" s="76"/>
      <c r="B471" s="77" t="s">
        <v>267</v>
      </c>
      <c r="C471" s="72">
        <v>0</v>
      </c>
      <c r="D471" s="72">
        <v>54517</v>
      </c>
      <c r="E471" s="72">
        <v>54517</v>
      </c>
      <c r="F471" s="2"/>
    </row>
    <row r="472" spans="1:6" ht="39.15" hidden="1" customHeight="1" outlineLevel="1">
      <c r="A472" s="76"/>
      <c r="B472" s="77" t="s">
        <v>205</v>
      </c>
      <c r="C472" s="72">
        <v>116288</v>
      </c>
      <c r="D472" s="72">
        <v>1086232.23976056</v>
      </c>
      <c r="E472" s="72">
        <v>1202520.23976056</v>
      </c>
      <c r="F472" s="2"/>
    </row>
    <row r="473" spans="1:6" ht="39.15" hidden="1" customHeight="1" outlineLevel="1">
      <c r="A473" s="76"/>
      <c r="B473" s="77" t="s">
        <v>206</v>
      </c>
      <c r="C473" s="72">
        <v>16470</v>
      </c>
      <c r="D473" s="72">
        <v>429923</v>
      </c>
      <c r="E473" s="72">
        <v>446393</v>
      </c>
      <c r="F473" s="2"/>
    </row>
    <row r="474" spans="1:6" ht="39.15" hidden="1" customHeight="1" outlineLevel="1">
      <c r="A474" s="76"/>
      <c r="B474" s="77" t="s">
        <v>268</v>
      </c>
      <c r="C474" s="72">
        <v>1147</v>
      </c>
      <c r="D474" s="72">
        <v>26801</v>
      </c>
      <c r="E474" s="72">
        <v>27948</v>
      </c>
      <c r="F474" s="2"/>
    </row>
    <row r="475" spans="1:6" ht="39.15" hidden="1" customHeight="1" outlineLevel="1">
      <c r="A475" s="76"/>
      <c r="B475" s="77" t="s">
        <v>207</v>
      </c>
      <c r="C475" s="72">
        <v>106712.97111795899</v>
      </c>
      <c r="D475" s="72">
        <v>907987</v>
      </c>
      <c r="E475" s="72">
        <v>1014699.9711179601</v>
      </c>
      <c r="F475" s="2"/>
    </row>
    <row r="476" spans="1:6" ht="39.15" hidden="1" customHeight="1" outlineLevel="1">
      <c r="A476" s="76"/>
      <c r="B476" s="77" t="s">
        <v>208</v>
      </c>
      <c r="C476" s="72">
        <v>2629549</v>
      </c>
      <c r="D476" s="72">
        <v>21834240</v>
      </c>
      <c r="E476" s="72">
        <v>24463789</v>
      </c>
      <c r="F476" s="2"/>
    </row>
    <row r="477" spans="1:6" ht="39.15" hidden="1" customHeight="1" outlineLevel="1">
      <c r="A477" s="76"/>
      <c r="B477" s="77" t="s">
        <v>209</v>
      </c>
      <c r="C477" s="72">
        <v>1529</v>
      </c>
      <c r="D477" s="72">
        <v>107</v>
      </c>
      <c r="E477" s="72">
        <v>1636</v>
      </c>
      <c r="F477" s="2"/>
    </row>
    <row r="478" spans="1:6" ht="39.15" hidden="1" customHeight="1" outlineLevel="1">
      <c r="A478" s="76"/>
      <c r="B478" s="77" t="s">
        <v>210</v>
      </c>
      <c r="C478" s="72">
        <v>15423</v>
      </c>
      <c r="D478" s="72">
        <v>1820</v>
      </c>
      <c r="E478" s="72">
        <v>17243</v>
      </c>
      <c r="F478" s="2"/>
    </row>
    <row r="479" spans="1:6" ht="39.15" hidden="1" customHeight="1" outlineLevel="1">
      <c r="A479" s="76"/>
      <c r="B479" s="77" t="s">
        <v>211</v>
      </c>
      <c r="C479" s="72">
        <v>491.54501374082201</v>
      </c>
      <c r="D479" s="72">
        <v>9540.4549862591793</v>
      </c>
      <c r="E479" s="72">
        <v>10032</v>
      </c>
      <c r="F479" s="2"/>
    </row>
    <row r="480" spans="1:6" ht="39.15" hidden="1" customHeight="1" outlineLevel="1">
      <c r="A480" s="76"/>
      <c r="B480" s="77" t="s">
        <v>212</v>
      </c>
      <c r="C480" s="73"/>
      <c r="D480" s="73"/>
      <c r="E480" s="72">
        <v>0</v>
      </c>
      <c r="F480" s="2"/>
    </row>
    <row r="481" spans="1:6" ht="39.15" hidden="1" customHeight="1" outlineLevel="1">
      <c r="A481" s="76"/>
      <c r="B481" s="77" t="s">
        <v>213</v>
      </c>
      <c r="C481" s="72">
        <v>472199</v>
      </c>
      <c r="D481" s="72">
        <v>6567161</v>
      </c>
      <c r="E481" s="72">
        <v>7039360</v>
      </c>
      <c r="F481" s="2"/>
    </row>
    <row r="482" spans="1:6" ht="39.15" hidden="1" customHeight="1" outlineLevel="1">
      <c r="A482" s="76"/>
      <c r="B482" s="77" t="s">
        <v>214</v>
      </c>
      <c r="C482" s="73"/>
      <c r="D482" s="73"/>
      <c r="E482" s="72">
        <v>0</v>
      </c>
      <c r="F482" s="2"/>
    </row>
    <row r="483" spans="1:6" ht="39.15" hidden="1" customHeight="1" outlineLevel="1">
      <c r="A483" s="76"/>
      <c r="B483" s="77" t="s">
        <v>269</v>
      </c>
      <c r="C483" s="73"/>
      <c r="D483" s="73"/>
      <c r="E483" s="72">
        <v>0</v>
      </c>
      <c r="F483" s="2"/>
    </row>
    <row r="484" spans="1:6" ht="39.15" hidden="1" customHeight="1" outlineLevel="1">
      <c r="A484" s="76"/>
      <c r="B484" s="77" t="s">
        <v>215</v>
      </c>
      <c r="C484" s="72">
        <v>10099</v>
      </c>
      <c r="D484" s="73"/>
      <c r="E484" s="72">
        <v>10099</v>
      </c>
      <c r="F484" s="2"/>
    </row>
    <row r="485" spans="1:6" ht="39.15" hidden="1" customHeight="1" outlineLevel="1">
      <c r="A485" s="76"/>
      <c r="B485" s="77" t="s">
        <v>216</v>
      </c>
      <c r="C485" s="73"/>
      <c r="D485" s="73"/>
      <c r="E485" s="72">
        <v>0</v>
      </c>
      <c r="F485" s="2"/>
    </row>
    <row r="486" spans="1:6" ht="39.15" hidden="1" customHeight="1" outlineLevel="1">
      <c r="A486" s="76"/>
      <c r="B486" s="77" t="s">
        <v>217</v>
      </c>
      <c r="C486" s="72">
        <v>567589.60719999997</v>
      </c>
      <c r="D486" s="72">
        <v>1107704.3928</v>
      </c>
      <c r="E486" s="72">
        <v>1675294</v>
      </c>
      <c r="F486" s="2"/>
    </row>
    <row r="487" spans="1:6" ht="39.15" hidden="1" customHeight="1" outlineLevel="1">
      <c r="A487" s="76"/>
      <c r="B487" s="77" t="s">
        <v>218</v>
      </c>
      <c r="C487" s="72">
        <v>9441</v>
      </c>
      <c r="D487" s="72">
        <v>15153</v>
      </c>
      <c r="E487" s="72">
        <v>24594</v>
      </c>
      <c r="F487" s="2"/>
    </row>
    <row r="488" spans="1:6" ht="39.15" hidden="1" customHeight="1" outlineLevel="1">
      <c r="A488" s="76"/>
      <c r="B488" s="77" t="s">
        <v>219</v>
      </c>
      <c r="C488" s="72">
        <v>2193.61583747244</v>
      </c>
      <c r="D488" s="72">
        <v>30421.3841625276</v>
      </c>
      <c r="E488" s="72">
        <v>32615</v>
      </c>
      <c r="F488" s="2"/>
    </row>
    <row r="489" spans="1:6" ht="39.15" hidden="1" customHeight="1" outlineLevel="1">
      <c r="A489" s="76"/>
      <c r="B489" s="77" t="s">
        <v>220</v>
      </c>
      <c r="C489" s="72">
        <v>3330</v>
      </c>
      <c r="D489" s="72">
        <v>43790</v>
      </c>
      <c r="E489" s="72">
        <v>47120</v>
      </c>
      <c r="F489" s="2"/>
    </row>
    <row r="490" spans="1:6" ht="39.15" hidden="1" customHeight="1" outlineLevel="1">
      <c r="A490" s="76"/>
      <c r="B490" s="77" t="s">
        <v>270</v>
      </c>
      <c r="C490" s="72">
        <v>0</v>
      </c>
      <c r="D490" s="73"/>
      <c r="E490" s="72">
        <v>0</v>
      </c>
      <c r="F490" s="2"/>
    </row>
    <row r="491" spans="1:6" ht="46.2" customHeight="1" collapsed="1">
      <c r="A491" s="76" t="s">
        <v>91</v>
      </c>
      <c r="B491" s="78" t="s">
        <v>241</v>
      </c>
      <c r="C491" s="72">
        <f>SUM($C$469:$C$490)</f>
        <v>3984332.739169172</v>
      </c>
      <c r="D491" s="72">
        <f>SUM($D$469:$D$490)</f>
        <v>32115455.471709345</v>
      </c>
      <c r="E491" s="72">
        <f>SUM($E$469:$E$490)</f>
        <v>36099788.210878521</v>
      </c>
      <c r="F491" s="2"/>
    </row>
    <row r="492" spans="1:6" ht="32.25" hidden="1" customHeight="1" outlineLevel="1" thickBot="1">
      <c r="A492" s="79"/>
      <c r="B492" s="80" t="s">
        <v>203</v>
      </c>
      <c r="C492" s="81">
        <v>974643</v>
      </c>
      <c r="D492" s="81">
        <v>2174</v>
      </c>
      <c r="E492" s="81">
        <v>976817</v>
      </c>
      <c r="F492" s="2"/>
    </row>
    <row r="493" spans="1:6" ht="32.25" hidden="1" customHeight="1" outlineLevel="1" thickBot="1">
      <c r="A493" s="79"/>
      <c r="B493" s="80" t="s">
        <v>204</v>
      </c>
      <c r="C493" s="81">
        <v>8000</v>
      </c>
      <c r="D493" s="81">
        <v>132847</v>
      </c>
      <c r="E493" s="81">
        <v>140847</v>
      </c>
      <c r="F493" s="2"/>
    </row>
    <row r="494" spans="1:6" ht="32.25" hidden="1" customHeight="1" outlineLevel="1" thickBot="1">
      <c r="A494" s="79"/>
      <c r="B494" s="80" t="s">
        <v>267</v>
      </c>
      <c r="C494" s="81">
        <v>0</v>
      </c>
      <c r="D494" s="81">
        <v>1698546</v>
      </c>
      <c r="E494" s="81">
        <v>1698546</v>
      </c>
      <c r="F494" s="2"/>
    </row>
    <row r="495" spans="1:6" ht="32.25" hidden="1" customHeight="1" outlineLevel="1" thickBot="1">
      <c r="A495" s="79"/>
      <c r="B495" s="80" t="s">
        <v>205</v>
      </c>
      <c r="C495" s="81">
        <v>9272655</v>
      </c>
      <c r="D495" s="81">
        <v>89085877.544989303</v>
      </c>
      <c r="E495" s="81">
        <v>98358532.544989303</v>
      </c>
      <c r="F495" s="2"/>
    </row>
    <row r="496" spans="1:6" ht="32.25" hidden="1" customHeight="1" outlineLevel="1" thickBot="1">
      <c r="A496" s="79"/>
      <c r="B496" s="80" t="s">
        <v>206</v>
      </c>
      <c r="C496" s="81">
        <v>586049</v>
      </c>
      <c r="D496" s="81">
        <v>15306076</v>
      </c>
      <c r="E496" s="81">
        <v>15892125</v>
      </c>
      <c r="F496" s="2"/>
    </row>
    <row r="497" spans="1:6" ht="32.25" hidden="1" customHeight="1" outlineLevel="1" thickBot="1">
      <c r="A497" s="79"/>
      <c r="B497" s="80" t="s">
        <v>268</v>
      </c>
      <c r="C497" s="81">
        <v>472</v>
      </c>
      <c r="D497" s="81">
        <v>13623</v>
      </c>
      <c r="E497" s="81">
        <v>14095</v>
      </c>
      <c r="F497" s="2"/>
    </row>
    <row r="498" spans="1:6" ht="32.25" hidden="1" customHeight="1" outlineLevel="1" thickBot="1">
      <c r="A498" s="79"/>
      <c r="B498" s="80" t="s">
        <v>207</v>
      </c>
      <c r="C498" s="81">
        <v>7416468.6162235001</v>
      </c>
      <c r="D498" s="81">
        <v>63752743</v>
      </c>
      <c r="E498" s="81">
        <v>71169211.616223499</v>
      </c>
      <c r="F498" s="2"/>
    </row>
    <row r="499" spans="1:6" ht="32.25" hidden="1" customHeight="1" outlineLevel="1" thickBot="1">
      <c r="A499" s="79"/>
      <c r="B499" s="80" t="s">
        <v>208</v>
      </c>
      <c r="C499" s="81">
        <v>-3858406</v>
      </c>
      <c r="D499" s="81">
        <v>-32037955</v>
      </c>
      <c r="E499" s="81">
        <v>-35896361</v>
      </c>
      <c r="F499" s="2"/>
    </row>
    <row r="500" spans="1:6" ht="32.25" hidden="1" customHeight="1" outlineLevel="1" thickBot="1">
      <c r="A500" s="79"/>
      <c r="B500" s="80" t="s">
        <v>209</v>
      </c>
      <c r="C500" s="81">
        <v>17884</v>
      </c>
      <c r="D500" s="81">
        <v>1257</v>
      </c>
      <c r="E500" s="81">
        <v>19141</v>
      </c>
      <c r="F500" s="2"/>
    </row>
    <row r="501" spans="1:6" ht="32.25" hidden="1" customHeight="1" outlineLevel="1" thickBot="1">
      <c r="A501" s="79"/>
      <c r="B501" s="80" t="s">
        <v>210</v>
      </c>
      <c r="C501" s="81">
        <v>330453</v>
      </c>
      <c r="D501" s="81">
        <v>39008</v>
      </c>
      <c r="E501" s="81">
        <v>369461</v>
      </c>
      <c r="F501" s="2"/>
    </row>
    <row r="502" spans="1:6" ht="32.25" hidden="1" customHeight="1" outlineLevel="1" thickBot="1">
      <c r="A502" s="79"/>
      <c r="B502" s="80" t="s">
        <v>211</v>
      </c>
      <c r="C502" s="81">
        <v>87269.573988108998</v>
      </c>
      <c r="D502" s="81">
        <v>1693825.4260118899</v>
      </c>
      <c r="E502" s="81">
        <v>1781095</v>
      </c>
      <c r="F502" s="2"/>
    </row>
    <row r="503" spans="1:6" ht="32.25" hidden="1" customHeight="1" outlineLevel="1" thickBot="1">
      <c r="A503" s="79"/>
      <c r="B503" s="80" t="s">
        <v>212</v>
      </c>
      <c r="C503" s="81">
        <v>177378.000814673</v>
      </c>
      <c r="D503" s="81">
        <v>952031.32918532705</v>
      </c>
      <c r="E503" s="81">
        <v>1129409.33</v>
      </c>
      <c r="F503" s="2"/>
    </row>
    <row r="504" spans="1:6" ht="32.25" hidden="1" customHeight="1" outlineLevel="1" thickBot="1">
      <c r="A504" s="79"/>
      <c r="B504" s="80" t="s">
        <v>213</v>
      </c>
      <c r="C504" s="81">
        <v>1196163</v>
      </c>
      <c r="D504" s="81">
        <v>16635784</v>
      </c>
      <c r="E504" s="81">
        <v>17831947</v>
      </c>
      <c r="F504" s="2"/>
    </row>
    <row r="505" spans="1:6" ht="32.25" hidden="1" customHeight="1" outlineLevel="1" thickBot="1">
      <c r="A505" s="79"/>
      <c r="B505" s="80" t="s">
        <v>214</v>
      </c>
      <c r="C505" s="81">
        <v>0</v>
      </c>
      <c r="D505" s="81">
        <v>30711</v>
      </c>
      <c r="E505" s="81">
        <v>30711</v>
      </c>
      <c r="F505" s="2"/>
    </row>
    <row r="506" spans="1:6" ht="32.25" hidden="1" customHeight="1" outlineLevel="1" thickBot="1">
      <c r="A506" s="79"/>
      <c r="B506" s="80" t="s">
        <v>269</v>
      </c>
      <c r="C506" s="81">
        <v>10112</v>
      </c>
      <c r="D506" s="81">
        <v>10524</v>
      </c>
      <c r="E506" s="81">
        <v>20636</v>
      </c>
      <c r="F506" s="2"/>
    </row>
    <row r="507" spans="1:6" ht="32.25" hidden="1" customHeight="1" outlineLevel="1" thickBot="1">
      <c r="A507" s="79"/>
      <c r="B507" s="80" t="s">
        <v>215</v>
      </c>
      <c r="C507" s="81">
        <v>35465</v>
      </c>
      <c r="D507" s="81">
        <v>0</v>
      </c>
      <c r="E507" s="81">
        <v>35465</v>
      </c>
      <c r="F507" s="2"/>
    </row>
    <row r="508" spans="1:6" ht="32.25" hidden="1" customHeight="1" outlineLevel="1" thickBot="1">
      <c r="A508" s="79"/>
      <c r="B508" s="80" t="s">
        <v>216</v>
      </c>
      <c r="C508" s="81">
        <v>15349</v>
      </c>
      <c r="D508" s="81">
        <v>0</v>
      </c>
      <c r="E508" s="81">
        <v>15349</v>
      </c>
      <c r="F508" s="2"/>
    </row>
    <row r="509" spans="1:6" ht="32.25" hidden="1" customHeight="1" outlineLevel="1" thickBot="1">
      <c r="A509" s="79"/>
      <c r="B509" s="80" t="s">
        <v>217</v>
      </c>
      <c r="C509" s="81">
        <v>6504188.4759999998</v>
      </c>
      <c r="D509" s="81">
        <v>9958922.5639999993</v>
      </c>
      <c r="E509" s="81">
        <v>16463111.039999999</v>
      </c>
      <c r="F509" s="2"/>
    </row>
    <row r="510" spans="1:6" ht="32.25" hidden="1" customHeight="1" outlineLevel="1" thickBot="1">
      <c r="A510" s="79"/>
      <c r="B510" s="80" t="s">
        <v>218</v>
      </c>
      <c r="C510" s="81">
        <v>-3716</v>
      </c>
      <c r="D510" s="81">
        <v>-7721</v>
      </c>
      <c r="E510" s="81">
        <v>-11437</v>
      </c>
      <c r="F510" s="2"/>
    </row>
    <row r="511" spans="1:6" ht="32.25" hidden="1" customHeight="1" outlineLevel="1" thickBot="1">
      <c r="A511" s="79"/>
      <c r="B511" s="80" t="s">
        <v>219</v>
      </c>
      <c r="C511" s="81">
        <v>110640.96540407601</v>
      </c>
      <c r="D511" s="81">
        <v>1534392.03459592</v>
      </c>
      <c r="E511" s="81">
        <v>1645033</v>
      </c>
      <c r="F511" s="2"/>
    </row>
    <row r="512" spans="1:6" ht="32.25" hidden="1" customHeight="1" outlineLevel="1" thickBot="1">
      <c r="A512" s="79"/>
      <c r="B512" s="80" t="s">
        <v>220</v>
      </c>
      <c r="C512" s="81">
        <v>43788</v>
      </c>
      <c r="D512" s="81">
        <v>575819</v>
      </c>
      <c r="E512" s="81">
        <v>619607</v>
      </c>
      <c r="F512" s="2"/>
    </row>
    <row r="513" spans="1:6" ht="32.25" hidden="1" customHeight="1" outlineLevel="1" thickBot="1">
      <c r="A513" s="79"/>
      <c r="B513" s="80" t="s">
        <v>270</v>
      </c>
      <c r="C513" s="81">
        <v>124027</v>
      </c>
      <c r="D513" s="81">
        <v>166250</v>
      </c>
      <c r="E513" s="81">
        <v>290277</v>
      </c>
      <c r="F513" s="2"/>
    </row>
    <row r="514" spans="1:6" ht="34.049999999999997" customHeight="1" collapsed="1" thickBot="1">
      <c r="A514" s="79" t="s">
        <v>93</v>
      </c>
      <c r="B514" s="82" t="s">
        <v>242</v>
      </c>
      <c r="C514" s="81">
        <f>SUM($C$492:$C$513)</f>
        <v>23048883.632430356</v>
      </c>
      <c r="D514" s="81">
        <f>SUM($D$492:$D$513)</f>
        <v>169544734.89878243</v>
      </c>
      <c r="E514" s="81">
        <f>SUM($E$492:$E$513)</f>
        <v>192593618.53121281</v>
      </c>
      <c r="F514" s="2"/>
    </row>
    <row r="515" spans="1:6">
      <c r="B515" s="83"/>
      <c r="C515" s="2"/>
      <c r="D515" s="2"/>
      <c r="E515" s="2"/>
    </row>
    <row r="516" spans="1:6">
      <c r="B516" s="83"/>
      <c r="C516" s="2"/>
      <c r="D516" s="2"/>
      <c r="E516" s="2"/>
    </row>
    <row r="517" spans="1:6">
      <c r="B517" s="83"/>
      <c r="C517" s="2"/>
      <c r="D517" s="2"/>
      <c r="E517" s="2"/>
    </row>
    <row r="518" spans="1:6">
      <c r="B518" s="83"/>
      <c r="C518" s="2"/>
      <c r="D518" s="2"/>
      <c r="E518" s="2"/>
    </row>
    <row r="519" spans="1:6">
      <c r="B519" s="83"/>
      <c r="C519" s="2"/>
      <c r="D519" s="2"/>
      <c r="E519" s="2"/>
    </row>
    <row r="520" spans="1:6">
      <c r="B520" s="83"/>
      <c r="C520" s="2"/>
      <c r="D520" s="2"/>
      <c r="E520" s="2"/>
    </row>
  </sheetData>
  <dataConsolidate link="1"/>
  <mergeCells count="6">
    <mergeCell ref="A353:E353"/>
    <mergeCell ref="A1:E1"/>
    <mergeCell ref="A2:E2"/>
    <mergeCell ref="A3:E3"/>
    <mergeCell ref="A5:E5"/>
    <mergeCell ref="A7:E7"/>
  </mergeCells>
  <pageMargins left="0.69" right="0.5" top="0.84" bottom="0.75" header="0.5" footer="0.5"/>
  <pageSetup firstPageNumber="21" orientation="landscape" useFirstPageNumber="1" r:id="rId1"/>
  <headerFooter alignWithMargins="0">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50908-7AA2-4EC3-BAA3-7B1A6694894C}">
  <dimension ref="A1:F431"/>
  <sheetViews>
    <sheetView showGridLines="0" zoomScaleNormal="100" workbookViewId="0">
      <selection activeCell="B426" sqref="B426"/>
    </sheetView>
  </sheetViews>
  <sheetFormatPr defaultRowHeight="15" outlineLevelRow="1"/>
  <cols>
    <col min="1" max="1" width="5" style="2" customWidth="1"/>
    <col min="2" max="2" width="60.88671875" style="2" customWidth="1"/>
    <col min="3" max="5" width="19.6640625" style="2" customWidth="1"/>
    <col min="6" max="6" width="9.5546875" style="2" customWidth="1"/>
    <col min="7" max="16384" width="8.88671875" style="2"/>
  </cols>
  <sheetData>
    <row r="1" spans="1:6" ht="16.8">
      <c r="A1" s="456" t="s">
        <v>196</v>
      </c>
      <c r="B1" s="457"/>
      <c r="C1" s="457"/>
      <c r="D1" s="457"/>
      <c r="E1" s="457"/>
    </row>
    <row r="2" spans="1:6" ht="16.8">
      <c r="A2" s="456" t="s">
        <v>197</v>
      </c>
      <c r="B2" s="457"/>
      <c r="C2" s="457"/>
      <c r="D2" s="457"/>
      <c r="E2" s="457"/>
    </row>
    <row r="3" spans="1:6" ht="16.8">
      <c r="A3" s="456" t="s">
        <v>243</v>
      </c>
      <c r="B3" s="457"/>
      <c r="C3" s="457"/>
      <c r="D3" s="457"/>
      <c r="E3" s="457"/>
    </row>
    <row r="4" spans="1:6" ht="15" customHeight="1">
      <c r="A4" s="458" t="s">
        <v>36</v>
      </c>
      <c r="B4" s="458"/>
      <c r="C4" s="458"/>
      <c r="D4" s="459" t="s">
        <v>271</v>
      </c>
      <c r="E4" s="459"/>
    </row>
    <row r="5" spans="1:6" ht="14.25" customHeight="1">
      <c r="A5" s="458"/>
      <c r="B5" s="458"/>
      <c r="C5" s="458"/>
      <c r="D5" s="460"/>
      <c r="E5" s="460"/>
    </row>
    <row r="6" spans="1:6" ht="16.8">
      <c r="A6" s="43"/>
      <c r="B6" s="84"/>
      <c r="C6" s="85" t="s">
        <v>200</v>
      </c>
      <c r="D6" s="85" t="s">
        <v>201</v>
      </c>
      <c r="E6" s="85" t="s">
        <v>193</v>
      </c>
    </row>
    <row r="7" spans="1:6" ht="16.8">
      <c r="A7" s="449" t="s">
        <v>245</v>
      </c>
      <c r="B7" s="450"/>
      <c r="C7" s="450"/>
      <c r="D7" s="450"/>
      <c r="E7" s="451"/>
    </row>
    <row r="8" spans="1:6" ht="18" customHeight="1">
      <c r="A8" s="449" t="s">
        <v>246</v>
      </c>
      <c r="B8" s="450"/>
      <c r="C8" s="450"/>
      <c r="D8" s="450"/>
      <c r="E8" s="451"/>
    </row>
    <row r="9" spans="1:6" ht="18" hidden="1" customHeight="1" outlineLevel="1">
      <c r="A9" s="86" t="s">
        <v>49</v>
      </c>
      <c r="B9" s="87" t="s">
        <v>203</v>
      </c>
      <c r="C9" s="88">
        <v>3224457</v>
      </c>
      <c r="D9" s="88">
        <v>0</v>
      </c>
      <c r="E9" s="88">
        <v>3224457</v>
      </c>
      <c r="F9" s="2" t="b">
        <f t="shared" ref="F9:F30" si="0">IF(SUM(C9:D9)=E9, TRUE, E9-SUM(C9:D9))</f>
        <v>1</v>
      </c>
    </row>
    <row r="10" spans="1:6" ht="18" hidden="1" customHeight="1" outlineLevel="1">
      <c r="A10" s="86" t="s">
        <v>49</v>
      </c>
      <c r="B10" s="87" t="s">
        <v>204</v>
      </c>
      <c r="C10" s="89"/>
      <c r="D10" s="89"/>
      <c r="E10" s="88">
        <v>0</v>
      </c>
      <c r="F10" s="2" t="b">
        <f t="shared" si="0"/>
        <v>1</v>
      </c>
    </row>
    <row r="11" spans="1:6" ht="18" hidden="1" customHeight="1" outlineLevel="1">
      <c r="A11" s="86" t="s">
        <v>49</v>
      </c>
      <c r="B11" s="87" t="s">
        <v>267</v>
      </c>
      <c r="C11" s="88">
        <v>0</v>
      </c>
      <c r="D11" s="88">
        <v>20000</v>
      </c>
      <c r="E11" s="88">
        <v>20000</v>
      </c>
      <c r="F11" s="2" t="b">
        <f t="shared" si="0"/>
        <v>1</v>
      </c>
    </row>
    <row r="12" spans="1:6" ht="18" hidden="1" customHeight="1" outlineLevel="1">
      <c r="A12" s="86" t="s">
        <v>49</v>
      </c>
      <c r="B12" s="87" t="s">
        <v>205</v>
      </c>
      <c r="C12" s="88">
        <v>6443310</v>
      </c>
      <c r="D12" s="88">
        <v>59619866</v>
      </c>
      <c r="E12" s="88">
        <v>66063176</v>
      </c>
      <c r="F12" s="2" t="b">
        <f t="shared" si="0"/>
        <v>1</v>
      </c>
    </row>
    <row r="13" spans="1:6" ht="18" hidden="1" customHeight="1" outlineLevel="1">
      <c r="A13" s="86" t="s">
        <v>49</v>
      </c>
      <c r="B13" s="87" t="s">
        <v>206</v>
      </c>
      <c r="C13" s="88">
        <v>1450385</v>
      </c>
      <c r="D13" s="88">
        <v>7754617</v>
      </c>
      <c r="E13" s="88">
        <v>9205002</v>
      </c>
      <c r="F13" s="2" t="b">
        <f t="shared" si="0"/>
        <v>1</v>
      </c>
    </row>
    <row r="14" spans="1:6" ht="18" hidden="1" customHeight="1" outlineLevel="1">
      <c r="A14" s="86" t="s">
        <v>49</v>
      </c>
      <c r="B14" s="87" t="s">
        <v>268</v>
      </c>
      <c r="C14" s="88">
        <v>0</v>
      </c>
      <c r="D14" s="88">
        <v>42852</v>
      </c>
      <c r="E14" s="88">
        <v>42852</v>
      </c>
      <c r="F14" s="2" t="b">
        <f t="shared" si="0"/>
        <v>1</v>
      </c>
    </row>
    <row r="15" spans="1:6" ht="18" hidden="1" customHeight="1" outlineLevel="1">
      <c r="A15" s="86" t="s">
        <v>49</v>
      </c>
      <c r="B15" s="87" t="s">
        <v>207</v>
      </c>
      <c r="C15" s="88">
        <v>5528265</v>
      </c>
      <c r="D15" s="88">
        <v>46767935</v>
      </c>
      <c r="E15" s="88">
        <v>52296200</v>
      </c>
      <c r="F15" s="2" t="b">
        <f t="shared" si="0"/>
        <v>1</v>
      </c>
    </row>
    <row r="16" spans="1:6" ht="18" hidden="1" customHeight="1" outlineLevel="1">
      <c r="A16" s="86" t="s">
        <v>49</v>
      </c>
      <c r="B16" s="87" t="s">
        <v>208</v>
      </c>
      <c r="C16" s="88">
        <v>12931430</v>
      </c>
      <c r="D16" s="88">
        <v>113914166</v>
      </c>
      <c r="E16" s="88">
        <v>126845596</v>
      </c>
      <c r="F16" s="2" t="b">
        <f t="shared" si="0"/>
        <v>1</v>
      </c>
    </row>
    <row r="17" spans="1:6" ht="18" hidden="1" customHeight="1" outlineLevel="1">
      <c r="A17" s="86" t="s">
        <v>49</v>
      </c>
      <c r="B17" s="87" t="s">
        <v>209</v>
      </c>
      <c r="C17" s="88">
        <v>0</v>
      </c>
      <c r="D17" s="88">
        <v>0</v>
      </c>
      <c r="E17" s="88">
        <v>0</v>
      </c>
      <c r="F17" s="2" t="b">
        <f t="shared" si="0"/>
        <v>1</v>
      </c>
    </row>
    <row r="18" spans="1:6" ht="18" hidden="1" customHeight="1" outlineLevel="1">
      <c r="A18" s="86" t="s">
        <v>49</v>
      </c>
      <c r="B18" s="87" t="s">
        <v>210</v>
      </c>
      <c r="C18" s="88">
        <v>0</v>
      </c>
      <c r="D18" s="88">
        <v>0</v>
      </c>
      <c r="E18" s="88">
        <v>0</v>
      </c>
      <c r="F18" s="2" t="b">
        <f t="shared" si="0"/>
        <v>1</v>
      </c>
    </row>
    <row r="19" spans="1:6" ht="18" hidden="1" customHeight="1" outlineLevel="1">
      <c r="A19" s="86" t="s">
        <v>49</v>
      </c>
      <c r="B19" s="87" t="s">
        <v>211</v>
      </c>
      <c r="C19" s="88">
        <v>0</v>
      </c>
      <c r="D19" s="88">
        <v>2070000</v>
      </c>
      <c r="E19" s="88">
        <v>2070000</v>
      </c>
      <c r="F19" s="2" t="b">
        <f t="shared" si="0"/>
        <v>1</v>
      </c>
    </row>
    <row r="20" spans="1:6" ht="18" hidden="1" customHeight="1" outlineLevel="1">
      <c r="A20" s="86" t="s">
        <v>49</v>
      </c>
      <c r="B20" s="87" t="s">
        <v>212</v>
      </c>
      <c r="C20" s="88">
        <v>0</v>
      </c>
      <c r="D20" s="88">
        <v>1350000</v>
      </c>
      <c r="E20" s="88">
        <v>1350000</v>
      </c>
      <c r="F20" s="2" t="b">
        <f t="shared" si="0"/>
        <v>1</v>
      </c>
    </row>
    <row r="21" spans="1:6" ht="18" hidden="1" customHeight="1" outlineLevel="1">
      <c r="A21" s="86" t="s">
        <v>49</v>
      </c>
      <c r="B21" s="87" t="s">
        <v>213</v>
      </c>
      <c r="C21" s="88">
        <v>2524902</v>
      </c>
      <c r="D21" s="88">
        <v>31356932</v>
      </c>
      <c r="E21" s="88">
        <v>33881834</v>
      </c>
      <c r="F21" s="2" t="b">
        <f t="shared" si="0"/>
        <v>1</v>
      </c>
    </row>
    <row r="22" spans="1:6" ht="18" hidden="1" customHeight="1" outlineLevel="1">
      <c r="A22" s="86" t="s">
        <v>49</v>
      </c>
      <c r="B22" s="87" t="s">
        <v>214</v>
      </c>
      <c r="C22" s="88">
        <v>0</v>
      </c>
      <c r="D22" s="88">
        <v>0</v>
      </c>
      <c r="E22" s="88">
        <v>0</v>
      </c>
      <c r="F22" s="2" t="b">
        <f t="shared" si="0"/>
        <v>1</v>
      </c>
    </row>
    <row r="23" spans="1:6" ht="18" hidden="1" customHeight="1" outlineLevel="1">
      <c r="A23" s="86" t="s">
        <v>49</v>
      </c>
      <c r="B23" s="87" t="s">
        <v>269</v>
      </c>
      <c r="C23" s="89"/>
      <c r="D23" s="89"/>
      <c r="E23" s="88">
        <v>0</v>
      </c>
      <c r="F23" s="2" t="b">
        <f t="shared" si="0"/>
        <v>1</v>
      </c>
    </row>
    <row r="24" spans="1:6" ht="18" hidden="1" customHeight="1" outlineLevel="1">
      <c r="A24" s="86" t="s">
        <v>49</v>
      </c>
      <c r="B24" s="87" t="s">
        <v>215</v>
      </c>
      <c r="C24" s="88">
        <v>135000</v>
      </c>
      <c r="D24" s="89"/>
      <c r="E24" s="88">
        <v>135000</v>
      </c>
      <c r="F24" s="2" t="b">
        <f t="shared" si="0"/>
        <v>1</v>
      </c>
    </row>
    <row r="25" spans="1:6" ht="18" hidden="1" customHeight="1" outlineLevel="1">
      <c r="A25" s="86" t="s">
        <v>49</v>
      </c>
      <c r="B25" s="87" t="s">
        <v>216</v>
      </c>
      <c r="C25" s="89"/>
      <c r="D25" s="89"/>
      <c r="E25" s="88">
        <v>0</v>
      </c>
      <c r="F25" s="2" t="b">
        <f t="shared" si="0"/>
        <v>1</v>
      </c>
    </row>
    <row r="26" spans="1:6" ht="18" hidden="1" customHeight="1" outlineLevel="1">
      <c r="A26" s="86" t="s">
        <v>49</v>
      </c>
      <c r="B26" s="87" t="s">
        <v>217</v>
      </c>
      <c r="C26" s="88">
        <v>27056937</v>
      </c>
      <c r="D26" s="88">
        <v>40914679</v>
      </c>
      <c r="E26" s="88">
        <v>67971616</v>
      </c>
      <c r="F26" s="2" t="b">
        <f t="shared" si="0"/>
        <v>1</v>
      </c>
    </row>
    <row r="27" spans="1:6" ht="18" hidden="1" customHeight="1" outlineLevel="1">
      <c r="A27" s="86" t="s">
        <v>49</v>
      </c>
      <c r="B27" s="87" t="s">
        <v>218</v>
      </c>
      <c r="C27" s="89"/>
      <c r="D27" s="89"/>
      <c r="E27" s="88">
        <v>0</v>
      </c>
      <c r="F27" s="2" t="b">
        <f t="shared" si="0"/>
        <v>1</v>
      </c>
    </row>
    <row r="28" spans="1:6" ht="18" hidden="1" customHeight="1" outlineLevel="1">
      <c r="A28" s="86" t="s">
        <v>49</v>
      </c>
      <c r="B28" s="87" t="s">
        <v>219</v>
      </c>
      <c r="C28" s="89"/>
      <c r="D28" s="88">
        <v>203822</v>
      </c>
      <c r="E28" s="88">
        <v>203822</v>
      </c>
      <c r="F28" s="2" t="b">
        <f t="shared" si="0"/>
        <v>1</v>
      </c>
    </row>
    <row r="29" spans="1:6" ht="18" hidden="1" customHeight="1" outlineLevel="1">
      <c r="A29" s="86" t="s">
        <v>49</v>
      </c>
      <c r="B29" s="87" t="s">
        <v>220</v>
      </c>
      <c r="C29" s="88">
        <v>0</v>
      </c>
      <c r="D29" s="88">
        <v>4047670</v>
      </c>
      <c r="E29" s="88">
        <v>4047670</v>
      </c>
      <c r="F29" s="2" t="b">
        <f t="shared" si="0"/>
        <v>1</v>
      </c>
    </row>
    <row r="30" spans="1:6" ht="18" hidden="1" customHeight="1" outlineLevel="1">
      <c r="A30" s="86" t="s">
        <v>49</v>
      </c>
      <c r="B30" s="87" t="s">
        <v>270</v>
      </c>
      <c r="C30" s="89"/>
      <c r="D30" s="89"/>
      <c r="E30" s="88">
        <v>0</v>
      </c>
      <c r="F30" s="2" t="b">
        <f t="shared" si="0"/>
        <v>1</v>
      </c>
    </row>
    <row r="31" spans="1:6" ht="18" customHeight="1" collapsed="1">
      <c r="A31" s="86" t="s">
        <v>39</v>
      </c>
      <c r="B31" s="90" t="s">
        <v>247</v>
      </c>
      <c r="C31" s="88">
        <f>SUM($C$9:$C$30)</f>
        <v>59294686</v>
      </c>
      <c r="D31" s="88">
        <f>SUM($D$9:$D$30)</f>
        <v>308062539</v>
      </c>
      <c r="E31" s="88">
        <f>SUM($E$9:$E$30)</f>
        <v>367357225</v>
      </c>
    </row>
    <row r="32" spans="1:6" ht="18" hidden="1" customHeight="1" outlineLevel="1">
      <c r="A32" s="86" t="s">
        <v>49</v>
      </c>
      <c r="B32" s="87" t="s">
        <v>203</v>
      </c>
      <c r="C32" s="88">
        <v>1990756</v>
      </c>
      <c r="D32" s="88">
        <v>0</v>
      </c>
      <c r="E32" s="88">
        <v>1990756</v>
      </c>
    </row>
    <row r="33" spans="1:5" ht="18" hidden="1" customHeight="1" outlineLevel="1">
      <c r="A33" s="86" t="s">
        <v>49</v>
      </c>
      <c r="B33" s="87" t="s">
        <v>204</v>
      </c>
      <c r="C33" s="88">
        <v>1381386</v>
      </c>
      <c r="D33" s="88">
        <v>16827537</v>
      </c>
      <c r="E33" s="88">
        <v>18208923</v>
      </c>
    </row>
    <row r="34" spans="1:5" ht="18" hidden="1" customHeight="1" outlineLevel="1">
      <c r="A34" s="86" t="s">
        <v>49</v>
      </c>
      <c r="B34" s="87" t="s">
        <v>267</v>
      </c>
      <c r="C34" s="88">
        <v>0</v>
      </c>
      <c r="D34" s="88">
        <v>82172</v>
      </c>
      <c r="E34" s="88">
        <v>82172</v>
      </c>
    </row>
    <row r="35" spans="1:5" ht="18" hidden="1" customHeight="1" outlineLevel="1">
      <c r="A35" s="86" t="s">
        <v>49</v>
      </c>
      <c r="B35" s="87" t="s">
        <v>205</v>
      </c>
      <c r="C35" s="88">
        <v>5392078</v>
      </c>
      <c r="D35" s="88">
        <v>76719612</v>
      </c>
      <c r="E35" s="88">
        <v>82111690</v>
      </c>
    </row>
    <row r="36" spans="1:5" ht="18" hidden="1" customHeight="1" outlineLevel="1">
      <c r="A36" s="86" t="s">
        <v>49</v>
      </c>
      <c r="B36" s="87" t="s">
        <v>206</v>
      </c>
      <c r="C36" s="88">
        <v>1203672</v>
      </c>
      <c r="D36" s="88">
        <v>31819192</v>
      </c>
      <c r="E36" s="88">
        <v>33022864</v>
      </c>
    </row>
    <row r="37" spans="1:5" ht="18" hidden="1" customHeight="1" outlineLevel="1">
      <c r="A37" s="86" t="s">
        <v>49</v>
      </c>
      <c r="B37" s="87" t="s">
        <v>268</v>
      </c>
      <c r="C37" s="88">
        <v>1061470</v>
      </c>
      <c r="D37" s="88">
        <v>667983</v>
      </c>
      <c r="E37" s="88">
        <v>1729453</v>
      </c>
    </row>
    <row r="38" spans="1:5" ht="18" hidden="1" customHeight="1" outlineLevel="1">
      <c r="A38" s="86" t="s">
        <v>49</v>
      </c>
      <c r="B38" s="87" t="s">
        <v>207</v>
      </c>
      <c r="C38" s="88">
        <v>7774220</v>
      </c>
      <c r="D38" s="88">
        <v>52471582</v>
      </c>
      <c r="E38" s="88">
        <v>60245802</v>
      </c>
    </row>
    <row r="39" spans="1:5" ht="18" hidden="1" customHeight="1" outlineLevel="1">
      <c r="A39" s="86" t="s">
        <v>49</v>
      </c>
      <c r="B39" s="87" t="s">
        <v>208</v>
      </c>
      <c r="C39" s="88">
        <v>49378506</v>
      </c>
      <c r="D39" s="88">
        <v>346766697</v>
      </c>
      <c r="E39" s="88">
        <v>396145203</v>
      </c>
    </row>
    <row r="40" spans="1:5" ht="18" hidden="1" customHeight="1" outlineLevel="1">
      <c r="A40" s="86" t="s">
        <v>49</v>
      </c>
      <c r="B40" s="87" t="s">
        <v>209</v>
      </c>
      <c r="C40" s="88">
        <v>232673</v>
      </c>
      <c r="D40" s="88">
        <v>81814</v>
      </c>
      <c r="E40" s="88">
        <v>314487</v>
      </c>
    </row>
    <row r="41" spans="1:5" ht="18" hidden="1" customHeight="1" outlineLevel="1">
      <c r="A41" s="86" t="s">
        <v>49</v>
      </c>
      <c r="B41" s="87" t="s">
        <v>210</v>
      </c>
      <c r="C41" s="88">
        <v>1382600</v>
      </c>
      <c r="D41" s="88">
        <v>79883</v>
      </c>
      <c r="E41" s="88">
        <v>1462483</v>
      </c>
    </row>
    <row r="42" spans="1:5" ht="18" hidden="1" customHeight="1" outlineLevel="1">
      <c r="A42" s="86" t="s">
        <v>49</v>
      </c>
      <c r="B42" s="87" t="s">
        <v>211</v>
      </c>
      <c r="C42" s="88">
        <v>0</v>
      </c>
      <c r="D42" s="88">
        <v>0</v>
      </c>
      <c r="E42" s="88">
        <v>0</v>
      </c>
    </row>
    <row r="43" spans="1:5" ht="18" hidden="1" customHeight="1" outlineLevel="1">
      <c r="A43" s="86" t="s">
        <v>49</v>
      </c>
      <c r="B43" s="87" t="s">
        <v>212</v>
      </c>
      <c r="C43" s="88">
        <v>584011.79</v>
      </c>
      <c r="D43" s="88">
        <v>1931915.94</v>
      </c>
      <c r="E43" s="88">
        <v>2515927.73</v>
      </c>
    </row>
    <row r="44" spans="1:5" ht="18" hidden="1" customHeight="1" outlineLevel="1">
      <c r="A44" s="86" t="s">
        <v>49</v>
      </c>
      <c r="B44" s="87" t="s">
        <v>213</v>
      </c>
      <c r="C44" s="88">
        <v>1245260</v>
      </c>
      <c r="D44" s="88">
        <v>30723356</v>
      </c>
      <c r="E44" s="88">
        <v>31968616</v>
      </c>
    </row>
    <row r="45" spans="1:5" ht="18" hidden="1" customHeight="1" outlineLevel="1">
      <c r="A45" s="86" t="s">
        <v>49</v>
      </c>
      <c r="B45" s="87" t="s">
        <v>214</v>
      </c>
      <c r="C45" s="88">
        <v>5175032</v>
      </c>
      <c r="D45" s="88">
        <v>9689031</v>
      </c>
      <c r="E45" s="88">
        <v>14864063</v>
      </c>
    </row>
    <row r="46" spans="1:5" ht="18" hidden="1" customHeight="1" outlineLevel="1">
      <c r="A46" s="86" t="s">
        <v>49</v>
      </c>
      <c r="B46" s="87" t="s">
        <v>269</v>
      </c>
      <c r="C46" s="88">
        <v>1062064</v>
      </c>
      <c r="D46" s="88">
        <v>3656112</v>
      </c>
      <c r="E46" s="88">
        <v>4718176</v>
      </c>
    </row>
    <row r="47" spans="1:5" ht="18" hidden="1" customHeight="1" outlineLevel="1">
      <c r="A47" s="86" t="s">
        <v>49</v>
      </c>
      <c r="B47" s="87" t="s">
        <v>215</v>
      </c>
      <c r="C47" s="88">
        <v>3535766</v>
      </c>
      <c r="D47" s="89"/>
      <c r="E47" s="88">
        <v>3535766</v>
      </c>
    </row>
    <row r="48" spans="1:5" ht="18" hidden="1" customHeight="1" outlineLevel="1">
      <c r="A48" s="86" t="s">
        <v>49</v>
      </c>
      <c r="B48" s="87" t="s">
        <v>216</v>
      </c>
      <c r="C48" s="88">
        <v>3250618</v>
      </c>
      <c r="D48" s="89"/>
      <c r="E48" s="88">
        <v>3250618</v>
      </c>
    </row>
    <row r="49" spans="1:5" ht="18" hidden="1" customHeight="1" outlineLevel="1">
      <c r="A49" s="86" t="s">
        <v>49</v>
      </c>
      <c r="B49" s="87" t="s">
        <v>217</v>
      </c>
      <c r="C49" s="88">
        <v>414215081</v>
      </c>
      <c r="D49" s="88">
        <v>149750353</v>
      </c>
      <c r="E49" s="88">
        <v>563965434</v>
      </c>
    </row>
    <row r="50" spans="1:5" ht="18" hidden="1" customHeight="1" outlineLevel="1">
      <c r="A50" s="86" t="s">
        <v>49</v>
      </c>
      <c r="B50" s="87" t="s">
        <v>218</v>
      </c>
      <c r="C50" s="88">
        <v>329840</v>
      </c>
      <c r="D50" s="88">
        <v>3001976</v>
      </c>
      <c r="E50" s="88">
        <v>3331816</v>
      </c>
    </row>
    <row r="51" spans="1:5" ht="18" hidden="1" customHeight="1" outlineLevel="1">
      <c r="A51" s="86" t="s">
        <v>49</v>
      </c>
      <c r="B51" s="87" t="s">
        <v>219</v>
      </c>
      <c r="C51" s="89"/>
      <c r="D51" s="89"/>
      <c r="E51" s="88">
        <v>0</v>
      </c>
    </row>
    <row r="52" spans="1:5" ht="18" hidden="1" customHeight="1" outlineLevel="1">
      <c r="A52" s="86" t="s">
        <v>49</v>
      </c>
      <c r="B52" s="87" t="s">
        <v>220</v>
      </c>
      <c r="C52" s="88">
        <v>44522</v>
      </c>
      <c r="D52" s="88">
        <v>9293642</v>
      </c>
      <c r="E52" s="88">
        <v>9338164</v>
      </c>
    </row>
    <row r="53" spans="1:5" ht="18" hidden="1" customHeight="1" outlineLevel="1">
      <c r="A53" s="86" t="s">
        <v>49</v>
      </c>
      <c r="B53" s="87" t="s">
        <v>270</v>
      </c>
      <c r="C53" s="88">
        <v>2345663</v>
      </c>
      <c r="D53" s="88">
        <v>12071383</v>
      </c>
      <c r="E53" s="88">
        <v>14417046</v>
      </c>
    </row>
    <row r="54" spans="1:5" ht="18" customHeight="1" collapsed="1">
      <c r="A54" s="86" t="s">
        <v>41</v>
      </c>
      <c r="B54" s="90" t="s">
        <v>248</v>
      </c>
      <c r="C54" s="88">
        <f>SUM($C$32:$C$53)</f>
        <v>501585218.79000002</v>
      </c>
      <c r="D54" s="88">
        <f>SUM($D$32:$D$53)</f>
        <v>745634240.94000006</v>
      </c>
      <c r="E54" s="88">
        <f>SUM($E$32:$E$53)</f>
        <v>1247219459.73</v>
      </c>
    </row>
    <row r="55" spans="1:5" ht="18" hidden="1" customHeight="1" outlineLevel="1">
      <c r="A55" s="86" t="s">
        <v>49</v>
      </c>
      <c r="B55" s="87" t="s">
        <v>203</v>
      </c>
      <c r="C55" s="88">
        <v>34955194</v>
      </c>
      <c r="D55" s="88">
        <v>95686</v>
      </c>
      <c r="E55" s="88">
        <v>35050880</v>
      </c>
    </row>
    <row r="56" spans="1:5" ht="18" hidden="1" customHeight="1" outlineLevel="1">
      <c r="A56" s="86" t="s">
        <v>49</v>
      </c>
      <c r="B56" s="87" t="s">
        <v>204</v>
      </c>
      <c r="C56" s="89"/>
      <c r="D56" s="89"/>
      <c r="E56" s="88">
        <v>0</v>
      </c>
    </row>
    <row r="57" spans="1:5" ht="18" hidden="1" customHeight="1" outlineLevel="1">
      <c r="A57" s="86" t="s">
        <v>49</v>
      </c>
      <c r="B57" s="87" t="s">
        <v>267</v>
      </c>
      <c r="C57" s="88">
        <v>0</v>
      </c>
      <c r="D57" s="88">
        <v>33877353</v>
      </c>
      <c r="E57" s="88">
        <v>33877353</v>
      </c>
    </row>
    <row r="58" spans="1:5" ht="18" hidden="1" customHeight="1" outlineLevel="1">
      <c r="A58" s="86" t="s">
        <v>49</v>
      </c>
      <c r="B58" s="87" t="s">
        <v>205</v>
      </c>
      <c r="C58" s="88">
        <v>191732120</v>
      </c>
      <c r="D58" s="88">
        <v>1650132634</v>
      </c>
      <c r="E58" s="88">
        <v>1841864754</v>
      </c>
    </row>
    <row r="59" spans="1:5" ht="18" hidden="1" customHeight="1" outlineLevel="1">
      <c r="A59" s="86" t="s">
        <v>49</v>
      </c>
      <c r="B59" s="87" t="s">
        <v>206</v>
      </c>
      <c r="C59" s="88">
        <v>18211174</v>
      </c>
      <c r="D59" s="88">
        <v>555956560</v>
      </c>
      <c r="E59" s="88">
        <v>574167734</v>
      </c>
    </row>
    <row r="60" spans="1:5" ht="18" hidden="1" customHeight="1" outlineLevel="1">
      <c r="A60" s="86" t="s">
        <v>49</v>
      </c>
      <c r="B60" s="87" t="s">
        <v>268</v>
      </c>
      <c r="C60" s="88">
        <v>974936</v>
      </c>
      <c r="D60" s="88">
        <v>13393522</v>
      </c>
      <c r="E60" s="88">
        <v>14368458</v>
      </c>
    </row>
    <row r="61" spans="1:5" ht="18" hidden="1" customHeight="1" outlineLevel="1">
      <c r="A61" s="86" t="s">
        <v>49</v>
      </c>
      <c r="B61" s="87" t="s">
        <v>207</v>
      </c>
      <c r="C61" s="88">
        <v>122509793</v>
      </c>
      <c r="D61" s="88">
        <v>1107026583</v>
      </c>
      <c r="E61" s="88">
        <v>1229536376</v>
      </c>
    </row>
    <row r="62" spans="1:5" ht="18" hidden="1" customHeight="1" outlineLevel="1">
      <c r="A62" s="86" t="s">
        <v>49</v>
      </c>
      <c r="B62" s="87" t="s">
        <v>208</v>
      </c>
      <c r="C62" s="88">
        <v>207444978</v>
      </c>
      <c r="D62" s="88">
        <v>1456808156</v>
      </c>
      <c r="E62" s="88">
        <v>1664253134</v>
      </c>
    </row>
    <row r="63" spans="1:5" ht="18" hidden="1" customHeight="1" outlineLevel="1">
      <c r="A63" s="86" t="s">
        <v>49</v>
      </c>
      <c r="B63" s="87" t="s">
        <v>209</v>
      </c>
      <c r="C63" s="88">
        <v>6104258</v>
      </c>
      <c r="D63" s="88">
        <v>372189</v>
      </c>
      <c r="E63" s="88">
        <v>6476447</v>
      </c>
    </row>
    <row r="64" spans="1:5" ht="18" hidden="1" customHeight="1" outlineLevel="1">
      <c r="A64" s="86" t="s">
        <v>49</v>
      </c>
      <c r="B64" s="87" t="s">
        <v>210</v>
      </c>
      <c r="C64" s="88">
        <v>11614981</v>
      </c>
      <c r="D64" s="88">
        <v>1371005</v>
      </c>
      <c r="E64" s="88">
        <v>12985986</v>
      </c>
    </row>
    <row r="65" spans="1:5" ht="18" hidden="1" customHeight="1" outlineLevel="1">
      <c r="A65" s="86" t="s">
        <v>49</v>
      </c>
      <c r="B65" s="87" t="s">
        <v>211</v>
      </c>
      <c r="C65" s="88">
        <v>5770001</v>
      </c>
      <c r="D65" s="88">
        <v>111686095</v>
      </c>
      <c r="E65" s="88">
        <v>117456096</v>
      </c>
    </row>
    <row r="66" spans="1:5" ht="18" hidden="1" customHeight="1" outlineLevel="1">
      <c r="A66" s="86" t="s">
        <v>49</v>
      </c>
      <c r="B66" s="87" t="s">
        <v>212</v>
      </c>
      <c r="C66" s="88">
        <v>13334204.425293</v>
      </c>
      <c r="D66" s="88">
        <v>72821513.073799297</v>
      </c>
      <c r="E66" s="88">
        <v>86155717.499092296</v>
      </c>
    </row>
    <row r="67" spans="1:5" ht="18" hidden="1" customHeight="1" outlineLevel="1">
      <c r="A67" s="86" t="s">
        <v>49</v>
      </c>
      <c r="B67" s="87" t="s">
        <v>213</v>
      </c>
      <c r="C67" s="88">
        <v>72054498</v>
      </c>
      <c r="D67" s="88">
        <v>982060110</v>
      </c>
      <c r="E67" s="88">
        <v>1054114608</v>
      </c>
    </row>
    <row r="68" spans="1:5" ht="18" hidden="1" customHeight="1" outlineLevel="1">
      <c r="A68" s="86" t="s">
        <v>49</v>
      </c>
      <c r="B68" s="87" t="s">
        <v>214</v>
      </c>
      <c r="C68" s="88">
        <v>0</v>
      </c>
      <c r="D68" s="88">
        <v>0</v>
      </c>
      <c r="E68" s="88">
        <v>0</v>
      </c>
    </row>
    <row r="69" spans="1:5" ht="18" hidden="1" customHeight="1" outlineLevel="1">
      <c r="A69" s="86" t="s">
        <v>49</v>
      </c>
      <c r="B69" s="87" t="s">
        <v>269</v>
      </c>
      <c r="C69" s="89"/>
      <c r="D69" s="89"/>
      <c r="E69" s="88">
        <v>0</v>
      </c>
    </row>
    <row r="70" spans="1:5" ht="18" hidden="1" customHeight="1" outlineLevel="1">
      <c r="A70" s="86" t="s">
        <v>49</v>
      </c>
      <c r="B70" s="87" t="s">
        <v>215</v>
      </c>
      <c r="C70" s="89"/>
      <c r="D70" s="89"/>
      <c r="E70" s="88">
        <v>0</v>
      </c>
    </row>
    <row r="71" spans="1:5" ht="18" hidden="1" customHeight="1" outlineLevel="1">
      <c r="A71" s="86" t="s">
        <v>49</v>
      </c>
      <c r="B71" s="87" t="s">
        <v>216</v>
      </c>
      <c r="C71" s="89"/>
      <c r="D71" s="89"/>
      <c r="E71" s="88">
        <v>0</v>
      </c>
    </row>
    <row r="72" spans="1:5" ht="18" hidden="1" customHeight="1" outlineLevel="1">
      <c r="A72" s="86" t="s">
        <v>49</v>
      </c>
      <c r="B72" s="87" t="s">
        <v>217</v>
      </c>
      <c r="C72" s="88">
        <v>69391611</v>
      </c>
      <c r="D72" s="88">
        <v>678242788</v>
      </c>
      <c r="E72" s="88">
        <v>747634399</v>
      </c>
    </row>
    <row r="73" spans="1:5" ht="18" hidden="1" customHeight="1" outlineLevel="1">
      <c r="A73" s="86" t="s">
        <v>49</v>
      </c>
      <c r="B73" s="87" t="s">
        <v>218</v>
      </c>
      <c r="C73" s="88">
        <v>26391799</v>
      </c>
      <c r="D73" s="88">
        <v>43657821</v>
      </c>
      <c r="E73" s="88">
        <v>70049620</v>
      </c>
    </row>
    <row r="74" spans="1:5" ht="18" hidden="1" customHeight="1" outlineLevel="1">
      <c r="A74" s="86" t="s">
        <v>49</v>
      </c>
      <c r="B74" s="87" t="s">
        <v>219</v>
      </c>
      <c r="C74" s="88">
        <v>5555610.1188562298</v>
      </c>
      <c r="D74" s="88">
        <v>77046010.881143793</v>
      </c>
      <c r="E74" s="88">
        <v>82601621</v>
      </c>
    </row>
    <row r="75" spans="1:5" ht="18" hidden="1" customHeight="1" outlineLevel="1">
      <c r="A75" s="86" t="s">
        <v>49</v>
      </c>
      <c r="B75" s="87" t="s">
        <v>220</v>
      </c>
      <c r="C75" s="88">
        <v>3310700</v>
      </c>
      <c r="D75" s="88">
        <v>53054500</v>
      </c>
      <c r="E75" s="88">
        <v>56365200</v>
      </c>
    </row>
    <row r="76" spans="1:5" ht="18" hidden="1" customHeight="1" outlineLevel="1">
      <c r="A76" s="86" t="s">
        <v>49</v>
      </c>
      <c r="B76" s="87" t="s">
        <v>270</v>
      </c>
      <c r="C76" s="88">
        <v>628608</v>
      </c>
      <c r="D76" s="88">
        <v>0</v>
      </c>
      <c r="E76" s="88">
        <v>628608</v>
      </c>
    </row>
    <row r="77" spans="1:5" ht="18" customHeight="1" collapsed="1">
      <c r="A77" s="86" t="s">
        <v>43</v>
      </c>
      <c r="B77" s="90" t="s">
        <v>249</v>
      </c>
      <c r="C77" s="88">
        <f>SUM($C$55:$C$76)</f>
        <v>789984465.54414916</v>
      </c>
      <c r="D77" s="88">
        <f>SUM($D$55:$D$76)</f>
        <v>6837602525.9549427</v>
      </c>
      <c r="E77" s="88">
        <f>SUM($E$55:$E$76)</f>
        <v>7627586991.4990921</v>
      </c>
    </row>
    <row r="78" spans="1:5" ht="18" hidden="1" customHeight="1" outlineLevel="1">
      <c r="A78" s="86" t="s">
        <v>49</v>
      </c>
      <c r="B78" s="87" t="s">
        <v>203</v>
      </c>
      <c r="C78" s="88">
        <v>40170407</v>
      </c>
      <c r="D78" s="88">
        <v>95686</v>
      </c>
      <c r="E78" s="88">
        <v>40266093</v>
      </c>
    </row>
    <row r="79" spans="1:5" ht="18" hidden="1" customHeight="1" outlineLevel="1">
      <c r="A79" s="86" t="s">
        <v>49</v>
      </c>
      <c r="B79" s="87" t="s">
        <v>204</v>
      </c>
      <c r="C79" s="88">
        <v>1381386</v>
      </c>
      <c r="D79" s="88">
        <v>16827537</v>
      </c>
      <c r="E79" s="88">
        <v>18208923</v>
      </c>
    </row>
    <row r="80" spans="1:5" ht="18" hidden="1" customHeight="1" outlineLevel="1">
      <c r="A80" s="86" t="s">
        <v>49</v>
      </c>
      <c r="B80" s="87" t="s">
        <v>267</v>
      </c>
      <c r="C80" s="88">
        <v>0</v>
      </c>
      <c r="D80" s="88">
        <v>33979525</v>
      </c>
      <c r="E80" s="88">
        <v>33979525</v>
      </c>
    </row>
    <row r="81" spans="1:5" ht="18" hidden="1" customHeight="1" outlineLevel="1">
      <c r="A81" s="86" t="s">
        <v>49</v>
      </c>
      <c r="B81" s="87" t="s">
        <v>205</v>
      </c>
      <c r="C81" s="88">
        <v>203567508</v>
      </c>
      <c r="D81" s="88">
        <v>1786472112</v>
      </c>
      <c r="E81" s="88">
        <v>1990039620</v>
      </c>
    </row>
    <row r="82" spans="1:5" ht="18" hidden="1" customHeight="1" outlineLevel="1">
      <c r="A82" s="86" t="s">
        <v>49</v>
      </c>
      <c r="B82" s="87" t="s">
        <v>206</v>
      </c>
      <c r="C82" s="88">
        <v>20865231</v>
      </c>
      <c r="D82" s="88">
        <v>595530369</v>
      </c>
      <c r="E82" s="88">
        <v>616395600</v>
      </c>
    </row>
    <row r="83" spans="1:5" ht="18" hidden="1" customHeight="1" outlineLevel="1">
      <c r="A83" s="86" t="s">
        <v>49</v>
      </c>
      <c r="B83" s="87" t="s">
        <v>268</v>
      </c>
      <c r="C83" s="88">
        <v>2036406</v>
      </c>
      <c r="D83" s="88">
        <v>14104357</v>
      </c>
      <c r="E83" s="88">
        <v>16140763</v>
      </c>
    </row>
    <row r="84" spans="1:5" ht="18" hidden="1" customHeight="1" outlineLevel="1">
      <c r="A84" s="86" t="s">
        <v>49</v>
      </c>
      <c r="B84" s="87" t="s">
        <v>207</v>
      </c>
      <c r="C84" s="88">
        <v>135812278</v>
      </c>
      <c r="D84" s="88">
        <v>1206266100</v>
      </c>
      <c r="E84" s="88">
        <v>1342078378</v>
      </c>
    </row>
    <row r="85" spans="1:5" ht="18" hidden="1" customHeight="1" outlineLevel="1">
      <c r="A85" s="86" t="s">
        <v>49</v>
      </c>
      <c r="B85" s="87" t="s">
        <v>208</v>
      </c>
      <c r="C85" s="88">
        <v>269754914</v>
      </c>
      <c r="D85" s="88">
        <v>1917489019</v>
      </c>
      <c r="E85" s="88">
        <v>2187243933</v>
      </c>
    </row>
    <row r="86" spans="1:5" ht="18" hidden="1" customHeight="1" outlineLevel="1">
      <c r="A86" s="86" t="s">
        <v>49</v>
      </c>
      <c r="B86" s="87" t="s">
        <v>209</v>
      </c>
      <c r="C86" s="88">
        <v>6336931</v>
      </c>
      <c r="D86" s="88">
        <v>454003</v>
      </c>
      <c r="E86" s="88">
        <v>6790934</v>
      </c>
    </row>
    <row r="87" spans="1:5" ht="18" hidden="1" customHeight="1" outlineLevel="1">
      <c r="A87" s="86" t="s">
        <v>49</v>
      </c>
      <c r="B87" s="87" t="s">
        <v>210</v>
      </c>
      <c r="C87" s="88">
        <v>12997581</v>
      </c>
      <c r="D87" s="88">
        <v>1450888</v>
      </c>
      <c r="E87" s="88">
        <v>14448469</v>
      </c>
    </row>
    <row r="88" spans="1:5" ht="18" hidden="1" customHeight="1" outlineLevel="1">
      <c r="A88" s="86" t="s">
        <v>49</v>
      </c>
      <c r="B88" s="87" t="s">
        <v>211</v>
      </c>
      <c r="C88" s="88">
        <v>5770001</v>
      </c>
      <c r="D88" s="88">
        <v>113756095</v>
      </c>
      <c r="E88" s="88">
        <v>119526096</v>
      </c>
    </row>
    <row r="89" spans="1:5" ht="18" hidden="1" customHeight="1" outlineLevel="1">
      <c r="A89" s="86" t="s">
        <v>49</v>
      </c>
      <c r="B89" s="87" t="s">
        <v>212</v>
      </c>
      <c r="C89" s="88">
        <v>13918216.215293</v>
      </c>
      <c r="D89" s="88">
        <v>76103429.013799295</v>
      </c>
      <c r="E89" s="88">
        <v>90021645.2290923</v>
      </c>
    </row>
    <row r="90" spans="1:5" ht="18" hidden="1" customHeight="1" outlineLevel="1">
      <c r="A90" s="86" t="s">
        <v>49</v>
      </c>
      <c r="B90" s="87" t="s">
        <v>213</v>
      </c>
      <c r="C90" s="88">
        <v>75824660</v>
      </c>
      <c r="D90" s="88">
        <v>1044140398</v>
      </c>
      <c r="E90" s="88">
        <v>1119965058</v>
      </c>
    </row>
    <row r="91" spans="1:5" ht="18" hidden="1" customHeight="1" outlineLevel="1">
      <c r="A91" s="86" t="s">
        <v>49</v>
      </c>
      <c r="B91" s="87" t="s">
        <v>214</v>
      </c>
      <c r="C91" s="88">
        <v>5175032</v>
      </c>
      <c r="D91" s="88">
        <v>9689031</v>
      </c>
      <c r="E91" s="88">
        <v>14864063</v>
      </c>
    </row>
    <row r="92" spans="1:5" ht="18" hidden="1" customHeight="1" outlineLevel="1">
      <c r="A92" s="86" t="s">
        <v>49</v>
      </c>
      <c r="B92" s="87" t="s">
        <v>269</v>
      </c>
      <c r="C92" s="88">
        <v>1062064</v>
      </c>
      <c r="D92" s="88">
        <v>3656112</v>
      </c>
      <c r="E92" s="88">
        <v>4718176</v>
      </c>
    </row>
    <row r="93" spans="1:5" ht="18" hidden="1" customHeight="1" outlineLevel="1">
      <c r="A93" s="86" t="s">
        <v>49</v>
      </c>
      <c r="B93" s="87" t="s">
        <v>215</v>
      </c>
      <c r="C93" s="88">
        <v>3670766</v>
      </c>
      <c r="D93" s="88">
        <v>0</v>
      </c>
      <c r="E93" s="88">
        <v>3670766</v>
      </c>
    </row>
    <row r="94" spans="1:5" ht="18" hidden="1" customHeight="1" outlineLevel="1">
      <c r="A94" s="86" t="s">
        <v>49</v>
      </c>
      <c r="B94" s="87" t="s">
        <v>216</v>
      </c>
      <c r="C94" s="88">
        <v>3250618</v>
      </c>
      <c r="D94" s="88">
        <v>0</v>
      </c>
      <c r="E94" s="88">
        <v>3250618</v>
      </c>
    </row>
    <row r="95" spans="1:5" ht="18" hidden="1" customHeight="1" outlineLevel="1">
      <c r="A95" s="86" t="s">
        <v>49</v>
      </c>
      <c r="B95" s="87" t="s">
        <v>217</v>
      </c>
      <c r="C95" s="88">
        <v>510663629</v>
      </c>
      <c r="D95" s="88">
        <v>868907820</v>
      </c>
      <c r="E95" s="88">
        <v>1379571449</v>
      </c>
    </row>
    <row r="96" spans="1:5" ht="18" hidden="1" customHeight="1" outlineLevel="1">
      <c r="A96" s="86" t="s">
        <v>49</v>
      </c>
      <c r="B96" s="87" t="s">
        <v>218</v>
      </c>
      <c r="C96" s="88">
        <v>26721639</v>
      </c>
      <c r="D96" s="88">
        <v>46659797</v>
      </c>
      <c r="E96" s="88">
        <v>73381436</v>
      </c>
    </row>
    <row r="97" spans="1:5" ht="18" hidden="1" customHeight="1" outlineLevel="1">
      <c r="A97" s="86" t="s">
        <v>49</v>
      </c>
      <c r="B97" s="87" t="s">
        <v>219</v>
      </c>
      <c r="C97" s="88">
        <v>5555610.1188562298</v>
      </c>
      <c r="D97" s="88">
        <v>77249832.881143793</v>
      </c>
      <c r="E97" s="88">
        <v>82805443</v>
      </c>
    </row>
    <row r="98" spans="1:5" ht="18" hidden="1" customHeight="1" outlineLevel="1">
      <c r="A98" s="86" t="s">
        <v>49</v>
      </c>
      <c r="B98" s="87" t="s">
        <v>220</v>
      </c>
      <c r="C98" s="88">
        <v>3355222</v>
      </c>
      <c r="D98" s="88">
        <v>66395812</v>
      </c>
      <c r="E98" s="88">
        <v>69751034</v>
      </c>
    </row>
    <row r="99" spans="1:5" ht="18" hidden="1" customHeight="1" outlineLevel="1">
      <c r="A99" s="86" t="s">
        <v>49</v>
      </c>
      <c r="B99" s="87" t="s">
        <v>270</v>
      </c>
      <c r="C99" s="88">
        <v>2974271</v>
      </c>
      <c r="D99" s="88">
        <v>12071383</v>
      </c>
      <c r="E99" s="88">
        <v>15045654</v>
      </c>
    </row>
    <row r="100" spans="1:5" ht="18" customHeight="1" collapsed="1">
      <c r="A100" s="86" t="s">
        <v>45</v>
      </c>
      <c r="B100" s="90" t="s">
        <v>250</v>
      </c>
      <c r="C100" s="88">
        <f>SUM($C$78:$C$99)</f>
        <v>1350864370.3341491</v>
      </c>
      <c r="D100" s="88">
        <f>SUM($D$78:$D$99)</f>
        <v>7891299305.8949432</v>
      </c>
      <c r="E100" s="88">
        <f>SUM($E$78:$E$99)</f>
        <v>9242163676.2290916</v>
      </c>
    </row>
    <row r="101" spans="1:5" ht="18" customHeight="1">
      <c r="A101" s="452" t="s">
        <v>251</v>
      </c>
      <c r="B101" s="453"/>
      <c r="C101" s="453"/>
      <c r="D101" s="453"/>
      <c r="E101" s="454"/>
    </row>
    <row r="102" spans="1:5" ht="18" hidden="1" customHeight="1" outlineLevel="1">
      <c r="A102" s="86" t="s">
        <v>49</v>
      </c>
      <c r="B102" s="87" t="s">
        <v>203</v>
      </c>
      <c r="C102" s="88">
        <v>474110</v>
      </c>
      <c r="D102" s="88">
        <v>0</v>
      </c>
      <c r="E102" s="88">
        <v>474110</v>
      </c>
    </row>
    <row r="103" spans="1:5" ht="18" hidden="1" customHeight="1" outlineLevel="1">
      <c r="A103" s="86" t="s">
        <v>49</v>
      </c>
      <c r="B103" s="87" t="s">
        <v>204</v>
      </c>
      <c r="C103" s="89"/>
      <c r="D103" s="89"/>
      <c r="E103" s="88">
        <v>0</v>
      </c>
    </row>
    <row r="104" spans="1:5" ht="18" hidden="1" customHeight="1" outlineLevel="1">
      <c r="A104" s="86" t="s">
        <v>49</v>
      </c>
      <c r="B104" s="87" t="s">
        <v>267</v>
      </c>
      <c r="C104" s="88">
        <v>0</v>
      </c>
      <c r="D104" s="88">
        <v>0</v>
      </c>
      <c r="E104" s="88">
        <v>0</v>
      </c>
    </row>
    <row r="105" spans="1:5" ht="18" hidden="1" customHeight="1" outlineLevel="1">
      <c r="A105" s="86" t="s">
        <v>49</v>
      </c>
      <c r="B105" s="87" t="s">
        <v>205</v>
      </c>
      <c r="C105" s="88">
        <v>0</v>
      </c>
      <c r="D105" s="88">
        <v>0</v>
      </c>
      <c r="E105" s="88">
        <v>0</v>
      </c>
    </row>
    <row r="106" spans="1:5" ht="18" hidden="1" customHeight="1" outlineLevel="1">
      <c r="A106" s="86" t="s">
        <v>49</v>
      </c>
      <c r="B106" s="87" t="s">
        <v>206</v>
      </c>
      <c r="C106" s="88">
        <v>0</v>
      </c>
      <c r="D106" s="88">
        <v>0</v>
      </c>
      <c r="E106" s="88">
        <v>0</v>
      </c>
    </row>
    <row r="107" spans="1:5" ht="18" hidden="1" customHeight="1" outlineLevel="1">
      <c r="A107" s="86" t="s">
        <v>49</v>
      </c>
      <c r="B107" s="87" t="s">
        <v>268</v>
      </c>
      <c r="C107" s="88">
        <v>0</v>
      </c>
      <c r="D107" s="88">
        <v>0</v>
      </c>
      <c r="E107" s="88">
        <v>0</v>
      </c>
    </row>
    <row r="108" spans="1:5" ht="18" hidden="1" customHeight="1" outlineLevel="1">
      <c r="A108" s="86" t="s">
        <v>49</v>
      </c>
      <c r="B108" s="87" t="s">
        <v>207</v>
      </c>
      <c r="C108" s="88">
        <v>0</v>
      </c>
      <c r="D108" s="88">
        <v>1537471</v>
      </c>
      <c r="E108" s="88">
        <v>1537471</v>
      </c>
    </row>
    <row r="109" spans="1:5" ht="18" hidden="1" customHeight="1" outlineLevel="1">
      <c r="A109" s="86" t="s">
        <v>49</v>
      </c>
      <c r="B109" s="87" t="s">
        <v>208</v>
      </c>
      <c r="C109" s="89"/>
      <c r="D109" s="89"/>
      <c r="E109" s="88">
        <v>0</v>
      </c>
    </row>
    <row r="110" spans="1:5" ht="18" hidden="1" customHeight="1" outlineLevel="1">
      <c r="A110" s="86" t="s">
        <v>49</v>
      </c>
      <c r="B110" s="87" t="s">
        <v>209</v>
      </c>
      <c r="C110" s="88">
        <v>0</v>
      </c>
      <c r="D110" s="88">
        <v>0</v>
      </c>
      <c r="E110" s="88">
        <v>0</v>
      </c>
    </row>
    <row r="111" spans="1:5" ht="18" hidden="1" customHeight="1" outlineLevel="1">
      <c r="A111" s="86" t="s">
        <v>49</v>
      </c>
      <c r="B111" s="87" t="s">
        <v>210</v>
      </c>
      <c r="C111" s="88">
        <v>0</v>
      </c>
      <c r="D111" s="88">
        <v>0</v>
      </c>
      <c r="E111" s="88">
        <v>0</v>
      </c>
    </row>
    <row r="112" spans="1:5" ht="18" hidden="1" customHeight="1" outlineLevel="1">
      <c r="A112" s="86" t="s">
        <v>49</v>
      </c>
      <c r="B112" s="87" t="s">
        <v>211</v>
      </c>
      <c r="C112" s="88">
        <v>0</v>
      </c>
      <c r="D112" s="88">
        <v>0</v>
      </c>
      <c r="E112" s="88">
        <v>0</v>
      </c>
    </row>
    <row r="113" spans="1:5" ht="18" hidden="1" customHeight="1" outlineLevel="1">
      <c r="A113" s="86" t="s">
        <v>49</v>
      </c>
      <c r="B113" s="87" t="s">
        <v>212</v>
      </c>
      <c r="C113" s="88">
        <v>0</v>
      </c>
      <c r="D113" s="88">
        <v>561618.54</v>
      </c>
      <c r="E113" s="88">
        <v>561618.54</v>
      </c>
    </row>
    <row r="114" spans="1:5" ht="18" hidden="1" customHeight="1" outlineLevel="1">
      <c r="A114" s="86" t="s">
        <v>49</v>
      </c>
      <c r="B114" s="87" t="s">
        <v>213</v>
      </c>
      <c r="C114" s="88">
        <v>2256802</v>
      </c>
      <c r="D114" s="88">
        <v>7195469</v>
      </c>
      <c r="E114" s="88">
        <v>9452271</v>
      </c>
    </row>
    <row r="115" spans="1:5" ht="18" hidden="1" customHeight="1" outlineLevel="1">
      <c r="A115" s="86" t="s">
        <v>49</v>
      </c>
      <c r="B115" s="87" t="s">
        <v>214</v>
      </c>
      <c r="C115" s="88">
        <v>0</v>
      </c>
      <c r="D115" s="88">
        <v>0</v>
      </c>
      <c r="E115" s="88">
        <v>0</v>
      </c>
    </row>
    <row r="116" spans="1:5" ht="18" hidden="1" customHeight="1" outlineLevel="1">
      <c r="A116" s="86" t="s">
        <v>49</v>
      </c>
      <c r="B116" s="87" t="s">
        <v>269</v>
      </c>
      <c r="C116" s="89"/>
      <c r="D116" s="89"/>
      <c r="E116" s="88">
        <v>0</v>
      </c>
    </row>
    <row r="117" spans="1:5" ht="18" hidden="1" customHeight="1" outlineLevel="1">
      <c r="A117" s="86" t="s">
        <v>49</v>
      </c>
      <c r="B117" s="87" t="s">
        <v>215</v>
      </c>
      <c r="C117" s="89"/>
      <c r="D117" s="89"/>
      <c r="E117" s="88">
        <v>0</v>
      </c>
    </row>
    <row r="118" spans="1:5" ht="18" hidden="1" customHeight="1" outlineLevel="1">
      <c r="A118" s="86" t="s">
        <v>49</v>
      </c>
      <c r="B118" s="87" t="s">
        <v>216</v>
      </c>
      <c r="C118" s="89"/>
      <c r="D118" s="89"/>
      <c r="E118" s="88">
        <v>0</v>
      </c>
    </row>
    <row r="119" spans="1:5" ht="18" hidden="1" customHeight="1" outlineLevel="1">
      <c r="A119" s="86" t="s">
        <v>49</v>
      </c>
      <c r="B119" s="87" t="s">
        <v>217</v>
      </c>
      <c r="C119" s="88">
        <v>100000</v>
      </c>
      <c r="D119" s="88">
        <v>0</v>
      </c>
      <c r="E119" s="88">
        <v>100000</v>
      </c>
    </row>
    <row r="120" spans="1:5" ht="18" hidden="1" customHeight="1" outlineLevel="1">
      <c r="A120" s="86" t="s">
        <v>49</v>
      </c>
      <c r="B120" s="87" t="s">
        <v>218</v>
      </c>
      <c r="C120" s="89"/>
      <c r="D120" s="89"/>
      <c r="E120" s="88">
        <v>0</v>
      </c>
    </row>
    <row r="121" spans="1:5" ht="18" hidden="1" customHeight="1" outlineLevel="1">
      <c r="A121" s="86" t="s">
        <v>49</v>
      </c>
      <c r="B121" s="87" t="s">
        <v>219</v>
      </c>
      <c r="C121" s="89"/>
      <c r="D121" s="89"/>
      <c r="E121" s="88">
        <v>0</v>
      </c>
    </row>
    <row r="122" spans="1:5" ht="18" hidden="1" customHeight="1" outlineLevel="1">
      <c r="A122" s="86" t="s">
        <v>49</v>
      </c>
      <c r="B122" s="87" t="s">
        <v>220</v>
      </c>
      <c r="C122" s="88">
        <v>0</v>
      </c>
      <c r="D122" s="88">
        <v>0</v>
      </c>
      <c r="E122" s="88">
        <v>0</v>
      </c>
    </row>
    <row r="123" spans="1:5" ht="18" hidden="1" customHeight="1" outlineLevel="1">
      <c r="A123" s="86" t="s">
        <v>49</v>
      </c>
      <c r="B123" s="87" t="s">
        <v>270</v>
      </c>
      <c r="C123" s="89"/>
      <c r="D123" s="89"/>
      <c r="E123" s="88">
        <v>0</v>
      </c>
    </row>
    <row r="124" spans="1:5" ht="18" customHeight="1" collapsed="1">
      <c r="A124" s="86" t="s">
        <v>47</v>
      </c>
      <c r="B124" s="90" t="s">
        <v>247</v>
      </c>
      <c r="C124" s="88">
        <f>SUM($C$102:$C$123)</f>
        <v>2830912</v>
      </c>
      <c r="D124" s="88">
        <f>SUM($D$102:$D$123)</f>
        <v>9294558.5399999991</v>
      </c>
      <c r="E124" s="88">
        <f>SUM($E$102:$E$123)</f>
        <v>12125470.539999999</v>
      </c>
    </row>
    <row r="125" spans="1:5" ht="18" hidden="1" customHeight="1" outlineLevel="1">
      <c r="A125" s="86" t="s">
        <v>49</v>
      </c>
      <c r="B125" s="87" t="s">
        <v>203</v>
      </c>
      <c r="C125" s="88">
        <v>14764792</v>
      </c>
      <c r="D125" s="88">
        <v>0</v>
      </c>
      <c r="E125" s="88">
        <v>14764792</v>
      </c>
    </row>
    <row r="126" spans="1:5" ht="18" hidden="1" customHeight="1" outlineLevel="1">
      <c r="A126" s="86" t="s">
        <v>49</v>
      </c>
      <c r="B126" s="87" t="s">
        <v>204</v>
      </c>
      <c r="C126" s="89"/>
      <c r="D126" s="88">
        <v>837951</v>
      </c>
      <c r="E126" s="88">
        <v>837951</v>
      </c>
    </row>
    <row r="127" spans="1:5" ht="18" hidden="1" customHeight="1" outlineLevel="1">
      <c r="A127" s="86" t="s">
        <v>49</v>
      </c>
      <c r="B127" s="87" t="s">
        <v>267</v>
      </c>
      <c r="C127" s="88">
        <v>0</v>
      </c>
      <c r="D127" s="88">
        <v>28247</v>
      </c>
      <c r="E127" s="88">
        <v>28247</v>
      </c>
    </row>
    <row r="128" spans="1:5" ht="18" hidden="1" customHeight="1" outlineLevel="1">
      <c r="A128" s="86" t="s">
        <v>49</v>
      </c>
      <c r="B128" s="87" t="s">
        <v>205</v>
      </c>
      <c r="C128" s="88">
        <v>13284667</v>
      </c>
      <c r="D128" s="88">
        <v>159188199</v>
      </c>
      <c r="E128" s="88">
        <v>172472866</v>
      </c>
    </row>
    <row r="129" spans="1:5" ht="18" hidden="1" customHeight="1" outlineLevel="1">
      <c r="A129" s="86" t="s">
        <v>49</v>
      </c>
      <c r="B129" s="87" t="s">
        <v>206</v>
      </c>
      <c r="C129" s="88">
        <v>1663843</v>
      </c>
      <c r="D129" s="88">
        <v>17442359</v>
      </c>
      <c r="E129" s="88">
        <v>19106202</v>
      </c>
    </row>
    <row r="130" spans="1:5" ht="18" hidden="1" customHeight="1" outlineLevel="1">
      <c r="A130" s="86" t="s">
        <v>49</v>
      </c>
      <c r="B130" s="87" t="s">
        <v>268</v>
      </c>
      <c r="C130" s="88">
        <v>37442</v>
      </c>
      <c r="D130" s="88">
        <v>544675</v>
      </c>
      <c r="E130" s="88">
        <v>582117</v>
      </c>
    </row>
    <row r="131" spans="1:5" ht="18" hidden="1" customHeight="1" outlineLevel="1">
      <c r="A131" s="86" t="s">
        <v>49</v>
      </c>
      <c r="B131" s="87" t="s">
        <v>207</v>
      </c>
      <c r="C131" s="88">
        <v>14098423</v>
      </c>
      <c r="D131" s="88">
        <v>90886393</v>
      </c>
      <c r="E131" s="88">
        <v>104984816</v>
      </c>
    </row>
    <row r="132" spans="1:5" ht="18" hidden="1" customHeight="1" outlineLevel="1">
      <c r="A132" s="86" t="s">
        <v>49</v>
      </c>
      <c r="B132" s="87" t="s">
        <v>208</v>
      </c>
      <c r="C132" s="89"/>
      <c r="D132" s="89"/>
      <c r="E132" s="88">
        <v>0</v>
      </c>
    </row>
    <row r="133" spans="1:5" ht="18" hidden="1" customHeight="1" outlineLevel="1">
      <c r="A133" s="86" t="s">
        <v>49</v>
      </c>
      <c r="B133" s="87" t="s">
        <v>209</v>
      </c>
      <c r="C133" s="88">
        <v>12759</v>
      </c>
      <c r="D133" s="88">
        <v>423</v>
      </c>
      <c r="E133" s="88">
        <v>13182</v>
      </c>
    </row>
    <row r="134" spans="1:5" ht="18" hidden="1" customHeight="1" outlineLevel="1">
      <c r="A134" s="86" t="s">
        <v>49</v>
      </c>
      <c r="B134" s="87" t="s">
        <v>210</v>
      </c>
      <c r="C134" s="88">
        <v>43418</v>
      </c>
      <c r="D134" s="88">
        <v>28973</v>
      </c>
      <c r="E134" s="88">
        <v>72391</v>
      </c>
    </row>
    <row r="135" spans="1:5" ht="18" hidden="1" customHeight="1" outlineLevel="1">
      <c r="A135" s="86" t="s">
        <v>49</v>
      </c>
      <c r="B135" s="87" t="s">
        <v>211</v>
      </c>
      <c r="C135" s="88">
        <v>0</v>
      </c>
      <c r="D135" s="88">
        <v>0</v>
      </c>
      <c r="E135" s="88">
        <v>0</v>
      </c>
    </row>
    <row r="136" spans="1:5" ht="18" hidden="1" customHeight="1" outlineLevel="1">
      <c r="A136" s="86" t="s">
        <v>49</v>
      </c>
      <c r="B136" s="87" t="s">
        <v>212</v>
      </c>
      <c r="C136" s="88">
        <v>0</v>
      </c>
      <c r="D136" s="88">
        <v>154962.99</v>
      </c>
      <c r="E136" s="88">
        <v>154962.99</v>
      </c>
    </row>
    <row r="137" spans="1:5" ht="18" hidden="1" customHeight="1" outlineLevel="1">
      <c r="A137" s="86" t="s">
        <v>49</v>
      </c>
      <c r="B137" s="87" t="s">
        <v>213</v>
      </c>
      <c r="C137" s="88">
        <v>3463526</v>
      </c>
      <c r="D137" s="88">
        <v>90939384</v>
      </c>
      <c r="E137" s="88">
        <v>94402910</v>
      </c>
    </row>
    <row r="138" spans="1:5" ht="18" hidden="1" customHeight="1" outlineLevel="1">
      <c r="A138" s="86" t="s">
        <v>49</v>
      </c>
      <c r="B138" s="87" t="s">
        <v>214</v>
      </c>
      <c r="C138" s="88">
        <v>0</v>
      </c>
      <c r="D138" s="88">
        <v>195734</v>
      </c>
      <c r="E138" s="88">
        <v>195734</v>
      </c>
    </row>
    <row r="139" spans="1:5" ht="18" hidden="1" customHeight="1" outlineLevel="1">
      <c r="A139" s="86" t="s">
        <v>49</v>
      </c>
      <c r="B139" s="87" t="s">
        <v>269</v>
      </c>
      <c r="C139" s="89"/>
      <c r="D139" s="88">
        <v>-55289</v>
      </c>
      <c r="E139" s="88">
        <v>-55289</v>
      </c>
    </row>
    <row r="140" spans="1:5" ht="18" hidden="1" customHeight="1" outlineLevel="1">
      <c r="A140" s="86" t="s">
        <v>49</v>
      </c>
      <c r="B140" s="87" t="s">
        <v>215</v>
      </c>
      <c r="C140" s="88">
        <v>223194</v>
      </c>
      <c r="D140" s="89"/>
      <c r="E140" s="88">
        <v>223194</v>
      </c>
    </row>
    <row r="141" spans="1:5" ht="18" hidden="1" customHeight="1" outlineLevel="1">
      <c r="A141" s="86" t="s">
        <v>49</v>
      </c>
      <c r="B141" s="87" t="s">
        <v>216</v>
      </c>
      <c r="C141" s="88">
        <v>39774</v>
      </c>
      <c r="D141" s="89"/>
      <c r="E141" s="88">
        <v>39774</v>
      </c>
    </row>
    <row r="142" spans="1:5" ht="18" hidden="1" customHeight="1" outlineLevel="1">
      <c r="A142" s="86" t="s">
        <v>49</v>
      </c>
      <c r="B142" s="87" t="s">
        <v>217</v>
      </c>
      <c r="C142" s="88">
        <v>921357</v>
      </c>
      <c r="D142" s="88">
        <v>7083180</v>
      </c>
      <c r="E142" s="88">
        <v>8004537</v>
      </c>
    </row>
    <row r="143" spans="1:5" ht="18" hidden="1" customHeight="1" outlineLevel="1">
      <c r="A143" s="86" t="s">
        <v>49</v>
      </c>
      <c r="B143" s="87" t="s">
        <v>218</v>
      </c>
      <c r="C143" s="88">
        <v>130879</v>
      </c>
      <c r="D143" s="88">
        <v>811630</v>
      </c>
      <c r="E143" s="88">
        <v>942509</v>
      </c>
    </row>
    <row r="144" spans="1:5" ht="18" hidden="1" customHeight="1" outlineLevel="1">
      <c r="A144" s="86" t="s">
        <v>49</v>
      </c>
      <c r="B144" s="87" t="s">
        <v>219</v>
      </c>
      <c r="C144" s="89"/>
      <c r="D144" s="89"/>
      <c r="E144" s="88">
        <v>0</v>
      </c>
    </row>
    <row r="145" spans="1:5" ht="18" hidden="1" customHeight="1" outlineLevel="1">
      <c r="A145" s="86" t="s">
        <v>49</v>
      </c>
      <c r="B145" s="87" t="s">
        <v>220</v>
      </c>
      <c r="C145" s="88">
        <v>140806</v>
      </c>
      <c r="D145" s="88">
        <v>2040489</v>
      </c>
      <c r="E145" s="88">
        <v>2181295</v>
      </c>
    </row>
    <row r="146" spans="1:5" ht="18" hidden="1" customHeight="1" outlineLevel="1">
      <c r="A146" s="86" t="s">
        <v>49</v>
      </c>
      <c r="B146" s="87" t="s">
        <v>270</v>
      </c>
      <c r="C146" s="89"/>
      <c r="D146" s="89"/>
      <c r="E146" s="88">
        <v>0</v>
      </c>
    </row>
    <row r="147" spans="1:5" ht="18" customHeight="1" collapsed="1">
      <c r="A147" s="86" t="s">
        <v>61</v>
      </c>
      <c r="B147" s="90" t="s">
        <v>252</v>
      </c>
      <c r="C147" s="88">
        <f>SUM($C$125:$C$146)</f>
        <v>48824880</v>
      </c>
      <c r="D147" s="88">
        <f>SUM($D$125:$D$146)</f>
        <v>370127310.99000001</v>
      </c>
      <c r="E147" s="88">
        <f>SUM($E$125:$E$146)</f>
        <v>418952190.99000001</v>
      </c>
    </row>
    <row r="148" spans="1:5" ht="18" hidden="1" customHeight="1" outlineLevel="1">
      <c r="A148" s="86" t="s">
        <v>49</v>
      </c>
      <c r="B148" s="87" t="s">
        <v>203</v>
      </c>
      <c r="C148" s="88">
        <v>1671174</v>
      </c>
      <c r="D148" s="88">
        <v>4</v>
      </c>
      <c r="E148" s="88">
        <v>1671178</v>
      </c>
    </row>
    <row r="149" spans="1:5" ht="18" hidden="1" customHeight="1" outlineLevel="1">
      <c r="A149" s="86" t="s">
        <v>49</v>
      </c>
      <c r="B149" s="87" t="s">
        <v>204</v>
      </c>
      <c r="C149" s="89"/>
      <c r="D149" s="89"/>
      <c r="E149" s="88">
        <v>0</v>
      </c>
    </row>
    <row r="150" spans="1:5" ht="18" hidden="1" customHeight="1" outlineLevel="1">
      <c r="A150" s="86" t="s">
        <v>49</v>
      </c>
      <c r="B150" s="87" t="s">
        <v>267</v>
      </c>
      <c r="C150" s="88">
        <v>0</v>
      </c>
      <c r="D150" s="88">
        <v>0</v>
      </c>
      <c r="E150" s="88">
        <v>0</v>
      </c>
    </row>
    <row r="151" spans="1:5" ht="18" hidden="1" customHeight="1" outlineLevel="1">
      <c r="A151" s="86" t="s">
        <v>49</v>
      </c>
      <c r="B151" s="87" t="s">
        <v>205</v>
      </c>
      <c r="C151" s="88">
        <v>16866123</v>
      </c>
      <c r="D151" s="88">
        <v>111334411</v>
      </c>
      <c r="E151" s="88">
        <v>128200534</v>
      </c>
    </row>
    <row r="152" spans="1:5" ht="18" hidden="1" customHeight="1" outlineLevel="1">
      <c r="A152" s="86" t="s">
        <v>49</v>
      </c>
      <c r="B152" s="87" t="s">
        <v>206</v>
      </c>
      <c r="C152" s="88">
        <v>93</v>
      </c>
      <c r="D152" s="88">
        <v>17488363</v>
      </c>
      <c r="E152" s="88">
        <v>17488456</v>
      </c>
    </row>
    <row r="153" spans="1:5" ht="18" hidden="1" customHeight="1" outlineLevel="1">
      <c r="A153" s="86" t="s">
        <v>49</v>
      </c>
      <c r="B153" s="87" t="s">
        <v>268</v>
      </c>
      <c r="C153" s="88">
        <v>229117</v>
      </c>
      <c r="D153" s="88">
        <v>3147573</v>
      </c>
      <c r="E153" s="88">
        <v>3376690</v>
      </c>
    </row>
    <row r="154" spans="1:5" ht="18" hidden="1" customHeight="1" outlineLevel="1">
      <c r="A154" s="86" t="s">
        <v>49</v>
      </c>
      <c r="B154" s="87" t="s">
        <v>207</v>
      </c>
      <c r="C154" s="88">
        <v>24916930</v>
      </c>
      <c r="D154" s="88">
        <v>113753223</v>
      </c>
      <c r="E154" s="88">
        <v>138670153</v>
      </c>
    </row>
    <row r="155" spans="1:5" ht="18" hidden="1" customHeight="1" outlineLevel="1">
      <c r="A155" s="86" t="s">
        <v>49</v>
      </c>
      <c r="B155" s="87" t="s">
        <v>208</v>
      </c>
      <c r="C155" s="88">
        <v>24263924</v>
      </c>
      <c r="D155" s="88">
        <v>170396426</v>
      </c>
      <c r="E155" s="88">
        <v>194660350</v>
      </c>
    </row>
    <row r="156" spans="1:5" ht="18" hidden="1" customHeight="1" outlineLevel="1">
      <c r="A156" s="86" t="s">
        <v>49</v>
      </c>
      <c r="B156" s="87" t="s">
        <v>209</v>
      </c>
      <c r="C156" s="88">
        <v>728639</v>
      </c>
      <c r="D156" s="88">
        <v>44427</v>
      </c>
      <c r="E156" s="88">
        <v>773066</v>
      </c>
    </row>
    <row r="157" spans="1:5" ht="18" hidden="1" customHeight="1" outlineLevel="1">
      <c r="A157" s="86" t="s">
        <v>49</v>
      </c>
      <c r="B157" s="87" t="s">
        <v>210</v>
      </c>
      <c r="C157" s="88">
        <v>15446</v>
      </c>
      <c r="D157" s="88">
        <v>1823</v>
      </c>
      <c r="E157" s="88">
        <v>17269</v>
      </c>
    </row>
    <row r="158" spans="1:5" ht="18" hidden="1" customHeight="1" outlineLevel="1">
      <c r="A158" s="86" t="s">
        <v>49</v>
      </c>
      <c r="B158" s="87" t="s">
        <v>211</v>
      </c>
      <c r="C158" s="88">
        <v>458011</v>
      </c>
      <c r="D158" s="88">
        <v>5901815</v>
      </c>
      <c r="E158" s="88">
        <v>6359826</v>
      </c>
    </row>
    <row r="159" spans="1:5" ht="18" hidden="1" customHeight="1" outlineLevel="1">
      <c r="A159" s="86" t="s">
        <v>49</v>
      </c>
      <c r="B159" s="87" t="s">
        <v>212</v>
      </c>
      <c r="C159" s="88">
        <v>124014.189121438</v>
      </c>
      <c r="D159" s="88">
        <v>545709.606112696</v>
      </c>
      <c r="E159" s="88">
        <v>669723.79523413396</v>
      </c>
    </row>
    <row r="160" spans="1:5" ht="18" hidden="1" customHeight="1" outlineLevel="1">
      <c r="A160" s="86" t="s">
        <v>49</v>
      </c>
      <c r="B160" s="87" t="s">
        <v>213</v>
      </c>
      <c r="C160" s="88">
        <v>37766</v>
      </c>
      <c r="D160" s="88">
        <v>560464</v>
      </c>
      <c r="E160" s="88">
        <v>598230</v>
      </c>
    </row>
    <row r="161" spans="1:5" ht="18" hidden="1" customHeight="1" outlineLevel="1">
      <c r="A161" s="86" t="s">
        <v>49</v>
      </c>
      <c r="B161" s="87" t="s">
        <v>214</v>
      </c>
      <c r="C161" s="88">
        <v>0</v>
      </c>
      <c r="D161" s="88">
        <v>0</v>
      </c>
      <c r="E161" s="88">
        <v>0</v>
      </c>
    </row>
    <row r="162" spans="1:5" ht="18" hidden="1" customHeight="1" outlineLevel="1">
      <c r="A162" s="86" t="s">
        <v>49</v>
      </c>
      <c r="B162" s="87" t="s">
        <v>269</v>
      </c>
      <c r="C162" s="89"/>
      <c r="D162" s="89"/>
      <c r="E162" s="88">
        <v>0</v>
      </c>
    </row>
    <row r="163" spans="1:5" ht="18" hidden="1" customHeight="1" outlineLevel="1">
      <c r="A163" s="86" t="s">
        <v>49</v>
      </c>
      <c r="B163" s="87" t="s">
        <v>215</v>
      </c>
      <c r="C163" s="89"/>
      <c r="D163" s="89"/>
      <c r="E163" s="88">
        <v>0</v>
      </c>
    </row>
    <row r="164" spans="1:5" ht="18" hidden="1" customHeight="1" outlineLevel="1">
      <c r="A164" s="86" t="s">
        <v>49</v>
      </c>
      <c r="B164" s="87" t="s">
        <v>216</v>
      </c>
      <c r="C164" s="89"/>
      <c r="D164" s="89"/>
      <c r="E164" s="88">
        <v>0</v>
      </c>
    </row>
    <row r="165" spans="1:5" ht="18" hidden="1" customHeight="1" outlineLevel="1">
      <c r="A165" s="86" t="s">
        <v>49</v>
      </c>
      <c r="B165" s="87" t="s">
        <v>217</v>
      </c>
      <c r="C165" s="88">
        <v>4990667</v>
      </c>
      <c r="D165" s="88">
        <v>24658683</v>
      </c>
      <c r="E165" s="88">
        <v>29649350</v>
      </c>
    </row>
    <row r="166" spans="1:5" ht="18" hidden="1" customHeight="1" outlineLevel="1">
      <c r="A166" s="86" t="s">
        <v>49</v>
      </c>
      <c r="B166" s="87" t="s">
        <v>218</v>
      </c>
      <c r="C166" s="88">
        <v>537479</v>
      </c>
      <c r="D166" s="88">
        <v>889107</v>
      </c>
      <c r="E166" s="88">
        <v>1426586</v>
      </c>
    </row>
    <row r="167" spans="1:5" ht="18" hidden="1" customHeight="1" outlineLevel="1">
      <c r="A167" s="86" t="s">
        <v>49</v>
      </c>
      <c r="B167" s="87" t="s">
        <v>219</v>
      </c>
      <c r="C167" s="88">
        <v>363462.87488584901</v>
      </c>
      <c r="D167" s="88">
        <v>5040556.1251141503</v>
      </c>
      <c r="E167" s="88">
        <v>5404019</v>
      </c>
    </row>
    <row r="168" spans="1:5" ht="18" hidden="1" customHeight="1" outlineLevel="1">
      <c r="A168" s="86" t="s">
        <v>49</v>
      </c>
      <c r="B168" s="87" t="s">
        <v>220</v>
      </c>
      <c r="C168" s="88">
        <v>165862</v>
      </c>
      <c r="D168" s="88">
        <v>2215843</v>
      </c>
      <c r="E168" s="88">
        <v>2381705</v>
      </c>
    </row>
    <row r="169" spans="1:5" ht="18" hidden="1" customHeight="1" outlineLevel="1">
      <c r="A169" s="86" t="s">
        <v>49</v>
      </c>
      <c r="B169" s="87" t="s">
        <v>270</v>
      </c>
      <c r="C169" s="88">
        <v>3391207</v>
      </c>
      <c r="D169" s="88">
        <v>12564827</v>
      </c>
      <c r="E169" s="88">
        <v>15956034</v>
      </c>
    </row>
    <row r="170" spans="1:5" ht="18" customHeight="1" collapsed="1">
      <c r="A170" s="86" t="s">
        <v>63</v>
      </c>
      <c r="B170" s="90" t="s">
        <v>253</v>
      </c>
      <c r="C170" s="88">
        <f>SUM($C$148:$C$169)</f>
        <v>78759915.064007282</v>
      </c>
      <c r="D170" s="88">
        <f>SUM($D$148:$D$169)</f>
        <v>468543254.73122686</v>
      </c>
      <c r="E170" s="88">
        <f>SUM($E$148:$E$169)</f>
        <v>547303169.7952342</v>
      </c>
    </row>
    <row r="171" spans="1:5" ht="18" hidden="1" customHeight="1" outlineLevel="1">
      <c r="A171" s="86" t="s">
        <v>49</v>
      </c>
      <c r="B171" s="87" t="s">
        <v>203</v>
      </c>
      <c r="C171" s="88">
        <v>16910076</v>
      </c>
      <c r="D171" s="88">
        <v>4</v>
      </c>
      <c r="E171" s="88">
        <v>16910080</v>
      </c>
    </row>
    <row r="172" spans="1:5" ht="18" hidden="1" customHeight="1" outlineLevel="1">
      <c r="A172" s="86" t="s">
        <v>49</v>
      </c>
      <c r="B172" s="87" t="s">
        <v>204</v>
      </c>
      <c r="C172" s="88">
        <v>0</v>
      </c>
      <c r="D172" s="88">
        <v>837951</v>
      </c>
      <c r="E172" s="88">
        <v>837951</v>
      </c>
    </row>
    <row r="173" spans="1:5" ht="18" hidden="1" customHeight="1" outlineLevel="1">
      <c r="A173" s="86" t="s">
        <v>49</v>
      </c>
      <c r="B173" s="87" t="s">
        <v>267</v>
      </c>
      <c r="C173" s="88">
        <v>0</v>
      </c>
      <c r="D173" s="88">
        <v>28247</v>
      </c>
      <c r="E173" s="88">
        <v>28247</v>
      </c>
    </row>
    <row r="174" spans="1:5" ht="18" hidden="1" customHeight="1" outlineLevel="1">
      <c r="A174" s="86" t="s">
        <v>49</v>
      </c>
      <c r="B174" s="87" t="s">
        <v>205</v>
      </c>
      <c r="C174" s="88">
        <v>30150790</v>
      </c>
      <c r="D174" s="88">
        <v>270522610</v>
      </c>
      <c r="E174" s="88">
        <v>300673400</v>
      </c>
    </row>
    <row r="175" spans="1:5" ht="18" hidden="1" customHeight="1" outlineLevel="1">
      <c r="A175" s="86" t="s">
        <v>49</v>
      </c>
      <c r="B175" s="87" t="s">
        <v>206</v>
      </c>
      <c r="C175" s="88">
        <v>1663936</v>
      </c>
      <c r="D175" s="88">
        <v>34930722</v>
      </c>
      <c r="E175" s="88">
        <v>36594658</v>
      </c>
    </row>
    <row r="176" spans="1:5" ht="18" hidden="1" customHeight="1" outlineLevel="1">
      <c r="A176" s="86" t="s">
        <v>49</v>
      </c>
      <c r="B176" s="87" t="s">
        <v>268</v>
      </c>
      <c r="C176" s="88">
        <v>266559</v>
      </c>
      <c r="D176" s="88">
        <v>3692248</v>
      </c>
      <c r="E176" s="88">
        <v>3958807</v>
      </c>
    </row>
    <row r="177" spans="1:5" ht="18" hidden="1" customHeight="1" outlineLevel="1">
      <c r="A177" s="86" t="s">
        <v>49</v>
      </c>
      <c r="B177" s="87" t="s">
        <v>207</v>
      </c>
      <c r="C177" s="88">
        <v>39015353</v>
      </c>
      <c r="D177" s="88">
        <v>206177087</v>
      </c>
      <c r="E177" s="88">
        <v>245192440</v>
      </c>
    </row>
    <row r="178" spans="1:5" ht="18" hidden="1" customHeight="1" outlineLevel="1">
      <c r="A178" s="86" t="s">
        <v>49</v>
      </c>
      <c r="B178" s="87" t="s">
        <v>208</v>
      </c>
      <c r="C178" s="88">
        <v>24263924</v>
      </c>
      <c r="D178" s="88">
        <v>170396426</v>
      </c>
      <c r="E178" s="88">
        <v>194660350</v>
      </c>
    </row>
    <row r="179" spans="1:5" ht="18" hidden="1" customHeight="1" outlineLevel="1">
      <c r="A179" s="86" t="s">
        <v>49</v>
      </c>
      <c r="B179" s="87" t="s">
        <v>209</v>
      </c>
      <c r="C179" s="88">
        <v>741398</v>
      </c>
      <c r="D179" s="88">
        <v>44850</v>
      </c>
      <c r="E179" s="88">
        <v>786248</v>
      </c>
    </row>
    <row r="180" spans="1:5" ht="18" hidden="1" customHeight="1" outlineLevel="1">
      <c r="A180" s="86" t="s">
        <v>49</v>
      </c>
      <c r="B180" s="87" t="s">
        <v>210</v>
      </c>
      <c r="C180" s="88">
        <v>58864</v>
      </c>
      <c r="D180" s="88">
        <v>30796</v>
      </c>
      <c r="E180" s="88">
        <v>89660</v>
      </c>
    </row>
    <row r="181" spans="1:5" ht="18" hidden="1" customHeight="1" outlineLevel="1">
      <c r="A181" s="86" t="s">
        <v>49</v>
      </c>
      <c r="B181" s="87" t="s">
        <v>211</v>
      </c>
      <c r="C181" s="88">
        <v>458011</v>
      </c>
      <c r="D181" s="88">
        <v>5901815</v>
      </c>
      <c r="E181" s="88">
        <v>6359826</v>
      </c>
    </row>
    <row r="182" spans="1:5" ht="18" hidden="1" customHeight="1" outlineLevel="1">
      <c r="A182" s="86" t="s">
        <v>49</v>
      </c>
      <c r="B182" s="87" t="s">
        <v>212</v>
      </c>
      <c r="C182" s="88">
        <v>124014.189121438</v>
      </c>
      <c r="D182" s="88">
        <v>1262291.1361127</v>
      </c>
      <c r="E182" s="88">
        <v>1386305.32523413</v>
      </c>
    </row>
    <row r="183" spans="1:5" ht="18" hidden="1" customHeight="1" outlineLevel="1">
      <c r="A183" s="86" t="s">
        <v>49</v>
      </c>
      <c r="B183" s="87" t="s">
        <v>213</v>
      </c>
      <c r="C183" s="88">
        <v>5758094</v>
      </c>
      <c r="D183" s="88">
        <v>98695317</v>
      </c>
      <c r="E183" s="88">
        <v>104453411</v>
      </c>
    </row>
    <row r="184" spans="1:5" ht="18" hidden="1" customHeight="1" outlineLevel="1">
      <c r="A184" s="86" t="s">
        <v>49</v>
      </c>
      <c r="B184" s="87" t="s">
        <v>214</v>
      </c>
      <c r="C184" s="88">
        <v>0</v>
      </c>
      <c r="D184" s="88">
        <v>195734</v>
      </c>
      <c r="E184" s="88">
        <v>195734</v>
      </c>
    </row>
    <row r="185" spans="1:5" ht="18" hidden="1" customHeight="1" outlineLevel="1">
      <c r="A185" s="86" t="s">
        <v>49</v>
      </c>
      <c r="B185" s="87" t="s">
        <v>269</v>
      </c>
      <c r="C185" s="88">
        <v>0</v>
      </c>
      <c r="D185" s="88">
        <v>-55289</v>
      </c>
      <c r="E185" s="88">
        <v>-55289</v>
      </c>
    </row>
    <row r="186" spans="1:5" ht="18" hidden="1" customHeight="1" outlineLevel="1">
      <c r="A186" s="86" t="s">
        <v>49</v>
      </c>
      <c r="B186" s="87" t="s">
        <v>215</v>
      </c>
      <c r="C186" s="88">
        <v>223194</v>
      </c>
      <c r="D186" s="88">
        <v>0</v>
      </c>
      <c r="E186" s="88">
        <v>223194</v>
      </c>
    </row>
    <row r="187" spans="1:5" ht="18" hidden="1" customHeight="1" outlineLevel="1">
      <c r="A187" s="86" t="s">
        <v>49</v>
      </c>
      <c r="B187" s="87" t="s">
        <v>216</v>
      </c>
      <c r="C187" s="88">
        <v>39774</v>
      </c>
      <c r="D187" s="88">
        <v>0</v>
      </c>
      <c r="E187" s="88">
        <v>39774</v>
      </c>
    </row>
    <row r="188" spans="1:5" ht="18" hidden="1" customHeight="1" outlineLevel="1">
      <c r="A188" s="86" t="s">
        <v>49</v>
      </c>
      <c r="B188" s="87" t="s">
        <v>217</v>
      </c>
      <c r="C188" s="88">
        <v>6012024</v>
      </c>
      <c r="D188" s="88">
        <v>31741863</v>
      </c>
      <c r="E188" s="88">
        <v>37753887</v>
      </c>
    </row>
    <row r="189" spans="1:5" ht="18" hidden="1" customHeight="1" outlineLevel="1">
      <c r="A189" s="86" t="s">
        <v>49</v>
      </c>
      <c r="B189" s="87" t="s">
        <v>218</v>
      </c>
      <c r="C189" s="88">
        <v>668358</v>
      </c>
      <c r="D189" s="88">
        <v>1700737</v>
      </c>
      <c r="E189" s="88">
        <v>2369095</v>
      </c>
    </row>
    <row r="190" spans="1:5" ht="18" hidden="1" customHeight="1" outlineLevel="1">
      <c r="A190" s="86" t="s">
        <v>49</v>
      </c>
      <c r="B190" s="87" t="s">
        <v>219</v>
      </c>
      <c r="C190" s="88">
        <v>363462.87488584901</v>
      </c>
      <c r="D190" s="88">
        <v>5040556.1251141503</v>
      </c>
      <c r="E190" s="88">
        <v>5404019</v>
      </c>
    </row>
    <row r="191" spans="1:5" ht="18" hidden="1" customHeight="1" outlineLevel="1">
      <c r="A191" s="86" t="s">
        <v>49</v>
      </c>
      <c r="B191" s="87" t="s">
        <v>220</v>
      </c>
      <c r="C191" s="88">
        <v>306668</v>
      </c>
      <c r="D191" s="88">
        <v>4256332</v>
      </c>
      <c r="E191" s="88">
        <v>4563000</v>
      </c>
    </row>
    <row r="192" spans="1:5" ht="18" hidden="1" customHeight="1" outlineLevel="1">
      <c r="A192" s="86" t="s">
        <v>49</v>
      </c>
      <c r="B192" s="87" t="s">
        <v>270</v>
      </c>
      <c r="C192" s="88">
        <v>3391207</v>
      </c>
      <c r="D192" s="88">
        <v>12564827</v>
      </c>
      <c r="E192" s="88">
        <v>15956034</v>
      </c>
    </row>
    <row r="193" spans="1:5" ht="18" customHeight="1" collapsed="1">
      <c r="A193" s="86" t="s">
        <v>65</v>
      </c>
      <c r="B193" s="90" t="s">
        <v>254</v>
      </c>
      <c r="C193" s="88">
        <f>SUM($C$171:$C$192)</f>
        <v>130415707.06400728</v>
      </c>
      <c r="D193" s="88">
        <f>SUM($D$171:$D$192)</f>
        <v>847965124.26122689</v>
      </c>
      <c r="E193" s="88">
        <f>SUM($E$171:$E$192)</f>
        <v>978380831.32523417</v>
      </c>
    </row>
    <row r="194" spans="1:5" ht="18" hidden="1" customHeight="1" outlineLevel="1">
      <c r="A194" s="86" t="s">
        <v>49</v>
      </c>
      <c r="B194" s="91" t="s">
        <v>203</v>
      </c>
      <c r="C194" s="88">
        <v>57080483</v>
      </c>
      <c r="D194" s="88">
        <v>95690</v>
      </c>
      <c r="E194" s="88">
        <v>57176173</v>
      </c>
    </row>
    <row r="195" spans="1:5" ht="18" hidden="1" customHeight="1" outlineLevel="1">
      <c r="A195" s="86" t="s">
        <v>49</v>
      </c>
      <c r="B195" s="91" t="s">
        <v>204</v>
      </c>
      <c r="C195" s="88">
        <v>1381386</v>
      </c>
      <c r="D195" s="88">
        <v>17665488</v>
      </c>
      <c r="E195" s="88">
        <v>19046874</v>
      </c>
    </row>
    <row r="196" spans="1:5" ht="18" hidden="1" customHeight="1" outlineLevel="1">
      <c r="A196" s="86" t="s">
        <v>49</v>
      </c>
      <c r="B196" s="91" t="s">
        <v>267</v>
      </c>
      <c r="C196" s="88">
        <v>0</v>
      </c>
      <c r="D196" s="88">
        <v>34007772</v>
      </c>
      <c r="E196" s="88">
        <v>34007772</v>
      </c>
    </row>
    <row r="197" spans="1:5" ht="18" hidden="1" customHeight="1" outlineLevel="1">
      <c r="A197" s="86" t="s">
        <v>49</v>
      </c>
      <c r="B197" s="91" t="s">
        <v>205</v>
      </c>
      <c r="C197" s="88">
        <v>233718298</v>
      </c>
      <c r="D197" s="88">
        <v>2056994722</v>
      </c>
      <c r="E197" s="88">
        <v>2290713020</v>
      </c>
    </row>
    <row r="198" spans="1:5" ht="18" hidden="1" customHeight="1" outlineLevel="1">
      <c r="A198" s="86" t="s">
        <v>49</v>
      </c>
      <c r="B198" s="91" t="s">
        <v>206</v>
      </c>
      <c r="C198" s="88">
        <v>22529167</v>
      </c>
      <c r="D198" s="88">
        <v>630461091</v>
      </c>
      <c r="E198" s="88">
        <v>652990258</v>
      </c>
    </row>
    <row r="199" spans="1:5" ht="18" hidden="1" customHeight="1" outlineLevel="1">
      <c r="A199" s="86" t="s">
        <v>49</v>
      </c>
      <c r="B199" s="91" t="s">
        <v>268</v>
      </c>
      <c r="C199" s="88">
        <v>2302965</v>
      </c>
      <c r="D199" s="88">
        <v>17796605</v>
      </c>
      <c r="E199" s="88">
        <v>20099570</v>
      </c>
    </row>
    <row r="200" spans="1:5" ht="18" hidden="1" customHeight="1" outlineLevel="1">
      <c r="A200" s="86" t="s">
        <v>49</v>
      </c>
      <c r="B200" s="91" t="s">
        <v>207</v>
      </c>
      <c r="C200" s="88">
        <v>174827631</v>
      </c>
      <c r="D200" s="88">
        <v>1412443187</v>
      </c>
      <c r="E200" s="88">
        <v>1587270818</v>
      </c>
    </row>
    <row r="201" spans="1:5" ht="18" hidden="1" customHeight="1" outlineLevel="1">
      <c r="A201" s="86" t="s">
        <v>49</v>
      </c>
      <c r="B201" s="91" t="s">
        <v>208</v>
      </c>
      <c r="C201" s="88">
        <v>294018838</v>
      </c>
      <c r="D201" s="88">
        <v>2087885445</v>
      </c>
      <c r="E201" s="88">
        <v>2381904283</v>
      </c>
    </row>
    <row r="202" spans="1:5" ht="18" hidden="1" customHeight="1" outlineLevel="1">
      <c r="A202" s="86" t="s">
        <v>49</v>
      </c>
      <c r="B202" s="91" t="s">
        <v>209</v>
      </c>
      <c r="C202" s="88">
        <v>7078329</v>
      </c>
      <c r="D202" s="88">
        <v>498853</v>
      </c>
      <c r="E202" s="88">
        <v>7577182</v>
      </c>
    </row>
    <row r="203" spans="1:5" ht="18" hidden="1" customHeight="1" outlineLevel="1">
      <c r="A203" s="86" t="s">
        <v>49</v>
      </c>
      <c r="B203" s="91" t="s">
        <v>210</v>
      </c>
      <c r="C203" s="88">
        <v>13056445</v>
      </c>
      <c r="D203" s="88">
        <v>1481684</v>
      </c>
      <c r="E203" s="88">
        <v>14538129</v>
      </c>
    </row>
    <row r="204" spans="1:5" ht="18" hidden="1" customHeight="1" outlineLevel="1">
      <c r="A204" s="86" t="s">
        <v>49</v>
      </c>
      <c r="B204" s="91" t="s">
        <v>211</v>
      </c>
      <c r="C204" s="88">
        <v>6228012</v>
      </c>
      <c r="D204" s="88">
        <v>119657910</v>
      </c>
      <c r="E204" s="88">
        <v>125885922</v>
      </c>
    </row>
    <row r="205" spans="1:5" ht="18" hidden="1" customHeight="1" outlineLevel="1">
      <c r="A205" s="86" t="s">
        <v>49</v>
      </c>
      <c r="B205" s="91" t="s">
        <v>212</v>
      </c>
      <c r="C205" s="88">
        <v>14042230.404414499</v>
      </c>
      <c r="D205" s="88">
        <v>77365720.149912</v>
      </c>
      <c r="E205" s="88">
        <v>91407950.5543264</v>
      </c>
    </row>
    <row r="206" spans="1:5" ht="18" hidden="1" customHeight="1" outlineLevel="1">
      <c r="A206" s="86" t="s">
        <v>49</v>
      </c>
      <c r="B206" s="91" t="s">
        <v>213</v>
      </c>
      <c r="C206" s="88">
        <v>81582754</v>
      </c>
      <c r="D206" s="88">
        <v>1142835715</v>
      </c>
      <c r="E206" s="88">
        <v>1224418469</v>
      </c>
    </row>
    <row r="207" spans="1:5" ht="18" hidden="1" customHeight="1" outlineLevel="1">
      <c r="A207" s="86" t="s">
        <v>49</v>
      </c>
      <c r="B207" s="91" t="s">
        <v>214</v>
      </c>
      <c r="C207" s="88">
        <v>5175032</v>
      </c>
      <c r="D207" s="88">
        <v>9884765</v>
      </c>
      <c r="E207" s="88">
        <v>15059797</v>
      </c>
    </row>
    <row r="208" spans="1:5" ht="18" hidden="1" customHeight="1" outlineLevel="1">
      <c r="A208" s="86" t="s">
        <v>49</v>
      </c>
      <c r="B208" s="91" t="s">
        <v>269</v>
      </c>
      <c r="C208" s="88">
        <v>1062064</v>
      </c>
      <c r="D208" s="88">
        <v>3600823</v>
      </c>
      <c r="E208" s="88">
        <v>4662887</v>
      </c>
    </row>
    <row r="209" spans="1:5" ht="18" hidden="1" customHeight="1" outlineLevel="1">
      <c r="A209" s="86" t="s">
        <v>49</v>
      </c>
      <c r="B209" s="91" t="s">
        <v>215</v>
      </c>
      <c r="C209" s="88">
        <v>3893960</v>
      </c>
      <c r="D209" s="88">
        <v>0</v>
      </c>
      <c r="E209" s="88">
        <v>3893960</v>
      </c>
    </row>
    <row r="210" spans="1:5" ht="18" hidden="1" customHeight="1" outlineLevel="1">
      <c r="A210" s="86" t="s">
        <v>49</v>
      </c>
      <c r="B210" s="91" t="s">
        <v>216</v>
      </c>
      <c r="C210" s="88">
        <v>3290392</v>
      </c>
      <c r="D210" s="88">
        <v>0</v>
      </c>
      <c r="E210" s="88">
        <v>3290392</v>
      </c>
    </row>
    <row r="211" spans="1:5" ht="18" hidden="1" customHeight="1" outlineLevel="1">
      <c r="A211" s="86" t="s">
        <v>49</v>
      </c>
      <c r="B211" s="91" t="s">
        <v>217</v>
      </c>
      <c r="C211" s="88">
        <v>516675653</v>
      </c>
      <c r="D211" s="88">
        <v>900649683</v>
      </c>
      <c r="E211" s="88">
        <v>1417325336</v>
      </c>
    </row>
    <row r="212" spans="1:5" ht="18" hidden="1" customHeight="1" outlineLevel="1">
      <c r="A212" s="86" t="s">
        <v>49</v>
      </c>
      <c r="B212" s="91" t="s">
        <v>218</v>
      </c>
      <c r="C212" s="88">
        <v>27389997</v>
      </c>
      <c r="D212" s="88">
        <v>48360534</v>
      </c>
      <c r="E212" s="88">
        <v>75750531</v>
      </c>
    </row>
    <row r="213" spans="1:5" ht="18" hidden="1" customHeight="1" outlineLevel="1">
      <c r="A213" s="86" t="s">
        <v>49</v>
      </c>
      <c r="B213" s="91" t="s">
        <v>219</v>
      </c>
      <c r="C213" s="88">
        <v>5919072.9937420804</v>
      </c>
      <c r="D213" s="88">
        <v>82290389.006257907</v>
      </c>
      <c r="E213" s="88">
        <v>88209462</v>
      </c>
    </row>
    <row r="214" spans="1:5" ht="18" hidden="1" customHeight="1" outlineLevel="1">
      <c r="A214" s="86" t="s">
        <v>49</v>
      </c>
      <c r="B214" s="91" t="s">
        <v>220</v>
      </c>
      <c r="C214" s="88">
        <v>3661890</v>
      </c>
      <c r="D214" s="88">
        <v>70652144</v>
      </c>
      <c r="E214" s="88">
        <v>74314034</v>
      </c>
    </row>
    <row r="215" spans="1:5" ht="18" hidden="1" customHeight="1" outlineLevel="1">
      <c r="A215" s="86" t="s">
        <v>49</v>
      </c>
      <c r="B215" s="91" t="s">
        <v>270</v>
      </c>
      <c r="C215" s="88">
        <v>6365478</v>
      </c>
      <c r="D215" s="88">
        <v>24636210</v>
      </c>
      <c r="E215" s="88">
        <v>31001688</v>
      </c>
    </row>
    <row r="216" spans="1:5" ht="18" customHeight="1" collapsed="1">
      <c r="A216" s="86" t="s">
        <v>67</v>
      </c>
      <c r="B216" s="92" t="s">
        <v>255</v>
      </c>
      <c r="C216" s="88">
        <f>SUM($C$194:$C$215)</f>
        <v>1481280077.3981566</v>
      </c>
      <c r="D216" s="88">
        <f>SUM($D$194:$D$215)</f>
        <v>8739264430.1561699</v>
      </c>
      <c r="E216" s="88">
        <f>SUM($E$194:$E$215)</f>
        <v>10220544507.554325</v>
      </c>
    </row>
    <row r="217" spans="1:5" ht="18" customHeight="1">
      <c r="A217" s="455" t="s">
        <v>256</v>
      </c>
      <c r="B217" s="455"/>
      <c r="C217" s="455"/>
      <c r="D217" s="455"/>
      <c r="E217" s="455"/>
    </row>
    <row r="218" spans="1:5" ht="18" hidden="1" customHeight="1" outlineLevel="1">
      <c r="A218" s="86" t="s">
        <v>49</v>
      </c>
      <c r="B218" s="87" t="s">
        <v>203</v>
      </c>
      <c r="C218" s="88">
        <v>980401</v>
      </c>
      <c r="D218" s="88">
        <v>75719</v>
      </c>
      <c r="E218" s="88">
        <v>1056120</v>
      </c>
    </row>
    <row r="219" spans="1:5" ht="18" hidden="1" customHeight="1" outlineLevel="1">
      <c r="A219" s="86" t="s">
        <v>49</v>
      </c>
      <c r="B219" s="87" t="s">
        <v>204</v>
      </c>
      <c r="C219" s="88">
        <v>303672</v>
      </c>
      <c r="D219" s="88">
        <v>591175</v>
      </c>
      <c r="E219" s="88">
        <v>894847</v>
      </c>
    </row>
    <row r="220" spans="1:5" ht="18" hidden="1" customHeight="1" outlineLevel="1">
      <c r="A220" s="86" t="s">
        <v>49</v>
      </c>
      <c r="B220" s="87" t="s">
        <v>267</v>
      </c>
      <c r="C220" s="88">
        <v>0</v>
      </c>
      <c r="D220" s="88">
        <v>516451</v>
      </c>
      <c r="E220" s="88">
        <v>516451</v>
      </c>
    </row>
    <row r="221" spans="1:5" ht="18" hidden="1" customHeight="1" outlineLevel="1">
      <c r="A221" s="86" t="s">
        <v>49</v>
      </c>
      <c r="B221" s="87" t="s">
        <v>205</v>
      </c>
      <c r="C221" s="88">
        <v>1339182</v>
      </c>
      <c r="D221" s="88">
        <v>91484335</v>
      </c>
      <c r="E221" s="88">
        <v>92823517</v>
      </c>
    </row>
    <row r="222" spans="1:5" ht="18" hidden="1" customHeight="1" outlineLevel="1">
      <c r="A222" s="86" t="s">
        <v>49</v>
      </c>
      <c r="B222" s="87" t="s">
        <v>206</v>
      </c>
      <c r="C222" s="88">
        <v>889596</v>
      </c>
      <c r="D222" s="88">
        <v>41013705</v>
      </c>
      <c r="E222" s="88">
        <v>41903301</v>
      </c>
    </row>
    <row r="223" spans="1:5" ht="18" hidden="1" customHeight="1" outlineLevel="1">
      <c r="A223" s="86" t="s">
        <v>49</v>
      </c>
      <c r="B223" s="87" t="s">
        <v>268</v>
      </c>
      <c r="C223" s="88">
        <v>0</v>
      </c>
      <c r="D223" s="88">
        <v>358133</v>
      </c>
      <c r="E223" s="88">
        <v>358133</v>
      </c>
    </row>
    <row r="224" spans="1:5" ht="18" hidden="1" customHeight="1" outlineLevel="1">
      <c r="A224" s="86" t="s">
        <v>49</v>
      </c>
      <c r="B224" s="87" t="s">
        <v>207</v>
      </c>
      <c r="C224" s="88">
        <v>3649260</v>
      </c>
      <c r="D224" s="88">
        <v>78033865</v>
      </c>
      <c r="E224" s="88">
        <v>81683125</v>
      </c>
    </row>
    <row r="225" spans="1:5" ht="18" hidden="1" customHeight="1" outlineLevel="1">
      <c r="A225" s="86" t="s">
        <v>49</v>
      </c>
      <c r="B225" s="87" t="s">
        <v>208</v>
      </c>
      <c r="C225" s="88">
        <v>2091545</v>
      </c>
      <c r="D225" s="88">
        <v>277349702</v>
      </c>
      <c r="E225" s="88">
        <v>279441247</v>
      </c>
    </row>
    <row r="226" spans="1:5" ht="18" hidden="1" customHeight="1" outlineLevel="1">
      <c r="A226" s="86" t="s">
        <v>49</v>
      </c>
      <c r="B226" s="87" t="s">
        <v>209</v>
      </c>
      <c r="C226" s="88">
        <v>73904</v>
      </c>
      <c r="D226" s="88">
        <v>0</v>
      </c>
      <c r="E226" s="88">
        <v>73904</v>
      </c>
    </row>
    <row r="227" spans="1:5" ht="18" hidden="1" customHeight="1" outlineLevel="1">
      <c r="A227" s="86" t="s">
        <v>49</v>
      </c>
      <c r="B227" s="87" t="s">
        <v>210</v>
      </c>
      <c r="C227" s="88">
        <v>286653</v>
      </c>
      <c r="D227" s="88">
        <v>764</v>
      </c>
      <c r="E227" s="88">
        <v>287417</v>
      </c>
    </row>
    <row r="228" spans="1:5" ht="18" hidden="1" customHeight="1" outlineLevel="1">
      <c r="A228" s="86" t="s">
        <v>49</v>
      </c>
      <c r="B228" s="87" t="s">
        <v>211</v>
      </c>
      <c r="C228" s="88">
        <v>36335</v>
      </c>
      <c r="D228" s="88">
        <v>3124886</v>
      </c>
      <c r="E228" s="88">
        <v>3161221</v>
      </c>
    </row>
    <row r="229" spans="1:5" ht="18" hidden="1" customHeight="1" outlineLevel="1">
      <c r="A229" s="86" t="s">
        <v>49</v>
      </c>
      <c r="B229" s="87" t="s">
        <v>212</v>
      </c>
      <c r="C229" s="88">
        <v>61996</v>
      </c>
      <c r="D229" s="88">
        <v>4583939.7300000004</v>
      </c>
      <c r="E229" s="88">
        <v>4645935.7300000004</v>
      </c>
    </row>
    <row r="230" spans="1:5" ht="18" hidden="1" customHeight="1" outlineLevel="1">
      <c r="A230" s="86" t="s">
        <v>49</v>
      </c>
      <c r="B230" s="87" t="s">
        <v>213</v>
      </c>
      <c r="C230" s="88">
        <v>1082764</v>
      </c>
      <c r="D230" s="88">
        <v>72085302</v>
      </c>
      <c r="E230" s="88">
        <v>73168066</v>
      </c>
    </row>
    <row r="231" spans="1:5" ht="18" hidden="1" customHeight="1" outlineLevel="1">
      <c r="A231" s="86" t="s">
        <v>49</v>
      </c>
      <c r="B231" s="87" t="s">
        <v>214</v>
      </c>
      <c r="C231" s="88">
        <v>2309415</v>
      </c>
      <c r="D231" s="88">
        <v>4323836</v>
      </c>
      <c r="E231" s="88">
        <v>6633251</v>
      </c>
    </row>
    <row r="232" spans="1:5" ht="18" hidden="1" customHeight="1" outlineLevel="1">
      <c r="A232" s="86" t="s">
        <v>49</v>
      </c>
      <c r="B232" s="87" t="s">
        <v>269</v>
      </c>
      <c r="C232" s="88">
        <v>23813.279999999999</v>
      </c>
      <c r="D232" s="88">
        <v>42335</v>
      </c>
      <c r="E232" s="88">
        <v>66148.28</v>
      </c>
    </row>
    <row r="233" spans="1:5" ht="18" hidden="1" customHeight="1" outlineLevel="1">
      <c r="A233" s="86" t="s">
        <v>49</v>
      </c>
      <c r="B233" s="87" t="s">
        <v>215</v>
      </c>
      <c r="C233" s="88">
        <v>256844</v>
      </c>
      <c r="D233" s="89"/>
      <c r="E233" s="88">
        <v>256844</v>
      </c>
    </row>
    <row r="234" spans="1:5" ht="18" hidden="1" customHeight="1" outlineLevel="1">
      <c r="A234" s="86" t="s">
        <v>49</v>
      </c>
      <c r="B234" s="87" t="s">
        <v>216</v>
      </c>
      <c r="C234" s="88">
        <v>0</v>
      </c>
      <c r="D234" s="89"/>
      <c r="E234" s="88">
        <v>0</v>
      </c>
    </row>
    <row r="235" spans="1:5" ht="18" hidden="1" customHeight="1" outlineLevel="1">
      <c r="A235" s="86" t="s">
        <v>49</v>
      </c>
      <c r="B235" s="87" t="s">
        <v>217</v>
      </c>
      <c r="C235" s="88">
        <v>24174321</v>
      </c>
      <c r="D235" s="88">
        <v>114692669</v>
      </c>
      <c r="E235" s="88">
        <v>138866990</v>
      </c>
    </row>
    <row r="236" spans="1:5" ht="18" hidden="1" customHeight="1" outlineLevel="1">
      <c r="A236" s="86" t="s">
        <v>49</v>
      </c>
      <c r="B236" s="87" t="s">
        <v>218</v>
      </c>
      <c r="C236" s="88">
        <v>145441</v>
      </c>
      <c r="D236" s="88">
        <v>2090893</v>
      </c>
      <c r="E236" s="88">
        <v>2236334</v>
      </c>
    </row>
    <row r="237" spans="1:5" ht="18" hidden="1" customHeight="1" outlineLevel="1">
      <c r="A237" s="86" t="s">
        <v>49</v>
      </c>
      <c r="B237" s="87" t="s">
        <v>219</v>
      </c>
      <c r="C237" s="88">
        <v>234365.19</v>
      </c>
      <c r="D237" s="88">
        <v>1212554.645</v>
      </c>
      <c r="E237" s="88">
        <v>1446919.835</v>
      </c>
    </row>
    <row r="238" spans="1:5" ht="18" hidden="1" customHeight="1" outlineLevel="1">
      <c r="A238" s="86" t="s">
        <v>49</v>
      </c>
      <c r="B238" s="87" t="s">
        <v>220</v>
      </c>
      <c r="C238" s="88">
        <v>817322</v>
      </c>
      <c r="D238" s="88">
        <v>1513362</v>
      </c>
      <c r="E238" s="88">
        <v>2330684</v>
      </c>
    </row>
    <row r="239" spans="1:5" ht="18" hidden="1" customHeight="1" outlineLevel="1">
      <c r="A239" s="86" t="s">
        <v>49</v>
      </c>
      <c r="B239" s="87" t="s">
        <v>270</v>
      </c>
      <c r="C239" s="89"/>
      <c r="D239" s="89"/>
      <c r="E239" s="88">
        <v>0</v>
      </c>
    </row>
    <row r="240" spans="1:5" ht="18" customHeight="1" collapsed="1">
      <c r="A240" s="86" t="s">
        <v>69</v>
      </c>
      <c r="B240" s="90" t="s">
        <v>257</v>
      </c>
      <c r="C240" s="88">
        <f>SUM($C$218:$C$239)</f>
        <v>38756829.469999999</v>
      </c>
      <c r="D240" s="88">
        <f>SUM($D$218:$D$239)</f>
        <v>693093626.375</v>
      </c>
      <c r="E240" s="88">
        <f>SUM($E$218:$E$239)</f>
        <v>731850455.84500003</v>
      </c>
    </row>
    <row r="241" spans="1:5" ht="18" hidden="1" customHeight="1" outlineLevel="1">
      <c r="A241" s="86" t="s">
        <v>49</v>
      </c>
      <c r="B241" s="87" t="s">
        <v>203</v>
      </c>
      <c r="C241" s="88">
        <v>10618252</v>
      </c>
      <c r="D241" s="88">
        <v>18280</v>
      </c>
      <c r="E241" s="88">
        <v>10636532</v>
      </c>
    </row>
    <row r="242" spans="1:5" ht="18" hidden="1" customHeight="1" outlineLevel="1">
      <c r="A242" s="86" t="s">
        <v>49</v>
      </c>
      <c r="B242" s="87" t="s">
        <v>204</v>
      </c>
      <c r="C242" s="88">
        <v>2246719</v>
      </c>
      <c r="D242" s="88">
        <v>7184938</v>
      </c>
      <c r="E242" s="88">
        <v>9431657</v>
      </c>
    </row>
    <row r="243" spans="1:5" ht="18" hidden="1" customHeight="1" outlineLevel="1">
      <c r="A243" s="86" t="s">
        <v>49</v>
      </c>
      <c r="B243" s="87" t="s">
        <v>267</v>
      </c>
      <c r="C243" s="88">
        <v>0</v>
      </c>
      <c r="D243" s="88">
        <v>9921372</v>
      </c>
      <c r="E243" s="88">
        <v>9921372</v>
      </c>
    </row>
    <row r="244" spans="1:5" ht="18" hidden="1" customHeight="1" outlineLevel="1">
      <c r="A244" s="86" t="s">
        <v>49</v>
      </c>
      <c r="B244" s="87" t="s">
        <v>205</v>
      </c>
      <c r="C244" s="88">
        <v>50301391</v>
      </c>
      <c r="D244" s="88">
        <v>692107887</v>
      </c>
      <c r="E244" s="88">
        <v>742409278</v>
      </c>
    </row>
    <row r="245" spans="1:5" ht="18" hidden="1" customHeight="1" outlineLevel="1">
      <c r="A245" s="86" t="s">
        <v>49</v>
      </c>
      <c r="B245" s="87" t="s">
        <v>206</v>
      </c>
      <c r="C245" s="88">
        <v>19974000</v>
      </c>
      <c r="D245" s="88">
        <v>236545319</v>
      </c>
      <c r="E245" s="88">
        <v>256519319</v>
      </c>
    </row>
    <row r="246" spans="1:5" ht="18" hidden="1" customHeight="1" outlineLevel="1">
      <c r="A246" s="86" t="s">
        <v>49</v>
      </c>
      <c r="B246" s="87" t="s">
        <v>268</v>
      </c>
      <c r="C246" s="88">
        <v>51729</v>
      </c>
      <c r="D246" s="88">
        <v>5255994</v>
      </c>
      <c r="E246" s="88">
        <v>5307723</v>
      </c>
    </row>
    <row r="247" spans="1:5" ht="18" hidden="1" customHeight="1" outlineLevel="1">
      <c r="A247" s="86" t="s">
        <v>49</v>
      </c>
      <c r="B247" s="87" t="s">
        <v>207</v>
      </c>
      <c r="C247" s="88">
        <v>41883077</v>
      </c>
      <c r="D247" s="88">
        <v>622369622</v>
      </c>
      <c r="E247" s="88">
        <v>664252699</v>
      </c>
    </row>
    <row r="248" spans="1:5" ht="18" hidden="1" customHeight="1" outlineLevel="1">
      <c r="A248" s="86" t="s">
        <v>49</v>
      </c>
      <c r="B248" s="87" t="s">
        <v>208</v>
      </c>
      <c r="C248" s="88">
        <v>7505104</v>
      </c>
      <c r="D248" s="88">
        <v>661996809</v>
      </c>
      <c r="E248" s="88">
        <v>669501913</v>
      </c>
    </row>
    <row r="249" spans="1:5" ht="18" hidden="1" customHeight="1" outlineLevel="1">
      <c r="A249" s="86" t="s">
        <v>49</v>
      </c>
      <c r="B249" s="87" t="s">
        <v>209</v>
      </c>
      <c r="C249" s="88">
        <v>1453458</v>
      </c>
      <c r="D249" s="88">
        <v>80984</v>
      </c>
      <c r="E249" s="88">
        <v>1534442</v>
      </c>
    </row>
    <row r="250" spans="1:5" ht="18" hidden="1" customHeight="1" outlineLevel="1">
      <c r="A250" s="86" t="s">
        <v>49</v>
      </c>
      <c r="B250" s="87" t="s">
        <v>210</v>
      </c>
      <c r="C250" s="88">
        <v>1993923</v>
      </c>
      <c r="D250" s="88">
        <v>484661</v>
      </c>
      <c r="E250" s="88">
        <v>2478584</v>
      </c>
    </row>
    <row r="251" spans="1:5" ht="18" hidden="1" customHeight="1" outlineLevel="1">
      <c r="A251" s="86" t="s">
        <v>49</v>
      </c>
      <c r="B251" s="87" t="s">
        <v>211</v>
      </c>
      <c r="C251" s="88">
        <v>1429486</v>
      </c>
      <c r="D251" s="88">
        <v>60747976</v>
      </c>
      <c r="E251" s="88">
        <v>62177462</v>
      </c>
    </row>
    <row r="252" spans="1:5" ht="18" hidden="1" customHeight="1" outlineLevel="1">
      <c r="A252" s="86" t="s">
        <v>49</v>
      </c>
      <c r="B252" s="87" t="s">
        <v>212</v>
      </c>
      <c r="C252" s="88">
        <v>4464536.1278868504</v>
      </c>
      <c r="D252" s="88">
        <v>25596588.810131799</v>
      </c>
      <c r="E252" s="88">
        <v>30061124.938018698</v>
      </c>
    </row>
    <row r="253" spans="1:5" ht="18" hidden="1" customHeight="1" outlineLevel="1">
      <c r="A253" s="86" t="s">
        <v>49</v>
      </c>
      <c r="B253" s="87" t="s">
        <v>213</v>
      </c>
      <c r="C253" s="88">
        <v>11296000</v>
      </c>
      <c r="D253" s="88">
        <v>430233992</v>
      </c>
      <c r="E253" s="88">
        <v>441529992</v>
      </c>
    </row>
    <row r="254" spans="1:5" ht="18" hidden="1" customHeight="1" outlineLevel="1">
      <c r="A254" s="86" t="s">
        <v>49</v>
      </c>
      <c r="B254" s="87" t="s">
        <v>214</v>
      </c>
      <c r="C254" s="88">
        <v>0</v>
      </c>
      <c r="D254" s="88">
        <v>0</v>
      </c>
      <c r="E254" s="88">
        <v>0</v>
      </c>
    </row>
    <row r="255" spans="1:5" ht="18" hidden="1" customHeight="1" outlineLevel="1">
      <c r="A255" s="86" t="s">
        <v>49</v>
      </c>
      <c r="B255" s="87" t="s">
        <v>269</v>
      </c>
      <c r="C255" s="88">
        <v>38251.199999999997</v>
      </c>
      <c r="D255" s="88">
        <v>70075</v>
      </c>
      <c r="E255" s="88">
        <v>108326.2</v>
      </c>
    </row>
    <row r="256" spans="1:5" ht="18" hidden="1" customHeight="1" outlineLevel="1">
      <c r="A256" s="86" t="s">
        <v>49</v>
      </c>
      <c r="B256" s="87" t="s">
        <v>215</v>
      </c>
      <c r="C256" s="89"/>
      <c r="D256" s="89"/>
      <c r="E256" s="88">
        <v>0</v>
      </c>
    </row>
    <row r="257" spans="1:5" ht="18" hidden="1" customHeight="1" outlineLevel="1">
      <c r="A257" s="86" t="s">
        <v>49</v>
      </c>
      <c r="B257" s="87" t="s">
        <v>216</v>
      </c>
      <c r="C257" s="88">
        <v>45136</v>
      </c>
      <c r="D257" s="89"/>
      <c r="E257" s="88">
        <v>45136</v>
      </c>
    </row>
    <row r="258" spans="1:5" ht="18" hidden="1" customHeight="1" outlineLevel="1">
      <c r="A258" s="86" t="s">
        <v>49</v>
      </c>
      <c r="B258" s="87" t="s">
        <v>217</v>
      </c>
      <c r="C258" s="88">
        <v>36753000</v>
      </c>
      <c r="D258" s="88">
        <v>444081600</v>
      </c>
      <c r="E258" s="88">
        <v>480834600</v>
      </c>
    </row>
    <row r="259" spans="1:5" ht="18" hidden="1" customHeight="1" outlineLevel="1">
      <c r="A259" s="86" t="s">
        <v>49</v>
      </c>
      <c r="B259" s="87" t="s">
        <v>218</v>
      </c>
      <c r="C259" s="88">
        <v>10632042</v>
      </c>
      <c r="D259" s="88">
        <v>25011641</v>
      </c>
      <c r="E259" s="88">
        <v>35643683</v>
      </c>
    </row>
    <row r="260" spans="1:5" ht="18" hidden="1" customHeight="1" outlineLevel="1">
      <c r="A260" s="86" t="s">
        <v>49</v>
      </c>
      <c r="B260" s="87" t="s">
        <v>219</v>
      </c>
      <c r="C260" s="88">
        <v>3537472.7450000001</v>
      </c>
      <c r="D260" s="88">
        <v>47699472.740997002</v>
      </c>
      <c r="E260" s="88">
        <v>51236945.485996999</v>
      </c>
    </row>
    <row r="261" spans="1:5" ht="18" hidden="1" customHeight="1" outlineLevel="1">
      <c r="A261" s="86" t="s">
        <v>49</v>
      </c>
      <c r="B261" s="87" t="s">
        <v>220</v>
      </c>
      <c r="C261" s="88">
        <v>3015736</v>
      </c>
      <c r="D261" s="88">
        <v>40124029</v>
      </c>
      <c r="E261" s="88">
        <v>43139765</v>
      </c>
    </row>
    <row r="262" spans="1:5" ht="18" hidden="1" customHeight="1" outlineLevel="1">
      <c r="A262" s="86" t="s">
        <v>49</v>
      </c>
      <c r="B262" s="87" t="s">
        <v>270</v>
      </c>
      <c r="C262" s="88">
        <v>83056</v>
      </c>
      <c r="D262" s="88">
        <v>2137324</v>
      </c>
      <c r="E262" s="88">
        <v>2220380</v>
      </c>
    </row>
    <row r="263" spans="1:5" ht="18" customHeight="1" collapsed="1">
      <c r="A263" s="86" t="s">
        <v>71</v>
      </c>
      <c r="B263" s="90" t="s">
        <v>258</v>
      </c>
      <c r="C263" s="88">
        <f>SUM($C$241:$C$262)</f>
        <v>207322369.07288685</v>
      </c>
      <c r="D263" s="88">
        <f>SUM($D$241:$D$262)</f>
        <v>3311668564.5511289</v>
      </c>
      <c r="E263" s="88">
        <f>SUM($E$241:$E$262)</f>
        <v>3518990933.6240158</v>
      </c>
    </row>
    <row r="264" spans="1:5" ht="18" hidden="1" customHeight="1" outlineLevel="1">
      <c r="A264" s="86" t="s">
        <v>49</v>
      </c>
      <c r="B264" s="87" t="s">
        <v>203</v>
      </c>
      <c r="C264" s="88">
        <v>24518955</v>
      </c>
      <c r="D264" s="88">
        <v>912</v>
      </c>
      <c r="E264" s="88">
        <v>24519867</v>
      </c>
    </row>
    <row r="265" spans="1:5" ht="18" hidden="1" customHeight="1" outlineLevel="1">
      <c r="A265" s="86" t="s">
        <v>49</v>
      </c>
      <c r="B265" s="87" t="s">
        <v>204</v>
      </c>
      <c r="C265" s="88">
        <v>-845166.68492793303</v>
      </c>
      <c r="D265" s="88">
        <v>7149815.6849279301</v>
      </c>
      <c r="E265" s="88">
        <v>6304649</v>
      </c>
    </row>
    <row r="266" spans="1:5" ht="18" hidden="1" customHeight="1" outlineLevel="1">
      <c r="A266" s="86" t="s">
        <v>49</v>
      </c>
      <c r="B266" s="87" t="s">
        <v>267</v>
      </c>
      <c r="C266" s="88">
        <v>0</v>
      </c>
      <c r="D266" s="88">
        <v>23350208</v>
      </c>
      <c r="E266" s="88">
        <v>23350208</v>
      </c>
    </row>
    <row r="267" spans="1:5" ht="18" hidden="1" customHeight="1" outlineLevel="1">
      <c r="A267" s="86" t="s">
        <v>49</v>
      </c>
      <c r="B267" s="87" t="s">
        <v>205</v>
      </c>
      <c r="C267" s="88">
        <v>121479669</v>
      </c>
      <c r="D267" s="88">
        <v>849596035</v>
      </c>
      <c r="E267" s="88">
        <v>971075704</v>
      </c>
    </row>
    <row r="268" spans="1:5" ht="18" hidden="1" customHeight="1" outlineLevel="1">
      <c r="A268" s="86" t="s">
        <v>49</v>
      </c>
      <c r="B268" s="87" t="s">
        <v>206</v>
      </c>
      <c r="C268" s="88">
        <v>1184068</v>
      </c>
      <c r="D268" s="88">
        <v>250880905</v>
      </c>
      <c r="E268" s="88">
        <v>252064973</v>
      </c>
    </row>
    <row r="269" spans="1:5" ht="18" hidden="1" customHeight="1" outlineLevel="1">
      <c r="A269" s="86" t="s">
        <v>49</v>
      </c>
      <c r="B269" s="87" t="s">
        <v>268</v>
      </c>
      <c r="C269" s="88">
        <v>1951730</v>
      </c>
      <c r="D269" s="88">
        <v>8099032</v>
      </c>
      <c r="E269" s="88">
        <v>10050762</v>
      </c>
    </row>
    <row r="270" spans="1:5" ht="18" hidden="1" customHeight="1" outlineLevel="1">
      <c r="A270" s="86" t="s">
        <v>49</v>
      </c>
      <c r="B270" s="87" t="s">
        <v>207</v>
      </c>
      <c r="C270" s="88">
        <v>83693334</v>
      </c>
      <c r="D270" s="88">
        <v>400342979</v>
      </c>
      <c r="E270" s="88">
        <v>484036313</v>
      </c>
    </row>
    <row r="271" spans="1:5" ht="18" hidden="1" customHeight="1" outlineLevel="1">
      <c r="A271" s="86" t="s">
        <v>49</v>
      </c>
      <c r="B271" s="87" t="s">
        <v>208</v>
      </c>
      <c r="C271" s="88">
        <v>194263210</v>
      </c>
      <c r="D271" s="88">
        <v>784463618</v>
      </c>
      <c r="E271" s="88">
        <v>978726828</v>
      </c>
    </row>
    <row r="272" spans="1:5" ht="18" hidden="1" customHeight="1" outlineLevel="1">
      <c r="A272" s="86" t="s">
        <v>49</v>
      </c>
      <c r="B272" s="87" t="s">
        <v>209</v>
      </c>
      <c r="C272" s="88">
        <v>4539484</v>
      </c>
      <c r="D272" s="88">
        <v>341726</v>
      </c>
      <c r="E272" s="88">
        <v>4881210</v>
      </c>
    </row>
    <row r="273" spans="1:5" ht="18" hidden="1" customHeight="1" outlineLevel="1">
      <c r="A273" s="86" t="s">
        <v>49</v>
      </c>
      <c r="B273" s="87" t="s">
        <v>210</v>
      </c>
      <c r="C273" s="88">
        <v>9719323</v>
      </c>
      <c r="D273" s="88">
        <v>898579</v>
      </c>
      <c r="E273" s="88">
        <v>10617902</v>
      </c>
    </row>
    <row r="274" spans="1:5" ht="18" hidden="1" customHeight="1" outlineLevel="1">
      <c r="A274" s="86" t="s">
        <v>49</v>
      </c>
      <c r="B274" s="87" t="s">
        <v>211</v>
      </c>
      <c r="C274" s="88">
        <v>4106961</v>
      </c>
      <c r="D274" s="88">
        <v>47277681</v>
      </c>
      <c r="E274" s="88">
        <v>51384642</v>
      </c>
    </row>
    <row r="275" spans="1:5" ht="18" hidden="1" customHeight="1" outlineLevel="1">
      <c r="A275" s="86" t="s">
        <v>49</v>
      </c>
      <c r="B275" s="87" t="s">
        <v>212</v>
      </c>
      <c r="C275" s="88">
        <v>9049174.2180119902</v>
      </c>
      <c r="D275" s="88">
        <v>42086947.772481799</v>
      </c>
      <c r="E275" s="88">
        <v>51136121.990493797</v>
      </c>
    </row>
    <row r="276" spans="1:5" ht="18" hidden="1" customHeight="1" outlineLevel="1">
      <c r="A276" s="86" t="s">
        <v>49</v>
      </c>
      <c r="B276" s="87" t="s">
        <v>213</v>
      </c>
      <c r="C276" s="88">
        <v>31289009</v>
      </c>
      <c r="D276" s="88">
        <v>363764877</v>
      </c>
      <c r="E276" s="88">
        <v>395053886</v>
      </c>
    </row>
    <row r="277" spans="1:5" ht="18" hidden="1" customHeight="1" outlineLevel="1">
      <c r="A277" s="86" t="s">
        <v>49</v>
      </c>
      <c r="B277" s="87" t="s">
        <v>214</v>
      </c>
      <c r="C277" s="88">
        <v>2560580</v>
      </c>
      <c r="D277" s="88">
        <v>4794086</v>
      </c>
      <c r="E277" s="88">
        <v>7354666</v>
      </c>
    </row>
    <row r="278" spans="1:5" ht="18" hidden="1" customHeight="1" outlineLevel="1">
      <c r="A278" s="86" t="s">
        <v>49</v>
      </c>
      <c r="B278" s="87" t="s">
        <v>269</v>
      </c>
      <c r="C278" s="88">
        <v>1000000</v>
      </c>
      <c r="D278" s="88">
        <v>3379211</v>
      </c>
      <c r="E278" s="88">
        <v>4379211</v>
      </c>
    </row>
    <row r="279" spans="1:5" ht="18" hidden="1" customHeight="1" outlineLevel="1">
      <c r="A279" s="86" t="s">
        <v>49</v>
      </c>
      <c r="B279" s="87" t="s">
        <v>215</v>
      </c>
      <c r="C279" s="88">
        <v>3147248</v>
      </c>
      <c r="D279" s="89"/>
      <c r="E279" s="88">
        <v>3147248</v>
      </c>
    </row>
    <row r="280" spans="1:5" ht="18" hidden="1" customHeight="1" outlineLevel="1">
      <c r="A280" s="86" t="s">
        <v>49</v>
      </c>
      <c r="B280" s="87" t="s">
        <v>216</v>
      </c>
      <c r="C280" s="88">
        <v>3164839</v>
      </c>
      <c r="D280" s="89"/>
      <c r="E280" s="88">
        <v>3164839</v>
      </c>
    </row>
    <row r="281" spans="1:5" ht="18" hidden="1" customHeight="1" outlineLevel="1">
      <c r="A281" s="86" t="s">
        <v>49</v>
      </c>
      <c r="B281" s="87" t="s">
        <v>217</v>
      </c>
      <c r="C281" s="88">
        <v>287774350</v>
      </c>
      <c r="D281" s="88">
        <v>237991741</v>
      </c>
      <c r="E281" s="88">
        <v>525766091</v>
      </c>
    </row>
    <row r="282" spans="1:5" ht="18" hidden="1" customHeight="1" outlineLevel="1">
      <c r="A282" s="86" t="s">
        <v>49</v>
      </c>
      <c r="B282" s="87" t="s">
        <v>218</v>
      </c>
      <c r="C282" s="88">
        <v>12779616</v>
      </c>
      <c r="D282" s="88">
        <v>14917546</v>
      </c>
      <c r="E282" s="88">
        <v>27697162</v>
      </c>
    </row>
    <row r="283" spans="1:5" ht="18" hidden="1" customHeight="1" outlineLevel="1">
      <c r="A283" s="86" t="s">
        <v>49</v>
      </c>
      <c r="B283" s="87" t="s">
        <v>219</v>
      </c>
      <c r="C283" s="88">
        <v>1437134.50798441</v>
      </c>
      <c r="D283" s="88">
        <v>22339983.4920156</v>
      </c>
      <c r="E283" s="88">
        <v>23777118</v>
      </c>
    </row>
    <row r="284" spans="1:5" ht="18" hidden="1" customHeight="1" outlineLevel="1">
      <c r="A284" s="86" t="s">
        <v>49</v>
      </c>
      <c r="B284" s="87" t="s">
        <v>220</v>
      </c>
      <c r="C284" s="88">
        <v>-1717317</v>
      </c>
      <c r="D284" s="88">
        <v>20632257</v>
      </c>
      <c r="E284" s="88">
        <v>18914940</v>
      </c>
    </row>
    <row r="285" spans="1:5" ht="18" hidden="1" customHeight="1" outlineLevel="1">
      <c r="A285" s="86" t="s">
        <v>49</v>
      </c>
      <c r="B285" s="87" t="s">
        <v>270</v>
      </c>
      <c r="C285" s="88">
        <v>2767000</v>
      </c>
      <c r="D285" s="88">
        <v>9909303</v>
      </c>
      <c r="E285" s="88">
        <v>12676303</v>
      </c>
    </row>
    <row r="286" spans="1:5" ht="18" customHeight="1" collapsed="1">
      <c r="A286" s="86" t="s">
        <v>73</v>
      </c>
      <c r="B286" s="90" t="s">
        <v>259</v>
      </c>
      <c r="C286" s="88">
        <f>SUM($C$264:$C$285)</f>
        <v>797863201.04106843</v>
      </c>
      <c r="D286" s="88">
        <f>SUM($D$264:$D$285)</f>
        <v>3092217442.9494257</v>
      </c>
      <c r="E286" s="88">
        <f>SUM($E$264:$E$285)</f>
        <v>3890080643.9904938</v>
      </c>
    </row>
    <row r="287" spans="1:5" ht="18" hidden="1" customHeight="1" outlineLevel="1">
      <c r="A287" s="86" t="s">
        <v>49</v>
      </c>
      <c r="B287" s="87" t="s">
        <v>203</v>
      </c>
      <c r="C287" s="88">
        <v>16909451</v>
      </c>
      <c r="D287" s="88">
        <v>629</v>
      </c>
      <c r="E287" s="88">
        <v>16910080</v>
      </c>
    </row>
    <row r="288" spans="1:5" ht="18" hidden="1" customHeight="1" outlineLevel="1">
      <c r="A288" s="86" t="s">
        <v>49</v>
      </c>
      <c r="B288" s="87" t="s">
        <v>204</v>
      </c>
      <c r="C288" s="88">
        <v>-112331.11768824</v>
      </c>
      <c r="D288" s="88">
        <v>950282.11768824002</v>
      </c>
      <c r="E288" s="88">
        <v>837951</v>
      </c>
    </row>
    <row r="289" spans="1:5" ht="18" hidden="1" customHeight="1" outlineLevel="1">
      <c r="A289" s="86" t="s">
        <v>49</v>
      </c>
      <c r="B289" s="87" t="s">
        <v>267</v>
      </c>
      <c r="C289" s="88">
        <v>0</v>
      </c>
      <c r="D289" s="88">
        <v>28247</v>
      </c>
      <c r="E289" s="88">
        <v>28247</v>
      </c>
    </row>
    <row r="290" spans="1:5" ht="18" hidden="1" customHeight="1" outlineLevel="1">
      <c r="A290" s="86" t="s">
        <v>49</v>
      </c>
      <c r="B290" s="87" t="s">
        <v>205</v>
      </c>
      <c r="C290" s="88">
        <v>37613653</v>
      </c>
      <c r="D290" s="88">
        <v>263059747</v>
      </c>
      <c r="E290" s="88">
        <v>300673400</v>
      </c>
    </row>
    <row r="291" spans="1:5" ht="18" hidden="1" customHeight="1" outlineLevel="1">
      <c r="A291" s="86" t="s">
        <v>49</v>
      </c>
      <c r="B291" s="87" t="s">
        <v>206</v>
      </c>
      <c r="C291" s="88">
        <v>171902</v>
      </c>
      <c r="D291" s="88">
        <v>36422757</v>
      </c>
      <c r="E291" s="88">
        <v>36594659</v>
      </c>
    </row>
    <row r="292" spans="1:5" ht="18" hidden="1" customHeight="1" outlineLevel="1">
      <c r="A292" s="86" t="s">
        <v>49</v>
      </c>
      <c r="B292" s="87" t="s">
        <v>268</v>
      </c>
      <c r="C292" s="88">
        <v>266559</v>
      </c>
      <c r="D292" s="88">
        <v>3692248</v>
      </c>
      <c r="E292" s="88">
        <v>3958807</v>
      </c>
    </row>
    <row r="293" spans="1:5" ht="18" hidden="1" customHeight="1" outlineLevel="1">
      <c r="A293" s="86" t="s">
        <v>49</v>
      </c>
      <c r="B293" s="87" t="s">
        <v>207</v>
      </c>
      <c r="C293" s="88">
        <v>42395524</v>
      </c>
      <c r="D293" s="88">
        <v>202796916</v>
      </c>
      <c r="E293" s="88">
        <v>245192440</v>
      </c>
    </row>
    <row r="294" spans="1:5" ht="18" hidden="1" customHeight="1" outlineLevel="1">
      <c r="A294" s="86" t="s">
        <v>49</v>
      </c>
      <c r="B294" s="87" t="s">
        <v>208</v>
      </c>
      <c r="C294" s="88">
        <v>24263924</v>
      </c>
      <c r="D294" s="88">
        <v>170396426</v>
      </c>
      <c r="E294" s="88">
        <v>194660350</v>
      </c>
    </row>
    <row r="295" spans="1:5" ht="18" hidden="1" customHeight="1" outlineLevel="1">
      <c r="A295" s="86" t="s">
        <v>49</v>
      </c>
      <c r="B295" s="87" t="s">
        <v>209</v>
      </c>
      <c r="C295" s="88">
        <v>731204</v>
      </c>
      <c r="D295" s="88">
        <v>55044</v>
      </c>
      <c r="E295" s="88">
        <v>786248</v>
      </c>
    </row>
    <row r="296" spans="1:5" ht="18" hidden="1" customHeight="1" outlineLevel="1">
      <c r="A296" s="86" t="s">
        <v>49</v>
      </c>
      <c r="B296" s="87" t="s">
        <v>210</v>
      </c>
      <c r="C296" s="88">
        <v>82072</v>
      </c>
      <c r="D296" s="88">
        <v>7588</v>
      </c>
      <c r="E296" s="88">
        <v>89660</v>
      </c>
    </row>
    <row r="297" spans="1:5" ht="18" hidden="1" customHeight="1" outlineLevel="1">
      <c r="A297" s="86" t="s">
        <v>49</v>
      </c>
      <c r="B297" s="87" t="s">
        <v>211</v>
      </c>
      <c r="C297" s="88">
        <v>458011</v>
      </c>
      <c r="D297" s="88">
        <v>5901815</v>
      </c>
      <c r="E297" s="88">
        <v>6359826</v>
      </c>
    </row>
    <row r="298" spans="1:5" ht="18" hidden="1" customHeight="1" outlineLevel="1">
      <c r="A298" s="86" t="s">
        <v>49</v>
      </c>
      <c r="B298" s="87" t="s">
        <v>212</v>
      </c>
      <c r="C298" s="88">
        <v>124014.189121438</v>
      </c>
      <c r="D298" s="88">
        <v>1262291.1361127</v>
      </c>
      <c r="E298" s="88">
        <v>1386305.32523413</v>
      </c>
    </row>
    <row r="299" spans="1:5" ht="18" hidden="1" customHeight="1" outlineLevel="1">
      <c r="A299" s="86" t="s">
        <v>49</v>
      </c>
      <c r="B299" s="87" t="s">
        <v>213</v>
      </c>
      <c r="C299" s="88">
        <v>8272906</v>
      </c>
      <c r="D299" s="88">
        <v>96180505</v>
      </c>
      <c r="E299" s="88">
        <v>104453411</v>
      </c>
    </row>
    <row r="300" spans="1:5" ht="18" hidden="1" customHeight="1" outlineLevel="1">
      <c r="A300" s="86" t="s">
        <v>49</v>
      </c>
      <c r="B300" s="87" t="s">
        <v>214</v>
      </c>
      <c r="C300" s="88">
        <v>0</v>
      </c>
      <c r="D300" s="88">
        <v>195734</v>
      </c>
      <c r="E300" s="88">
        <v>195734</v>
      </c>
    </row>
    <row r="301" spans="1:5" ht="18" hidden="1" customHeight="1" outlineLevel="1">
      <c r="A301" s="86" t="s">
        <v>49</v>
      </c>
      <c r="B301" s="87" t="s">
        <v>269</v>
      </c>
      <c r="C301" s="89"/>
      <c r="D301" s="89"/>
      <c r="E301" s="88">
        <v>0</v>
      </c>
    </row>
    <row r="302" spans="1:5" ht="18" hidden="1" customHeight="1" outlineLevel="1">
      <c r="A302" s="86" t="s">
        <v>49</v>
      </c>
      <c r="B302" s="87" t="s">
        <v>215</v>
      </c>
      <c r="C302" s="88">
        <v>223194</v>
      </c>
      <c r="D302" s="89"/>
      <c r="E302" s="88">
        <v>223194</v>
      </c>
    </row>
    <row r="303" spans="1:5" ht="18" hidden="1" customHeight="1" outlineLevel="1">
      <c r="A303" s="86" t="s">
        <v>49</v>
      </c>
      <c r="B303" s="87" t="s">
        <v>216</v>
      </c>
      <c r="C303" s="88">
        <v>39774</v>
      </c>
      <c r="D303" s="89"/>
      <c r="E303" s="88">
        <v>39774</v>
      </c>
    </row>
    <row r="304" spans="1:5" ht="18" hidden="1" customHeight="1" outlineLevel="1">
      <c r="A304" s="86" t="s">
        <v>49</v>
      </c>
      <c r="B304" s="87" t="s">
        <v>217</v>
      </c>
      <c r="C304" s="88">
        <v>6012024</v>
      </c>
      <c r="D304" s="88">
        <v>31741863</v>
      </c>
      <c r="E304" s="88">
        <v>37753887</v>
      </c>
    </row>
    <row r="305" spans="1:5" ht="18" hidden="1" customHeight="1" outlineLevel="1">
      <c r="A305" s="86" t="s">
        <v>49</v>
      </c>
      <c r="B305" s="87" t="s">
        <v>218</v>
      </c>
      <c r="C305" s="88">
        <v>892577</v>
      </c>
      <c r="D305" s="88">
        <v>1476518</v>
      </c>
      <c r="E305" s="88">
        <v>2369095</v>
      </c>
    </row>
    <row r="306" spans="1:5" ht="18" hidden="1" customHeight="1" outlineLevel="1">
      <c r="A306" s="86" t="s">
        <v>49</v>
      </c>
      <c r="B306" s="87" t="s">
        <v>219</v>
      </c>
      <c r="C306" s="88">
        <v>326629.24862060201</v>
      </c>
      <c r="D306" s="88">
        <v>5077388.7513793996</v>
      </c>
      <c r="E306" s="88">
        <v>5404018</v>
      </c>
    </row>
    <row r="307" spans="1:5" ht="18" hidden="1" customHeight="1" outlineLevel="1">
      <c r="A307" s="86" t="s">
        <v>49</v>
      </c>
      <c r="B307" s="87" t="s">
        <v>220</v>
      </c>
      <c r="C307" s="88">
        <v>306668</v>
      </c>
      <c r="D307" s="88">
        <v>4256332</v>
      </c>
      <c r="E307" s="88">
        <v>4563000</v>
      </c>
    </row>
    <row r="308" spans="1:5" ht="18" hidden="1" customHeight="1" outlineLevel="1">
      <c r="A308" s="86" t="s">
        <v>49</v>
      </c>
      <c r="B308" s="87" t="s">
        <v>270</v>
      </c>
      <c r="C308" s="88">
        <v>3391207</v>
      </c>
      <c r="D308" s="88">
        <v>12564827</v>
      </c>
      <c r="E308" s="88">
        <v>15956034</v>
      </c>
    </row>
    <row r="309" spans="1:5" ht="18" customHeight="1" collapsed="1">
      <c r="A309" s="86" t="s">
        <v>75</v>
      </c>
      <c r="B309" s="90" t="s">
        <v>260</v>
      </c>
      <c r="C309" s="88">
        <f>SUM($C$287:$C$308)</f>
        <v>142368962.32005379</v>
      </c>
      <c r="D309" s="88">
        <f>SUM($D$287:$D$308)</f>
        <v>836067158.00518024</v>
      </c>
      <c r="E309" s="88">
        <f>SUM($E$287:$E$308)</f>
        <v>978436120.32523417</v>
      </c>
    </row>
    <row r="310" spans="1:5" ht="18" hidden="1" customHeight="1" outlineLevel="1">
      <c r="A310" s="86" t="s">
        <v>49</v>
      </c>
      <c r="B310" s="87" t="s">
        <v>203</v>
      </c>
      <c r="C310" s="88">
        <v>41428406</v>
      </c>
      <c r="D310" s="88">
        <v>1541</v>
      </c>
      <c r="E310" s="88">
        <v>41429947</v>
      </c>
    </row>
    <row r="311" spans="1:5" ht="18" hidden="1" customHeight="1" outlineLevel="1">
      <c r="A311" s="86" t="s">
        <v>49</v>
      </c>
      <c r="B311" s="87" t="s">
        <v>204</v>
      </c>
      <c r="C311" s="88">
        <v>-957497.80261617305</v>
      </c>
      <c r="D311" s="88">
        <v>8100097.8026161697</v>
      </c>
      <c r="E311" s="88">
        <v>7142600</v>
      </c>
    </row>
    <row r="312" spans="1:5" ht="18" hidden="1" customHeight="1" outlineLevel="1">
      <c r="A312" s="86" t="s">
        <v>49</v>
      </c>
      <c r="B312" s="87" t="s">
        <v>267</v>
      </c>
      <c r="C312" s="88">
        <v>0</v>
      </c>
      <c r="D312" s="88">
        <v>23378455</v>
      </c>
      <c r="E312" s="88">
        <v>23378455</v>
      </c>
    </row>
    <row r="313" spans="1:5" ht="18" hidden="1" customHeight="1" outlineLevel="1">
      <c r="A313" s="86" t="s">
        <v>49</v>
      </c>
      <c r="B313" s="87" t="s">
        <v>205</v>
      </c>
      <c r="C313" s="88">
        <v>159093322</v>
      </c>
      <c r="D313" s="88">
        <v>1112655782</v>
      </c>
      <c r="E313" s="88">
        <v>1271749104</v>
      </c>
    </row>
    <row r="314" spans="1:5" ht="18" hidden="1" customHeight="1" outlineLevel="1">
      <c r="A314" s="86" t="s">
        <v>49</v>
      </c>
      <c r="B314" s="87" t="s">
        <v>206</v>
      </c>
      <c r="C314" s="88">
        <v>1355970</v>
      </c>
      <c r="D314" s="88">
        <v>287303662</v>
      </c>
      <c r="E314" s="88">
        <v>288659632</v>
      </c>
    </row>
    <row r="315" spans="1:5" ht="18" hidden="1" customHeight="1" outlineLevel="1">
      <c r="A315" s="86" t="s">
        <v>49</v>
      </c>
      <c r="B315" s="87" t="s">
        <v>268</v>
      </c>
      <c r="C315" s="88">
        <v>2218289</v>
      </c>
      <c r="D315" s="88">
        <v>11791280</v>
      </c>
      <c r="E315" s="88">
        <v>14009569</v>
      </c>
    </row>
    <row r="316" spans="1:5" ht="18" hidden="1" customHeight="1" outlineLevel="1">
      <c r="A316" s="86" t="s">
        <v>49</v>
      </c>
      <c r="B316" s="87" t="s">
        <v>207</v>
      </c>
      <c r="C316" s="88">
        <v>126088858</v>
      </c>
      <c r="D316" s="88">
        <v>603139895</v>
      </c>
      <c r="E316" s="88">
        <v>729228753</v>
      </c>
    </row>
    <row r="317" spans="1:5" ht="18" hidden="1" customHeight="1" outlineLevel="1">
      <c r="A317" s="86" t="s">
        <v>49</v>
      </c>
      <c r="B317" s="87" t="s">
        <v>208</v>
      </c>
      <c r="C317" s="88">
        <v>218527134</v>
      </c>
      <c r="D317" s="88">
        <v>954860044</v>
      </c>
      <c r="E317" s="88">
        <v>1173387178</v>
      </c>
    </row>
    <row r="318" spans="1:5" ht="18" hidden="1" customHeight="1" outlineLevel="1">
      <c r="A318" s="86" t="s">
        <v>49</v>
      </c>
      <c r="B318" s="87" t="s">
        <v>209</v>
      </c>
      <c r="C318" s="88">
        <v>5270688</v>
      </c>
      <c r="D318" s="88">
        <v>396770</v>
      </c>
      <c r="E318" s="88">
        <v>5667458</v>
      </c>
    </row>
    <row r="319" spans="1:5" ht="18" hidden="1" customHeight="1" outlineLevel="1">
      <c r="A319" s="86" t="s">
        <v>49</v>
      </c>
      <c r="B319" s="87" t="s">
        <v>210</v>
      </c>
      <c r="C319" s="88">
        <v>9801395</v>
      </c>
      <c r="D319" s="88">
        <v>906167</v>
      </c>
      <c r="E319" s="88">
        <v>10707562</v>
      </c>
    </row>
    <row r="320" spans="1:5" ht="18" hidden="1" customHeight="1" outlineLevel="1">
      <c r="A320" s="86" t="s">
        <v>49</v>
      </c>
      <c r="B320" s="87" t="s">
        <v>211</v>
      </c>
      <c r="C320" s="88">
        <v>4564972</v>
      </c>
      <c r="D320" s="88">
        <v>53179496</v>
      </c>
      <c r="E320" s="88">
        <v>57744468</v>
      </c>
    </row>
    <row r="321" spans="1:5" ht="18" hidden="1" customHeight="1" outlineLevel="1">
      <c r="A321" s="86" t="s">
        <v>49</v>
      </c>
      <c r="B321" s="87" t="s">
        <v>212</v>
      </c>
      <c r="C321" s="88">
        <v>9173188.4071334302</v>
      </c>
      <c r="D321" s="88">
        <v>43349238.908594497</v>
      </c>
      <c r="E321" s="88">
        <v>52522427.315727897</v>
      </c>
    </row>
    <row r="322" spans="1:5" ht="18" hidden="1" customHeight="1" outlineLevel="1">
      <c r="A322" s="86" t="s">
        <v>49</v>
      </c>
      <c r="B322" s="87" t="s">
        <v>213</v>
      </c>
      <c r="C322" s="88">
        <v>39561915</v>
      </c>
      <c r="D322" s="88">
        <v>459945382</v>
      </c>
      <c r="E322" s="88">
        <v>499507297</v>
      </c>
    </row>
    <row r="323" spans="1:5" ht="18" hidden="1" customHeight="1" outlineLevel="1">
      <c r="A323" s="86" t="s">
        <v>49</v>
      </c>
      <c r="B323" s="87" t="s">
        <v>214</v>
      </c>
      <c r="C323" s="88">
        <v>2560580</v>
      </c>
      <c r="D323" s="88">
        <v>4989820</v>
      </c>
      <c r="E323" s="88">
        <v>7550400</v>
      </c>
    </row>
    <row r="324" spans="1:5" ht="18" hidden="1" customHeight="1" outlineLevel="1">
      <c r="A324" s="86" t="s">
        <v>49</v>
      </c>
      <c r="B324" s="87" t="s">
        <v>269</v>
      </c>
      <c r="C324" s="88">
        <v>1000000</v>
      </c>
      <c r="D324" s="88">
        <v>3379211</v>
      </c>
      <c r="E324" s="88">
        <v>4379211</v>
      </c>
    </row>
    <row r="325" spans="1:5" ht="18" hidden="1" customHeight="1" outlineLevel="1">
      <c r="A325" s="86" t="s">
        <v>49</v>
      </c>
      <c r="B325" s="87" t="s">
        <v>215</v>
      </c>
      <c r="C325" s="88">
        <v>3370442</v>
      </c>
      <c r="D325" s="88">
        <v>0</v>
      </c>
      <c r="E325" s="88">
        <v>3370442</v>
      </c>
    </row>
    <row r="326" spans="1:5" ht="18" hidden="1" customHeight="1" outlineLevel="1">
      <c r="A326" s="86" t="s">
        <v>49</v>
      </c>
      <c r="B326" s="87" t="s">
        <v>216</v>
      </c>
      <c r="C326" s="88">
        <v>3204613</v>
      </c>
      <c r="D326" s="88">
        <v>0</v>
      </c>
      <c r="E326" s="88">
        <v>3204613</v>
      </c>
    </row>
    <row r="327" spans="1:5" ht="18" hidden="1" customHeight="1" outlineLevel="1">
      <c r="A327" s="86" t="s">
        <v>49</v>
      </c>
      <c r="B327" s="87" t="s">
        <v>217</v>
      </c>
      <c r="C327" s="88">
        <v>293786374</v>
      </c>
      <c r="D327" s="88">
        <v>269733604</v>
      </c>
      <c r="E327" s="88">
        <v>563519978</v>
      </c>
    </row>
    <row r="328" spans="1:5" ht="18" hidden="1" customHeight="1" outlineLevel="1">
      <c r="A328" s="86" t="s">
        <v>49</v>
      </c>
      <c r="B328" s="87" t="s">
        <v>218</v>
      </c>
      <c r="C328" s="88">
        <v>13672193</v>
      </c>
      <c r="D328" s="88">
        <v>16394064</v>
      </c>
      <c r="E328" s="88">
        <v>30066257</v>
      </c>
    </row>
    <row r="329" spans="1:5" ht="18" hidden="1" customHeight="1" outlineLevel="1">
      <c r="A329" s="86" t="s">
        <v>49</v>
      </c>
      <c r="B329" s="87" t="s">
        <v>219</v>
      </c>
      <c r="C329" s="88">
        <v>1763763.75660501</v>
      </c>
      <c r="D329" s="88">
        <v>27417372.243395001</v>
      </c>
      <c r="E329" s="88">
        <v>29181136</v>
      </c>
    </row>
    <row r="330" spans="1:5" ht="18" hidden="1" customHeight="1" outlineLevel="1">
      <c r="A330" s="86" t="s">
        <v>49</v>
      </c>
      <c r="B330" s="87" t="s">
        <v>220</v>
      </c>
      <c r="C330" s="88">
        <v>-1410649</v>
      </c>
      <c r="D330" s="88">
        <v>24888589</v>
      </c>
      <c r="E330" s="88">
        <v>23477940</v>
      </c>
    </row>
    <row r="331" spans="1:5" ht="18" hidden="1" customHeight="1" outlineLevel="1">
      <c r="A331" s="86" t="s">
        <v>49</v>
      </c>
      <c r="B331" s="87" t="s">
        <v>270</v>
      </c>
      <c r="C331" s="88">
        <v>6158207</v>
      </c>
      <c r="D331" s="88">
        <v>22474130</v>
      </c>
      <c r="E331" s="88">
        <v>28632337</v>
      </c>
    </row>
    <row r="332" spans="1:5" ht="18" customHeight="1" collapsed="1">
      <c r="A332" s="86" t="s">
        <v>77</v>
      </c>
      <c r="B332" s="90" t="s">
        <v>261</v>
      </c>
      <c r="C332" s="88">
        <f>SUM($C$310:$C$331)</f>
        <v>940232163.36112237</v>
      </c>
      <c r="D332" s="88">
        <f>SUM($D$310:$D$331)</f>
        <v>3928284600.9546056</v>
      </c>
      <c r="E332" s="88">
        <f>SUM($E$310:$E$331)</f>
        <v>4868516764.3157272</v>
      </c>
    </row>
    <row r="333" spans="1:5" ht="18" hidden="1" customHeight="1" outlineLevel="1">
      <c r="A333" s="86" t="s">
        <v>49</v>
      </c>
      <c r="B333" s="93" t="s">
        <v>203</v>
      </c>
      <c r="C333" s="88">
        <v>0</v>
      </c>
      <c r="D333" s="88">
        <v>0</v>
      </c>
      <c r="E333" s="88">
        <v>0</v>
      </c>
    </row>
    <row r="334" spans="1:5" ht="18" hidden="1" customHeight="1" outlineLevel="1">
      <c r="A334" s="86" t="s">
        <v>49</v>
      </c>
      <c r="B334" s="93" t="s">
        <v>204</v>
      </c>
      <c r="C334" s="89"/>
      <c r="D334" s="89"/>
      <c r="E334" s="88">
        <v>0</v>
      </c>
    </row>
    <row r="335" spans="1:5" ht="18" hidden="1" customHeight="1" outlineLevel="1">
      <c r="A335" s="86" t="s">
        <v>49</v>
      </c>
      <c r="B335" s="93" t="s">
        <v>267</v>
      </c>
      <c r="C335" s="88">
        <v>0</v>
      </c>
      <c r="D335" s="88">
        <v>26063</v>
      </c>
      <c r="E335" s="88">
        <v>26063</v>
      </c>
    </row>
    <row r="336" spans="1:5" ht="18" hidden="1" customHeight="1" outlineLevel="1">
      <c r="A336" s="86" t="s">
        <v>49</v>
      </c>
      <c r="B336" s="93" t="s">
        <v>205</v>
      </c>
      <c r="C336" s="88">
        <v>0</v>
      </c>
      <c r="D336" s="88">
        <v>0</v>
      </c>
      <c r="E336" s="88">
        <v>0</v>
      </c>
    </row>
    <row r="337" spans="1:5" ht="18" hidden="1" customHeight="1" outlineLevel="1">
      <c r="A337" s="86" t="s">
        <v>49</v>
      </c>
      <c r="B337" s="93" t="s">
        <v>206</v>
      </c>
      <c r="C337" s="88">
        <v>0</v>
      </c>
      <c r="D337" s="88">
        <v>0</v>
      </c>
      <c r="E337" s="88">
        <v>0</v>
      </c>
    </row>
    <row r="338" spans="1:5" ht="18" hidden="1" customHeight="1" outlineLevel="1">
      <c r="A338" s="86" t="s">
        <v>49</v>
      </c>
      <c r="B338" s="93" t="s">
        <v>268</v>
      </c>
      <c r="C338" s="89"/>
      <c r="D338" s="89"/>
      <c r="E338" s="88">
        <v>0</v>
      </c>
    </row>
    <row r="339" spans="1:5" ht="18" hidden="1" customHeight="1" outlineLevel="1">
      <c r="A339" s="86" t="s">
        <v>49</v>
      </c>
      <c r="B339" s="93" t="s">
        <v>207</v>
      </c>
      <c r="C339" s="88">
        <v>0</v>
      </c>
      <c r="D339" s="88">
        <v>0</v>
      </c>
      <c r="E339" s="88">
        <v>0</v>
      </c>
    </row>
    <row r="340" spans="1:5" ht="18" hidden="1" customHeight="1" outlineLevel="1">
      <c r="A340" s="86" t="s">
        <v>49</v>
      </c>
      <c r="B340" s="93" t="s">
        <v>208</v>
      </c>
      <c r="C340" s="89"/>
      <c r="D340" s="89"/>
      <c r="E340" s="88">
        <v>0</v>
      </c>
    </row>
    <row r="341" spans="1:5" ht="18" hidden="1" customHeight="1" outlineLevel="1">
      <c r="A341" s="86" t="s">
        <v>49</v>
      </c>
      <c r="B341" s="93" t="s">
        <v>209</v>
      </c>
      <c r="C341" s="88">
        <v>0</v>
      </c>
      <c r="D341" s="88">
        <v>0</v>
      </c>
      <c r="E341" s="88">
        <v>0</v>
      </c>
    </row>
    <row r="342" spans="1:5" ht="18" hidden="1" customHeight="1" outlineLevel="1">
      <c r="A342" s="86" t="s">
        <v>49</v>
      </c>
      <c r="B342" s="93" t="s">
        <v>210</v>
      </c>
      <c r="C342" s="88">
        <v>0</v>
      </c>
      <c r="D342" s="88">
        <v>0</v>
      </c>
      <c r="E342" s="88">
        <v>0</v>
      </c>
    </row>
    <row r="343" spans="1:5" ht="18" hidden="1" customHeight="1" outlineLevel="1">
      <c r="A343" s="86" t="s">
        <v>49</v>
      </c>
      <c r="B343" s="93" t="s">
        <v>211</v>
      </c>
      <c r="C343" s="88">
        <v>0</v>
      </c>
      <c r="D343" s="88">
        <v>0</v>
      </c>
      <c r="E343" s="88">
        <v>0</v>
      </c>
    </row>
    <row r="344" spans="1:5" ht="18" hidden="1" customHeight="1" outlineLevel="1">
      <c r="A344" s="86" t="s">
        <v>49</v>
      </c>
      <c r="B344" s="93" t="s">
        <v>212</v>
      </c>
      <c r="C344" s="88">
        <v>0</v>
      </c>
      <c r="D344" s="88">
        <v>0</v>
      </c>
      <c r="E344" s="88">
        <v>0</v>
      </c>
    </row>
    <row r="345" spans="1:5" ht="18" hidden="1" customHeight="1" outlineLevel="1">
      <c r="A345" s="86" t="s">
        <v>49</v>
      </c>
      <c r="B345" s="93" t="s">
        <v>213</v>
      </c>
      <c r="C345" s="88">
        <v>11031686</v>
      </c>
      <c r="D345" s="88">
        <v>128253977</v>
      </c>
      <c r="E345" s="88">
        <v>139285663</v>
      </c>
    </row>
    <row r="346" spans="1:5" ht="18" hidden="1" customHeight="1" outlineLevel="1">
      <c r="A346" s="86" t="s">
        <v>49</v>
      </c>
      <c r="B346" s="93" t="s">
        <v>214</v>
      </c>
      <c r="C346" s="88">
        <v>0</v>
      </c>
      <c r="D346" s="88">
        <v>0</v>
      </c>
      <c r="E346" s="88">
        <v>0</v>
      </c>
    </row>
    <row r="347" spans="1:5" ht="18" hidden="1" customHeight="1" outlineLevel="1">
      <c r="A347" s="86" t="s">
        <v>49</v>
      </c>
      <c r="B347" s="93" t="s">
        <v>269</v>
      </c>
      <c r="C347" s="89"/>
      <c r="D347" s="89"/>
      <c r="E347" s="88">
        <v>0</v>
      </c>
    </row>
    <row r="348" spans="1:5" ht="18" hidden="1" customHeight="1" outlineLevel="1">
      <c r="A348" s="86" t="s">
        <v>49</v>
      </c>
      <c r="B348" s="93" t="s">
        <v>215</v>
      </c>
      <c r="C348" s="89"/>
      <c r="D348" s="89"/>
      <c r="E348" s="88">
        <v>0</v>
      </c>
    </row>
    <row r="349" spans="1:5" ht="18" hidden="1" customHeight="1" outlineLevel="1">
      <c r="A349" s="86" t="s">
        <v>49</v>
      </c>
      <c r="B349" s="93" t="s">
        <v>216</v>
      </c>
      <c r="C349" s="89"/>
      <c r="D349" s="89"/>
      <c r="E349" s="88">
        <v>0</v>
      </c>
    </row>
    <row r="350" spans="1:5" ht="18" hidden="1" customHeight="1" outlineLevel="1">
      <c r="A350" s="86" t="s">
        <v>49</v>
      </c>
      <c r="B350" s="93" t="s">
        <v>217</v>
      </c>
      <c r="C350" s="88">
        <v>69787502</v>
      </c>
      <c r="D350" s="88">
        <v>0</v>
      </c>
      <c r="E350" s="88">
        <v>69787502</v>
      </c>
    </row>
    <row r="351" spans="1:5" ht="18" hidden="1" customHeight="1" outlineLevel="1">
      <c r="A351" s="86" t="s">
        <v>49</v>
      </c>
      <c r="B351" s="93" t="s">
        <v>218</v>
      </c>
      <c r="C351" s="89"/>
      <c r="D351" s="89"/>
      <c r="E351" s="88">
        <v>0</v>
      </c>
    </row>
    <row r="352" spans="1:5" ht="18" hidden="1" customHeight="1" outlineLevel="1">
      <c r="A352" s="86" t="s">
        <v>49</v>
      </c>
      <c r="B352" s="93" t="s">
        <v>219</v>
      </c>
      <c r="C352" s="89"/>
      <c r="D352" s="89"/>
      <c r="E352" s="88">
        <v>0</v>
      </c>
    </row>
    <row r="353" spans="1:5" ht="18" hidden="1" customHeight="1" outlineLevel="1">
      <c r="A353" s="86" t="s">
        <v>49</v>
      </c>
      <c r="B353" s="93" t="s">
        <v>220</v>
      </c>
      <c r="C353" s="88">
        <v>0</v>
      </c>
      <c r="D353" s="88">
        <v>0</v>
      </c>
      <c r="E353" s="88">
        <v>0</v>
      </c>
    </row>
    <row r="354" spans="1:5" ht="18" hidden="1" customHeight="1" outlineLevel="1">
      <c r="A354" s="86" t="s">
        <v>49</v>
      </c>
      <c r="B354" s="93" t="s">
        <v>270</v>
      </c>
      <c r="C354" s="89"/>
      <c r="D354" s="89"/>
      <c r="E354" s="88">
        <v>0</v>
      </c>
    </row>
    <row r="355" spans="1:5" ht="18" customHeight="1" collapsed="1">
      <c r="A355" s="86" t="s">
        <v>79</v>
      </c>
      <c r="B355" s="93" t="s">
        <v>262</v>
      </c>
      <c r="C355" s="88">
        <f>SUM($C$333:$C$354)</f>
        <v>80819188</v>
      </c>
      <c r="D355" s="88">
        <f>SUM($D$333:$D$354)</f>
        <v>128280040</v>
      </c>
      <c r="E355" s="88">
        <f>SUM($E$333:$E$354)</f>
        <v>209099228</v>
      </c>
    </row>
    <row r="356" spans="1:5" ht="18" hidden="1" customHeight="1" outlineLevel="1">
      <c r="A356" s="86" t="s">
        <v>49</v>
      </c>
      <c r="B356" s="93" t="s">
        <v>203</v>
      </c>
      <c r="C356" s="88">
        <v>53027059</v>
      </c>
      <c r="D356" s="88">
        <v>95540</v>
      </c>
      <c r="E356" s="88">
        <v>53122599</v>
      </c>
    </row>
    <row r="357" spans="1:5" ht="18" hidden="1" customHeight="1" outlineLevel="1">
      <c r="A357" s="86" t="s">
        <v>49</v>
      </c>
      <c r="B357" s="93" t="s">
        <v>204</v>
      </c>
      <c r="C357" s="88">
        <v>1592893.1973838301</v>
      </c>
      <c r="D357" s="88">
        <v>15876210.802616199</v>
      </c>
      <c r="E357" s="88">
        <v>17469104</v>
      </c>
    </row>
    <row r="358" spans="1:5" ht="18" hidden="1" customHeight="1" outlineLevel="1">
      <c r="A358" s="86" t="s">
        <v>49</v>
      </c>
      <c r="B358" s="93" t="s">
        <v>267</v>
      </c>
      <c r="C358" s="88">
        <v>0</v>
      </c>
      <c r="D358" s="88">
        <v>33842341</v>
      </c>
      <c r="E358" s="88">
        <v>33842341</v>
      </c>
    </row>
    <row r="359" spans="1:5" ht="18" hidden="1" customHeight="1" outlineLevel="1">
      <c r="A359" s="86" t="s">
        <v>49</v>
      </c>
      <c r="B359" s="93" t="s">
        <v>205</v>
      </c>
      <c r="C359" s="88">
        <v>210733895</v>
      </c>
      <c r="D359" s="88">
        <v>1896248004</v>
      </c>
      <c r="E359" s="88">
        <v>2106981899</v>
      </c>
    </row>
    <row r="360" spans="1:5" ht="18" hidden="1" customHeight="1" outlineLevel="1">
      <c r="A360" s="86" t="s">
        <v>49</v>
      </c>
      <c r="B360" s="93" t="s">
        <v>206</v>
      </c>
      <c r="C360" s="88">
        <v>22219566</v>
      </c>
      <c r="D360" s="88">
        <v>564862686</v>
      </c>
      <c r="E360" s="88">
        <v>587082252</v>
      </c>
    </row>
    <row r="361" spans="1:5" ht="18" hidden="1" customHeight="1" outlineLevel="1">
      <c r="A361" s="86" t="s">
        <v>49</v>
      </c>
      <c r="B361" s="93" t="s">
        <v>268</v>
      </c>
      <c r="C361" s="88">
        <v>2270018</v>
      </c>
      <c r="D361" s="88">
        <v>17405407</v>
      </c>
      <c r="E361" s="88">
        <v>19675425</v>
      </c>
    </row>
    <row r="362" spans="1:5" ht="18" hidden="1" customHeight="1" outlineLevel="1">
      <c r="A362" s="86" t="s">
        <v>49</v>
      </c>
      <c r="B362" s="93" t="s">
        <v>207</v>
      </c>
      <c r="C362" s="88">
        <v>171621195</v>
      </c>
      <c r="D362" s="88">
        <v>1303543382</v>
      </c>
      <c r="E362" s="88">
        <v>1475164577</v>
      </c>
    </row>
    <row r="363" spans="1:5" ht="18" hidden="1" customHeight="1" outlineLevel="1">
      <c r="A363" s="86" t="s">
        <v>49</v>
      </c>
      <c r="B363" s="93" t="s">
        <v>208</v>
      </c>
      <c r="C363" s="88">
        <v>228123783</v>
      </c>
      <c r="D363" s="88">
        <v>1894206555</v>
      </c>
      <c r="E363" s="88">
        <v>2122330338</v>
      </c>
    </row>
    <row r="364" spans="1:5" ht="18" hidden="1" customHeight="1" outlineLevel="1">
      <c r="A364" s="86" t="s">
        <v>49</v>
      </c>
      <c r="B364" s="93" t="s">
        <v>209</v>
      </c>
      <c r="C364" s="88">
        <v>6798050</v>
      </c>
      <c r="D364" s="88">
        <v>477754</v>
      </c>
      <c r="E364" s="88">
        <v>7275804</v>
      </c>
    </row>
    <row r="365" spans="1:5" ht="18" hidden="1" customHeight="1" outlineLevel="1">
      <c r="A365" s="86" t="s">
        <v>49</v>
      </c>
      <c r="B365" s="93" t="s">
        <v>210</v>
      </c>
      <c r="C365" s="88">
        <v>12081971</v>
      </c>
      <c r="D365" s="88">
        <v>1391592</v>
      </c>
      <c r="E365" s="88">
        <v>13473563</v>
      </c>
    </row>
    <row r="366" spans="1:5" ht="18" hidden="1" customHeight="1" outlineLevel="1">
      <c r="A366" s="86" t="s">
        <v>49</v>
      </c>
      <c r="B366" s="93" t="s">
        <v>211</v>
      </c>
      <c r="C366" s="88">
        <v>6030793</v>
      </c>
      <c r="D366" s="88">
        <v>117052358</v>
      </c>
      <c r="E366" s="88">
        <v>123083151</v>
      </c>
    </row>
    <row r="367" spans="1:5" ht="18" hidden="1" customHeight="1" outlineLevel="1">
      <c r="A367" s="86" t="s">
        <v>49</v>
      </c>
      <c r="B367" s="93" t="s">
        <v>212</v>
      </c>
      <c r="C367" s="88">
        <v>13699720.535020299</v>
      </c>
      <c r="D367" s="88">
        <v>73529767.448726296</v>
      </c>
      <c r="E367" s="88">
        <v>87229487.983746603</v>
      </c>
    </row>
    <row r="368" spans="1:5" ht="18" hidden="1" customHeight="1" outlineLevel="1">
      <c r="A368" s="86" t="s">
        <v>49</v>
      </c>
      <c r="B368" s="93" t="s">
        <v>213</v>
      </c>
      <c r="C368" s="88">
        <v>62972365</v>
      </c>
      <c r="D368" s="88">
        <v>1090518653</v>
      </c>
      <c r="E368" s="88">
        <v>1153491018</v>
      </c>
    </row>
    <row r="369" spans="1:5" ht="18" hidden="1" customHeight="1" outlineLevel="1">
      <c r="A369" s="86" t="s">
        <v>49</v>
      </c>
      <c r="B369" s="93" t="s">
        <v>214</v>
      </c>
      <c r="C369" s="88">
        <v>4869995</v>
      </c>
      <c r="D369" s="88">
        <v>9313656</v>
      </c>
      <c r="E369" s="88">
        <v>14183651</v>
      </c>
    </row>
    <row r="370" spans="1:5" ht="18" hidden="1" customHeight="1" outlineLevel="1">
      <c r="A370" s="86" t="s">
        <v>49</v>
      </c>
      <c r="B370" s="93" t="s">
        <v>269</v>
      </c>
      <c r="C370" s="88">
        <v>1062064.48</v>
      </c>
      <c r="D370" s="88">
        <v>3491621</v>
      </c>
      <c r="E370" s="88">
        <v>4553685.4800000004</v>
      </c>
    </row>
    <row r="371" spans="1:5" ht="18" hidden="1" customHeight="1" outlineLevel="1">
      <c r="A371" s="86" t="s">
        <v>49</v>
      </c>
      <c r="B371" s="93" t="s">
        <v>215</v>
      </c>
      <c r="C371" s="88">
        <v>3627286</v>
      </c>
      <c r="D371" s="88">
        <v>0</v>
      </c>
      <c r="E371" s="88">
        <v>3627286</v>
      </c>
    </row>
    <row r="372" spans="1:5" ht="18" hidden="1" customHeight="1" outlineLevel="1">
      <c r="A372" s="86" t="s">
        <v>49</v>
      </c>
      <c r="B372" s="93" t="s">
        <v>216</v>
      </c>
      <c r="C372" s="88">
        <v>3249749</v>
      </c>
      <c r="D372" s="88">
        <v>0</v>
      </c>
      <c r="E372" s="88">
        <v>3249749</v>
      </c>
    </row>
    <row r="373" spans="1:5" ht="18" hidden="1" customHeight="1" outlineLevel="1">
      <c r="A373" s="86" t="s">
        <v>49</v>
      </c>
      <c r="B373" s="93" t="s">
        <v>217</v>
      </c>
      <c r="C373" s="88">
        <v>424501197</v>
      </c>
      <c r="D373" s="88">
        <v>828507873</v>
      </c>
      <c r="E373" s="88">
        <v>1253009070</v>
      </c>
    </row>
    <row r="374" spans="1:5" ht="18" hidden="1" customHeight="1" outlineLevel="1">
      <c r="A374" s="86" t="s">
        <v>49</v>
      </c>
      <c r="B374" s="93" t="s">
        <v>218</v>
      </c>
      <c r="C374" s="88">
        <v>24449676</v>
      </c>
      <c r="D374" s="88">
        <v>43496598</v>
      </c>
      <c r="E374" s="88">
        <v>67946274</v>
      </c>
    </row>
    <row r="375" spans="1:5" ht="18" hidden="1" customHeight="1" outlineLevel="1">
      <c r="A375" s="86" t="s">
        <v>49</v>
      </c>
      <c r="B375" s="93" t="s">
        <v>219</v>
      </c>
      <c r="C375" s="88">
        <v>5535601.6916050101</v>
      </c>
      <c r="D375" s="88">
        <v>76329399.629391998</v>
      </c>
      <c r="E375" s="88">
        <v>81865001.320997</v>
      </c>
    </row>
    <row r="376" spans="1:5" ht="18" hidden="1" customHeight="1" outlineLevel="1">
      <c r="A376" s="86" t="s">
        <v>49</v>
      </c>
      <c r="B376" s="93" t="s">
        <v>220</v>
      </c>
      <c r="C376" s="88">
        <v>2422409</v>
      </c>
      <c r="D376" s="88">
        <v>66525980</v>
      </c>
      <c r="E376" s="88">
        <v>68948389</v>
      </c>
    </row>
    <row r="377" spans="1:5" ht="18" hidden="1" customHeight="1" outlineLevel="1">
      <c r="A377" s="86" t="s">
        <v>49</v>
      </c>
      <c r="B377" s="93" t="s">
        <v>270</v>
      </c>
      <c r="C377" s="88">
        <v>6241263</v>
      </c>
      <c r="D377" s="88">
        <v>24611454</v>
      </c>
      <c r="E377" s="88">
        <v>30852717</v>
      </c>
    </row>
    <row r="378" spans="1:5" ht="18" customHeight="1" collapsed="1">
      <c r="A378" s="86" t="s">
        <v>81</v>
      </c>
      <c r="B378" s="94" t="s">
        <v>263</v>
      </c>
      <c r="C378" s="88">
        <f>SUM($C$356:$C$377)</f>
        <v>1267130549.9040093</v>
      </c>
      <c r="D378" s="88">
        <f>SUM($D$356:$D$377)</f>
        <v>8061326831.8807344</v>
      </c>
      <c r="E378" s="88">
        <f>SUM($E$356:$E$377)</f>
        <v>9328457381.7847424</v>
      </c>
    </row>
    <row r="379" spans="1:5" ht="18" hidden="1" customHeight="1" outlineLevel="1">
      <c r="A379" s="86" t="s">
        <v>49</v>
      </c>
      <c r="B379" s="93" t="s">
        <v>203</v>
      </c>
      <c r="C379" s="88">
        <v>4053424</v>
      </c>
      <c r="D379" s="88">
        <v>150</v>
      </c>
      <c r="E379" s="88">
        <v>4053574</v>
      </c>
    </row>
    <row r="380" spans="1:5" ht="18" hidden="1" customHeight="1" outlineLevel="1">
      <c r="A380" s="86" t="s">
        <v>49</v>
      </c>
      <c r="B380" s="93" t="s">
        <v>204</v>
      </c>
      <c r="C380" s="88">
        <v>-211507.19738382701</v>
      </c>
      <c r="D380" s="88">
        <v>1789277.1973838301</v>
      </c>
      <c r="E380" s="88">
        <v>1577770</v>
      </c>
    </row>
    <row r="381" spans="1:5" ht="18" hidden="1" customHeight="1" outlineLevel="1">
      <c r="A381" s="86" t="s">
        <v>49</v>
      </c>
      <c r="B381" s="93" t="s">
        <v>267</v>
      </c>
      <c r="C381" s="88">
        <v>0</v>
      </c>
      <c r="D381" s="88">
        <v>165431</v>
      </c>
      <c r="E381" s="88">
        <v>165431</v>
      </c>
    </row>
    <row r="382" spans="1:5" ht="18" hidden="1" customHeight="1" outlineLevel="1">
      <c r="A382" s="86" t="s">
        <v>49</v>
      </c>
      <c r="B382" s="93" t="s">
        <v>205</v>
      </c>
      <c r="C382" s="88">
        <v>22984403</v>
      </c>
      <c r="D382" s="88">
        <v>160746718</v>
      </c>
      <c r="E382" s="88">
        <v>183731121</v>
      </c>
    </row>
    <row r="383" spans="1:5" ht="18" hidden="1" customHeight="1" outlineLevel="1">
      <c r="A383" s="86" t="s">
        <v>49</v>
      </c>
      <c r="B383" s="93" t="s">
        <v>206</v>
      </c>
      <c r="C383" s="88">
        <v>309601</v>
      </c>
      <c r="D383" s="88">
        <v>65598405</v>
      </c>
      <c r="E383" s="88">
        <v>65908006</v>
      </c>
    </row>
    <row r="384" spans="1:5" ht="18" hidden="1" customHeight="1" outlineLevel="1">
      <c r="A384" s="86" t="s">
        <v>49</v>
      </c>
      <c r="B384" s="93" t="s">
        <v>268</v>
      </c>
      <c r="C384" s="88">
        <v>32947</v>
      </c>
      <c r="D384" s="88">
        <v>391198</v>
      </c>
      <c r="E384" s="88">
        <v>424145</v>
      </c>
    </row>
    <row r="385" spans="1:5" ht="18" hidden="1" customHeight="1" outlineLevel="1">
      <c r="A385" s="86" t="s">
        <v>49</v>
      </c>
      <c r="B385" s="93" t="s">
        <v>207</v>
      </c>
      <c r="C385" s="88">
        <v>3206436</v>
      </c>
      <c r="D385" s="88">
        <v>108899805</v>
      </c>
      <c r="E385" s="88">
        <v>112106241</v>
      </c>
    </row>
    <row r="386" spans="1:5" ht="18" hidden="1" customHeight="1" outlineLevel="1">
      <c r="A386" s="86" t="s">
        <v>49</v>
      </c>
      <c r="B386" s="93" t="s">
        <v>208</v>
      </c>
      <c r="C386" s="88">
        <v>65895055</v>
      </c>
      <c r="D386" s="88">
        <v>193678890</v>
      </c>
      <c r="E386" s="88">
        <v>259573945</v>
      </c>
    </row>
    <row r="387" spans="1:5" ht="18" hidden="1" customHeight="1" outlineLevel="1">
      <c r="A387" s="86" t="s">
        <v>49</v>
      </c>
      <c r="B387" s="93" t="s">
        <v>209</v>
      </c>
      <c r="C387" s="88">
        <v>280279</v>
      </c>
      <c r="D387" s="88">
        <v>21099</v>
      </c>
      <c r="E387" s="88">
        <v>301378</v>
      </c>
    </row>
    <row r="388" spans="1:5" ht="18" hidden="1" customHeight="1" outlineLevel="1">
      <c r="A388" s="86" t="s">
        <v>49</v>
      </c>
      <c r="B388" s="93" t="s">
        <v>210</v>
      </c>
      <c r="C388" s="88">
        <v>974474</v>
      </c>
      <c r="D388" s="88">
        <v>90092</v>
      </c>
      <c r="E388" s="88">
        <v>1064566</v>
      </c>
    </row>
    <row r="389" spans="1:5" ht="18" hidden="1" customHeight="1" outlineLevel="1">
      <c r="A389" s="86" t="s">
        <v>49</v>
      </c>
      <c r="B389" s="93" t="s">
        <v>211</v>
      </c>
      <c r="C389" s="88">
        <v>197219</v>
      </c>
      <c r="D389" s="88">
        <v>2605552</v>
      </c>
      <c r="E389" s="88">
        <v>2802771</v>
      </c>
    </row>
    <row r="390" spans="1:5" ht="18" hidden="1" customHeight="1" outlineLevel="1">
      <c r="A390" s="86" t="s">
        <v>49</v>
      </c>
      <c r="B390" s="93" t="s">
        <v>212</v>
      </c>
      <c r="C390" s="88">
        <v>342509.86939419201</v>
      </c>
      <c r="D390" s="88">
        <v>3835952.70118566</v>
      </c>
      <c r="E390" s="88">
        <v>4178462.5705798501</v>
      </c>
    </row>
    <row r="391" spans="1:5" ht="18" hidden="1" customHeight="1" outlineLevel="1">
      <c r="A391" s="86" t="s">
        <v>49</v>
      </c>
      <c r="B391" s="93" t="s">
        <v>213</v>
      </c>
      <c r="C391" s="88">
        <v>18610389</v>
      </c>
      <c r="D391" s="88">
        <v>52317062</v>
      </c>
      <c r="E391" s="88">
        <v>70927451</v>
      </c>
    </row>
    <row r="392" spans="1:5" ht="18" hidden="1" customHeight="1" outlineLevel="1">
      <c r="A392" s="86" t="s">
        <v>49</v>
      </c>
      <c r="B392" s="93" t="s">
        <v>214</v>
      </c>
      <c r="C392" s="88">
        <v>305037</v>
      </c>
      <c r="D392" s="88">
        <v>571109</v>
      </c>
      <c r="E392" s="88">
        <v>876146</v>
      </c>
    </row>
    <row r="393" spans="1:5" ht="18" hidden="1" customHeight="1" outlineLevel="1">
      <c r="A393" s="86" t="s">
        <v>49</v>
      </c>
      <c r="B393" s="93" t="s">
        <v>269</v>
      </c>
      <c r="C393" s="89"/>
      <c r="D393" s="88">
        <v>109202</v>
      </c>
      <c r="E393" s="88">
        <v>109202</v>
      </c>
    </row>
    <row r="394" spans="1:5" ht="18" hidden="1" customHeight="1" outlineLevel="1">
      <c r="A394" s="86" t="s">
        <v>49</v>
      </c>
      <c r="B394" s="93" t="s">
        <v>215</v>
      </c>
      <c r="C394" s="88">
        <v>266674</v>
      </c>
      <c r="D394" s="89"/>
      <c r="E394" s="88">
        <v>266674</v>
      </c>
    </row>
    <row r="395" spans="1:5" ht="18" hidden="1" customHeight="1" outlineLevel="1">
      <c r="A395" s="86" t="s">
        <v>49</v>
      </c>
      <c r="B395" s="93" t="s">
        <v>216</v>
      </c>
      <c r="C395" s="88">
        <v>40643</v>
      </c>
      <c r="D395" s="89"/>
      <c r="E395" s="88">
        <v>40643</v>
      </c>
    </row>
    <row r="396" spans="1:5" ht="18" hidden="1" customHeight="1" outlineLevel="1">
      <c r="A396" s="86" t="s">
        <v>49</v>
      </c>
      <c r="B396" s="93" t="s">
        <v>217</v>
      </c>
      <c r="C396" s="88">
        <v>92174456</v>
      </c>
      <c r="D396" s="88">
        <v>72141810</v>
      </c>
      <c r="E396" s="88">
        <v>164316266</v>
      </c>
    </row>
    <row r="397" spans="1:5" ht="18" hidden="1" customHeight="1" outlineLevel="1">
      <c r="A397" s="86" t="s">
        <v>49</v>
      </c>
      <c r="B397" s="93" t="s">
        <v>218</v>
      </c>
      <c r="C397" s="88">
        <v>2940321</v>
      </c>
      <c r="D397" s="88">
        <v>4863935</v>
      </c>
      <c r="E397" s="88">
        <v>7804256</v>
      </c>
    </row>
    <row r="398" spans="1:5" ht="18" hidden="1" customHeight="1" outlineLevel="1">
      <c r="A398" s="86" t="s">
        <v>49</v>
      </c>
      <c r="B398" s="93" t="s">
        <v>219</v>
      </c>
      <c r="C398" s="88">
        <v>383471.36257898301</v>
      </c>
      <c r="D398" s="88">
        <v>5960989.6374210203</v>
      </c>
      <c r="E398" s="88">
        <v>6344461</v>
      </c>
    </row>
    <row r="399" spans="1:5" ht="18" hidden="1" customHeight="1" outlineLevel="1">
      <c r="A399" s="86" t="s">
        <v>49</v>
      </c>
      <c r="B399" s="93" t="s">
        <v>220</v>
      </c>
      <c r="C399" s="88">
        <v>1239481</v>
      </c>
      <c r="D399" s="88">
        <v>4126164</v>
      </c>
      <c r="E399" s="88">
        <v>5365645</v>
      </c>
    </row>
    <row r="400" spans="1:5" ht="18" hidden="1" customHeight="1" outlineLevel="1">
      <c r="A400" s="86" t="s">
        <v>49</v>
      </c>
      <c r="B400" s="93" t="s">
        <v>270</v>
      </c>
      <c r="C400" s="88">
        <v>124214.805086482</v>
      </c>
      <c r="D400" s="88">
        <v>24756.194913517698</v>
      </c>
      <c r="E400" s="88">
        <v>148971</v>
      </c>
    </row>
    <row r="401" spans="1:5" ht="18" customHeight="1" collapsed="1">
      <c r="A401" s="86" t="s">
        <v>83</v>
      </c>
      <c r="B401" s="94" t="s">
        <v>264</v>
      </c>
      <c r="C401" s="88">
        <f>SUM($C$379:$C$400)</f>
        <v>214149527.83967584</v>
      </c>
      <c r="D401" s="88">
        <f>SUM($D$379:$D$400)</f>
        <v>677937597.73090398</v>
      </c>
      <c r="E401" s="88">
        <f>SUM($E$379:$E$400)</f>
        <v>892087125.57057989</v>
      </c>
    </row>
    <row r="402" spans="1:5" ht="18" hidden="1" customHeight="1" outlineLevel="1">
      <c r="A402" s="86" t="s">
        <v>49</v>
      </c>
      <c r="B402" s="87" t="s">
        <v>203</v>
      </c>
      <c r="C402" s="88">
        <v>57080483</v>
      </c>
      <c r="D402" s="88">
        <v>95690</v>
      </c>
      <c r="E402" s="88">
        <v>57176173</v>
      </c>
    </row>
    <row r="403" spans="1:5" ht="18" hidden="1" customHeight="1" outlineLevel="1">
      <c r="A403" s="86" t="s">
        <v>49</v>
      </c>
      <c r="B403" s="87" t="s">
        <v>204</v>
      </c>
      <c r="C403" s="88">
        <v>1381386</v>
      </c>
      <c r="D403" s="88">
        <v>17665488</v>
      </c>
      <c r="E403" s="88">
        <v>19046874</v>
      </c>
    </row>
    <row r="404" spans="1:5" ht="18" hidden="1" customHeight="1" outlineLevel="1">
      <c r="A404" s="86" t="s">
        <v>49</v>
      </c>
      <c r="B404" s="87" t="s">
        <v>267</v>
      </c>
      <c r="C404" s="88">
        <v>0</v>
      </c>
      <c r="D404" s="88">
        <v>34007772</v>
      </c>
      <c r="E404" s="88">
        <v>34007772</v>
      </c>
    </row>
    <row r="405" spans="1:5" ht="18" hidden="1" customHeight="1" outlineLevel="1">
      <c r="A405" s="86" t="s">
        <v>49</v>
      </c>
      <c r="B405" s="87" t="s">
        <v>205</v>
      </c>
      <c r="C405" s="88">
        <v>233718298</v>
      </c>
      <c r="D405" s="88">
        <v>2056994722</v>
      </c>
      <c r="E405" s="88">
        <v>2290713020</v>
      </c>
    </row>
    <row r="406" spans="1:5" ht="18" hidden="1" customHeight="1" outlineLevel="1">
      <c r="A406" s="86" t="s">
        <v>49</v>
      </c>
      <c r="B406" s="87" t="s">
        <v>206</v>
      </c>
      <c r="C406" s="88">
        <v>22529167</v>
      </c>
      <c r="D406" s="88">
        <v>630461091</v>
      </c>
      <c r="E406" s="88">
        <v>652990258</v>
      </c>
    </row>
    <row r="407" spans="1:5" ht="18" hidden="1" customHeight="1" outlineLevel="1">
      <c r="A407" s="86" t="s">
        <v>49</v>
      </c>
      <c r="B407" s="87" t="s">
        <v>268</v>
      </c>
      <c r="C407" s="88">
        <v>2302965</v>
      </c>
      <c r="D407" s="88">
        <v>17796605</v>
      </c>
      <c r="E407" s="88">
        <v>20099570</v>
      </c>
    </row>
    <row r="408" spans="1:5" ht="18" hidden="1" customHeight="1" outlineLevel="1">
      <c r="A408" s="86" t="s">
        <v>49</v>
      </c>
      <c r="B408" s="87" t="s">
        <v>207</v>
      </c>
      <c r="C408" s="88">
        <v>174827631</v>
      </c>
      <c r="D408" s="88">
        <v>1412443187</v>
      </c>
      <c r="E408" s="88">
        <v>1587270818</v>
      </c>
    </row>
    <row r="409" spans="1:5" ht="18" hidden="1" customHeight="1" outlineLevel="1">
      <c r="A409" s="86" t="s">
        <v>49</v>
      </c>
      <c r="B409" s="87" t="s">
        <v>208</v>
      </c>
      <c r="C409" s="88">
        <v>294018838</v>
      </c>
      <c r="D409" s="88">
        <v>2087885445</v>
      </c>
      <c r="E409" s="88">
        <v>2381904283</v>
      </c>
    </row>
    <row r="410" spans="1:5" ht="18" hidden="1" customHeight="1" outlineLevel="1">
      <c r="A410" s="86" t="s">
        <v>49</v>
      </c>
      <c r="B410" s="87" t="s">
        <v>209</v>
      </c>
      <c r="C410" s="88">
        <v>7078329</v>
      </c>
      <c r="D410" s="88">
        <v>498853</v>
      </c>
      <c r="E410" s="88">
        <v>7577182</v>
      </c>
    </row>
    <row r="411" spans="1:5" ht="18" hidden="1" customHeight="1" outlineLevel="1">
      <c r="A411" s="86" t="s">
        <v>49</v>
      </c>
      <c r="B411" s="87" t="s">
        <v>210</v>
      </c>
      <c r="C411" s="88">
        <v>13056445</v>
      </c>
      <c r="D411" s="88">
        <v>1481684</v>
      </c>
      <c r="E411" s="88">
        <v>14538129</v>
      </c>
    </row>
    <row r="412" spans="1:5" ht="18" hidden="1" customHeight="1" outlineLevel="1">
      <c r="A412" s="86" t="s">
        <v>49</v>
      </c>
      <c r="B412" s="87" t="s">
        <v>211</v>
      </c>
      <c r="C412" s="88">
        <v>6228012</v>
      </c>
      <c r="D412" s="88">
        <v>119657910</v>
      </c>
      <c r="E412" s="88">
        <v>125885922</v>
      </c>
    </row>
    <row r="413" spans="1:5" ht="18" hidden="1" customHeight="1" outlineLevel="1">
      <c r="A413" s="86" t="s">
        <v>49</v>
      </c>
      <c r="B413" s="87" t="s">
        <v>212</v>
      </c>
      <c r="C413" s="88">
        <v>14042230.404414499</v>
      </c>
      <c r="D413" s="88">
        <v>77365720.149912</v>
      </c>
      <c r="E413" s="88">
        <v>91407950.5543264</v>
      </c>
    </row>
    <row r="414" spans="1:5" ht="18" hidden="1" customHeight="1" outlineLevel="1">
      <c r="A414" s="86" t="s">
        <v>49</v>
      </c>
      <c r="B414" s="87" t="s">
        <v>213</v>
      </c>
      <c r="C414" s="88">
        <v>81582754</v>
      </c>
      <c r="D414" s="88">
        <v>1142835715</v>
      </c>
      <c r="E414" s="88">
        <v>1224418469</v>
      </c>
    </row>
    <row r="415" spans="1:5" ht="18" hidden="1" customHeight="1" outlineLevel="1">
      <c r="A415" s="86" t="s">
        <v>49</v>
      </c>
      <c r="B415" s="87" t="s">
        <v>214</v>
      </c>
      <c r="C415" s="88">
        <v>5175032</v>
      </c>
      <c r="D415" s="88">
        <v>9884765</v>
      </c>
      <c r="E415" s="88">
        <v>15059797</v>
      </c>
    </row>
    <row r="416" spans="1:5" ht="18" hidden="1" customHeight="1" outlineLevel="1">
      <c r="A416" s="86" t="s">
        <v>49</v>
      </c>
      <c r="B416" s="87" t="s">
        <v>269</v>
      </c>
      <c r="C416" s="88">
        <v>1062064.48</v>
      </c>
      <c r="D416" s="88">
        <v>3600823</v>
      </c>
      <c r="E416" s="88">
        <v>4662887.4800000004</v>
      </c>
    </row>
    <row r="417" spans="1:5" ht="18" hidden="1" customHeight="1" outlineLevel="1">
      <c r="A417" s="86" t="s">
        <v>49</v>
      </c>
      <c r="B417" s="87" t="s">
        <v>215</v>
      </c>
      <c r="C417" s="88">
        <v>3893960</v>
      </c>
      <c r="D417" s="88">
        <v>0</v>
      </c>
      <c r="E417" s="88">
        <v>3893960</v>
      </c>
    </row>
    <row r="418" spans="1:5" ht="18" hidden="1" customHeight="1" outlineLevel="1">
      <c r="A418" s="86" t="s">
        <v>49</v>
      </c>
      <c r="B418" s="87" t="s">
        <v>216</v>
      </c>
      <c r="C418" s="88">
        <v>3290392</v>
      </c>
      <c r="D418" s="88">
        <v>0</v>
      </c>
      <c r="E418" s="88">
        <v>3290392</v>
      </c>
    </row>
    <row r="419" spans="1:5" ht="18" hidden="1" customHeight="1" outlineLevel="1">
      <c r="A419" s="86" t="s">
        <v>49</v>
      </c>
      <c r="B419" s="87" t="s">
        <v>217</v>
      </c>
      <c r="C419" s="88">
        <v>516675653</v>
      </c>
      <c r="D419" s="88">
        <v>900649683</v>
      </c>
      <c r="E419" s="88">
        <v>1417325336</v>
      </c>
    </row>
    <row r="420" spans="1:5" ht="18" hidden="1" customHeight="1" outlineLevel="1">
      <c r="A420" s="86" t="s">
        <v>49</v>
      </c>
      <c r="B420" s="87" t="s">
        <v>218</v>
      </c>
      <c r="C420" s="88">
        <v>27389997</v>
      </c>
      <c r="D420" s="88">
        <v>48360533</v>
      </c>
      <c r="E420" s="88">
        <v>75750530</v>
      </c>
    </row>
    <row r="421" spans="1:5" ht="18" hidden="1" customHeight="1" outlineLevel="1">
      <c r="A421" s="86" t="s">
        <v>49</v>
      </c>
      <c r="B421" s="87" t="s">
        <v>219</v>
      </c>
      <c r="C421" s="88">
        <v>5919073.0541839898</v>
      </c>
      <c r="D421" s="88">
        <v>82290389.266812995</v>
      </c>
      <c r="E421" s="88">
        <v>88209462.320997</v>
      </c>
    </row>
    <row r="422" spans="1:5" ht="18" hidden="1" customHeight="1" outlineLevel="1">
      <c r="A422" s="86" t="s">
        <v>49</v>
      </c>
      <c r="B422" s="87" t="s">
        <v>220</v>
      </c>
      <c r="C422" s="88">
        <v>3661890</v>
      </c>
      <c r="D422" s="88">
        <v>70652144</v>
      </c>
      <c r="E422" s="88">
        <v>74314034</v>
      </c>
    </row>
    <row r="423" spans="1:5" ht="18" hidden="1" customHeight="1" outlineLevel="1">
      <c r="A423" s="86" t="s">
        <v>49</v>
      </c>
      <c r="B423" s="87" t="s">
        <v>270</v>
      </c>
      <c r="C423" s="88">
        <v>6365477.8050864805</v>
      </c>
      <c r="D423" s="88">
        <v>24636210.194913499</v>
      </c>
      <c r="E423" s="88">
        <v>31001688</v>
      </c>
    </row>
    <row r="424" spans="1:5" ht="18" customHeight="1" collapsed="1">
      <c r="A424" s="86" t="s">
        <v>85</v>
      </c>
      <c r="B424" s="90" t="s">
        <v>265</v>
      </c>
      <c r="C424" s="88">
        <f>SUM($C$402:$C$423)</f>
        <v>1481280077.743685</v>
      </c>
      <c r="D424" s="88">
        <f>SUM($D$402:$D$423)</f>
        <v>8739264429.611639</v>
      </c>
      <c r="E424" s="88">
        <f>SUM($E$402:$E$423)</f>
        <v>10220544507.355322</v>
      </c>
    </row>
    <row r="425" spans="1:5">
      <c r="B425" s="83"/>
    </row>
    <row r="426" spans="1:5">
      <c r="B426" s="83"/>
    </row>
    <row r="427" spans="1:5">
      <c r="B427" s="83"/>
    </row>
    <row r="428" spans="1:5">
      <c r="B428" s="83"/>
    </row>
    <row r="429" spans="1:5">
      <c r="B429" s="83"/>
    </row>
    <row r="430" spans="1:5">
      <c r="B430" s="83"/>
    </row>
    <row r="431" spans="1:5">
      <c r="B431" s="83"/>
    </row>
  </sheetData>
  <mergeCells count="9">
    <mergeCell ref="A8:E8"/>
    <mergeCell ref="A101:E101"/>
    <mergeCell ref="A217:E217"/>
    <mergeCell ref="A1:E1"/>
    <mergeCell ref="A2:E2"/>
    <mergeCell ref="A3:E3"/>
    <mergeCell ref="A4:C5"/>
    <mergeCell ref="D4:E5"/>
    <mergeCell ref="A7:E7"/>
  </mergeCells>
  <printOptions gridLinesSet="0"/>
  <pageMargins left="0.67" right="0.62" top="0.7" bottom="0.66" header="0.5" footer="0.5"/>
  <pageSetup firstPageNumber="22" orientation="landscape" useFirstPageNumber="1" r:id="rId1"/>
  <headerFooter alignWithMargins="0">
    <oddFooter>&amp;LNote: Numbers may not add up due to rounding.&amp;C&amp;P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333EF-20BF-403E-9445-07819A4BAE1D}">
  <dimension ref="A1:F564"/>
  <sheetViews>
    <sheetView showGridLines="0" zoomScaleNormal="100" workbookViewId="0">
      <selection activeCell="B533" sqref="B533"/>
    </sheetView>
  </sheetViews>
  <sheetFormatPr defaultColWidth="9.109375" defaultRowHeight="15" outlineLevelRow="1"/>
  <cols>
    <col min="1" max="1" width="4.5546875" style="66" customWidth="1"/>
    <col min="2" max="2" width="48.5546875" style="66" customWidth="1"/>
    <col min="3" max="5" width="24.6640625" style="66" customWidth="1"/>
    <col min="6" max="16384" width="9.109375" style="66"/>
  </cols>
  <sheetData>
    <row r="1" spans="1:6" ht="16.8">
      <c r="A1" s="446" t="s">
        <v>196</v>
      </c>
      <c r="B1" s="446"/>
      <c r="C1" s="446"/>
      <c r="D1" s="446"/>
      <c r="E1" s="446"/>
    </row>
    <row r="2" spans="1:6" ht="16.8">
      <c r="A2" s="446" t="s">
        <v>197</v>
      </c>
      <c r="B2" s="446"/>
      <c r="C2" s="446"/>
      <c r="D2" s="446"/>
      <c r="E2" s="446"/>
    </row>
    <row r="3" spans="1:6" ht="16.8">
      <c r="A3" s="446" t="s">
        <v>198</v>
      </c>
      <c r="B3" s="446"/>
      <c r="C3" s="446"/>
      <c r="D3" s="446"/>
      <c r="E3" s="446"/>
    </row>
    <row r="4" spans="1:6" ht="16.8">
      <c r="A4" s="67"/>
      <c r="B4" s="67"/>
      <c r="C4" s="67"/>
      <c r="D4" s="67" t="s">
        <v>272</v>
      </c>
      <c r="E4" s="68"/>
    </row>
    <row r="5" spans="1:6" ht="27.15" customHeight="1" thickBot="1">
      <c r="A5" s="447" t="s">
        <v>36</v>
      </c>
      <c r="B5" s="447"/>
      <c r="C5" s="447"/>
      <c r="D5" s="447"/>
      <c r="E5" s="447"/>
    </row>
    <row r="6" spans="1:6" ht="17.399999999999999" thickBot="1">
      <c r="A6" s="67"/>
      <c r="B6" s="67"/>
      <c r="C6" s="69" t="s">
        <v>200</v>
      </c>
      <c r="D6" s="69" t="s">
        <v>201</v>
      </c>
      <c r="E6" s="69" t="s">
        <v>193</v>
      </c>
    </row>
    <row r="7" spans="1:6" ht="15.15" customHeight="1">
      <c r="A7" s="448" t="s">
        <v>202</v>
      </c>
      <c r="B7" s="448"/>
      <c r="C7" s="448"/>
      <c r="D7" s="448"/>
      <c r="E7" s="448"/>
    </row>
    <row r="8" spans="1:6" ht="15.15" hidden="1" customHeight="1" outlineLevel="1">
      <c r="A8" s="70"/>
      <c r="B8" s="71" t="s">
        <v>273</v>
      </c>
      <c r="C8" s="72">
        <v>0</v>
      </c>
      <c r="D8" s="72">
        <v>0</v>
      </c>
      <c r="E8" s="72">
        <v>0</v>
      </c>
      <c r="F8" s="95" t="b">
        <f t="shared" ref="F8:F31" si="0">IF(SUM(C8:D8)=E8, TRUE, E8-SUM(C8:D8))</f>
        <v>1</v>
      </c>
    </row>
    <row r="9" spans="1:6" ht="15.15" hidden="1" customHeight="1" outlineLevel="1">
      <c r="A9" s="70"/>
      <c r="B9" s="71" t="s">
        <v>203</v>
      </c>
      <c r="C9" s="72">
        <v>68866878</v>
      </c>
      <c r="D9" s="72">
        <v>0</v>
      </c>
      <c r="E9" s="72">
        <v>68866878</v>
      </c>
      <c r="F9" s="95" t="b">
        <f t="shared" ref="F9" si="1">IF(SUM(C9:D9)=E9, TRUE, E9-SUM(C9:D9))</f>
        <v>1</v>
      </c>
    </row>
    <row r="10" spans="1:6" ht="15.15" hidden="1" customHeight="1" outlineLevel="1">
      <c r="A10" s="70"/>
      <c r="B10" s="71" t="s">
        <v>204</v>
      </c>
      <c r="C10" s="72">
        <v>46769378</v>
      </c>
      <c r="D10" s="72">
        <v>46491574</v>
      </c>
      <c r="E10" s="72">
        <v>93260952</v>
      </c>
      <c r="F10" s="95" t="b">
        <f t="shared" si="0"/>
        <v>1</v>
      </c>
    </row>
    <row r="11" spans="1:6" ht="15.15" hidden="1" customHeight="1" outlineLevel="1">
      <c r="A11" s="70"/>
      <c r="B11" s="71" t="s">
        <v>267</v>
      </c>
      <c r="C11" s="72">
        <v>0</v>
      </c>
      <c r="D11" s="72">
        <v>0</v>
      </c>
      <c r="E11" s="72">
        <v>0</v>
      </c>
      <c r="F11" s="95" t="b">
        <f t="shared" si="0"/>
        <v>1</v>
      </c>
    </row>
    <row r="12" spans="1:6" ht="15.15" hidden="1" customHeight="1" outlineLevel="1">
      <c r="A12" s="70"/>
      <c r="B12" s="71" t="s">
        <v>274</v>
      </c>
      <c r="C12" s="72">
        <v>0</v>
      </c>
      <c r="D12" s="72">
        <v>0</v>
      </c>
      <c r="E12" s="72">
        <v>0</v>
      </c>
      <c r="F12" s="95" t="b">
        <f t="shared" ref="F12:F13" si="2">IF(SUM(C12:D12)=E12, TRUE, E12-SUM(C12:D12))</f>
        <v>1</v>
      </c>
    </row>
    <row r="13" spans="1:6" ht="15.15" hidden="1" customHeight="1" outlineLevel="1">
      <c r="A13" s="70"/>
      <c r="B13" s="71" t="s">
        <v>275</v>
      </c>
      <c r="C13" s="72">
        <v>0</v>
      </c>
      <c r="D13" s="72">
        <v>4080075</v>
      </c>
      <c r="E13" s="72">
        <v>4080075</v>
      </c>
      <c r="F13" s="95" t="b">
        <f t="shared" si="2"/>
        <v>1</v>
      </c>
    </row>
    <row r="14" spans="1:6" ht="15.15" hidden="1" customHeight="1" outlineLevel="1">
      <c r="A14" s="70"/>
      <c r="B14" s="71" t="s">
        <v>205</v>
      </c>
      <c r="C14" s="72">
        <v>240960522</v>
      </c>
      <c r="D14" s="72">
        <v>1705548638</v>
      </c>
      <c r="E14" s="72">
        <v>1946509160</v>
      </c>
      <c r="F14" s="95" t="b">
        <f t="shared" si="0"/>
        <v>1</v>
      </c>
    </row>
    <row r="15" spans="1:6" ht="15.15" hidden="1" customHeight="1" outlineLevel="1">
      <c r="A15" s="70"/>
      <c r="B15" s="71" t="s">
        <v>206</v>
      </c>
      <c r="C15" s="72">
        <v>48365516</v>
      </c>
      <c r="D15" s="72">
        <v>564597008</v>
      </c>
      <c r="E15" s="72">
        <v>612962524</v>
      </c>
      <c r="F15" s="95" t="b">
        <f t="shared" si="0"/>
        <v>1</v>
      </c>
    </row>
    <row r="16" spans="1:6" ht="15.15" hidden="1" customHeight="1" outlineLevel="1">
      <c r="A16" s="70"/>
      <c r="B16" s="71" t="s">
        <v>268</v>
      </c>
      <c r="C16" s="72">
        <v>1273117</v>
      </c>
      <c r="D16" s="72">
        <v>11040477</v>
      </c>
      <c r="E16" s="72">
        <v>12313594</v>
      </c>
      <c r="F16" s="95" t="b">
        <f t="shared" si="0"/>
        <v>1</v>
      </c>
    </row>
    <row r="17" spans="1:6" ht="15.15" hidden="1" customHeight="1" outlineLevel="1">
      <c r="A17" s="70"/>
      <c r="B17" s="71" t="s">
        <v>207</v>
      </c>
      <c r="C17" s="72">
        <v>258322617</v>
      </c>
      <c r="D17" s="72">
        <v>1334617928</v>
      </c>
      <c r="E17" s="72">
        <v>1592940545</v>
      </c>
      <c r="F17" s="95" t="b">
        <f t="shared" si="0"/>
        <v>1</v>
      </c>
    </row>
    <row r="18" spans="1:6" ht="15.15" hidden="1" customHeight="1" outlineLevel="1">
      <c r="A18" s="70"/>
      <c r="B18" s="71" t="s">
        <v>270</v>
      </c>
      <c r="C18" s="72">
        <v>65057191</v>
      </c>
      <c r="D18" s="72"/>
      <c r="E18" s="72">
        <v>65057191</v>
      </c>
      <c r="F18" s="95" t="b">
        <f t="shared" ref="F18" si="3">IF(SUM(C18:D18)=E18, TRUE, E18-SUM(C18:D18))</f>
        <v>1</v>
      </c>
    </row>
    <row r="19" spans="1:6" ht="15.15" hidden="1" customHeight="1" outlineLevel="1">
      <c r="A19" s="70"/>
      <c r="B19" s="71" t="s">
        <v>208</v>
      </c>
      <c r="C19" s="72">
        <v>355417592</v>
      </c>
      <c r="D19" s="72">
        <v>2940346770</v>
      </c>
      <c r="E19" s="72">
        <v>3295764362</v>
      </c>
      <c r="F19" s="95" t="b">
        <f t="shared" si="0"/>
        <v>1</v>
      </c>
    </row>
    <row r="20" spans="1:6" ht="15.15" hidden="1" customHeight="1" outlineLevel="1">
      <c r="A20" s="70"/>
      <c r="B20" s="71" t="s">
        <v>209</v>
      </c>
      <c r="C20" s="72">
        <v>46902818</v>
      </c>
      <c r="D20" s="72">
        <v>3077596</v>
      </c>
      <c r="E20" s="72">
        <v>49980414</v>
      </c>
      <c r="F20" s="95" t="b">
        <f t="shared" si="0"/>
        <v>1</v>
      </c>
    </row>
    <row r="21" spans="1:6" ht="15.15" hidden="1" customHeight="1" outlineLevel="1">
      <c r="A21" s="70"/>
      <c r="B21" s="71" t="s">
        <v>210</v>
      </c>
      <c r="C21" s="72">
        <v>25211496</v>
      </c>
      <c r="D21" s="72">
        <v>63027</v>
      </c>
      <c r="E21" s="72">
        <v>25274523</v>
      </c>
      <c r="F21" s="95" t="b">
        <f t="shared" si="0"/>
        <v>1</v>
      </c>
    </row>
    <row r="22" spans="1:6" ht="15.15" hidden="1" customHeight="1" outlineLevel="1">
      <c r="A22" s="70"/>
      <c r="B22" s="71" t="s">
        <v>211</v>
      </c>
      <c r="C22" s="72">
        <v>1826053</v>
      </c>
      <c r="D22" s="72">
        <v>74387180</v>
      </c>
      <c r="E22" s="72">
        <v>76213233</v>
      </c>
      <c r="F22" s="95" t="b">
        <f t="shared" si="0"/>
        <v>1</v>
      </c>
    </row>
    <row r="23" spans="1:6" ht="15.15" hidden="1" customHeight="1" outlineLevel="1">
      <c r="A23" s="70"/>
      <c r="B23" s="71" t="s">
        <v>212</v>
      </c>
      <c r="C23" s="72">
        <v>24414195.173585046</v>
      </c>
      <c r="D23" s="72">
        <v>178238513.95641488</v>
      </c>
      <c r="E23" s="72">
        <v>202652709.12999994</v>
      </c>
      <c r="F23" s="95" t="b">
        <f t="shared" si="0"/>
        <v>1</v>
      </c>
    </row>
    <row r="24" spans="1:6" ht="15.15" hidden="1" customHeight="1" outlineLevel="1">
      <c r="A24" s="70"/>
      <c r="B24" s="71" t="s">
        <v>213</v>
      </c>
      <c r="C24" s="72">
        <v>150914243</v>
      </c>
      <c r="D24" s="72">
        <v>1730895344</v>
      </c>
      <c r="E24" s="72">
        <v>1881809587</v>
      </c>
      <c r="F24" s="95" t="b">
        <f t="shared" si="0"/>
        <v>1</v>
      </c>
    </row>
    <row r="25" spans="1:6" ht="15.15" hidden="1" customHeight="1" outlineLevel="1">
      <c r="A25" s="70"/>
      <c r="B25" s="71" t="s">
        <v>214</v>
      </c>
      <c r="C25" s="72">
        <v>6820186</v>
      </c>
      <c r="D25" s="72">
        <v>13906684</v>
      </c>
      <c r="E25" s="72">
        <v>20726870</v>
      </c>
      <c r="F25" s="95" t="b">
        <f t="shared" si="0"/>
        <v>1</v>
      </c>
    </row>
    <row r="26" spans="1:6" ht="15.15" hidden="1" customHeight="1" outlineLevel="1">
      <c r="A26" s="70"/>
      <c r="B26" s="71" t="s">
        <v>215</v>
      </c>
      <c r="C26" s="72">
        <v>5098807</v>
      </c>
      <c r="D26" s="73"/>
      <c r="E26" s="72">
        <v>5098807</v>
      </c>
      <c r="F26" s="95" t="b">
        <f t="shared" si="0"/>
        <v>1</v>
      </c>
    </row>
    <row r="27" spans="1:6" ht="15.15" hidden="1" customHeight="1" outlineLevel="1">
      <c r="A27" s="70"/>
      <c r="B27" s="71" t="s">
        <v>216</v>
      </c>
      <c r="C27" s="72">
        <v>2623223</v>
      </c>
      <c r="D27" s="73"/>
      <c r="E27" s="72">
        <v>2623223</v>
      </c>
      <c r="F27" s="95" t="b">
        <f t="shared" si="0"/>
        <v>1</v>
      </c>
    </row>
    <row r="28" spans="1:6" ht="15.15" hidden="1" customHeight="1" outlineLevel="1">
      <c r="A28" s="70"/>
      <c r="B28" s="71" t="s">
        <v>217</v>
      </c>
      <c r="C28" s="72">
        <v>314865831</v>
      </c>
      <c r="D28" s="72">
        <v>1304837410</v>
      </c>
      <c r="E28" s="72">
        <v>1619703241</v>
      </c>
      <c r="F28" s="95" t="b">
        <f t="shared" si="0"/>
        <v>1</v>
      </c>
    </row>
    <row r="29" spans="1:6" ht="15.15" hidden="1" customHeight="1" outlineLevel="1">
      <c r="A29" s="70"/>
      <c r="B29" s="71" t="s">
        <v>218</v>
      </c>
      <c r="C29" s="72">
        <v>121216969</v>
      </c>
      <c r="D29" s="72">
        <v>159689499</v>
      </c>
      <c r="E29" s="72">
        <v>280906468</v>
      </c>
      <c r="F29" s="95" t="b">
        <f t="shared" si="0"/>
        <v>1</v>
      </c>
    </row>
    <row r="30" spans="1:6" ht="15.15" hidden="1" customHeight="1" outlineLevel="1">
      <c r="A30" s="70"/>
      <c r="B30" s="71" t="s">
        <v>219</v>
      </c>
      <c r="C30" s="72">
        <v>33953398</v>
      </c>
      <c r="D30" s="72">
        <v>349995290</v>
      </c>
      <c r="E30" s="72">
        <v>383948688</v>
      </c>
      <c r="F30" s="95" t="b">
        <f t="shared" si="0"/>
        <v>1</v>
      </c>
    </row>
    <row r="31" spans="1:6" ht="15.15" hidden="1" customHeight="1" outlineLevel="1">
      <c r="A31" s="70"/>
      <c r="B31" s="71" t="s">
        <v>220</v>
      </c>
      <c r="C31" s="72">
        <v>64205750</v>
      </c>
      <c r="D31" s="72">
        <v>241953518</v>
      </c>
      <c r="E31" s="72">
        <v>306159268</v>
      </c>
      <c r="F31" s="95" t="b">
        <f t="shared" si="0"/>
        <v>1</v>
      </c>
    </row>
    <row r="32" spans="1:6" ht="15.15" customHeight="1" collapsed="1">
      <c r="A32" s="70" t="s">
        <v>39</v>
      </c>
      <c r="B32" s="74" t="s">
        <v>221</v>
      </c>
      <c r="C32" s="72">
        <f>SUM($C$8:$C$31)</f>
        <v>1883085780.1735849</v>
      </c>
      <c r="D32" s="72">
        <f>SUM($D$8:$D$31)</f>
        <v>10663766531.956415</v>
      </c>
      <c r="E32" s="72">
        <f>SUM($E$8:$E$31)</f>
        <v>12546852312.130001</v>
      </c>
      <c r="F32" s="95"/>
    </row>
    <row r="33" spans="1:6" ht="15.15" hidden="1" customHeight="1" outlineLevel="1">
      <c r="A33" s="70"/>
      <c r="B33" s="71" t="s">
        <v>273</v>
      </c>
      <c r="C33" s="72">
        <v>0</v>
      </c>
      <c r="D33" s="72">
        <v>0</v>
      </c>
      <c r="E33" s="72">
        <v>0</v>
      </c>
      <c r="F33" s="95"/>
    </row>
    <row r="34" spans="1:6" ht="15.15" hidden="1" customHeight="1" outlineLevel="1">
      <c r="A34" s="70"/>
      <c r="B34" s="71" t="s">
        <v>203</v>
      </c>
      <c r="C34" s="72">
        <v>30000396</v>
      </c>
      <c r="D34" s="72">
        <v>0</v>
      </c>
      <c r="E34" s="72">
        <v>30000396</v>
      </c>
      <c r="F34" s="95"/>
    </row>
    <row r="35" spans="1:6" ht="15.15" hidden="1" customHeight="1" outlineLevel="1">
      <c r="A35" s="70"/>
      <c r="B35" s="71" t="s">
        <v>204</v>
      </c>
      <c r="C35" s="72">
        <v>1500</v>
      </c>
      <c r="D35" s="72">
        <v>875763</v>
      </c>
      <c r="E35" s="72">
        <v>877263</v>
      </c>
      <c r="F35" s="95"/>
    </row>
    <row r="36" spans="1:6" ht="15.15" hidden="1" customHeight="1" outlineLevel="1">
      <c r="A36" s="70"/>
      <c r="B36" s="71" t="s">
        <v>267</v>
      </c>
      <c r="C36" s="72">
        <v>0</v>
      </c>
      <c r="D36" s="72">
        <v>0</v>
      </c>
      <c r="E36" s="72">
        <v>0</v>
      </c>
      <c r="F36" s="95"/>
    </row>
    <row r="37" spans="1:6" ht="15.15" hidden="1" customHeight="1" outlineLevel="1">
      <c r="A37" s="70"/>
      <c r="B37" s="71" t="s">
        <v>274</v>
      </c>
      <c r="C37" s="72">
        <v>0</v>
      </c>
      <c r="D37" s="72">
        <v>0</v>
      </c>
      <c r="E37" s="72">
        <v>0</v>
      </c>
      <c r="F37" s="95"/>
    </row>
    <row r="38" spans="1:6" ht="15.15" hidden="1" customHeight="1" outlineLevel="1">
      <c r="A38" s="70"/>
      <c r="B38" s="71" t="s">
        <v>275</v>
      </c>
      <c r="C38" s="72">
        <v>0</v>
      </c>
      <c r="D38" s="72">
        <v>0</v>
      </c>
      <c r="E38" s="72">
        <v>0</v>
      </c>
      <c r="F38" s="95"/>
    </row>
    <row r="39" spans="1:6" ht="15.15" hidden="1" customHeight="1" outlineLevel="1">
      <c r="A39" s="70"/>
      <c r="B39" s="71" t="s">
        <v>205</v>
      </c>
      <c r="C39" s="72">
        <v>57980889</v>
      </c>
      <c r="D39" s="72">
        <v>378396643</v>
      </c>
      <c r="E39" s="72">
        <v>436377532</v>
      </c>
      <c r="F39" s="95"/>
    </row>
    <row r="40" spans="1:6" ht="15.15" hidden="1" customHeight="1" outlineLevel="1">
      <c r="A40" s="70"/>
      <c r="B40" s="71" t="s">
        <v>206</v>
      </c>
      <c r="C40" s="72">
        <v>5232220</v>
      </c>
      <c r="D40" s="72">
        <v>33424768</v>
      </c>
      <c r="E40" s="72">
        <v>38656988</v>
      </c>
      <c r="F40" s="95"/>
    </row>
    <row r="41" spans="1:6" ht="15.15" hidden="1" customHeight="1" outlineLevel="1">
      <c r="A41" s="70"/>
      <c r="B41" s="71" t="s">
        <v>268</v>
      </c>
      <c r="C41" s="72">
        <v>113967</v>
      </c>
      <c r="D41" s="72">
        <v>5319323</v>
      </c>
      <c r="E41" s="72">
        <v>5433290</v>
      </c>
      <c r="F41" s="95"/>
    </row>
    <row r="42" spans="1:6" ht="15.15" hidden="1" customHeight="1" outlineLevel="1">
      <c r="A42" s="70"/>
      <c r="B42" s="71" t="s">
        <v>207</v>
      </c>
      <c r="C42" s="72">
        <v>49349866</v>
      </c>
      <c r="D42" s="72">
        <v>357844794</v>
      </c>
      <c r="E42" s="72">
        <v>407194660</v>
      </c>
      <c r="F42" s="95"/>
    </row>
    <row r="43" spans="1:6" ht="15.15" hidden="1" customHeight="1" outlineLevel="1">
      <c r="A43" s="70"/>
      <c r="B43" s="71" t="s">
        <v>270</v>
      </c>
      <c r="C43" s="72">
        <v>0</v>
      </c>
      <c r="D43" s="72">
        <v>4</v>
      </c>
      <c r="E43" s="72">
        <v>4</v>
      </c>
      <c r="F43" s="95"/>
    </row>
    <row r="44" spans="1:6" ht="15.15" hidden="1" customHeight="1" outlineLevel="1">
      <c r="A44" s="70"/>
      <c r="B44" s="71" t="s">
        <v>208</v>
      </c>
      <c r="C44" s="72">
        <v>27345891</v>
      </c>
      <c r="D44" s="72">
        <v>346575376</v>
      </c>
      <c r="E44" s="72">
        <v>373921267</v>
      </c>
      <c r="F44" s="95"/>
    </row>
    <row r="45" spans="1:6" ht="15.15" hidden="1" customHeight="1" outlineLevel="1">
      <c r="A45" s="70"/>
      <c r="B45" s="71" t="s">
        <v>209</v>
      </c>
      <c r="C45" s="72">
        <v>0</v>
      </c>
      <c r="D45" s="72">
        <v>8575</v>
      </c>
      <c r="E45" s="72">
        <v>8575</v>
      </c>
      <c r="F45" s="95"/>
    </row>
    <row r="46" spans="1:6" ht="15.15" hidden="1" customHeight="1" outlineLevel="1">
      <c r="A46" s="70"/>
      <c r="B46" s="71" t="s">
        <v>210</v>
      </c>
      <c r="C46" s="72">
        <v>0</v>
      </c>
      <c r="D46" s="72">
        <v>5947</v>
      </c>
      <c r="E46" s="72">
        <v>5947</v>
      </c>
      <c r="F46" s="95"/>
    </row>
    <row r="47" spans="1:6" ht="15.15" hidden="1" customHeight="1" outlineLevel="1">
      <c r="A47" s="70"/>
      <c r="B47" s="71" t="s">
        <v>211</v>
      </c>
      <c r="C47" s="72">
        <v>396157</v>
      </c>
      <c r="D47" s="72">
        <v>1357579</v>
      </c>
      <c r="E47" s="72">
        <v>1753736</v>
      </c>
      <c r="F47" s="95"/>
    </row>
    <row r="48" spans="1:6" ht="15.15" hidden="1" customHeight="1" outlineLevel="1">
      <c r="A48" s="70"/>
      <c r="B48" s="71" t="s">
        <v>212</v>
      </c>
      <c r="C48" s="72">
        <v>0</v>
      </c>
      <c r="D48" s="72">
        <v>0</v>
      </c>
      <c r="E48" s="72">
        <v>0</v>
      </c>
      <c r="F48" s="95"/>
    </row>
    <row r="49" spans="1:6" ht="15.15" hidden="1" customHeight="1" outlineLevel="1">
      <c r="A49" s="70"/>
      <c r="B49" s="71" t="s">
        <v>213</v>
      </c>
      <c r="C49" s="72">
        <v>9052784</v>
      </c>
      <c r="D49" s="72">
        <v>389849714</v>
      </c>
      <c r="E49" s="72">
        <v>398902498</v>
      </c>
      <c r="F49" s="95"/>
    </row>
    <row r="50" spans="1:6" ht="15.15" hidden="1" customHeight="1" outlineLevel="1">
      <c r="A50" s="70"/>
      <c r="B50" s="71" t="s">
        <v>214</v>
      </c>
      <c r="C50" s="73"/>
      <c r="D50" s="73"/>
      <c r="E50" s="72">
        <v>0</v>
      </c>
      <c r="F50" s="95"/>
    </row>
    <row r="51" spans="1:6" ht="15.15" hidden="1" customHeight="1" outlineLevel="1">
      <c r="A51" s="70"/>
      <c r="B51" s="71" t="s">
        <v>215</v>
      </c>
      <c r="C51" s="73"/>
      <c r="D51" s="73"/>
      <c r="E51" s="72">
        <v>0</v>
      </c>
      <c r="F51" s="95"/>
    </row>
    <row r="52" spans="1:6" ht="15.15" hidden="1" customHeight="1" outlineLevel="1">
      <c r="A52" s="70"/>
      <c r="B52" s="71" t="s">
        <v>216</v>
      </c>
      <c r="C52" s="73"/>
      <c r="D52" s="73"/>
      <c r="E52" s="72">
        <v>0</v>
      </c>
      <c r="F52" s="95"/>
    </row>
    <row r="53" spans="1:6" ht="15.15" hidden="1" customHeight="1" outlineLevel="1">
      <c r="A53" s="70"/>
      <c r="B53" s="71" t="s">
        <v>217</v>
      </c>
      <c r="C53" s="72">
        <v>32880768</v>
      </c>
      <c r="D53" s="72">
        <v>219984651</v>
      </c>
      <c r="E53" s="72">
        <v>252865419</v>
      </c>
      <c r="F53" s="95"/>
    </row>
    <row r="54" spans="1:6" ht="15.15" hidden="1" customHeight="1" outlineLevel="1">
      <c r="A54" s="70"/>
      <c r="B54" s="71" t="s">
        <v>218</v>
      </c>
      <c r="C54" s="72">
        <v>0</v>
      </c>
      <c r="D54" s="72">
        <v>4517492</v>
      </c>
      <c r="E54" s="72">
        <v>4517492</v>
      </c>
      <c r="F54" s="95"/>
    </row>
    <row r="55" spans="1:6" ht="15.15" hidden="1" customHeight="1" outlineLevel="1">
      <c r="A55" s="70"/>
      <c r="B55" s="71" t="s">
        <v>219</v>
      </c>
      <c r="C55" s="73"/>
      <c r="D55" s="72">
        <v>8158562</v>
      </c>
      <c r="E55" s="72">
        <v>8158562</v>
      </c>
      <c r="F55" s="95"/>
    </row>
    <row r="56" spans="1:6" ht="15.15" hidden="1" customHeight="1" outlineLevel="1">
      <c r="A56" s="70"/>
      <c r="B56" s="71" t="s">
        <v>220</v>
      </c>
      <c r="C56" s="72">
        <v>13718</v>
      </c>
      <c r="D56" s="72">
        <v>27817489</v>
      </c>
      <c r="E56" s="72">
        <v>27831207</v>
      </c>
      <c r="F56" s="95"/>
    </row>
    <row r="57" spans="1:6" ht="15.15" customHeight="1" collapsed="1">
      <c r="A57" s="70" t="s">
        <v>41</v>
      </c>
      <c r="B57" s="74" t="s">
        <v>222</v>
      </c>
      <c r="C57" s="72">
        <f>SUM($C$33:$C$56)</f>
        <v>212368156</v>
      </c>
      <c r="D57" s="72">
        <f>SUM($D$33:$D$56)</f>
        <v>1774136680</v>
      </c>
      <c r="E57" s="72">
        <f>SUM($E$33:$E$56)</f>
        <v>1986504836</v>
      </c>
      <c r="F57" s="95"/>
    </row>
    <row r="58" spans="1:6" ht="15.15" hidden="1" customHeight="1" outlineLevel="1">
      <c r="A58" s="70"/>
      <c r="B58" s="71" t="s">
        <v>273</v>
      </c>
      <c r="C58" s="72">
        <v>0</v>
      </c>
      <c r="D58" s="72">
        <v>0</v>
      </c>
      <c r="E58" s="72">
        <v>0</v>
      </c>
      <c r="F58" s="95"/>
    </row>
    <row r="59" spans="1:6" ht="15.15" hidden="1" customHeight="1" outlineLevel="1">
      <c r="A59" s="70"/>
      <c r="B59" s="71" t="s">
        <v>203</v>
      </c>
      <c r="C59" s="72">
        <v>98867274</v>
      </c>
      <c r="D59" s="72">
        <v>0</v>
      </c>
      <c r="E59" s="72">
        <v>98867274</v>
      </c>
      <c r="F59" s="95"/>
    </row>
    <row r="60" spans="1:6" ht="15.15" hidden="1" customHeight="1" outlineLevel="1">
      <c r="A60" s="70"/>
      <c r="B60" s="71" t="s">
        <v>204</v>
      </c>
      <c r="C60" s="72">
        <v>46770878</v>
      </c>
      <c r="D60" s="72">
        <v>47367337</v>
      </c>
      <c r="E60" s="72">
        <v>94138215</v>
      </c>
      <c r="F60" s="95"/>
    </row>
    <row r="61" spans="1:6" ht="15.15" hidden="1" customHeight="1" outlineLevel="1">
      <c r="A61" s="70"/>
      <c r="B61" s="71" t="s">
        <v>267</v>
      </c>
      <c r="C61" s="72">
        <v>0</v>
      </c>
      <c r="D61" s="72">
        <v>0</v>
      </c>
      <c r="E61" s="72">
        <v>0</v>
      </c>
      <c r="F61" s="95"/>
    </row>
    <row r="62" spans="1:6" ht="15.15" hidden="1" customHeight="1" outlineLevel="1">
      <c r="A62" s="70"/>
      <c r="B62" s="71" t="s">
        <v>274</v>
      </c>
      <c r="C62" s="72">
        <v>0</v>
      </c>
      <c r="D62" s="72">
        <v>0</v>
      </c>
      <c r="E62" s="72">
        <v>0</v>
      </c>
      <c r="F62" s="95"/>
    </row>
    <row r="63" spans="1:6" ht="15.15" hidden="1" customHeight="1" outlineLevel="1">
      <c r="A63" s="70"/>
      <c r="B63" s="71" t="s">
        <v>275</v>
      </c>
      <c r="C63" s="72">
        <v>0</v>
      </c>
      <c r="D63" s="72">
        <v>4080075</v>
      </c>
      <c r="E63" s="72">
        <v>4080075</v>
      </c>
      <c r="F63" s="95"/>
    </row>
    <row r="64" spans="1:6" ht="15.15" hidden="1" customHeight="1" outlineLevel="1">
      <c r="A64" s="70"/>
      <c r="B64" s="71" t="s">
        <v>205</v>
      </c>
      <c r="C64" s="72">
        <v>298941411</v>
      </c>
      <c r="D64" s="72">
        <v>2083945281</v>
      </c>
      <c r="E64" s="72">
        <v>2382886692</v>
      </c>
      <c r="F64" s="95"/>
    </row>
    <row r="65" spans="1:6" ht="15.15" hidden="1" customHeight="1" outlineLevel="1">
      <c r="A65" s="70"/>
      <c r="B65" s="71" t="s">
        <v>206</v>
      </c>
      <c r="C65" s="72">
        <v>53597736</v>
      </c>
      <c r="D65" s="72">
        <v>598021776</v>
      </c>
      <c r="E65" s="72">
        <v>651619512</v>
      </c>
      <c r="F65" s="95"/>
    </row>
    <row r="66" spans="1:6" ht="15.15" hidden="1" customHeight="1" outlineLevel="1">
      <c r="A66" s="70"/>
      <c r="B66" s="71" t="s">
        <v>268</v>
      </c>
      <c r="C66" s="72">
        <v>1387084</v>
      </c>
      <c r="D66" s="72">
        <v>16359800</v>
      </c>
      <c r="E66" s="72">
        <v>17746884</v>
      </c>
      <c r="F66" s="95"/>
    </row>
    <row r="67" spans="1:6" ht="15.15" hidden="1" customHeight="1" outlineLevel="1">
      <c r="A67" s="70"/>
      <c r="B67" s="71" t="s">
        <v>207</v>
      </c>
      <c r="C67" s="72">
        <v>307672483</v>
      </c>
      <c r="D67" s="72">
        <v>1692462722</v>
      </c>
      <c r="E67" s="72">
        <v>2000135205</v>
      </c>
      <c r="F67" s="95"/>
    </row>
    <row r="68" spans="1:6" ht="15.15" hidden="1" customHeight="1" outlineLevel="1">
      <c r="A68" s="70"/>
      <c r="B68" s="71" t="s">
        <v>270</v>
      </c>
      <c r="C68" s="72">
        <v>65057191</v>
      </c>
      <c r="D68" s="72">
        <v>4</v>
      </c>
      <c r="E68" s="72">
        <v>65057195</v>
      </c>
      <c r="F68" s="95"/>
    </row>
    <row r="69" spans="1:6" ht="15.15" hidden="1" customHeight="1" outlineLevel="1">
      <c r="A69" s="70"/>
      <c r="B69" s="71" t="s">
        <v>208</v>
      </c>
      <c r="C69" s="72">
        <v>382763483</v>
      </c>
      <c r="D69" s="72">
        <v>3286922146</v>
      </c>
      <c r="E69" s="72">
        <v>3669685629</v>
      </c>
      <c r="F69" s="95"/>
    </row>
    <row r="70" spans="1:6" ht="15.15" hidden="1" customHeight="1" outlineLevel="1">
      <c r="A70" s="70"/>
      <c r="B70" s="71" t="s">
        <v>209</v>
      </c>
      <c r="C70" s="72">
        <v>46902818</v>
      </c>
      <c r="D70" s="72">
        <v>3086171</v>
      </c>
      <c r="E70" s="72">
        <v>49988989</v>
      </c>
      <c r="F70" s="95"/>
    </row>
    <row r="71" spans="1:6" ht="15.15" hidden="1" customHeight="1" outlineLevel="1">
      <c r="A71" s="70"/>
      <c r="B71" s="71" t="s">
        <v>210</v>
      </c>
      <c r="C71" s="72">
        <v>25211496</v>
      </c>
      <c r="D71" s="72">
        <v>68974</v>
      </c>
      <c r="E71" s="72">
        <v>25280470</v>
      </c>
      <c r="F71" s="95"/>
    </row>
    <row r="72" spans="1:6" ht="15.15" hidden="1" customHeight="1" outlineLevel="1">
      <c r="A72" s="70"/>
      <c r="B72" s="71" t="s">
        <v>211</v>
      </c>
      <c r="C72" s="72">
        <v>2222210</v>
      </c>
      <c r="D72" s="72">
        <v>75744759</v>
      </c>
      <c r="E72" s="72">
        <v>77966969</v>
      </c>
      <c r="F72" s="95"/>
    </row>
    <row r="73" spans="1:6" ht="15.15" hidden="1" customHeight="1" outlineLevel="1">
      <c r="A73" s="70"/>
      <c r="B73" s="71" t="s">
        <v>212</v>
      </c>
      <c r="C73" s="72">
        <v>24414195.173585046</v>
      </c>
      <c r="D73" s="72">
        <v>178238513.95641488</v>
      </c>
      <c r="E73" s="72">
        <v>202652709.12999994</v>
      </c>
      <c r="F73" s="95"/>
    </row>
    <row r="74" spans="1:6" ht="15.15" hidden="1" customHeight="1" outlineLevel="1">
      <c r="A74" s="70"/>
      <c r="B74" s="71" t="s">
        <v>213</v>
      </c>
      <c r="C74" s="72">
        <v>159967027</v>
      </c>
      <c r="D74" s="72">
        <v>2120745058</v>
      </c>
      <c r="E74" s="72">
        <v>2280712085</v>
      </c>
      <c r="F74" s="95"/>
    </row>
    <row r="75" spans="1:6" ht="15.15" hidden="1" customHeight="1" outlineLevel="1">
      <c r="A75" s="70"/>
      <c r="B75" s="71" t="s">
        <v>214</v>
      </c>
      <c r="C75" s="72">
        <v>6820186</v>
      </c>
      <c r="D75" s="72">
        <v>13906684</v>
      </c>
      <c r="E75" s="72">
        <v>20726870</v>
      </c>
      <c r="F75" s="95"/>
    </row>
    <row r="76" spans="1:6" ht="15.15" hidden="1" customHeight="1" outlineLevel="1">
      <c r="A76" s="70"/>
      <c r="B76" s="71" t="s">
        <v>215</v>
      </c>
      <c r="C76" s="72">
        <v>5098807</v>
      </c>
      <c r="D76" s="72">
        <v>0</v>
      </c>
      <c r="E76" s="72">
        <v>5098807</v>
      </c>
      <c r="F76" s="95"/>
    </row>
    <row r="77" spans="1:6" ht="15.15" hidden="1" customHeight="1" outlineLevel="1">
      <c r="A77" s="70"/>
      <c r="B77" s="71" t="s">
        <v>216</v>
      </c>
      <c r="C77" s="72">
        <v>2623223</v>
      </c>
      <c r="D77" s="72">
        <v>0</v>
      </c>
      <c r="E77" s="72">
        <v>2623223</v>
      </c>
      <c r="F77" s="95"/>
    </row>
    <row r="78" spans="1:6" ht="15.15" hidden="1" customHeight="1" outlineLevel="1">
      <c r="A78" s="70"/>
      <c r="B78" s="71" t="s">
        <v>217</v>
      </c>
      <c r="C78" s="72">
        <v>347746599</v>
      </c>
      <c r="D78" s="72">
        <v>1524822061</v>
      </c>
      <c r="E78" s="72">
        <v>1872568660</v>
      </c>
      <c r="F78" s="95"/>
    </row>
    <row r="79" spans="1:6" ht="15.15" hidden="1" customHeight="1" outlineLevel="1">
      <c r="A79" s="70"/>
      <c r="B79" s="71" t="s">
        <v>218</v>
      </c>
      <c r="C79" s="72">
        <v>121216969</v>
      </c>
      <c r="D79" s="72">
        <v>164206991</v>
      </c>
      <c r="E79" s="72">
        <v>285423960</v>
      </c>
      <c r="F79" s="95"/>
    </row>
    <row r="80" spans="1:6" ht="15.15" hidden="1" customHeight="1" outlineLevel="1">
      <c r="A80" s="70"/>
      <c r="B80" s="71" t="s">
        <v>219</v>
      </c>
      <c r="C80" s="72">
        <v>33953398</v>
      </c>
      <c r="D80" s="72">
        <v>358153852</v>
      </c>
      <c r="E80" s="72">
        <v>392107250</v>
      </c>
      <c r="F80" s="95"/>
    </row>
    <row r="81" spans="1:6" ht="15.15" hidden="1" customHeight="1" outlineLevel="1">
      <c r="A81" s="70"/>
      <c r="B81" s="71" t="s">
        <v>220</v>
      </c>
      <c r="C81" s="72">
        <v>64219468</v>
      </c>
      <c r="D81" s="72">
        <v>269771007</v>
      </c>
      <c r="E81" s="72">
        <v>333990475</v>
      </c>
      <c r="F81" s="95"/>
    </row>
    <row r="82" spans="1:6" ht="15.15" customHeight="1" collapsed="1">
      <c r="A82" s="70" t="s">
        <v>43</v>
      </c>
      <c r="B82" s="74" t="s">
        <v>223</v>
      </c>
      <c r="C82" s="72">
        <f>SUM($C$58:$C$81)</f>
        <v>2095453936.1735849</v>
      </c>
      <c r="D82" s="72">
        <f>SUM($D$58:$D$81)</f>
        <v>12437903211.956415</v>
      </c>
      <c r="E82" s="72">
        <f>SUM($E$58:$E$81)</f>
        <v>14533357148.129999</v>
      </c>
      <c r="F82" s="95"/>
    </row>
    <row r="83" spans="1:6" ht="15.15" hidden="1" customHeight="1" outlineLevel="1">
      <c r="A83" s="70"/>
      <c r="B83" s="71" t="s">
        <v>273</v>
      </c>
      <c r="C83" s="72">
        <v>0</v>
      </c>
      <c r="D83" s="72">
        <v>1319260</v>
      </c>
      <c r="E83" s="72">
        <v>1319260</v>
      </c>
      <c r="F83" s="95"/>
    </row>
    <row r="84" spans="1:6" ht="15.15" hidden="1" customHeight="1" outlineLevel="1">
      <c r="A84" s="70"/>
      <c r="B84" s="71" t="s">
        <v>203</v>
      </c>
      <c r="C84" s="72">
        <v>6128</v>
      </c>
      <c r="D84" s="72">
        <v>0</v>
      </c>
      <c r="E84" s="72">
        <v>6128</v>
      </c>
      <c r="F84" s="95"/>
    </row>
    <row r="85" spans="1:6" ht="15.15" hidden="1" customHeight="1" outlineLevel="1">
      <c r="A85" s="70"/>
      <c r="B85" s="71" t="s">
        <v>204</v>
      </c>
      <c r="C85" s="73"/>
      <c r="D85" s="73"/>
      <c r="E85" s="72">
        <v>0</v>
      </c>
      <c r="F85" s="95"/>
    </row>
    <row r="86" spans="1:6" ht="15.15" hidden="1" customHeight="1" outlineLevel="1">
      <c r="A86" s="70"/>
      <c r="B86" s="71" t="s">
        <v>267</v>
      </c>
      <c r="C86" s="72">
        <v>0</v>
      </c>
      <c r="D86" s="72">
        <v>0</v>
      </c>
      <c r="E86" s="72">
        <v>0</v>
      </c>
      <c r="F86" s="95"/>
    </row>
    <row r="87" spans="1:6" ht="15.15" hidden="1" customHeight="1" outlineLevel="1">
      <c r="A87" s="70"/>
      <c r="B87" s="71" t="s">
        <v>274</v>
      </c>
      <c r="C87" s="72">
        <v>0</v>
      </c>
      <c r="D87" s="72">
        <v>0</v>
      </c>
      <c r="E87" s="72">
        <v>0</v>
      </c>
      <c r="F87" s="95"/>
    </row>
    <row r="88" spans="1:6" ht="15.15" hidden="1" customHeight="1" outlineLevel="1">
      <c r="A88" s="70"/>
      <c r="B88" s="71" t="s">
        <v>275</v>
      </c>
      <c r="C88" s="72">
        <v>0</v>
      </c>
      <c r="D88" s="72">
        <v>0</v>
      </c>
      <c r="E88" s="72">
        <v>0</v>
      </c>
      <c r="F88" s="95"/>
    </row>
    <row r="89" spans="1:6" ht="15.15" hidden="1" customHeight="1" outlineLevel="1">
      <c r="A89" s="70"/>
      <c r="B89" s="71" t="s">
        <v>205</v>
      </c>
      <c r="C89" s="72">
        <v>1476535</v>
      </c>
      <c r="D89" s="72">
        <v>6103409</v>
      </c>
      <c r="E89" s="72">
        <v>7579944</v>
      </c>
      <c r="F89" s="95"/>
    </row>
    <row r="90" spans="1:6" ht="15.15" hidden="1" customHeight="1" outlineLevel="1">
      <c r="A90" s="70"/>
      <c r="B90" s="71" t="s">
        <v>206</v>
      </c>
      <c r="C90" s="72">
        <v>118901</v>
      </c>
      <c r="D90" s="72">
        <v>1008538</v>
      </c>
      <c r="E90" s="72">
        <v>1127439</v>
      </c>
      <c r="F90" s="95"/>
    </row>
    <row r="91" spans="1:6" ht="15.15" hidden="1" customHeight="1" outlineLevel="1">
      <c r="A91" s="70"/>
      <c r="B91" s="71" t="s">
        <v>268</v>
      </c>
      <c r="C91" s="73"/>
      <c r="D91" s="73"/>
      <c r="E91" s="72">
        <v>0</v>
      </c>
      <c r="F91" s="95"/>
    </row>
    <row r="92" spans="1:6" ht="15.15" hidden="1" customHeight="1" outlineLevel="1">
      <c r="A92" s="70"/>
      <c r="B92" s="71" t="s">
        <v>207</v>
      </c>
      <c r="C92" s="72">
        <v>649617</v>
      </c>
      <c r="D92" s="72">
        <v>3410351</v>
      </c>
      <c r="E92" s="72">
        <v>4059968</v>
      </c>
      <c r="F92" s="95"/>
    </row>
    <row r="93" spans="1:6" ht="15.15" hidden="1" customHeight="1" outlineLevel="1">
      <c r="A93" s="70"/>
      <c r="B93" s="71" t="s">
        <v>270</v>
      </c>
      <c r="C93" s="72"/>
      <c r="D93" s="72"/>
      <c r="E93" s="72">
        <v>0</v>
      </c>
      <c r="F93" s="95"/>
    </row>
    <row r="94" spans="1:6" ht="15.15" hidden="1" customHeight="1" outlineLevel="1">
      <c r="A94" s="70"/>
      <c r="B94" s="71" t="s">
        <v>208</v>
      </c>
      <c r="C94" s="72">
        <v>345573</v>
      </c>
      <c r="D94" s="72">
        <v>3309814</v>
      </c>
      <c r="E94" s="72">
        <v>3655387</v>
      </c>
      <c r="F94" s="95"/>
    </row>
    <row r="95" spans="1:6" ht="15.15" hidden="1" customHeight="1" outlineLevel="1">
      <c r="A95" s="70"/>
      <c r="B95" s="71" t="s">
        <v>209</v>
      </c>
      <c r="C95" s="72">
        <v>0</v>
      </c>
      <c r="D95" s="72">
        <v>0</v>
      </c>
      <c r="E95" s="72">
        <v>0</v>
      </c>
      <c r="F95" s="95"/>
    </row>
    <row r="96" spans="1:6" ht="15.15" hidden="1" customHeight="1" outlineLevel="1">
      <c r="A96" s="70"/>
      <c r="B96" s="71" t="s">
        <v>210</v>
      </c>
      <c r="C96" s="72">
        <v>2000</v>
      </c>
      <c r="D96" s="72">
        <v>49078</v>
      </c>
      <c r="E96" s="72">
        <v>51078</v>
      </c>
      <c r="F96" s="95"/>
    </row>
    <row r="97" spans="1:6" ht="15.15" hidden="1" customHeight="1" outlineLevel="1">
      <c r="A97" s="70"/>
      <c r="B97" s="71" t="s">
        <v>211</v>
      </c>
      <c r="C97" s="72">
        <v>0</v>
      </c>
      <c r="D97" s="72">
        <v>0</v>
      </c>
      <c r="E97" s="72">
        <v>0</v>
      </c>
      <c r="F97" s="95"/>
    </row>
    <row r="98" spans="1:6" ht="15.15" hidden="1" customHeight="1" outlineLevel="1">
      <c r="A98" s="70"/>
      <c r="B98" s="71" t="s">
        <v>212</v>
      </c>
      <c r="C98" s="72">
        <v>0</v>
      </c>
      <c r="D98" s="72">
        <v>0</v>
      </c>
      <c r="E98" s="72">
        <v>0</v>
      </c>
      <c r="F98" s="95"/>
    </row>
    <row r="99" spans="1:6" ht="15.15" hidden="1" customHeight="1" outlineLevel="1">
      <c r="A99" s="70"/>
      <c r="B99" s="71" t="s">
        <v>213</v>
      </c>
      <c r="C99" s="72">
        <v>464493</v>
      </c>
      <c r="D99" s="72">
        <v>967222</v>
      </c>
      <c r="E99" s="72">
        <v>1431715</v>
      </c>
      <c r="F99" s="95"/>
    </row>
    <row r="100" spans="1:6" ht="15.15" hidden="1" customHeight="1" outlineLevel="1">
      <c r="A100" s="70"/>
      <c r="B100" s="71" t="s">
        <v>214</v>
      </c>
      <c r="C100" s="73"/>
      <c r="D100" s="72">
        <v>0</v>
      </c>
      <c r="E100" s="72">
        <v>0</v>
      </c>
      <c r="F100" s="95"/>
    </row>
    <row r="101" spans="1:6" ht="15.15" hidden="1" customHeight="1" outlineLevel="1">
      <c r="A101" s="70"/>
      <c r="B101" s="71" t="s">
        <v>215</v>
      </c>
      <c r="C101" s="73"/>
      <c r="D101" s="73"/>
      <c r="E101" s="72">
        <v>0</v>
      </c>
      <c r="F101" s="95"/>
    </row>
    <row r="102" spans="1:6" ht="15.15" hidden="1" customHeight="1" outlineLevel="1">
      <c r="A102" s="70"/>
      <c r="B102" s="71" t="s">
        <v>216</v>
      </c>
      <c r="C102" s="73"/>
      <c r="D102" s="73"/>
      <c r="E102" s="72">
        <v>0</v>
      </c>
      <c r="F102" s="95"/>
    </row>
    <row r="103" spans="1:6" ht="15.15" hidden="1" customHeight="1" outlineLevel="1">
      <c r="A103" s="70"/>
      <c r="B103" s="71" t="s">
        <v>217</v>
      </c>
      <c r="C103" s="72">
        <v>98663</v>
      </c>
      <c r="D103" s="72">
        <v>1063375</v>
      </c>
      <c r="E103" s="72">
        <v>1162038</v>
      </c>
      <c r="F103" s="95"/>
    </row>
    <row r="104" spans="1:6" ht="15.15" hidden="1" customHeight="1" outlineLevel="1">
      <c r="A104" s="70"/>
      <c r="B104" s="71" t="s">
        <v>218</v>
      </c>
      <c r="C104" s="73"/>
      <c r="D104" s="73"/>
      <c r="E104" s="72">
        <v>0</v>
      </c>
      <c r="F104" s="95"/>
    </row>
    <row r="105" spans="1:6" ht="15.15" hidden="1" customHeight="1" outlineLevel="1">
      <c r="A105" s="70"/>
      <c r="B105" s="71" t="s">
        <v>219</v>
      </c>
      <c r="C105" s="73"/>
      <c r="D105" s="72">
        <v>5464.86</v>
      </c>
      <c r="E105" s="72">
        <v>5464.86</v>
      </c>
      <c r="F105" s="95"/>
    </row>
    <row r="106" spans="1:6" ht="15.15" hidden="1" customHeight="1" outlineLevel="1">
      <c r="A106" s="70"/>
      <c r="B106" s="71" t="s">
        <v>220</v>
      </c>
      <c r="C106" s="72">
        <v>0</v>
      </c>
      <c r="D106" s="72">
        <v>0</v>
      </c>
      <c r="E106" s="72">
        <v>0</v>
      </c>
      <c r="F106" s="95"/>
    </row>
    <row r="107" spans="1:6" ht="15.15" customHeight="1" collapsed="1">
      <c r="A107" s="70" t="s">
        <v>45</v>
      </c>
      <c r="B107" s="74" t="s">
        <v>224</v>
      </c>
      <c r="C107" s="72">
        <f>SUM($C$83:$C$106)</f>
        <v>3161910</v>
      </c>
      <c r="D107" s="72">
        <f>SUM($D$83:$D$106)</f>
        <v>17236511.859999999</v>
      </c>
      <c r="E107" s="72">
        <f>SUM($E$83:$E$106)</f>
        <v>20398421.859999999</v>
      </c>
      <c r="F107" s="95"/>
    </row>
    <row r="108" spans="1:6" ht="15.15" hidden="1" customHeight="1" outlineLevel="1">
      <c r="A108" s="70"/>
      <c r="B108" s="71" t="s">
        <v>273</v>
      </c>
      <c r="C108" s="72">
        <v>0</v>
      </c>
      <c r="D108" s="72">
        <v>0</v>
      </c>
      <c r="E108" s="72">
        <v>0</v>
      </c>
      <c r="F108" s="95"/>
    </row>
    <row r="109" spans="1:6" ht="15.15" hidden="1" customHeight="1" outlineLevel="1">
      <c r="A109" s="70"/>
      <c r="B109" s="71" t="s">
        <v>203</v>
      </c>
      <c r="C109" s="72">
        <v>140680</v>
      </c>
      <c r="D109" s="72">
        <v>0</v>
      </c>
      <c r="E109" s="72">
        <v>140680</v>
      </c>
      <c r="F109" s="95"/>
    </row>
    <row r="110" spans="1:6" ht="15.15" hidden="1" customHeight="1" outlineLevel="1">
      <c r="A110" s="70"/>
      <c r="B110" s="71" t="s">
        <v>204</v>
      </c>
      <c r="C110" s="72">
        <v>379712</v>
      </c>
      <c r="D110" s="72">
        <v>152599</v>
      </c>
      <c r="E110" s="72">
        <v>532311</v>
      </c>
      <c r="F110" s="95"/>
    </row>
    <row r="111" spans="1:6" ht="15.15" hidden="1" customHeight="1" outlineLevel="1">
      <c r="A111" s="70"/>
      <c r="B111" s="71" t="s">
        <v>267</v>
      </c>
      <c r="C111" s="72">
        <v>0</v>
      </c>
      <c r="D111" s="72">
        <v>0</v>
      </c>
      <c r="E111" s="72">
        <v>0</v>
      </c>
      <c r="F111" s="95"/>
    </row>
    <row r="112" spans="1:6" ht="15.15" hidden="1" customHeight="1" outlineLevel="1">
      <c r="A112" s="70"/>
      <c r="B112" s="71" t="s">
        <v>274</v>
      </c>
      <c r="C112" s="72">
        <v>0</v>
      </c>
      <c r="D112" s="72">
        <v>0</v>
      </c>
      <c r="E112" s="72">
        <v>0</v>
      </c>
      <c r="F112" s="95"/>
    </row>
    <row r="113" spans="1:6" ht="15.15" hidden="1" customHeight="1" outlineLevel="1">
      <c r="A113" s="70"/>
      <c r="B113" s="71" t="s">
        <v>275</v>
      </c>
      <c r="C113" s="72">
        <v>0</v>
      </c>
      <c r="D113" s="72">
        <v>306291</v>
      </c>
      <c r="E113" s="72">
        <v>306291</v>
      </c>
      <c r="F113" s="95"/>
    </row>
    <row r="114" spans="1:6" ht="15.15" hidden="1" customHeight="1" outlineLevel="1">
      <c r="A114" s="70"/>
      <c r="B114" s="71" t="s">
        <v>205</v>
      </c>
      <c r="C114" s="72">
        <v>1324653</v>
      </c>
      <c r="D114" s="72">
        <v>10772541</v>
      </c>
      <c r="E114" s="72">
        <v>12097194</v>
      </c>
      <c r="F114" s="95"/>
    </row>
    <row r="115" spans="1:6" ht="15.15" hidden="1" customHeight="1" outlineLevel="1">
      <c r="A115" s="70"/>
      <c r="B115" s="71" t="s">
        <v>206</v>
      </c>
      <c r="C115" s="72">
        <v>644135</v>
      </c>
      <c r="D115" s="72">
        <v>6273339</v>
      </c>
      <c r="E115" s="72">
        <v>6917474</v>
      </c>
      <c r="F115" s="95"/>
    </row>
    <row r="116" spans="1:6" ht="15.15" hidden="1" customHeight="1" outlineLevel="1">
      <c r="A116" s="70"/>
      <c r="B116" s="71" t="s">
        <v>268</v>
      </c>
      <c r="C116" s="72">
        <v>19008</v>
      </c>
      <c r="D116" s="72">
        <v>165992</v>
      </c>
      <c r="E116" s="72">
        <v>185000</v>
      </c>
      <c r="F116" s="95"/>
    </row>
    <row r="117" spans="1:6" ht="15.15" hidden="1" customHeight="1" outlineLevel="1">
      <c r="A117" s="70"/>
      <c r="B117" s="71" t="s">
        <v>207</v>
      </c>
      <c r="C117" s="72">
        <v>1979838</v>
      </c>
      <c r="D117" s="72">
        <v>9274033</v>
      </c>
      <c r="E117" s="72">
        <v>11253871</v>
      </c>
      <c r="F117" s="95"/>
    </row>
    <row r="118" spans="1:6" ht="15.15" hidden="1" customHeight="1" outlineLevel="1">
      <c r="A118" s="70"/>
      <c r="B118" s="71" t="s">
        <v>270</v>
      </c>
      <c r="C118" s="72">
        <v>318829</v>
      </c>
      <c r="D118" s="72"/>
      <c r="E118" s="72">
        <v>318829</v>
      </c>
      <c r="F118" s="95"/>
    </row>
    <row r="119" spans="1:6" ht="15.15" hidden="1" customHeight="1" outlineLevel="1">
      <c r="A119" s="70"/>
      <c r="B119" s="71" t="s">
        <v>208</v>
      </c>
      <c r="C119" s="72">
        <v>2080958</v>
      </c>
      <c r="D119" s="72">
        <v>16158715</v>
      </c>
      <c r="E119" s="72">
        <v>18239673</v>
      </c>
      <c r="F119" s="95"/>
    </row>
    <row r="120" spans="1:6" ht="15.15" hidden="1" customHeight="1" outlineLevel="1">
      <c r="A120" s="70"/>
      <c r="B120" s="71" t="s">
        <v>209</v>
      </c>
      <c r="C120" s="72">
        <v>136744</v>
      </c>
      <c r="D120" s="72">
        <v>7400</v>
      </c>
      <c r="E120" s="72">
        <v>144144</v>
      </c>
      <c r="F120" s="95"/>
    </row>
    <row r="121" spans="1:6" ht="15.15" hidden="1" customHeight="1" outlineLevel="1">
      <c r="A121" s="70"/>
      <c r="B121" s="71" t="s">
        <v>210</v>
      </c>
      <c r="C121" s="72">
        <v>161290</v>
      </c>
      <c r="D121" s="72">
        <v>-1073</v>
      </c>
      <c r="E121" s="72">
        <v>160217</v>
      </c>
      <c r="F121" s="95"/>
    </row>
    <row r="122" spans="1:6" ht="15.15" hidden="1" customHeight="1" outlineLevel="1">
      <c r="A122" s="70"/>
      <c r="B122" s="71" t="s">
        <v>211</v>
      </c>
      <c r="C122" s="72">
        <v>5289</v>
      </c>
      <c r="D122" s="72">
        <v>215463</v>
      </c>
      <c r="E122" s="72">
        <v>220752</v>
      </c>
      <c r="F122" s="95"/>
    </row>
    <row r="123" spans="1:6" ht="15.15" hidden="1" customHeight="1" outlineLevel="1">
      <c r="A123" s="70"/>
      <c r="B123" s="71" t="s">
        <v>212</v>
      </c>
      <c r="C123" s="72">
        <v>1479.2</v>
      </c>
      <c r="D123" s="72">
        <v>42604.02</v>
      </c>
      <c r="E123" s="72">
        <v>44083.219999999994</v>
      </c>
      <c r="F123" s="95"/>
    </row>
    <row r="124" spans="1:6" ht="15.15" hidden="1" customHeight="1" outlineLevel="1">
      <c r="A124" s="70"/>
      <c r="B124" s="71" t="s">
        <v>213</v>
      </c>
      <c r="C124" s="72">
        <v>0</v>
      </c>
      <c r="D124" s="72">
        <v>37154</v>
      </c>
      <c r="E124" s="72">
        <v>37154</v>
      </c>
      <c r="F124" s="95"/>
    </row>
    <row r="125" spans="1:6" ht="15.15" hidden="1" customHeight="1" outlineLevel="1">
      <c r="A125" s="70"/>
      <c r="B125" s="71" t="s">
        <v>214</v>
      </c>
      <c r="C125" s="73"/>
      <c r="D125" s="72">
        <v>0</v>
      </c>
      <c r="E125" s="72">
        <v>0</v>
      </c>
      <c r="F125" s="95"/>
    </row>
    <row r="126" spans="1:6" ht="15.15" hidden="1" customHeight="1" outlineLevel="1">
      <c r="A126" s="70"/>
      <c r="B126" s="71" t="s">
        <v>215</v>
      </c>
      <c r="C126" s="73"/>
      <c r="D126" s="73"/>
      <c r="E126" s="72">
        <v>0</v>
      </c>
      <c r="F126" s="95"/>
    </row>
    <row r="127" spans="1:6" ht="15.15" hidden="1" customHeight="1" outlineLevel="1">
      <c r="A127" s="70"/>
      <c r="B127" s="71" t="s">
        <v>216</v>
      </c>
      <c r="C127" s="73"/>
      <c r="D127" s="73"/>
      <c r="E127" s="72">
        <v>0</v>
      </c>
      <c r="F127" s="95"/>
    </row>
    <row r="128" spans="1:6" ht="15.15" hidden="1" customHeight="1" outlineLevel="1">
      <c r="A128" s="70"/>
      <c r="B128" s="71" t="s">
        <v>217</v>
      </c>
      <c r="C128" s="72">
        <v>103319</v>
      </c>
      <c r="D128" s="72">
        <v>2786654</v>
      </c>
      <c r="E128" s="72">
        <v>2889973</v>
      </c>
      <c r="F128" s="95"/>
    </row>
    <row r="129" spans="1:6" ht="15.15" hidden="1" customHeight="1" outlineLevel="1">
      <c r="A129" s="70"/>
      <c r="B129" s="71" t="s">
        <v>218</v>
      </c>
      <c r="C129" s="72">
        <v>332312</v>
      </c>
      <c r="D129" s="72">
        <v>206137</v>
      </c>
      <c r="E129" s="72">
        <v>538449</v>
      </c>
      <c r="F129" s="95"/>
    </row>
    <row r="130" spans="1:6" ht="15.15" hidden="1" customHeight="1" outlineLevel="1">
      <c r="A130" s="70"/>
      <c r="B130" s="71" t="s">
        <v>219</v>
      </c>
      <c r="C130" s="72">
        <v>221236.22</v>
      </c>
      <c r="D130" s="72">
        <v>2567147.7100000004</v>
      </c>
      <c r="E130" s="72">
        <v>2788383.9300000006</v>
      </c>
      <c r="F130" s="95"/>
    </row>
    <row r="131" spans="1:6" ht="15.15" hidden="1" customHeight="1" outlineLevel="1">
      <c r="A131" s="70"/>
      <c r="B131" s="71" t="s">
        <v>220</v>
      </c>
      <c r="C131" s="72">
        <v>80118</v>
      </c>
      <c r="D131" s="72">
        <v>168462</v>
      </c>
      <c r="E131" s="72">
        <v>248580</v>
      </c>
      <c r="F131" s="95"/>
    </row>
    <row r="132" spans="1:6" ht="15.15" customHeight="1" collapsed="1">
      <c r="A132" s="70" t="s">
        <v>47</v>
      </c>
      <c r="B132" s="74" t="s">
        <v>225</v>
      </c>
      <c r="C132" s="72">
        <f>SUM($C$108:$C$131)</f>
        <v>7929600.4199999999</v>
      </c>
      <c r="D132" s="72">
        <f>SUM($D$108:$D$131)</f>
        <v>49133458.730000004</v>
      </c>
      <c r="E132" s="72">
        <f>SUM($E$108:$E$131)</f>
        <v>57063059.149999999</v>
      </c>
      <c r="F132" s="95"/>
    </row>
    <row r="133" spans="1:6" ht="15.15" hidden="1" customHeight="1" outlineLevel="1">
      <c r="A133" s="70"/>
      <c r="B133" s="71" t="s">
        <v>273</v>
      </c>
      <c r="C133" s="72">
        <v>0</v>
      </c>
      <c r="D133" s="72">
        <v>0</v>
      </c>
      <c r="E133" s="72">
        <v>0</v>
      </c>
      <c r="F133" s="95"/>
    </row>
    <row r="134" spans="1:6" ht="15.15" hidden="1" customHeight="1" outlineLevel="1">
      <c r="A134" s="70"/>
      <c r="B134" s="71" t="s">
        <v>203</v>
      </c>
      <c r="C134" s="72">
        <v>-251692</v>
      </c>
      <c r="D134" s="72">
        <v>-5528</v>
      </c>
      <c r="E134" s="72">
        <v>-257220</v>
      </c>
      <c r="F134" s="95"/>
    </row>
    <row r="135" spans="1:6" ht="15.15" hidden="1" customHeight="1" outlineLevel="1">
      <c r="A135" s="70"/>
      <c r="B135" s="71" t="s">
        <v>204</v>
      </c>
      <c r="C135" s="72">
        <v>317795</v>
      </c>
      <c r="D135" s="72">
        <v>458073</v>
      </c>
      <c r="E135" s="72">
        <v>775868</v>
      </c>
      <c r="F135" s="95"/>
    </row>
    <row r="136" spans="1:6" ht="15.15" hidden="1" customHeight="1" outlineLevel="1">
      <c r="A136" s="70"/>
      <c r="B136" s="71" t="s">
        <v>267</v>
      </c>
      <c r="C136" s="72">
        <v>0</v>
      </c>
      <c r="D136" s="72">
        <v>0</v>
      </c>
      <c r="E136" s="72">
        <v>0</v>
      </c>
      <c r="F136" s="95"/>
    </row>
    <row r="137" spans="1:6" ht="15.15" hidden="1" customHeight="1" outlineLevel="1">
      <c r="A137" s="70"/>
      <c r="B137" s="71" t="s">
        <v>274</v>
      </c>
      <c r="C137" s="72">
        <v>0</v>
      </c>
      <c r="D137" s="72">
        <v>-3385.5</v>
      </c>
      <c r="E137" s="72">
        <v>-3385.5</v>
      </c>
      <c r="F137" s="95"/>
    </row>
    <row r="138" spans="1:6" ht="15.15" hidden="1" customHeight="1" outlineLevel="1">
      <c r="A138" s="70"/>
      <c r="B138" s="71" t="s">
        <v>275</v>
      </c>
      <c r="C138" s="72">
        <v>0</v>
      </c>
      <c r="D138" s="72">
        <v>315665</v>
      </c>
      <c r="E138" s="72">
        <v>315665</v>
      </c>
      <c r="F138" s="95"/>
    </row>
    <row r="139" spans="1:6" ht="15.15" hidden="1" customHeight="1" outlineLevel="1">
      <c r="A139" s="70"/>
      <c r="B139" s="71" t="s">
        <v>205</v>
      </c>
      <c r="C139" s="72">
        <v>1061321</v>
      </c>
      <c r="D139" s="72">
        <v>4221591</v>
      </c>
      <c r="E139" s="72">
        <v>5282912</v>
      </c>
      <c r="F139" s="95"/>
    </row>
    <row r="140" spans="1:6" ht="15.15" hidden="1" customHeight="1" outlineLevel="1">
      <c r="A140" s="70"/>
      <c r="B140" s="71" t="s">
        <v>206</v>
      </c>
      <c r="C140" s="72">
        <v>-313097</v>
      </c>
      <c r="D140" s="72">
        <v>-1141331</v>
      </c>
      <c r="E140" s="72">
        <v>-1454428</v>
      </c>
      <c r="F140" s="95"/>
    </row>
    <row r="141" spans="1:6" ht="15.15" hidden="1" customHeight="1" outlineLevel="1">
      <c r="A141" s="70"/>
      <c r="B141" s="71" t="s">
        <v>268</v>
      </c>
      <c r="C141" s="72">
        <v>123279</v>
      </c>
      <c r="D141" s="72">
        <v>335689</v>
      </c>
      <c r="E141" s="72">
        <v>458968</v>
      </c>
      <c r="F141" s="95"/>
    </row>
    <row r="142" spans="1:6" ht="15.15" hidden="1" customHeight="1" outlineLevel="1">
      <c r="A142" s="70"/>
      <c r="B142" s="71" t="s">
        <v>207</v>
      </c>
      <c r="C142" s="72">
        <v>813964</v>
      </c>
      <c r="D142" s="72">
        <v>-12889029</v>
      </c>
      <c r="E142" s="72">
        <v>-12075065</v>
      </c>
      <c r="F142" s="95"/>
    </row>
    <row r="143" spans="1:6" ht="15.15" hidden="1" customHeight="1" outlineLevel="1">
      <c r="A143" s="70"/>
      <c r="B143" s="71" t="s">
        <v>270</v>
      </c>
      <c r="C143" s="72">
        <v>1526513</v>
      </c>
      <c r="D143" s="72">
        <v>-274000</v>
      </c>
      <c r="E143" s="72">
        <v>1252513</v>
      </c>
      <c r="F143" s="95"/>
    </row>
    <row r="144" spans="1:6" ht="15.15" hidden="1" customHeight="1" outlineLevel="1">
      <c r="A144" s="70"/>
      <c r="B144" s="71" t="s">
        <v>208</v>
      </c>
      <c r="C144" s="72">
        <v>11580167</v>
      </c>
      <c r="D144" s="72">
        <v>99124243</v>
      </c>
      <c r="E144" s="72">
        <v>110704410</v>
      </c>
      <c r="F144" s="95"/>
    </row>
    <row r="145" spans="1:6" ht="15.15" hidden="1" customHeight="1" outlineLevel="1">
      <c r="A145" s="70"/>
      <c r="B145" s="71" t="s">
        <v>209</v>
      </c>
      <c r="C145" s="72">
        <v>729192</v>
      </c>
      <c r="D145" s="72">
        <v>83182</v>
      </c>
      <c r="E145" s="72">
        <v>812374</v>
      </c>
      <c r="F145" s="95"/>
    </row>
    <row r="146" spans="1:6" ht="15.15" hidden="1" customHeight="1" outlineLevel="1">
      <c r="A146" s="70"/>
      <c r="B146" s="71" t="s">
        <v>210</v>
      </c>
      <c r="C146" s="72">
        <v>79039</v>
      </c>
      <c r="D146" s="72">
        <v>-80616</v>
      </c>
      <c r="E146" s="72">
        <v>-1577</v>
      </c>
      <c r="F146" s="95"/>
    </row>
    <row r="147" spans="1:6" ht="15.15" hidden="1" customHeight="1" outlineLevel="1">
      <c r="A147" s="70"/>
      <c r="B147" s="71" t="s">
        <v>211</v>
      </c>
      <c r="C147" s="72">
        <v>-196915</v>
      </c>
      <c r="D147" s="72">
        <v>348520</v>
      </c>
      <c r="E147" s="72">
        <v>151605</v>
      </c>
      <c r="F147" s="95"/>
    </row>
    <row r="148" spans="1:6" ht="15.15" hidden="1" customHeight="1" outlineLevel="1">
      <c r="A148" s="70"/>
      <c r="B148" s="71" t="s">
        <v>212</v>
      </c>
      <c r="C148" s="72">
        <v>453695.84024866729</v>
      </c>
      <c r="D148" s="72">
        <v>4894047.2223256733</v>
      </c>
      <c r="E148" s="72">
        <v>5347743.062574341</v>
      </c>
      <c r="F148" s="95"/>
    </row>
    <row r="149" spans="1:6" ht="15.15" hidden="1" customHeight="1" outlineLevel="1">
      <c r="A149" s="70"/>
      <c r="B149" s="71" t="s">
        <v>213</v>
      </c>
      <c r="C149" s="72">
        <v>1648115</v>
      </c>
      <c r="D149" s="72">
        <v>25026470</v>
      </c>
      <c r="E149" s="72">
        <v>26674585</v>
      </c>
      <c r="F149" s="95"/>
    </row>
    <row r="150" spans="1:6" ht="15.15" hidden="1" customHeight="1" outlineLevel="1">
      <c r="A150" s="70"/>
      <c r="B150" s="71" t="s">
        <v>214</v>
      </c>
      <c r="C150" s="72">
        <v>-155900</v>
      </c>
      <c r="D150" s="72">
        <v>0</v>
      </c>
      <c r="E150" s="72">
        <v>-155900</v>
      </c>
      <c r="F150" s="95"/>
    </row>
    <row r="151" spans="1:6" ht="15.15" hidden="1" customHeight="1" outlineLevel="1">
      <c r="A151" s="70"/>
      <c r="B151" s="71" t="s">
        <v>215</v>
      </c>
      <c r="C151" s="72">
        <v>59318</v>
      </c>
      <c r="D151" s="73"/>
      <c r="E151" s="72">
        <v>59318</v>
      </c>
      <c r="F151" s="95"/>
    </row>
    <row r="152" spans="1:6" ht="15.15" hidden="1" customHeight="1" outlineLevel="1">
      <c r="A152" s="70"/>
      <c r="B152" s="71" t="s">
        <v>216</v>
      </c>
      <c r="C152" s="72">
        <v>87612</v>
      </c>
      <c r="D152" s="73"/>
      <c r="E152" s="72">
        <v>87612</v>
      </c>
      <c r="F152" s="95"/>
    </row>
    <row r="153" spans="1:6" ht="15.15" hidden="1" customHeight="1" outlineLevel="1">
      <c r="A153" s="70"/>
      <c r="B153" s="71" t="s">
        <v>217</v>
      </c>
      <c r="C153" s="72">
        <v>2773555</v>
      </c>
      <c r="D153" s="72">
        <v>777686</v>
      </c>
      <c r="E153" s="72">
        <v>3551241</v>
      </c>
      <c r="F153" s="95"/>
    </row>
    <row r="154" spans="1:6" ht="15.15" hidden="1" customHeight="1" outlineLevel="1">
      <c r="A154" s="70"/>
      <c r="B154" s="71" t="s">
        <v>218</v>
      </c>
      <c r="C154" s="72">
        <v>893615</v>
      </c>
      <c r="D154" s="72">
        <v>2969786</v>
      </c>
      <c r="E154" s="72">
        <v>3863401</v>
      </c>
      <c r="F154" s="95"/>
    </row>
    <row r="155" spans="1:6" ht="15.15" hidden="1" customHeight="1" outlineLevel="1">
      <c r="A155" s="70"/>
      <c r="B155" s="71" t="s">
        <v>219</v>
      </c>
      <c r="C155" s="72">
        <v>1104052.9099999999</v>
      </c>
      <c r="D155" s="72">
        <v>12202462.400000017</v>
      </c>
      <c r="E155" s="72">
        <v>13306515.310000017</v>
      </c>
      <c r="F155" s="95"/>
    </row>
    <row r="156" spans="1:6" ht="15.15" hidden="1" customHeight="1" outlineLevel="1">
      <c r="A156" s="70"/>
      <c r="B156" s="71" t="s">
        <v>220</v>
      </c>
      <c r="C156" s="72">
        <v>894946</v>
      </c>
      <c r="D156" s="72">
        <v>14275577</v>
      </c>
      <c r="E156" s="72">
        <v>15170523</v>
      </c>
      <c r="F156" s="95"/>
    </row>
    <row r="157" spans="1:6" ht="15.15" customHeight="1" collapsed="1">
      <c r="A157" s="70" t="s">
        <v>61</v>
      </c>
      <c r="B157" s="74" t="s">
        <v>226</v>
      </c>
      <c r="C157" s="72">
        <f>SUM($C$133:$C$156)</f>
        <v>23228575.750248667</v>
      </c>
      <c r="D157" s="72">
        <f>SUM($D$133:$D$156)</f>
        <v>150639102.12232569</v>
      </c>
      <c r="E157" s="72">
        <f>SUM($E$133:$E$156)</f>
        <v>173867677.87257433</v>
      </c>
      <c r="F157" s="95"/>
    </row>
    <row r="158" spans="1:6" ht="15.15" hidden="1" customHeight="1" outlineLevel="1">
      <c r="A158" s="70"/>
      <c r="B158" s="71" t="s">
        <v>273</v>
      </c>
      <c r="C158" s="72">
        <v>0</v>
      </c>
      <c r="D158" s="72">
        <v>1319260</v>
      </c>
      <c r="E158" s="72">
        <v>1319260</v>
      </c>
      <c r="F158" s="95"/>
    </row>
    <row r="159" spans="1:6" ht="15.15" hidden="1" customHeight="1" outlineLevel="1">
      <c r="A159" s="70"/>
      <c r="B159" s="71" t="s">
        <v>203</v>
      </c>
      <c r="C159" s="72">
        <v>98984414</v>
      </c>
      <c r="D159" s="72">
        <v>5528</v>
      </c>
      <c r="E159" s="72">
        <v>98989942</v>
      </c>
      <c r="F159" s="95"/>
    </row>
    <row r="160" spans="1:6" ht="15.15" hidden="1" customHeight="1" outlineLevel="1">
      <c r="A160" s="70"/>
      <c r="B160" s="71" t="s">
        <v>204</v>
      </c>
      <c r="C160" s="72">
        <v>46073371</v>
      </c>
      <c r="D160" s="72">
        <v>46756665</v>
      </c>
      <c r="E160" s="72">
        <v>92830036</v>
      </c>
      <c r="F160" s="95"/>
    </row>
    <row r="161" spans="1:6" ht="15.15" hidden="1" customHeight="1" outlineLevel="1">
      <c r="A161" s="70"/>
      <c r="B161" s="71" t="s">
        <v>267</v>
      </c>
      <c r="C161" s="72">
        <v>0</v>
      </c>
      <c r="D161" s="72">
        <v>0</v>
      </c>
      <c r="E161" s="72">
        <v>0</v>
      </c>
      <c r="F161" s="95"/>
    </row>
    <row r="162" spans="1:6" ht="15.15" hidden="1" customHeight="1" outlineLevel="1">
      <c r="A162" s="70"/>
      <c r="B162" s="71" t="s">
        <v>274</v>
      </c>
      <c r="C162" s="72">
        <v>0</v>
      </c>
      <c r="D162" s="72">
        <v>3385.5</v>
      </c>
      <c r="E162" s="72">
        <v>3385.5</v>
      </c>
      <c r="F162" s="95"/>
    </row>
    <row r="163" spans="1:6" ht="15.15" hidden="1" customHeight="1" outlineLevel="1">
      <c r="A163" s="70"/>
      <c r="B163" s="71" t="s">
        <v>275</v>
      </c>
      <c r="C163" s="72">
        <v>0</v>
      </c>
      <c r="D163" s="72">
        <v>3458119</v>
      </c>
      <c r="E163" s="72">
        <v>3458119</v>
      </c>
      <c r="F163" s="95"/>
    </row>
    <row r="164" spans="1:6" ht="15.15" hidden="1" customHeight="1" outlineLevel="1">
      <c r="A164" s="70"/>
      <c r="B164" s="71" t="s">
        <v>205</v>
      </c>
      <c r="C164" s="72">
        <v>298031972</v>
      </c>
      <c r="D164" s="72">
        <v>2075054558</v>
      </c>
      <c r="E164" s="72">
        <v>2373086530</v>
      </c>
      <c r="F164" s="95"/>
    </row>
    <row r="165" spans="1:6" ht="15.15" hidden="1" customHeight="1" outlineLevel="1">
      <c r="A165" s="70"/>
      <c r="B165" s="71" t="s">
        <v>206</v>
      </c>
      <c r="C165" s="72">
        <v>53385599</v>
      </c>
      <c r="D165" s="72">
        <v>593898306</v>
      </c>
      <c r="E165" s="72">
        <v>647283905</v>
      </c>
      <c r="F165" s="95"/>
    </row>
    <row r="166" spans="1:6" ht="15.15" hidden="1" customHeight="1" outlineLevel="1">
      <c r="A166" s="70"/>
      <c r="B166" s="71" t="s">
        <v>268</v>
      </c>
      <c r="C166" s="72">
        <v>1244797</v>
      </c>
      <c r="D166" s="72">
        <v>15858119</v>
      </c>
      <c r="E166" s="72">
        <v>17102916</v>
      </c>
      <c r="F166" s="95"/>
    </row>
    <row r="167" spans="1:6" ht="15.15" hidden="1" customHeight="1" outlineLevel="1">
      <c r="A167" s="70"/>
      <c r="B167" s="71" t="s">
        <v>207</v>
      </c>
      <c r="C167" s="72">
        <v>305528298</v>
      </c>
      <c r="D167" s="72">
        <v>1699488069</v>
      </c>
      <c r="E167" s="72">
        <v>2005016367</v>
      </c>
      <c r="F167" s="95"/>
    </row>
    <row r="168" spans="1:6" ht="15.15" hidden="1" customHeight="1" outlineLevel="1">
      <c r="A168" s="70"/>
      <c r="B168" s="71" t="s">
        <v>270</v>
      </c>
      <c r="C168" s="72">
        <v>63211849</v>
      </c>
      <c r="D168" s="72">
        <v>274004</v>
      </c>
      <c r="E168" s="72">
        <v>63485853</v>
      </c>
      <c r="F168" s="95"/>
    </row>
    <row r="169" spans="1:6" ht="15.15" hidden="1" customHeight="1" outlineLevel="1">
      <c r="A169" s="70"/>
      <c r="B169" s="71" t="s">
        <v>208</v>
      </c>
      <c r="C169" s="72">
        <v>369447931</v>
      </c>
      <c r="D169" s="72">
        <v>3174949002</v>
      </c>
      <c r="E169" s="72">
        <v>3544396933</v>
      </c>
      <c r="F169" s="95"/>
    </row>
    <row r="170" spans="1:6" ht="15.15" hidden="1" customHeight="1" outlineLevel="1">
      <c r="A170" s="70"/>
      <c r="B170" s="71" t="s">
        <v>209</v>
      </c>
      <c r="C170" s="72">
        <v>46036882</v>
      </c>
      <c r="D170" s="72">
        <v>2995589</v>
      </c>
      <c r="E170" s="72">
        <v>49032471</v>
      </c>
      <c r="F170" s="95"/>
    </row>
    <row r="171" spans="1:6" ht="15.15" hidden="1" customHeight="1" outlineLevel="1">
      <c r="A171" s="70"/>
      <c r="B171" s="71" t="s">
        <v>210</v>
      </c>
      <c r="C171" s="72">
        <v>24973167</v>
      </c>
      <c r="D171" s="72">
        <v>199741</v>
      </c>
      <c r="E171" s="72">
        <v>25172908</v>
      </c>
      <c r="F171" s="95"/>
    </row>
    <row r="172" spans="1:6" ht="15.15" hidden="1" customHeight="1" outlineLevel="1">
      <c r="A172" s="70"/>
      <c r="B172" s="71" t="s">
        <v>211</v>
      </c>
      <c r="C172" s="72">
        <v>2413836</v>
      </c>
      <c r="D172" s="72">
        <v>75180776</v>
      </c>
      <c r="E172" s="72">
        <v>77594612</v>
      </c>
      <c r="F172" s="95"/>
    </row>
    <row r="173" spans="1:6" ht="15.15" hidden="1" customHeight="1" outlineLevel="1">
      <c r="A173" s="70"/>
      <c r="B173" s="71" t="s">
        <v>212</v>
      </c>
      <c r="C173" s="72">
        <v>23959020.13333638</v>
      </c>
      <c r="D173" s="72">
        <v>173301862.71408918</v>
      </c>
      <c r="E173" s="72">
        <v>197260882.84742558</v>
      </c>
      <c r="F173" s="95"/>
    </row>
    <row r="174" spans="1:6" ht="15.15" hidden="1" customHeight="1" outlineLevel="1">
      <c r="A174" s="70"/>
      <c r="B174" s="71" t="s">
        <v>213</v>
      </c>
      <c r="C174" s="72">
        <v>158783405</v>
      </c>
      <c r="D174" s="72">
        <v>2096648656</v>
      </c>
      <c r="E174" s="72">
        <v>2255432061</v>
      </c>
      <c r="F174" s="95"/>
    </row>
    <row r="175" spans="1:6" ht="15.15" hidden="1" customHeight="1" outlineLevel="1">
      <c r="A175" s="70"/>
      <c r="B175" s="71" t="s">
        <v>214</v>
      </c>
      <c r="C175" s="72">
        <v>6976086</v>
      </c>
      <c r="D175" s="72">
        <v>13906684</v>
      </c>
      <c r="E175" s="72">
        <v>20882770</v>
      </c>
      <c r="F175" s="95"/>
    </row>
    <row r="176" spans="1:6" ht="15.15" hidden="1" customHeight="1" outlineLevel="1">
      <c r="A176" s="70"/>
      <c r="B176" s="71" t="s">
        <v>215</v>
      </c>
      <c r="C176" s="72">
        <v>5039489</v>
      </c>
      <c r="D176" s="72">
        <v>0</v>
      </c>
      <c r="E176" s="72">
        <v>5039489</v>
      </c>
      <c r="F176" s="95"/>
    </row>
    <row r="177" spans="1:6" ht="15.15" hidden="1" customHeight="1" outlineLevel="1">
      <c r="A177" s="70"/>
      <c r="B177" s="71" t="s">
        <v>216</v>
      </c>
      <c r="C177" s="72">
        <v>2535611</v>
      </c>
      <c r="D177" s="72">
        <v>0</v>
      </c>
      <c r="E177" s="72">
        <v>2535611</v>
      </c>
      <c r="F177" s="95"/>
    </row>
    <row r="178" spans="1:6" ht="15.15" hidden="1" customHeight="1" outlineLevel="1">
      <c r="A178" s="70"/>
      <c r="B178" s="71" t="s">
        <v>217</v>
      </c>
      <c r="C178" s="72">
        <v>344968388</v>
      </c>
      <c r="D178" s="72">
        <v>1522321096</v>
      </c>
      <c r="E178" s="72">
        <v>1867289484</v>
      </c>
      <c r="F178" s="95"/>
    </row>
    <row r="179" spans="1:6" ht="15.15" hidden="1" customHeight="1" outlineLevel="1">
      <c r="A179" s="70"/>
      <c r="B179" s="71" t="s">
        <v>218</v>
      </c>
      <c r="C179" s="72">
        <v>119991042</v>
      </c>
      <c r="D179" s="72">
        <v>161031068</v>
      </c>
      <c r="E179" s="72">
        <v>281022110</v>
      </c>
      <c r="F179" s="95"/>
    </row>
    <row r="180" spans="1:6" ht="15.15" hidden="1" customHeight="1" outlineLevel="1">
      <c r="A180" s="70"/>
      <c r="B180" s="71" t="s">
        <v>219</v>
      </c>
      <c r="C180" s="72">
        <v>32628108.870000001</v>
      </c>
      <c r="D180" s="72">
        <v>343389706.75</v>
      </c>
      <c r="E180" s="72">
        <v>376017815.62</v>
      </c>
      <c r="F180" s="95"/>
    </row>
    <row r="181" spans="1:6" ht="15.15" hidden="1" customHeight="1" outlineLevel="1">
      <c r="A181" s="70"/>
      <c r="B181" s="71" t="s">
        <v>220</v>
      </c>
      <c r="C181" s="72">
        <v>63244404</v>
      </c>
      <c r="D181" s="72">
        <v>255326968</v>
      </c>
      <c r="E181" s="72">
        <v>318571372</v>
      </c>
      <c r="F181" s="95"/>
    </row>
    <row r="182" spans="1:6" ht="15.15" customHeight="1" collapsed="1">
      <c r="A182" s="70" t="s">
        <v>63</v>
      </c>
      <c r="B182" s="74" t="s">
        <v>227</v>
      </c>
      <c r="C182" s="72">
        <f>SUM($C$158:$C$181)</f>
        <v>2067457670.0033362</v>
      </c>
      <c r="D182" s="72">
        <f>SUM($D$158:$D$181)</f>
        <v>12255367162.964088</v>
      </c>
      <c r="E182" s="72">
        <f>SUM($E$158:$E$181)</f>
        <v>14322824832.967426</v>
      </c>
      <c r="F182" s="95"/>
    </row>
    <row r="183" spans="1:6" ht="15.15" hidden="1" customHeight="1" outlineLevel="1">
      <c r="A183" s="70"/>
      <c r="B183" s="71" t="s">
        <v>273</v>
      </c>
      <c r="C183" s="72">
        <v>0</v>
      </c>
      <c r="D183" s="72">
        <v>575264</v>
      </c>
      <c r="E183" s="72">
        <v>575264</v>
      </c>
      <c r="F183" s="95"/>
    </row>
    <row r="184" spans="1:6" ht="15.15" hidden="1" customHeight="1" outlineLevel="1">
      <c r="A184" s="70"/>
      <c r="B184" s="71" t="s">
        <v>203</v>
      </c>
      <c r="C184" s="72">
        <v>2496373.0632354049</v>
      </c>
      <c r="D184" s="72">
        <v>346684</v>
      </c>
      <c r="E184" s="72">
        <v>2843057.0632354049</v>
      </c>
      <c r="F184" s="95"/>
    </row>
    <row r="185" spans="1:6" ht="15.15" hidden="1" customHeight="1" outlineLevel="1">
      <c r="A185" s="70"/>
      <c r="B185" s="71" t="s">
        <v>204</v>
      </c>
      <c r="C185" s="72">
        <v>510173</v>
      </c>
      <c r="D185" s="72">
        <v>1094059</v>
      </c>
      <c r="E185" s="72">
        <v>1604232</v>
      </c>
      <c r="F185" s="95"/>
    </row>
    <row r="186" spans="1:6" ht="15.15" hidden="1" customHeight="1" outlineLevel="1">
      <c r="A186" s="70"/>
      <c r="B186" s="71" t="s">
        <v>267</v>
      </c>
      <c r="C186" s="72">
        <v>0</v>
      </c>
      <c r="D186" s="72">
        <v>0</v>
      </c>
      <c r="E186" s="72">
        <v>0</v>
      </c>
      <c r="F186" s="95"/>
    </row>
    <row r="187" spans="1:6" ht="15.15" hidden="1" customHeight="1" outlineLevel="1">
      <c r="A187" s="70"/>
      <c r="B187" s="71" t="s">
        <v>274</v>
      </c>
      <c r="C187" s="72">
        <v>0</v>
      </c>
      <c r="D187" s="72">
        <v>0</v>
      </c>
      <c r="E187" s="72">
        <v>0</v>
      </c>
      <c r="F187" s="95"/>
    </row>
    <row r="188" spans="1:6" ht="15.15" hidden="1" customHeight="1" outlineLevel="1">
      <c r="A188" s="70"/>
      <c r="B188" s="71" t="s">
        <v>275</v>
      </c>
      <c r="C188" s="72">
        <v>0</v>
      </c>
      <c r="D188" s="72">
        <v>1885</v>
      </c>
      <c r="E188" s="72">
        <v>1885</v>
      </c>
      <c r="F188" s="95"/>
    </row>
    <row r="189" spans="1:6" ht="15.15" hidden="1" customHeight="1" outlineLevel="1">
      <c r="A189" s="70"/>
      <c r="B189" s="71" t="s">
        <v>205</v>
      </c>
      <c r="C189" s="72">
        <v>3514333</v>
      </c>
      <c r="D189" s="72">
        <v>118568211</v>
      </c>
      <c r="E189" s="72">
        <v>122082544</v>
      </c>
      <c r="F189" s="95"/>
    </row>
    <row r="190" spans="1:6" ht="15.15" hidden="1" customHeight="1" outlineLevel="1">
      <c r="A190" s="70"/>
      <c r="B190" s="71" t="s">
        <v>206</v>
      </c>
      <c r="C190" s="72">
        <v>1259916</v>
      </c>
      <c r="D190" s="72">
        <v>46618041</v>
      </c>
      <c r="E190" s="72">
        <v>47877957</v>
      </c>
      <c r="F190" s="95"/>
    </row>
    <row r="191" spans="1:6" ht="15.15" hidden="1" customHeight="1" outlineLevel="1">
      <c r="A191" s="70"/>
      <c r="B191" s="71" t="s">
        <v>268</v>
      </c>
      <c r="C191" s="72">
        <v>500</v>
      </c>
      <c r="D191" s="72">
        <v>-186438</v>
      </c>
      <c r="E191" s="72">
        <v>-185938</v>
      </c>
      <c r="F191" s="95"/>
    </row>
    <row r="192" spans="1:6" ht="15.15" hidden="1" customHeight="1" outlineLevel="1">
      <c r="A192" s="70"/>
      <c r="B192" s="71" t="s">
        <v>207</v>
      </c>
      <c r="C192" s="72">
        <v>7842641</v>
      </c>
      <c r="D192" s="72">
        <v>110889419</v>
      </c>
      <c r="E192" s="72">
        <v>118732060</v>
      </c>
      <c r="F192" s="95"/>
    </row>
    <row r="193" spans="1:6" ht="15.15" hidden="1" customHeight="1" outlineLevel="1">
      <c r="A193" s="70"/>
      <c r="B193" s="71" t="s">
        <v>270</v>
      </c>
      <c r="C193" s="72">
        <v>66689</v>
      </c>
      <c r="D193" s="72">
        <v>0</v>
      </c>
      <c r="E193" s="72">
        <v>66689</v>
      </c>
      <c r="F193" s="95"/>
    </row>
    <row r="194" spans="1:6" ht="15.15" hidden="1" customHeight="1" outlineLevel="1">
      <c r="A194" s="70"/>
      <c r="B194" s="71" t="s">
        <v>208</v>
      </c>
      <c r="C194" s="72">
        <v>5104001</v>
      </c>
      <c r="D194" s="72">
        <v>192585589</v>
      </c>
      <c r="E194" s="72">
        <v>197689590</v>
      </c>
      <c r="F194" s="95"/>
    </row>
    <row r="195" spans="1:6" ht="15.15" hidden="1" customHeight="1" outlineLevel="1">
      <c r="A195" s="70"/>
      <c r="B195" s="71" t="s">
        <v>209</v>
      </c>
      <c r="C195" s="72">
        <v>438193</v>
      </c>
      <c r="D195" s="72">
        <v>0</v>
      </c>
      <c r="E195" s="72">
        <v>438193</v>
      </c>
      <c r="F195" s="95"/>
    </row>
    <row r="196" spans="1:6" ht="15.15" hidden="1" customHeight="1" outlineLevel="1">
      <c r="A196" s="70"/>
      <c r="B196" s="71" t="s">
        <v>210</v>
      </c>
      <c r="C196" s="72">
        <v>125540</v>
      </c>
      <c r="D196" s="72">
        <v>104945</v>
      </c>
      <c r="E196" s="72">
        <v>230485</v>
      </c>
      <c r="F196" s="95"/>
    </row>
    <row r="197" spans="1:6" ht="15.15" hidden="1" customHeight="1" outlineLevel="1">
      <c r="A197" s="70"/>
      <c r="B197" s="71" t="s">
        <v>211</v>
      </c>
      <c r="C197" s="72">
        <v>-3366</v>
      </c>
      <c r="D197" s="72">
        <v>1286619</v>
      </c>
      <c r="E197" s="72">
        <v>1283253</v>
      </c>
      <c r="F197" s="95"/>
    </row>
    <row r="198" spans="1:6" ht="15.15" hidden="1" customHeight="1" outlineLevel="1">
      <c r="A198" s="70"/>
      <c r="B198" s="71" t="s">
        <v>212</v>
      </c>
      <c r="C198" s="72">
        <v>167860.15892247739</v>
      </c>
      <c r="D198" s="72">
        <v>7064551.436684126</v>
      </c>
      <c r="E198" s="72">
        <v>7232411.5956066037</v>
      </c>
      <c r="F198" s="95"/>
    </row>
    <row r="199" spans="1:6" ht="15.15" hidden="1" customHeight="1" outlineLevel="1">
      <c r="A199" s="70"/>
      <c r="B199" s="71" t="s">
        <v>213</v>
      </c>
      <c r="C199" s="72">
        <v>1748818</v>
      </c>
      <c r="D199" s="72">
        <v>48678586</v>
      </c>
      <c r="E199" s="72">
        <v>50427404</v>
      </c>
      <c r="F199" s="95"/>
    </row>
    <row r="200" spans="1:6" ht="15.15" hidden="1" customHeight="1" outlineLevel="1">
      <c r="A200" s="70"/>
      <c r="B200" s="71" t="s">
        <v>214</v>
      </c>
      <c r="C200" s="72">
        <v>38590</v>
      </c>
      <c r="D200" s="72">
        <v>28599</v>
      </c>
      <c r="E200" s="72">
        <v>67189</v>
      </c>
      <c r="F200" s="95"/>
    </row>
    <row r="201" spans="1:6" ht="15.15" hidden="1" customHeight="1" outlineLevel="1">
      <c r="A201" s="70"/>
      <c r="B201" s="71" t="s">
        <v>215</v>
      </c>
      <c r="C201" s="72">
        <v>75000</v>
      </c>
      <c r="D201" s="72">
        <v>0</v>
      </c>
      <c r="E201" s="72">
        <v>75000</v>
      </c>
      <c r="F201" s="95"/>
    </row>
    <row r="202" spans="1:6" ht="15.15" hidden="1" customHeight="1" outlineLevel="1">
      <c r="A202" s="70"/>
      <c r="B202" s="71" t="s">
        <v>216</v>
      </c>
      <c r="C202" s="72">
        <v>27000</v>
      </c>
      <c r="D202" s="72">
        <v>0</v>
      </c>
      <c r="E202" s="72">
        <v>27000</v>
      </c>
      <c r="F202" s="95"/>
    </row>
    <row r="203" spans="1:6" ht="15.15" hidden="1" customHeight="1" outlineLevel="1">
      <c r="A203" s="70"/>
      <c r="B203" s="71" t="s">
        <v>217</v>
      </c>
      <c r="C203" s="72">
        <v>11363710</v>
      </c>
      <c r="D203" s="72">
        <v>85357364</v>
      </c>
      <c r="E203" s="72">
        <v>96721074</v>
      </c>
      <c r="F203" s="95"/>
    </row>
    <row r="204" spans="1:6" ht="15.15" hidden="1" customHeight="1" outlineLevel="1">
      <c r="A204" s="70"/>
      <c r="B204" s="71" t="s">
        <v>218</v>
      </c>
      <c r="C204" s="72">
        <v>2256819</v>
      </c>
      <c r="D204" s="72">
        <v>2851970</v>
      </c>
      <c r="E204" s="72">
        <v>5108789</v>
      </c>
      <c r="F204" s="95"/>
    </row>
    <row r="205" spans="1:6" ht="15.15" hidden="1" customHeight="1" outlineLevel="1">
      <c r="A205" s="70"/>
      <c r="B205" s="71" t="s">
        <v>219</v>
      </c>
      <c r="C205" s="72">
        <v>160689.96700976725</v>
      </c>
      <c r="D205" s="72">
        <v>6768381.3579902351</v>
      </c>
      <c r="E205" s="72">
        <v>6929071.325000002</v>
      </c>
      <c r="F205" s="95"/>
    </row>
    <row r="206" spans="1:6" ht="15.15" hidden="1" customHeight="1" outlineLevel="1">
      <c r="A206" s="70"/>
      <c r="B206" s="71" t="s">
        <v>220</v>
      </c>
      <c r="C206" s="72">
        <v>1797949</v>
      </c>
      <c r="D206" s="72">
        <v>5101533</v>
      </c>
      <c r="E206" s="72">
        <v>6899482</v>
      </c>
      <c r="F206" s="95"/>
    </row>
    <row r="207" spans="1:6" ht="15.15" customHeight="1" collapsed="1">
      <c r="A207" s="70" t="s">
        <v>65</v>
      </c>
      <c r="B207" s="74" t="s">
        <v>228</v>
      </c>
      <c r="C207" s="72">
        <f>SUM($C$183:$C$206)</f>
        <v>38991429.189167649</v>
      </c>
      <c r="D207" s="72">
        <f>SUM($D$183:$D$206)</f>
        <v>627735262.7946744</v>
      </c>
      <c r="E207" s="72">
        <f>SUM($E$183:$E$206)</f>
        <v>666726691.98384213</v>
      </c>
      <c r="F207" s="95"/>
    </row>
    <row r="208" spans="1:6" ht="15.15" hidden="1" customHeight="1" outlineLevel="1">
      <c r="A208" s="70"/>
      <c r="B208" s="71" t="s">
        <v>273</v>
      </c>
      <c r="C208" s="72">
        <v>0</v>
      </c>
      <c r="D208" s="72">
        <v>0</v>
      </c>
      <c r="E208" s="72">
        <v>0</v>
      </c>
      <c r="F208" s="95"/>
    </row>
    <row r="209" spans="1:6" ht="15.15" hidden="1" customHeight="1" outlineLevel="1">
      <c r="A209" s="70"/>
      <c r="B209" s="71" t="s">
        <v>203</v>
      </c>
      <c r="C209" s="72">
        <v>23267543.437999994</v>
      </c>
      <c r="D209" s="72">
        <v>0</v>
      </c>
      <c r="E209" s="72">
        <v>23267543.437999994</v>
      </c>
      <c r="F209" s="95"/>
    </row>
    <row r="210" spans="1:6" ht="15.15" hidden="1" customHeight="1" outlineLevel="1">
      <c r="A210" s="70"/>
      <c r="B210" s="71" t="s">
        <v>204</v>
      </c>
      <c r="C210" s="72">
        <v>39753971.299999997</v>
      </c>
      <c r="D210" s="72">
        <v>35957879.700000003</v>
      </c>
      <c r="E210" s="72">
        <v>75711851</v>
      </c>
      <c r="F210" s="95"/>
    </row>
    <row r="211" spans="1:6" ht="15.15" hidden="1" customHeight="1" outlineLevel="1">
      <c r="A211" s="70"/>
      <c r="B211" s="71" t="s">
        <v>267</v>
      </c>
      <c r="C211" s="72">
        <v>0</v>
      </c>
      <c r="D211" s="72">
        <v>0</v>
      </c>
      <c r="E211" s="72">
        <v>0</v>
      </c>
      <c r="F211" s="95"/>
    </row>
    <row r="212" spans="1:6" ht="15.15" hidden="1" customHeight="1" outlineLevel="1">
      <c r="A212" s="70"/>
      <c r="B212" s="71" t="s">
        <v>274</v>
      </c>
      <c r="C212" s="72">
        <v>0</v>
      </c>
      <c r="D212" s="72">
        <v>0</v>
      </c>
      <c r="E212" s="72">
        <v>0</v>
      </c>
      <c r="F212" s="95"/>
    </row>
    <row r="213" spans="1:6" ht="15.15" hidden="1" customHeight="1" outlineLevel="1">
      <c r="A213" s="70"/>
      <c r="B213" s="71" t="s">
        <v>275</v>
      </c>
      <c r="C213" s="72">
        <v>0</v>
      </c>
      <c r="D213" s="72">
        <v>3304405</v>
      </c>
      <c r="E213" s="72">
        <v>3304405</v>
      </c>
      <c r="F213" s="95"/>
    </row>
    <row r="214" spans="1:6" ht="15.15" hidden="1" customHeight="1" outlineLevel="1">
      <c r="A214" s="70"/>
      <c r="B214" s="71" t="s">
        <v>205</v>
      </c>
      <c r="C214" s="72">
        <v>99446595</v>
      </c>
      <c r="D214" s="72">
        <v>763477057</v>
      </c>
      <c r="E214" s="72">
        <v>862923652</v>
      </c>
      <c r="F214" s="95"/>
    </row>
    <row r="215" spans="1:6" ht="15.15" hidden="1" customHeight="1" outlineLevel="1">
      <c r="A215" s="70"/>
      <c r="B215" s="71" t="s">
        <v>206</v>
      </c>
      <c r="C215" s="72">
        <v>33214245</v>
      </c>
      <c r="D215" s="72">
        <v>403170932</v>
      </c>
      <c r="E215" s="72">
        <v>436385177</v>
      </c>
      <c r="F215" s="95"/>
    </row>
    <row r="216" spans="1:6" ht="15.15" hidden="1" customHeight="1" outlineLevel="1">
      <c r="A216" s="70"/>
      <c r="B216" s="71" t="s">
        <v>268</v>
      </c>
      <c r="C216" s="72">
        <v>90154</v>
      </c>
      <c r="D216" s="72">
        <v>2839163</v>
      </c>
      <c r="E216" s="72">
        <v>2929317</v>
      </c>
      <c r="F216" s="95"/>
    </row>
    <row r="217" spans="1:6" ht="15.15" hidden="1" customHeight="1" outlineLevel="1">
      <c r="A217" s="70"/>
      <c r="B217" s="71" t="s">
        <v>207</v>
      </c>
      <c r="C217" s="72">
        <v>128275603</v>
      </c>
      <c r="D217" s="72">
        <v>541928082</v>
      </c>
      <c r="E217" s="72">
        <v>670203685</v>
      </c>
      <c r="F217" s="95"/>
    </row>
    <row r="218" spans="1:6" ht="15.15" hidden="1" customHeight="1" outlineLevel="1">
      <c r="A218" s="70"/>
      <c r="B218" s="71" t="s">
        <v>270</v>
      </c>
      <c r="C218" s="72">
        <v>55298698</v>
      </c>
      <c r="D218" s="72"/>
      <c r="E218" s="72">
        <v>55298698</v>
      </c>
      <c r="F218" s="95"/>
    </row>
    <row r="219" spans="1:6" ht="15.15" hidden="1" customHeight="1" outlineLevel="1">
      <c r="A219" s="70"/>
      <c r="B219" s="71" t="s">
        <v>208</v>
      </c>
      <c r="C219" s="72">
        <v>302104953</v>
      </c>
      <c r="D219" s="72">
        <v>1830719999</v>
      </c>
      <c r="E219" s="72">
        <v>2132824952</v>
      </c>
      <c r="F219" s="95"/>
    </row>
    <row r="220" spans="1:6" ht="15.15" hidden="1" customHeight="1" outlineLevel="1">
      <c r="A220" s="70"/>
      <c r="B220" s="71" t="s">
        <v>209</v>
      </c>
      <c r="C220" s="72">
        <v>39868370</v>
      </c>
      <c r="D220" s="72">
        <v>2699916</v>
      </c>
      <c r="E220" s="72">
        <v>42568286</v>
      </c>
      <c r="F220" s="95"/>
    </row>
    <row r="221" spans="1:6" ht="15.15" hidden="1" customHeight="1" outlineLevel="1">
      <c r="A221" s="70"/>
      <c r="B221" s="71" t="s">
        <v>210</v>
      </c>
      <c r="C221" s="72">
        <v>21429752</v>
      </c>
      <c r="D221" s="72">
        <v>64564</v>
      </c>
      <c r="E221" s="72">
        <v>21494316</v>
      </c>
      <c r="F221" s="95"/>
    </row>
    <row r="222" spans="1:6" ht="15.15" hidden="1" customHeight="1" outlineLevel="1">
      <c r="A222" s="70"/>
      <c r="B222" s="71" t="s">
        <v>211</v>
      </c>
      <c r="C222" s="73"/>
      <c r="D222" s="72">
        <v>64197031</v>
      </c>
      <c r="E222" s="72">
        <v>64197031</v>
      </c>
      <c r="F222" s="95"/>
    </row>
    <row r="223" spans="1:6" ht="15.15" hidden="1" customHeight="1" outlineLevel="1">
      <c r="A223" s="70"/>
      <c r="B223" s="71" t="s">
        <v>212</v>
      </c>
      <c r="C223" s="72">
        <v>20744801.669891752</v>
      </c>
      <c r="D223" s="72">
        <v>149417170.99652505</v>
      </c>
      <c r="E223" s="72">
        <v>170161972.66641679</v>
      </c>
      <c r="F223" s="95"/>
    </row>
    <row r="224" spans="1:6" ht="15.15" hidden="1" customHeight="1" outlineLevel="1">
      <c r="A224" s="70"/>
      <c r="B224" s="71" t="s">
        <v>213</v>
      </c>
      <c r="C224" s="72">
        <v>88545682</v>
      </c>
      <c r="D224" s="72">
        <v>1322774888</v>
      </c>
      <c r="E224" s="72">
        <v>1411320570</v>
      </c>
      <c r="F224" s="95"/>
    </row>
    <row r="225" spans="1:6" ht="15.15" hidden="1" customHeight="1" outlineLevel="1">
      <c r="A225" s="70"/>
      <c r="B225" s="71" t="s">
        <v>214</v>
      </c>
      <c r="C225" s="72">
        <v>5794350</v>
      </c>
      <c r="D225" s="72">
        <v>10775916</v>
      </c>
      <c r="E225" s="72">
        <v>16570266</v>
      </c>
      <c r="F225" s="95"/>
    </row>
    <row r="226" spans="1:6" ht="15.15" hidden="1" customHeight="1" outlineLevel="1">
      <c r="A226" s="70"/>
      <c r="B226" s="71" t="s">
        <v>215</v>
      </c>
      <c r="C226" s="72">
        <v>4333966</v>
      </c>
      <c r="D226" s="73"/>
      <c r="E226" s="72">
        <v>4333966</v>
      </c>
      <c r="F226" s="95"/>
    </row>
    <row r="227" spans="1:6" ht="15.15" hidden="1" customHeight="1" outlineLevel="1">
      <c r="A227" s="70"/>
      <c r="B227" s="71" t="s">
        <v>216</v>
      </c>
      <c r="C227" s="72">
        <v>2229737</v>
      </c>
      <c r="D227" s="73"/>
      <c r="E227" s="72">
        <v>2229737</v>
      </c>
      <c r="F227" s="95"/>
    </row>
    <row r="228" spans="1:6" ht="15.15" hidden="1" customHeight="1" outlineLevel="1">
      <c r="A228" s="70"/>
      <c r="B228" s="71" t="s">
        <v>217</v>
      </c>
      <c r="C228" s="72">
        <v>101315934</v>
      </c>
      <c r="D228" s="72">
        <v>706743317</v>
      </c>
      <c r="E228" s="72">
        <v>808059251</v>
      </c>
      <c r="F228" s="95"/>
    </row>
    <row r="229" spans="1:6" ht="15.15" hidden="1" customHeight="1" outlineLevel="1">
      <c r="A229" s="70"/>
      <c r="B229" s="71" t="s">
        <v>218</v>
      </c>
      <c r="C229" s="72">
        <v>103034896</v>
      </c>
      <c r="D229" s="72">
        <v>133841336</v>
      </c>
      <c r="E229" s="72">
        <v>236876232</v>
      </c>
      <c r="F229" s="95"/>
    </row>
    <row r="230" spans="1:6" ht="15.15" hidden="1" customHeight="1" outlineLevel="1">
      <c r="A230" s="70"/>
      <c r="B230" s="71" t="s">
        <v>219</v>
      </c>
      <c r="C230" s="72">
        <v>28856948.900000002</v>
      </c>
      <c r="D230" s="72">
        <v>291708786.66000003</v>
      </c>
      <c r="E230" s="72">
        <v>320565735.56</v>
      </c>
      <c r="F230" s="95"/>
    </row>
    <row r="231" spans="1:6" ht="15.15" hidden="1" customHeight="1" outlineLevel="1">
      <c r="A231" s="70"/>
      <c r="B231" s="71" t="s">
        <v>220</v>
      </c>
      <c r="C231" s="72">
        <v>54509683</v>
      </c>
      <c r="D231" s="72">
        <v>173387920</v>
      </c>
      <c r="E231" s="72">
        <v>227897603</v>
      </c>
      <c r="F231" s="95"/>
    </row>
    <row r="232" spans="1:6" ht="15.15" customHeight="1" collapsed="1">
      <c r="A232" s="70" t="s">
        <v>67</v>
      </c>
      <c r="B232" s="74" t="s">
        <v>229</v>
      </c>
      <c r="C232" s="72">
        <f>SUM($C$208:$C$231)</f>
        <v>1152115883.3078916</v>
      </c>
      <c r="D232" s="72">
        <f>SUM($D$208:$D$231)</f>
        <v>6437008363.3565245</v>
      </c>
      <c r="E232" s="72">
        <f>SUM($E$208:$E$231)</f>
        <v>7589124246.6644173</v>
      </c>
      <c r="F232" s="95"/>
    </row>
    <row r="233" spans="1:6" ht="15.15" hidden="1" customHeight="1" outlineLevel="1">
      <c r="A233" s="70"/>
      <c r="B233" s="71" t="s">
        <v>273</v>
      </c>
      <c r="C233" s="72">
        <v>0</v>
      </c>
      <c r="D233" s="72">
        <v>241073</v>
      </c>
      <c r="E233" s="72">
        <v>241073</v>
      </c>
      <c r="F233" s="95"/>
    </row>
    <row r="234" spans="1:6" ht="15.15" hidden="1" customHeight="1" outlineLevel="1">
      <c r="A234" s="70"/>
      <c r="B234" s="71" t="s">
        <v>203</v>
      </c>
      <c r="C234" s="72">
        <v>51197030.170000002</v>
      </c>
      <c r="D234" s="72">
        <v>0</v>
      </c>
      <c r="E234" s="72">
        <v>51197030.170000002</v>
      </c>
      <c r="F234" s="95"/>
    </row>
    <row r="235" spans="1:6" ht="15.15" hidden="1" customHeight="1" outlineLevel="1">
      <c r="A235" s="70"/>
      <c r="B235" s="71" t="s">
        <v>204</v>
      </c>
      <c r="C235" s="72">
        <v>4080440</v>
      </c>
      <c r="D235" s="72">
        <v>8636213</v>
      </c>
      <c r="E235" s="72">
        <v>12716653</v>
      </c>
      <c r="F235" s="95"/>
    </row>
    <row r="236" spans="1:6" ht="15.15" hidden="1" customHeight="1" outlineLevel="1">
      <c r="A236" s="70"/>
      <c r="B236" s="71" t="s">
        <v>267</v>
      </c>
      <c r="C236" s="72">
        <v>0</v>
      </c>
      <c r="D236" s="72">
        <v>0</v>
      </c>
      <c r="E236" s="72">
        <v>0</v>
      </c>
      <c r="F236" s="95"/>
    </row>
    <row r="237" spans="1:6" ht="15.15" hidden="1" customHeight="1" outlineLevel="1">
      <c r="A237" s="70"/>
      <c r="B237" s="71" t="s">
        <v>274</v>
      </c>
      <c r="C237" s="72">
        <v>177215.13</v>
      </c>
      <c r="D237" s="72">
        <v>0</v>
      </c>
      <c r="E237" s="72">
        <v>177215.13</v>
      </c>
      <c r="F237" s="95"/>
    </row>
    <row r="238" spans="1:6" ht="15.15" hidden="1" customHeight="1" outlineLevel="1">
      <c r="A238" s="70"/>
      <c r="B238" s="71" t="s">
        <v>275</v>
      </c>
      <c r="C238" s="72">
        <v>0</v>
      </c>
      <c r="D238" s="72">
        <v>1207008</v>
      </c>
      <c r="E238" s="72">
        <v>1207008</v>
      </c>
      <c r="F238" s="95"/>
    </row>
    <row r="239" spans="1:6" ht="15.15" hidden="1" customHeight="1" outlineLevel="1">
      <c r="A239" s="70"/>
      <c r="B239" s="71" t="s">
        <v>205</v>
      </c>
      <c r="C239" s="72">
        <v>116238665</v>
      </c>
      <c r="D239" s="72">
        <v>818479820</v>
      </c>
      <c r="E239" s="72">
        <v>934718485</v>
      </c>
      <c r="F239" s="95"/>
    </row>
    <row r="240" spans="1:6" ht="15.15" hidden="1" customHeight="1" outlineLevel="1">
      <c r="A240" s="70"/>
      <c r="B240" s="71" t="s">
        <v>206</v>
      </c>
      <c r="C240" s="72">
        <v>9921309</v>
      </c>
      <c r="D240" s="72">
        <v>52298645</v>
      </c>
      <c r="E240" s="72">
        <v>62219954</v>
      </c>
      <c r="F240" s="95"/>
    </row>
    <row r="241" spans="1:6" ht="15.15" hidden="1" customHeight="1" outlineLevel="1">
      <c r="A241" s="70"/>
      <c r="B241" s="71" t="s">
        <v>268</v>
      </c>
      <c r="C241" s="72">
        <v>942825</v>
      </c>
      <c r="D241" s="72">
        <v>12514045</v>
      </c>
      <c r="E241" s="72">
        <v>13456870</v>
      </c>
      <c r="F241" s="95"/>
    </row>
    <row r="242" spans="1:6" ht="15.15" hidden="1" customHeight="1" outlineLevel="1">
      <c r="A242" s="70"/>
      <c r="B242" s="71" t="s">
        <v>207</v>
      </c>
      <c r="C242" s="72">
        <v>102621343</v>
      </c>
      <c r="D242" s="72">
        <v>598843775</v>
      </c>
      <c r="E242" s="72">
        <v>701465118</v>
      </c>
      <c r="F242" s="95"/>
    </row>
    <row r="243" spans="1:6" ht="15.15" hidden="1" customHeight="1" outlineLevel="1">
      <c r="A243" s="70"/>
      <c r="B243" s="71" t="s">
        <v>270</v>
      </c>
      <c r="C243" s="72">
        <v>733205</v>
      </c>
      <c r="D243" s="72">
        <v>0</v>
      </c>
      <c r="E243" s="72">
        <v>733205</v>
      </c>
      <c r="F243" s="95"/>
    </row>
    <row r="244" spans="1:6" ht="15.15" hidden="1" customHeight="1" outlineLevel="1">
      <c r="A244" s="70"/>
      <c r="B244" s="71" t="s">
        <v>208</v>
      </c>
      <c r="C244" s="72">
        <v>89791621</v>
      </c>
      <c r="D244" s="72">
        <v>770018732</v>
      </c>
      <c r="E244" s="72">
        <v>859810353</v>
      </c>
      <c r="F244" s="95"/>
    </row>
    <row r="245" spans="1:6" ht="15.15" hidden="1" customHeight="1" outlineLevel="1">
      <c r="A245" s="70"/>
      <c r="B245" s="71" t="s">
        <v>209</v>
      </c>
      <c r="C245" s="72">
        <v>3048733</v>
      </c>
      <c r="D245" s="72">
        <v>252306</v>
      </c>
      <c r="E245" s="72">
        <v>3301039</v>
      </c>
      <c r="F245" s="95"/>
    </row>
    <row r="246" spans="1:6" ht="15.15" hidden="1" customHeight="1" outlineLevel="1">
      <c r="A246" s="70"/>
      <c r="B246" s="71" t="s">
        <v>210</v>
      </c>
      <c r="C246" s="72">
        <v>1946063</v>
      </c>
      <c r="D246" s="72">
        <v>112724</v>
      </c>
      <c r="E246" s="72">
        <v>2058787</v>
      </c>
      <c r="F246" s="95"/>
    </row>
    <row r="247" spans="1:6" ht="15.15" hidden="1" customHeight="1" outlineLevel="1">
      <c r="A247" s="70"/>
      <c r="B247" s="71" t="s">
        <v>211</v>
      </c>
      <c r="C247" s="72">
        <v>613189</v>
      </c>
      <c r="D247" s="72">
        <v>185256</v>
      </c>
      <c r="E247" s="72">
        <v>798445</v>
      </c>
      <c r="F247" s="95"/>
    </row>
    <row r="248" spans="1:6" ht="15.15" hidden="1" customHeight="1" outlineLevel="1">
      <c r="A248" s="70"/>
      <c r="B248" s="71" t="s">
        <v>212</v>
      </c>
      <c r="C248" s="72">
        <v>570138.55099703744</v>
      </c>
      <c r="D248" s="72">
        <v>1676485.209002953</v>
      </c>
      <c r="E248" s="72">
        <v>2246623.7599999905</v>
      </c>
      <c r="F248" s="95"/>
    </row>
    <row r="249" spans="1:6" ht="15.15" hidden="1" customHeight="1" outlineLevel="1">
      <c r="A249" s="70"/>
      <c r="B249" s="71" t="s">
        <v>213</v>
      </c>
      <c r="C249" s="72">
        <v>58012997</v>
      </c>
      <c r="D249" s="72">
        <v>523418840</v>
      </c>
      <c r="E249" s="72">
        <v>581431837</v>
      </c>
      <c r="F249" s="95"/>
    </row>
    <row r="250" spans="1:6" ht="15.15" hidden="1" customHeight="1" outlineLevel="1">
      <c r="A250" s="70"/>
      <c r="B250" s="71" t="s">
        <v>214</v>
      </c>
      <c r="C250" s="72">
        <v>497504</v>
      </c>
      <c r="D250" s="72">
        <v>1014434</v>
      </c>
      <c r="E250" s="72">
        <v>1511938</v>
      </c>
      <c r="F250" s="95"/>
    </row>
    <row r="251" spans="1:6" ht="15.15" hidden="1" customHeight="1" outlineLevel="1">
      <c r="A251" s="70"/>
      <c r="B251" s="71" t="s">
        <v>215</v>
      </c>
      <c r="C251" s="72">
        <v>383299</v>
      </c>
      <c r="D251" s="73"/>
      <c r="E251" s="72">
        <v>383299</v>
      </c>
      <c r="F251" s="95"/>
    </row>
    <row r="252" spans="1:6" ht="15.15" hidden="1" customHeight="1" outlineLevel="1">
      <c r="A252" s="70"/>
      <c r="B252" s="71" t="s">
        <v>216</v>
      </c>
      <c r="C252" s="72">
        <v>183386</v>
      </c>
      <c r="D252" s="73"/>
      <c r="E252" s="72">
        <v>183386</v>
      </c>
      <c r="F252" s="95"/>
    </row>
    <row r="253" spans="1:6" ht="15.15" hidden="1" customHeight="1" outlineLevel="1">
      <c r="A253" s="70"/>
      <c r="B253" s="71" t="s">
        <v>217</v>
      </c>
      <c r="C253" s="72">
        <v>161683440</v>
      </c>
      <c r="D253" s="72">
        <v>589386974</v>
      </c>
      <c r="E253" s="72">
        <v>751070414</v>
      </c>
      <c r="F253" s="95"/>
    </row>
    <row r="254" spans="1:6" ht="15.15" hidden="1" customHeight="1" outlineLevel="1">
      <c r="A254" s="70"/>
      <c r="B254" s="71" t="s">
        <v>218</v>
      </c>
      <c r="C254" s="72">
        <v>0</v>
      </c>
      <c r="D254" s="72">
        <v>0</v>
      </c>
      <c r="E254" s="72">
        <v>0</v>
      </c>
      <c r="F254" s="95"/>
    </row>
    <row r="255" spans="1:6" ht="15.15" hidden="1" customHeight="1" outlineLevel="1">
      <c r="A255" s="70"/>
      <c r="B255" s="71" t="s">
        <v>219</v>
      </c>
      <c r="C255" s="72">
        <v>694458.76000000024</v>
      </c>
      <c r="D255" s="72">
        <v>13251331.1</v>
      </c>
      <c r="E255" s="72">
        <v>13945789.859999999</v>
      </c>
      <c r="F255" s="95"/>
    </row>
    <row r="256" spans="1:6" ht="15.15" hidden="1" customHeight="1" outlineLevel="1">
      <c r="A256" s="70"/>
      <c r="B256" s="71" t="s">
        <v>220</v>
      </c>
      <c r="C256" s="72">
        <v>1747110</v>
      </c>
      <c r="D256" s="72">
        <v>4884891</v>
      </c>
      <c r="E256" s="72">
        <v>6632001</v>
      </c>
      <c r="F256" s="95"/>
    </row>
    <row r="257" spans="1:6" ht="15.15" customHeight="1" collapsed="1">
      <c r="A257" s="70" t="s">
        <v>69</v>
      </c>
      <c r="B257" s="74" t="s">
        <v>230</v>
      </c>
      <c r="C257" s="72">
        <f>SUM($C$233:$C$256)</f>
        <v>605083971.61099696</v>
      </c>
      <c r="D257" s="72">
        <f>SUM($D$233:$D$256)</f>
        <v>3396422552.3090029</v>
      </c>
      <c r="E257" s="72">
        <f>SUM($E$233:$E$256)</f>
        <v>4001506523.9200006</v>
      </c>
      <c r="F257" s="95"/>
    </row>
    <row r="258" spans="1:6" ht="15.15" hidden="1" customHeight="1" outlineLevel="1">
      <c r="A258" s="70"/>
      <c r="B258" s="71" t="s">
        <v>273</v>
      </c>
      <c r="C258" s="72">
        <v>0</v>
      </c>
      <c r="D258" s="72">
        <v>0</v>
      </c>
      <c r="E258" s="72">
        <v>0</v>
      </c>
      <c r="F258" s="95"/>
    </row>
    <row r="259" spans="1:6" ht="15.15" hidden="1" customHeight="1" outlineLevel="1">
      <c r="A259" s="70"/>
      <c r="B259" s="71" t="s">
        <v>203</v>
      </c>
      <c r="C259" s="72">
        <v>1943263</v>
      </c>
      <c r="D259" s="72">
        <v>800</v>
      </c>
      <c r="E259" s="72">
        <v>1944063</v>
      </c>
      <c r="F259" s="95"/>
    </row>
    <row r="260" spans="1:6" ht="15.15" hidden="1" customHeight="1" outlineLevel="1">
      <c r="A260" s="70"/>
      <c r="B260" s="71" t="s">
        <v>204</v>
      </c>
      <c r="C260" s="73"/>
      <c r="D260" s="73"/>
      <c r="E260" s="72">
        <v>0</v>
      </c>
      <c r="F260" s="95"/>
    </row>
    <row r="261" spans="1:6" ht="15.15" hidden="1" customHeight="1" outlineLevel="1">
      <c r="A261" s="70"/>
      <c r="B261" s="71" t="s">
        <v>267</v>
      </c>
      <c r="C261" s="72">
        <v>0</v>
      </c>
      <c r="D261" s="72">
        <v>0</v>
      </c>
      <c r="E261" s="72">
        <v>0</v>
      </c>
      <c r="F261" s="95"/>
    </row>
    <row r="262" spans="1:6" ht="15.15" hidden="1" customHeight="1" outlineLevel="1">
      <c r="A262" s="70"/>
      <c r="B262" s="71" t="s">
        <v>274</v>
      </c>
      <c r="C262" s="72">
        <v>0</v>
      </c>
      <c r="D262" s="72">
        <v>0</v>
      </c>
      <c r="E262" s="72">
        <v>0</v>
      </c>
      <c r="F262" s="95"/>
    </row>
    <row r="263" spans="1:6" ht="15.15" hidden="1" customHeight="1" outlineLevel="1">
      <c r="A263" s="70"/>
      <c r="B263" s="71" t="s">
        <v>275</v>
      </c>
      <c r="C263" s="72">
        <v>0</v>
      </c>
      <c r="D263" s="72">
        <v>0</v>
      </c>
      <c r="E263" s="72">
        <v>0</v>
      </c>
      <c r="F263" s="95"/>
    </row>
    <row r="264" spans="1:6" ht="15.15" hidden="1" customHeight="1" outlineLevel="1">
      <c r="A264" s="70"/>
      <c r="B264" s="71" t="s">
        <v>205</v>
      </c>
      <c r="C264" s="72">
        <v>15777055</v>
      </c>
      <c r="D264" s="72">
        <v>142085289</v>
      </c>
      <c r="E264" s="72">
        <v>157862344</v>
      </c>
      <c r="F264" s="95"/>
    </row>
    <row r="265" spans="1:6" ht="15.15" hidden="1" customHeight="1" outlineLevel="1">
      <c r="A265" s="70"/>
      <c r="B265" s="71" t="s">
        <v>206</v>
      </c>
      <c r="C265" s="72">
        <v>2388680</v>
      </c>
      <c r="D265" s="72">
        <v>71041710</v>
      </c>
      <c r="E265" s="72">
        <v>73430390</v>
      </c>
      <c r="F265" s="95"/>
    </row>
    <row r="266" spans="1:6" ht="15.15" hidden="1" customHeight="1" outlineLevel="1">
      <c r="A266" s="70"/>
      <c r="B266" s="71" t="s">
        <v>268</v>
      </c>
      <c r="C266" s="72">
        <v>123870</v>
      </c>
      <c r="D266" s="72">
        <v>1081709</v>
      </c>
      <c r="E266" s="72">
        <v>1205579</v>
      </c>
      <c r="F266" s="95"/>
    </row>
    <row r="267" spans="1:6" ht="15.15" hidden="1" customHeight="1" outlineLevel="1">
      <c r="A267" s="70"/>
      <c r="B267" s="71" t="s">
        <v>207</v>
      </c>
      <c r="C267" s="72">
        <v>14249404</v>
      </c>
      <c r="D267" s="72">
        <v>282804551</v>
      </c>
      <c r="E267" s="72">
        <v>297053955</v>
      </c>
      <c r="F267" s="95"/>
    </row>
    <row r="268" spans="1:6" ht="15.15" hidden="1" customHeight="1" outlineLevel="1">
      <c r="A268" s="70"/>
      <c r="B268" s="71" t="s">
        <v>270</v>
      </c>
      <c r="C268" s="72">
        <v>170136</v>
      </c>
      <c r="D268" s="72"/>
      <c r="E268" s="72">
        <v>170136</v>
      </c>
      <c r="F268" s="95"/>
    </row>
    <row r="269" spans="1:6" ht="15.15" hidden="1" customHeight="1" outlineLevel="1">
      <c r="A269" s="70"/>
      <c r="B269" s="71" t="s">
        <v>208</v>
      </c>
      <c r="C269" s="72">
        <v>17936407</v>
      </c>
      <c r="D269" s="72">
        <v>154141283</v>
      </c>
      <c r="E269" s="72">
        <v>172077690</v>
      </c>
      <c r="F269" s="95"/>
    </row>
    <row r="270" spans="1:6" ht="15.15" hidden="1" customHeight="1" outlineLevel="1">
      <c r="A270" s="70"/>
      <c r="B270" s="71" t="s">
        <v>209</v>
      </c>
      <c r="C270" s="72">
        <v>0</v>
      </c>
      <c r="D270" s="72">
        <v>0</v>
      </c>
      <c r="E270" s="72">
        <v>0</v>
      </c>
      <c r="F270" s="95"/>
    </row>
    <row r="271" spans="1:6" ht="15.15" hidden="1" customHeight="1" outlineLevel="1">
      <c r="A271" s="70"/>
      <c r="B271" s="71" t="s">
        <v>210</v>
      </c>
      <c r="C271" s="72">
        <v>689133</v>
      </c>
      <c r="D271" s="72">
        <v>0</v>
      </c>
      <c r="E271" s="72">
        <v>689133</v>
      </c>
      <c r="F271" s="95"/>
    </row>
    <row r="272" spans="1:6" ht="15.15" hidden="1" customHeight="1" outlineLevel="1">
      <c r="A272" s="70"/>
      <c r="B272" s="71" t="s">
        <v>211</v>
      </c>
      <c r="C272" s="72">
        <v>100383</v>
      </c>
      <c r="D272" s="72">
        <v>3642330</v>
      </c>
      <c r="E272" s="72">
        <v>3742713</v>
      </c>
      <c r="F272" s="95"/>
    </row>
    <row r="273" spans="1:6" ht="15.15" hidden="1" customHeight="1" outlineLevel="1">
      <c r="A273" s="70"/>
      <c r="B273" s="71" t="s">
        <v>212</v>
      </c>
      <c r="C273" s="72">
        <v>926310.87534615118</v>
      </c>
      <c r="D273" s="72">
        <v>9967140.6729417257</v>
      </c>
      <c r="E273" s="72">
        <v>10893451.548287876</v>
      </c>
      <c r="F273" s="95"/>
    </row>
    <row r="274" spans="1:6" ht="15.15" hidden="1" customHeight="1" outlineLevel="1">
      <c r="A274" s="70"/>
      <c r="B274" s="71" t="s">
        <v>213</v>
      </c>
      <c r="C274" s="72">
        <v>4959177</v>
      </c>
      <c r="D274" s="72">
        <v>39328608</v>
      </c>
      <c r="E274" s="72">
        <v>44287785</v>
      </c>
      <c r="F274" s="95"/>
    </row>
    <row r="275" spans="1:6" ht="15.15" hidden="1" customHeight="1" outlineLevel="1">
      <c r="A275" s="70"/>
      <c r="B275" s="71" t="s">
        <v>214</v>
      </c>
      <c r="C275" s="73"/>
      <c r="D275" s="73"/>
      <c r="E275" s="72">
        <v>0</v>
      </c>
      <c r="F275" s="95"/>
    </row>
    <row r="276" spans="1:6" ht="15.15" hidden="1" customHeight="1" outlineLevel="1">
      <c r="A276" s="70"/>
      <c r="B276" s="71" t="s">
        <v>215</v>
      </c>
      <c r="C276" s="73"/>
      <c r="D276" s="73"/>
      <c r="E276" s="72">
        <v>0</v>
      </c>
      <c r="F276" s="95"/>
    </row>
    <row r="277" spans="1:6" ht="15.15" hidden="1" customHeight="1" outlineLevel="1">
      <c r="A277" s="70"/>
      <c r="B277" s="71" t="s">
        <v>216</v>
      </c>
      <c r="C277" s="73"/>
      <c r="D277" s="73"/>
      <c r="E277" s="72">
        <v>0</v>
      </c>
      <c r="F277" s="95"/>
    </row>
    <row r="278" spans="1:6" ht="15.15" hidden="1" customHeight="1" outlineLevel="1">
      <c r="A278" s="70"/>
      <c r="B278" s="71" t="s">
        <v>217</v>
      </c>
      <c r="C278" s="72">
        <v>51934193</v>
      </c>
      <c r="D278" s="72">
        <v>106491901</v>
      </c>
      <c r="E278" s="72">
        <v>158426094</v>
      </c>
      <c r="F278" s="95"/>
    </row>
    <row r="279" spans="1:6" ht="15.15" hidden="1" customHeight="1" outlineLevel="1">
      <c r="A279" s="70"/>
      <c r="B279" s="71" t="s">
        <v>218</v>
      </c>
      <c r="C279" s="72">
        <v>5634874</v>
      </c>
      <c r="D279" s="72">
        <v>10614491</v>
      </c>
      <c r="E279" s="72">
        <v>16249365</v>
      </c>
      <c r="F279" s="95"/>
    </row>
    <row r="280" spans="1:6" ht="15.15" hidden="1" customHeight="1" outlineLevel="1">
      <c r="A280" s="70"/>
      <c r="B280" s="71" t="s">
        <v>219</v>
      </c>
      <c r="C280" s="72">
        <v>2323101.2861685967</v>
      </c>
      <c r="D280" s="72">
        <v>27308676.573831409</v>
      </c>
      <c r="E280" s="72">
        <v>29631777.860000007</v>
      </c>
      <c r="F280" s="95"/>
    </row>
    <row r="281" spans="1:6" ht="15.15" hidden="1" customHeight="1" outlineLevel="1">
      <c r="A281" s="70"/>
      <c r="B281" s="71" t="s">
        <v>220</v>
      </c>
      <c r="C281" s="72">
        <v>4460943</v>
      </c>
      <c r="D281" s="72">
        <v>50947239</v>
      </c>
      <c r="E281" s="72">
        <v>55408182</v>
      </c>
      <c r="F281" s="95"/>
    </row>
    <row r="282" spans="1:6" ht="15.15" customHeight="1" collapsed="1">
      <c r="A282" s="70" t="s">
        <v>71</v>
      </c>
      <c r="B282" s="74" t="s">
        <v>231</v>
      </c>
      <c r="C282" s="72">
        <f>SUM($C$258:$C$281)</f>
        <v>123616930.16151474</v>
      </c>
      <c r="D282" s="72">
        <f>SUM($D$258:$D$281)</f>
        <v>899455728.24677312</v>
      </c>
      <c r="E282" s="72">
        <f>SUM($E$258:$E$281)</f>
        <v>1023072658.4082879</v>
      </c>
      <c r="F282" s="95"/>
    </row>
    <row r="283" spans="1:6" ht="15.15" hidden="1" customHeight="1" outlineLevel="1">
      <c r="A283" s="70"/>
      <c r="B283" s="71" t="s">
        <v>273</v>
      </c>
      <c r="C283" s="72">
        <v>0</v>
      </c>
      <c r="D283" s="72">
        <v>816337</v>
      </c>
      <c r="E283" s="72">
        <v>816337</v>
      </c>
      <c r="F283" s="95"/>
    </row>
    <row r="284" spans="1:6" ht="15.15" hidden="1" customHeight="1" outlineLevel="1">
      <c r="A284" s="70"/>
      <c r="B284" s="71" t="s">
        <v>203</v>
      </c>
      <c r="C284" s="72">
        <v>78904209.671235397</v>
      </c>
      <c r="D284" s="72">
        <v>347484</v>
      </c>
      <c r="E284" s="72">
        <v>79251693.671235397</v>
      </c>
      <c r="F284" s="95"/>
    </row>
    <row r="285" spans="1:6" ht="15.15" hidden="1" customHeight="1" outlineLevel="1">
      <c r="A285" s="70"/>
      <c r="B285" s="71" t="s">
        <v>204</v>
      </c>
      <c r="C285" s="72">
        <v>44344584.299999997</v>
      </c>
      <c r="D285" s="72">
        <v>45688151.700000003</v>
      </c>
      <c r="E285" s="72">
        <v>90032736</v>
      </c>
      <c r="F285" s="95"/>
    </row>
    <row r="286" spans="1:6" ht="15.15" hidden="1" customHeight="1" outlineLevel="1">
      <c r="A286" s="70"/>
      <c r="B286" s="71" t="s">
        <v>267</v>
      </c>
      <c r="C286" s="72">
        <v>0</v>
      </c>
      <c r="D286" s="72">
        <v>0</v>
      </c>
      <c r="E286" s="72">
        <v>0</v>
      </c>
      <c r="F286" s="95"/>
    </row>
    <row r="287" spans="1:6" ht="15.15" hidden="1" customHeight="1" outlineLevel="1">
      <c r="A287" s="70"/>
      <c r="B287" s="71" t="s">
        <v>274</v>
      </c>
      <c r="C287" s="72">
        <v>177215.13</v>
      </c>
      <c r="D287" s="72">
        <v>0</v>
      </c>
      <c r="E287" s="72">
        <v>177215.13</v>
      </c>
      <c r="F287" s="95"/>
    </row>
    <row r="288" spans="1:6" ht="15.15" hidden="1" customHeight="1" outlineLevel="1">
      <c r="A288" s="70"/>
      <c r="B288" s="71" t="s">
        <v>275</v>
      </c>
      <c r="C288" s="72">
        <v>0</v>
      </c>
      <c r="D288" s="72">
        <v>4513298</v>
      </c>
      <c r="E288" s="72">
        <v>4513298</v>
      </c>
      <c r="F288" s="95"/>
    </row>
    <row r="289" spans="1:6" ht="15.15" hidden="1" customHeight="1" outlineLevel="1">
      <c r="A289" s="70"/>
      <c r="B289" s="71" t="s">
        <v>205</v>
      </c>
      <c r="C289" s="72">
        <v>234976648</v>
      </c>
      <c r="D289" s="72">
        <v>1842610377</v>
      </c>
      <c r="E289" s="72">
        <v>2077587025</v>
      </c>
      <c r="F289" s="95"/>
    </row>
    <row r="290" spans="1:6" ht="15.15" hidden="1" customHeight="1" outlineLevel="1">
      <c r="A290" s="70"/>
      <c r="B290" s="71" t="s">
        <v>206</v>
      </c>
      <c r="C290" s="72">
        <v>46784150</v>
      </c>
      <c r="D290" s="72">
        <v>573129328</v>
      </c>
      <c r="E290" s="72">
        <v>619913478</v>
      </c>
      <c r="F290" s="95"/>
    </row>
    <row r="291" spans="1:6" ht="15.15" hidden="1" customHeight="1" outlineLevel="1">
      <c r="A291" s="70"/>
      <c r="B291" s="71" t="s">
        <v>268</v>
      </c>
      <c r="C291" s="72">
        <v>1157349</v>
      </c>
      <c r="D291" s="72">
        <v>16248479</v>
      </c>
      <c r="E291" s="72">
        <v>17405828</v>
      </c>
      <c r="F291" s="95"/>
    </row>
    <row r="292" spans="1:6" ht="15.15" hidden="1" customHeight="1" outlineLevel="1">
      <c r="A292" s="70"/>
      <c r="B292" s="71" t="s">
        <v>207</v>
      </c>
      <c r="C292" s="72">
        <v>252988991</v>
      </c>
      <c r="D292" s="72">
        <v>1534465827</v>
      </c>
      <c r="E292" s="72">
        <v>1787454818</v>
      </c>
      <c r="F292" s="95"/>
    </row>
    <row r="293" spans="1:6" ht="15.15" hidden="1" customHeight="1" outlineLevel="1">
      <c r="A293" s="70"/>
      <c r="B293" s="71" t="s">
        <v>270</v>
      </c>
      <c r="C293" s="72">
        <v>56268728</v>
      </c>
      <c r="D293" s="72">
        <v>0</v>
      </c>
      <c r="E293" s="72">
        <v>56268728</v>
      </c>
      <c r="F293" s="95"/>
    </row>
    <row r="294" spans="1:6" ht="15.15" hidden="1" customHeight="1" outlineLevel="1">
      <c r="A294" s="70"/>
      <c r="B294" s="71" t="s">
        <v>208</v>
      </c>
      <c r="C294" s="72">
        <v>414936982</v>
      </c>
      <c r="D294" s="72">
        <v>2947465603</v>
      </c>
      <c r="E294" s="72">
        <v>3362402585</v>
      </c>
      <c r="F294" s="95"/>
    </row>
    <row r="295" spans="1:6" ht="15.15" hidden="1" customHeight="1" outlineLevel="1">
      <c r="A295" s="70"/>
      <c r="B295" s="71" t="s">
        <v>209</v>
      </c>
      <c r="C295" s="72">
        <v>43355296</v>
      </c>
      <c r="D295" s="72">
        <v>2952222</v>
      </c>
      <c r="E295" s="72">
        <v>46307518</v>
      </c>
      <c r="F295" s="95"/>
    </row>
    <row r="296" spans="1:6" ht="15.15" hidden="1" customHeight="1" outlineLevel="1">
      <c r="A296" s="70"/>
      <c r="B296" s="71" t="s">
        <v>210</v>
      </c>
      <c r="C296" s="72">
        <v>24190488</v>
      </c>
      <c r="D296" s="72">
        <v>282233</v>
      </c>
      <c r="E296" s="72">
        <v>24472721</v>
      </c>
      <c r="F296" s="95"/>
    </row>
    <row r="297" spans="1:6" ht="15.15" hidden="1" customHeight="1" outlineLevel="1">
      <c r="A297" s="70"/>
      <c r="B297" s="71" t="s">
        <v>211</v>
      </c>
      <c r="C297" s="72">
        <v>710206</v>
      </c>
      <c r="D297" s="72">
        <v>69311236</v>
      </c>
      <c r="E297" s="72">
        <v>70021442</v>
      </c>
      <c r="F297" s="95"/>
    </row>
    <row r="298" spans="1:6" ht="15.15" hidden="1" customHeight="1" outlineLevel="1">
      <c r="A298" s="70"/>
      <c r="B298" s="71" t="s">
        <v>212</v>
      </c>
      <c r="C298" s="72">
        <v>22409111.255157419</v>
      </c>
      <c r="D298" s="72">
        <v>168125348.31515384</v>
      </c>
      <c r="E298" s="72">
        <v>190534459.57031125</v>
      </c>
      <c r="F298" s="95"/>
    </row>
    <row r="299" spans="1:6" ht="15.15" hidden="1" customHeight="1" outlineLevel="1">
      <c r="A299" s="70"/>
      <c r="B299" s="71" t="s">
        <v>213</v>
      </c>
      <c r="C299" s="72">
        <v>153266674</v>
      </c>
      <c r="D299" s="72">
        <v>1934200922</v>
      </c>
      <c r="E299" s="72">
        <v>2087467596</v>
      </c>
      <c r="F299" s="95"/>
    </row>
    <row r="300" spans="1:6" ht="15.15" hidden="1" customHeight="1" outlineLevel="1">
      <c r="A300" s="70"/>
      <c r="B300" s="71" t="s">
        <v>214</v>
      </c>
      <c r="C300" s="72">
        <v>6330444</v>
      </c>
      <c r="D300" s="72">
        <v>11818949</v>
      </c>
      <c r="E300" s="72">
        <v>18149393</v>
      </c>
      <c r="F300" s="95"/>
    </row>
    <row r="301" spans="1:6" ht="15.15" hidden="1" customHeight="1" outlineLevel="1">
      <c r="A301" s="70"/>
      <c r="B301" s="71" t="s">
        <v>215</v>
      </c>
      <c r="C301" s="72">
        <v>4792265</v>
      </c>
      <c r="D301" s="72">
        <v>0</v>
      </c>
      <c r="E301" s="72">
        <v>4792265</v>
      </c>
      <c r="F301" s="95"/>
    </row>
    <row r="302" spans="1:6" ht="15.15" hidden="1" customHeight="1" outlineLevel="1">
      <c r="A302" s="70"/>
      <c r="B302" s="71" t="s">
        <v>216</v>
      </c>
      <c r="C302" s="72">
        <v>2440123</v>
      </c>
      <c r="D302" s="72">
        <v>0</v>
      </c>
      <c r="E302" s="72">
        <v>2440123</v>
      </c>
      <c r="F302" s="95"/>
    </row>
    <row r="303" spans="1:6" ht="15.15" hidden="1" customHeight="1" outlineLevel="1">
      <c r="A303" s="70"/>
      <c r="B303" s="71" t="s">
        <v>217</v>
      </c>
      <c r="C303" s="72">
        <v>326297277</v>
      </c>
      <c r="D303" s="72">
        <v>1487979556</v>
      </c>
      <c r="E303" s="72">
        <v>1814276833</v>
      </c>
      <c r="F303" s="95"/>
    </row>
    <row r="304" spans="1:6" ht="15.15" hidden="1" customHeight="1" outlineLevel="1">
      <c r="A304" s="70"/>
      <c r="B304" s="71" t="s">
        <v>218</v>
      </c>
      <c r="C304" s="72">
        <v>110926589</v>
      </c>
      <c r="D304" s="72">
        <v>147307797</v>
      </c>
      <c r="E304" s="72">
        <v>258234386</v>
      </c>
      <c r="F304" s="95"/>
    </row>
    <row r="305" spans="1:6" ht="15.15" hidden="1" customHeight="1" outlineLevel="1">
      <c r="A305" s="70"/>
      <c r="B305" s="71" t="s">
        <v>219</v>
      </c>
      <c r="C305" s="72">
        <v>32035198.913178369</v>
      </c>
      <c r="D305" s="72">
        <v>339037175.69182169</v>
      </c>
      <c r="E305" s="72">
        <v>371072374.60500008</v>
      </c>
      <c r="F305" s="95"/>
    </row>
    <row r="306" spans="1:6" ht="15.15" hidden="1" customHeight="1" outlineLevel="1">
      <c r="A306" s="70"/>
      <c r="B306" s="71" t="s">
        <v>220</v>
      </c>
      <c r="C306" s="72">
        <v>62515685</v>
      </c>
      <c r="D306" s="72">
        <v>234321583</v>
      </c>
      <c r="E306" s="72">
        <v>296837268</v>
      </c>
      <c r="F306" s="95"/>
    </row>
    <row r="307" spans="1:6" ht="15.15" customHeight="1" collapsed="1">
      <c r="A307" s="70" t="s">
        <v>73</v>
      </c>
      <c r="B307" s="74" t="s">
        <v>232</v>
      </c>
      <c r="C307" s="72">
        <f>SUM($C$283:$C$306)</f>
        <v>1919808214.2695713</v>
      </c>
      <c r="D307" s="72">
        <f>SUM($D$283:$D$306)</f>
        <v>11360621906.706976</v>
      </c>
      <c r="E307" s="72">
        <f>SUM($E$283:$E$306)</f>
        <v>13280430120.976547</v>
      </c>
      <c r="F307" s="95"/>
    </row>
    <row r="308" spans="1:6" ht="15.15" hidden="1" customHeight="1" outlineLevel="1">
      <c r="A308" s="70"/>
      <c r="B308" s="71" t="s">
        <v>273</v>
      </c>
      <c r="C308" s="72">
        <v>0</v>
      </c>
      <c r="D308" s="72">
        <v>0</v>
      </c>
      <c r="E308" s="72">
        <v>0</v>
      </c>
      <c r="F308" s="95"/>
    </row>
    <row r="309" spans="1:6" ht="15.15" hidden="1" customHeight="1" outlineLevel="1">
      <c r="A309" s="70"/>
      <c r="B309" s="71" t="s">
        <v>203</v>
      </c>
      <c r="C309" s="72">
        <v>0</v>
      </c>
      <c r="D309" s="72">
        <v>0</v>
      </c>
      <c r="E309" s="72">
        <v>0</v>
      </c>
      <c r="F309" s="95"/>
    </row>
    <row r="310" spans="1:6" ht="15.15" hidden="1" customHeight="1" outlineLevel="1">
      <c r="A310" s="70"/>
      <c r="B310" s="71" t="s">
        <v>204</v>
      </c>
      <c r="C310" s="72">
        <v>0</v>
      </c>
      <c r="D310" s="72">
        <v>32444</v>
      </c>
      <c r="E310" s="72">
        <v>32444</v>
      </c>
      <c r="F310" s="95"/>
    </row>
    <row r="311" spans="1:6" ht="15.15" hidden="1" customHeight="1" outlineLevel="1">
      <c r="A311" s="70"/>
      <c r="B311" s="71" t="s">
        <v>267</v>
      </c>
      <c r="C311" s="72">
        <v>0</v>
      </c>
      <c r="D311" s="72">
        <v>0</v>
      </c>
      <c r="E311" s="72">
        <v>0</v>
      </c>
      <c r="F311" s="95"/>
    </row>
    <row r="312" spans="1:6" ht="15.15" hidden="1" customHeight="1" outlineLevel="1">
      <c r="A312" s="70"/>
      <c r="B312" s="71" t="s">
        <v>274</v>
      </c>
      <c r="C312" s="72">
        <v>0</v>
      </c>
      <c r="D312" s="72">
        <v>0</v>
      </c>
      <c r="E312" s="72">
        <v>0</v>
      </c>
      <c r="F312" s="95"/>
    </row>
    <row r="313" spans="1:6" ht="15.15" hidden="1" customHeight="1" outlineLevel="1">
      <c r="A313" s="70"/>
      <c r="B313" s="71" t="s">
        <v>275</v>
      </c>
      <c r="C313" s="72">
        <v>0</v>
      </c>
      <c r="D313" s="72">
        <v>0</v>
      </c>
      <c r="E313" s="72">
        <v>0</v>
      </c>
      <c r="F313" s="95"/>
    </row>
    <row r="314" spans="1:6" ht="15.15" hidden="1" customHeight="1" outlineLevel="1">
      <c r="A314" s="70"/>
      <c r="B314" s="71" t="s">
        <v>205</v>
      </c>
      <c r="C314" s="73"/>
      <c r="D314" s="72">
        <v>6904</v>
      </c>
      <c r="E314" s="72">
        <v>6904</v>
      </c>
      <c r="F314" s="95"/>
    </row>
    <row r="315" spans="1:6" ht="15.15" hidden="1" customHeight="1" outlineLevel="1">
      <c r="A315" s="70"/>
      <c r="B315" s="71" t="s">
        <v>206</v>
      </c>
      <c r="C315" s="72">
        <v>105</v>
      </c>
      <c r="D315" s="72">
        <v>0</v>
      </c>
      <c r="E315" s="72">
        <v>105</v>
      </c>
      <c r="F315" s="95"/>
    </row>
    <row r="316" spans="1:6" ht="15.15" hidden="1" customHeight="1" outlineLevel="1">
      <c r="A316" s="70"/>
      <c r="B316" s="71" t="s">
        <v>268</v>
      </c>
      <c r="C316" s="73"/>
      <c r="D316" s="73"/>
      <c r="E316" s="72">
        <v>0</v>
      </c>
      <c r="F316" s="95"/>
    </row>
    <row r="317" spans="1:6" ht="15.15" hidden="1" customHeight="1" outlineLevel="1">
      <c r="A317" s="70"/>
      <c r="B317" s="71" t="s">
        <v>207</v>
      </c>
      <c r="C317" s="72">
        <v>681187</v>
      </c>
      <c r="D317" s="72">
        <v>6165678</v>
      </c>
      <c r="E317" s="72">
        <v>6846865</v>
      </c>
      <c r="F317" s="95"/>
    </row>
    <row r="318" spans="1:6" ht="15.15" hidden="1" customHeight="1" outlineLevel="1">
      <c r="A318" s="70"/>
      <c r="B318" s="71" t="s">
        <v>270</v>
      </c>
      <c r="C318" s="72"/>
      <c r="D318" s="72"/>
      <c r="E318" s="72">
        <v>0</v>
      </c>
      <c r="F318" s="95"/>
    </row>
    <row r="319" spans="1:6" ht="15.15" hidden="1" customHeight="1" outlineLevel="1">
      <c r="A319" s="70"/>
      <c r="B319" s="71" t="s">
        <v>208</v>
      </c>
      <c r="C319" s="73">
        <v>1262</v>
      </c>
      <c r="D319" s="73">
        <v>1640279</v>
      </c>
      <c r="E319" s="72">
        <v>1641541</v>
      </c>
      <c r="F319" s="95"/>
    </row>
    <row r="320" spans="1:6" ht="15.15" hidden="1" customHeight="1" outlineLevel="1">
      <c r="A320" s="70"/>
      <c r="B320" s="71" t="s">
        <v>209</v>
      </c>
      <c r="C320" s="72">
        <v>0</v>
      </c>
      <c r="D320" s="72">
        <v>0</v>
      </c>
      <c r="E320" s="72">
        <v>0</v>
      </c>
      <c r="F320" s="95"/>
    </row>
    <row r="321" spans="1:6" ht="15.15" hidden="1" customHeight="1" outlineLevel="1">
      <c r="A321" s="70"/>
      <c r="B321" s="71" t="s">
        <v>210</v>
      </c>
      <c r="C321" s="72">
        <v>0</v>
      </c>
      <c r="D321" s="72">
        <v>0</v>
      </c>
      <c r="E321" s="72">
        <v>0</v>
      </c>
      <c r="F321" s="95"/>
    </row>
    <row r="322" spans="1:6" ht="15.15" hidden="1" customHeight="1" outlineLevel="1">
      <c r="A322" s="70"/>
      <c r="B322" s="71" t="s">
        <v>211</v>
      </c>
      <c r="C322" s="72">
        <v>0</v>
      </c>
      <c r="D322" s="72">
        <v>0</v>
      </c>
      <c r="E322" s="72">
        <v>0</v>
      </c>
      <c r="F322" s="95"/>
    </row>
    <row r="323" spans="1:6" ht="15.15" hidden="1" customHeight="1" outlineLevel="1">
      <c r="A323" s="70"/>
      <c r="B323" s="71" t="s">
        <v>212</v>
      </c>
      <c r="C323" s="72">
        <v>0</v>
      </c>
      <c r="D323" s="72">
        <v>0</v>
      </c>
      <c r="E323" s="72">
        <v>0</v>
      </c>
      <c r="F323" s="95"/>
    </row>
    <row r="324" spans="1:6" ht="15.15" hidden="1" customHeight="1" outlineLevel="1">
      <c r="A324" s="70"/>
      <c r="B324" s="71" t="s">
        <v>213</v>
      </c>
      <c r="C324" s="72">
        <v>271298</v>
      </c>
      <c r="D324" s="72">
        <v>3149997</v>
      </c>
      <c r="E324" s="72">
        <v>3421295</v>
      </c>
      <c r="F324" s="95"/>
    </row>
    <row r="325" spans="1:6" ht="15.15" hidden="1" customHeight="1" outlineLevel="1">
      <c r="A325" s="70"/>
      <c r="B325" s="71" t="s">
        <v>214</v>
      </c>
      <c r="C325" s="73"/>
      <c r="D325" s="73"/>
      <c r="E325" s="72">
        <v>0</v>
      </c>
      <c r="F325" s="95"/>
    </row>
    <row r="326" spans="1:6" ht="15.15" hidden="1" customHeight="1" outlineLevel="1">
      <c r="A326" s="70"/>
      <c r="B326" s="71" t="s">
        <v>215</v>
      </c>
      <c r="C326" s="73"/>
      <c r="D326" s="73"/>
      <c r="E326" s="72">
        <v>0</v>
      </c>
      <c r="F326" s="95"/>
    </row>
    <row r="327" spans="1:6" ht="15.15" hidden="1" customHeight="1" outlineLevel="1">
      <c r="A327" s="70"/>
      <c r="B327" s="71" t="s">
        <v>216</v>
      </c>
      <c r="C327" s="73"/>
      <c r="D327" s="73"/>
      <c r="E327" s="72">
        <v>0</v>
      </c>
      <c r="F327" s="95"/>
    </row>
    <row r="328" spans="1:6" ht="15.15" hidden="1" customHeight="1" outlineLevel="1">
      <c r="A328" s="70"/>
      <c r="B328" s="71" t="s">
        <v>217</v>
      </c>
      <c r="C328" s="72">
        <v>451534</v>
      </c>
      <c r="D328" s="72">
        <v>462040</v>
      </c>
      <c r="E328" s="72">
        <v>913574</v>
      </c>
      <c r="F328" s="95"/>
    </row>
    <row r="329" spans="1:6" ht="15.15" hidden="1" customHeight="1" outlineLevel="1">
      <c r="A329" s="70"/>
      <c r="B329" s="71" t="s">
        <v>218</v>
      </c>
      <c r="C329" s="72">
        <v>0</v>
      </c>
      <c r="D329" s="73"/>
      <c r="E329" s="72">
        <v>0</v>
      </c>
      <c r="F329" s="95"/>
    </row>
    <row r="330" spans="1:6" ht="15.15" hidden="1" customHeight="1" outlineLevel="1">
      <c r="A330" s="70"/>
      <c r="B330" s="71" t="s">
        <v>219</v>
      </c>
      <c r="C330" s="73"/>
      <c r="D330" s="73"/>
      <c r="E330" s="72">
        <v>0</v>
      </c>
      <c r="F330" s="95"/>
    </row>
    <row r="331" spans="1:6" ht="15.15" hidden="1" customHeight="1" outlineLevel="1">
      <c r="A331" s="70"/>
      <c r="B331" s="71" t="s">
        <v>220</v>
      </c>
      <c r="C331" s="72">
        <v>0</v>
      </c>
      <c r="D331" s="72">
        <v>0</v>
      </c>
      <c r="E331" s="72">
        <v>0</v>
      </c>
      <c r="F331" s="95"/>
    </row>
    <row r="332" spans="1:6" ht="15.15" customHeight="1" collapsed="1">
      <c r="A332" s="70" t="s">
        <v>75</v>
      </c>
      <c r="B332" s="74" t="s">
        <v>169</v>
      </c>
      <c r="C332" s="72">
        <f>SUM($C$308:$C$331)</f>
        <v>1405386</v>
      </c>
      <c r="D332" s="72">
        <f>SUM($D$308:$D$331)</f>
        <v>11457342</v>
      </c>
      <c r="E332" s="72">
        <f>SUM($E$308:$E$331)</f>
        <v>12862728</v>
      </c>
      <c r="F332" s="95"/>
    </row>
    <row r="333" spans="1:6" ht="15.15" hidden="1" customHeight="1" outlineLevel="1">
      <c r="A333" s="70"/>
      <c r="B333" s="71" t="s">
        <v>273</v>
      </c>
      <c r="C333" s="72">
        <v>0</v>
      </c>
      <c r="D333" s="72">
        <v>816337</v>
      </c>
      <c r="E333" s="72">
        <v>816337</v>
      </c>
      <c r="F333" s="95"/>
    </row>
    <row r="334" spans="1:6" ht="15.15" hidden="1" customHeight="1" outlineLevel="1">
      <c r="A334" s="70"/>
      <c r="B334" s="71" t="s">
        <v>203</v>
      </c>
      <c r="C334" s="72">
        <v>78904209.671235397</v>
      </c>
      <c r="D334" s="72">
        <v>347484</v>
      </c>
      <c r="E334" s="72">
        <v>79251693.671235397</v>
      </c>
      <c r="F334" s="95"/>
    </row>
    <row r="335" spans="1:6" ht="15.15" hidden="1" customHeight="1" outlineLevel="1">
      <c r="A335" s="70"/>
      <c r="B335" s="71" t="s">
        <v>204</v>
      </c>
      <c r="C335" s="72">
        <v>44344584.299999997</v>
      </c>
      <c r="D335" s="72">
        <v>45720595.700000003</v>
      </c>
      <c r="E335" s="72">
        <v>90065180</v>
      </c>
      <c r="F335" s="95"/>
    </row>
    <row r="336" spans="1:6" ht="15.15" hidden="1" customHeight="1" outlineLevel="1">
      <c r="A336" s="70"/>
      <c r="B336" s="71" t="s">
        <v>267</v>
      </c>
      <c r="C336" s="72">
        <v>0</v>
      </c>
      <c r="D336" s="72">
        <v>0</v>
      </c>
      <c r="E336" s="72">
        <v>0</v>
      </c>
      <c r="F336" s="95"/>
    </row>
    <row r="337" spans="1:6" ht="15.15" hidden="1" customHeight="1" outlineLevel="1">
      <c r="A337" s="70"/>
      <c r="B337" s="71" t="s">
        <v>274</v>
      </c>
      <c r="C337" s="72">
        <v>177215.13</v>
      </c>
      <c r="D337" s="72">
        <v>0</v>
      </c>
      <c r="E337" s="72">
        <v>177215.13</v>
      </c>
      <c r="F337" s="95"/>
    </row>
    <row r="338" spans="1:6" ht="15.15" hidden="1" customHeight="1" outlineLevel="1">
      <c r="A338" s="70"/>
      <c r="B338" s="71" t="s">
        <v>275</v>
      </c>
      <c r="C338" s="72">
        <v>0</v>
      </c>
      <c r="D338" s="72">
        <v>4513298</v>
      </c>
      <c r="E338" s="72">
        <v>4513298</v>
      </c>
      <c r="F338" s="95"/>
    </row>
    <row r="339" spans="1:6" ht="15.15" hidden="1" customHeight="1" outlineLevel="1">
      <c r="A339" s="70"/>
      <c r="B339" s="71" t="s">
        <v>205</v>
      </c>
      <c r="C339" s="72">
        <v>234976648</v>
      </c>
      <c r="D339" s="72">
        <v>1842617281</v>
      </c>
      <c r="E339" s="72">
        <v>2077593929</v>
      </c>
      <c r="F339" s="95"/>
    </row>
    <row r="340" spans="1:6" ht="15.15" hidden="1" customHeight="1" outlineLevel="1">
      <c r="A340" s="70"/>
      <c r="B340" s="71" t="s">
        <v>206</v>
      </c>
      <c r="C340" s="72">
        <v>46784255</v>
      </c>
      <c r="D340" s="72">
        <v>573129328</v>
      </c>
      <c r="E340" s="72">
        <v>619913583</v>
      </c>
      <c r="F340" s="95"/>
    </row>
    <row r="341" spans="1:6" ht="15.15" hidden="1" customHeight="1" outlineLevel="1">
      <c r="A341" s="70"/>
      <c r="B341" s="71" t="s">
        <v>268</v>
      </c>
      <c r="C341" s="72">
        <v>1157349</v>
      </c>
      <c r="D341" s="72">
        <v>16248479</v>
      </c>
      <c r="E341" s="72">
        <v>17405828</v>
      </c>
      <c r="F341" s="95"/>
    </row>
    <row r="342" spans="1:6" ht="15.15" hidden="1" customHeight="1" outlineLevel="1">
      <c r="A342" s="70"/>
      <c r="B342" s="71" t="s">
        <v>207</v>
      </c>
      <c r="C342" s="72">
        <v>253670178</v>
      </c>
      <c r="D342" s="72">
        <v>1540631505</v>
      </c>
      <c r="E342" s="72">
        <v>1794301683</v>
      </c>
      <c r="F342" s="95"/>
    </row>
    <row r="343" spans="1:6" ht="15.15" hidden="1" customHeight="1" outlineLevel="1">
      <c r="A343" s="70"/>
      <c r="B343" s="71" t="s">
        <v>270</v>
      </c>
      <c r="C343" s="72">
        <v>56268728</v>
      </c>
      <c r="D343" s="72">
        <v>0</v>
      </c>
      <c r="E343" s="72">
        <v>56268728</v>
      </c>
      <c r="F343" s="95"/>
    </row>
    <row r="344" spans="1:6" ht="15.15" hidden="1" customHeight="1" outlineLevel="1">
      <c r="A344" s="70"/>
      <c r="B344" s="71" t="s">
        <v>208</v>
      </c>
      <c r="C344" s="72">
        <v>414938244</v>
      </c>
      <c r="D344" s="72">
        <v>2949105882</v>
      </c>
      <c r="E344" s="72">
        <v>3364044126</v>
      </c>
      <c r="F344" s="95"/>
    </row>
    <row r="345" spans="1:6" ht="15.15" hidden="1" customHeight="1" outlineLevel="1">
      <c r="A345" s="70"/>
      <c r="B345" s="71" t="s">
        <v>209</v>
      </c>
      <c r="C345" s="72">
        <v>43355296</v>
      </c>
      <c r="D345" s="72">
        <v>2952222</v>
      </c>
      <c r="E345" s="72">
        <v>46307518</v>
      </c>
      <c r="F345" s="95"/>
    </row>
    <row r="346" spans="1:6" ht="15.15" hidden="1" customHeight="1" outlineLevel="1">
      <c r="A346" s="70"/>
      <c r="B346" s="71" t="s">
        <v>210</v>
      </c>
      <c r="C346" s="72">
        <v>24190488</v>
      </c>
      <c r="D346" s="72">
        <v>282233</v>
      </c>
      <c r="E346" s="72">
        <v>24472721</v>
      </c>
      <c r="F346" s="95"/>
    </row>
    <row r="347" spans="1:6" ht="15.15" hidden="1" customHeight="1" outlineLevel="1">
      <c r="A347" s="70"/>
      <c r="B347" s="71" t="s">
        <v>211</v>
      </c>
      <c r="C347" s="72">
        <v>710206</v>
      </c>
      <c r="D347" s="72">
        <v>69311236</v>
      </c>
      <c r="E347" s="72">
        <v>70021442</v>
      </c>
      <c r="F347" s="95"/>
    </row>
    <row r="348" spans="1:6" ht="15.15" hidden="1" customHeight="1" outlineLevel="1">
      <c r="A348" s="70"/>
      <c r="B348" s="71" t="s">
        <v>212</v>
      </c>
      <c r="C348" s="72">
        <v>22409111.255157419</v>
      </c>
      <c r="D348" s="72">
        <v>168125348.31515384</v>
      </c>
      <c r="E348" s="72">
        <v>190534459.57031125</v>
      </c>
      <c r="F348" s="95"/>
    </row>
    <row r="349" spans="1:6" ht="15.15" hidden="1" customHeight="1" outlineLevel="1">
      <c r="A349" s="70"/>
      <c r="B349" s="71" t="s">
        <v>213</v>
      </c>
      <c r="C349" s="72">
        <v>153537972</v>
      </c>
      <c r="D349" s="72">
        <v>1937350919</v>
      </c>
      <c r="E349" s="72">
        <v>2090888891</v>
      </c>
      <c r="F349" s="95"/>
    </row>
    <row r="350" spans="1:6" ht="15.15" hidden="1" customHeight="1" outlineLevel="1">
      <c r="A350" s="70"/>
      <c r="B350" s="71" t="s">
        <v>214</v>
      </c>
      <c r="C350" s="72">
        <v>6330444</v>
      </c>
      <c r="D350" s="72">
        <v>11818949</v>
      </c>
      <c r="E350" s="72">
        <v>18149393</v>
      </c>
      <c r="F350" s="95"/>
    </row>
    <row r="351" spans="1:6" ht="15.15" hidden="1" customHeight="1" outlineLevel="1">
      <c r="A351" s="70"/>
      <c r="B351" s="71" t="s">
        <v>215</v>
      </c>
      <c r="C351" s="72">
        <v>4792265</v>
      </c>
      <c r="D351" s="72">
        <v>0</v>
      </c>
      <c r="E351" s="72">
        <v>4792265</v>
      </c>
      <c r="F351" s="95"/>
    </row>
    <row r="352" spans="1:6" ht="15.15" hidden="1" customHeight="1" outlineLevel="1">
      <c r="A352" s="70"/>
      <c r="B352" s="71" t="s">
        <v>216</v>
      </c>
      <c r="C352" s="72">
        <v>2440123</v>
      </c>
      <c r="D352" s="72">
        <v>0</v>
      </c>
      <c r="E352" s="72">
        <v>2440123</v>
      </c>
      <c r="F352" s="95"/>
    </row>
    <row r="353" spans="1:6" ht="15.15" hidden="1" customHeight="1" outlineLevel="1">
      <c r="A353" s="70"/>
      <c r="B353" s="71" t="s">
        <v>217</v>
      </c>
      <c r="C353" s="72">
        <v>326748811</v>
      </c>
      <c r="D353" s="72">
        <v>1488441596</v>
      </c>
      <c r="E353" s="72">
        <v>1815190407</v>
      </c>
      <c r="F353" s="95"/>
    </row>
    <row r="354" spans="1:6" ht="15.15" hidden="1" customHeight="1" outlineLevel="1">
      <c r="A354" s="70"/>
      <c r="B354" s="71" t="s">
        <v>218</v>
      </c>
      <c r="C354" s="72">
        <v>110926589</v>
      </c>
      <c r="D354" s="72">
        <v>147307797</v>
      </c>
      <c r="E354" s="72">
        <v>258234386</v>
      </c>
      <c r="F354" s="95"/>
    </row>
    <row r="355" spans="1:6" ht="15.15" hidden="1" customHeight="1" outlineLevel="1">
      <c r="A355" s="70"/>
      <c r="B355" s="71" t="s">
        <v>219</v>
      </c>
      <c r="C355" s="72">
        <v>32035198.913178369</v>
      </c>
      <c r="D355" s="72">
        <v>339037175.69182169</v>
      </c>
      <c r="E355" s="72">
        <v>371072374.60500008</v>
      </c>
      <c r="F355" s="95"/>
    </row>
    <row r="356" spans="1:6" ht="15.15" hidden="1" customHeight="1" outlineLevel="1">
      <c r="A356" s="70"/>
      <c r="B356" s="71" t="s">
        <v>220</v>
      </c>
      <c r="C356" s="72">
        <v>62515685</v>
      </c>
      <c r="D356" s="72">
        <v>234321583</v>
      </c>
      <c r="E356" s="72">
        <v>296837268</v>
      </c>
      <c r="F356" s="95"/>
    </row>
    <row r="357" spans="1:6" ht="15.15" customHeight="1" collapsed="1">
      <c r="A357" s="70" t="s">
        <v>77</v>
      </c>
      <c r="B357" s="74" t="s">
        <v>233</v>
      </c>
      <c r="C357" s="72">
        <f>SUM($C$333:$C$356)</f>
        <v>1921213600.2695713</v>
      </c>
      <c r="D357" s="72">
        <f>SUM($D$333:$D$356)</f>
        <v>11372079248.706976</v>
      </c>
      <c r="E357" s="72">
        <f>SUM($E$333:$E$356)</f>
        <v>13293292848.976547</v>
      </c>
      <c r="F357" s="95"/>
    </row>
    <row r="358" spans="1:6" ht="15.15" hidden="1" customHeight="1" outlineLevel="1">
      <c r="A358" s="70"/>
      <c r="B358" s="71" t="s">
        <v>273</v>
      </c>
      <c r="C358" s="72">
        <v>0</v>
      </c>
      <c r="D358" s="72">
        <v>502923</v>
      </c>
      <c r="E358" s="72">
        <v>502923</v>
      </c>
      <c r="F358" s="95"/>
    </row>
    <row r="359" spans="1:6" ht="15.15" hidden="1" customHeight="1" outlineLevel="1">
      <c r="A359" s="70"/>
      <c r="B359" s="71" t="s">
        <v>203</v>
      </c>
      <c r="C359" s="72">
        <v>20080204.328764603</v>
      </c>
      <c r="D359" s="72">
        <v>-341956</v>
      </c>
      <c r="E359" s="72">
        <v>19738248.328764603</v>
      </c>
      <c r="F359" s="95"/>
    </row>
    <row r="360" spans="1:6" ht="15.15" hidden="1" customHeight="1" outlineLevel="1">
      <c r="A360" s="70"/>
      <c r="B360" s="71" t="s">
        <v>204</v>
      </c>
      <c r="C360" s="72">
        <v>1728786.700000003</v>
      </c>
      <c r="D360" s="72">
        <v>1036069.299999997</v>
      </c>
      <c r="E360" s="72">
        <v>2764856</v>
      </c>
      <c r="F360" s="95"/>
    </row>
    <row r="361" spans="1:6" ht="15.15" hidden="1" customHeight="1" outlineLevel="1">
      <c r="A361" s="70"/>
      <c r="B361" s="71" t="s">
        <v>267</v>
      </c>
      <c r="C361" s="72">
        <v>0</v>
      </c>
      <c r="D361" s="72">
        <v>0</v>
      </c>
      <c r="E361" s="72">
        <v>0</v>
      </c>
      <c r="F361" s="95"/>
    </row>
    <row r="362" spans="1:6" ht="15.15" hidden="1" customHeight="1" outlineLevel="1">
      <c r="A362" s="70"/>
      <c r="B362" s="71" t="s">
        <v>274</v>
      </c>
      <c r="C362" s="72">
        <v>-177215.13</v>
      </c>
      <c r="D362" s="72">
        <v>3385.5</v>
      </c>
      <c r="E362" s="72">
        <v>-173829.63</v>
      </c>
      <c r="F362" s="95"/>
    </row>
    <row r="363" spans="1:6" ht="15.15" hidden="1" customHeight="1" outlineLevel="1">
      <c r="A363" s="70"/>
      <c r="B363" s="71" t="s">
        <v>275</v>
      </c>
      <c r="C363" s="72">
        <v>0</v>
      </c>
      <c r="D363" s="72">
        <v>-1055179</v>
      </c>
      <c r="E363" s="72">
        <v>-1055179</v>
      </c>
      <c r="F363" s="95"/>
    </row>
    <row r="364" spans="1:6" ht="15.15" hidden="1" customHeight="1" outlineLevel="1">
      <c r="A364" s="70"/>
      <c r="B364" s="71" t="s">
        <v>205</v>
      </c>
      <c r="C364" s="72">
        <v>63055324</v>
      </c>
      <c r="D364" s="72">
        <v>232437277</v>
      </c>
      <c r="E364" s="72">
        <v>295492601</v>
      </c>
      <c r="F364" s="95"/>
    </row>
    <row r="365" spans="1:6" ht="15.15" hidden="1" customHeight="1" outlineLevel="1">
      <c r="A365" s="70"/>
      <c r="B365" s="71" t="s">
        <v>206</v>
      </c>
      <c r="C365" s="72">
        <v>6601344</v>
      </c>
      <c r="D365" s="72">
        <v>20768978</v>
      </c>
      <c r="E365" s="72">
        <v>27370322</v>
      </c>
      <c r="F365" s="95"/>
    </row>
    <row r="366" spans="1:6" ht="15.15" hidden="1" customHeight="1" outlineLevel="1">
      <c r="A366" s="70"/>
      <c r="B366" s="71" t="s">
        <v>268</v>
      </c>
      <c r="C366" s="72">
        <v>87448</v>
      </c>
      <c r="D366" s="72">
        <v>-390360</v>
      </c>
      <c r="E366" s="72">
        <v>-302912</v>
      </c>
      <c r="F366" s="95"/>
    </row>
    <row r="367" spans="1:6" ht="15.15" hidden="1" customHeight="1" outlineLevel="1">
      <c r="A367" s="70"/>
      <c r="B367" s="71" t="s">
        <v>207</v>
      </c>
      <c r="C367" s="72">
        <v>51858120</v>
      </c>
      <c r="D367" s="72">
        <v>158856564</v>
      </c>
      <c r="E367" s="72">
        <v>210714684</v>
      </c>
      <c r="F367" s="95"/>
    </row>
    <row r="368" spans="1:6" ht="15.15" hidden="1" customHeight="1" outlineLevel="1">
      <c r="A368" s="70"/>
      <c r="B368" s="71" t="s">
        <v>270</v>
      </c>
      <c r="C368" s="72">
        <v>6943121</v>
      </c>
      <c r="D368" s="72">
        <v>274004</v>
      </c>
      <c r="E368" s="72">
        <v>7217125</v>
      </c>
      <c r="F368" s="95"/>
    </row>
    <row r="369" spans="1:6" ht="15.15" hidden="1" customHeight="1" outlineLevel="1">
      <c r="A369" s="70"/>
      <c r="B369" s="71" t="s">
        <v>208</v>
      </c>
      <c r="C369" s="72">
        <v>-45490313</v>
      </c>
      <c r="D369" s="72">
        <v>225843120</v>
      </c>
      <c r="E369" s="72">
        <v>180352807</v>
      </c>
      <c r="F369" s="95"/>
    </row>
    <row r="370" spans="1:6" ht="15.15" hidden="1" customHeight="1" outlineLevel="1">
      <c r="A370" s="70"/>
      <c r="B370" s="71" t="s">
        <v>209</v>
      </c>
      <c r="C370" s="72">
        <v>2681586</v>
      </c>
      <c r="D370" s="72">
        <v>43367</v>
      </c>
      <c r="E370" s="72">
        <v>2724953</v>
      </c>
      <c r="F370" s="95"/>
    </row>
    <row r="371" spans="1:6" ht="15.15" hidden="1" customHeight="1" outlineLevel="1">
      <c r="A371" s="70"/>
      <c r="B371" s="71" t="s">
        <v>210</v>
      </c>
      <c r="C371" s="72">
        <v>782679</v>
      </c>
      <c r="D371" s="72">
        <v>-82492</v>
      </c>
      <c r="E371" s="72">
        <v>700187</v>
      </c>
      <c r="F371" s="95"/>
    </row>
    <row r="372" spans="1:6" ht="15.15" hidden="1" customHeight="1" outlineLevel="1">
      <c r="A372" s="70"/>
      <c r="B372" s="71" t="s">
        <v>211</v>
      </c>
      <c r="C372" s="72">
        <v>1703630</v>
      </c>
      <c r="D372" s="72">
        <v>5869540</v>
      </c>
      <c r="E372" s="72">
        <v>7573170</v>
      </c>
      <c r="F372" s="95"/>
    </row>
    <row r="373" spans="1:6" ht="15.15" hidden="1" customHeight="1" outlineLevel="1">
      <c r="A373" s="70"/>
      <c r="B373" s="71" t="s">
        <v>212</v>
      </c>
      <c r="C373" s="72">
        <v>1549908.8781789616</v>
      </c>
      <c r="D373" s="72">
        <v>5176514.3989353478</v>
      </c>
      <c r="E373" s="72">
        <v>6726423.2771143094</v>
      </c>
      <c r="F373" s="95"/>
    </row>
    <row r="374" spans="1:6" ht="15.15" hidden="1" customHeight="1" outlineLevel="1">
      <c r="A374" s="70"/>
      <c r="B374" s="71" t="s">
        <v>213</v>
      </c>
      <c r="C374" s="72">
        <v>5245433</v>
      </c>
      <c r="D374" s="72">
        <v>159297737</v>
      </c>
      <c r="E374" s="72">
        <v>164543170</v>
      </c>
      <c r="F374" s="95"/>
    </row>
    <row r="375" spans="1:6" ht="15.15" hidden="1" customHeight="1" outlineLevel="1">
      <c r="A375" s="70"/>
      <c r="B375" s="71" t="s">
        <v>214</v>
      </c>
      <c r="C375" s="72">
        <v>645642</v>
      </c>
      <c r="D375" s="72">
        <v>2087735</v>
      </c>
      <c r="E375" s="72">
        <v>2733377</v>
      </c>
      <c r="F375" s="95"/>
    </row>
    <row r="376" spans="1:6" ht="15.15" hidden="1" customHeight="1" outlineLevel="1">
      <c r="A376" s="70"/>
      <c r="B376" s="71" t="s">
        <v>215</v>
      </c>
      <c r="C376" s="72">
        <v>247224</v>
      </c>
      <c r="D376" s="72">
        <v>0</v>
      </c>
      <c r="E376" s="72">
        <v>247224</v>
      </c>
      <c r="F376" s="95"/>
    </row>
    <row r="377" spans="1:6" ht="15.15" hidden="1" customHeight="1" outlineLevel="1">
      <c r="A377" s="70"/>
      <c r="B377" s="71" t="s">
        <v>216</v>
      </c>
      <c r="C377" s="72">
        <v>95488</v>
      </c>
      <c r="D377" s="72">
        <v>0</v>
      </c>
      <c r="E377" s="72">
        <v>95488</v>
      </c>
      <c r="F377" s="95"/>
    </row>
    <row r="378" spans="1:6" ht="15.15" hidden="1" customHeight="1" outlineLevel="1">
      <c r="A378" s="70"/>
      <c r="B378" s="71" t="s">
        <v>217</v>
      </c>
      <c r="C378" s="72">
        <v>18219577</v>
      </c>
      <c r="D378" s="72">
        <v>33879500</v>
      </c>
      <c r="E378" s="72">
        <v>52099077</v>
      </c>
      <c r="F378" s="95"/>
    </row>
    <row r="379" spans="1:6" ht="15.15" hidden="1" customHeight="1" outlineLevel="1">
      <c r="A379" s="70"/>
      <c r="B379" s="71" t="s">
        <v>218</v>
      </c>
      <c r="C379" s="72">
        <v>9064453</v>
      </c>
      <c r="D379" s="72">
        <v>13723271</v>
      </c>
      <c r="E379" s="72">
        <v>22787724</v>
      </c>
      <c r="F379" s="95"/>
    </row>
    <row r="380" spans="1:6" ht="15.15" hidden="1" customHeight="1" outlineLevel="1">
      <c r="A380" s="70"/>
      <c r="B380" s="71" t="s">
        <v>219</v>
      </c>
      <c r="C380" s="72">
        <v>592909.95682163164</v>
      </c>
      <c r="D380" s="72">
        <v>4352531.0581783056</v>
      </c>
      <c r="E380" s="72">
        <v>4945441.0149999373</v>
      </c>
      <c r="F380" s="95"/>
    </row>
    <row r="381" spans="1:6" ht="15.15" hidden="1" customHeight="1" outlineLevel="1">
      <c r="A381" s="70"/>
      <c r="B381" s="71" t="s">
        <v>220</v>
      </c>
      <c r="C381" s="72">
        <v>728719</v>
      </c>
      <c r="D381" s="72">
        <v>21005385</v>
      </c>
      <c r="E381" s="72">
        <v>21734104</v>
      </c>
      <c r="F381" s="95"/>
    </row>
    <row r="382" spans="1:6" ht="15.15" customHeight="1" collapsed="1">
      <c r="A382" s="70" t="s">
        <v>79</v>
      </c>
      <c r="B382" s="74" t="s">
        <v>234</v>
      </c>
      <c r="C382" s="72">
        <f>SUM($C$358:$C$381)</f>
        <v>146244069.73376518</v>
      </c>
      <c r="D382" s="72">
        <f>SUM($D$358:$D$381)</f>
        <v>883287914.25711358</v>
      </c>
      <c r="E382" s="72">
        <f>SUM($E$358:$E$381)</f>
        <v>1029531983.9908788</v>
      </c>
      <c r="F382" s="95"/>
    </row>
    <row r="383" spans="1:6" ht="15.15" customHeight="1">
      <c r="A383" s="445" t="s">
        <v>235</v>
      </c>
      <c r="B383" s="445"/>
      <c r="C383" s="445"/>
      <c r="D383" s="445"/>
      <c r="E383" s="445"/>
    </row>
    <row r="384" spans="1:6" ht="15.15" hidden="1" customHeight="1" outlineLevel="1">
      <c r="A384" s="75"/>
      <c r="B384" s="71" t="s">
        <v>273</v>
      </c>
      <c r="C384" s="72">
        <v>0</v>
      </c>
      <c r="D384" s="72">
        <v>0</v>
      </c>
      <c r="E384" s="72">
        <v>0</v>
      </c>
      <c r="F384" s="95"/>
    </row>
    <row r="385" spans="1:6" ht="15.15" hidden="1" customHeight="1" outlineLevel="1">
      <c r="A385" s="75"/>
      <c r="B385" s="71" t="s">
        <v>203</v>
      </c>
      <c r="C385" s="72">
        <v>252178</v>
      </c>
      <c r="D385" s="72">
        <v>218</v>
      </c>
      <c r="E385" s="72">
        <v>252396</v>
      </c>
      <c r="F385" s="95"/>
    </row>
    <row r="386" spans="1:6" ht="15.15" hidden="1" customHeight="1" outlineLevel="1">
      <c r="A386" s="75"/>
      <c r="B386" s="71" t="s">
        <v>204</v>
      </c>
      <c r="C386" s="72">
        <v>0</v>
      </c>
      <c r="D386" s="72">
        <v>30377</v>
      </c>
      <c r="E386" s="72">
        <v>30377</v>
      </c>
      <c r="F386" s="95"/>
    </row>
    <row r="387" spans="1:6" ht="15.15" hidden="1" customHeight="1" outlineLevel="1">
      <c r="A387" s="75"/>
      <c r="B387" s="71" t="s">
        <v>267</v>
      </c>
      <c r="C387" s="72">
        <v>0</v>
      </c>
      <c r="D387" s="72">
        <v>0</v>
      </c>
      <c r="E387" s="72">
        <v>0</v>
      </c>
      <c r="F387" s="95"/>
    </row>
    <row r="388" spans="1:6" ht="15.15" hidden="1" customHeight="1" outlineLevel="1">
      <c r="A388" s="75"/>
      <c r="B388" s="71" t="s">
        <v>274</v>
      </c>
      <c r="C388" s="72">
        <v>0</v>
      </c>
      <c r="D388" s="72">
        <v>0</v>
      </c>
      <c r="E388" s="72">
        <v>0</v>
      </c>
      <c r="F388" s="95"/>
    </row>
    <row r="389" spans="1:6" ht="15.15" hidden="1" customHeight="1" outlineLevel="1">
      <c r="A389" s="75"/>
      <c r="B389" s="71" t="s">
        <v>275</v>
      </c>
      <c r="C389" s="72">
        <v>0</v>
      </c>
      <c r="D389" s="72">
        <v>17519</v>
      </c>
      <c r="E389" s="72">
        <v>17519</v>
      </c>
      <c r="F389" s="95"/>
    </row>
    <row r="390" spans="1:6" ht="15.15" hidden="1" customHeight="1" outlineLevel="1">
      <c r="A390" s="75"/>
      <c r="B390" s="71" t="s">
        <v>205</v>
      </c>
      <c r="C390" s="72">
        <v>717489</v>
      </c>
      <c r="D390" s="72">
        <v>7039707</v>
      </c>
      <c r="E390" s="72">
        <v>7757196</v>
      </c>
      <c r="F390" s="95"/>
    </row>
    <row r="391" spans="1:6" ht="15.15" hidden="1" customHeight="1" outlineLevel="1">
      <c r="A391" s="75"/>
      <c r="B391" s="71" t="s">
        <v>206</v>
      </c>
      <c r="C391" s="72">
        <v>113726</v>
      </c>
      <c r="D391" s="72">
        <v>2962358</v>
      </c>
      <c r="E391" s="72">
        <v>3076084</v>
      </c>
      <c r="F391" s="95"/>
    </row>
    <row r="392" spans="1:6" ht="15.15" hidden="1" customHeight="1" outlineLevel="1">
      <c r="A392" s="75"/>
      <c r="B392" s="71" t="s">
        <v>268</v>
      </c>
      <c r="C392" s="72">
        <v>0</v>
      </c>
      <c r="D392" s="72">
        <v>0</v>
      </c>
      <c r="E392" s="72">
        <v>0</v>
      </c>
      <c r="F392" s="95"/>
    </row>
    <row r="393" spans="1:6" ht="15.15" hidden="1" customHeight="1" outlineLevel="1">
      <c r="A393" s="75"/>
      <c r="B393" s="71" t="s">
        <v>207</v>
      </c>
      <c r="C393" s="72">
        <v>782333</v>
      </c>
      <c r="D393" s="72">
        <v>6268280</v>
      </c>
      <c r="E393" s="72">
        <v>7050613</v>
      </c>
      <c r="F393" s="95"/>
    </row>
    <row r="394" spans="1:6" ht="15.15" hidden="1" customHeight="1" outlineLevel="1">
      <c r="A394" s="75"/>
      <c r="B394" s="71" t="s">
        <v>270</v>
      </c>
      <c r="C394" s="72">
        <v>16928</v>
      </c>
      <c r="D394" s="72">
        <v>0</v>
      </c>
      <c r="E394" s="72">
        <v>16928</v>
      </c>
      <c r="F394" s="95"/>
    </row>
    <row r="395" spans="1:6" ht="15.15" hidden="1" customHeight="1" outlineLevel="1">
      <c r="A395" s="75"/>
      <c r="B395" s="71" t="s">
        <v>208</v>
      </c>
      <c r="C395" s="72">
        <v>561502</v>
      </c>
      <c r="D395" s="72">
        <v>5429033</v>
      </c>
      <c r="E395" s="72">
        <v>5990535</v>
      </c>
      <c r="F395" s="95"/>
    </row>
    <row r="396" spans="1:6" ht="15.15" hidden="1" customHeight="1" outlineLevel="1">
      <c r="A396" s="75"/>
      <c r="B396" s="71" t="s">
        <v>209</v>
      </c>
      <c r="C396" s="72">
        <v>0</v>
      </c>
      <c r="D396" s="72">
        <v>0</v>
      </c>
      <c r="E396" s="72">
        <v>0</v>
      </c>
      <c r="F396" s="95"/>
    </row>
    <row r="397" spans="1:6" ht="15.15" hidden="1" customHeight="1" outlineLevel="1">
      <c r="A397" s="75"/>
      <c r="B397" s="71" t="s">
        <v>210</v>
      </c>
      <c r="C397" s="72">
        <v>226975</v>
      </c>
      <c r="D397" s="72">
        <v>10515</v>
      </c>
      <c r="E397" s="72">
        <v>237490</v>
      </c>
      <c r="F397" s="95"/>
    </row>
    <row r="398" spans="1:6" ht="15.15" hidden="1" customHeight="1" outlineLevel="1">
      <c r="A398" s="75"/>
      <c r="B398" s="71" t="s">
        <v>211</v>
      </c>
      <c r="C398" s="72">
        <v>13176</v>
      </c>
      <c r="D398" s="72">
        <v>489018</v>
      </c>
      <c r="E398" s="72">
        <v>502194</v>
      </c>
      <c r="F398" s="95"/>
    </row>
    <row r="399" spans="1:6" ht="15.15" hidden="1" customHeight="1" outlineLevel="1">
      <c r="A399" s="75"/>
      <c r="B399" s="71" t="s">
        <v>212</v>
      </c>
      <c r="C399" s="73"/>
      <c r="D399" s="73"/>
      <c r="E399" s="72">
        <v>0</v>
      </c>
      <c r="F399" s="95"/>
    </row>
    <row r="400" spans="1:6" ht="15.15" hidden="1" customHeight="1" outlineLevel="1">
      <c r="A400" s="75"/>
      <c r="B400" s="71" t="s">
        <v>213</v>
      </c>
      <c r="C400" s="72">
        <v>16219</v>
      </c>
      <c r="D400" s="72">
        <v>217367</v>
      </c>
      <c r="E400" s="72">
        <v>233586</v>
      </c>
      <c r="F400" s="95"/>
    </row>
    <row r="401" spans="1:6" ht="15.15" hidden="1" customHeight="1" outlineLevel="1">
      <c r="A401" s="75"/>
      <c r="B401" s="71" t="s">
        <v>214</v>
      </c>
      <c r="C401" s="73"/>
      <c r="D401" s="73"/>
      <c r="E401" s="72">
        <v>0</v>
      </c>
      <c r="F401" s="95"/>
    </row>
    <row r="402" spans="1:6" ht="15.15" hidden="1" customHeight="1" outlineLevel="1">
      <c r="A402" s="75"/>
      <c r="B402" s="71" t="s">
        <v>215</v>
      </c>
      <c r="C402" s="73"/>
      <c r="D402" s="73"/>
      <c r="E402" s="72">
        <v>0</v>
      </c>
      <c r="F402" s="95"/>
    </row>
    <row r="403" spans="1:6" ht="15.15" hidden="1" customHeight="1" outlineLevel="1">
      <c r="A403" s="75"/>
      <c r="B403" s="71" t="s">
        <v>216</v>
      </c>
      <c r="C403" s="73"/>
      <c r="D403" s="73"/>
      <c r="E403" s="72">
        <v>0</v>
      </c>
      <c r="F403" s="95"/>
    </row>
    <row r="404" spans="1:6" ht="15.15" hidden="1" customHeight="1" outlineLevel="1">
      <c r="A404" s="75"/>
      <c r="B404" s="71" t="s">
        <v>217</v>
      </c>
      <c r="C404" s="72">
        <v>133398</v>
      </c>
      <c r="D404" s="72">
        <v>990456</v>
      </c>
      <c r="E404" s="72">
        <v>1123854</v>
      </c>
      <c r="F404" s="95"/>
    </row>
    <row r="405" spans="1:6" ht="15.15" hidden="1" customHeight="1" outlineLevel="1">
      <c r="A405" s="75"/>
      <c r="B405" s="71" t="s">
        <v>218</v>
      </c>
      <c r="C405" s="73"/>
      <c r="D405" s="73"/>
      <c r="E405" s="72">
        <v>0</v>
      </c>
      <c r="F405" s="95"/>
    </row>
    <row r="406" spans="1:6" ht="15.15" hidden="1" customHeight="1" outlineLevel="1">
      <c r="A406" s="75"/>
      <c r="B406" s="71" t="s">
        <v>219</v>
      </c>
      <c r="C406" s="72">
        <v>133174.95733930485</v>
      </c>
      <c r="D406" s="72">
        <v>1579571.042660695</v>
      </c>
      <c r="E406" s="72">
        <v>1712746</v>
      </c>
      <c r="F406" s="95"/>
    </row>
    <row r="407" spans="1:6" ht="15.15" hidden="1" customHeight="1" outlineLevel="1">
      <c r="A407" s="75"/>
      <c r="B407" s="71" t="s">
        <v>220</v>
      </c>
      <c r="C407" s="72">
        <v>0</v>
      </c>
      <c r="D407" s="72">
        <v>0</v>
      </c>
      <c r="E407" s="72">
        <v>0</v>
      </c>
      <c r="F407" s="95"/>
    </row>
    <row r="408" spans="1:6" ht="15.15" customHeight="1" collapsed="1">
      <c r="A408" s="75" t="s">
        <v>81</v>
      </c>
      <c r="B408" s="74" t="s">
        <v>236</v>
      </c>
      <c r="C408" s="72">
        <f>SUM($C$384:$C$407)</f>
        <v>2967098.957339305</v>
      </c>
      <c r="D408" s="72">
        <f>SUM($D$384:$D$407)</f>
        <v>25034419.042660695</v>
      </c>
      <c r="E408" s="72">
        <f>SUM($E$384:$E$407)</f>
        <v>28001518</v>
      </c>
      <c r="F408" s="95"/>
    </row>
    <row r="409" spans="1:6" ht="15.15" hidden="1" customHeight="1" outlineLevel="1">
      <c r="A409" s="75"/>
      <c r="B409" s="71" t="s">
        <v>273</v>
      </c>
      <c r="C409" s="72">
        <v>0</v>
      </c>
      <c r="D409" s="72">
        <v>0</v>
      </c>
      <c r="E409" s="72">
        <v>0</v>
      </c>
      <c r="F409" s="95"/>
    </row>
    <row r="410" spans="1:6" ht="15.15" hidden="1" customHeight="1" outlineLevel="1">
      <c r="A410" s="75"/>
      <c r="B410" s="71" t="s">
        <v>203</v>
      </c>
      <c r="C410" s="72">
        <v>-242</v>
      </c>
      <c r="D410" s="72">
        <v>242</v>
      </c>
      <c r="E410" s="72">
        <v>0</v>
      </c>
      <c r="F410" s="95"/>
    </row>
    <row r="411" spans="1:6" ht="15.15" hidden="1" customHeight="1" outlineLevel="1">
      <c r="A411" s="75"/>
      <c r="B411" s="71" t="s">
        <v>204</v>
      </c>
      <c r="C411" s="72">
        <v>8533</v>
      </c>
      <c r="D411" s="72">
        <v>138943</v>
      </c>
      <c r="E411" s="72">
        <v>147476</v>
      </c>
      <c r="F411" s="95"/>
    </row>
    <row r="412" spans="1:6" ht="15.15" hidden="1" customHeight="1" outlineLevel="1">
      <c r="A412" s="75"/>
      <c r="B412" s="71" t="s">
        <v>267</v>
      </c>
      <c r="C412" s="72">
        <v>0</v>
      </c>
      <c r="D412" s="72">
        <v>0</v>
      </c>
      <c r="E412" s="72">
        <v>0</v>
      </c>
      <c r="F412" s="95"/>
    </row>
    <row r="413" spans="1:6" ht="15.15" hidden="1" customHeight="1" outlineLevel="1">
      <c r="A413" s="75"/>
      <c r="B413" s="71" t="s">
        <v>274</v>
      </c>
      <c r="C413" s="72">
        <v>0</v>
      </c>
      <c r="D413" s="72">
        <v>0</v>
      </c>
      <c r="E413" s="72">
        <v>0</v>
      </c>
      <c r="F413" s="95"/>
    </row>
    <row r="414" spans="1:6" ht="15.15" hidden="1" customHeight="1" outlineLevel="1">
      <c r="A414" s="75"/>
      <c r="B414" s="71" t="s">
        <v>275</v>
      </c>
      <c r="C414" s="72">
        <v>0</v>
      </c>
      <c r="D414" s="72">
        <v>0</v>
      </c>
      <c r="E414" s="72">
        <v>0</v>
      </c>
      <c r="F414" s="95"/>
    </row>
    <row r="415" spans="1:6" ht="15.15" hidden="1" customHeight="1" outlineLevel="1">
      <c r="A415" s="75"/>
      <c r="B415" s="71" t="s">
        <v>205</v>
      </c>
      <c r="C415" s="72">
        <v>4458606</v>
      </c>
      <c r="D415" s="72">
        <v>46657821</v>
      </c>
      <c r="E415" s="72">
        <v>51116427</v>
      </c>
      <c r="F415" s="95"/>
    </row>
    <row r="416" spans="1:6" ht="15.15" hidden="1" customHeight="1" outlineLevel="1">
      <c r="A416" s="75"/>
      <c r="B416" s="71" t="s">
        <v>206</v>
      </c>
      <c r="C416" s="72">
        <v>162316</v>
      </c>
      <c r="D416" s="72">
        <v>4228029</v>
      </c>
      <c r="E416" s="72">
        <v>4390345</v>
      </c>
      <c r="F416" s="95"/>
    </row>
    <row r="417" spans="1:6" ht="15.15" hidden="1" customHeight="1" outlineLevel="1">
      <c r="A417" s="75"/>
      <c r="B417" s="71" t="s">
        <v>268</v>
      </c>
      <c r="C417" s="73"/>
      <c r="D417" s="73"/>
      <c r="E417" s="72">
        <v>0</v>
      </c>
      <c r="F417" s="95"/>
    </row>
    <row r="418" spans="1:6" ht="15.15" hidden="1" customHeight="1" outlineLevel="1">
      <c r="A418" s="75"/>
      <c r="B418" s="71" t="s">
        <v>207</v>
      </c>
      <c r="C418" s="72">
        <v>572911</v>
      </c>
      <c r="D418" s="72">
        <v>5561338</v>
      </c>
      <c r="E418" s="72">
        <v>6134249</v>
      </c>
      <c r="F418" s="95"/>
    </row>
    <row r="419" spans="1:6" ht="15.15" hidden="1" customHeight="1" outlineLevel="1">
      <c r="A419" s="75"/>
      <c r="B419" s="71" t="s">
        <v>270</v>
      </c>
      <c r="C419" s="72">
        <v>22639</v>
      </c>
      <c r="D419" s="72">
        <v>0</v>
      </c>
      <c r="E419" s="72">
        <v>22639</v>
      </c>
      <c r="F419" s="95"/>
    </row>
    <row r="420" spans="1:6" ht="15.15" hidden="1" customHeight="1" outlineLevel="1">
      <c r="A420" s="75"/>
      <c r="B420" s="71" t="s">
        <v>208</v>
      </c>
      <c r="C420" s="72">
        <v>3519656</v>
      </c>
      <c r="D420" s="72">
        <v>34030728</v>
      </c>
      <c r="E420" s="72">
        <v>37550384</v>
      </c>
      <c r="F420" s="95"/>
    </row>
    <row r="421" spans="1:6" ht="15.15" hidden="1" customHeight="1" outlineLevel="1">
      <c r="A421" s="75"/>
      <c r="B421" s="71" t="s">
        <v>209</v>
      </c>
      <c r="C421" s="72">
        <v>0</v>
      </c>
      <c r="D421" s="72">
        <v>0</v>
      </c>
      <c r="E421" s="72">
        <v>0</v>
      </c>
      <c r="F421" s="95"/>
    </row>
    <row r="422" spans="1:6" ht="15.15" hidden="1" customHeight="1" outlineLevel="1">
      <c r="A422" s="75"/>
      <c r="B422" s="71" t="s">
        <v>210</v>
      </c>
      <c r="C422" s="72">
        <v>92528</v>
      </c>
      <c r="D422" s="72">
        <v>4286</v>
      </c>
      <c r="E422" s="72">
        <v>96814</v>
      </c>
      <c r="F422" s="95"/>
    </row>
    <row r="423" spans="1:6" ht="15.15" hidden="1" customHeight="1" outlineLevel="1">
      <c r="A423" s="75"/>
      <c r="B423" s="71" t="s">
        <v>211</v>
      </c>
      <c r="C423" s="72">
        <v>703</v>
      </c>
      <c r="D423" s="72">
        <v>26110</v>
      </c>
      <c r="E423" s="72">
        <v>26813</v>
      </c>
      <c r="F423" s="95"/>
    </row>
    <row r="424" spans="1:6" ht="15.15" hidden="1" customHeight="1" outlineLevel="1">
      <c r="A424" s="75"/>
      <c r="B424" s="71" t="s">
        <v>212</v>
      </c>
      <c r="C424" s="73"/>
      <c r="D424" s="73"/>
      <c r="E424" s="72">
        <v>0</v>
      </c>
      <c r="F424" s="95"/>
    </row>
    <row r="425" spans="1:6" ht="15.15" hidden="1" customHeight="1" outlineLevel="1">
      <c r="A425" s="75"/>
      <c r="B425" s="71" t="s">
        <v>213</v>
      </c>
      <c r="C425" s="72">
        <v>570895</v>
      </c>
      <c r="D425" s="72">
        <v>7650887</v>
      </c>
      <c r="E425" s="72">
        <v>8221782</v>
      </c>
      <c r="F425" s="95"/>
    </row>
    <row r="426" spans="1:6" ht="15.15" hidden="1" customHeight="1" outlineLevel="1">
      <c r="A426" s="75"/>
      <c r="B426" s="71" t="s">
        <v>214</v>
      </c>
      <c r="C426" s="73"/>
      <c r="D426" s="72">
        <v>67642</v>
      </c>
      <c r="E426" s="72">
        <v>67642</v>
      </c>
      <c r="F426" s="95"/>
    </row>
    <row r="427" spans="1:6" ht="15.15" hidden="1" customHeight="1" outlineLevel="1">
      <c r="A427" s="75"/>
      <c r="B427" s="71" t="s">
        <v>215</v>
      </c>
      <c r="C427" s="73"/>
      <c r="D427" s="73"/>
      <c r="E427" s="72">
        <v>0</v>
      </c>
      <c r="F427" s="95"/>
    </row>
    <row r="428" spans="1:6" ht="15.15" hidden="1" customHeight="1" outlineLevel="1">
      <c r="A428" s="75"/>
      <c r="B428" s="71" t="s">
        <v>216</v>
      </c>
      <c r="C428" s="72">
        <v>16261</v>
      </c>
      <c r="D428" s="73"/>
      <c r="E428" s="72">
        <v>16261</v>
      </c>
      <c r="F428" s="95"/>
    </row>
    <row r="429" spans="1:6" ht="15.15" hidden="1" customHeight="1" outlineLevel="1">
      <c r="A429" s="75"/>
      <c r="B429" s="71" t="s">
        <v>217</v>
      </c>
      <c r="C429" s="72">
        <v>5476732</v>
      </c>
      <c r="D429" s="72">
        <v>7058769</v>
      </c>
      <c r="E429" s="72">
        <v>12535501</v>
      </c>
      <c r="F429" s="95"/>
    </row>
    <row r="430" spans="1:6" ht="15.15" hidden="1" customHeight="1" outlineLevel="1">
      <c r="A430" s="75"/>
      <c r="B430" s="71" t="s">
        <v>218</v>
      </c>
      <c r="C430" s="73"/>
      <c r="D430" s="73"/>
      <c r="E430" s="72">
        <v>0</v>
      </c>
      <c r="F430" s="95"/>
    </row>
    <row r="431" spans="1:6" ht="15.15" hidden="1" customHeight="1" outlineLevel="1">
      <c r="A431" s="75"/>
      <c r="B431" s="71" t="s">
        <v>219</v>
      </c>
      <c r="C431" s="73"/>
      <c r="D431" s="73"/>
      <c r="E431" s="72">
        <v>0</v>
      </c>
      <c r="F431" s="95"/>
    </row>
    <row r="432" spans="1:6" ht="15.15" hidden="1" customHeight="1" outlineLevel="1">
      <c r="A432" s="75"/>
      <c r="B432" s="71" t="s">
        <v>220</v>
      </c>
      <c r="C432" s="72">
        <v>0</v>
      </c>
      <c r="D432" s="72">
        <v>0</v>
      </c>
      <c r="E432" s="72">
        <v>0</v>
      </c>
      <c r="F432" s="95"/>
    </row>
    <row r="433" spans="1:6" ht="15.15" customHeight="1" collapsed="1">
      <c r="A433" s="75" t="s">
        <v>83</v>
      </c>
      <c r="B433" s="74" t="s">
        <v>237</v>
      </c>
      <c r="C433" s="72">
        <f>SUM($C$409:$C$432)</f>
        <v>14901538</v>
      </c>
      <c r="D433" s="72">
        <f>SUM($D$409:$D$432)</f>
        <v>105424795</v>
      </c>
      <c r="E433" s="72">
        <f>SUM($E$409:$E$432)</f>
        <v>120326333</v>
      </c>
      <c r="F433" s="95"/>
    </row>
    <row r="434" spans="1:6" ht="15.15" hidden="1" customHeight="1" outlineLevel="1">
      <c r="A434" s="75"/>
      <c r="B434" s="71" t="s">
        <v>273</v>
      </c>
      <c r="C434" s="72">
        <v>0</v>
      </c>
      <c r="D434" s="72">
        <v>1396428</v>
      </c>
      <c r="E434" s="72">
        <v>1396428</v>
      </c>
      <c r="F434" s="95"/>
    </row>
    <row r="435" spans="1:6" ht="15.15" hidden="1" customHeight="1" outlineLevel="1">
      <c r="A435" s="75"/>
      <c r="B435" s="71" t="s">
        <v>203</v>
      </c>
      <c r="C435" s="72">
        <v>559969</v>
      </c>
      <c r="D435" s="72">
        <v>484</v>
      </c>
      <c r="E435" s="72">
        <v>560453</v>
      </c>
      <c r="F435" s="95"/>
    </row>
    <row r="436" spans="1:6" ht="15.15" hidden="1" customHeight="1" outlineLevel="1">
      <c r="A436" s="75"/>
      <c r="B436" s="71" t="s">
        <v>204</v>
      </c>
      <c r="C436" s="72">
        <v>0</v>
      </c>
      <c r="D436" s="72">
        <v>4004</v>
      </c>
      <c r="E436" s="72">
        <v>4004</v>
      </c>
      <c r="F436" s="95"/>
    </row>
    <row r="437" spans="1:6" ht="15.15" hidden="1" customHeight="1" outlineLevel="1">
      <c r="A437" s="75"/>
      <c r="B437" s="71" t="s">
        <v>267</v>
      </c>
      <c r="C437" s="72">
        <v>0</v>
      </c>
      <c r="D437" s="72">
        <v>0</v>
      </c>
      <c r="E437" s="72">
        <v>0</v>
      </c>
      <c r="F437" s="95"/>
    </row>
    <row r="438" spans="1:6" ht="15.15" hidden="1" customHeight="1" outlineLevel="1">
      <c r="A438" s="75"/>
      <c r="B438" s="71" t="s">
        <v>274</v>
      </c>
      <c r="C438" s="72">
        <v>0</v>
      </c>
      <c r="D438" s="72">
        <v>4545.42</v>
      </c>
      <c r="E438" s="72">
        <v>4545.42</v>
      </c>
      <c r="F438" s="95"/>
    </row>
    <row r="439" spans="1:6" ht="15.15" hidden="1" customHeight="1" outlineLevel="1">
      <c r="A439" s="75"/>
      <c r="B439" s="71" t="s">
        <v>275</v>
      </c>
      <c r="C439" s="72">
        <v>0</v>
      </c>
      <c r="D439" s="72">
        <v>266753</v>
      </c>
      <c r="E439" s="72">
        <v>266753</v>
      </c>
      <c r="F439" s="95"/>
    </row>
    <row r="440" spans="1:6" ht="15.15" hidden="1" customHeight="1" outlineLevel="1">
      <c r="A440" s="75"/>
      <c r="B440" s="71" t="s">
        <v>205</v>
      </c>
      <c r="C440" s="72">
        <v>2630091</v>
      </c>
      <c r="D440" s="72">
        <v>25805360</v>
      </c>
      <c r="E440" s="72">
        <v>28435451</v>
      </c>
      <c r="F440" s="95"/>
    </row>
    <row r="441" spans="1:6" ht="15.15" hidden="1" customHeight="1" outlineLevel="1">
      <c r="A441" s="75"/>
      <c r="B441" s="71" t="s">
        <v>206</v>
      </c>
      <c r="C441" s="72">
        <v>619586</v>
      </c>
      <c r="D441" s="72">
        <v>16139086</v>
      </c>
      <c r="E441" s="72">
        <v>16758672</v>
      </c>
      <c r="F441" s="95"/>
    </row>
    <row r="442" spans="1:6" ht="15.15" hidden="1" customHeight="1" outlineLevel="1">
      <c r="A442" s="75"/>
      <c r="B442" s="71" t="s">
        <v>268</v>
      </c>
      <c r="C442" s="72">
        <v>1093</v>
      </c>
      <c r="D442" s="72">
        <v>23194</v>
      </c>
      <c r="E442" s="72">
        <v>24287</v>
      </c>
      <c r="F442" s="95"/>
    </row>
    <row r="443" spans="1:6" ht="15.15" hidden="1" customHeight="1" outlineLevel="1">
      <c r="A443" s="75"/>
      <c r="B443" s="71" t="s">
        <v>207</v>
      </c>
      <c r="C443" s="72">
        <v>2930581</v>
      </c>
      <c r="D443" s="72">
        <v>23563161</v>
      </c>
      <c r="E443" s="72">
        <v>26493742</v>
      </c>
      <c r="F443" s="95"/>
    </row>
    <row r="444" spans="1:6" ht="15.15" hidden="1" customHeight="1" outlineLevel="1">
      <c r="A444" s="75"/>
      <c r="B444" s="71" t="s">
        <v>270</v>
      </c>
      <c r="C444" s="72">
        <v>126741</v>
      </c>
      <c r="D444" s="72">
        <v>46250</v>
      </c>
      <c r="E444" s="72">
        <v>172991</v>
      </c>
      <c r="F444" s="95"/>
    </row>
    <row r="445" spans="1:6" ht="15.15" hidden="1" customHeight="1" outlineLevel="1">
      <c r="A445" s="75"/>
      <c r="B445" s="71" t="s">
        <v>208</v>
      </c>
      <c r="C445" s="72">
        <v>5634540</v>
      </c>
      <c r="D445" s="72">
        <v>54479040</v>
      </c>
      <c r="E445" s="72">
        <v>60113580</v>
      </c>
      <c r="F445" s="95"/>
    </row>
    <row r="446" spans="1:6" ht="15.15" hidden="1" customHeight="1" outlineLevel="1">
      <c r="A446" s="75"/>
      <c r="B446" s="71" t="s">
        <v>209</v>
      </c>
      <c r="C446" s="72">
        <v>14474</v>
      </c>
      <c r="D446" s="72">
        <v>1017</v>
      </c>
      <c r="E446" s="72">
        <v>15491</v>
      </c>
      <c r="F446" s="95"/>
    </row>
    <row r="447" spans="1:6" ht="15.15" hidden="1" customHeight="1" outlineLevel="1">
      <c r="A447" s="75"/>
      <c r="B447" s="71" t="s">
        <v>210</v>
      </c>
      <c r="C447" s="72">
        <v>39399</v>
      </c>
      <c r="D447" s="72">
        <v>1825</v>
      </c>
      <c r="E447" s="72">
        <v>41224</v>
      </c>
      <c r="F447" s="95"/>
    </row>
    <row r="448" spans="1:6" ht="15.15" hidden="1" customHeight="1" outlineLevel="1">
      <c r="A448" s="75"/>
      <c r="B448" s="71" t="s">
        <v>211</v>
      </c>
      <c r="C448" s="72">
        <v>45610</v>
      </c>
      <c r="D448" s="72">
        <v>1692805</v>
      </c>
      <c r="E448" s="72">
        <v>1738415</v>
      </c>
      <c r="F448" s="95"/>
    </row>
    <row r="449" spans="1:6" ht="15.15" hidden="1" customHeight="1" outlineLevel="1">
      <c r="A449" s="75"/>
      <c r="B449" s="71" t="s">
        <v>212</v>
      </c>
      <c r="C449" s="72">
        <v>325948.23412170418</v>
      </c>
      <c r="D449" s="72">
        <v>2564815.245878295</v>
      </c>
      <c r="E449" s="72">
        <v>2890763.4799999991</v>
      </c>
      <c r="F449" s="95"/>
    </row>
    <row r="450" spans="1:6" ht="15.15" hidden="1" customHeight="1" outlineLevel="1">
      <c r="A450" s="75"/>
      <c r="B450" s="71" t="s">
        <v>213</v>
      </c>
      <c r="C450" s="72">
        <v>1904846</v>
      </c>
      <c r="D450" s="72">
        <v>25527944</v>
      </c>
      <c r="E450" s="72">
        <v>27432790</v>
      </c>
      <c r="F450" s="95"/>
    </row>
    <row r="451" spans="1:6" ht="15.15" hidden="1" customHeight="1" outlineLevel="1">
      <c r="A451" s="75"/>
      <c r="B451" s="71" t="s">
        <v>214</v>
      </c>
      <c r="C451" s="73"/>
      <c r="D451" s="73"/>
      <c r="E451" s="72">
        <v>0</v>
      </c>
      <c r="F451" s="95"/>
    </row>
    <row r="452" spans="1:6" ht="15.15" hidden="1" customHeight="1" outlineLevel="1">
      <c r="A452" s="75"/>
      <c r="B452" s="71" t="s">
        <v>215</v>
      </c>
      <c r="C452" s="72">
        <v>48599</v>
      </c>
      <c r="D452" s="73"/>
      <c r="E452" s="72">
        <v>48599</v>
      </c>
      <c r="F452" s="95"/>
    </row>
    <row r="453" spans="1:6" ht="15.15" hidden="1" customHeight="1" outlineLevel="1">
      <c r="A453" s="75"/>
      <c r="B453" s="71" t="s">
        <v>216</v>
      </c>
      <c r="C453" s="73">
        <v>268</v>
      </c>
      <c r="D453" s="73"/>
      <c r="E453" s="72">
        <v>268</v>
      </c>
      <c r="F453" s="95"/>
    </row>
    <row r="454" spans="1:6" ht="15.15" hidden="1" customHeight="1" outlineLevel="1">
      <c r="A454" s="75"/>
      <c r="B454" s="71" t="s">
        <v>217</v>
      </c>
      <c r="C454" s="72">
        <v>1317138</v>
      </c>
      <c r="D454" s="72">
        <v>16273709</v>
      </c>
      <c r="E454" s="72">
        <v>17590847</v>
      </c>
      <c r="F454" s="95"/>
    </row>
    <row r="455" spans="1:6" ht="15.15" hidden="1" customHeight="1" outlineLevel="1">
      <c r="A455" s="75"/>
      <c r="B455" s="71" t="s">
        <v>218</v>
      </c>
      <c r="C455" s="72">
        <v>25889</v>
      </c>
      <c r="D455" s="72">
        <v>34105</v>
      </c>
      <c r="E455" s="72">
        <v>59994</v>
      </c>
      <c r="F455" s="95"/>
    </row>
    <row r="456" spans="1:6" ht="15.15" hidden="1" customHeight="1" outlineLevel="1">
      <c r="A456" s="75"/>
      <c r="B456" s="71" t="s">
        <v>219</v>
      </c>
      <c r="C456" s="72">
        <v>5917.8727190938725</v>
      </c>
      <c r="D456" s="72">
        <v>70191.127280906134</v>
      </c>
      <c r="E456" s="72">
        <v>76109</v>
      </c>
      <c r="F456" s="95"/>
    </row>
    <row r="457" spans="1:6" ht="15.15" hidden="1" customHeight="1" outlineLevel="1">
      <c r="A457" s="75"/>
      <c r="B457" s="71" t="s">
        <v>220</v>
      </c>
      <c r="C457" s="72">
        <v>194291</v>
      </c>
      <c r="D457" s="72">
        <v>2642629</v>
      </c>
      <c r="E457" s="72">
        <v>2836920</v>
      </c>
      <c r="F457" s="95"/>
    </row>
    <row r="458" spans="1:6" ht="15.15" customHeight="1" collapsed="1">
      <c r="A458" s="75" t="s">
        <v>85</v>
      </c>
      <c r="B458" s="74" t="s">
        <v>238</v>
      </c>
      <c r="C458" s="72">
        <f>SUM($C$434:$C$457)</f>
        <v>16424981.106840799</v>
      </c>
      <c r="D458" s="72">
        <f>SUM($D$434:$D$457)</f>
        <v>170537345.79315922</v>
      </c>
      <c r="E458" s="72">
        <f>SUM($E$434:$E$457)</f>
        <v>186962326.90000001</v>
      </c>
      <c r="F458" s="95"/>
    </row>
    <row r="459" spans="1:6" ht="15.15" hidden="1" customHeight="1" outlineLevel="1">
      <c r="A459" s="75"/>
      <c r="B459" s="71" t="s">
        <v>273</v>
      </c>
      <c r="C459" s="72">
        <v>0</v>
      </c>
      <c r="D459" s="72">
        <v>0</v>
      </c>
      <c r="E459" s="72">
        <v>0</v>
      </c>
      <c r="F459" s="95"/>
    </row>
    <row r="460" spans="1:6" ht="15.15" hidden="1" customHeight="1" outlineLevel="1">
      <c r="A460" s="75"/>
      <c r="B460" s="71" t="s">
        <v>203</v>
      </c>
      <c r="C460" s="72">
        <v>30348</v>
      </c>
      <c r="D460" s="72">
        <v>26</v>
      </c>
      <c r="E460" s="72">
        <v>30374</v>
      </c>
      <c r="F460" s="95"/>
    </row>
    <row r="461" spans="1:6" ht="15.15" hidden="1" customHeight="1" outlineLevel="1">
      <c r="A461" s="75"/>
      <c r="B461" s="71" t="s">
        <v>204</v>
      </c>
      <c r="C461" s="73"/>
      <c r="D461" s="72">
        <v>20184</v>
      </c>
      <c r="E461" s="72">
        <v>20184</v>
      </c>
      <c r="F461" s="95"/>
    </row>
    <row r="462" spans="1:6" ht="15.15" hidden="1" customHeight="1" outlineLevel="1">
      <c r="A462" s="75"/>
      <c r="B462" s="71" t="s">
        <v>267</v>
      </c>
      <c r="C462" s="72">
        <v>0</v>
      </c>
      <c r="D462" s="72">
        <v>0</v>
      </c>
      <c r="E462" s="72">
        <v>0</v>
      </c>
      <c r="F462" s="95"/>
    </row>
    <row r="463" spans="1:6" ht="15.15" hidden="1" customHeight="1" outlineLevel="1">
      <c r="A463" s="75"/>
      <c r="B463" s="71" t="s">
        <v>274</v>
      </c>
      <c r="C463" s="72">
        <v>0</v>
      </c>
      <c r="D463" s="72">
        <v>0</v>
      </c>
      <c r="E463" s="72">
        <v>0</v>
      </c>
      <c r="F463" s="95"/>
    </row>
    <row r="464" spans="1:6" ht="15.15" hidden="1" customHeight="1" outlineLevel="1">
      <c r="A464" s="75"/>
      <c r="B464" s="71" t="s">
        <v>275</v>
      </c>
      <c r="C464" s="72">
        <v>0</v>
      </c>
      <c r="D464" s="72">
        <v>564</v>
      </c>
      <c r="E464" s="72">
        <v>564</v>
      </c>
      <c r="F464" s="95"/>
    </row>
    <row r="465" spans="1:6" ht="15.15" hidden="1" customHeight="1" outlineLevel="1">
      <c r="A465" s="75"/>
      <c r="B465" s="71" t="s">
        <v>205</v>
      </c>
      <c r="C465" s="72">
        <v>136343</v>
      </c>
      <c r="D465" s="72">
        <v>1337745</v>
      </c>
      <c r="E465" s="72">
        <v>1474088</v>
      </c>
      <c r="F465" s="95"/>
    </row>
    <row r="466" spans="1:6" ht="15.15" hidden="1" customHeight="1" outlineLevel="1">
      <c r="A466" s="75"/>
      <c r="B466" s="71" t="s">
        <v>206</v>
      </c>
      <c r="C466" s="72">
        <v>133955</v>
      </c>
      <c r="D466" s="72">
        <v>3489277</v>
      </c>
      <c r="E466" s="72">
        <v>3623232</v>
      </c>
      <c r="F466" s="95"/>
    </row>
    <row r="467" spans="1:6" ht="15.15" hidden="1" customHeight="1" outlineLevel="1">
      <c r="A467" s="75"/>
      <c r="B467" s="71" t="s">
        <v>268</v>
      </c>
      <c r="C467" s="73"/>
      <c r="D467" s="73"/>
      <c r="E467" s="72">
        <v>0</v>
      </c>
      <c r="F467" s="95"/>
    </row>
    <row r="468" spans="1:6" ht="15.15" hidden="1" customHeight="1" outlineLevel="1">
      <c r="A468" s="75"/>
      <c r="B468" s="71" t="s">
        <v>207</v>
      </c>
      <c r="C468" s="72">
        <v>-102663</v>
      </c>
      <c r="D468" s="72">
        <v>-822570</v>
      </c>
      <c r="E468" s="72">
        <v>-925233</v>
      </c>
      <c r="F468" s="95"/>
    </row>
    <row r="469" spans="1:6" ht="15.15" hidden="1" customHeight="1" outlineLevel="1">
      <c r="A469" s="75"/>
      <c r="B469" s="71" t="s">
        <v>270</v>
      </c>
      <c r="C469" s="72">
        <v>6474</v>
      </c>
      <c r="D469" s="72">
        <v>0</v>
      </c>
      <c r="E469" s="72">
        <v>6474</v>
      </c>
      <c r="F469" s="95"/>
    </row>
    <row r="470" spans="1:6" ht="15.15" hidden="1" customHeight="1" outlineLevel="1">
      <c r="A470" s="75"/>
      <c r="B470" s="71" t="s">
        <v>208</v>
      </c>
      <c r="C470" s="72">
        <v>310215</v>
      </c>
      <c r="D470" s="72">
        <v>2999391</v>
      </c>
      <c r="E470" s="72">
        <v>3309606</v>
      </c>
      <c r="F470" s="95"/>
    </row>
    <row r="471" spans="1:6" ht="15.15" hidden="1" customHeight="1" outlineLevel="1">
      <c r="A471" s="75"/>
      <c r="B471" s="71" t="s">
        <v>209</v>
      </c>
      <c r="C471" s="72">
        <v>0</v>
      </c>
      <c r="D471" s="72">
        <v>0</v>
      </c>
      <c r="E471" s="72">
        <v>0</v>
      </c>
      <c r="F471" s="95"/>
    </row>
    <row r="472" spans="1:6" ht="15.15" hidden="1" customHeight="1" outlineLevel="1">
      <c r="A472" s="75"/>
      <c r="B472" s="71" t="s">
        <v>210</v>
      </c>
      <c r="C472" s="72">
        <v>-58486</v>
      </c>
      <c r="D472" s="72">
        <v>-2709</v>
      </c>
      <c r="E472" s="72">
        <v>-61195</v>
      </c>
      <c r="F472" s="95"/>
    </row>
    <row r="473" spans="1:6" ht="15.15" hidden="1" customHeight="1" outlineLevel="1">
      <c r="A473" s="75"/>
      <c r="B473" s="71" t="s">
        <v>211</v>
      </c>
      <c r="C473" s="72">
        <v>14822</v>
      </c>
      <c r="D473" s="72">
        <v>550111</v>
      </c>
      <c r="E473" s="72">
        <v>564933</v>
      </c>
      <c r="F473" s="95"/>
    </row>
    <row r="474" spans="1:6" ht="15.15" hidden="1" customHeight="1" outlineLevel="1">
      <c r="A474" s="75"/>
      <c r="B474" s="71" t="s">
        <v>212</v>
      </c>
      <c r="C474" s="73"/>
      <c r="D474" s="73"/>
      <c r="E474" s="72">
        <v>0</v>
      </c>
      <c r="F474" s="95"/>
    </row>
    <row r="475" spans="1:6" ht="15.15" hidden="1" customHeight="1" outlineLevel="1">
      <c r="A475" s="75"/>
      <c r="B475" s="71" t="s">
        <v>213</v>
      </c>
      <c r="C475" s="72">
        <v>630796</v>
      </c>
      <c r="D475" s="72">
        <v>8453665</v>
      </c>
      <c r="E475" s="72">
        <v>9084461</v>
      </c>
      <c r="F475" s="95"/>
    </row>
    <row r="476" spans="1:6" ht="15.15" hidden="1" customHeight="1" outlineLevel="1">
      <c r="A476" s="75"/>
      <c r="B476" s="71" t="s">
        <v>214</v>
      </c>
      <c r="C476" s="73"/>
      <c r="D476" s="73"/>
      <c r="E476" s="72">
        <v>0</v>
      </c>
      <c r="F476" s="95"/>
    </row>
    <row r="477" spans="1:6" ht="15.15" hidden="1" customHeight="1" outlineLevel="1">
      <c r="A477" s="75"/>
      <c r="B477" s="71" t="s">
        <v>215</v>
      </c>
      <c r="C477" s="73"/>
      <c r="D477" s="73"/>
      <c r="E477" s="72">
        <v>0</v>
      </c>
      <c r="F477" s="95"/>
    </row>
    <row r="478" spans="1:6" ht="15.15" hidden="1" customHeight="1" outlineLevel="1">
      <c r="A478" s="75"/>
      <c r="B478" s="71" t="s">
        <v>216</v>
      </c>
      <c r="C478" s="73"/>
      <c r="D478" s="73"/>
      <c r="E478" s="72">
        <v>0</v>
      </c>
      <c r="F478" s="95"/>
    </row>
    <row r="479" spans="1:6" ht="15.15" hidden="1" customHeight="1" outlineLevel="1">
      <c r="A479" s="75"/>
      <c r="B479" s="71" t="s">
        <v>217</v>
      </c>
      <c r="C479" s="72">
        <v>-2219570</v>
      </c>
      <c r="D479" s="72">
        <v>452524</v>
      </c>
      <c r="E479" s="72">
        <v>-1767046</v>
      </c>
      <c r="F479" s="95"/>
    </row>
    <row r="480" spans="1:6" ht="15.15" hidden="1" customHeight="1" outlineLevel="1">
      <c r="A480" s="75"/>
      <c r="B480" s="71" t="s">
        <v>218</v>
      </c>
      <c r="C480" s="73"/>
      <c r="D480" s="73"/>
      <c r="E480" s="72">
        <v>0</v>
      </c>
      <c r="F480" s="95"/>
    </row>
    <row r="481" spans="1:6" ht="15.15" hidden="1" customHeight="1" outlineLevel="1">
      <c r="A481" s="75"/>
      <c r="B481" s="71" t="s">
        <v>219</v>
      </c>
      <c r="C481" s="73">
        <v>-6063.2508930833174</v>
      </c>
      <c r="D481" s="72">
        <v>-71915.439106916689</v>
      </c>
      <c r="E481" s="72">
        <v>-77978.69</v>
      </c>
      <c r="F481" s="95"/>
    </row>
    <row r="482" spans="1:6" ht="15.15" hidden="1" customHeight="1" outlineLevel="1">
      <c r="A482" s="75"/>
      <c r="B482" s="71" t="s">
        <v>220</v>
      </c>
      <c r="C482" s="72">
        <v>2722</v>
      </c>
      <c r="D482" s="72">
        <v>37021</v>
      </c>
      <c r="E482" s="72">
        <v>39743</v>
      </c>
      <c r="F482" s="95"/>
    </row>
    <row r="483" spans="1:6" ht="15.15" customHeight="1" collapsed="1">
      <c r="A483" s="75" t="s">
        <v>87</v>
      </c>
      <c r="B483" s="74" t="s">
        <v>239</v>
      </c>
      <c r="C483" s="72">
        <f>SUM($C$459:$C$482)</f>
        <v>-1121107.2508930834</v>
      </c>
      <c r="D483" s="72">
        <f>SUM($D$459:$D$482)</f>
        <v>16443313.560893083</v>
      </c>
      <c r="E483" s="72">
        <f>SUM($E$459:$E$482)</f>
        <v>15322206.310000001</v>
      </c>
      <c r="F483" s="95"/>
    </row>
    <row r="484" spans="1:6" ht="15.15" hidden="1" customHeight="1" outlineLevel="1">
      <c r="A484" s="75"/>
      <c r="B484" s="71" t="s">
        <v>273</v>
      </c>
      <c r="C484" s="72">
        <v>0</v>
      </c>
      <c r="D484" s="72">
        <v>0</v>
      </c>
      <c r="E484" s="72">
        <v>0</v>
      </c>
      <c r="F484" s="95"/>
    </row>
    <row r="485" spans="1:6" ht="15.15" hidden="1" customHeight="1" outlineLevel="1">
      <c r="A485" s="75"/>
      <c r="B485" s="71" t="s">
        <v>203</v>
      </c>
      <c r="C485" s="72">
        <v>16780</v>
      </c>
      <c r="D485" s="72">
        <v>15</v>
      </c>
      <c r="E485" s="72">
        <v>16795</v>
      </c>
      <c r="F485" s="95"/>
    </row>
    <row r="486" spans="1:6" ht="15.15" hidden="1" customHeight="1" outlineLevel="1">
      <c r="A486" s="75"/>
      <c r="B486" s="71" t="s">
        <v>204</v>
      </c>
      <c r="C486" s="73"/>
      <c r="D486" s="72">
        <v>22200</v>
      </c>
      <c r="E486" s="72">
        <v>22200</v>
      </c>
      <c r="F486" s="95"/>
    </row>
    <row r="487" spans="1:6" ht="15.15" hidden="1" customHeight="1" outlineLevel="1">
      <c r="A487" s="75"/>
      <c r="B487" s="71" t="s">
        <v>267</v>
      </c>
      <c r="C487" s="72">
        <v>0</v>
      </c>
      <c r="D487" s="72">
        <v>0</v>
      </c>
      <c r="E487" s="72">
        <v>0</v>
      </c>
      <c r="F487" s="95"/>
    </row>
    <row r="488" spans="1:6" ht="15.15" hidden="1" customHeight="1" outlineLevel="1">
      <c r="A488" s="75"/>
      <c r="B488" s="71" t="s">
        <v>274</v>
      </c>
      <c r="C488" s="72">
        <v>0</v>
      </c>
      <c r="D488" s="72">
        <v>0</v>
      </c>
      <c r="E488" s="72">
        <v>0</v>
      </c>
      <c r="F488" s="95"/>
    </row>
    <row r="489" spans="1:6" ht="15.15" hidden="1" customHeight="1" outlineLevel="1">
      <c r="A489" s="75"/>
      <c r="B489" s="71" t="s">
        <v>275</v>
      </c>
      <c r="C489" s="72">
        <v>0</v>
      </c>
      <c r="D489" s="72">
        <v>0</v>
      </c>
      <c r="E489" s="72">
        <v>0</v>
      </c>
      <c r="F489" s="95"/>
    </row>
    <row r="490" spans="1:6" ht="15.15" hidden="1" customHeight="1" outlineLevel="1">
      <c r="A490" s="75"/>
      <c r="B490" s="71" t="s">
        <v>205</v>
      </c>
      <c r="C490" s="72">
        <v>-1661206</v>
      </c>
      <c r="D490" s="72">
        <v>-16299070</v>
      </c>
      <c r="E490" s="72">
        <v>-17960276</v>
      </c>
      <c r="F490" s="95"/>
    </row>
    <row r="491" spans="1:6" ht="15.15" hidden="1" customHeight="1" outlineLevel="1">
      <c r="A491" s="75"/>
      <c r="B491" s="71" t="s">
        <v>206</v>
      </c>
      <c r="C491" s="72">
        <v>-199860</v>
      </c>
      <c r="D491" s="72">
        <v>-5205984</v>
      </c>
      <c r="E491" s="72">
        <v>-5405844</v>
      </c>
      <c r="F491" s="95"/>
    </row>
    <row r="492" spans="1:6" ht="15.15" hidden="1" customHeight="1" outlineLevel="1">
      <c r="A492" s="75"/>
      <c r="B492" s="71" t="s">
        <v>268</v>
      </c>
      <c r="C492" s="72">
        <v>0</v>
      </c>
      <c r="D492" s="72">
        <v>125</v>
      </c>
      <c r="E492" s="72">
        <v>125</v>
      </c>
      <c r="F492" s="95"/>
    </row>
    <row r="493" spans="1:6" ht="15.15" hidden="1" customHeight="1" outlineLevel="1">
      <c r="A493" s="75"/>
      <c r="B493" s="71" t="s">
        <v>207</v>
      </c>
      <c r="C493" s="72">
        <v>-2581960</v>
      </c>
      <c r="D493" s="72">
        <v>-20687414</v>
      </c>
      <c r="E493" s="72">
        <v>-23269374</v>
      </c>
      <c r="F493" s="95"/>
    </row>
    <row r="494" spans="1:6" ht="15.15" hidden="1" customHeight="1" outlineLevel="1">
      <c r="A494" s="75"/>
      <c r="B494" s="71" t="s">
        <v>270</v>
      </c>
      <c r="C494" s="72">
        <v>-30714</v>
      </c>
      <c r="D494" s="72">
        <v>0</v>
      </c>
      <c r="E494" s="72">
        <v>-30714</v>
      </c>
      <c r="F494" s="95"/>
    </row>
    <row r="495" spans="1:6" ht="15.15" hidden="1" customHeight="1" outlineLevel="1">
      <c r="A495" s="75"/>
      <c r="B495" s="71" t="s">
        <v>208</v>
      </c>
      <c r="C495" s="72">
        <v>-3424456</v>
      </c>
      <c r="D495" s="72">
        <v>-33110255</v>
      </c>
      <c r="E495" s="72">
        <v>-36534711</v>
      </c>
      <c r="F495" s="95"/>
    </row>
    <row r="496" spans="1:6" ht="15.15" hidden="1" customHeight="1" outlineLevel="1">
      <c r="A496" s="75"/>
      <c r="B496" s="71" t="s">
        <v>209</v>
      </c>
      <c r="C496" s="72">
        <v>0</v>
      </c>
      <c r="D496" s="72">
        <v>0</v>
      </c>
      <c r="E496" s="72">
        <v>0</v>
      </c>
      <c r="F496" s="95"/>
    </row>
    <row r="497" spans="1:6" ht="15.15" hidden="1" customHeight="1" outlineLevel="1">
      <c r="A497" s="75"/>
      <c r="B497" s="71" t="s">
        <v>210</v>
      </c>
      <c r="C497" s="72">
        <v>-60169</v>
      </c>
      <c r="D497" s="72">
        <v>-2787</v>
      </c>
      <c r="E497" s="72">
        <v>-62956</v>
      </c>
      <c r="F497" s="95"/>
    </row>
    <row r="498" spans="1:6" ht="15.15" hidden="1" customHeight="1" outlineLevel="1">
      <c r="A498" s="75"/>
      <c r="B498" s="71" t="s">
        <v>211</v>
      </c>
      <c r="C498" s="72">
        <v>-197</v>
      </c>
      <c r="D498" s="72">
        <v>-7303</v>
      </c>
      <c r="E498" s="72">
        <v>-7500</v>
      </c>
      <c r="F498" s="95"/>
    </row>
    <row r="499" spans="1:6" ht="15.15" hidden="1" customHeight="1" outlineLevel="1">
      <c r="A499" s="75"/>
      <c r="B499" s="71" t="s">
        <v>212</v>
      </c>
      <c r="C499" s="73"/>
      <c r="D499" s="73"/>
      <c r="E499" s="72">
        <v>0</v>
      </c>
      <c r="F499" s="95"/>
    </row>
    <row r="500" spans="1:6" ht="15.15" hidden="1" customHeight="1" outlineLevel="1">
      <c r="A500" s="75"/>
      <c r="B500" s="71" t="s">
        <v>213</v>
      </c>
      <c r="C500" s="72">
        <v>-364783</v>
      </c>
      <c r="D500" s="72">
        <v>-4888668</v>
      </c>
      <c r="E500" s="72">
        <v>-5253451</v>
      </c>
      <c r="F500" s="95"/>
    </row>
    <row r="501" spans="1:6" ht="15.15" hidden="1" customHeight="1" outlineLevel="1">
      <c r="A501" s="75"/>
      <c r="B501" s="71" t="s">
        <v>214</v>
      </c>
      <c r="C501" s="73"/>
      <c r="D501" s="73"/>
      <c r="E501" s="72">
        <v>0</v>
      </c>
      <c r="F501" s="95"/>
    </row>
    <row r="502" spans="1:6" ht="15.15" hidden="1" customHeight="1" outlineLevel="1">
      <c r="A502" s="75"/>
      <c r="B502" s="71" t="s">
        <v>215</v>
      </c>
      <c r="C502" s="73"/>
      <c r="D502" s="73"/>
      <c r="E502" s="72">
        <v>0</v>
      </c>
      <c r="F502" s="95"/>
    </row>
    <row r="503" spans="1:6" ht="15.15" hidden="1" customHeight="1" outlineLevel="1">
      <c r="A503" s="75"/>
      <c r="B503" s="71" t="s">
        <v>216</v>
      </c>
      <c r="C503" s="73"/>
      <c r="D503" s="73"/>
      <c r="E503" s="72">
        <v>0</v>
      </c>
      <c r="F503" s="95"/>
    </row>
    <row r="504" spans="1:6" ht="15.15" hidden="1" customHeight="1" outlineLevel="1">
      <c r="A504" s="75"/>
      <c r="B504" s="71" t="s">
        <v>217</v>
      </c>
      <c r="C504" s="72">
        <v>-365190</v>
      </c>
      <c r="D504" s="72">
        <v>-16528100</v>
      </c>
      <c r="E504" s="72">
        <v>-16893290</v>
      </c>
      <c r="F504" s="95"/>
    </row>
    <row r="505" spans="1:6" ht="15.15" hidden="1" customHeight="1" outlineLevel="1">
      <c r="A505" s="75"/>
      <c r="B505" s="71" t="s">
        <v>218</v>
      </c>
      <c r="C505" s="73"/>
      <c r="D505" s="73"/>
      <c r="E505" s="72">
        <v>0</v>
      </c>
      <c r="F505" s="95"/>
    </row>
    <row r="506" spans="1:6" ht="15.15" hidden="1" customHeight="1" outlineLevel="1">
      <c r="A506" s="75"/>
      <c r="B506" s="71" t="s">
        <v>219</v>
      </c>
      <c r="C506" s="73"/>
      <c r="D506" s="73"/>
      <c r="E506" s="72">
        <v>0</v>
      </c>
      <c r="F506" s="95"/>
    </row>
    <row r="507" spans="1:6" ht="15.15" hidden="1" customHeight="1" outlineLevel="1">
      <c r="A507" s="75"/>
      <c r="B507" s="71" t="s">
        <v>220</v>
      </c>
      <c r="C507" s="72">
        <v>0</v>
      </c>
      <c r="D507" s="72">
        <v>0</v>
      </c>
      <c r="E507" s="72">
        <v>0</v>
      </c>
      <c r="F507" s="95"/>
    </row>
    <row r="508" spans="1:6" ht="15.15" customHeight="1" collapsed="1">
      <c r="A508" s="75" t="s">
        <v>89</v>
      </c>
      <c r="B508" s="74" t="s">
        <v>240</v>
      </c>
      <c r="C508" s="72">
        <f>SUM($C$484:$C$507)</f>
        <v>-8671755</v>
      </c>
      <c r="D508" s="72">
        <f>SUM($D$484:$D$507)</f>
        <v>-96707241</v>
      </c>
      <c r="E508" s="72">
        <f>SUM($E$484:$E$507)</f>
        <v>-105378996</v>
      </c>
      <c r="F508" s="95"/>
    </row>
    <row r="509" spans="1:6" hidden="1" outlineLevel="1">
      <c r="A509" s="76"/>
      <c r="B509" s="77" t="s">
        <v>273</v>
      </c>
      <c r="C509" s="72">
        <v>0</v>
      </c>
      <c r="D509" s="72">
        <v>32156</v>
      </c>
      <c r="E509" s="72">
        <v>32156</v>
      </c>
      <c r="F509" s="95"/>
    </row>
    <row r="510" spans="1:6" hidden="1" outlineLevel="1">
      <c r="A510" s="76"/>
      <c r="B510" s="77" t="s">
        <v>203</v>
      </c>
      <c r="C510" s="72">
        <v>31481</v>
      </c>
      <c r="D510" s="72">
        <v>27</v>
      </c>
      <c r="E510" s="72">
        <v>31508</v>
      </c>
      <c r="F510" s="95"/>
    </row>
    <row r="511" spans="1:6" hidden="1" outlineLevel="1">
      <c r="A511" s="76"/>
      <c r="B511" s="77" t="s">
        <v>204</v>
      </c>
      <c r="C511" s="73">
        <v>0</v>
      </c>
      <c r="D511" s="73">
        <v>43916</v>
      </c>
      <c r="E511" s="72">
        <v>43916</v>
      </c>
      <c r="F511" s="95"/>
    </row>
    <row r="512" spans="1:6" hidden="1" outlineLevel="1">
      <c r="A512" s="76"/>
      <c r="B512" s="77" t="s">
        <v>267</v>
      </c>
      <c r="C512" s="72">
        <v>0</v>
      </c>
      <c r="D512" s="72">
        <v>0</v>
      </c>
      <c r="E512" s="72">
        <v>0</v>
      </c>
      <c r="F512" s="95"/>
    </row>
    <row r="513" spans="1:6" hidden="1" outlineLevel="1">
      <c r="A513" s="76"/>
      <c r="B513" s="77" t="s">
        <v>274</v>
      </c>
      <c r="C513" s="72">
        <v>0</v>
      </c>
      <c r="D513" s="72">
        <v>0</v>
      </c>
      <c r="E513" s="72">
        <v>0</v>
      </c>
      <c r="F513" s="95"/>
    </row>
    <row r="514" spans="1:6" hidden="1" outlineLevel="1">
      <c r="A514" s="76"/>
      <c r="B514" s="77" t="s">
        <v>275</v>
      </c>
      <c r="C514" s="72">
        <v>0</v>
      </c>
      <c r="D514" s="72">
        <v>5222</v>
      </c>
      <c r="E514" s="72">
        <v>5222</v>
      </c>
      <c r="F514" s="95"/>
    </row>
    <row r="515" spans="1:6" hidden="1" outlineLevel="1">
      <c r="A515" s="76"/>
      <c r="B515" s="77" t="s">
        <v>205</v>
      </c>
      <c r="C515" s="72">
        <v>194026</v>
      </c>
      <c r="D515" s="72">
        <v>1648403</v>
      </c>
      <c r="E515" s="72">
        <v>1842429</v>
      </c>
      <c r="F515" s="95"/>
    </row>
    <row r="516" spans="1:6" hidden="1" outlineLevel="1">
      <c r="A516" s="76"/>
      <c r="B516" s="77" t="s">
        <v>206</v>
      </c>
      <c r="C516" s="72">
        <v>17552</v>
      </c>
      <c r="D516" s="72">
        <v>457201</v>
      </c>
      <c r="E516" s="72">
        <v>474753</v>
      </c>
      <c r="F516" s="95"/>
    </row>
    <row r="517" spans="1:6" hidden="1" outlineLevel="1">
      <c r="A517" s="76"/>
      <c r="B517" s="77" t="s">
        <v>268</v>
      </c>
      <c r="C517" s="72">
        <v>268</v>
      </c>
      <c r="D517" s="72">
        <v>16407</v>
      </c>
      <c r="E517" s="72">
        <v>16675</v>
      </c>
      <c r="F517" s="95"/>
    </row>
    <row r="518" spans="1:6" hidden="1" outlineLevel="1">
      <c r="A518" s="76"/>
      <c r="B518" s="77" t="s">
        <v>207</v>
      </c>
      <c r="C518" s="72">
        <v>129542</v>
      </c>
      <c r="D518" s="72">
        <v>1040953</v>
      </c>
      <c r="E518" s="72">
        <v>1170495</v>
      </c>
      <c r="F518" s="95"/>
    </row>
    <row r="519" spans="1:6" hidden="1" outlineLevel="1">
      <c r="A519" s="76"/>
      <c r="B519" s="77" t="s">
        <v>270</v>
      </c>
      <c r="C519" s="72">
        <v>0</v>
      </c>
      <c r="D519" s="72"/>
      <c r="E519" s="72">
        <v>0</v>
      </c>
      <c r="F519" s="95"/>
    </row>
    <row r="520" spans="1:6" hidden="1" outlineLevel="1">
      <c r="A520" s="76"/>
      <c r="B520" s="77" t="s">
        <v>208</v>
      </c>
      <c r="C520" s="72">
        <v>2217872</v>
      </c>
      <c r="D520" s="72">
        <v>21444084</v>
      </c>
      <c r="E520" s="72">
        <v>23661956</v>
      </c>
      <c r="F520" s="95"/>
    </row>
    <row r="521" spans="1:6" hidden="1" outlineLevel="1">
      <c r="A521" s="76"/>
      <c r="B521" s="77" t="s">
        <v>209</v>
      </c>
      <c r="C521" s="72">
        <v>1654</v>
      </c>
      <c r="D521" s="72">
        <v>116</v>
      </c>
      <c r="E521" s="72">
        <v>1770</v>
      </c>
      <c r="F521" s="95"/>
    </row>
    <row r="522" spans="1:6" hidden="1" outlineLevel="1">
      <c r="A522" s="76"/>
      <c r="B522" s="77" t="s">
        <v>210</v>
      </c>
      <c r="C522" s="72">
        <v>20196</v>
      </c>
      <c r="D522" s="72">
        <v>936</v>
      </c>
      <c r="E522" s="72">
        <v>21132</v>
      </c>
      <c r="F522" s="95"/>
    </row>
    <row r="523" spans="1:6" hidden="1" outlineLevel="1">
      <c r="A523" s="76"/>
      <c r="B523" s="77" t="s">
        <v>211</v>
      </c>
      <c r="C523" s="72">
        <v>855</v>
      </c>
      <c r="D523" s="72">
        <v>31718</v>
      </c>
      <c r="E523" s="72">
        <v>32573</v>
      </c>
      <c r="F523" s="95"/>
    </row>
    <row r="524" spans="1:6" hidden="1" outlineLevel="1">
      <c r="A524" s="76"/>
      <c r="B524" s="77" t="s">
        <v>212</v>
      </c>
      <c r="C524" s="73"/>
      <c r="D524" s="73"/>
      <c r="E524" s="72">
        <v>0</v>
      </c>
      <c r="F524" s="95"/>
    </row>
    <row r="525" spans="1:6" hidden="1" outlineLevel="1">
      <c r="A525" s="76"/>
      <c r="B525" s="77" t="s">
        <v>213</v>
      </c>
      <c r="C525" s="72">
        <v>487227</v>
      </c>
      <c r="D525" s="72">
        <v>6529607</v>
      </c>
      <c r="E525" s="72">
        <v>7016834</v>
      </c>
      <c r="F525" s="95"/>
    </row>
    <row r="526" spans="1:6" hidden="1" outlineLevel="1">
      <c r="A526" s="76"/>
      <c r="B526" s="77" t="s">
        <v>214</v>
      </c>
      <c r="C526" s="73"/>
      <c r="D526" s="73"/>
      <c r="E526" s="72">
        <v>0</v>
      </c>
      <c r="F526" s="95"/>
    </row>
    <row r="527" spans="1:6" hidden="1" outlineLevel="1">
      <c r="A527" s="76"/>
      <c r="B527" s="77" t="s">
        <v>215</v>
      </c>
      <c r="C527" s="72">
        <v>15230</v>
      </c>
      <c r="D527" s="73"/>
      <c r="E527" s="72">
        <v>15230</v>
      </c>
      <c r="F527" s="95"/>
    </row>
    <row r="528" spans="1:6" hidden="1" outlineLevel="1">
      <c r="A528" s="76"/>
      <c r="B528" s="77" t="s">
        <v>216</v>
      </c>
      <c r="C528" s="73"/>
      <c r="D528" s="73"/>
      <c r="E528" s="72">
        <v>0</v>
      </c>
      <c r="F528" s="95"/>
    </row>
    <row r="529" spans="1:6" hidden="1" outlineLevel="1">
      <c r="A529" s="76"/>
      <c r="B529" s="77" t="s">
        <v>217</v>
      </c>
      <c r="C529" s="72">
        <v>92125</v>
      </c>
      <c r="D529" s="72">
        <v>1423960</v>
      </c>
      <c r="E529" s="72">
        <v>1516085</v>
      </c>
      <c r="F529" s="95"/>
    </row>
    <row r="530" spans="1:6" hidden="1" outlineLevel="1">
      <c r="A530" s="76"/>
      <c r="B530" s="77" t="s">
        <v>218</v>
      </c>
      <c r="C530" s="72">
        <v>8751</v>
      </c>
      <c r="D530" s="72">
        <v>122730</v>
      </c>
      <c r="E530" s="72">
        <v>131481</v>
      </c>
      <c r="F530" s="95"/>
    </row>
    <row r="531" spans="1:6" hidden="1" outlineLevel="1">
      <c r="A531" s="76"/>
      <c r="B531" s="77" t="s">
        <v>219</v>
      </c>
      <c r="C531" s="72">
        <v>2942.8021495427056</v>
      </c>
      <c r="D531" s="72">
        <v>34904.197850457291</v>
      </c>
      <c r="E531" s="72">
        <v>37847</v>
      </c>
      <c r="F531" s="95"/>
    </row>
    <row r="532" spans="1:6" hidden="1" outlineLevel="1">
      <c r="A532" s="76"/>
      <c r="B532" s="77" t="s">
        <v>220</v>
      </c>
      <c r="C532" s="72">
        <v>3483</v>
      </c>
      <c r="D532" s="72">
        <v>47375</v>
      </c>
      <c r="E532" s="72">
        <v>50858</v>
      </c>
      <c r="F532" s="95"/>
    </row>
    <row r="533" spans="1:6" ht="45" collapsed="1">
      <c r="A533" s="76" t="s">
        <v>91</v>
      </c>
      <c r="B533" s="78" t="s">
        <v>241</v>
      </c>
      <c r="C533" s="72">
        <f>SUM($C$509:$C$532)</f>
        <v>3223204.8021495426</v>
      </c>
      <c r="D533" s="72">
        <f>SUM($D$509:$D$532)</f>
        <v>32879715.197850458</v>
      </c>
      <c r="E533" s="72">
        <f>SUM($E$509:$E$532)</f>
        <v>36102920</v>
      </c>
      <c r="F533" s="95"/>
    </row>
    <row r="534" spans="1:6" ht="15.6" hidden="1" outlineLevel="1" thickBot="1">
      <c r="A534" s="79"/>
      <c r="B534" s="80" t="s">
        <v>273</v>
      </c>
      <c r="C534" s="81">
        <v>0</v>
      </c>
      <c r="D534" s="81">
        <v>1364272</v>
      </c>
      <c r="E534" s="81">
        <v>1364272</v>
      </c>
      <c r="F534" s="95"/>
    </row>
    <row r="535" spans="1:6" ht="15.6" hidden="1" outlineLevel="1" thickBot="1">
      <c r="A535" s="79"/>
      <c r="B535" s="80" t="s">
        <v>203</v>
      </c>
      <c r="C535" s="81">
        <v>827552</v>
      </c>
      <c r="D535" s="81">
        <v>958</v>
      </c>
      <c r="E535" s="81">
        <v>828510</v>
      </c>
      <c r="F535" s="95"/>
    </row>
    <row r="536" spans="1:6" ht="15.6" hidden="1" outlineLevel="1" thickBot="1">
      <c r="A536" s="79"/>
      <c r="B536" s="80" t="s">
        <v>204</v>
      </c>
      <c r="C536" s="81">
        <v>8533</v>
      </c>
      <c r="D536" s="81">
        <v>171792</v>
      </c>
      <c r="E536" s="81">
        <v>180325</v>
      </c>
      <c r="F536" s="95"/>
    </row>
    <row r="537" spans="1:6" ht="15.6" hidden="1" outlineLevel="1" thickBot="1">
      <c r="A537" s="79"/>
      <c r="B537" s="80" t="s">
        <v>267</v>
      </c>
      <c r="C537" s="81">
        <v>0</v>
      </c>
      <c r="D537" s="81">
        <v>0</v>
      </c>
      <c r="E537" s="81">
        <v>0</v>
      </c>
      <c r="F537" s="95"/>
    </row>
    <row r="538" spans="1:6" ht="15.6" hidden="1" outlineLevel="1" thickBot="1">
      <c r="A538" s="79"/>
      <c r="B538" s="80" t="s">
        <v>274</v>
      </c>
      <c r="C538" s="81">
        <v>0</v>
      </c>
      <c r="D538" s="81">
        <v>4545.42</v>
      </c>
      <c r="E538" s="81">
        <v>4545.42</v>
      </c>
      <c r="F538" s="95"/>
    </row>
    <row r="539" spans="1:6" ht="15.6" hidden="1" outlineLevel="1" thickBot="1">
      <c r="A539" s="79"/>
      <c r="B539" s="80" t="s">
        <v>275</v>
      </c>
      <c r="C539" s="81">
        <v>0</v>
      </c>
      <c r="D539" s="81">
        <v>279614</v>
      </c>
      <c r="E539" s="81">
        <v>279614</v>
      </c>
      <c r="F539" s="95"/>
    </row>
    <row r="540" spans="1:6" ht="15.6" hidden="1" outlineLevel="1" thickBot="1">
      <c r="A540" s="79"/>
      <c r="B540" s="80" t="s">
        <v>205</v>
      </c>
      <c r="C540" s="81">
        <v>6087297</v>
      </c>
      <c r="D540" s="81">
        <v>62893160</v>
      </c>
      <c r="E540" s="81">
        <v>68980457</v>
      </c>
      <c r="F540" s="95"/>
    </row>
    <row r="541" spans="1:6" ht="15.6" hidden="1" outlineLevel="1" thickBot="1">
      <c r="A541" s="79"/>
      <c r="B541" s="80" t="s">
        <v>206</v>
      </c>
      <c r="C541" s="81">
        <v>812171</v>
      </c>
      <c r="D541" s="81">
        <v>21155565</v>
      </c>
      <c r="E541" s="81">
        <v>21967736</v>
      </c>
      <c r="F541" s="95"/>
    </row>
    <row r="542" spans="1:6" ht="15.6" hidden="1" outlineLevel="1" thickBot="1">
      <c r="A542" s="79"/>
      <c r="B542" s="80" t="s">
        <v>268</v>
      </c>
      <c r="C542" s="81">
        <v>825</v>
      </c>
      <c r="D542" s="81">
        <v>6912</v>
      </c>
      <c r="E542" s="81">
        <v>7737</v>
      </c>
      <c r="F542" s="95"/>
    </row>
    <row r="543" spans="1:6" ht="15.6" hidden="1" outlineLevel="1" thickBot="1">
      <c r="A543" s="79"/>
      <c r="B543" s="80" t="s">
        <v>207</v>
      </c>
      <c r="C543" s="81">
        <v>1471660</v>
      </c>
      <c r="D543" s="81">
        <v>12841842</v>
      </c>
      <c r="E543" s="81">
        <v>14313502</v>
      </c>
      <c r="F543" s="95"/>
    </row>
    <row r="544" spans="1:6" ht="15.6" hidden="1" outlineLevel="1" thickBot="1">
      <c r="A544" s="79"/>
      <c r="B544" s="80" t="s">
        <v>270</v>
      </c>
      <c r="C544" s="81">
        <v>142068</v>
      </c>
      <c r="D544" s="81">
        <v>46250</v>
      </c>
      <c r="E544" s="81">
        <v>188318</v>
      </c>
      <c r="F544" s="95"/>
    </row>
    <row r="545" spans="1:6" ht="15.6" hidden="1" outlineLevel="1" thickBot="1">
      <c r="A545" s="79"/>
      <c r="B545" s="80" t="s">
        <v>208</v>
      </c>
      <c r="C545" s="81">
        <v>4383585</v>
      </c>
      <c r="D545" s="81">
        <v>42383853</v>
      </c>
      <c r="E545" s="81">
        <v>46767438</v>
      </c>
      <c r="F545" s="95"/>
    </row>
    <row r="546" spans="1:6" ht="15.6" hidden="1" outlineLevel="1" thickBot="1">
      <c r="A546" s="79"/>
      <c r="B546" s="80" t="s">
        <v>209</v>
      </c>
      <c r="C546" s="81">
        <v>12820</v>
      </c>
      <c r="D546" s="81">
        <v>901</v>
      </c>
      <c r="E546" s="81">
        <v>13721</v>
      </c>
      <c r="F546" s="95"/>
    </row>
    <row r="547" spans="1:6" ht="15.6" hidden="1" outlineLevel="1" thickBot="1">
      <c r="A547" s="79"/>
      <c r="B547" s="80" t="s">
        <v>210</v>
      </c>
      <c r="C547" s="81">
        <v>220051</v>
      </c>
      <c r="D547" s="81">
        <v>10194</v>
      </c>
      <c r="E547" s="81">
        <v>230245</v>
      </c>
      <c r="F547" s="95"/>
    </row>
    <row r="548" spans="1:6" ht="15.6" hidden="1" outlineLevel="1" thickBot="1">
      <c r="A548" s="79"/>
      <c r="B548" s="80" t="s">
        <v>211</v>
      </c>
      <c r="C548" s="81">
        <v>73259</v>
      </c>
      <c r="D548" s="81">
        <v>2719023</v>
      </c>
      <c r="E548" s="81">
        <v>2792282</v>
      </c>
      <c r="F548" s="95"/>
    </row>
    <row r="549" spans="1:6" ht="15.6" hidden="1" outlineLevel="1" thickBot="1">
      <c r="A549" s="79"/>
      <c r="B549" s="80" t="s">
        <v>212</v>
      </c>
      <c r="C549" s="81">
        <v>325948.23412170418</v>
      </c>
      <c r="D549" s="81">
        <v>2564815.245878295</v>
      </c>
      <c r="E549" s="81">
        <v>2890763.4799999991</v>
      </c>
      <c r="F549" s="95"/>
    </row>
    <row r="550" spans="1:6" ht="15.6" hidden="1" outlineLevel="1" thickBot="1">
      <c r="A550" s="79"/>
      <c r="B550" s="80" t="s">
        <v>213</v>
      </c>
      <c r="C550" s="81">
        <v>2270746</v>
      </c>
      <c r="D550" s="81">
        <v>30431588</v>
      </c>
      <c r="E550" s="81">
        <v>32702334</v>
      </c>
      <c r="F550" s="95"/>
    </row>
    <row r="551" spans="1:6" ht="15.6" hidden="1" outlineLevel="1" thickBot="1">
      <c r="A551" s="79"/>
      <c r="B551" s="80" t="s">
        <v>214</v>
      </c>
      <c r="C551" s="81">
        <v>0</v>
      </c>
      <c r="D551" s="81">
        <v>67642</v>
      </c>
      <c r="E551" s="81">
        <v>67642</v>
      </c>
      <c r="F551" s="95"/>
    </row>
    <row r="552" spans="1:6" ht="15.6" hidden="1" outlineLevel="1" thickBot="1">
      <c r="A552" s="79"/>
      <c r="B552" s="80" t="s">
        <v>215</v>
      </c>
      <c r="C552" s="81">
        <v>33369</v>
      </c>
      <c r="D552" s="81">
        <v>0</v>
      </c>
      <c r="E552" s="81">
        <v>33369</v>
      </c>
      <c r="F552" s="95"/>
    </row>
    <row r="553" spans="1:6" ht="15.6" hidden="1" outlineLevel="1" thickBot="1">
      <c r="A553" s="79"/>
      <c r="B553" s="80" t="s">
        <v>216</v>
      </c>
      <c r="C553" s="81">
        <v>16529</v>
      </c>
      <c r="D553" s="81">
        <v>0</v>
      </c>
      <c r="E553" s="81">
        <v>16529</v>
      </c>
      <c r="F553" s="95"/>
    </row>
    <row r="554" spans="1:6" ht="15.6" hidden="1" outlineLevel="1" thickBot="1">
      <c r="A554" s="79"/>
      <c r="B554" s="80" t="s">
        <v>217</v>
      </c>
      <c r="C554" s="81">
        <v>4250383</v>
      </c>
      <c r="D554" s="81">
        <v>6823398</v>
      </c>
      <c r="E554" s="81">
        <v>11073781</v>
      </c>
      <c r="F554" s="95"/>
    </row>
    <row r="555" spans="1:6" ht="15.6" hidden="1" outlineLevel="1" thickBot="1">
      <c r="A555" s="79"/>
      <c r="B555" s="80" t="s">
        <v>218</v>
      </c>
      <c r="C555" s="81">
        <v>17138</v>
      </c>
      <c r="D555" s="81">
        <v>-88625</v>
      </c>
      <c r="E555" s="81">
        <v>-71487</v>
      </c>
      <c r="F555" s="95"/>
    </row>
    <row r="556" spans="1:6" ht="15.6" hidden="1" outlineLevel="1" thickBot="1">
      <c r="A556" s="79"/>
      <c r="B556" s="80" t="s">
        <v>219</v>
      </c>
      <c r="C556" s="81">
        <v>130086.77701577269</v>
      </c>
      <c r="D556" s="81">
        <v>1542942.5329842269</v>
      </c>
      <c r="E556" s="81">
        <v>1673029.3099999996</v>
      </c>
      <c r="F556" s="95"/>
    </row>
    <row r="557" spans="1:6" ht="15.6" hidden="1" outlineLevel="1" thickBot="1">
      <c r="A557" s="79"/>
      <c r="B557" s="80" t="s">
        <v>220</v>
      </c>
      <c r="C557" s="81">
        <v>193530</v>
      </c>
      <c r="D557" s="81">
        <v>2632275</v>
      </c>
      <c r="E557" s="81">
        <v>2825805</v>
      </c>
      <c r="F557" s="95"/>
    </row>
    <row r="558" spans="1:6" ht="33" customHeight="1" collapsed="1" thickBot="1">
      <c r="A558" s="79" t="s">
        <v>93</v>
      </c>
      <c r="B558" s="82" t="s">
        <v>242</v>
      </c>
      <c r="C558" s="81">
        <f>SUM($C$534:$C$557)</f>
        <v>21277551.011137474</v>
      </c>
      <c r="D558" s="81">
        <f>SUM($D$534:$D$557)</f>
        <v>187852917.19886255</v>
      </c>
      <c r="E558" s="81">
        <f>SUM($E$534:$E$557)</f>
        <v>209130468.21000001</v>
      </c>
      <c r="F558" s="95"/>
    </row>
    <row r="559" spans="1:6">
      <c r="B559" s="96"/>
      <c r="C559" s="95"/>
      <c r="D559" s="95"/>
      <c r="E559" s="95"/>
    </row>
    <row r="560" spans="1:6">
      <c r="B560" s="96"/>
      <c r="C560" s="95"/>
      <c r="D560" s="95"/>
      <c r="E560" s="95"/>
    </row>
    <row r="561" spans="2:5">
      <c r="B561" s="96"/>
      <c r="C561" s="95"/>
      <c r="D561" s="95"/>
      <c r="E561" s="95"/>
    </row>
    <row r="562" spans="2:5">
      <c r="B562" s="96"/>
      <c r="C562" s="95"/>
      <c r="D562" s="95"/>
      <c r="E562" s="95"/>
    </row>
    <row r="563" spans="2:5">
      <c r="B563" s="96"/>
      <c r="C563" s="95"/>
      <c r="D563" s="95"/>
      <c r="E563" s="95"/>
    </row>
    <row r="564" spans="2:5">
      <c r="B564" s="96"/>
      <c r="C564" s="95"/>
      <c r="D564" s="95"/>
      <c r="E564" s="95"/>
    </row>
  </sheetData>
  <dataConsolidate link="1"/>
  <mergeCells count="6">
    <mergeCell ref="A383:E383"/>
    <mergeCell ref="A1:E1"/>
    <mergeCell ref="A2:E2"/>
    <mergeCell ref="A3:E3"/>
    <mergeCell ref="A5:E5"/>
    <mergeCell ref="A7:E7"/>
  </mergeCells>
  <pageMargins left="0.69" right="0.5" top="0.84" bottom="0.75" header="0.5" footer="0.5"/>
  <pageSetup firstPageNumber="23" orientation="landscape" useFirstPageNumber="1"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75A30-C5D2-4EE6-AEA0-30A743020130}">
  <sheetPr codeName="Sheet3"/>
  <dimension ref="B8:J42"/>
  <sheetViews>
    <sheetView showGridLines="0" zoomScaleNormal="100" zoomScaleSheetLayoutView="100" workbookViewId="0">
      <selection activeCell="B15" sqref="B15:J23"/>
    </sheetView>
  </sheetViews>
  <sheetFormatPr defaultColWidth="9.109375" defaultRowHeight="12.75" customHeight="1"/>
  <cols>
    <col min="1" max="2" width="9.109375" style="2" customWidth="1"/>
    <col min="3" max="16384" width="9.109375" style="2"/>
  </cols>
  <sheetData>
    <row r="8" spans="2:10" ht="12.75" customHeight="1">
      <c r="B8" s="5"/>
    </row>
    <row r="9" spans="2:10" ht="12.75" customHeight="1">
      <c r="B9" s="5"/>
    </row>
    <row r="10" spans="2:10" ht="12.75" customHeight="1">
      <c r="B10" s="6"/>
    </row>
    <row r="11" spans="2:10" ht="12.75" customHeight="1">
      <c r="B11" s="6"/>
    </row>
    <row r="12" spans="2:10" ht="34.799999999999997">
      <c r="B12" s="7" t="s">
        <v>4</v>
      </c>
    </row>
    <row r="13" spans="2:10" ht="12.75" customHeight="1">
      <c r="B13" s="6"/>
    </row>
    <row r="14" spans="2:10" ht="12.75" customHeight="1" thickBot="1"/>
    <row r="15" spans="2:10" ht="12.75" customHeight="1">
      <c r="B15" s="426" t="s">
        <v>25</v>
      </c>
      <c r="C15" s="427"/>
      <c r="D15" s="427"/>
      <c r="E15" s="427"/>
      <c r="F15" s="427"/>
      <c r="G15" s="427"/>
      <c r="H15" s="427"/>
      <c r="I15" s="427"/>
      <c r="J15" s="428"/>
    </row>
    <row r="16" spans="2:10" ht="12.75" customHeight="1">
      <c r="B16" s="429"/>
      <c r="C16" s="430"/>
      <c r="D16" s="430"/>
      <c r="E16" s="430"/>
      <c r="F16" s="430"/>
      <c r="G16" s="430"/>
      <c r="H16" s="430"/>
      <c r="I16" s="430"/>
      <c r="J16" s="431"/>
    </row>
    <row r="17" spans="2:10" ht="12.75" customHeight="1">
      <c r="B17" s="429"/>
      <c r="C17" s="430"/>
      <c r="D17" s="430"/>
      <c r="E17" s="430"/>
      <c r="F17" s="430"/>
      <c r="G17" s="430"/>
      <c r="H17" s="430"/>
      <c r="I17" s="430"/>
      <c r="J17" s="431"/>
    </row>
    <row r="18" spans="2:10" ht="12.75" customHeight="1">
      <c r="B18" s="429"/>
      <c r="C18" s="430"/>
      <c r="D18" s="430"/>
      <c r="E18" s="430"/>
      <c r="F18" s="430"/>
      <c r="G18" s="430"/>
      <c r="H18" s="430"/>
      <c r="I18" s="430"/>
      <c r="J18" s="431"/>
    </row>
    <row r="19" spans="2:10" ht="12.75" customHeight="1">
      <c r="B19" s="429"/>
      <c r="C19" s="430"/>
      <c r="D19" s="430"/>
      <c r="E19" s="430"/>
      <c r="F19" s="430"/>
      <c r="G19" s="430"/>
      <c r="H19" s="430"/>
      <c r="I19" s="430"/>
      <c r="J19" s="431"/>
    </row>
    <row r="20" spans="2:10" ht="12.75" customHeight="1">
      <c r="B20" s="429"/>
      <c r="C20" s="430"/>
      <c r="D20" s="430"/>
      <c r="E20" s="430"/>
      <c r="F20" s="430"/>
      <c r="G20" s="430"/>
      <c r="H20" s="430"/>
      <c r="I20" s="430"/>
      <c r="J20" s="431"/>
    </row>
    <row r="21" spans="2:10" ht="12.75" customHeight="1">
      <c r="B21" s="429"/>
      <c r="C21" s="430"/>
      <c r="D21" s="430"/>
      <c r="E21" s="430"/>
      <c r="F21" s="430"/>
      <c r="G21" s="430"/>
      <c r="H21" s="430"/>
      <c r="I21" s="430"/>
      <c r="J21" s="431"/>
    </row>
    <row r="22" spans="2:10" ht="13.5" customHeight="1">
      <c r="B22" s="429"/>
      <c r="C22" s="430"/>
      <c r="D22" s="430"/>
      <c r="E22" s="430"/>
      <c r="F22" s="430"/>
      <c r="G22" s="430"/>
      <c r="H22" s="430"/>
      <c r="I22" s="430"/>
      <c r="J22" s="431"/>
    </row>
    <row r="23" spans="2:10" ht="12.75" customHeight="1" thickBot="1">
      <c r="B23" s="432"/>
      <c r="C23" s="433"/>
      <c r="D23" s="433"/>
      <c r="E23" s="433"/>
      <c r="F23" s="433"/>
      <c r="G23" s="433"/>
      <c r="H23" s="433"/>
      <c r="I23" s="433"/>
      <c r="J23" s="434"/>
    </row>
    <row r="24" spans="2:10" ht="12.75" customHeight="1">
      <c r="B24" s="424"/>
      <c r="C24" s="424"/>
      <c r="D24" s="424"/>
      <c r="E24" s="424"/>
      <c r="F24" s="424"/>
      <c r="G24" s="424"/>
      <c r="H24" s="424"/>
      <c r="I24" s="424"/>
      <c r="J24" s="424"/>
    </row>
    <row r="25" spans="2:10" ht="12.75" customHeight="1">
      <c r="B25" s="424"/>
      <c r="C25" s="424"/>
      <c r="D25" s="424"/>
      <c r="E25" s="424"/>
      <c r="F25" s="424"/>
      <c r="G25" s="424"/>
      <c r="H25" s="424"/>
      <c r="I25" s="424"/>
      <c r="J25" s="424"/>
    </row>
    <row r="26" spans="2:10" ht="12.75" customHeight="1">
      <c r="B26" s="435" t="s">
        <v>610</v>
      </c>
      <c r="C26" s="435"/>
      <c r="D26" s="435"/>
      <c r="E26" s="435"/>
      <c r="F26" s="435"/>
      <c r="G26" s="435"/>
      <c r="H26" s="435"/>
      <c r="I26" s="435"/>
      <c r="J26" s="435"/>
    </row>
    <row r="27" spans="2:10" ht="12.75" customHeight="1">
      <c r="B27" s="435"/>
      <c r="C27" s="435"/>
      <c r="D27" s="435"/>
      <c r="E27" s="435"/>
      <c r="F27" s="435"/>
      <c r="G27" s="435"/>
      <c r="H27" s="435"/>
      <c r="I27" s="435"/>
      <c r="J27" s="435"/>
    </row>
    <row r="28" spans="2:10" ht="10.8" customHeight="1">
      <c r="B28" s="435"/>
      <c r="C28" s="435"/>
      <c r="D28" s="435"/>
      <c r="E28" s="435"/>
      <c r="F28" s="435"/>
      <c r="G28" s="435"/>
      <c r="H28" s="435"/>
      <c r="I28" s="435"/>
      <c r="J28" s="435"/>
    </row>
    <row r="29" spans="2:10" ht="12.6" hidden="1" customHeight="1">
      <c r="B29" s="435"/>
      <c r="C29" s="435"/>
      <c r="D29" s="435"/>
      <c r="E29" s="435"/>
      <c r="F29" s="435"/>
      <c r="G29" s="435"/>
      <c r="H29" s="435"/>
      <c r="I29" s="435"/>
      <c r="J29" s="435"/>
    </row>
    <row r="30" spans="2:10" ht="12.6" hidden="1" customHeight="1">
      <c r="B30" s="435"/>
      <c r="C30" s="435"/>
      <c r="D30" s="435"/>
      <c r="E30" s="435"/>
      <c r="F30" s="435"/>
      <c r="G30" s="435"/>
      <c r="H30" s="435"/>
      <c r="I30" s="435"/>
      <c r="J30" s="435"/>
    </row>
    <row r="31" spans="2:10" ht="12.6" hidden="1" customHeight="1">
      <c r="B31" s="435"/>
      <c r="C31" s="435"/>
      <c r="D31" s="435"/>
      <c r="E31" s="435"/>
      <c r="F31" s="435"/>
      <c r="G31" s="435"/>
      <c r="H31" s="435"/>
      <c r="I31" s="435"/>
      <c r="J31" s="435"/>
    </row>
    <row r="32" spans="2:10" ht="12.75" customHeight="1">
      <c r="B32" s="435"/>
      <c r="C32" s="435"/>
      <c r="D32" s="435"/>
      <c r="E32" s="435"/>
      <c r="F32" s="435"/>
      <c r="G32" s="435"/>
      <c r="H32" s="435"/>
      <c r="I32" s="435"/>
      <c r="J32" s="435"/>
    </row>
    <row r="33" spans="2:10" ht="12.75" customHeight="1">
      <c r="B33" s="435"/>
      <c r="C33" s="435"/>
      <c r="D33" s="435"/>
      <c r="E33" s="435"/>
      <c r="F33" s="435"/>
      <c r="G33" s="435"/>
      <c r="H33" s="435"/>
      <c r="I33" s="435"/>
      <c r="J33" s="435"/>
    </row>
    <row r="34" spans="2:10" ht="12.75" customHeight="1">
      <c r="B34" s="435"/>
      <c r="C34" s="435"/>
      <c r="D34" s="435"/>
      <c r="E34" s="435"/>
      <c r="F34" s="435"/>
      <c r="G34" s="435"/>
      <c r="H34" s="435"/>
      <c r="I34" s="435"/>
      <c r="J34" s="435"/>
    </row>
    <row r="35" spans="2:10" ht="12.75" customHeight="1">
      <c r="B35" s="435"/>
      <c r="C35" s="435"/>
      <c r="D35" s="435"/>
      <c r="E35" s="435"/>
      <c r="F35" s="435"/>
      <c r="G35" s="435"/>
      <c r="H35" s="435"/>
      <c r="I35" s="435"/>
      <c r="J35" s="435"/>
    </row>
    <row r="36" spans="2:10" ht="12.75" customHeight="1">
      <c r="B36" s="435"/>
      <c r="C36" s="435"/>
      <c r="D36" s="435"/>
      <c r="E36" s="435"/>
      <c r="F36" s="435"/>
      <c r="G36" s="435"/>
      <c r="H36" s="435"/>
      <c r="I36" s="435"/>
      <c r="J36" s="435"/>
    </row>
    <row r="37" spans="2:10" ht="12.75" customHeight="1">
      <c r="B37" s="435"/>
      <c r="C37" s="435"/>
      <c r="D37" s="435"/>
      <c r="E37" s="435"/>
      <c r="F37" s="435"/>
      <c r="G37" s="435"/>
      <c r="H37" s="435"/>
      <c r="I37" s="435"/>
      <c r="J37" s="435"/>
    </row>
    <row r="38" spans="2:10" ht="12.75" customHeight="1">
      <c r="B38" s="435"/>
      <c r="C38" s="435"/>
      <c r="D38" s="435"/>
      <c r="E38" s="435"/>
      <c r="F38" s="435"/>
      <c r="G38" s="435"/>
      <c r="H38" s="435"/>
      <c r="I38" s="435"/>
      <c r="J38" s="435"/>
    </row>
    <row r="39" spans="2:10" ht="135.6" customHeight="1">
      <c r="B39" s="435"/>
      <c r="C39" s="435"/>
      <c r="D39" s="435"/>
      <c r="E39" s="435"/>
      <c r="F39" s="435"/>
      <c r="G39" s="435"/>
      <c r="H39" s="435"/>
      <c r="I39" s="435"/>
      <c r="J39" s="435"/>
    </row>
    <row r="40" spans="2:10" ht="12.75" customHeight="1">
      <c r="B40" s="8"/>
      <c r="C40" s="8"/>
      <c r="D40" s="8"/>
      <c r="E40" s="8"/>
      <c r="F40" s="8"/>
      <c r="G40" s="8"/>
      <c r="H40" s="8"/>
      <c r="I40" s="8"/>
      <c r="J40" s="8"/>
    </row>
    <row r="41" spans="2:10" ht="12.75" customHeight="1">
      <c r="B41" s="8"/>
      <c r="C41" s="8"/>
      <c r="D41" s="8"/>
      <c r="E41" s="8"/>
      <c r="F41" s="8"/>
      <c r="G41" s="8"/>
      <c r="H41" s="8"/>
      <c r="I41" s="8"/>
      <c r="J41" s="8"/>
    </row>
    <row r="42" spans="2:10" ht="12.75" customHeight="1">
      <c r="B42" s="8"/>
      <c r="C42" s="8"/>
      <c r="D42" s="8"/>
      <c r="E42" s="8"/>
      <c r="F42" s="8"/>
      <c r="G42" s="8"/>
      <c r="H42" s="8"/>
      <c r="I42" s="8"/>
      <c r="J42" s="8"/>
    </row>
  </sheetData>
  <mergeCells count="3">
    <mergeCell ref="B15:J23"/>
    <mergeCell ref="B24:J25"/>
    <mergeCell ref="B26:J39"/>
  </mergeCells>
  <printOptions horizontalCentered="1"/>
  <pageMargins left="0.4" right="0.21" top="0.64" bottom="0.54" header="0.5" footer="0.41"/>
  <pageSetup orientation="portrait" useFirstPageNumber="1" r:id="rId1"/>
  <headerFooter alignWithMargins="0">
    <oddFooter xml:space="preserve">&amp;C&amp;"Times New Roman,Regular"i&amp;R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C12B5-7B4A-408B-9AFF-CFDB1C8DD209}">
  <dimension ref="A1:F467"/>
  <sheetViews>
    <sheetView showGridLines="0" zoomScaleNormal="100" workbookViewId="0">
      <selection activeCell="C108" sqref="C108"/>
    </sheetView>
  </sheetViews>
  <sheetFormatPr defaultColWidth="9.109375" defaultRowHeight="15" outlineLevelRow="1"/>
  <cols>
    <col min="1" max="1" width="5" style="95" customWidth="1"/>
    <col min="2" max="2" width="60.88671875" style="95" customWidth="1"/>
    <col min="3" max="5" width="19.6640625" style="95" customWidth="1"/>
    <col min="6" max="6" width="9.5546875" style="95" customWidth="1"/>
    <col min="7" max="16384" width="9.109375" style="95"/>
  </cols>
  <sheetData>
    <row r="1" spans="1:6" ht="16.8">
      <c r="A1" s="468" t="s">
        <v>196</v>
      </c>
      <c r="B1" s="469"/>
      <c r="C1" s="469"/>
      <c r="D1" s="469"/>
      <c r="E1" s="469"/>
    </row>
    <row r="2" spans="1:6" ht="16.8">
      <c r="A2" s="468" t="s">
        <v>197</v>
      </c>
      <c r="B2" s="469"/>
      <c r="C2" s="469"/>
      <c r="D2" s="469"/>
      <c r="E2" s="469"/>
    </row>
    <row r="3" spans="1:6" ht="16.8">
      <c r="A3" s="468" t="s">
        <v>243</v>
      </c>
      <c r="B3" s="469"/>
      <c r="C3" s="469"/>
      <c r="D3" s="469"/>
      <c r="E3" s="469"/>
    </row>
    <row r="4" spans="1:6" ht="15" customHeight="1">
      <c r="A4" s="470" t="s">
        <v>36</v>
      </c>
      <c r="B4" s="470"/>
      <c r="C4" s="470"/>
      <c r="D4" s="471" t="s">
        <v>276</v>
      </c>
      <c r="E4" s="471"/>
    </row>
    <row r="5" spans="1:6" ht="14.25" customHeight="1">
      <c r="A5" s="470"/>
      <c r="B5" s="470"/>
      <c r="C5" s="470"/>
      <c r="D5" s="472"/>
      <c r="E5" s="472"/>
    </row>
    <row r="6" spans="1:6" ht="16.8">
      <c r="A6" s="97"/>
      <c r="B6" s="98"/>
      <c r="C6" s="99" t="s">
        <v>200</v>
      </c>
      <c r="D6" s="99" t="s">
        <v>201</v>
      </c>
      <c r="E6" s="99" t="s">
        <v>193</v>
      </c>
    </row>
    <row r="7" spans="1:6" ht="16.8">
      <c r="A7" s="461" t="s">
        <v>245</v>
      </c>
      <c r="B7" s="462"/>
      <c r="C7" s="462"/>
      <c r="D7" s="462"/>
      <c r="E7" s="463"/>
    </row>
    <row r="8" spans="1:6" ht="18" customHeight="1">
      <c r="A8" s="461" t="s">
        <v>246</v>
      </c>
      <c r="B8" s="462"/>
      <c r="C8" s="462"/>
      <c r="D8" s="462"/>
      <c r="E8" s="463"/>
    </row>
    <row r="9" spans="1:6" ht="18" hidden="1" customHeight="1" outlineLevel="1">
      <c r="A9" s="100" t="s">
        <v>49</v>
      </c>
      <c r="B9" s="101" t="s">
        <v>273</v>
      </c>
      <c r="C9" s="102">
        <v>0</v>
      </c>
      <c r="D9" s="102">
        <v>0</v>
      </c>
      <c r="E9" s="102">
        <v>0</v>
      </c>
      <c r="F9" s="95" t="b">
        <f t="shared" ref="F9:F32" si="0">IF(SUM(C9:D9)=E9, TRUE, E9-SUM(C9:D9))</f>
        <v>1</v>
      </c>
    </row>
    <row r="10" spans="1:6" ht="18" hidden="1" customHeight="1" outlineLevel="1">
      <c r="A10" s="100"/>
      <c r="B10" s="101" t="s">
        <v>203</v>
      </c>
      <c r="C10" s="102">
        <v>3225777</v>
      </c>
      <c r="D10" s="102" t="s">
        <v>588</v>
      </c>
      <c r="E10" s="102">
        <v>3225777</v>
      </c>
      <c r="F10" s="95" t="b">
        <f t="shared" si="0"/>
        <v>1</v>
      </c>
    </row>
    <row r="11" spans="1:6" ht="18" hidden="1" customHeight="1" outlineLevel="1">
      <c r="A11" s="100" t="s">
        <v>49</v>
      </c>
      <c r="B11" s="101" t="s">
        <v>204</v>
      </c>
      <c r="C11" s="103"/>
      <c r="D11" s="103"/>
      <c r="E11" s="102">
        <v>0</v>
      </c>
      <c r="F11" s="95" t="b">
        <f t="shared" si="0"/>
        <v>1</v>
      </c>
    </row>
    <row r="12" spans="1:6" ht="18" hidden="1" customHeight="1" outlineLevel="1">
      <c r="A12" s="100" t="s">
        <v>49</v>
      </c>
      <c r="B12" s="101" t="s">
        <v>267</v>
      </c>
      <c r="C12" s="102">
        <v>0</v>
      </c>
      <c r="D12" s="102">
        <v>0</v>
      </c>
      <c r="E12" s="102">
        <v>0</v>
      </c>
      <c r="F12" s="95" t="b">
        <f t="shared" si="0"/>
        <v>1</v>
      </c>
    </row>
    <row r="13" spans="1:6" ht="18" hidden="1" customHeight="1" outlineLevel="1">
      <c r="A13" s="100"/>
      <c r="B13" s="101" t="s">
        <v>274</v>
      </c>
      <c r="C13" s="102">
        <v>0</v>
      </c>
      <c r="D13" s="102">
        <v>0</v>
      </c>
      <c r="E13" s="102">
        <v>0</v>
      </c>
      <c r="F13" s="95" t="b">
        <f t="shared" ref="F13:F14" si="1">IF(SUM(C13:D13)=E13, TRUE, E13-SUM(C13:D13))</f>
        <v>1</v>
      </c>
    </row>
    <row r="14" spans="1:6" ht="18" hidden="1" customHeight="1" outlineLevel="1">
      <c r="A14" s="100"/>
      <c r="B14" s="101" t="s">
        <v>275</v>
      </c>
      <c r="C14" s="102">
        <v>0</v>
      </c>
      <c r="D14" s="102">
        <v>0</v>
      </c>
      <c r="E14" s="102">
        <v>0</v>
      </c>
      <c r="F14" s="95" t="b">
        <f t="shared" si="1"/>
        <v>1</v>
      </c>
    </row>
    <row r="15" spans="1:6" ht="18" hidden="1" customHeight="1" outlineLevel="1">
      <c r="A15" s="100" t="s">
        <v>49</v>
      </c>
      <c r="B15" s="101" t="s">
        <v>205</v>
      </c>
      <c r="C15" s="102">
        <v>6443310</v>
      </c>
      <c r="D15" s="102">
        <v>59808748</v>
      </c>
      <c r="E15" s="102">
        <v>66252058</v>
      </c>
      <c r="F15" s="95" t="b">
        <f t="shared" si="0"/>
        <v>1</v>
      </c>
    </row>
    <row r="16" spans="1:6" ht="18" hidden="1" customHeight="1" outlineLevel="1">
      <c r="A16" s="100" t="s">
        <v>49</v>
      </c>
      <c r="B16" s="101" t="s">
        <v>206</v>
      </c>
      <c r="C16" s="102">
        <v>1450385</v>
      </c>
      <c r="D16" s="102">
        <v>7754617</v>
      </c>
      <c r="E16" s="102">
        <v>9205002</v>
      </c>
      <c r="F16" s="95" t="b">
        <f t="shared" si="0"/>
        <v>1</v>
      </c>
    </row>
    <row r="17" spans="1:6" ht="18" hidden="1" customHeight="1" outlineLevel="1">
      <c r="A17" s="100" t="s">
        <v>49</v>
      </c>
      <c r="B17" s="101" t="s">
        <v>268</v>
      </c>
      <c r="C17" s="102">
        <v>0</v>
      </c>
      <c r="D17" s="102">
        <v>42852</v>
      </c>
      <c r="E17" s="102">
        <v>42852</v>
      </c>
      <c r="F17" s="95" t="b">
        <f t="shared" si="0"/>
        <v>1</v>
      </c>
    </row>
    <row r="18" spans="1:6" ht="18" hidden="1" customHeight="1" outlineLevel="1">
      <c r="A18" s="100" t="s">
        <v>49</v>
      </c>
      <c r="B18" s="101" t="s">
        <v>207</v>
      </c>
      <c r="C18" s="102">
        <v>6289461</v>
      </c>
      <c r="D18" s="102">
        <v>46065630</v>
      </c>
      <c r="E18" s="102">
        <v>52355091</v>
      </c>
      <c r="F18" s="95" t="b">
        <f t="shared" si="0"/>
        <v>1</v>
      </c>
    </row>
    <row r="19" spans="1:6" ht="18" hidden="1" customHeight="1" outlineLevel="1">
      <c r="A19" s="100"/>
      <c r="B19" s="101" t="s">
        <v>270</v>
      </c>
      <c r="C19" s="102"/>
      <c r="D19" s="102"/>
      <c r="E19" s="102">
        <v>0</v>
      </c>
    </row>
    <row r="20" spans="1:6" ht="18" hidden="1" customHeight="1" outlineLevel="1">
      <c r="A20" s="100" t="s">
        <v>49</v>
      </c>
      <c r="B20" s="101" t="s">
        <v>208</v>
      </c>
      <c r="C20" s="102">
        <v>12931430</v>
      </c>
      <c r="D20" s="102">
        <v>122807419</v>
      </c>
      <c r="E20" s="102">
        <v>135738849</v>
      </c>
      <c r="F20" s="95" t="b">
        <f t="shared" si="0"/>
        <v>1</v>
      </c>
    </row>
    <row r="21" spans="1:6" ht="18" hidden="1" customHeight="1" outlineLevel="1">
      <c r="A21" s="100" t="s">
        <v>49</v>
      </c>
      <c r="B21" s="101" t="s">
        <v>209</v>
      </c>
      <c r="C21" s="102">
        <v>0</v>
      </c>
      <c r="D21" s="102">
        <v>0</v>
      </c>
      <c r="E21" s="102">
        <v>0</v>
      </c>
      <c r="F21" s="95" t="b">
        <f t="shared" si="0"/>
        <v>1</v>
      </c>
    </row>
    <row r="22" spans="1:6" ht="18" hidden="1" customHeight="1" outlineLevel="1">
      <c r="A22" s="100" t="s">
        <v>49</v>
      </c>
      <c r="B22" s="101" t="s">
        <v>210</v>
      </c>
      <c r="C22" s="102">
        <v>0</v>
      </c>
      <c r="D22" s="102">
        <v>0</v>
      </c>
      <c r="E22" s="102">
        <v>0</v>
      </c>
      <c r="F22" s="95" t="b">
        <f t="shared" si="0"/>
        <v>1</v>
      </c>
    </row>
    <row r="23" spans="1:6" ht="18" hidden="1" customHeight="1" outlineLevel="1">
      <c r="A23" s="100" t="s">
        <v>49</v>
      </c>
      <c r="B23" s="101" t="s">
        <v>211</v>
      </c>
      <c r="C23" s="102">
        <v>0</v>
      </c>
      <c r="D23" s="102">
        <v>1840000</v>
      </c>
      <c r="E23" s="102">
        <v>1840000</v>
      </c>
      <c r="F23" s="95" t="b">
        <f t="shared" si="0"/>
        <v>1</v>
      </c>
    </row>
    <row r="24" spans="1:6" ht="18" hidden="1" customHeight="1" outlineLevel="1">
      <c r="A24" s="100" t="s">
        <v>49</v>
      </c>
      <c r="B24" s="101" t="s">
        <v>212</v>
      </c>
      <c r="C24" s="102">
        <v>0</v>
      </c>
      <c r="D24" s="102">
        <v>1350000</v>
      </c>
      <c r="E24" s="102">
        <v>1350000</v>
      </c>
      <c r="F24" s="95" t="b">
        <f t="shared" si="0"/>
        <v>1</v>
      </c>
    </row>
    <row r="25" spans="1:6" ht="18" hidden="1" customHeight="1" outlineLevel="1">
      <c r="A25" s="100" t="s">
        <v>49</v>
      </c>
      <c r="B25" s="101" t="s">
        <v>213</v>
      </c>
      <c r="C25" s="102">
        <v>2489013</v>
      </c>
      <c r="D25" s="102">
        <v>31521706</v>
      </c>
      <c r="E25" s="102">
        <v>34010719</v>
      </c>
      <c r="F25" s="95" t="b">
        <f t="shared" si="0"/>
        <v>1</v>
      </c>
    </row>
    <row r="26" spans="1:6" ht="18" hidden="1" customHeight="1" outlineLevel="1">
      <c r="A26" s="100" t="s">
        <v>49</v>
      </c>
      <c r="B26" s="101" t="s">
        <v>214</v>
      </c>
      <c r="C26" s="102">
        <v>0</v>
      </c>
      <c r="D26" s="102">
        <v>0</v>
      </c>
      <c r="E26" s="102">
        <v>0</v>
      </c>
      <c r="F26" s="95" t="b">
        <f t="shared" si="0"/>
        <v>1</v>
      </c>
    </row>
    <row r="27" spans="1:6" ht="18" hidden="1" customHeight="1" outlineLevel="1">
      <c r="A27" s="100" t="s">
        <v>49</v>
      </c>
      <c r="B27" s="101" t="s">
        <v>215</v>
      </c>
      <c r="C27" s="102">
        <v>135000</v>
      </c>
      <c r="D27" s="103"/>
      <c r="E27" s="102">
        <v>135000</v>
      </c>
      <c r="F27" s="95" t="b">
        <f t="shared" si="0"/>
        <v>1</v>
      </c>
    </row>
    <row r="28" spans="1:6" ht="18" hidden="1" customHeight="1" outlineLevel="1">
      <c r="A28" s="100" t="s">
        <v>49</v>
      </c>
      <c r="B28" s="101" t="s">
        <v>216</v>
      </c>
      <c r="C28" s="103"/>
      <c r="D28" s="103"/>
      <c r="E28" s="102">
        <v>0</v>
      </c>
      <c r="F28" s="95" t="b">
        <f t="shared" si="0"/>
        <v>1</v>
      </c>
    </row>
    <row r="29" spans="1:6" ht="18" hidden="1" customHeight="1" outlineLevel="1">
      <c r="A29" s="100" t="s">
        <v>49</v>
      </c>
      <c r="B29" s="101" t="s">
        <v>217</v>
      </c>
      <c r="C29" s="102">
        <v>27292945</v>
      </c>
      <c r="D29" s="102">
        <v>39412447</v>
      </c>
      <c r="E29" s="102">
        <v>66705392</v>
      </c>
      <c r="F29" s="95" t="b">
        <f t="shared" si="0"/>
        <v>1</v>
      </c>
    </row>
    <row r="30" spans="1:6" ht="18" hidden="1" customHeight="1" outlineLevel="1">
      <c r="A30" s="100" t="s">
        <v>49</v>
      </c>
      <c r="B30" s="101" t="s">
        <v>218</v>
      </c>
      <c r="C30" s="103"/>
      <c r="D30" s="103"/>
      <c r="E30" s="102">
        <v>0</v>
      </c>
      <c r="F30" s="95" t="b">
        <f t="shared" si="0"/>
        <v>1</v>
      </c>
    </row>
    <row r="31" spans="1:6" ht="18" hidden="1" customHeight="1" outlineLevel="1">
      <c r="A31" s="100" t="s">
        <v>49</v>
      </c>
      <c r="B31" s="101" t="s">
        <v>219</v>
      </c>
      <c r="C31" s="103"/>
      <c r="D31" s="102">
        <v>203822</v>
      </c>
      <c r="E31" s="102">
        <v>203822</v>
      </c>
      <c r="F31" s="95" t="b">
        <f t="shared" si="0"/>
        <v>1</v>
      </c>
    </row>
    <row r="32" spans="1:6" ht="18" hidden="1" customHeight="1" outlineLevel="1">
      <c r="A32" s="100" t="s">
        <v>49</v>
      </c>
      <c r="B32" s="101" t="s">
        <v>220</v>
      </c>
      <c r="C32" s="102">
        <v>0</v>
      </c>
      <c r="D32" s="102">
        <v>4047670</v>
      </c>
      <c r="E32" s="102">
        <v>4047670</v>
      </c>
      <c r="F32" s="95" t="b">
        <f t="shared" si="0"/>
        <v>1</v>
      </c>
    </row>
    <row r="33" spans="1:5" ht="18" customHeight="1" collapsed="1">
      <c r="A33" s="100" t="s">
        <v>39</v>
      </c>
      <c r="B33" s="104" t="s">
        <v>247</v>
      </c>
      <c r="C33" s="102">
        <f>SUM($C$9:$C$32)</f>
        <v>60257321</v>
      </c>
      <c r="D33" s="102">
        <f>SUM($D$9:$D$32)</f>
        <v>314854911</v>
      </c>
      <c r="E33" s="102">
        <f>SUM($E$9:$E$32)</f>
        <v>375112232</v>
      </c>
    </row>
    <row r="34" spans="1:5" ht="18" hidden="1" customHeight="1" outlineLevel="1">
      <c r="A34" s="100" t="s">
        <v>49</v>
      </c>
      <c r="B34" s="101" t="s">
        <v>273</v>
      </c>
      <c r="C34" s="102">
        <v>0</v>
      </c>
      <c r="D34" s="102">
        <v>52835900</v>
      </c>
      <c r="E34" s="102">
        <v>52835900</v>
      </c>
    </row>
    <row r="35" spans="1:5" ht="18" hidden="1" customHeight="1" outlineLevel="1">
      <c r="A35" s="100"/>
      <c r="B35" s="101" t="s">
        <v>203</v>
      </c>
      <c r="C35" s="102">
        <v>2511504</v>
      </c>
      <c r="D35" s="102">
        <v>0</v>
      </c>
      <c r="E35" s="102">
        <v>2511504</v>
      </c>
    </row>
    <row r="36" spans="1:5" ht="18" hidden="1" customHeight="1" outlineLevel="1">
      <c r="A36" s="100" t="s">
        <v>49</v>
      </c>
      <c r="B36" s="101" t="s">
        <v>204</v>
      </c>
      <c r="C36" s="102">
        <v>1282972</v>
      </c>
      <c r="D36" s="102">
        <v>20992856</v>
      </c>
      <c r="E36" s="102">
        <v>22275828</v>
      </c>
    </row>
    <row r="37" spans="1:5" ht="18" hidden="1" customHeight="1" outlineLevel="1">
      <c r="A37" s="100" t="s">
        <v>49</v>
      </c>
      <c r="B37" s="101" t="s">
        <v>267</v>
      </c>
      <c r="C37" s="102">
        <v>0</v>
      </c>
      <c r="D37" s="102">
        <v>0</v>
      </c>
      <c r="E37" s="102">
        <v>0</v>
      </c>
    </row>
    <row r="38" spans="1:5" ht="18" hidden="1" customHeight="1" outlineLevel="1">
      <c r="A38" s="100"/>
      <c r="B38" s="101" t="s">
        <v>274</v>
      </c>
      <c r="C38" s="102">
        <v>15691366</v>
      </c>
      <c r="D38" s="102">
        <v>102313.71</v>
      </c>
      <c r="E38" s="102">
        <v>15793679.710000001</v>
      </c>
    </row>
    <row r="39" spans="1:5" ht="18" hidden="1" customHeight="1" outlineLevel="1">
      <c r="A39" s="100"/>
      <c r="B39" s="101" t="s">
        <v>275</v>
      </c>
      <c r="C39" s="102">
        <v>0</v>
      </c>
      <c r="D39" s="102">
        <v>11163410</v>
      </c>
      <c r="E39" s="102">
        <v>11163410</v>
      </c>
    </row>
    <row r="40" spans="1:5" ht="18" hidden="1" customHeight="1" outlineLevel="1">
      <c r="A40" s="100" t="s">
        <v>49</v>
      </c>
      <c r="B40" s="101" t="s">
        <v>205</v>
      </c>
      <c r="C40" s="102">
        <v>6550448</v>
      </c>
      <c r="D40" s="102">
        <v>88940390</v>
      </c>
      <c r="E40" s="102">
        <v>95490838</v>
      </c>
    </row>
    <row r="41" spans="1:5" ht="18" hidden="1" customHeight="1" outlineLevel="1">
      <c r="A41" s="100" t="s">
        <v>49</v>
      </c>
      <c r="B41" s="101" t="s">
        <v>206</v>
      </c>
      <c r="C41" s="102">
        <v>1989753</v>
      </c>
      <c r="D41" s="102">
        <v>36157675</v>
      </c>
      <c r="E41" s="102">
        <v>38147428</v>
      </c>
    </row>
    <row r="42" spans="1:5" ht="18" hidden="1" customHeight="1" outlineLevel="1">
      <c r="A42" s="100" t="s">
        <v>49</v>
      </c>
      <c r="B42" s="101" t="s">
        <v>268</v>
      </c>
      <c r="C42" s="102">
        <v>595348</v>
      </c>
      <c r="D42" s="102">
        <v>4176629</v>
      </c>
      <c r="E42" s="102">
        <v>4771977</v>
      </c>
    </row>
    <row r="43" spans="1:5" ht="18" hidden="1" customHeight="1" outlineLevel="1">
      <c r="A43" s="100" t="s">
        <v>49</v>
      </c>
      <c r="B43" s="101" t="s">
        <v>207</v>
      </c>
      <c r="C43" s="102">
        <v>10170763</v>
      </c>
      <c r="D43" s="102">
        <v>70792183</v>
      </c>
      <c r="E43" s="102">
        <v>80962946</v>
      </c>
    </row>
    <row r="44" spans="1:5" ht="18" hidden="1" customHeight="1" outlineLevel="1">
      <c r="A44" s="100"/>
      <c r="B44" s="101" t="s">
        <v>270</v>
      </c>
      <c r="C44" s="102">
        <v>2233800</v>
      </c>
      <c r="D44" s="102">
        <v>11000000</v>
      </c>
      <c r="E44" s="102">
        <v>13233800</v>
      </c>
    </row>
    <row r="45" spans="1:5" ht="18" hidden="1" customHeight="1" outlineLevel="1">
      <c r="A45" s="100" t="s">
        <v>49</v>
      </c>
      <c r="B45" s="101" t="s">
        <v>208</v>
      </c>
      <c r="C45" s="102">
        <v>42204929</v>
      </c>
      <c r="D45" s="102">
        <v>362699273</v>
      </c>
      <c r="E45" s="102">
        <v>404904202</v>
      </c>
    </row>
    <row r="46" spans="1:5" ht="18" hidden="1" customHeight="1" outlineLevel="1">
      <c r="A46" s="100" t="s">
        <v>49</v>
      </c>
      <c r="B46" s="101" t="s">
        <v>209</v>
      </c>
      <c r="C46" s="102">
        <v>1093031</v>
      </c>
      <c r="D46" s="102">
        <v>73849</v>
      </c>
      <c r="E46" s="102">
        <v>1166880</v>
      </c>
    </row>
    <row r="47" spans="1:5" ht="18" hidden="1" customHeight="1" outlineLevel="1">
      <c r="A47" s="100" t="s">
        <v>49</v>
      </c>
      <c r="B47" s="101" t="s">
        <v>210</v>
      </c>
      <c r="C47" s="102">
        <v>617230</v>
      </c>
      <c r="D47" s="102">
        <v>3125</v>
      </c>
      <c r="E47" s="102">
        <v>620355</v>
      </c>
    </row>
    <row r="48" spans="1:5" ht="18" hidden="1" customHeight="1" outlineLevel="1">
      <c r="A48" s="100" t="s">
        <v>49</v>
      </c>
      <c r="B48" s="101" t="s">
        <v>211</v>
      </c>
      <c r="C48" s="102">
        <v>0</v>
      </c>
      <c r="D48" s="102">
        <v>0</v>
      </c>
      <c r="E48" s="102">
        <v>0</v>
      </c>
    </row>
    <row r="49" spans="1:5" ht="18" hidden="1" customHeight="1" outlineLevel="1">
      <c r="A49" s="100" t="s">
        <v>49</v>
      </c>
      <c r="B49" s="101" t="s">
        <v>212</v>
      </c>
      <c r="C49" s="102">
        <v>0</v>
      </c>
      <c r="D49" s="102">
        <v>2441514.83</v>
      </c>
      <c r="E49" s="102">
        <v>2441514.83</v>
      </c>
    </row>
    <row r="50" spans="1:5" ht="18" hidden="1" customHeight="1" outlineLevel="1">
      <c r="A50" s="100" t="s">
        <v>49</v>
      </c>
      <c r="B50" s="101" t="s">
        <v>213</v>
      </c>
      <c r="C50" s="102">
        <v>696141</v>
      </c>
      <c r="D50" s="102">
        <v>31059827</v>
      </c>
      <c r="E50" s="102">
        <v>31755968</v>
      </c>
    </row>
    <row r="51" spans="1:5" ht="18" hidden="1" customHeight="1" outlineLevel="1">
      <c r="A51" s="100" t="s">
        <v>49</v>
      </c>
      <c r="B51" s="101" t="s">
        <v>214</v>
      </c>
      <c r="C51" s="102">
        <v>5098657</v>
      </c>
      <c r="D51" s="102">
        <v>10396406</v>
      </c>
      <c r="E51" s="102">
        <v>15495063</v>
      </c>
    </row>
    <row r="52" spans="1:5" ht="18" hidden="1" customHeight="1" outlineLevel="1">
      <c r="A52" s="100" t="s">
        <v>49</v>
      </c>
      <c r="B52" s="101" t="s">
        <v>215</v>
      </c>
      <c r="C52" s="102">
        <v>4093304</v>
      </c>
      <c r="D52" s="103"/>
      <c r="E52" s="102">
        <v>4093304</v>
      </c>
    </row>
    <row r="53" spans="1:5" ht="18" hidden="1" customHeight="1" outlineLevel="1">
      <c r="A53" s="100" t="s">
        <v>49</v>
      </c>
      <c r="B53" s="101" t="s">
        <v>216</v>
      </c>
      <c r="C53" s="102">
        <v>3445386</v>
      </c>
      <c r="D53" s="103"/>
      <c r="E53" s="102">
        <v>3445386</v>
      </c>
    </row>
    <row r="54" spans="1:5" ht="18" hidden="1" customHeight="1" outlineLevel="1">
      <c r="A54" s="100" t="s">
        <v>49</v>
      </c>
      <c r="B54" s="101" t="s">
        <v>217</v>
      </c>
      <c r="C54" s="102">
        <v>337032868</v>
      </c>
      <c r="D54" s="102">
        <v>172431500</v>
      </c>
      <c r="E54" s="102">
        <v>509464368</v>
      </c>
    </row>
    <row r="55" spans="1:5" ht="18" hidden="1" customHeight="1" outlineLevel="1">
      <c r="A55" s="100" t="s">
        <v>49</v>
      </c>
      <c r="B55" s="101" t="s">
        <v>218</v>
      </c>
      <c r="C55" s="102">
        <v>28197000</v>
      </c>
      <c r="D55" s="102">
        <v>47954210</v>
      </c>
      <c r="E55" s="102">
        <v>76151210</v>
      </c>
    </row>
    <row r="56" spans="1:5" ht="18" hidden="1" customHeight="1" outlineLevel="1">
      <c r="A56" s="100" t="s">
        <v>49</v>
      </c>
      <c r="B56" s="101" t="s">
        <v>219</v>
      </c>
      <c r="C56" s="103"/>
      <c r="D56" s="103"/>
      <c r="E56" s="102">
        <v>0</v>
      </c>
    </row>
    <row r="57" spans="1:5" ht="18" hidden="1" customHeight="1" outlineLevel="1">
      <c r="A57" s="100" t="s">
        <v>49</v>
      </c>
      <c r="B57" s="101" t="s">
        <v>220</v>
      </c>
      <c r="C57" s="102">
        <v>40686</v>
      </c>
      <c r="D57" s="102">
        <v>9511804</v>
      </c>
      <c r="E57" s="102">
        <v>9552490</v>
      </c>
    </row>
    <row r="58" spans="1:5" ht="18" customHeight="1" collapsed="1">
      <c r="A58" s="100" t="s">
        <v>41</v>
      </c>
      <c r="B58" s="104" t="s">
        <v>248</v>
      </c>
      <c r="C58" s="102">
        <f>SUM($C$34:$C$57)</f>
        <v>463545186</v>
      </c>
      <c r="D58" s="102">
        <f>SUM($D$34:$D$57)</f>
        <v>932732865.54000008</v>
      </c>
      <c r="E58" s="102">
        <f>SUM($E$34:$E$57)</f>
        <v>1396278051.54</v>
      </c>
    </row>
    <row r="59" spans="1:5" ht="18" hidden="1" customHeight="1" outlineLevel="1">
      <c r="A59" s="100" t="s">
        <v>49</v>
      </c>
      <c r="B59" s="101" t="s">
        <v>273</v>
      </c>
      <c r="C59" s="102">
        <v>0</v>
      </c>
      <c r="D59" s="102">
        <v>0</v>
      </c>
      <c r="E59" s="102">
        <v>0</v>
      </c>
    </row>
    <row r="60" spans="1:5" ht="18" hidden="1" customHeight="1" outlineLevel="1">
      <c r="A60" s="100"/>
      <c r="B60" s="101" t="s">
        <v>203</v>
      </c>
      <c r="C60" s="102">
        <v>39065998</v>
      </c>
      <c r="D60" s="102">
        <v>45291</v>
      </c>
      <c r="E60" s="102">
        <v>39111289</v>
      </c>
    </row>
    <row r="61" spans="1:5" ht="18" hidden="1" customHeight="1" outlineLevel="1">
      <c r="A61" s="100" t="s">
        <v>49</v>
      </c>
      <c r="B61" s="101" t="s">
        <v>204</v>
      </c>
      <c r="C61" s="103"/>
      <c r="D61" s="103"/>
      <c r="E61" s="102">
        <v>0</v>
      </c>
    </row>
    <row r="62" spans="1:5" ht="18" hidden="1" customHeight="1" outlineLevel="1">
      <c r="A62" s="100" t="s">
        <v>49</v>
      </c>
      <c r="B62" s="101" t="s">
        <v>267</v>
      </c>
      <c r="C62" s="102">
        <v>0</v>
      </c>
      <c r="D62" s="102">
        <v>0</v>
      </c>
      <c r="E62" s="102">
        <v>0</v>
      </c>
    </row>
    <row r="63" spans="1:5" ht="18" hidden="1" customHeight="1" outlineLevel="1">
      <c r="A63" s="100"/>
      <c r="B63" s="101" t="s">
        <v>274</v>
      </c>
      <c r="C63" s="102">
        <v>0</v>
      </c>
      <c r="D63" s="102">
        <v>0</v>
      </c>
      <c r="E63" s="102">
        <v>0</v>
      </c>
    </row>
    <row r="64" spans="1:5" ht="18" hidden="1" customHeight="1" outlineLevel="1">
      <c r="A64" s="100"/>
      <c r="B64" s="101" t="s">
        <v>275</v>
      </c>
      <c r="C64" s="102">
        <v>0</v>
      </c>
      <c r="D64" s="102">
        <v>0</v>
      </c>
      <c r="E64" s="102">
        <v>0</v>
      </c>
    </row>
    <row r="65" spans="1:5" ht="18" hidden="1" customHeight="1" outlineLevel="1">
      <c r="A65" s="100" t="s">
        <v>49</v>
      </c>
      <c r="B65" s="101" t="s">
        <v>205</v>
      </c>
      <c r="C65" s="102">
        <v>181212608</v>
      </c>
      <c r="D65" s="102">
        <v>1628670167</v>
      </c>
      <c r="E65" s="102">
        <v>1809882775</v>
      </c>
    </row>
    <row r="66" spans="1:5" ht="18" hidden="1" customHeight="1" outlineLevel="1">
      <c r="A66" s="100" t="s">
        <v>49</v>
      </c>
      <c r="B66" s="101" t="s">
        <v>206</v>
      </c>
      <c r="C66" s="102">
        <v>16862695</v>
      </c>
      <c r="D66" s="102">
        <v>532210591</v>
      </c>
      <c r="E66" s="102">
        <v>549073286</v>
      </c>
    </row>
    <row r="67" spans="1:5" ht="18" hidden="1" customHeight="1" outlineLevel="1">
      <c r="A67" s="100" t="s">
        <v>49</v>
      </c>
      <c r="B67" s="101" t="s">
        <v>268</v>
      </c>
      <c r="C67" s="102">
        <v>1207459</v>
      </c>
      <c r="D67" s="102">
        <v>10544223</v>
      </c>
      <c r="E67" s="102">
        <v>11751682</v>
      </c>
    </row>
    <row r="68" spans="1:5" ht="18" hidden="1" customHeight="1" outlineLevel="1">
      <c r="A68" s="100" t="s">
        <v>49</v>
      </c>
      <c r="B68" s="101" t="s">
        <v>207</v>
      </c>
      <c r="C68" s="102">
        <v>109254603</v>
      </c>
      <c r="D68" s="102">
        <v>1100809179</v>
      </c>
      <c r="E68" s="102">
        <v>1210063782</v>
      </c>
    </row>
    <row r="69" spans="1:5" ht="18" hidden="1" customHeight="1" outlineLevel="1">
      <c r="A69" s="100"/>
      <c r="B69" s="101" t="s">
        <v>270</v>
      </c>
      <c r="C69" s="102">
        <v>7240647</v>
      </c>
      <c r="D69" s="102">
        <v>0</v>
      </c>
      <c r="E69" s="102">
        <v>7240647</v>
      </c>
    </row>
    <row r="70" spans="1:5" ht="18" hidden="1" customHeight="1" outlineLevel="1">
      <c r="A70" s="100" t="s">
        <v>49</v>
      </c>
      <c r="B70" s="101" t="s">
        <v>208</v>
      </c>
      <c r="C70" s="102">
        <v>181387020</v>
      </c>
      <c r="D70" s="102">
        <v>1558797574</v>
      </c>
      <c r="E70" s="102">
        <v>1740184594</v>
      </c>
    </row>
    <row r="71" spans="1:5" ht="18" hidden="1" customHeight="1" outlineLevel="1">
      <c r="A71" s="100" t="s">
        <v>49</v>
      </c>
      <c r="B71" s="101" t="s">
        <v>209</v>
      </c>
      <c r="C71" s="102">
        <v>7737846</v>
      </c>
      <c r="D71" s="102">
        <v>507730</v>
      </c>
      <c r="E71" s="102">
        <v>8245576</v>
      </c>
    </row>
    <row r="72" spans="1:5" ht="18" hidden="1" customHeight="1" outlineLevel="1">
      <c r="A72" s="100" t="s">
        <v>49</v>
      </c>
      <c r="B72" s="101" t="s">
        <v>210</v>
      </c>
      <c r="C72" s="102">
        <v>13721761</v>
      </c>
      <c r="D72" s="102">
        <v>627452</v>
      </c>
      <c r="E72" s="102">
        <v>14349213</v>
      </c>
    </row>
    <row r="73" spans="1:5" ht="18" hidden="1" customHeight="1" outlineLevel="1">
      <c r="A73" s="100" t="s">
        <v>49</v>
      </c>
      <c r="B73" s="101" t="s">
        <v>211</v>
      </c>
      <c r="C73" s="102">
        <v>3253649</v>
      </c>
      <c r="D73" s="102">
        <v>118444925</v>
      </c>
      <c r="E73" s="102">
        <v>121698574</v>
      </c>
    </row>
    <row r="74" spans="1:5" ht="18" hidden="1" customHeight="1" outlineLevel="1">
      <c r="A74" s="100" t="s">
        <v>49</v>
      </c>
      <c r="B74" s="101" t="s">
        <v>212</v>
      </c>
      <c r="C74" s="102">
        <v>11252251.56482875</v>
      </c>
      <c r="D74" s="102">
        <v>85192039.454084799</v>
      </c>
      <c r="E74" s="102">
        <v>96444291.018913552</v>
      </c>
    </row>
    <row r="75" spans="1:5" ht="18" hidden="1" customHeight="1" outlineLevel="1">
      <c r="A75" s="100" t="s">
        <v>49</v>
      </c>
      <c r="B75" s="101" t="s">
        <v>213</v>
      </c>
      <c r="C75" s="102">
        <v>77606407</v>
      </c>
      <c r="D75" s="102">
        <v>1073635232</v>
      </c>
      <c r="E75" s="102">
        <v>1151241639</v>
      </c>
    </row>
    <row r="76" spans="1:5" ht="18" hidden="1" customHeight="1" outlineLevel="1">
      <c r="A76" s="100" t="s">
        <v>49</v>
      </c>
      <c r="B76" s="101" t="s">
        <v>214</v>
      </c>
      <c r="C76" s="102">
        <v>0</v>
      </c>
      <c r="D76" s="102">
        <v>0</v>
      </c>
      <c r="E76" s="102">
        <v>0</v>
      </c>
    </row>
    <row r="77" spans="1:5" ht="18" hidden="1" customHeight="1" outlineLevel="1">
      <c r="A77" s="100" t="s">
        <v>49</v>
      </c>
      <c r="B77" s="101" t="s">
        <v>215</v>
      </c>
      <c r="C77" s="103"/>
      <c r="D77" s="103"/>
      <c r="E77" s="102">
        <v>0</v>
      </c>
    </row>
    <row r="78" spans="1:5" ht="18" hidden="1" customHeight="1" outlineLevel="1">
      <c r="A78" s="100" t="s">
        <v>49</v>
      </c>
      <c r="B78" s="101" t="s">
        <v>216</v>
      </c>
      <c r="C78" s="103"/>
      <c r="D78" s="103"/>
      <c r="E78" s="102">
        <v>0</v>
      </c>
    </row>
    <row r="79" spans="1:5" ht="18" hidden="1" customHeight="1" outlineLevel="1">
      <c r="A79" s="100" t="s">
        <v>49</v>
      </c>
      <c r="B79" s="101" t="s">
        <v>217</v>
      </c>
      <c r="C79" s="102">
        <v>74006224</v>
      </c>
      <c r="D79" s="102">
        <v>672276553</v>
      </c>
      <c r="E79" s="102">
        <v>746282777</v>
      </c>
    </row>
    <row r="80" spans="1:5" ht="18" hidden="1" customHeight="1" outlineLevel="1">
      <c r="A80" s="100" t="s">
        <v>49</v>
      </c>
      <c r="B80" s="101" t="s">
        <v>218</v>
      </c>
      <c r="C80" s="102">
        <v>583459</v>
      </c>
      <c r="D80" s="102">
        <v>4588565</v>
      </c>
      <c r="E80" s="102">
        <v>5172024</v>
      </c>
    </row>
    <row r="81" spans="1:5" ht="18" hidden="1" customHeight="1" outlineLevel="1">
      <c r="A81" s="100" t="s">
        <v>49</v>
      </c>
      <c r="B81" s="101" t="s">
        <v>219</v>
      </c>
      <c r="C81" s="102">
        <v>8201746.7340932004</v>
      </c>
      <c r="D81" s="102">
        <v>97279863.265906796</v>
      </c>
      <c r="E81" s="102">
        <v>105481610</v>
      </c>
    </row>
    <row r="82" spans="1:5" ht="18" hidden="1" customHeight="1" outlineLevel="1">
      <c r="A82" s="100" t="s">
        <v>49</v>
      </c>
      <c r="B82" s="101" t="s">
        <v>220</v>
      </c>
      <c r="C82" s="102">
        <v>4742538</v>
      </c>
      <c r="D82" s="102">
        <v>78035997</v>
      </c>
      <c r="E82" s="102">
        <v>82778535</v>
      </c>
    </row>
    <row r="83" spans="1:5" ht="18" customHeight="1" collapsed="1">
      <c r="A83" s="100" t="s">
        <v>43</v>
      </c>
      <c r="B83" s="104" t="s">
        <v>249</v>
      </c>
      <c r="C83" s="102">
        <f>SUM($C$59:$C$82)</f>
        <v>737336912.29892194</v>
      </c>
      <c r="D83" s="102">
        <f>SUM($D$59:$D$82)</f>
        <v>6961665381.7199907</v>
      </c>
      <c r="E83" s="102">
        <f>SUM($E$59:$E$82)</f>
        <v>7699002294.0189133</v>
      </c>
    </row>
    <row r="84" spans="1:5" ht="18" hidden="1" customHeight="1" outlineLevel="1">
      <c r="A84" s="100" t="s">
        <v>49</v>
      </c>
      <c r="B84" s="101" t="s">
        <v>273</v>
      </c>
      <c r="C84" s="102">
        <v>0</v>
      </c>
      <c r="D84" s="102">
        <v>52835900</v>
      </c>
      <c r="E84" s="102">
        <v>52835900</v>
      </c>
    </row>
    <row r="85" spans="1:5" ht="18" hidden="1" customHeight="1" outlineLevel="1">
      <c r="A85" s="100"/>
      <c r="B85" s="101" t="s">
        <v>203</v>
      </c>
      <c r="C85" s="102">
        <v>44803279</v>
      </c>
      <c r="D85" s="102">
        <v>45291</v>
      </c>
      <c r="E85" s="102">
        <v>44848570</v>
      </c>
    </row>
    <row r="86" spans="1:5" ht="18" hidden="1" customHeight="1" outlineLevel="1">
      <c r="A86" s="100" t="s">
        <v>49</v>
      </c>
      <c r="B86" s="101" t="s">
        <v>204</v>
      </c>
      <c r="C86" s="102">
        <v>1282972</v>
      </c>
      <c r="D86" s="102">
        <v>20992856</v>
      </c>
      <c r="E86" s="102">
        <v>22275828</v>
      </c>
    </row>
    <row r="87" spans="1:5" ht="18" hidden="1" customHeight="1" outlineLevel="1">
      <c r="A87" s="100" t="s">
        <v>49</v>
      </c>
      <c r="B87" s="101" t="s">
        <v>267</v>
      </c>
      <c r="C87" s="102">
        <v>0</v>
      </c>
      <c r="D87" s="102">
        <v>0</v>
      </c>
      <c r="E87" s="102">
        <v>0</v>
      </c>
    </row>
    <row r="88" spans="1:5" ht="18" hidden="1" customHeight="1" outlineLevel="1">
      <c r="A88" s="100"/>
      <c r="B88" s="101" t="s">
        <v>274</v>
      </c>
      <c r="C88" s="102">
        <v>15691366</v>
      </c>
      <c r="D88" s="102">
        <v>102313.71</v>
      </c>
      <c r="E88" s="102">
        <v>15793679.710000001</v>
      </c>
    </row>
    <row r="89" spans="1:5" ht="18" hidden="1" customHeight="1" outlineLevel="1">
      <c r="A89" s="100"/>
      <c r="B89" s="101" t="s">
        <v>275</v>
      </c>
      <c r="C89" s="102">
        <v>0</v>
      </c>
      <c r="D89" s="102">
        <v>11163410</v>
      </c>
      <c r="E89" s="102">
        <v>11163410</v>
      </c>
    </row>
    <row r="90" spans="1:5" ht="18" hidden="1" customHeight="1" outlineLevel="1">
      <c r="A90" s="100" t="s">
        <v>49</v>
      </c>
      <c r="B90" s="101" t="s">
        <v>205</v>
      </c>
      <c r="C90" s="102">
        <v>194206366</v>
      </c>
      <c r="D90" s="102">
        <v>1777419305</v>
      </c>
      <c r="E90" s="102">
        <v>1971625671</v>
      </c>
    </row>
    <row r="91" spans="1:5" ht="18" hidden="1" customHeight="1" outlineLevel="1">
      <c r="A91" s="100" t="s">
        <v>49</v>
      </c>
      <c r="B91" s="101" t="s">
        <v>206</v>
      </c>
      <c r="C91" s="102">
        <v>20302833</v>
      </c>
      <c r="D91" s="102">
        <v>576122883</v>
      </c>
      <c r="E91" s="102">
        <v>596425716</v>
      </c>
    </row>
    <row r="92" spans="1:5" ht="18" hidden="1" customHeight="1" outlineLevel="1">
      <c r="A92" s="100" t="s">
        <v>49</v>
      </c>
      <c r="B92" s="101" t="s">
        <v>268</v>
      </c>
      <c r="C92" s="102">
        <v>1802807</v>
      </c>
      <c r="D92" s="102">
        <v>14763704</v>
      </c>
      <c r="E92" s="102">
        <v>16566511</v>
      </c>
    </row>
    <row r="93" spans="1:5" ht="18" hidden="1" customHeight="1" outlineLevel="1">
      <c r="A93" s="100" t="s">
        <v>49</v>
      </c>
      <c r="B93" s="101" t="s">
        <v>207</v>
      </c>
      <c r="C93" s="102">
        <v>125714827</v>
      </c>
      <c r="D93" s="102">
        <v>1217666992</v>
      </c>
      <c r="E93" s="102">
        <v>1343381819</v>
      </c>
    </row>
    <row r="94" spans="1:5" ht="18" hidden="1" customHeight="1" outlineLevel="1">
      <c r="A94" s="100"/>
      <c r="B94" s="101" t="s">
        <v>270</v>
      </c>
      <c r="C94" s="102">
        <v>9474447</v>
      </c>
      <c r="D94" s="102">
        <v>11000000</v>
      </c>
      <c r="E94" s="102">
        <v>20474447</v>
      </c>
    </row>
    <row r="95" spans="1:5" ht="18" hidden="1" customHeight="1" outlineLevel="1">
      <c r="A95" s="100" t="s">
        <v>49</v>
      </c>
      <c r="B95" s="101" t="s">
        <v>208</v>
      </c>
      <c r="C95" s="102">
        <v>236523379</v>
      </c>
      <c r="D95" s="102">
        <v>2044304266</v>
      </c>
      <c r="E95" s="102">
        <v>2280827645</v>
      </c>
    </row>
    <row r="96" spans="1:5" ht="18" hidden="1" customHeight="1" outlineLevel="1">
      <c r="A96" s="100" t="s">
        <v>49</v>
      </c>
      <c r="B96" s="101" t="s">
        <v>209</v>
      </c>
      <c r="C96" s="102">
        <v>8830877</v>
      </c>
      <c r="D96" s="102">
        <v>581579</v>
      </c>
      <c r="E96" s="102">
        <v>9412456</v>
      </c>
    </row>
    <row r="97" spans="1:5" ht="18" hidden="1" customHeight="1" outlineLevel="1">
      <c r="A97" s="100" t="s">
        <v>49</v>
      </c>
      <c r="B97" s="101" t="s">
        <v>210</v>
      </c>
      <c r="C97" s="102">
        <v>14338991</v>
      </c>
      <c r="D97" s="102">
        <v>630577</v>
      </c>
      <c r="E97" s="102">
        <v>14969568</v>
      </c>
    </row>
    <row r="98" spans="1:5" ht="18" hidden="1" customHeight="1" outlineLevel="1">
      <c r="A98" s="100" t="s">
        <v>49</v>
      </c>
      <c r="B98" s="101" t="s">
        <v>211</v>
      </c>
      <c r="C98" s="102">
        <v>3253649</v>
      </c>
      <c r="D98" s="102">
        <v>120284925</v>
      </c>
      <c r="E98" s="102">
        <v>123538574</v>
      </c>
    </row>
    <row r="99" spans="1:5" ht="18" hidden="1" customHeight="1" outlineLevel="1">
      <c r="A99" s="100" t="s">
        <v>49</v>
      </c>
      <c r="B99" s="101" t="s">
        <v>212</v>
      </c>
      <c r="C99" s="102">
        <v>11252251.56482875</v>
      </c>
      <c r="D99" s="102">
        <v>88983554.284084797</v>
      </c>
      <c r="E99" s="102">
        <v>100235805.84891355</v>
      </c>
    </row>
    <row r="100" spans="1:5" ht="18" hidden="1" customHeight="1" outlineLevel="1">
      <c r="A100" s="100" t="s">
        <v>49</v>
      </c>
      <c r="B100" s="101" t="s">
        <v>213</v>
      </c>
      <c r="C100" s="102">
        <v>80791561</v>
      </c>
      <c r="D100" s="102">
        <v>1136216765</v>
      </c>
      <c r="E100" s="102">
        <v>1217008326</v>
      </c>
    </row>
    <row r="101" spans="1:5" ht="18" hidden="1" customHeight="1" outlineLevel="1">
      <c r="A101" s="100" t="s">
        <v>49</v>
      </c>
      <c r="B101" s="101" t="s">
        <v>214</v>
      </c>
      <c r="C101" s="102">
        <v>5098657</v>
      </c>
      <c r="D101" s="102">
        <v>10396406</v>
      </c>
      <c r="E101" s="102">
        <v>15495063</v>
      </c>
    </row>
    <row r="102" spans="1:5" ht="18" hidden="1" customHeight="1" outlineLevel="1">
      <c r="A102" s="100" t="s">
        <v>49</v>
      </c>
      <c r="B102" s="101" t="s">
        <v>215</v>
      </c>
      <c r="C102" s="102">
        <v>4228304</v>
      </c>
      <c r="D102" s="102">
        <v>0</v>
      </c>
      <c r="E102" s="102">
        <v>4228304</v>
      </c>
    </row>
    <row r="103" spans="1:5" ht="18" hidden="1" customHeight="1" outlineLevel="1">
      <c r="A103" s="100" t="s">
        <v>49</v>
      </c>
      <c r="B103" s="101" t="s">
        <v>216</v>
      </c>
      <c r="C103" s="102">
        <v>3445386</v>
      </c>
      <c r="D103" s="102">
        <v>0</v>
      </c>
      <c r="E103" s="102">
        <v>3445386</v>
      </c>
    </row>
    <row r="104" spans="1:5" ht="18" hidden="1" customHeight="1" outlineLevel="1">
      <c r="A104" s="100" t="s">
        <v>49</v>
      </c>
      <c r="B104" s="101" t="s">
        <v>217</v>
      </c>
      <c r="C104" s="102">
        <v>438332037</v>
      </c>
      <c r="D104" s="102">
        <v>884120500</v>
      </c>
      <c r="E104" s="102">
        <v>1322452537</v>
      </c>
    </row>
    <row r="105" spans="1:5" ht="18" hidden="1" customHeight="1" outlineLevel="1">
      <c r="A105" s="100" t="s">
        <v>49</v>
      </c>
      <c r="B105" s="101" t="s">
        <v>218</v>
      </c>
      <c r="C105" s="102">
        <v>28780459</v>
      </c>
      <c r="D105" s="102">
        <v>52542775</v>
      </c>
      <c r="E105" s="102">
        <v>81323234</v>
      </c>
    </row>
    <row r="106" spans="1:5" ht="18" hidden="1" customHeight="1" outlineLevel="1">
      <c r="A106" s="100" t="s">
        <v>49</v>
      </c>
      <c r="B106" s="101" t="s">
        <v>219</v>
      </c>
      <c r="C106" s="102">
        <v>8201746.7340932004</v>
      </c>
      <c r="D106" s="102">
        <v>97483685.265906796</v>
      </c>
      <c r="E106" s="102">
        <v>105685432</v>
      </c>
    </row>
    <row r="107" spans="1:5" ht="18" hidden="1" customHeight="1" outlineLevel="1">
      <c r="A107" s="100" t="s">
        <v>49</v>
      </c>
      <c r="B107" s="101" t="s">
        <v>220</v>
      </c>
      <c r="C107" s="102">
        <v>4783224</v>
      </c>
      <c r="D107" s="102">
        <v>91595471</v>
      </c>
      <c r="E107" s="102">
        <v>96378695</v>
      </c>
    </row>
    <row r="108" spans="1:5" ht="18" customHeight="1" collapsed="1">
      <c r="A108" s="100" t="s">
        <v>45</v>
      </c>
      <c r="B108" s="104" t="s">
        <v>250</v>
      </c>
      <c r="C108" s="102">
        <f>SUM($C$84:$C$107)</f>
        <v>1261139419.2989221</v>
      </c>
      <c r="D108" s="102">
        <f>SUM($D$84:$D$107)</f>
        <v>8209253158.2599916</v>
      </c>
      <c r="E108" s="102">
        <f>SUM($E$84:$E$107)</f>
        <v>9470392577.5589142</v>
      </c>
    </row>
    <row r="109" spans="1:5" ht="18" customHeight="1">
      <c r="A109" s="464" t="s">
        <v>251</v>
      </c>
      <c r="B109" s="465"/>
      <c r="C109" s="465"/>
      <c r="D109" s="465"/>
      <c r="E109" s="466"/>
    </row>
    <row r="110" spans="1:5" ht="18" hidden="1" customHeight="1" outlineLevel="1">
      <c r="A110" s="100" t="s">
        <v>49</v>
      </c>
      <c r="B110" s="101" t="s">
        <v>273</v>
      </c>
      <c r="C110" s="102">
        <v>0</v>
      </c>
      <c r="D110" s="102">
        <v>0</v>
      </c>
      <c r="E110" s="102">
        <v>0</v>
      </c>
    </row>
    <row r="111" spans="1:5" ht="18" hidden="1" customHeight="1" outlineLevel="1">
      <c r="A111" s="100"/>
      <c r="B111" s="101" t="s">
        <v>203</v>
      </c>
      <c r="C111" s="102">
        <v>472791</v>
      </c>
      <c r="D111" s="102">
        <v>0</v>
      </c>
      <c r="E111" s="102">
        <v>472791</v>
      </c>
    </row>
    <row r="112" spans="1:5" ht="18" hidden="1" customHeight="1" outlineLevel="1">
      <c r="A112" s="100" t="s">
        <v>49</v>
      </c>
      <c r="B112" s="101" t="s">
        <v>204</v>
      </c>
      <c r="C112" s="103"/>
      <c r="D112" s="103"/>
      <c r="E112" s="102">
        <v>0</v>
      </c>
    </row>
    <row r="113" spans="1:5" ht="18" hidden="1" customHeight="1" outlineLevel="1">
      <c r="A113" s="100" t="s">
        <v>49</v>
      </c>
      <c r="B113" s="101" t="s">
        <v>267</v>
      </c>
      <c r="C113" s="102">
        <v>0</v>
      </c>
      <c r="D113" s="102">
        <v>0</v>
      </c>
      <c r="E113" s="102">
        <v>0</v>
      </c>
    </row>
    <row r="114" spans="1:5" ht="18" hidden="1" customHeight="1" outlineLevel="1">
      <c r="A114" s="100"/>
      <c r="B114" s="101" t="s">
        <v>274</v>
      </c>
      <c r="C114" s="102">
        <v>0</v>
      </c>
      <c r="D114" s="102">
        <v>0</v>
      </c>
      <c r="E114" s="102">
        <v>0</v>
      </c>
    </row>
    <row r="115" spans="1:5" ht="18" hidden="1" customHeight="1" outlineLevel="1">
      <c r="A115" s="100"/>
      <c r="B115" s="101" t="s">
        <v>275</v>
      </c>
      <c r="C115" s="102">
        <v>0</v>
      </c>
      <c r="D115" s="102">
        <v>0</v>
      </c>
      <c r="E115" s="102">
        <v>0</v>
      </c>
    </row>
    <row r="116" spans="1:5" ht="18" hidden="1" customHeight="1" outlineLevel="1">
      <c r="A116" s="100" t="s">
        <v>49</v>
      </c>
      <c r="B116" s="101" t="s">
        <v>205</v>
      </c>
      <c r="C116" s="102">
        <v>0</v>
      </c>
      <c r="D116" s="102">
        <v>0</v>
      </c>
      <c r="E116" s="102">
        <v>0</v>
      </c>
    </row>
    <row r="117" spans="1:5" ht="18" hidden="1" customHeight="1" outlineLevel="1">
      <c r="A117" s="100" t="s">
        <v>49</v>
      </c>
      <c r="B117" s="101" t="s">
        <v>206</v>
      </c>
      <c r="C117" s="102">
        <v>0</v>
      </c>
      <c r="D117" s="102">
        <v>0</v>
      </c>
      <c r="E117" s="102">
        <v>0</v>
      </c>
    </row>
    <row r="118" spans="1:5" ht="18" hidden="1" customHeight="1" outlineLevel="1">
      <c r="A118" s="100" t="s">
        <v>49</v>
      </c>
      <c r="B118" s="101" t="s">
        <v>268</v>
      </c>
      <c r="C118" s="102">
        <v>0</v>
      </c>
      <c r="D118" s="102">
        <v>0</v>
      </c>
      <c r="E118" s="102">
        <v>0</v>
      </c>
    </row>
    <row r="119" spans="1:5" ht="18" hidden="1" customHeight="1" outlineLevel="1">
      <c r="A119" s="100" t="s">
        <v>49</v>
      </c>
      <c r="B119" s="101" t="s">
        <v>207</v>
      </c>
      <c r="C119" s="102">
        <v>1305262</v>
      </c>
      <c r="D119" s="102">
        <v>2066214</v>
      </c>
      <c r="E119" s="102">
        <v>3371476</v>
      </c>
    </row>
    <row r="120" spans="1:5" ht="18" hidden="1" customHeight="1" outlineLevel="1">
      <c r="A120" s="100"/>
      <c r="B120" s="101" t="s">
        <v>270</v>
      </c>
      <c r="C120" s="102"/>
      <c r="D120" s="102"/>
      <c r="E120" s="102">
        <v>0</v>
      </c>
    </row>
    <row r="121" spans="1:5" ht="18" hidden="1" customHeight="1" outlineLevel="1">
      <c r="A121" s="100" t="s">
        <v>49</v>
      </c>
      <c r="B121" s="101" t="s">
        <v>208</v>
      </c>
      <c r="C121" s="103"/>
      <c r="D121" s="103"/>
      <c r="E121" s="102">
        <v>0</v>
      </c>
    </row>
    <row r="122" spans="1:5" ht="18" hidden="1" customHeight="1" outlineLevel="1">
      <c r="A122" s="100" t="s">
        <v>49</v>
      </c>
      <c r="B122" s="101" t="s">
        <v>209</v>
      </c>
      <c r="C122" s="102">
        <v>0</v>
      </c>
      <c r="D122" s="102">
        <v>0</v>
      </c>
      <c r="E122" s="102">
        <v>0</v>
      </c>
    </row>
    <row r="123" spans="1:5" ht="18" hidden="1" customHeight="1" outlineLevel="1">
      <c r="A123" s="100" t="s">
        <v>49</v>
      </c>
      <c r="B123" s="101" t="s">
        <v>210</v>
      </c>
      <c r="C123" s="102">
        <v>0</v>
      </c>
      <c r="D123" s="102">
        <v>0</v>
      </c>
      <c r="E123" s="102">
        <v>0</v>
      </c>
    </row>
    <row r="124" spans="1:5" ht="18" hidden="1" customHeight="1" outlineLevel="1">
      <c r="A124" s="100" t="s">
        <v>49</v>
      </c>
      <c r="B124" s="101" t="s">
        <v>211</v>
      </c>
      <c r="C124" s="102">
        <v>0</v>
      </c>
      <c r="D124" s="102">
        <v>0</v>
      </c>
      <c r="E124" s="102">
        <v>0</v>
      </c>
    </row>
    <row r="125" spans="1:5" ht="18" hidden="1" customHeight="1" outlineLevel="1">
      <c r="A125" s="100" t="s">
        <v>49</v>
      </c>
      <c r="B125" s="101" t="s">
        <v>212</v>
      </c>
      <c r="C125" s="102">
        <v>0</v>
      </c>
      <c r="D125" s="102">
        <v>561618.54</v>
      </c>
      <c r="E125" s="102">
        <v>561618.54</v>
      </c>
    </row>
    <row r="126" spans="1:5" ht="18" hidden="1" customHeight="1" outlineLevel="1">
      <c r="A126" s="100" t="s">
        <v>49</v>
      </c>
      <c r="B126" s="101" t="s">
        <v>213</v>
      </c>
      <c r="C126" s="102">
        <v>2251244</v>
      </c>
      <c r="D126" s="102">
        <v>7159440</v>
      </c>
      <c r="E126" s="102">
        <v>9410684</v>
      </c>
    </row>
    <row r="127" spans="1:5" ht="18" hidden="1" customHeight="1" outlineLevel="1">
      <c r="A127" s="100" t="s">
        <v>49</v>
      </c>
      <c r="B127" s="101" t="s">
        <v>214</v>
      </c>
      <c r="C127" s="102">
        <v>0</v>
      </c>
      <c r="D127" s="102">
        <v>0</v>
      </c>
      <c r="E127" s="102">
        <v>0</v>
      </c>
    </row>
    <row r="128" spans="1:5" ht="18" hidden="1" customHeight="1" outlineLevel="1">
      <c r="A128" s="100" t="s">
        <v>49</v>
      </c>
      <c r="B128" s="101" t="s">
        <v>215</v>
      </c>
      <c r="C128" s="103"/>
      <c r="D128" s="103"/>
      <c r="E128" s="102">
        <v>0</v>
      </c>
    </row>
    <row r="129" spans="1:5" ht="18" hidden="1" customHeight="1" outlineLevel="1">
      <c r="A129" s="100" t="s">
        <v>49</v>
      </c>
      <c r="B129" s="101" t="s">
        <v>216</v>
      </c>
      <c r="C129" s="103"/>
      <c r="D129" s="103"/>
      <c r="E129" s="102">
        <v>0</v>
      </c>
    </row>
    <row r="130" spans="1:5" ht="18" hidden="1" customHeight="1" outlineLevel="1">
      <c r="A130" s="100" t="s">
        <v>49</v>
      </c>
      <c r="B130" s="101" t="s">
        <v>217</v>
      </c>
      <c r="C130" s="102">
        <v>100000</v>
      </c>
      <c r="D130" s="102">
        <v>0</v>
      </c>
      <c r="E130" s="102">
        <v>100000</v>
      </c>
    </row>
    <row r="131" spans="1:5" ht="18" hidden="1" customHeight="1" outlineLevel="1">
      <c r="A131" s="100" t="s">
        <v>49</v>
      </c>
      <c r="B131" s="101" t="s">
        <v>218</v>
      </c>
      <c r="C131" s="103"/>
      <c r="D131" s="103"/>
      <c r="E131" s="102">
        <v>0</v>
      </c>
    </row>
    <row r="132" spans="1:5" ht="18" hidden="1" customHeight="1" outlineLevel="1">
      <c r="A132" s="100" t="s">
        <v>49</v>
      </c>
      <c r="B132" s="101" t="s">
        <v>219</v>
      </c>
      <c r="C132" s="103"/>
      <c r="D132" s="103"/>
      <c r="E132" s="102">
        <v>0</v>
      </c>
    </row>
    <row r="133" spans="1:5" ht="18" hidden="1" customHeight="1" outlineLevel="1">
      <c r="A133" s="100" t="s">
        <v>49</v>
      </c>
      <c r="B133" s="101" t="s">
        <v>220</v>
      </c>
      <c r="C133" s="102">
        <v>0</v>
      </c>
      <c r="D133" s="102">
        <v>0</v>
      </c>
      <c r="E133" s="102">
        <v>0</v>
      </c>
    </row>
    <row r="134" spans="1:5" ht="18" customHeight="1" collapsed="1">
      <c r="A134" s="100" t="s">
        <v>47</v>
      </c>
      <c r="B134" s="104" t="s">
        <v>247</v>
      </c>
      <c r="C134" s="102">
        <f>SUM($C$110:$C$133)</f>
        <v>4129297</v>
      </c>
      <c r="D134" s="102">
        <f>SUM($D$110:$D$133)</f>
        <v>9787272.5399999991</v>
      </c>
      <c r="E134" s="102">
        <f>SUM($E$110:$E$133)</f>
        <v>13916569.539999999</v>
      </c>
    </row>
    <row r="135" spans="1:5" ht="18" hidden="1" customHeight="1" outlineLevel="1">
      <c r="A135" s="100" t="s">
        <v>49</v>
      </c>
      <c r="B135" s="101" t="s">
        <v>273</v>
      </c>
      <c r="C135" s="102">
        <v>0</v>
      </c>
      <c r="D135" s="102">
        <v>-4446408</v>
      </c>
      <c r="E135" s="102">
        <v>-4446408</v>
      </c>
    </row>
    <row r="136" spans="1:5" ht="18" hidden="1" customHeight="1" outlineLevel="1">
      <c r="A136" s="100"/>
      <c r="B136" s="101" t="s">
        <v>203</v>
      </c>
      <c r="C136" s="102">
        <v>10778266</v>
      </c>
      <c r="D136" s="102">
        <v>0</v>
      </c>
      <c r="E136" s="102">
        <v>10778266</v>
      </c>
    </row>
    <row r="137" spans="1:5" ht="18" hidden="1" customHeight="1" outlineLevel="1">
      <c r="A137" s="100" t="s">
        <v>49</v>
      </c>
      <c r="B137" s="101" t="s">
        <v>204</v>
      </c>
      <c r="C137" s="103"/>
      <c r="D137" s="102">
        <v>656847</v>
      </c>
      <c r="E137" s="102">
        <v>656847</v>
      </c>
    </row>
    <row r="138" spans="1:5" ht="18" hidden="1" customHeight="1" outlineLevel="1">
      <c r="A138" s="100" t="s">
        <v>49</v>
      </c>
      <c r="B138" s="101" t="s">
        <v>267</v>
      </c>
      <c r="C138" s="102">
        <v>0</v>
      </c>
      <c r="D138" s="102">
        <v>0</v>
      </c>
      <c r="E138" s="102">
        <v>0</v>
      </c>
    </row>
    <row r="139" spans="1:5" ht="18" hidden="1" customHeight="1" outlineLevel="1">
      <c r="A139" s="100"/>
      <c r="B139" s="101" t="s">
        <v>274</v>
      </c>
      <c r="C139" s="102">
        <v>0</v>
      </c>
      <c r="D139" s="102">
        <v>0</v>
      </c>
      <c r="E139" s="102">
        <v>0</v>
      </c>
    </row>
    <row r="140" spans="1:5" ht="18" hidden="1" customHeight="1" outlineLevel="1">
      <c r="A140" s="100"/>
      <c r="B140" s="101" t="s">
        <v>275</v>
      </c>
      <c r="C140" s="102">
        <v>0</v>
      </c>
      <c r="D140" s="102">
        <v>-97346</v>
      </c>
      <c r="E140" s="102">
        <v>-97346</v>
      </c>
    </row>
    <row r="141" spans="1:5" ht="18" hidden="1" customHeight="1" outlineLevel="1">
      <c r="A141" s="100" t="s">
        <v>49</v>
      </c>
      <c r="B141" s="101" t="s">
        <v>205</v>
      </c>
      <c r="C141" s="102">
        <v>11663819</v>
      </c>
      <c r="D141" s="102">
        <v>167015984</v>
      </c>
      <c r="E141" s="102">
        <v>178679803</v>
      </c>
    </row>
    <row r="142" spans="1:5" ht="18" hidden="1" customHeight="1" outlineLevel="1">
      <c r="A142" s="100" t="s">
        <v>49</v>
      </c>
      <c r="B142" s="101" t="s">
        <v>206</v>
      </c>
      <c r="C142" s="102">
        <v>2582198</v>
      </c>
      <c r="D142" s="102">
        <v>15385233</v>
      </c>
      <c r="E142" s="102">
        <v>17967431</v>
      </c>
    </row>
    <row r="143" spans="1:5" ht="18" hidden="1" customHeight="1" outlineLevel="1">
      <c r="A143" s="100" t="s">
        <v>49</v>
      </c>
      <c r="B143" s="101" t="s">
        <v>268</v>
      </c>
      <c r="C143" s="102">
        <v>139011</v>
      </c>
      <c r="D143" s="102">
        <v>733181</v>
      </c>
      <c r="E143" s="102">
        <v>872192</v>
      </c>
    </row>
    <row r="144" spans="1:5" ht="18" hidden="1" customHeight="1" outlineLevel="1">
      <c r="A144" s="100" t="s">
        <v>49</v>
      </c>
      <c r="B144" s="101" t="s">
        <v>207</v>
      </c>
      <c r="C144" s="102">
        <v>45462366</v>
      </c>
      <c r="D144" s="102">
        <v>119212912</v>
      </c>
      <c r="E144" s="102">
        <v>164675278</v>
      </c>
    </row>
    <row r="145" spans="1:5" ht="18" hidden="1" customHeight="1" outlineLevel="1">
      <c r="A145" s="100"/>
      <c r="B145" s="101" t="s">
        <v>270</v>
      </c>
      <c r="C145" s="102"/>
      <c r="D145" s="102"/>
      <c r="E145" s="102">
        <v>0</v>
      </c>
    </row>
    <row r="146" spans="1:5" ht="18" hidden="1" customHeight="1" outlineLevel="1">
      <c r="A146" s="100" t="s">
        <v>49</v>
      </c>
      <c r="B146" s="101" t="s">
        <v>208</v>
      </c>
      <c r="C146" s="103">
        <v>73975</v>
      </c>
      <c r="D146" s="103">
        <v>635727</v>
      </c>
      <c r="E146" s="102">
        <v>709702</v>
      </c>
    </row>
    <row r="147" spans="1:5" ht="18" hidden="1" customHeight="1" outlineLevel="1">
      <c r="A147" s="100" t="s">
        <v>49</v>
      </c>
      <c r="B147" s="101" t="s">
        <v>209</v>
      </c>
      <c r="C147" s="102">
        <v>44627</v>
      </c>
      <c r="D147" s="102">
        <v>5306</v>
      </c>
      <c r="E147" s="102">
        <v>49933</v>
      </c>
    </row>
    <row r="148" spans="1:5" ht="18" hidden="1" customHeight="1" outlineLevel="1">
      <c r="A148" s="100" t="s">
        <v>49</v>
      </c>
      <c r="B148" s="101" t="s">
        <v>210</v>
      </c>
      <c r="C148" s="102">
        <v>24423</v>
      </c>
      <c r="D148" s="102">
        <v>12811</v>
      </c>
      <c r="E148" s="102">
        <v>37234</v>
      </c>
    </row>
    <row r="149" spans="1:5" ht="18" hidden="1" customHeight="1" outlineLevel="1">
      <c r="A149" s="100" t="s">
        <v>49</v>
      </c>
      <c r="B149" s="101" t="s">
        <v>211</v>
      </c>
      <c r="C149" s="102">
        <v>0</v>
      </c>
      <c r="D149" s="102">
        <v>0</v>
      </c>
      <c r="E149" s="102">
        <v>0</v>
      </c>
    </row>
    <row r="150" spans="1:5" ht="18" hidden="1" customHeight="1" outlineLevel="1">
      <c r="A150" s="100" t="s">
        <v>49</v>
      </c>
      <c r="B150" s="101" t="s">
        <v>212</v>
      </c>
      <c r="C150" s="102">
        <v>0</v>
      </c>
      <c r="D150" s="102">
        <v>139827</v>
      </c>
      <c r="E150" s="102">
        <v>139827</v>
      </c>
    </row>
    <row r="151" spans="1:5" ht="18" hidden="1" customHeight="1" outlineLevel="1">
      <c r="A151" s="100" t="s">
        <v>49</v>
      </c>
      <c r="B151" s="101" t="s">
        <v>213</v>
      </c>
      <c r="C151" s="102">
        <v>5046385</v>
      </c>
      <c r="D151" s="102">
        <v>95791548</v>
      </c>
      <c r="E151" s="102">
        <v>100837933</v>
      </c>
    </row>
    <row r="152" spans="1:5" ht="18" hidden="1" customHeight="1" outlineLevel="1">
      <c r="A152" s="100" t="s">
        <v>49</v>
      </c>
      <c r="B152" s="101" t="s">
        <v>214</v>
      </c>
      <c r="C152" s="102">
        <v>0</v>
      </c>
      <c r="D152" s="102">
        <v>167252</v>
      </c>
      <c r="E152" s="102">
        <v>167252</v>
      </c>
    </row>
    <row r="153" spans="1:5" ht="18" hidden="1" customHeight="1" outlineLevel="1">
      <c r="A153" s="100" t="s">
        <v>49</v>
      </c>
      <c r="B153" s="101" t="s">
        <v>215</v>
      </c>
      <c r="C153" s="102">
        <v>230842</v>
      </c>
      <c r="D153" s="103"/>
      <c r="E153" s="102">
        <v>230842</v>
      </c>
    </row>
    <row r="154" spans="1:5" ht="18" hidden="1" customHeight="1" outlineLevel="1">
      <c r="A154" s="100" t="s">
        <v>49</v>
      </c>
      <c r="B154" s="101" t="s">
        <v>216</v>
      </c>
      <c r="C154" s="102">
        <v>20210</v>
      </c>
      <c r="D154" s="103"/>
      <c r="E154" s="102">
        <v>20210</v>
      </c>
    </row>
    <row r="155" spans="1:5" ht="18" hidden="1" customHeight="1" outlineLevel="1">
      <c r="A155" s="100" t="s">
        <v>49</v>
      </c>
      <c r="B155" s="101" t="s">
        <v>217</v>
      </c>
      <c r="C155" s="102">
        <v>611559</v>
      </c>
      <c r="D155" s="102">
        <v>4470722</v>
      </c>
      <c r="E155" s="102">
        <v>5082281</v>
      </c>
    </row>
    <row r="156" spans="1:5" ht="18" hidden="1" customHeight="1" outlineLevel="1">
      <c r="A156" s="100" t="s">
        <v>49</v>
      </c>
      <c r="B156" s="101" t="s">
        <v>218</v>
      </c>
      <c r="C156" s="102">
        <v>445950</v>
      </c>
      <c r="D156" s="102">
        <v>290480</v>
      </c>
      <c r="E156" s="102">
        <v>736430</v>
      </c>
    </row>
    <row r="157" spans="1:5" ht="18" hidden="1" customHeight="1" outlineLevel="1">
      <c r="A157" s="100" t="s">
        <v>49</v>
      </c>
      <c r="B157" s="101" t="s">
        <v>219</v>
      </c>
      <c r="C157" s="103"/>
      <c r="D157" s="103"/>
      <c r="E157" s="102">
        <v>0</v>
      </c>
    </row>
    <row r="158" spans="1:5" ht="18" hidden="1" customHeight="1" outlineLevel="1">
      <c r="A158" s="100" t="s">
        <v>49</v>
      </c>
      <c r="B158" s="101" t="s">
        <v>220</v>
      </c>
      <c r="C158" s="102">
        <v>112891</v>
      </c>
      <c r="D158" s="102">
        <v>2481536</v>
      </c>
      <c r="E158" s="102">
        <v>2594427</v>
      </c>
    </row>
    <row r="159" spans="1:5" ht="18" customHeight="1" collapsed="1">
      <c r="A159" s="100" t="s">
        <v>61</v>
      </c>
      <c r="B159" s="104" t="s">
        <v>252</v>
      </c>
      <c r="C159" s="102">
        <f>SUM($C$135:$C$158)</f>
        <v>77236522</v>
      </c>
      <c r="D159" s="102">
        <f>SUM($D$135:$D$158)</f>
        <v>402455612</v>
      </c>
      <c r="E159" s="102">
        <f>SUM($E$135:$E$158)</f>
        <v>479692134</v>
      </c>
    </row>
    <row r="160" spans="1:5" ht="18" hidden="1" customHeight="1" outlineLevel="1">
      <c r="A160" s="100" t="s">
        <v>49</v>
      </c>
      <c r="B160" s="101" t="s">
        <v>273</v>
      </c>
      <c r="C160" s="102">
        <v>0</v>
      </c>
      <c r="D160" s="102">
        <v>0</v>
      </c>
      <c r="E160" s="102">
        <v>0</v>
      </c>
    </row>
    <row r="161" spans="1:5" ht="18" hidden="1" customHeight="1" outlineLevel="1">
      <c r="A161" s="100"/>
      <c r="B161" s="101" t="s">
        <v>203</v>
      </c>
      <c r="C161" s="102">
        <v>1605801</v>
      </c>
      <c r="D161" s="102">
        <v>0</v>
      </c>
      <c r="E161" s="102">
        <v>1605801</v>
      </c>
    </row>
    <row r="162" spans="1:5" ht="18" hidden="1" customHeight="1" outlineLevel="1">
      <c r="A162" s="100" t="s">
        <v>49</v>
      </c>
      <c r="B162" s="101" t="s">
        <v>204</v>
      </c>
      <c r="C162" s="103"/>
      <c r="D162" s="103"/>
      <c r="E162" s="102">
        <v>0</v>
      </c>
    </row>
    <row r="163" spans="1:5" ht="18" hidden="1" customHeight="1" outlineLevel="1">
      <c r="A163" s="100" t="s">
        <v>49</v>
      </c>
      <c r="B163" s="101" t="s">
        <v>267</v>
      </c>
      <c r="C163" s="102">
        <v>0</v>
      </c>
      <c r="D163" s="102">
        <v>0</v>
      </c>
      <c r="E163" s="102">
        <v>0</v>
      </c>
    </row>
    <row r="164" spans="1:5" ht="18" hidden="1" customHeight="1" outlineLevel="1">
      <c r="A164" s="100"/>
      <c r="B164" s="101" t="s">
        <v>274</v>
      </c>
      <c r="C164" s="102">
        <v>0</v>
      </c>
      <c r="D164" s="102">
        <v>0</v>
      </c>
      <c r="E164" s="102">
        <v>0</v>
      </c>
    </row>
    <row r="165" spans="1:5" ht="18" hidden="1" customHeight="1" outlineLevel="1">
      <c r="A165" s="100"/>
      <c r="B165" s="101" t="s">
        <v>275</v>
      </c>
      <c r="C165" s="102">
        <v>0</v>
      </c>
      <c r="D165" s="102">
        <v>0</v>
      </c>
      <c r="E165" s="102">
        <v>0</v>
      </c>
    </row>
    <row r="166" spans="1:5" ht="18" hidden="1" customHeight="1" outlineLevel="1">
      <c r="A166" s="100" t="s">
        <v>49</v>
      </c>
      <c r="B166" s="101" t="s">
        <v>205</v>
      </c>
      <c r="C166" s="102">
        <v>23523838</v>
      </c>
      <c r="D166" s="102">
        <v>166504660</v>
      </c>
      <c r="E166" s="102">
        <v>190028498</v>
      </c>
    </row>
    <row r="167" spans="1:5" ht="18" hidden="1" customHeight="1" outlineLevel="1">
      <c r="A167" s="100" t="s">
        <v>49</v>
      </c>
      <c r="B167" s="101" t="s">
        <v>206</v>
      </c>
      <c r="C167" s="102">
        <v>0</v>
      </c>
      <c r="D167" s="102">
        <v>19755800</v>
      </c>
      <c r="E167" s="102">
        <v>19755800</v>
      </c>
    </row>
    <row r="168" spans="1:5" ht="18" hidden="1" customHeight="1" outlineLevel="1">
      <c r="A168" s="100" t="s">
        <v>49</v>
      </c>
      <c r="B168" s="101" t="s">
        <v>268</v>
      </c>
      <c r="C168" s="102">
        <v>11695</v>
      </c>
      <c r="D168" s="102">
        <v>102131</v>
      </c>
      <c r="E168" s="102">
        <v>113826</v>
      </c>
    </row>
    <row r="169" spans="1:5" ht="18" hidden="1" customHeight="1" outlineLevel="1">
      <c r="A169" s="100" t="s">
        <v>49</v>
      </c>
      <c r="B169" s="101" t="s">
        <v>207</v>
      </c>
      <c r="C169" s="102">
        <v>23584836</v>
      </c>
      <c r="D169" s="102">
        <v>121850522</v>
      </c>
      <c r="E169" s="102">
        <v>145435358</v>
      </c>
    </row>
    <row r="170" spans="1:5" ht="18" hidden="1" customHeight="1" outlineLevel="1">
      <c r="A170" s="100"/>
      <c r="B170" s="101" t="s">
        <v>270</v>
      </c>
      <c r="C170" s="102">
        <v>7219122</v>
      </c>
      <c r="D170" s="102">
        <v>8474622</v>
      </c>
      <c r="E170" s="102">
        <v>15693744</v>
      </c>
    </row>
    <row r="171" spans="1:5" ht="18" hidden="1" customHeight="1" outlineLevel="1">
      <c r="A171" s="100" t="s">
        <v>49</v>
      </c>
      <c r="B171" s="101" t="s">
        <v>208</v>
      </c>
      <c r="C171" s="102">
        <v>22878316</v>
      </c>
      <c r="D171" s="102">
        <v>196610890</v>
      </c>
      <c r="E171" s="102">
        <v>219489206</v>
      </c>
    </row>
    <row r="172" spans="1:5" ht="18" hidden="1" customHeight="1" outlineLevel="1">
      <c r="A172" s="100" t="s">
        <v>49</v>
      </c>
      <c r="B172" s="101" t="s">
        <v>209</v>
      </c>
      <c r="C172" s="102">
        <v>745487</v>
      </c>
      <c r="D172" s="102">
        <v>48916</v>
      </c>
      <c r="E172" s="102">
        <v>794403</v>
      </c>
    </row>
    <row r="173" spans="1:5" ht="18" hidden="1" customHeight="1" outlineLevel="1">
      <c r="A173" s="100" t="s">
        <v>49</v>
      </c>
      <c r="B173" s="101" t="s">
        <v>210</v>
      </c>
      <c r="C173" s="102">
        <v>30242</v>
      </c>
      <c r="D173" s="102">
        <v>1383</v>
      </c>
      <c r="E173" s="102">
        <v>31625</v>
      </c>
    </row>
    <row r="174" spans="1:5" ht="18" hidden="1" customHeight="1" outlineLevel="1">
      <c r="A174" s="100" t="s">
        <v>49</v>
      </c>
      <c r="B174" s="101" t="s">
        <v>211</v>
      </c>
      <c r="C174" s="102">
        <v>149426</v>
      </c>
      <c r="D174" s="102">
        <v>6087164</v>
      </c>
      <c r="E174" s="102">
        <v>6236590</v>
      </c>
    </row>
    <row r="175" spans="1:5" ht="18" hidden="1" customHeight="1" outlineLevel="1">
      <c r="A175" s="100" t="s">
        <v>49</v>
      </c>
      <c r="B175" s="101" t="s">
        <v>212</v>
      </c>
      <c r="C175" s="102">
        <v>117714.55964232956</v>
      </c>
      <c r="D175" s="102">
        <v>548790.19619725016</v>
      </c>
      <c r="E175" s="102">
        <v>666504.75583957974</v>
      </c>
    </row>
    <row r="176" spans="1:5" ht="18" hidden="1" customHeight="1" outlineLevel="1">
      <c r="A176" s="100" t="s">
        <v>49</v>
      </c>
      <c r="B176" s="101" t="s">
        <v>213</v>
      </c>
      <c r="C176" s="102">
        <v>25772</v>
      </c>
      <c r="D176" s="102">
        <v>393575</v>
      </c>
      <c r="E176" s="102">
        <v>419347</v>
      </c>
    </row>
    <row r="177" spans="1:5" ht="18" hidden="1" customHeight="1" outlineLevel="1">
      <c r="A177" s="100" t="s">
        <v>49</v>
      </c>
      <c r="B177" s="101" t="s">
        <v>214</v>
      </c>
      <c r="C177" s="102">
        <v>0</v>
      </c>
      <c r="D177" s="102">
        <v>0</v>
      </c>
      <c r="E177" s="102">
        <v>0</v>
      </c>
    </row>
    <row r="178" spans="1:5" ht="18" hidden="1" customHeight="1" outlineLevel="1">
      <c r="A178" s="100" t="s">
        <v>49</v>
      </c>
      <c r="B178" s="101" t="s">
        <v>215</v>
      </c>
      <c r="C178" s="103"/>
      <c r="D178" s="103"/>
      <c r="E178" s="102">
        <v>0</v>
      </c>
    </row>
    <row r="179" spans="1:5" ht="18" hidden="1" customHeight="1" outlineLevel="1">
      <c r="A179" s="100" t="s">
        <v>49</v>
      </c>
      <c r="B179" s="101" t="s">
        <v>216</v>
      </c>
      <c r="C179" s="103"/>
      <c r="D179" s="103"/>
      <c r="E179" s="102">
        <v>0</v>
      </c>
    </row>
    <row r="180" spans="1:5" ht="18" hidden="1" customHeight="1" outlineLevel="1">
      <c r="A180" s="100" t="s">
        <v>49</v>
      </c>
      <c r="B180" s="101" t="s">
        <v>217</v>
      </c>
      <c r="C180" s="102">
        <v>4500522</v>
      </c>
      <c r="D180" s="102">
        <v>24299917</v>
      </c>
      <c r="E180" s="102">
        <v>28800439</v>
      </c>
    </row>
    <row r="181" spans="1:5" ht="18" hidden="1" customHeight="1" outlineLevel="1">
      <c r="A181" s="100" t="s">
        <v>49</v>
      </c>
      <c r="B181" s="101" t="s">
        <v>218</v>
      </c>
      <c r="C181" s="102">
        <v>648029</v>
      </c>
      <c r="D181" s="102">
        <v>853707</v>
      </c>
      <c r="E181" s="102">
        <v>1501736</v>
      </c>
    </row>
    <row r="182" spans="1:5" ht="18" hidden="1" customHeight="1" outlineLevel="1">
      <c r="A182" s="100" t="s">
        <v>49</v>
      </c>
      <c r="B182" s="101" t="s">
        <v>219</v>
      </c>
      <c r="C182" s="102">
        <v>426098.49905909924</v>
      </c>
      <c r="D182" s="102">
        <v>5053899.5009409003</v>
      </c>
      <c r="E182" s="102">
        <v>5479998</v>
      </c>
    </row>
    <row r="183" spans="1:5" ht="18" hidden="1" customHeight="1" outlineLevel="1">
      <c r="A183" s="100" t="s">
        <v>49</v>
      </c>
      <c r="B183" s="101" t="s">
        <v>220</v>
      </c>
      <c r="C183" s="102">
        <v>190429</v>
      </c>
      <c r="D183" s="102">
        <v>2645643</v>
      </c>
      <c r="E183" s="102">
        <v>2836072</v>
      </c>
    </row>
    <row r="184" spans="1:5" ht="18" customHeight="1" collapsed="1">
      <c r="A184" s="100" t="s">
        <v>63</v>
      </c>
      <c r="B184" s="104" t="s">
        <v>253</v>
      </c>
      <c r="C184" s="102">
        <f>SUM($C$160:$C$183)</f>
        <v>85657328.058701426</v>
      </c>
      <c r="D184" s="102">
        <f>SUM($D$160:$D$183)</f>
        <v>553231619.69713819</v>
      </c>
      <c r="E184" s="102">
        <f>SUM($E$160:$E$183)</f>
        <v>638888947.75583959</v>
      </c>
    </row>
    <row r="185" spans="1:5" ht="18" hidden="1" customHeight="1" outlineLevel="1">
      <c r="A185" s="100" t="s">
        <v>49</v>
      </c>
      <c r="B185" s="101" t="s">
        <v>273</v>
      </c>
      <c r="C185" s="102">
        <v>0</v>
      </c>
      <c r="D185" s="102">
        <v>-4446408</v>
      </c>
      <c r="E185" s="102">
        <v>-4446408</v>
      </c>
    </row>
    <row r="186" spans="1:5" ht="18" hidden="1" customHeight="1" outlineLevel="1">
      <c r="A186" s="100"/>
      <c r="B186" s="101" t="s">
        <v>203</v>
      </c>
      <c r="C186" s="102">
        <v>12856858</v>
      </c>
      <c r="D186" s="102">
        <v>0</v>
      </c>
      <c r="E186" s="102">
        <v>12856858</v>
      </c>
    </row>
    <row r="187" spans="1:5" ht="18" hidden="1" customHeight="1" outlineLevel="1">
      <c r="A187" s="100" t="s">
        <v>49</v>
      </c>
      <c r="B187" s="101" t="s">
        <v>204</v>
      </c>
      <c r="C187" s="102">
        <v>0</v>
      </c>
      <c r="D187" s="102">
        <v>656847</v>
      </c>
      <c r="E187" s="102">
        <v>656847</v>
      </c>
    </row>
    <row r="188" spans="1:5" ht="18" hidden="1" customHeight="1" outlineLevel="1">
      <c r="A188" s="100" t="s">
        <v>49</v>
      </c>
      <c r="B188" s="101" t="s">
        <v>267</v>
      </c>
      <c r="C188" s="102">
        <v>0</v>
      </c>
      <c r="D188" s="102">
        <v>0</v>
      </c>
      <c r="E188" s="102">
        <v>0</v>
      </c>
    </row>
    <row r="189" spans="1:5" ht="18" hidden="1" customHeight="1" outlineLevel="1">
      <c r="A189" s="100"/>
      <c r="B189" s="101" t="s">
        <v>274</v>
      </c>
      <c r="C189" s="102">
        <v>0</v>
      </c>
      <c r="D189" s="102">
        <v>0</v>
      </c>
      <c r="E189" s="102">
        <v>0</v>
      </c>
    </row>
    <row r="190" spans="1:5" ht="18" hidden="1" customHeight="1" outlineLevel="1">
      <c r="A190" s="100"/>
      <c r="B190" s="101" t="s">
        <v>275</v>
      </c>
      <c r="C190" s="102">
        <v>0</v>
      </c>
      <c r="D190" s="102">
        <v>-97346</v>
      </c>
      <c r="E190" s="102">
        <v>-97346</v>
      </c>
    </row>
    <row r="191" spans="1:5" ht="18" hidden="1" customHeight="1" outlineLevel="1">
      <c r="A191" s="100" t="s">
        <v>49</v>
      </c>
      <c r="B191" s="101" t="s">
        <v>205</v>
      </c>
      <c r="C191" s="102">
        <v>35187657</v>
      </c>
      <c r="D191" s="102">
        <v>333520644</v>
      </c>
      <c r="E191" s="102">
        <v>368708301</v>
      </c>
    </row>
    <row r="192" spans="1:5" ht="18" hidden="1" customHeight="1" outlineLevel="1">
      <c r="A192" s="100" t="s">
        <v>49</v>
      </c>
      <c r="B192" s="101" t="s">
        <v>206</v>
      </c>
      <c r="C192" s="102">
        <v>2582198</v>
      </c>
      <c r="D192" s="102">
        <v>35141033</v>
      </c>
      <c r="E192" s="102">
        <v>37723231</v>
      </c>
    </row>
    <row r="193" spans="1:5" ht="18" hidden="1" customHeight="1" outlineLevel="1">
      <c r="A193" s="100" t="s">
        <v>49</v>
      </c>
      <c r="B193" s="101" t="s">
        <v>268</v>
      </c>
      <c r="C193" s="102">
        <v>150706</v>
      </c>
      <c r="D193" s="102">
        <v>835312</v>
      </c>
      <c r="E193" s="102">
        <v>986018</v>
      </c>
    </row>
    <row r="194" spans="1:5" ht="18" hidden="1" customHeight="1" outlineLevel="1">
      <c r="A194" s="100" t="s">
        <v>49</v>
      </c>
      <c r="B194" s="101" t="s">
        <v>207</v>
      </c>
      <c r="C194" s="102">
        <v>70352464</v>
      </c>
      <c r="D194" s="102">
        <v>243129648</v>
      </c>
      <c r="E194" s="102">
        <v>313482112</v>
      </c>
    </row>
    <row r="195" spans="1:5" ht="18" hidden="1" customHeight="1" outlineLevel="1">
      <c r="A195" s="100"/>
      <c r="B195" s="101" t="s">
        <v>270</v>
      </c>
      <c r="C195" s="102">
        <v>7219122</v>
      </c>
      <c r="D195" s="102">
        <v>8474622</v>
      </c>
      <c r="E195" s="102">
        <v>15693744</v>
      </c>
    </row>
    <row r="196" spans="1:5" ht="18" hidden="1" customHeight="1" outlineLevel="1">
      <c r="A196" s="100" t="s">
        <v>49</v>
      </c>
      <c r="B196" s="101" t="s">
        <v>208</v>
      </c>
      <c r="C196" s="102">
        <v>22952291</v>
      </c>
      <c r="D196" s="102">
        <v>197246617</v>
      </c>
      <c r="E196" s="102">
        <v>220198908</v>
      </c>
    </row>
    <row r="197" spans="1:5" ht="18" hidden="1" customHeight="1" outlineLevel="1">
      <c r="A197" s="100" t="s">
        <v>49</v>
      </c>
      <c r="B197" s="101" t="s">
        <v>209</v>
      </c>
      <c r="C197" s="102">
        <v>790114</v>
      </c>
      <c r="D197" s="102">
        <v>54222</v>
      </c>
      <c r="E197" s="102">
        <v>844336</v>
      </c>
    </row>
    <row r="198" spans="1:5" ht="18" hidden="1" customHeight="1" outlineLevel="1">
      <c r="A198" s="100" t="s">
        <v>49</v>
      </c>
      <c r="B198" s="101" t="s">
        <v>210</v>
      </c>
      <c r="C198" s="102">
        <v>54665</v>
      </c>
      <c r="D198" s="102">
        <v>14194</v>
      </c>
      <c r="E198" s="102">
        <v>68859</v>
      </c>
    </row>
    <row r="199" spans="1:5" ht="18" hidden="1" customHeight="1" outlineLevel="1">
      <c r="A199" s="100" t="s">
        <v>49</v>
      </c>
      <c r="B199" s="101" t="s">
        <v>211</v>
      </c>
      <c r="C199" s="102">
        <v>149426</v>
      </c>
      <c r="D199" s="102">
        <v>6087164</v>
      </c>
      <c r="E199" s="102">
        <v>6236590</v>
      </c>
    </row>
    <row r="200" spans="1:5" ht="18" hidden="1" customHeight="1" outlineLevel="1">
      <c r="A200" s="100" t="s">
        <v>49</v>
      </c>
      <c r="B200" s="101" t="s">
        <v>212</v>
      </c>
      <c r="C200" s="102">
        <v>117714.55964232956</v>
      </c>
      <c r="D200" s="102">
        <v>1250235.7361972502</v>
      </c>
      <c r="E200" s="102">
        <v>1367950.2958395798</v>
      </c>
    </row>
    <row r="201" spans="1:5" ht="18" hidden="1" customHeight="1" outlineLevel="1">
      <c r="A201" s="100" t="s">
        <v>49</v>
      </c>
      <c r="B201" s="101" t="s">
        <v>213</v>
      </c>
      <c r="C201" s="102">
        <v>7323401</v>
      </c>
      <c r="D201" s="102">
        <v>103344563</v>
      </c>
      <c r="E201" s="102">
        <v>110667964</v>
      </c>
    </row>
    <row r="202" spans="1:5" ht="18" hidden="1" customHeight="1" outlineLevel="1">
      <c r="A202" s="100" t="s">
        <v>49</v>
      </c>
      <c r="B202" s="101" t="s">
        <v>214</v>
      </c>
      <c r="C202" s="102">
        <v>0</v>
      </c>
      <c r="D202" s="102">
        <v>167252</v>
      </c>
      <c r="E202" s="102">
        <v>167252</v>
      </c>
    </row>
    <row r="203" spans="1:5" ht="18" hidden="1" customHeight="1" outlineLevel="1">
      <c r="A203" s="100" t="s">
        <v>49</v>
      </c>
      <c r="B203" s="101" t="s">
        <v>215</v>
      </c>
      <c r="C203" s="102">
        <v>230842</v>
      </c>
      <c r="D203" s="102">
        <v>0</v>
      </c>
      <c r="E203" s="102">
        <v>230842</v>
      </c>
    </row>
    <row r="204" spans="1:5" ht="18" hidden="1" customHeight="1" outlineLevel="1">
      <c r="A204" s="100" t="s">
        <v>49</v>
      </c>
      <c r="B204" s="101" t="s">
        <v>216</v>
      </c>
      <c r="C204" s="102">
        <v>20210</v>
      </c>
      <c r="D204" s="102">
        <v>0</v>
      </c>
      <c r="E204" s="102">
        <v>20210</v>
      </c>
    </row>
    <row r="205" spans="1:5" ht="18" hidden="1" customHeight="1" outlineLevel="1">
      <c r="A205" s="100" t="s">
        <v>49</v>
      </c>
      <c r="B205" s="101" t="s">
        <v>217</v>
      </c>
      <c r="C205" s="102">
        <v>5212081</v>
      </c>
      <c r="D205" s="102">
        <v>28770639</v>
      </c>
      <c r="E205" s="102">
        <v>33982720</v>
      </c>
    </row>
    <row r="206" spans="1:5" ht="18" hidden="1" customHeight="1" outlineLevel="1">
      <c r="A206" s="100" t="s">
        <v>49</v>
      </c>
      <c r="B206" s="101" t="s">
        <v>218</v>
      </c>
      <c r="C206" s="102">
        <v>1093979</v>
      </c>
      <c r="D206" s="102">
        <v>1144187</v>
      </c>
      <c r="E206" s="102">
        <v>2238166</v>
      </c>
    </row>
    <row r="207" spans="1:5" ht="18" hidden="1" customHeight="1" outlineLevel="1">
      <c r="A207" s="100" t="s">
        <v>49</v>
      </c>
      <c r="B207" s="101" t="s">
        <v>219</v>
      </c>
      <c r="C207" s="102">
        <v>426098.49905909924</v>
      </c>
      <c r="D207" s="102">
        <v>5053899.5009409003</v>
      </c>
      <c r="E207" s="102">
        <v>5479998</v>
      </c>
    </row>
    <row r="208" spans="1:5" ht="18" hidden="1" customHeight="1" outlineLevel="1">
      <c r="A208" s="100" t="s">
        <v>49</v>
      </c>
      <c r="B208" s="101" t="s">
        <v>220</v>
      </c>
      <c r="C208" s="102">
        <v>303320</v>
      </c>
      <c r="D208" s="102">
        <v>5127179</v>
      </c>
      <c r="E208" s="102">
        <v>5430499</v>
      </c>
    </row>
    <row r="209" spans="1:5" ht="18" customHeight="1" collapsed="1">
      <c r="A209" s="100" t="s">
        <v>65</v>
      </c>
      <c r="B209" s="104" t="s">
        <v>254</v>
      </c>
      <c r="C209" s="102">
        <f>SUM($C$185:$C$208)</f>
        <v>167023147.05870143</v>
      </c>
      <c r="D209" s="102">
        <f>SUM($D$185:$D$208)</f>
        <v>965474504.23713815</v>
      </c>
      <c r="E209" s="102">
        <f>SUM($E$185:$E$208)</f>
        <v>1132497651.2958395</v>
      </c>
    </row>
    <row r="210" spans="1:5" ht="18" hidden="1" customHeight="1" outlineLevel="1">
      <c r="A210" s="100" t="s">
        <v>49</v>
      </c>
      <c r="B210" s="105" t="s">
        <v>273</v>
      </c>
      <c r="C210" s="102">
        <v>0</v>
      </c>
      <c r="D210" s="102">
        <v>48389492</v>
      </c>
      <c r="E210" s="102">
        <v>48389492</v>
      </c>
    </row>
    <row r="211" spans="1:5" ht="18" hidden="1" customHeight="1" outlineLevel="1">
      <c r="A211" s="100"/>
      <c r="B211" s="105" t="s">
        <v>203</v>
      </c>
      <c r="C211" s="102">
        <v>57660137</v>
      </c>
      <c r="D211" s="102">
        <v>45291</v>
      </c>
      <c r="E211" s="102">
        <v>57705428</v>
      </c>
    </row>
    <row r="212" spans="1:5" ht="18" hidden="1" customHeight="1" outlineLevel="1">
      <c r="A212" s="100" t="s">
        <v>49</v>
      </c>
      <c r="B212" s="105" t="s">
        <v>204</v>
      </c>
      <c r="C212" s="102">
        <v>1282972</v>
      </c>
      <c r="D212" s="102">
        <v>21649703</v>
      </c>
      <c r="E212" s="102">
        <v>22932675</v>
      </c>
    </row>
    <row r="213" spans="1:5" ht="18" hidden="1" customHeight="1" outlineLevel="1">
      <c r="A213" s="100" t="s">
        <v>49</v>
      </c>
      <c r="B213" s="105" t="s">
        <v>267</v>
      </c>
      <c r="C213" s="102">
        <v>0</v>
      </c>
      <c r="D213" s="102">
        <v>0</v>
      </c>
      <c r="E213" s="102">
        <v>0</v>
      </c>
    </row>
    <row r="214" spans="1:5" ht="18" hidden="1" customHeight="1" outlineLevel="1">
      <c r="A214" s="100"/>
      <c r="B214" s="105" t="s">
        <v>274</v>
      </c>
      <c r="C214" s="102">
        <v>15691366</v>
      </c>
      <c r="D214" s="102">
        <v>102313.71</v>
      </c>
      <c r="E214" s="102">
        <v>15793679.710000001</v>
      </c>
    </row>
    <row r="215" spans="1:5" ht="18" hidden="1" customHeight="1" outlineLevel="1">
      <c r="A215" s="100"/>
      <c r="B215" s="105" t="s">
        <v>275</v>
      </c>
      <c r="C215" s="102">
        <v>0</v>
      </c>
      <c r="D215" s="102">
        <v>11066064</v>
      </c>
      <c r="E215" s="102">
        <v>11066064</v>
      </c>
    </row>
    <row r="216" spans="1:5" ht="18" hidden="1" customHeight="1" outlineLevel="1">
      <c r="A216" s="100" t="s">
        <v>49</v>
      </c>
      <c r="B216" s="105" t="s">
        <v>205</v>
      </c>
      <c r="C216" s="102">
        <v>229394023</v>
      </c>
      <c r="D216" s="102">
        <v>2110939949</v>
      </c>
      <c r="E216" s="102">
        <v>2340333972</v>
      </c>
    </row>
    <row r="217" spans="1:5" ht="18" hidden="1" customHeight="1" outlineLevel="1">
      <c r="A217" s="100" t="s">
        <v>49</v>
      </c>
      <c r="B217" s="105" t="s">
        <v>206</v>
      </c>
      <c r="C217" s="102">
        <v>22885031</v>
      </c>
      <c r="D217" s="102">
        <v>611263916</v>
      </c>
      <c r="E217" s="102">
        <v>634148947</v>
      </c>
    </row>
    <row r="218" spans="1:5" ht="18" hidden="1" customHeight="1" outlineLevel="1">
      <c r="A218" s="100" t="s">
        <v>49</v>
      </c>
      <c r="B218" s="105" t="s">
        <v>268</v>
      </c>
      <c r="C218" s="102">
        <v>1953513</v>
      </c>
      <c r="D218" s="102">
        <v>15599016</v>
      </c>
      <c r="E218" s="102">
        <v>17552529</v>
      </c>
    </row>
    <row r="219" spans="1:5" ht="18" hidden="1" customHeight="1" outlineLevel="1">
      <c r="A219" s="100" t="s">
        <v>49</v>
      </c>
      <c r="B219" s="105" t="s">
        <v>207</v>
      </c>
      <c r="C219" s="102">
        <v>196067291</v>
      </c>
      <c r="D219" s="102">
        <v>1460796640</v>
      </c>
      <c r="E219" s="102">
        <v>1656863931</v>
      </c>
    </row>
    <row r="220" spans="1:5" ht="18" hidden="1" customHeight="1" outlineLevel="1">
      <c r="A220" s="100"/>
      <c r="B220" s="105" t="s">
        <v>270</v>
      </c>
      <c r="C220" s="102">
        <v>16693569</v>
      </c>
      <c r="D220" s="102">
        <v>19474622</v>
      </c>
      <c r="E220" s="102">
        <v>36168191</v>
      </c>
    </row>
    <row r="221" spans="1:5" ht="18" hidden="1" customHeight="1" outlineLevel="1">
      <c r="A221" s="100" t="s">
        <v>49</v>
      </c>
      <c r="B221" s="105" t="s">
        <v>208</v>
      </c>
      <c r="C221" s="102">
        <v>259475670</v>
      </c>
      <c r="D221" s="102">
        <v>2241550883</v>
      </c>
      <c r="E221" s="102">
        <v>2501026553</v>
      </c>
    </row>
    <row r="222" spans="1:5" ht="18" hidden="1" customHeight="1" outlineLevel="1">
      <c r="A222" s="100" t="s">
        <v>49</v>
      </c>
      <c r="B222" s="105" t="s">
        <v>209</v>
      </c>
      <c r="C222" s="102">
        <v>9620991</v>
      </c>
      <c r="D222" s="102">
        <v>635801</v>
      </c>
      <c r="E222" s="102">
        <v>10256792</v>
      </c>
    </row>
    <row r="223" spans="1:5" ht="18" hidden="1" customHeight="1" outlineLevel="1">
      <c r="A223" s="100" t="s">
        <v>49</v>
      </c>
      <c r="B223" s="105" t="s">
        <v>210</v>
      </c>
      <c r="C223" s="102">
        <v>14393656</v>
      </c>
      <c r="D223" s="102">
        <v>644771</v>
      </c>
      <c r="E223" s="102">
        <v>15038427</v>
      </c>
    </row>
    <row r="224" spans="1:5" ht="18" hidden="1" customHeight="1" outlineLevel="1">
      <c r="A224" s="100" t="s">
        <v>49</v>
      </c>
      <c r="B224" s="105" t="s">
        <v>211</v>
      </c>
      <c r="C224" s="102">
        <v>3403075</v>
      </c>
      <c r="D224" s="102">
        <v>126372089</v>
      </c>
      <c r="E224" s="102">
        <v>129775164</v>
      </c>
    </row>
    <row r="225" spans="1:5" ht="18" hidden="1" customHeight="1" outlineLevel="1">
      <c r="A225" s="100" t="s">
        <v>49</v>
      </c>
      <c r="B225" s="105" t="s">
        <v>212</v>
      </c>
      <c r="C225" s="102">
        <v>11369966.12447108</v>
      </c>
      <c r="D225" s="102">
        <v>90233790.020282045</v>
      </c>
      <c r="E225" s="102">
        <v>101603756.14475313</v>
      </c>
    </row>
    <row r="226" spans="1:5" ht="18" hidden="1" customHeight="1" outlineLevel="1">
      <c r="A226" s="100" t="s">
        <v>49</v>
      </c>
      <c r="B226" s="105" t="s">
        <v>213</v>
      </c>
      <c r="C226" s="102">
        <v>88114962</v>
      </c>
      <c r="D226" s="102">
        <v>1239561328</v>
      </c>
      <c r="E226" s="102">
        <v>1327676290</v>
      </c>
    </row>
    <row r="227" spans="1:5" ht="18" hidden="1" customHeight="1" outlineLevel="1">
      <c r="A227" s="100" t="s">
        <v>49</v>
      </c>
      <c r="B227" s="105" t="s">
        <v>214</v>
      </c>
      <c r="C227" s="102">
        <v>5098657</v>
      </c>
      <c r="D227" s="102">
        <v>10563658</v>
      </c>
      <c r="E227" s="102">
        <v>15662315</v>
      </c>
    </row>
    <row r="228" spans="1:5" ht="18" hidden="1" customHeight="1" outlineLevel="1">
      <c r="A228" s="100" t="s">
        <v>49</v>
      </c>
      <c r="B228" s="105" t="s">
        <v>215</v>
      </c>
      <c r="C228" s="102">
        <v>4459146</v>
      </c>
      <c r="D228" s="102">
        <v>0</v>
      </c>
      <c r="E228" s="102">
        <v>4459146</v>
      </c>
    </row>
    <row r="229" spans="1:5" ht="18" hidden="1" customHeight="1" outlineLevel="1">
      <c r="A229" s="100" t="s">
        <v>49</v>
      </c>
      <c r="B229" s="105" t="s">
        <v>216</v>
      </c>
      <c r="C229" s="102">
        <v>3465596</v>
      </c>
      <c r="D229" s="102">
        <v>0</v>
      </c>
      <c r="E229" s="102">
        <v>3465596</v>
      </c>
    </row>
    <row r="230" spans="1:5" ht="18" hidden="1" customHeight="1" outlineLevel="1">
      <c r="A230" s="100" t="s">
        <v>49</v>
      </c>
      <c r="B230" s="105" t="s">
        <v>217</v>
      </c>
      <c r="C230" s="102">
        <v>443544118</v>
      </c>
      <c r="D230" s="102">
        <v>912891139</v>
      </c>
      <c r="E230" s="102">
        <v>1356435257</v>
      </c>
    </row>
    <row r="231" spans="1:5" ht="18" hidden="1" customHeight="1" outlineLevel="1">
      <c r="A231" s="100" t="s">
        <v>49</v>
      </c>
      <c r="B231" s="105" t="s">
        <v>218</v>
      </c>
      <c r="C231" s="102">
        <v>29874438</v>
      </c>
      <c r="D231" s="102">
        <v>53686962</v>
      </c>
      <c r="E231" s="102">
        <v>83561400</v>
      </c>
    </row>
    <row r="232" spans="1:5" ht="18" hidden="1" customHeight="1" outlineLevel="1">
      <c r="A232" s="100" t="s">
        <v>49</v>
      </c>
      <c r="B232" s="105" t="s">
        <v>219</v>
      </c>
      <c r="C232" s="102">
        <v>8627845.2331523001</v>
      </c>
      <c r="D232" s="102">
        <v>102537584.7668477</v>
      </c>
      <c r="E232" s="102">
        <v>111165430</v>
      </c>
    </row>
    <row r="233" spans="1:5" ht="18" hidden="1" customHeight="1" outlineLevel="1">
      <c r="A233" s="100" t="s">
        <v>49</v>
      </c>
      <c r="B233" s="105" t="s">
        <v>220</v>
      </c>
      <c r="C233" s="102">
        <v>5086544</v>
      </c>
      <c r="D233" s="102">
        <v>96722650</v>
      </c>
      <c r="E233" s="102">
        <v>101809194</v>
      </c>
    </row>
    <row r="234" spans="1:5" ht="18" customHeight="1" collapsed="1">
      <c r="A234" s="100" t="s">
        <v>67</v>
      </c>
      <c r="B234" s="106" t="s">
        <v>255</v>
      </c>
      <c r="C234" s="102">
        <f>SUM($C$210:$C$233)</f>
        <v>1428162566.3576236</v>
      </c>
      <c r="D234" s="102">
        <f>SUM($D$210:$D$233)</f>
        <v>9174727662.4971294</v>
      </c>
      <c r="E234" s="102">
        <f>SUM($E$210:$E$233)</f>
        <v>10602890228.854753</v>
      </c>
    </row>
    <row r="235" spans="1:5" ht="18" customHeight="1">
      <c r="A235" s="467" t="s">
        <v>256</v>
      </c>
      <c r="B235" s="467"/>
      <c r="C235" s="467"/>
      <c r="D235" s="467"/>
      <c r="E235" s="467"/>
    </row>
    <row r="236" spans="1:5" ht="18" hidden="1" customHeight="1" outlineLevel="1">
      <c r="A236" s="100" t="s">
        <v>49</v>
      </c>
      <c r="B236" s="101" t="s">
        <v>273</v>
      </c>
      <c r="C236" s="102">
        <v>0</v>
      </c>
      <c r="D236" s="102">
        <v>3413</v>
      </c>
      <c r="E236" s="102">
        <v>3413</v>
      </c>
    </row>
    <row r="237" spans="1:5" ht="18" hidden="1" customHeight="1" outlineLevel="1">
      <c r="A237" s="100"/>
      <c r="B237" s="101" t="s">
        <v>203</v>
      </c>
      <c r="C237" s="102">
        <v>790216</v>
      </c>
      <c r="D237" s="102">
        <v>30924</v>
      </c>
      <c r="E237" s="102">
        <v>821140</v>
      </c>
    </row>
    <row r="238" spans="1:5" ht="18" hidden="1" customHeight="1" outlineLevel="1">
      <c r="A238" s="100" t="s">
        <v>49</v>
      </c>
      <c r="B238" s="101" t="s">
        <v>204</v>
      </c>
      <c r="C238" s="102">
        <v>469726</v>
      </c>
      <c r="D238" s="102">
        <v>680836</v>
      </c>
      <c r="E238" s="102">
        <v>1150562</v>
      </c>
    </row>
    <row r="239" spans="1:5" ht="18" hidden="1" customHeight="1" outlineLevel="1">
      <c r="A239" s="100" t="s">
        <v>49</v>
      </c>
      <c r="B239" s="101" t="s">
        <v>267</v>
      </c>
      <c r="C239" s="102">
        <v>0</v>
      </c>
      <c r="D239" s="102">
        <v>0</v>
      </c>
      <c r="E239" s="102">
        <v>0</v>
      </c>
    </row>
    <row r="240" spans="1:5" ht="18" hidden="1" customHeight="1" outlineLevel="1">
      <c r="A240" s="100"/>
      <c r="B240" s="101" t="s">
        <v>274</v>
      </c>
      <c r="C240" s="102">
        <v>0</v>
      </c>
      <c r="D240" s="102">
        <v>0</v>
      </c>
      <c r="E240" s="102">
        <v>0</v>
      </c>
    </row>
    <row r="241" spans="1:5" ht="18" hidden="1" customHeight="1" outlineLevel="1">
      <c r="A241" s="100"/>
      <c r="B241" s="101" t="s">
        <v>275</v>
      </c>
      <c r="C241" s="102">
        <v>0</v>
      </c>
      <c r="D241" s="102">
        <v>134315</v>
      </c>
      <c r="E241" s="102">
        <v>134315</v>
      </c>
    </row>
    <row r="242" spans="1:5" ht="18" hidden="1" customHeight="1" outlineLevel="1">
      <c r="A242" s="100" t="s">
        <v>49</v>
      </c>
      <c r="B242" s="101" t="s">
        <v>205</v>
      </c>
      <c r="C242" s="102">
        <v>1568476</v>
      </c>
      <c r="D242" s="102">
        <v>81126498</v>
      </c>
      <c r="E242" s="102">
        <v>82694974</v>
      </c>
    </row>
    <row r="243" spans="1:5" ht="18" hidden="1" customHeight="1" outlineLevel="1">
      <c r="A243" s="100" t="s">
        <v>49</v>
      </c>
      <c r="B243" s="101" t="s">
        <v>206</v>
      </c>
      <c r="C243" s="102">
        <v>641833</v>
      </c>
      <c r="D243" s="102">
        <v>32760502</v>
      </c>
      <c r="E243" s="102">
        <v>33402335</v>
      </c>
    </row>
    <row r="244" spans="1:5" ht="18" hidden="1" customHeight="1" outlineLevel="1">
      <c r="A244" s="100" t="s">
        <v>49</v>
      </c>
      <c r="B244" s="101" t="s">
        <v>268</v>
      </c>
      <c r="C244" s="102">
        <v>0</v>
      </c>
      <c r="D244" s="102">
        <v>537318</v>
      </c>
      <c r="E244" s="102">
        <v>537318</v>
      </c>
    </row>
    <row r="245" spans="1:5" ht="18" hidden="1" customHeight="1" outlineLevel="1">
      <c r="A245" s="100" t="s">
        <v>49</v>
      </c>
      <c r="B245" s="101" t="s">
        <v>207</v>
      </c>
      <c r="C245" s="102">
        <v>1743473</v>
      </c>
      <c r="D245" s="102">
        <v>68861382</v>
      </c>
      <c r="E245" s="102">
        <v>70604855</v>
      </c>
    </row>
    <row r="246" spans="1:5" ht="18" hidden="1" customHeight="1" outlineLevel="1">
      <c r="A246" s="100"/>
      <c r="B246" s="101" t="s">
        <v>270</v>
      </c>
      <c r="C246" s="102">
        <v>18008</v>
      </c>
      <c r="D246" s="102">
        <v>0</v>
      </c>
      <c r="E246" s="102">
        <v>18008</v>
      </c>
    </row>
    <row r="247" spans="1:5" ht="18" hidden="1" customHeight="1" outlineLevel="1">
      <c r="A247" s="100" t="s">
        <v>49</v>
      </c>
      <c r="B247" s="101" t="s">
        <v>208</v>
      </c>
      <c r="C247" s="102">
        <v>858963</v>
      </c>
      <c r="D247" s="102">
        <v>154844197</v>
      </c>
      <c r="E247" s="102">
        <v>155703160</v>
      </c>
    </row>
    <row r="248" spans="1:5" ht="18" hidden="1" customHeight="1" outlineLevel="1">
      <c r="A248" s="100" t="s">
        <v>49</v>
      </c>
      <c r="B248" s="101" t="s">
        <v>209</v>
      </c>
      <c r="C248" s="102">
        <v>63470</v>
      </c>
      <c r="D248" s="102">
        <v>0</v>
      </c>
      <c r="E248" s="102">
        <v>63470</v>
      </c>
    </row>
    <row r="249" spans="1:5" ht="18" hidden="1" customHeight="1" outlineLevel="1">
      <c r="A249" s="100" t="s">
        <v>49</v>
      </c>
      <c r="B249" s="101" t="s">
        <v>210</v>
      </c>
      <c r="C249" s="102">
        <v>135084</v>
      </c>
      <c r="D249" s="102">
        <v>3910</v>
      </c>
      <c r="E249" s="102">
        <v>138994</v>
      </c>
    </row>
    <row r="250" spans="1:5" ht="18" hidden="1" customHeight="1" outlineLevel="1">
      <c r="A250" s="100" t="s">
        <v>49</v>
      </c>
      <c r="B250" s="101" t="s">
        <v>211</v>
      </c>
      <c r="C250" s="102">
        <v>24196</v>
      </c>
      <c r="D250" s="102">
        <v>2440157</v>
      </c>
      <c r="E250" s="102">
        <v>2464353</v>
      </c>
    </row>
    <row r="251" spans="1:5" ht="18" hidden="1" customHeight="1" outlineLevel="1">
      <c r="A251" s="100" t="s">
        <v>49</v>
      </c>
      <c r="B251" s="101" t="s">
        <v>212</v>
      </c>
      <c r="C251" s="102">
        <v>111841.89</v>
      </c>
      <c r="D251" s="102">
        <v>3761072.1</v>
      </c>
      <c r="E251" s="102">
        <v>3872913.99</v>
      </c>
    </row>
    <row r="252" spans="1:5" ht="18" hidden="1" customHeight="1" outlineLevel="1">
      <c r="A252" s="100" t="s">
        <v>49</v>
      </c>
      <c r="B252" s="101" t="s">
        <v>213</v>
      </c>
      <c r="C252" s="102">
        <v>1205313</v>
      </c>
      <c r="D252" s="102">
        <v>61072395</v>
      </c>
      <c r="E252" s="102">
        <v>62277708</v>
      </c>
    </row>
    <row r="253" spans="1:5" ht="18" hidden="1" customHeight="1" outlineLevel="1">
      <c r="A253" s="100" t="s">
        <v>49</v>
      </c>
      <c r="B253" s="101" t="s">
        <v>214</v>
      </c>
      <c r="C253" s="102">
        <v>2060072</v>
      </c>
      <c r="D253" s="102">
        <v>4200587</v>
      </c>
      <c r="E253" s="102">
        <v>6260659</v>
      </c>
    </row>
    <row r="254" spans="1:5" ht="18" hidden="1" customHeight="1" outlineLevel="1">
      <c r="A254" s="100" t="s">
        <v>49</v>
      </c>
      <c r="B254" s="101" t="s">
        <v>215</v>
      </c>
      <c r="C254" s="102">
        <v>389662</v>
      </c>
      <c r="D254" s="103"/>
      <c r="E254" s="102">
        <v>389662</v>
      </c>
    </row>
    <row r="255" spans="1:5" ht="18" hidden="1" customHeight="1" outlineLevel="1">
      <c r="A255" s="100" t="s">
        <v>49</v>
      </c>
      <c r="B255" s="101" t="s">
        <v>216</v>
      </c>
      <c r="C255" s="102">
        <v>22491</v>
      </c>
      <c r="D255" s="103"/>
      <c r="E255" s="102">
        <v>22491</v>
      </c>
    </row>
    <row r="256" spans="1:5" ht="18" hidden="1" customHeight="1" outlineLevel="1">
      <c r="A256" s="100" t="s">
        <v>49</v>
      </c>
      <c r="B256" s="101" t="s">
        <v>217</v>
      </c>
      <c r="C256" s="102">
        <v>23782443</v>
      </c>
      <c r="D256" s="102">
        <v>77859205</v>
      </c>
      <c r="E256" s="102">
        <v>101641648</v>
      </c>
    </row>
    <row r="257" spans="1:5" ht="18" hidden="1" customHeight="1" outlineLevel="1">
      <c r="A257" s="100" t="s">
        <v>49</v>
      </c>
      <c r="B257" s="101" t="s">
        <v>218</v>
      </c>
      <c r="C257" s="102">
        <v>241950</v>
      </c>
      <c r="D257" s="102">
        <v>2158619</v>
      </c>
      <c r="E257" s="102">
        <v>2400569</v>
      </c>
    </row>
    <row r="258" spans="1:5" ht="18" hidden="1" customHeight="1" outlineLevel="1">
      <c r="A258" s="100" t="s">
        <v>49</v>
      </c>
      <c r="B258" s="101" t="s">
        <v>219</v>
      </c>
      <c r="C258" s="102">
        <v>67460</v>
      </c>
      <c r="D258" s="102">
        <v>1162701.5</v>
      </c>
      <c r="E258" s="102">
        <v>1230161.5</v>
      </c>
    </row>
    <row r="259" spans="1:5" ht="18" hidden="1" customHeight="1" outlineLevel="1">
      <c r="A259" s="100" t="s">
        <v>49</v>
      </c>
      <c r="B259" s="101" t="s">
        <v>220</v>
      </c>
      <c r="C259" s="102">
        <v>953025</v>
      </c>
      <c r="D259" s="102">
        <v>2656078</v>
      </c>
      <c r="E259" s="102">
        <v>3609103</v>
      </c>
    </row>
    <row r="260" spans="1:5" ht="18" customHeight="1" collapsed="1">
      <c r="A260" s="100" t="s">
        <v>69</v>
      </c>
      <c r="B260" s="104" t="s">
        <v>257</v>
      </c>
      <c r="C260" s="102">
        <f>SUM($C$236:$C$259)</f>
        <v>35147702.890000001</v>
      </c>
      <c r="D260" s="102">
        <f>SUM($D$236:$D$259)</f>
        <v>494294109.60000002</v>
      </c>
      <c r="E260" s="102">
        <f>SUM($E$236:$E$259)</f>
        <v>529441812.49000001</v>
      </c>
    </row>
    <row r="261" spans="1:5" ht="18" hidden="1" customHeight="1" outlineLevel="1">
      <c r="A261" s="100" t="s">
        <v>49</v>
      </c>
      <c r="B261" s="101" t="s">
        <v>273</v>
      </c>
      <c r="C261" s="102">
        <v>0</v>
      </c>
      <c r="D261" s="102">
        <v>4340786</v>
      </c>
      <c r="E261" s="102">
        <v>4340786</v>
      </c>
    </row>
    <row r="262" spans="1:5" ht="18" hidden="1" customHeight="1" outlineLevel="1">
      <c r="A262" s="100"/>
      <c r="B262" s="101" t="s">
        <v>203</v>
      </c>
      <c r="C262" s="102">
        <v>11145308</v>
      </c>
      <c r="D262" s="102">
        <v>12965</v>
      </c>
      <c r="E262" s="102">
        <v>11158273</v>
      </c>
    </row>
    <row r="263" spans="1:5" ht="18" hidden="1" customHeight="1" outlineLevel="1">
      <c r="A263" s="100" t="s">
        <v>49</v>
      </c>
      <c r="B263" s="101" t="s">
        <v>204</v>
      </c>
      <c r="C263" s="102">
        <v>3206000</v>
      </c>
      <c r="D263" s="102">
        <v>8179512</v>
      </c>
      <c r="E263" s="102">
        <v>11385512</v>
      </c>
    </row>
    <row r="264" spans="1:5" ht="18" hidden="1" customHeight="1" outlineLevel="1">
      <c r="A264" s="100" t="s">
        <v>49</v>
      </c>
      <c r="B264" s="101" t="s">
        <v>267</v>
      </c>
      <c r="C264" s="102">
        <v>0</v>
      </c>
      <c r="D264" s="102">
        <v>0</v>
      </c>
      <c r="E264" s="102">
        <v>0</v>
      </c>
    </row>
    <row r="265" spans="1:5" ht="18" hidden="1" customHeight="1" outlineLevel="1">
      <c r="A265" s="100"/>
      <c r="B265" s="101" t="s">
        <v>274</v>
      </c>
      <c r="C265" s="102">
        <v>0</v>
      </c>
      <c r="D265" s="102">
        <v>13751.64</v>
      </c>
      <c r="E265" s="102">
        <v>13751.64</v>
      </c>
    </row>
    <row r="266" spans="1:5" ht="18" hidden="1" customHeight="1" outlineLevel="1">
      <c r="A266" s="100"/>
      <c r="B266" s="101" t="s">
        <v>275</v>
      </c>
      <c r="C266" s="102">
        <v>0</v>
      </c>
      <c r="D266" s="102">
        <v>403389</v>
      </c>
      <c r="E266" s="102">
        <v>403389</v>
      </c>
    </row>
    <row r="267" spans="1:5" ht="18" hidden="1" customHeight="1" outlineLevel="1">
      <c r="A267" s="100" t="s">
        <v>49</v>
      </c>
      <c r="B267" s="101" t="s">
        <v>205</v>
      </c>
      <c r="C267" s="102">
        <v>51362712</v>
      </c>
      <c r="D267" s="102">
        <v>696329479</v>
      </c>
      <c r="E267" s="102">
        <v>747692191</v>
      </c>
    </row>
    <row r="268" spans="1:5" ht="18" hidden="1" customHeight="1" outlineLevel="1">
      <c r="A268" s="100" t="s">
        <v>49</v>
      </c>
      <c r="B268" s="101" t="s">
        <v>206</v>
      </c>
      <c r="C268" s="102">
        <v>19661000</v>
      </c>
      <c r="D268" s="102">
        <v>235619369</v>
      </c>
      <c r="E268" s="102">
        <v>255280369</v>
      </c>
    </row>
    <row r="269" spans="1:5" ht="18" hidden="1" customHeight="1" outlineLevel="1">
      <c r="A269" s="100" t="s">
        <v>49</v>
      </c>
      <c r="B269" s="101" t="s">
        <v>268</v>
      </c>
      <c r="C269" s="102">
        <v>175378</v>
      </c>
      <c r="D269" s="102">
        <v>5591684</v>
      </c>
      <c r="E269" s="102">
        <v>5767062</v>
      </c>
    </row>
    <row r="270" spans="1:5" ht="18" hidden="1" customHeight="1" outlineLevel="1">
      <c r="A270" s="100" t="s">
        <v>49</v>
      </c>
      <c r="B270" s="101" t="s">
        <v>207</v>
      </c>
      <c r="C270" s="102">
        <v>42696964</v>
      </c>
      <c r="D270" s="102">
        <v>609480670</v>
      </c>
      <c r="E270" s="102">
        <v>652177634</v>
      </c>
    </row>
    <row r="271" spans="1:5" ht="18" hidden="1" customHeight="1" outlineLevel="1">
      <c r="A271" s="100"/>
      <c r="B271" s="101" t="s">
        <v>270</v>
      </c>
      <c r="C271" s="102">
        <v>1609569</v>
      </c>
      <c r="D271" s="102">
        <v>1863323</v>
      </c>
      <c r="E271" s="102">
        <v>3472892</v>
      </c>
    </row>
    <row r="272" spans="1:5" ht="18" hidden="1" customHeight="1" outlineLevel="1">
      <c r="A272" s="100" t="s">
        <v>49</v>
      </c>
      <c r="B272" s="101" t="s">
        <v>208</v>
      </c>
      <c r="C272" s="102">
        <v>19085271</v>
      </c>
      <c r="D272" s="102">
        <v>761121052</v>
      </c>
      <c r="E272" s="102">
        <v>780206323</v>
      </c>
    </row>
    <row r="273" spans="1:5" ht="18" hidden="1" customHeight="1" outlineLevel="1">
      <c r="A273" s="100" t="s">
        <v>49</v>
      </c>
      <c r="B273" s="101" t="s">
        <v>209</v>
      </c>
      <c r="C273" s="102">
        <v>2182651</v>
      </c>
      <c r="D273" s="102">
        <v>164166</v>
      </c>
      <c r="E273" s="102">
        <v>2346817</v>
      </c>
    </row>
    <row r="274" spans="1:5" ht="18" hidden="1" customHeight="1" outlineLevel="1">
      <c r="A274" s="100" t="s">
        <v>49</v>
      </c>
      <c r="B274" s="101" t="s">
        <v>210</v>
      </c>
      <c r="C274" s="102">
        <v>2072962</v>
      </c>
      <c r="D274" s="102">
        <v>404044</v>
      </c>
      <c r="E274" s="102">
        <v>2477006</v>
      </c>
    </row>
    <row r="275" spans="1:5" ht="18" hidden="1" customHeight="1" outlineLevel="1">
      <c r="A275" s="100" t="s">
        <v>49</v>
      </c>
      <c r="B275" s="101" t="s">
        <v>211</v>
      </c>
      <c r="C275" s="102">
        <v>1232085</v>
      </c>
      <c r="D275" s="102">
        <v>61096982</v>
      </c>
      <c r="E275" s="102">
        <v>62329067</v>
      </c>
    </row>
    <row r="276" spans="1:5" ht="18" hidden="1" customHeight="1" outlineLevel="1">
      <c r="A276" s="100" t="s">
        <v>49</v>
      </c>
      <c r="B276" s="101" t="s">
        <v>212</v>
      </c>
      <c r="C276" s="102">
        <v>4918231.9681355162</v>
      </c>
      <c r="D276" s="102">
        <v>30490635.594438825</v>
      </c>
      <c r="E276" s="102">
        <v>35408867.562574342</v>
      </c>
    </row>
    <row r="277" spans="1:5" ht="18" hidden="1" customHeight="1" outlineLevel="1">
      <c r="A277" s="100" t="s">
        <v>49</v>
      </c>
      <c r="B277" s="101" t="s">
        <v>213</v>
      </c>
      <c r="C277" s="102">
        <v>12944000</v>
      </c>
      <c r="D277" s="102">
        <v>455260577</v>
      </c>
      <c r="E277" s="102">
        <v>468204577</v>
      </c>
    </row>
    <row r="278" spans="1:5" ht="18" hidden="1" customHeight="1" outlineLevel="1">
      <c r="A278" s="100" t="s">
        <v>49</v>
      </c>
      <c r="B278" s="101" t="s">
        <v>214</v>
      </c>
      <c r="C278" s="102">
        <v>0</v>
      </c>
      <c r="D278" s="102">
        <v>0</v>
      </c>
      <c r="E278" s="102">
        <v>0</v>
      </c>
    </row>
    <row r="279" spans="1:5" ht="18" hidden="1" customHeight="1" outlineLevel="1">
      <c r="A279" s="100" t="s">
        <v>49</v>
      </c>
      <c r="B279" s="101" t="s">
        <v>215</v>
      </c>
      <c r="C279" s="103"/>
      <c r="D279" s="103"/>
      <c r="E279" s="102">
        <v>0</v>
      </c>
    </row>
    <row r="280" spans="1:5" ht="18" hidden="1" customHeight="1" outlineLevel="1">
      <c r="A280" s="100" t="s">
        <v>49</v>
      </c>
      <c r="B280" s="101" t="s">
        <v>216</v>
      </c>
      <c r="C280" s="102">
        <v>132749</v>
      </c>
      <c r="D280" s="103"/>
      <c r="E280" s="102">
        <v>132749</v>
      </c>
    </row>
    <row r="281" spans="1:5" ht="18" hidden="1" customHeight="1" outlineLevel="1">
      <c r="A281" s="100" t="s">
        <v>49</v>
      </c>
      <c r="B281" s="101" t="s">
        <v>217</v>
      </c>
      <c r="C281" s="102">
        <v>39590186</v>
      </c>
      <c r="D281" s="102">
        <v>444795646</v>
      </c>
      <c r="E281" s="102">
        <v>484385832</v>
      </c>
    </row>
    <row r="282" spans="1:5" ht="18" hidden="1" customHeight="1" outlineLevel="1">
      <c r="A282" s="100" t="s">
        <v>49</v>
      </c>
      <c r="B282" s="101" t="s">
        <v>218</v>
      </c>
      <c r="C282" s="102">
        <v>11658033</v>
      </c>
      <c r="D282" s="102">
        <v>27849052</v>
      </c>
      <c r="E282" s="102">
        <v>39507085</v>
      </c>
    </row>
    <row r="283" spans="1:5" ht="18" hidden="1" customHeight="1" outlineLevel="1">
      <c r="A283" s="100" t="s">
        <v>49</v>
      </c>
      <c r="B283" s="101" t="s">
        <v>219</v>
      </c>
      <c r="C283" s="102">
        <v>4641525.6249999991</v>
      </c>
      <c r="D283" s="102">
        <v>59901935.190997005</v>
      </c>
      <c r="E283" s="102">
        <v>64543460.815997005</v>
      </c>
    </row>
    <row r="284" spans="1:5" ht="18" hidden="1" customHeight="1" outlineLevel="1">
      <c r="A284" s="100" t="s">
        <v>49</v>
      </c>
      <c r="B284" s="101" t="s">
        <v>220</v>
      </c>
      <c r="C284" s="102">
        <v>3910682</v>
      </c>
      <c r="D284" s="102">
        <v>54399606</v>
      </c>
      <c r="E284" s="102">
        <v>58310288</v>
      </c>
    </row>
    <row r="285" spans="1:5" ht="18" customHeight="1" collapsed="1">
      <c r="A285" s="100" t="s">
        <v>71</v>
      </c>
      <c r="B285" s="104" t="s">
        <v>258</v>
      </c>
      <c r="C285" s="102">
        <f>SUM($C$261:$C$284)</f>
        <v>232225307.59313551</v>
      </c>
      <c r="D285" s="102">
        <f>SUM($D$261:$D$284)</f>
        <v>3457318624.425436</v>
      </c>
      <c r="E285" s="102">
        <f>SUM($E$261:$E$284)</f>
        <v>3689543932.0185714</v>
      </c>
    </row>
    <row r="286" spans="1:5" ht="18" hidden="1" customHeight="1" outlineLevel="1">
      <c r="A286" s="100" t="s">
        <v>49</v>
      </c>
      <c r="B286" s="101" t="s">
        <v>273</v>
      </c>
      <c r="C286" s="102">
        <v>0</v>
      </c>
      <c r="D286" s="102">
        <v>43716091</v>
      </c>
      <c r="E286" s="102">
        <v>43716091</v>
      </c>
    </row>
    <row r="287" spans="1:5" ht="18" hidden="1" customHeight="1" outlineLevel="1">
      <c r="A287" s="100"/>
      <c r="B287" s="101" t="s">
        <v>203</v>
      </c>
      <c r="C287" s="102">
        <v>28185303</v>
      </c>
      <c r="D287" s="102">
        <v>850</v>
      </c>
      <c r="E287" s="102">
        <v>28186153</v>
      </c>
    </row>
    <row r="288" spans="1:5" ht="18" hidden="1" customHeight="1" outlineLevel="1">
      <c r="A288" s="100" t="s">
        <v>49</v>
      </c>
      <c r="B288" s="101" t="s">
        <v>204</v>
      </c>
      <c r="C288" s="102">
        <v>-1703345.8188779198</v>
      </c>
      <c r="D288" s="102">
        <v>9104443.8188779205</v>
      </c>
      <c r="E288" s="102">
        <v>7401098.0000000009</v>
      </c>
    </row>
    <row r="289" spans="1:5" ht="18" hidden="1" customHeight="1" outlineLevel="1">
      <c r="A289" s="100" t="s">
        <v>49</v>
      </c>
      <c r="B289" s="101" t="s">
        <v>267</v>
      </c>
      <c r="C289" s="102">
        <v>0</v>
      </c>
      <c r="D289" s="102">
        <v>0</v>
      </c>
      <c r="E289" s="102">
        <v>0</v>
      </c>
    </row>
    <row r="290" spans="1:5" ht="18" hidden="1" customHeight="1" outlineLevel="1">
      <c r="A290" s="100"/>
      <c r="B290" s="101" t="s">
        <v>274</v>
      </c>
      <c r="C290" s="102">
        <v>15524839.199999999</v>
      </c>
      <c r="D290" s="102">
        <v>87624</v>
      </c>
      <c r="E290" s="102">
        <v>15612463.199999999</v>
      </c>
    </row>
    <row r="291" spans="1:5" ht="18" hidden="1" customHeight="1" outlineLevel="1">
      <c r="A291" s="100"/>
      <c r="B291" s="101" t="s">
        <v>275</v>
      </c>
      <c r="C291" s="102">
        <v>0</v>
      </c>
      <c r="D291" s="102">
        <v>10024962</v>
      </c>
      <c r="E291" s="102">
        <v>10024962</v>
      </c>
    </row>
    <row r="292" spans="1:5" ht="18" hidden="1" customHeight="1" outlineLevel="1">
      <c r="A292" s="100" t="s">
        <v>49</v>
      </c>
      <c r="B292" s="101" t="s">
        <v>205</v>
      </c>
      <c r="C292" s="102">
        <v>117128056</v>
      </c>
      <c r="D292" s="102">
        <v>829046994</v>
      </c>
      <c r="E292" s="102">
        <v>946175050</v>
      </c>
    </row>
    <row r="293" spans="1:5" ht="18" hidden="1" customHeight="1" outlineLevel="1">
      <c r="A293" s="100" t="s">
        <v>49</v>
      </c>
      <c r="B293" s="101" t="s">
        <v>206</v>
      </c>
      <c r="C293" s="102">
        <v>1886402</v>
      </c>
      <c r="D293" s="102">
        <v>250490954</v>
      </c>
      <c r="E293" s="102">
        <v>252377356</v>
      </c>
    </row>
    <row r="294" spans="1:5" ht="18" hidden="1" customHeight="1" outlineLevel="1">
      <c r="A294" s="100" t="s">
        <v>49</v>
      </c>
      <c r="B294" s="101" t="s">
        <v>268</v>
      </c>
      <c r="C294" s="102">
        <v>1519775</v>
      </c>
      <c r="D294" s="102">
        <v>7857432</v>
      </c>
      <c r="E294" s="102">
        <v>9377207</v>
      </c>
    </row>
    <row r="295" spans="1:5" ht="18" hidden="1" customHeight="1" outlineLevel="1">
      <c r="A295" s="100" t="s">
        <v>49</v>
      </c>
      <c r="B295" s="101" t="s">
        <v>207</v>
      </c>
      <c r="C295" s="102">
        <v>82181067</v>
      </c>
      <c r="D295" s="102">
        <v>367844755</v>
      </c>
      <c r="E295" s="102">
        <v>450025822</v>
      </c>
    </row>
    <row r="296" spans="1:5" ht="18" hidden="1" customHeight="1" outlineLevel="1">
      <c r="A296" s="100"/>
      <c r="B296" s="101" t="s">
        <v>270</v>
      </c>
      <c r="C296" s="102">
        <v>7598052</v>
      </c>
      <c r="D296" s="102">
        <v>8881696</v>
      </c>
      <c r="E296" s="102">
        <v>16479748</v>
      </c>
    </row>
    <row r="297" spans="1:5" ht="18" hidden="1" customHeight="1" outlineLevel="1">
      <c r="A297" s="100" t="s">
        <v>49</v>
      </c>
      <c r="B297" s="101" t="s">
        <v>208</v>
      </c>
      <c r="C297" s="102">
        <v>168925860</v>
      </c>
      <c r="D297" s="102">
        <v>934848877</v>
      </c>
      <c r="E297" s="102">
        <v>1103774737</v>
      </c>
    </row>
    <row r="298" spans="1:5" ht="18" hidden="1" customHeight="1" outlineLevel="1">
      <c r="A298" s="100" t="s">
        <v>49</v>
      </c>
      <c r="B298" s="101" t="s">
        <v>209</v>
      </c>
      <c r="C298" s="102">
        <v>5950154</v>
      </c>
      <c r="D298" s="102">
        <v>380522</v>
      </c>
      <c r="E298" s="102">
        <v>6330676</v>
      </c>
    </row>
    <row r="299" spans="1:5" ht="18" hidden="1" customHeight="1" outlineLevel="1">
      <c r="A299" s="100" t="s">
        <v>49</v>
      </c>
      <c r="B299" s="101" t="s">
        <v>210</v>
      </c>
      <c r="C299" s="102">
        <v>11299185</v>
      </c>
      <c r="D299" s="102">
        <v>219590</v>
      </c>
      <c r="E299" s="102">
        <v>11518775</v>
      </c>
    </row>
    <row r="300" spans="1:5" ht="18" hidden="1" customHeight="1" outlineLevel="1">
      <c r="A300" s="100" t="s">
        <v>49</v>
      </c>
      <c r="B300" s="101" t="s">
        <v>211</v>
      </c>
      <c r="C300" s="102">
        <v>1981709</v>
      </c>
      <c r="D300" s="102">
        <v>56099541</v>
      </c>
      <c r="E300" s="102">
        <v>58081250</v>
      </c>
    </row>
    <row r="301" spans="1:5" ht="18" hidden="1" customHeight="1" outlineLevel="1">
      <c r="A301" s="100" t="s">
        <v>49</v>
      </c>
      <c r="B301" s="101" t="s">
        <v>212</v>
      </c>
      <c r="C301" s="102">
        <v>5938578.7138985321</v>
      </c>
      <c r="D301" s="102">
        <v>51734250.737885155</v>
      </c>
      <c r="E301" s="102">
        <v>57672829.451783687</v>
      </c>
    </row>
    <row r="302" spans="1:5" ht="18" hidden="1" customHeight="1" outlineLevel="1">
      <c r="A302" s="100" t="s">
        <v>49</v>
      </c>
      <c r="B302" s="101" t="s">
        <v>213</v>
      </c>
      <c r="C302" s="102">
        <v>34156952</v>
      </c>
      <c r="D302" s="102">
        <v>396590912</v>
      </c>
      <c r="E302" s="102">
        <v>430747864</v>
      </c>
    </row>
    <row r="303" spans="1:5" ht="18" hidden="1" customHeight="1" outlineLevel="1">
      <c r="A303" s="100" t="s">
        <v>49</v>
      </c>
      <c r="B303" s="101" t="s">
        <v>214</v>
      </c>
      <c r="C303" s="102">
        <v>2604520</v>
      </c>
      <c r="D303" s="102">
        <v>5310740</v>
      </c>
      <c r="E303" s="102">
        <v>7915260</v>
      </c>
    </row>
    <row r="304" spans="1:5" ht="18" hidden="1" customHeight="1" outlineLevel="1">
      <c r="A304" s="100" t="s">
        <v>49</v>
      </c>
      <c r="B304" s="101" t="s">
        <v>215</v>
      </c>
      <c r="C304" s="102">
        <v>3398407</v>
      </c>
      <c r="D304" s="103"/>
      <c r="E304" s="102">
        <v>3398407</v>
      </c>
    </row>
    <row r="305" spans="1:5" ht="18" hidden="1" customHeight="1" outlineLevel="1">
      <c r="A305" s="100" t="s">
        <v>49</v>
      </c>
      <c r="B305" s="101" t="s">
        <v>216</v>
      </c>
      <c r="C305" s="102">
        <v>3267465</v>
      </c>
      <c r="D305" s="103"/>
      <c r="E305" s="102">
        <v>3267465</v>
      </c>
    </row>
    <row r="306" spans="1:5" ht="18" hidden="1" customHeight="1" outlineLevel="1">
      <c r="A306" s="100" t="s">
        <v>49</v>
      </c>
      <c r="B306" s="101" t="s">
        <v>217</v>
      </c>
      <c r="C306" s="102">
        <v>219254232</v>
      </c>
      <c r="D306" s="102">
        <v>282545039</v>
      </c>
      <c r="E306" s="102">
        <v>501799271</v>
      </c>
    </row>
    <row r="307" spans="1:5" ht="18" hidden="1" customHeight="1" outlineLevel="1">
      <c r="A307" s="100" t="s">
        <v>49</v>
      </c>
      <c r="B307" s="101" t="s">
        <v>218</v>
      </c>
      <c r="C307" s="102">
        <v>12748895</v>
      </c>
      <c r="D307" s="102">
        <v>16795212</v>
      </c>
      <c r="E307" s="102">
        <v>29544107</v>
      </c>
    </row>
    <row r="308" spans="1:5" ht="18" hidden="1" customHeight="1" outlineLevel="1">
      <c r="A308" s="100" t="s">
        <v>49</v>
      </c>
      <c r="B308" s="101" t="s">
        <v>219</v>
      </c>
      <c r="C308" s="102">
        <v>2814014.8848185372</v>
      </c>
      <c r="D308" s="102">
        <v>29780473.115181461</v>
      </c>
      <c r="E308" s="102">
        <v>32594488</v>
      </c>
    </row>
    <row r="309" spans="1:5" ht="18" hidden="1" customHeight="1" outlineLevel="1">
      <c r="A309" s="100" t="s">
        <v>49</v>
      </c>
      <c r="B309" s="101" t="s">
        <v>220</v>
      </c>
      <c r="C309" s="102">
        <v>-759814</v>
      </c>
      <c r="D309" s="102">
        <v>25299913</v>
      </c>
      <c r="E309" s="102">
        <v>24540099</v>
      </c>
    </row>
    <row r="310" spans="1:5" ht="18" customHeight="1" collapsed="1">
      <c r="A310" s="100" t="s">
        <v>73</v>
      </c>
      <c r="B310" s="104" t="s">
        <v>259</v>
      </c>
      <c r="C310" s="102">
        <f>SUM($C$286:$C$309)</f>
        <v>723900306.97983921</v>
      </c>
      <c r="D310" s="102">
        <f>SUM($D$286:$D$309)</f>
        <v>3326660871.6719446</v>
      </c>
      <c r="E310" s="102">
        <f>SUM($E$286:$E$309)</f>
        <v>4050561178.6517835</v>
      </c>
    </row>
    <row r="311" spans="1:5" ht="18" hidden="1" customHeight="1" outlineLevel="1">
      <c r="A311" s="100" t="s">
        <v>49</v>
      </c>
      <c r="B311" s="101" t="s">
        <v>273</v>
      </c>
      <c r="C311" s="102">
        <v>0</v>
      </c>
      <c r="D311" s="102">
        <v>0</v>
      </c>
      <c r="E311" s="102">
        <v>0</v>
      </c>
    </row>
    <row r="312" spans="1:5" ht="18" hidden="1" customHeight="1" outlineLevel="1">
      <c r="A312" s="100"/>
      <c r="B312" s="101" t="s">
        <v>203</v>
      </c>
      <c r="C312" s="102">
        <v>12856470</v>
      </c>
      <c r="D312" s="102">
        <v>388</v>
      </c>
      <c r="E312" s="102">
        <v>12856858</v>
      </c>
    </row>
    <row r="313" spans="1:5" ht="18" hidden="1" customHeight="1" outlineLevel="1">
      <c r="A313" s="100" t="s">
        <v>49</v>
      </c>
      <c r="B313" s="101" t="s">
        <v>204</v>
      </c>
      <c r="C313" s="102">
        <v>-151171.83843431136</v>
      </c>
      <c r="D313" s="102">
        <v>808018.83843431133</v>
      </c>
      <c r="E313" s="102">
        <v>656847</v>
      </c>
    </row>
    <row r="314" spans="1:5" ht="18" hidden="1" customHeight="1" outlineLevel="1">
      <c r="A314" s="100" t="s">
        <v>49</v>
      </c>
      <c r="B314" s="101" t="s">
        <v>267</v>
      </c>
      <c r="C314" s="102">
        <v>0</v>
      </c>
      <c r="D314" s="102">
        <v>0</v>
      </c>
      <c r="E314" s="102">
        <v>0</v>
      </c>
    </row>
    <row r="315" spans="1:5" ht="18" hidden="1" customHeight="1" outlineLevel="1">
      <c r="A315" s="100"/>
      <c r="B315" s="101" t="s">
        <v>274</v>
      </c>
      <c r="C315" s="102">
        <v>0</v>
      </c>
      <c r="D315" s="102">
        <v>0</v>
      </c>
      <c r="E315" s="102">
        <v>0</v>
      </c>
    </row>
    <row r="316" spans="1:5" ht="18" hidden="1" customHeight="1" outlineLevel="1">
      <c r="A316" s="100"/>
      <c r="B316" s="101" t="s">
        <v>275</v>
      </c>
      <c r="C316" s="102">
        <v>0</v>
      </c>
      <c r="D316" s="102">
        <v>0</v>
      </c>
      <c r="E316" s="102">
        <v>0</v>
      </c>
    </row>
    <row r="317" spans="1:5" ht="18" hidden="1" customHeight="1" outlineLevel="1">
      <c r="A317" s="100" t="s">
        <v>49</v>
      </c>
      <c r="B317" s="101" t="s">
        <v>205</v>
      </c>
      <c r="C317" s="102">
        <v>35187657</v>
      </c>
      <c r="D317" s="102">
        <v>333520644</v>
      </c>
      <c r="E317" s="102">
        <v>368708301</v>
      </c>
    </row>
    <row r="318" spans="1:5" ht="18" hidden="1" customHeight="1" outlineLevel="1">
      <c r="A318" s="100" t="s">
        <v>49</v>
      </c>
      <c r="B318" s="101" t="s">
        <v>206</v>
      </c>
      <c r="C318" s="102">
        <v>281963</v>
      </c>
      <c r="D318" s="102">
        <v>37441268</v>
      </c>
      <c r="E318" s="102">
        <v>37723231</v>
      </c>
    </row>
    <row r="319" spans="1:5" ht="18" hidden="1" customHeight="1" outlineLevel="1">
      <c r="A319" s="100" t="s">
        <v>49</v>
      </c>
      <c r="B319" s="101" t="s">
        <v>268</v>
      </c>
      <c r="C319" s="102">
        <v>150706</v>
      </c>
      <c r="D319" s="102">
        <v>835312</v>
      </c>
      <c r="E319" s="102">
        <v>986018</v>
      </c>
    </row>
    <row r="320" spans="1:5" ht="18" hidden="1" customHeight="1" outlineLevel="1">
      <c r="A320" s="100" t="s">
        <v>49</v>
      </c>
      <c r="B320" s="101" t="s">
        <v>207</v>
      </c>
      <c r="C320" s="102">
        <v>57246258</v>
      </c>
      <c r="D320" s="102">
        <v>256235854</v>
      </c>
      <c r="E320" s="102">
        <v>313482112</v>
      </c>
    </row>
    <row r="321" spans="1:5" ht="18" hidden="1" customHeight="1" outlineLevel="1">
      <c r="A321" s="100"/>
      <c r="B321" s="101" t="s">
        <v>270</v>
      </c>
      <c r="C321" s="102">
        <v>7219122</v>
      </c>
      <c r="D321" s="102">
        <v>8474622</v>
      </c>
      <c r="E321" s="102">
        <v>15693744</v>
      </c>
    </row>
    <row r="322" spans="1:5" ht="18" hidden="1" customHeight="1" outlineLevel="1">
      <c r="A322" s="100" t="s">
        <v>49</v>
      </c>
      <c r="B322" s="101" t="s">
        <v>208</v>
      </c>
      <c r="C322" s="102">
        <v>22952291</v>
      </c>
      <c r="D322" s="102">
        <v>197246617</v>
      </c>
      <c r="E322" s="102">
        <v>220198908</v>
      </c>
    </row>
    <row r="323" spans="1:5" ht="18" hidden="1" customHeight="1" outlineLevel="1">
      <c r="A323" s="100" t="s">
        <v>49</v>
      </c>
      <c r="B323" s="101" t="s">
        <v>209</v>
      </c>
      <c r="C323" s="102">
        <v>793585</v>
      </c>
      <c r="D323" s="102">
        <v>50751</v>
      </c>
      <c r="E323" s="102">
        <v>844336</v>
      </c>
    </row>
    <row r="324" spans="1:5" ht="18" hidden="1" customHeight="1" outlineLevel="1">
      <c r="A324" s="100" t="s">
        <v>49</v>
      </c>
      <c r="B324" s="101" t="s">
        <v>210</v>
      </c>
      <c r="C324" s="102">
        <v>67546</v>
      </c>
      <c r="D324" s="102">
        <v>1313</v>
      </c>
      <c r="E324" s="102">
        <v>68859</v>
      </c>
    </row>
    <row r="325" spans="1:5" ht="18" hidden="1" customHeight="1" outlineLevel="1">
      <c r="A325" s="100" t="s">
        <v>49</v>
      </c>
      <c r="B325" s="101" t="s">
        <v>211</v>
      </c>
      <c r="C325" s="102">
        <v>149427</v>
      </c>
      <c r="D325" s="102">
        <v>6087162</v>
      </c>
      <c r="E325" s="102">
        <v>6236589</v>
      </c>
    </row>
    <row r="326" spans="1:5" ht="18" hidden="1" customHeight="1" outlineLevel="1">
      <c r="A326" s="100" t="s">
        <v>49</v>
      </c>
      <c r="B326" s="101" t="s">
        <v>212</v>
      </c>
      <c r="C326" s="102">
        <v>117714.55964232956</v>
      </c>
      <c r="D326" s="102">
        <v>1250235.7361972502</v>
      </c>
      <c r="E326" s="102">
        <v>1367950.2958395798</v>
      </c>
    </row>
    <row r="327" spans="1:5" ht="18" hidden="1" customHeight="1" outlineLevel="1">
      <c r="A327" s="100" t="s">
        <v>49</v>
      </c>
      <c r="B327" s="101" t="s">
        <v>213</v>
      </c>
      <c r="C327" s="102">
        <v>8775622</v>
      </c>
      <c r="D327" s="102">
        <v>101892343</v>
      </c>
      <c r="E327" s="102">
        <v>110667965</v>
      </c>
    </row>
    <row r="328" spans="1:5" ht="18" hidden="1" customHeight="1" outlineLevel="1">
      <c r="A328" s="100" t="s">
        <v>49</v>
      </c>
      <c r="B328" s="101" t="s">
        <v>214</v>
      </c>
      <c r="C328" s="102">
        <v>0</v>
      </c>
      <c r="D328" s="102">
        <v>167252</v>
      </c>
      <c r="E328" s="102">
        <v>167252</v>
      </c>
    </row>
    <row r="329" spans="1:5" ht="18" hidden="1" customHeight="1" outlineLevel="1">
      <c r="A329" s="100" t="s">
        <v>49</v>
      </c>
      <c r="B329" s="101" t="s">
        <v>215</v>
      </c>
      <c r="C329" s="102">
        <v>230842</v>
      </c>
      <c r="D329" s="103"/>
      <c r="E329" s="102">
        <v>230842</v>
      </c>
    </row>
    <row r="330" spans="1:5" ht="18" hidden="1" customHeight="1" outlineLevel="1">
      <c r="A330" s="100" t="s">
        <v>49</v>
      </c>
      <c r="B330" s="101" t="s">
        <v>216</v>
      </c>
      <c r="C330" s="102">
        <v>20210</v>
      </c>
      <c r="D330" s="103"/>
      <c r="E330" s="102">
        <v>20210</v>
      </c>
    </row>
    <row r="331" spans="1:5" ht="18" hidden="1" customHeight="1" outlineLevel="1">
      <c r="A331" s="100" t="s">
        <v>49</v>
      </c>
      <c r="B331" s="101" t="s">
        <v>217</v>
      </c>
      <c r="C331" s="102">
        <v>5212081</v>
      </c>
      <c r="D331" s="102">
        <v>28770639</v>
      </c>
      <c r="E331" s="102">
        <v>33982720</v>
      </c>
    </row>
    <row r="332" spans="1:5" ht="18" hidden="1" customHeight="1" outlineLevel="1">
      <c r="A332" s="100" t="s">
        <v>49</v>
      </c>
      <c r="B332" s="101" t="s">
        <v>218</v>
      </c>
      <c r="C332" s="102">
        <v>965816</v>
      </c>
      <c r="D332" s="102">
        <v>1272352</v>
      </c>
      <c r="E332" s="102">
        <v>2238168</v>
      </c>
    </row>
    <row r="333" spans="1:5" ht="18" hidden="1" customHeight="1" outlineLevel="1">
      <c r="A333" s="100" t="s">
        <v>49</v>
      </c>
      <c r="B333" s="101" t="s">
        <v>219</v>
      </c>
      <c r="C333" s="102">
        <v>473110.54374518216</v>
      </c>
      <c r="D333" s="102">
        <v>5006887.4562548175</v>
      </c>
      <c r="E333" s="102">
        <v>5479998</v>
      </c>
    </row>
    <row r="334" spans="1:5" ht="18" hidden="1" customHeight="1" outlineLevel="1">
      <c r="A334" s="100" t="s">
        <v>49</v>
      </c>
      <c r="B334" s="101" t="s">
        <v>220</v>
      </c>
      <c r="C334" s="102">
        <v>303320</v>
      </c>
      <c r="D334" s="102">
        <v>5127179</v>
      </c>
      <c r="E334" s="102">
        <v>5430499</v>
      </c>
    </row>
    <row r="335" spans="1:5" ht="18" customHeight="1" collapsed="1">
      <c r="A335" s="100" t="s">
        <v>75</v>
      </c>
      <c r="B335" s="104" t="s">
        <v>260</v>
      </c>
      <c r="C335" s="102">
        <f>SUM($C$311:$C$334)</f>
        <v>152852569.2649532</v>
      </c>
      <c r="D335" s="102">
        <f>SUM($D$311:$D$334)</f>
        <v>984188838.03088641</v>
      </c>
      <c r="E335" s="102">
        <f>SUM($E$311:$E$334)</f>
        <v>1137041407.2958395</v>
      </c>
    </row>
    <row r="336" spans="1:5" ht="18" hidden="1" customHeight="1" outlineLevel="1">
      <c r="A336" s="100" t="s">
        <v>49</v>
      </c>
      <c r="B336" s="101" t="s">
        <v>273</v>
      </c>
      <c r="C336" s="102">
        <v>0</v>
      </c>
      <c r="D336" s="102">
        <v>43716091</v>
      </c>
      <c r="E336" s="102">
        <v>43716091</v>
      </c>
    </row>
    <row r="337" spans="1:5" ht="18" hidden="1" customHeight="1" outlineLevel="1">
      <c r="A337" s="100"/>
      <c r="B337" s="101" t="s">
        <v>203</v>
      </c>
      <c r="C337" s="102">
        <v>41041773</v>
      </c>
      <c r="D337" s="102">
        <v>1238</v>
      </c>
      <c r="E337" s="102">
        <v>41043011</v>
      </c>
    </row>
    <row r="338" spans="1:5" ht="18" hidden="1" customHeight="1" outlineLevel="1">
      <c r="A338" s="100" t="s">
        <v>49</v>
      </c>
      <c r="B338" s="101" t="s">
        <v>204</v>
      </c>
      <c r="C338" s="102">
        <v>-1854517.6573122311</v>
      </c>
      <c r="D338" s="102">
        <v>9912462.6573122311</v>
      </c>
      <c r="E338" s="102">
        <v>8057945.0000000009</v>
      </c>
    </row>
    <row r="339" spans="1:5" ht="18" hidden="1" customHeight="1" outlineLevel="1">
      <c r="A339" s="100" t="s">
        <v>49</v>
      </c>
      <c r="B339" s="101" t="s">
        <v>267</v>
      </c>
      <c r="C339" s="102">
        <v>0</v>
      </c>
      <c r="D339" s="102">
        <v>0</v>
      </c>
      <c r="E339" s="102">
        <v>0</v>
      </c>
    </row>
    <row r="340" spans="1:5" ht="18" hidden="1" customHeight="1" outlineLevel="1">
      <c r="A340" s="100"/>
      <c r="B340" s="101" t="s">
        <v>274</v>
      </c>
      <c r="C340" s="102">
        <v>15524839.199999999</v>
      </c>
      <c r="D340" s="102">
        <v>87624</v>
      </c>
      <c r="E340" s="102">
        <v>15612463.199999999</v>
      </c>
    </row>
    <row r="341" spans="1:5" ht="18" hidden="1" customHeight="1" outlineLevel="1">
      <c r="A341" s="100"/>
      <c r="B341" s="101" t="s">
        <v>275</v>
      </c>
      <c r="C341" s="102">
        <v>0</v>
      </c>
      <c r="D341" s="102">
        <v>10024962</v>
      </c>
      <c r="E341" s="102">
        <v>10024962</v>
      </c>
    </row>
    <row r="342" spans="1:5" ht="18" hidden="1" customHeight="1" outlineLevel="1">
      <c r="A342" s="100" t="s">
        <v>49</v>
      </c>
      <c r="B342" s="101" t="s">
        <v>205</v>
      </c>
      <c r="C342" s="102">
        <v>152315713</v>
      </c>
      <c r="D342" s="102">
        <v>1162567638</v>
      </c>
      <c r="E342" s="102">
        <v>1314883351</v>
      </c>
    </row>
    <row r="343" spans="1:5" ht="18" hidden="1" customHeight="1" outlineLevel="1">
      <c r="A343" s="100" t="s">
        <v>49</v>
      </c>
      <c r="B343" s="101" t="s">
        <v>206</v>
      </c>
      <c r="C343" s="102">
        <v>2168365</v>
      </c>
      <c r="D343" s="102">
        <v>287932222</v>
      </c>
      <c r="E343" s="102">
        <v>290100587</v>
      </c>
    </row>
    <row r="344" spans="1:5" ht="18" hidden="1" customHeight="1" outlineLevel="1">
      <c r="A344" s="100" t="s">
        <v>49</v>
      </c>
      <c r="B344" s="101" t="s">
        <v>268</v>
      </c>
      <c r="C344" s="102">
        <v>1670481</v>
      </c>
      <c r="D344" s="102">
        <v>8692744</v>
      </c>
      <c r="E344" s="102">
        <v>10363225</v>
      </c>
    </row>
    <row r="345" spans="1:5" ht="18" hidden="1" customHeight="1" outlineLevel="1">
      <c r="A345" s="100" t="s">
        <v>49</v>
      </c>
      <c r="B345" s="101" t="s">
        <v>207</v>
      </c>
      <c r="C345" s="102">
        <v>139427325</v>
      </c>
      <c r="D345" s="102">
        <v>624080609</v>
      </c>
      <c r="E345" s="102">
        <v>763507934</v>
      </c>
    </row>
    <row r="346" spans="1:5" ht="18" hidden="1" customHeight="1" outlineLevel="1">
      <c r="A346" s="100"/>
      <c r="B346" s="101" t="s">
        <v>270</v>
      </c>
      <c r="C346" s="102">
        <v>14817174</v>
      </c>
      <c r="D346" s="102">
        <v>17356318</v>
      </c>
      <c r="E346" s="102">
        <v>32173492</v>
      </c>
    </row>
    <row r="347" spans="1:5" ht="18" hidden="1" customHeight="1" outlineLevel="1">
      <c r="A347" s="100" t="s">
        <v>49</v>
      </c>
      <c r="B347" s="101" t="s">
        <v>208</v>
      </c>
      <c r="C347" s="102">
        <v>191878151</v>
      </c>
      <c r="D347" s="102">
        <v>1132095494</v>
      </c>
      <c r="E347" s="102">
        <v>1323973645</v>
      </c>
    </row>
    <row r="348" spans="1:5" ht="18" hidden="1" customHeight="1" outlineLevel="1">
      <c r="A348" s="100" t="s">
        <v>49</v>
      </c>
      <c r="B348" s="101" t="s">
        <v>209</v>
      </c>
      <c r="C348" s="102">
        <v>6743739</v>
      </c>
      <c r="D348" s="102">
        <v>431273</v>
      </c>
      <c r="E348" s="102">
        <v>7175012</v>
      </c>
    </row>
    <row r="349" spans="1:5" ht="18" hidden="1" customHeight="1" outlineLevel="1">
      <c r="A349" s="100" t="s">
        <v>49</v>
      </c>
      <c r="B349" s="101" t="s">
        <v>210</v>
      </c>
      <c r="C349" s="102">
        <v>11366731</v>
      </c>
      <c r="D349" s="102">
        <v>220903</v>
      </c>
      <c r="E349" s="102">
        <v>11587634</v>
      </c>
    </row>
    <row r="350" spans="1:5" ht="18" hidden="1" customHeight="1" outlineLevel="1">
      <c r="A350" s="100" t="s">
        <v>49</v>
      </c>
      <c r="B350" s="101" t="s">
        <v>211</v>
      </c>
      <c r="C350" s="102">
        <v>2131136</v>
      </c>
      <c r="D350" s="102">
        <v>62186703</v>
      </c>
      <c r="E350" s="102">
        <v>64317839</v>
      </c>
    </row>
    <row r="351" spans="1:5" ht="18" hidden="1" customHeight="1" outlineLevel="1">
      <c r="A351" s="100" t="s">
        <v>49</v>
      </c>
      <c r="B351" s="101" t="s">
        <v>212</v>
      </c>
      <c r="C351" s="102">
        <v>6056293.2735408619</v>
      </c>
      <c r="D351" s="102">
        <v>52984486.474082403</v>
      </c>
      <c r="E351" s="102">
        <v>59040779.747623265</v>
      </c>
    </row>
    <row r="352" spans="1:5" ht="18" hidden="1" customHeight="1" outlineLevel="1">
      <c r="A352" s="100" t="s">
        <v>49</v>
      </c>
      <c r="B352" s="101" t="s">
        <v>213</v>
      </c>
      <c r="C352" s="102">
        <v>42932574</v>
      </c>
      <c r="D352" s="102">
        <v>498483255</v>
      </c>
      <c r="E352" s="102">
        <v>541415829</v>
      </c>
    </row>
    <row r="353" spans="1:5" ht="18" hidden="1" customHeight="1" outlineLevel="1">
      <c r="A353" s="100" t="s">
        <v>49</v>
      </c>
      <c r="B353" s="101" t="s">
        <v>214</v>
      </c>
      <c r="C353" s="102">
        <v>2604520</v>
      </c>
      <c r="D353" s="102">
        <v>5477992</v>
      </c>
      <c r="E353" s="102">
        <v>8082512</v>
      </c>
    </row>
    <row r="354" spans="1:5" ht="18" hidden="1" customHeight="1" outlineLevel="1">
      <c r="A354" s="100" t="s">
        <v>49</v>
      </c>
      <c r="B354" s="101" t="s">
        <v>215</v>
      </c>
      <c r="C354" s="102">
        <v>3629249</v>
      </c>
      <c r="D354" s="102">
        <v>0</v>
      </c>
      <c r="E354" s="102">
        <v>3629249</v>
      </c>
    </row>
    <row r="355" spans="1:5" ht="18" hidden="1" customHeight="1" outlineLevel="1">
      <c r="A355" s="100" t="s">
        <v>49</v>
      </c>
      <c r="B355" s="101" t="s">
        <v>216</v>
      </c>
      <c r="C355" s="102">
        <v>3287675</v>
      </c>
      <c r="D355" s="102">
        <v>0</v>
      </c>
      <c r="E355" s="102">
        <v>3287675</v>
      </c>
    </row>
    <row r="356" spans="1:5" ht="18" hidden="1" customHeight="1" outlineLevel="1">
      <c r="A356" s="100" t="s">
        <v>49</v>
      </c>
      <c r="B356" s="101" t="s">
        <v>217</v>
      </c>
      <c r="C356" s="102">
        <v>224466313</v>
      </c>
      <c r="D356" s="102">
        <v>311315678</v>
      </c>
      <c r="E356" s="102">
        <v>535781991</v>
      </c>
    </row>
    <row r="357" spans="1:5" ht="18" hidden="1" customHeight="1" outlineLevel="1">
      <c r="A357" s="100" t="s">
        <v>49</v>
      </c>
      <c r="B357" s="101" t="s">
        <v>218</v>
      </c>
      <c r="C357" s="102">
        <v>13714711</v>
      </c>
      <c r="D357" s="102">
        <v>18067564</v>
      </c>
      <c r="E357" s="102">
        <v>31782275</v>
      </c>
    </row>
    <row r="358" spans="1:5" ht="18" hidden="1" customHeight="1" outlineLevel="1">
      <c r="A358" s="100" t="s">
        <v>49</v>
      </c>
      <c r="B358" s="101" t="s">
        <v>219</v>
      </c>
      <c r="C358" s="102">
        <v>3287125.4285637191</v>
      </c>
      <c r="D358" s="102">
        <v>34787360.571436279</v>
      </c>
      <c r="E358" s="102">
        <v>38074486</v>
      </c>
    </row>
    <row r="359" spans="1:5" ht="18" hidden="1" customHeight="1" outlineLevel="1">
      <c r="A359" s="100" t="s">
        <v>49</v>
      </c>
      <c r="B359" s="101" t="s">
        <v>220</v>
      </c>
      <c r="C359" s="102">
        <v>-456494</v>
      </c>
      <c r="D359" s="102">
        <v>30427092</v>
      </c>
      <c r="E359" s="102">
        <v>29970598</v>
      </c>
    </row>
    <row r="360" spans="1:5" ht="18" customHeight="1" collapsed="1">
      <c r="A360" s="100" t="s">
        <v>77</v>
      </c>
      <c r="B360" s="104" t="s">
        <v>261</v>
      </c>
      <c r="C360" s="102">
        <f>SUM($C$336:$C$359)</f>
        <v>876752876.24479234</v>
      </c>
      <c r="D360" s="102">
        <f>SUM($D$336:$D$359)</f>
        <v>4310849709.7028313</v>
      </c>
      <c r="E360" s="102">
        <f>SUM($E$336:$E$359)</f>
        <v>5187602585.9476233</v>
      </c>
    </row>
    <row r="361" spans="1:5" ht="18" hidden="1" customHeight="1" outlineLevel="1">
      <c r="A361" s="100" t="s">
        <v>49</v>
      </c>
      <c r="B361" s="107" t="s">
        <v>273</v>
      </c>
      <c r="C361" s="102">
        <v>0</v>
      </c>
      <c r="D361" s="102">
        <v>0</v>
      </c>
      <c r="E361" s="102">
        <v>0</v>
      </c>
    </row>
    <row r="362" spans="1:5" ht="18" hidden="1" customHeight="1" outlineLevel="1">
      <c r="A362" s="100"/>
      <c r="B362" s="107" t="s">
        <v>203</v>
      </c>
      <c r="C362" s="102">
        <v>0</v>
      </c>
      <c r="D362" s="102">
        <v>0</v>
      </c>
      <c r="E362" s="102">
        <v>0</v>
      </c>
    </row>
    <row r="363" spans="1:5" ht="18" hidden="1" customHeight="1" outlineLevel="1">
      <c r="A363" s="100" t="s">
        <v>49</v>
      </c>
      <c r="B363" s="107" t="s">
        <v>204</v>
      </c>
      <c r="C363" s="103"/>
      <c r="D363" s="103"/>
      <c r="E363" s="102">
        <v>0</v>
      </c>
    </row>
    <row r="364" spans="1:5" ht="18" hidden="1" customHeight="1" outlineLevel="1">
      <c r="A364" s="100" t="s">
        <v>49</v>
      </c>
      <c r="B364" s="107" t="s">
        <v>267</v>
      </c>
      <c r="C364" s="102">
        <v>0</v>
      </c>
      <c r="D364" s="102">
        <v>0</v>
      </c>
      <c r="E364" s="102">
        <v>0</v>
      </c>
    </row>
    <row r="365" spans="1:5" ht="18" hidden="1" customHeight="1" outlineLevel="1">
      <c r="A365" s="100"/>
      <c r="B365" s="107" t="s">
        <v>274</v>
      </c>
      <c r="C365" s="102">
        <v>0</v>
      </c>
      <c r="D365" s="102">
        <v>0</v>
      </c>
      <c r="E365" s="102">
        <v>0</v>
      </c>
    </row>
    <row r="366" spans="1:5" ht="18" hidden="1" customHeight="1" outlineLevel="1">
      <c r="A366" s="100"/>
      <c r="B366" s="107" t="s">
        <v>275</v>
      </c>
      <c r="C366" s="102">
        <v>0</v>
      </c>
      <c r="D366" s="102">
        <v>0</v>
      </c>
      <c r="E366" s="102">
        <v>0</v>
      </c>
    </row>
    <row r="367" spans="1:5" ht="18" hidden="1" customHeight="1" outlineLevel="1">
      <c r="A367" s="100" t="s">
        <v>49</v>
      </c>
      <c r="B367" s="107" t="s">
        <v>205</v>
      </c>
      <c r="C367" s="102">
        <v>0</v>
      </c>
      <c r="D367" s="102">
        <v>0</v>
      </c>
      <c r="E367" s="102">
        <v>0</v>
      </c>
    </row>
    <row r="368" spans="1:5" ht="18" hidden="1" customHeight="1" outlineLevel="1">
      <c r="A368" s="100" t="s">
        <v>49</v>
      </c>
      <c r="B368" s="107" t="s">
        <v>206</v>
      </c>
      <c r="C368" s="102">
        <v>0</v>
      </c>
      <c r="D368" s="102">
        <v>0</v>
      </c>
      <c r="E368" s="102">
        <v>0</v>
      </c>
    </row>
    <row r="369" spans="1:5" ht="18" hidden="1" customHeight="1" outlineLevel="1">
      <c r="A369" s="100" t="s">
        <v>49</v>
      </c>
      <c r="B369" s="107" t="s">
        <v>268</v>
      </c>
      <c r="C369" s="103"/>
      <c r="D369" s="103"/>
      <c r="E369" s="102">
        <v>0</v>
      </c>
    </row>
    <row r="370" spans="1:5" ht="18" hidden="1" customHeight="1" outlineLevel="1">
      <c r="A370" s="100" t="s">
        <v>49</v>
      </c>
      <c r="B370" s="107" t="s">
        <v>207</v>
      </c>
      <c r="C370" s="102">
        <v>0</v>
      </c>
      <c r="D370" s="102">
        <v>0</v>
      </c>
      <c r="E370" s="102">
        <v>0</v>
      </c>
    </row>
    <row r="371" spans="1:5" ht="18" hidden="1" customHeight="1" outlineLevel="1">
      <c r="A371" s="100"/>
      <c r="B371" s="107" t="s">
        <v>270</v>
      </c>
      <c r="C371" s="102"/>
      <c r="D371" s="102"/>
      <c r="E371" s="102">
        <v>0</v>
      </c>
    </row>
    <row r="372" spans="1:5" ht="18" hidden="1" customHeight="1" outlineLevel="1">
      <c r="A372" s="100" t="s">
        <v>49</v>
      </c>
      <c r="B372" s="107" t="s">
        <v>208</v>
      </c>
      <c r="C372" s="103"/>
      <c r="D372" s="103"/>
      <c r="E372" s="102">
        <v>0</v>
      </c>
    </row>
    <row r="373" spans="1:5" ht="18" hidden="1" customHeight="1" outlineLevel="1">
      <c r="A373" s="100" t="s">
        <v>49</v>
      </c>
      <c r="B373" s="107" t="s">
        <v>209</v>
      </c>
      <c r="C373" s="102">
        <v>0</v>
      </c>
      <c r="D373" s="102">
        <v>0</v>
      </c>
      <c r="E373" s="102">
        <v>0</v>
      </c>
    </row>
    <row r="374" spans="1:5" ht="18" hidden="1" customHeight="1" outlineLevel="1">
      <c r="A374" s="100" t="s">
        <v>49</v>
      </c>
      <c r="B374" s="107" t="s">
        <v>210</v>
      </c>
      <c r="C374" s="102">
        <v>0</v>
      </c>
      <c r="D374" s="102">
        <v>0</v>
      </c>
      <c r="E374" s="102">
        <v>0</v>
      </c>
    </row>
    <row r="375" spans="1:5" ht="18" hidden="1" customHeight="1" outlineLevel="1">
      <c r="A375" s="100" t="s">
        <v>49</v>
      </c>
      <c r="B375" s="107" t="s">
        <v>211</v>
      </c>
      <c r="C375" s="102">
        <v>0</v>
      </c>
      <c r="D375" s="102">
        <v>0</v>
      </c>
      <c r="E375" s="102">
        <v>0</v>
      </c>
    </row>
    <row r="376" spans="1:5" ht="18" hidden="1" customHeight="1" outlineLevel="1">
      <c r="A376" s="100" t="s">
        <v>49</v>
      </c>
      <c r="B376" s="107" t="s">
        <v>212</v>
      </c>
      <c r="C376" s="102">
        <v>0</v>
      </c>
      <c r="D376" s="102">
        <v>0</v>
      </c>
      <c r="E376" s="102">
        <v>0</v>
      </c>
    </row>
    <row r="377" spans="1:5" ht="18" hidden="1" customHeight="1" outlineLevel="1">
      <c r="A377" s="100" t="s">
        <v>49</v>
      </c>
      <c r="B377" s="107" t="s">
        <v>213</v>
      </c>
      <c r="C377" s="102">
        <v>9725913</v>
      </c>
      <c r="D377" s="102">
        <v>112926026</v>
      </c>
      <c r="E377" s="102">
        <v>122651939</v>
      </c>
    </row>
    <row r="378" spans="1:5" ht="18" hidden="1" customHeight="1" outlineLevel="1">
      <c r="A378" s="100" t="s">
        <v>49</v>
      </c>
      <c r="B378" s="107" t="s">
        <v>214</v>
      </c>
      <c r="C378" s="102">
        <v>0</v>
      </c>
      <c r="D378" s="102">
        <v>0</v>
      </c>
      <c r="E378" s="102">
        <v>0</v>
      </c>
    </row>
    <row r="379" spans="1:5" ht="18" hidden="1" customHeight="1" outlineLevel="1">
      <c r="A379" s="100" t="s">
        <v>49</v>
      </c>
      <c r="B379" s="107" t="s">
        <v>215</v>
      </c>
      <c r="C379" s="103"/>
      <c r="D379" s="103"/>
      <c r="E379" s="102">
        <v>0</v>
      </c>
    </row>
    <row r="380" spans="1:5" ht="18" hidden="1" customHeight="1" outlineLevel="1">
      <c r="A380" s="100" t="s">
        <v>49</v>
      </c>
      <c r="B380" s="107" t="s">
        <v>216</v>
      </c>
      <c r="C380" s="103"/>
      <c r="D380" s="103"/>
      <c r="E380" s="102">
        <v>0</v>
      </c>
    </row>
    <row r="381" spans="1:5" ht="18" hidden="1" customHeight="1" outlineLevel="1">
      <c r="A381" s="100" t="s">
        <v>49</v>
      </c>
      <c r="B381" s="107" t="s">
        <v>217</v>
      </c>
      <c r="C381" s="102">
        <v>89421831</v>
      </c>
      <c r="D381" s="102">
        <v>0</v>
      </c>
      <c r="E381" s="102">
        <v>89421831</v>
      </c>
    </row>
    <row r="382" spans="1:5" ht="18" hidden="1" customHeight="1" outlineLevel="1">
      <c r="A382" s="100" t="s">
        <v>49</v>
      </c>
      <c r="B382" s="107" t="s">
        <v>218</v>
      </c>
      <c r="C382" s="103"/>
      <c r="D382" s="103"/>
      <c r="E382" s="102">
        <v>0</v>
      </c>
    </row>
    <row r="383" spans="1:5" ht="18" hidden="1" customHeight="1" outlineLevel="1">
      <c r="A383" s="100" t="s">
        <v>49</v>
      </c>
      <c r="B383" s="107" t="s">
        <v>219</v>
      </c>
      <c r="C383" s="103"/>
      <c r="D383" s="103"/>
      <c r="E383" s="102">
        <v>0</v>
      </c>
    </row>
    <row r="384" spans="1:5" ht="18" hidden="1" customHeight="1" outlineLevel="1">
      <c r="A384" s="100" t="s">
        <v>49</v>
      </c>
      <c r="B384" s="107" t="s">
        <v>220</v>
      </c>
      <c r="C384" s="102">
        <v>0</v>
      </c>
      <c r="D384" s="102">
        <v>0</v>
      </c>
      <c r="E384" s="102">
        <v>0</v>
      </c>
    </row>
    <row r="385" spans="1:5" ht="18" customHeight="1" collapsed="1">
      <c r="A385" s="100" t="s">
        <v>79</v>
      </c>
      <c r="B385" s="107" t="s">
        <v>262</v>
      </c>
      <c r="C385" s="102">
        <f>SUM($C$361:$C$384)</f>
        <v>99147744</v>
      </c>
      <c r="D385" s="102">
        <f>SUM($D$361:$D$384)</f>
        <v>112926026</v>
      </c>
      <c r="E385" s="102">
        <f>SUM($E$361:$E$384)</f>
        <v>212073770</v>
      </c>
    </row>
    <row r="386" spans="1:5" ht="18" hidden="1" customHeight="1" outlineLevel="1">
      <c r="A386" s="100" t="s">
        <v>49</v>
      </c>
      <c r="B386" s="107" t="s">
        <v>273</v>
      </c>
      <c r="C386" s="102">
        <v>0</v>
      </c>
      <c r="D386" s="102">
        <v>48060290</v>
      </c>
      <c r="E386" s="102">
        <v>48060290</v>
      </c>
    </row>
    <row r="387" spans="1:5" ht="18" hidden="1" customHeight="1" outlineLevel="1">
      <c r="A387" s="100"/>
      <c r="B387" s="107" t="s">
        <v>203</v>
      </c>
      <c r="C387" s="102">
        <v>52977297</v>
      </c>
      <c r="D387" s="102">
        <v>45127</v>
      </c>
      <c r="E387" s="102">
        <v>53022424</v>
      </c>
    </row>
    <row r="388" spans="1:5" ht="18" hidden="1" customHeight="1" outlineLevel="1">
      <c r="A388" s="100" t="s">
        <v>49</v>
      </c>
      <c r="B388" s="107" t="s">
        <v>204</v>
      </c>
      <c r="C388" s="102">
        <v>1821208.3426877689</v>
      </c>
      <c r="D388" s="102">
        <v>18772810.657312229</v>
      </c>
      <c r="E388" s="102">
        <v>20594019</v>
      </c>
    </row>
    <row r="389" spans="1:5" ht="18" hidden="1" customHeight="1" outlineLevel="1">
      <c r="A389" s="100" t="s">
        <v>49</v>
      </c>
      <c r="B389" s="107" t="s">
        <v>267</v>
      </c>
      <c r="C389" s="102">
        <v>0</v>
      </c>
      <c r="D389" s="102">
        <v>0</v>
      </c>
      <c r="E389" s="102">
        <v>0</v>
      </c>
    </row>
    <row r="390" spans="1:5" ht="18" hidden="1" customHeight="1" outlineLevel="1">
      <c r="A390" s="100"/>
      <c r="B390" s="107" t="s">
        <v>274</v>
      </c>
      <c r="C390" s="102">
        <v>15524839.199999999</v>
      </c>
      <c r="D390" s="102">
        <v>101375.64</v>
      </c>
      <c r="E390" s="102">
        <v>15626214.84</v>
      </c>
    </row>
    <row r="391" spans="1:5" ht="18" hidden="1" customHeight="1" outlineLevel="1">
      <c r="A391" s="100"/>
      <c r="B391" s="107" t="s">
        <v>275</v>
      </c>
      <c r="C391" s="102">
        <v>0</v>
      </c>
      <c r="D391" s="102">
        <v>10562666</v>
      </c>
      <c r="E391" s="102">
        <v>10562666</v>
      </c>
    </row>
    <row r="392" spans="1:5" ht="18" hidden="1" customHeight="1" outlineLevel="1">
      <c r="A392" s="100" t="s">
        <v>49</v>
      </c>
      <c r="B392" s="107" t="s">
        <v>205</v>
      </c>
      <c r="C392" s="102">
        <v>205246901</v>
      </c>
      <c r="D392" s="102">
        <v>1940023615</v>
      </c>
      <c r="E392" s="102">
        <v>2145270516</v>
      </c>
    </row>
    <row r="393" spans="1:5" ht="18" hidden="1" customHeight="1" outlineLevel="1">
      <c r="A393" s="100" t="s">
        <v>49</v>
      </c>
      <c r="B393" s="107" t="s">
        <v>206</v>
      </c>
      <c r="C393" s="102">
        <v>22471198</v>
      </c>
      <c r="D393" s="102">
        <v>556312093</v>
      </c>
      <c r="E393" s="102">
        <v>578783291</v>
      </c>
    </row>
    <row r="394" spans="1:5" ht="18" hidden="1" customHeight="1" outlineLevel="1">
      <c r="A394" s="100" t="s">
        <v>49</v>
      </c>
      <c r="B394" s="107" t="s">
        <v>268</v>
      </c>
      <c r="C394" s="102">
        <v>1845859</v>
      </c>
      <c r="D394" s="102">
        <v>14821746</v>
      </c>
      <c r="E394" s="102">
        <v>16667605</v>
      </c>
    </row>
    <row r="395" spans="1:5" ht="18" hidden="1" customHeight="1" outlineLevel="1">
      <c r="A395" s="100" t="s">
        <v>49</v>
      </c>
      <c r="B395" s="107" t="s">
        <v>207</v>
      </c>
      <c r="C395" s="102">
        <v>183867762</v>
      </c>
      <c r="D395" s="102">
        <v>1302422661</v>
      </c>
      <c r="E395" s="102">
        <v>1486290423</v>
      </c>
    </row>
    <row r="396" spans="1:5" ht="18" hidden="1" customHeight="1" outlineLevel="1">
      <c r="A396" s="100"/>
      <c r="B396" s="107" t="s">
        <v>270</v>
      </c>
      <c r="C396" s="102">
        <v>16444751</v>
      </c>
      <c r="D396" s="102">
        <v>19219641</v>
      </c>
      <c r="E396" s="102">
        <v>35664392</v>
      </c>
    </row>
    <row r="397" spans="1:5" ht="18" hidden="1" customHeight="1" outlineLevel="1">
      <c r="A397" s="100" t="s">
        <v>49</v>
      </c>
      <c r="B397" s="107" t="s">
        <v>208</v>
      </c>
      <c r="C397" s="102">
        <v>211822385</v>
      </c>
      <c r="D397" s="102">
        <v>2048060743</v>
      </c>
      <c r="E397" s="102">
        <v>2259883128</v>
      </c>
    </row>
    <row r="398" spans="1:5" ht="18" hidden="1" customHeight="1" outlineLevel="1">
      <c r="A398" s="100" t="s">
        <v>49</v>
      </c>
      <c r="B398" s="107" t="s">
        <v>209</v>
      </c>
      <c r="C398" s="102">
        <v>8989860</v>
      </c>
      <c r="D398" s="102">
        <v>595439</v>
      </c>
      <c r="E398" s="102">
        <v>9585299</v>
      </c>
    </row>
    <row r="399" spans="1:5" ht="18" hidden="1" customHeight="1" outlineLevel="1">
      <c r="A399" s="100" t="s">
        <v>49</v>
      </c>
      <c r="B399" s="107" t="s">
        <v>210</v>
      </c>
      <c r="C399" s="102">
        <v>13574777</v>
      </c>
      <c r="D399" s="102">
        <v>628857</v>
      </c>
      <c r="E399" s="102">
        <v>14203634</v>
      </c>
    </row>
    <row r="400" spans="1:5" ht="18" hidden="1" customHeight="1" outlineLevel="1">
      <c r="A400" s="100" t="s">
        <v>49</v>
      </c>
      <c r="B400" s="107" t="s">
        <v>211</v>
      </c>
      <c r="C400" s="102">
        <v>3387417</v>
      </c>
      <c r="D400" s="102">
        <v>125723842</v>
      </c>
      <c r="E400" s="102">
        <v>129111259</v>
      </c>
    </row>
    <row r="401" spans="1:5" ht="18" hidden="1" customHeight="1" outlineLevel="1">
      <c r="A401" s="100" t="s">
        <v>49</v>
      </c>
      <c r="B401" s="107" t="s">
        <v>212</v>
      </c>
      <c r="C401" s="102">
        <v>11086367.131676378</v>
      </c>
      <c r="D401" s="102">
        <v>87236194.168521225</v>
      </c>
      <c r="E401" s="102">
        <v>98322561.300197601</v>
      </c>
    </row>
    <row r="402" spans="1:5" ht="18" hidden="1" customHeight="1" outlineLevel="1">
      <c r="A402" s="100" t="s">
        <v>49</v>
      </c>
      <c r="B402" s="107" t="s">
        <v>213</v>
      </c>
      <c r="C402" s="102">
        <v>66807800</v>
      </c>
      <c r="D402" s="102">
        <v>1127742253</v>
      </c>
      <c r="E402" s="102">
        <v>1194550053</v>
      </c>
    </row>
    <row r="403" spans="1:5" ht="18" hidden="1" customHeight="1" outlineLevel="1">
      <c r="A403" s="100" t="s">
        <v>49</v>
      </c>
      <c r="B403" s="107" t="s">
        <v>214</v>
      </c>
      <c r="C403" s="102">
        <v>4664592</v>
      </c>
      <c r="D403" s="102">
        <v>9678579</v>
      </c>
      <c r="E403" s="102">
        <v>14343171</v>
      </c>
    </row>
    <row r="404" spans="1:5" ht="18" hidden="1" customHeight="1" outlineLevel="1">
      <c r="A404" s="100" t="s">
        <v>49</v>
      </c>
      <c r="B404" s="107" t="s">
        <v>215</v>
      </c>
      <c r="C404" s="102">
        <v>4018911</v>
      </c>
      <c r="D404" s="102">
        <v>0</v>
      </c>
      <c r="E404" s="102">
        <v>4018911</v>
      </c>
    </row>
    <row r="405" spans="1:5" ht="18" hidden="1" customHeight="1" outlineLevel="1">
      <c r="A405" s="100" t="s">
        <v>49</v>
      </c>
      <c r="B405" s="107" t="s">
        <v>216</v>
      </c>
      <c r="C405" s="102">
        <v>3442915</v>
      </c>
      <c r="D405" s="102">
        <v>0</v>
      </c>
      <c r="E405" s="102">
        <v>3442915</v>
      </c>
    </row>
    <row r="406" spans="1:5" ht="18" hidden="1" customHeight="1" outlineLevel="1">
      <c r="A406" s="100" t="s">
        <v>49</v>
      </c>
      <c r="B406" s="107" t="s">
        <v>217</v>
      </c>
      <c r="C406" s="102">
        <v>377260773</v>
      </c>
      <c r="D406" s="102">
        <v>833970529</v>
      </c>
      <c r="E406" s="102">
        <v>1211231302</v>
      </c>
    </row>
    <row r="407" spans="1:5" ht="18" hidden="1" customHeight="1" outlineLevel="1">
      <c r="A407" s="100" t="s">
        <v>49</v>
      </c>
      <c r="B407" s="107" t="s">
        <v>218</v>
      </c>
      <c r="C407" s="102">
        <v>25614694</v>
      </c>
      <c r="D407" s="102">
        <v>48075235</v>
      </c>
      <c r="E407" s="102">
        <v>73689929</v>
      </c>
    </row>
    <row r="408" spans="1:5" ht="18" hidden="1" customHeight="1" outlineLevel="1">
      <c r="A408" s="100" t="s">
        <v>49</v>
      </c>
      <c r="B408" s="107" t="s">
        <v>219</v>
      </c>
      <c r="C408" s="102">
        <v>7996111.0535637178</v>
      </c>
      <c r="D408" s="102">
        <v>95851997.26243329</v>
      </c>
      <c r="E408" s="102">
        <v>103848108.315997</v>
      </c>
    </row>
    <row r="409" spans="1:5" ht="18" hidden="1" customHeight="1" outlineLevel="1">
      <c r="A409" s="100" t="s">
        <v>49</v>
      </c>
      <c r="B409" s="107" t="s">
        <v>220</v>
      </c>
      <c r="C409" s="102">
        <v>4407213</v>
      </c>
      <c r="D409" s="102">
        <v>87482776</v>
      </c>
      <c r="E409" s="102">
        <v>91889989</v>
      </c>
    </row>
    <row r="410" spans="1:5" ht="18" customHeight="1" collapsed="1">
      <c r="A410" s="100" t="s">
        <v>81</v>
      </c>
      <c r="B410" s="108" t="s">
        <v>263</v>
      </c>
      <c r="C410" s="102">
        <f>SUM($C$386:$C$409)</f>
        <v>1243273630.7279279</v>
      </c>
      <c r="D410" s="102">
        <f>SUM($D$386:$D$409)</f>
        <v>8375388469.7282658</v>
      </c>
      <c r="E410" s="102">
        <f>SUM($E$386:$E$409)</f>
        <v>9618662100.4561939</v>
      </c>
    </row>
    <row r="411" spans="1:5" ht="18" hidden="1" customHeight="1" outlineLevel="1">
      <c r="A411" s="100" t="s">
        <v>49</v>
      </c>
      <c r="B411" s="107" t="s">
        <v>273</v>
      </c>
      <c r="C411" s="102">
        <v>0</v>
      </c>
      <c r="D411" s="102">
        <v>329202</v>
      </c>
      <c r="E411" s="102">
        <v>329202</v>
      </c>
    </row>
    <row r="412" spans="1:5" ht="18" hidden="1" customHeight="1" outlineLevel="1">
      <c r="A412" s="100"/>
      <c r="B412" s="107" t="s">
        <v>203</v>
      </c>
      <c r="C412" s="102">
        <v>4682840</v>
      </c>
      <c r="D412" s="102">
        <v>164</v>
      </c>
      <c r="E412" s="102">
        <v>4683004</v>
      </c>
    </row>
    <row r="413" spans="1:5" ht="18" hidden="1" customHeight="1" outlineLevel="1">
      <c r="A413" s="100" t="s">
        <v>49</v>
      </c>
      <c r="B413" s="107" t="s">
        <v>204</v>
      </c>
      <c r="C413" s="102">
        <v>-538236.34268776886</v>
      </c>
      <c r="D413" s="102">
        <v>2876892.3426877689</v>
      </c>
      <c r="E413" s="102">
        <v>2338656</v>
      </c>
    </row>
    <row r="414" spans="1:5" ht="18" hidden="1" customHeight="1" outlineLevel="1">
      <c r="A414" s="100" t="s">
        <v>49</v>
      </c>
      <c r="B414" s="107" t="s">
        <v>267</v>
      </c>
      <c r="C414" s="102">
        <v>0</v>
      </c>
      <c r="D414" s="102">
        <v>0</v>
      </c>
      <c r="E414" s="102">
        <v>0</v>
      </c>
    </row>
    <row r="415" spans="1:5" ht="18" hidden="1" customHeight="1" outlineLevel="1">
      <c r="A415" s="100"/>
      <c r="B415" s="107" t="s">
        <v>274</v>
      </c>
      <c r="C415" s="102">
        <v>166527.19</v>
      </c>
      <c r="D415" s="102">
        <v>938</v>
      </c>
      <c r="E415" s="102">
        <v>167465.19</v>
      </c>
    </row>
    <row r="416" spans="1:5" ht="18" hidden="1" customHeight="1" outlineLevel="1">
      <c r="A416" s="100"/>
      <c r="B416" s="107" t="s">
        <v>275</v>
      </c>
      <c r="C416" s="102">
        <v>0</v>
      </c>
      <c r="D416" s="102">
        <v>503398</v>
      </c>
      <c r="E416" s="102">
        <v>503398</v>
      </c>
    </row>
    <row r="417" spans="1:5" ht="18" hidden="1" customHeight="1" outlineLevel="1">
      <c r="A417" s="100" t="s">
        <v>49</v>
      </c>
      <c r="B417" s="107" t="s">
        <v>205</v>
      </c>
      <c r="C417" s="102">
        <v>24147122</v>
      </c>
      <c r="D417" s="102">
        <v>170916334</v>
      </c>
      <c r="E417" s="102">
        <v>195063456</v>
      </c>
    </row>
    <row r="418" spans="1:5" ht="18" hidden="1" customHeight="1" outlineLevel="1">
      <c r="A418" s="100" t="s">
        <v>49</v>
      </c>
      <c r="B418" s="107" t="s">
        <v>206</v>
      </c>
      <c r="C418" s="102">
        <v>413833</v>
      </c>
      <c r="D418" s="102">
        <v>54951823</v>
      </c>
      <c r="E418" s="102">
        <v>55365656</v>
      </c>
    </row>
    <row r="419" spans="1:5" ht="18" hidden="1" customHeight="1" outlineLevel="1">
      <c r="A419" s="100" t="s">
        <v>49</v>
      </c>
      <c r="B419" s="107" t="s">
        <v>268</v>
      </c>
      <c r="C419" s="102">
        <v>107654</v>
      </c>
      <c r="D419" s="102">
        <v>777270</v>
      </c>
      <c r="E419" s="102">
        <v>884924</v>
      </c>
    </row>
    <row r="420" spans="1:5" ht="18" hidden="1" customHeight="1" outlineLevel="1">
      <c r="A420" s="100" t="s">
        <v>49</v>
      </c>
      <c r="B420" s="107" t="s">
        <v>207</v>
      </c>
      <c r="C420" s="102">
        <v>12199529</v>
      </c>
      <c r="D420" s="102">
        <v>158373979</v>
      </c>
      <c r="E420" s="102">
        <v>170573508</v>
      </c>
    </row>
    <row r="421" spans="1:5" ht="18" hidden="1" customHeight="1" outlineLevel="1">
      <c r="A421" s="100"/>
      <c r="B421" s="107" t="s">
        <v>270</v>
      </c>
      <c r="C421" s="102">
        <v>248818</v>
      </c>
      <c r="D421" s="102">
        <v>254981</v>
      </c>
      <c r="E421" s="102">
        <v>503799</v>
      </c>
    </row>
    <row r="422" spans="1:5" ht="18" hidden="1" customHeight="1" outlineLevel="1">
      <c r="A422" s="100" t="s">
        <v>49</v>
      </c>
      <c r="B422" s="107" t="s">
        <v>208</v>
      </c>
      <c r="C422" s="102">
        <v>47653285</v>
      </c>
      <c r="D422" s="102">
        <v>193490140</v>
      </c>
      <c r="E422" s="102">
        <v>241143425</v>
      </c>
    </row>
    <row r="423" spans="1:5" ht="18" hidden="1" customHeight="1" outlineLevel="1">
      <c r="A423" s="100" t="s">
        <v>49</v>
      </c>
      <c r="B423" s="107" t="s">
        <v>209</v>
      </c>
      <c r="C423" s="102">
        <v>631131</v>
      </c>
      <c r="D423" s="102">
        <v>40362</v>
      </c>
      <c r="E423" s="102">
        <v>671493</v>
      </c>
    </row>
    <row r="424" spans="1:5" ht="18" hidden="1" customHeight="1" outlineLevel="1">
      <c r="A424" s="100" t="s">
        <v>49</v>
      </c>
      <c r="B424" s="107" t="s">
        <v>210</v>
      </c>
      <c r="C424" s="102">
        <v>818879</v>
      </c>
      <c r="D424" s="102">
        <v>15914</v>
      </c>
      <c r="E424" s="102">
        <v>834793</v>
      </c>
    </row>
    <row r="425" spans="1:5" ht="18" hidden="1" customHeight="1" outlineLevel="1">
      <c r="A425" s="100" t="s">
        <v>49</v>
      </c>
      <c r="B425" s="107" t="s">
        <v>211</v>
      </c>
      <c r="C425" s="102">
        <v>15658</v>
      </c>
      <c r="D425" s="102">
        <v>648247</v>
      </c>
      <c r="E425" s="102">
        <v>663905</v>
      </c>
    </row>
    <row r="426" spans="1:5" ht="18" hidden="1" customHeight="1" outlineLevel="1">
      <c r="A426" s="100" t="s">
        <v>49</v>
      </c>
      <c r="B426" s="107" t="s">
        <v>212</v>
      </c>
      <c r="C426" s="102">
        <v>283598.9927947009</v>
      </c>
      <c r="D426" s="102">
        <v>2997595.851760827</v>
      </c>
      <c r="E426" s="102">
        <v>3281194.8445555279</v>
      </c>
    </row>
    <row r="427" spans="1:5" ht="18" hidden="1" customHeight="1" outlineLevel="1">
      <c r="A427" s="100" t="s">
        <v>49</v>
      </c>
      <c r="B427" s="107" t="s">
        <v>213</v>
      </c>
      <c r="C427" s="102">
        <v>21307162</v>
      </c>
      <c r="D427" s="102">
        <v>111819075</v>
      </c>
      <c r="E427" s="102">
        <v>133126237</v>
      </c>
    </row>
    <row r="428" spans="1:5" ht="18" hidden="1" customHeight="1" outlineLevel="1">
      <c r="A428" s="100" t="s">
        <v>49</v>
      </c>
      <c r="B428" s="107" t="s">
        <v>214</v>
      </c>
      <c r="C428" s="102">
        <v>434065</v>
      </c>
      <c r="D428" s="102">
        <v>885079</v>
      </c>
      <c r="E428" s="102">
        <v>1319144</v>
      </c>
    </row>
    <row r="429" spans="1:5" ht="18" hidden="1" customHeight="1" outlineLevel="1">
      <c r="A429" s="100" t="s">
        <v>49</v>
      </c>
      <c r="B429" s="107" t="s">
        <v>215</v>
      </c>
      <c r="C429" s="102">
        <v>440235</v>
      </c>
      <c r="D429" s="102">
        <v>0</v>
      </c>
      <c r="E429" s="102">
        <v>440235</v>
      </c>
    </row>
    <row r="430" spans="1:5" ht="18" hidden="1" customHeight="1" outlineLevel="1">
      <c r="A430" s="100" t="s">
        <v>49</v>
      </c>
      <c r="B430" s="107" t="s">
        <v>216</v>
      </c>
      <c r="C430" s="102">
        <v>22681</v>
      </c>
      <c r="D430" s="102">
        <v>0</v>
      </c>
      <c r="E430" s="102">
        <v>22681</v>
      </c>
    </row>
    <row r="431" spans="1:5" ht="18" hidden="1" customHeight="1" outlineLevel="1">
      <c r="A431" s="100" t="s">
        <v>49</v>
      </c>
      <c r="B431" s="107" t="s">
        <v>217</v>
      </c>
      <c r="C431" s="102">
        <v>66283345</v>
      </c>
      <c r="D431" s="102">
        <v>78920610</v>
      </c>
      <c r="E431" s="102">
        <v>145203955</v>
      </c>
    </row>
    <row r="432" spans="1:5" ht="18" hidden="1" customHeight="1" outlineLevel="1">
      <c r="A432" s="100" t="s">
        <v>49</v>
      </c>
      <c r="B432" s="107" t="s">
        <v>218</v>
      </c>
      <c r="C432" s="102">
        <v>4259744</v>
      </c>
      <c r="D432" s="102">
        <v>5611727</v>
      </c>
      <c r="E432" s="102">
        <v>9871471</v>
      </c>
    </row>
    <row r="433" spans="1:5" ht="18" hidden="1" customHeight="1" outlineLevel="1">
      <c r="A433" s="100" t="s">
        <v>49</v>
      </c>
      <c r="B433" s="107" t="s">
        <v>219</v>
      </c>
      <c r="C433" s="102">
        <v>631734.29320396238</v>
      </c>
      <c r="D433" s="102">
        <v>6685587.456796038</v>
      </c>
      <c r="E433" s="102">
        <v>7317321.75</v>
      </c>
    </row>
    <row r="434" spans="1:5" ht="18" hidden="1" customHeight="1" outlineLevel="1">
      <c r="A434" s="100" t="s">
        <v>49</v>
      </c>
      <c r="B434" s="107" t="s">
        <v>220</v>
      </c>
      <c r="C434" s="102">
        <v>679331</v>
      </c>
      <c r="D434" s="102">
        <v>9239874</v>
      </c>
      <c r="E434" s="102">
        <v>9919205</v>
      </c>
    </row>
    <row r="435" spans="1:5" ht="18" customHeight="1" collapsed="1">
      <c r="A435" s="100" t="s">
        <v>83</v>
      </c>
      <c r="B435" s="108" t="s">
        <v>264</v>
      </c>
      <c r="C435" s="102">
        <f>SUM($C$411:$C$434)</f>
        <v>184888936.13331088</v>
      </c>
      <c r="D435" s="102">
        <f>SUM($D$411:$D$434)</f>
        <v>799339192.65124464</v>
      </c>
      <c r="E435" s="102">
        <f>SUM($E$411:$E$434)</f>
        <v>984228128.78455555</v>
      </c>
    </row>
    <row r="436" spans="1:5" ht="18" hidden="1" customHeight="1" outlineLevel="1">
      <c r="A436" s="100" t="s">
        <v>49</v>
      </c>
      <c r="B436" s="101" t="s">
        <v>273</v>
      </c>
      <c r="C436" s="102">
        <v>0</v>
      </c>
      <c r="D436" s="102">
        <v>48389492</v>
      </c>
      <c r="E436" s="102">
        <v>48389492</v>
      </c>
    </row>
    <row r="437" spans="1:5" ht="18" hidden="1" customHeight="1" outlineLevel="1">
      <c r="A437" s="100"/>
      <c r="B437" s="101" t="s">
        <v>203</v>
      </c>
      <c r="C437" s="102">
        <v>57660137</v>
      </c>
      <c r="D437" s="102">
        <v>45291</v>
      </c>
      <c r="E437" s="102">
        <v>57705428</v>
      </c>
    </row>
    <row r="438" spans="1:5" ht="18" hidden="1" customHeight="1" outlineLevel="1">
      <c r="A438" s="100" t="s">
        <v>49</v>
      </c>
      <c r="B438" s="101" t="s">
        <v>204</v>
      </c>
      <c r="C438" s="102">
        <v>1282972</v>
      </c>
      <c r="D438" s="102">
        <v>21649703</v>
      </c>
      <c r="E438" s="102">
        <v>22932675</v>
      </c>
    </row>
    <row r="439" spans="1:5" ht="18" hidden="1" customHeight="1" outlineLevel="1">
      <c r="A439" s="100" t="s">
        <v>49</v>
      </c>
      <c r="B439" s="101" t="s">
        <v>267</v>
      </c>
      <c r="C439" s="102">
        <v>0</v>
      </c>
      <c r="D439" s="102">
        <v>0</v>
      </c>
      <c r="E439" s="102">
        <v>0</v>
      </c>
    </row>
    <row r="440" spans="1:5" ht="18" hidden="1" customHeight="1" outlineLevel="1">
      <c r="A440" s="100"/>
      <c r="B440" s="101" t="s">
        <v>274</v>
      </c>
      <c r="C440" s="102">
        <v>15691366.389999999</v>
      </c>
      <c r="D440" s="102">
        <v>102313.64</v>
      </c>
      <c r="E440" s="102">
        <v>15793680.029999999</v>
      </c>
    </row>
    <row r="441" spans="1:5" ht="18" hidden="1" customHeight="1" outlineLevel="1">
      <c r="A441" s="100"/>
      <c r="B441" s="101" t="s">
        <v>275</v>
      </c>
      <c r="C441" s="102">
        <v>0</v>
      </c>
      <c r="D441" s="102">
        <v>11066064</v>
      </c>
      <c r="E441" s="102">
        <v>11066064</v>
      </c>
    </row>
    <row r="442" spans="1:5" ht="18" hidden="1" customHeight="1" outlineLevel="1">
      <c r="A442" s="100" t="s">
        <v>49</v>
      </c>
      <c r="B442" s="101" t="s">
        <v>205</v>
      </c>
      <c r="C442" s="102">
        <v>229394023</v>
      </c>
      <c r="D442" s="102">
        <v>2110939949</v>
      </c>
      <c r="E442" s="102">
        <v>2340333972</v>
      </c>
    </row>
    <row r="443" spans="1:5" ht="18" hidden="1" customHeight="1" outlineLevel="1">
      <c r="A443" s="100" t="s">
        <v>49</v>
      </c>
      <c r="B443" s="101" t="s">
        <v>206</v>
      </c>
      <c r="C443" s="102">
        <v>22885031</v>
      </c>
      <c r="D443" s="102">
        <v>611263916</v>
      </c>
      <c r="E443" s="102">
        <v>634148947</v>
      </c>
    </row>
    <row r="444" spans="1:5" ht="18" hidden="1" customHeight="1" outlineLevel="1">
      <c r="A444" s="100" t="s">
        <v>49</v>
      </c>
      <c r="B444" s="101" t="s">
        <v>268</v>
      </c>
      <c r="C444" s="102">
        <v>1953513</v>
      </c>
      <c r="D444" s="102">
        <v>15599016</v>
      </c>
      <c r="E444" s="102">
        <v>17552529</v>
      </c>
    </row>
    <row r="445" spans="1:5" ht="18" hidden="1" customHeight="1" outlineLevel="1">
      <c r="A445" s="100" t="s">
        <v>49</v>
      </c>
      <c r="B445" s="101" t="s">
        <v>207</v>
      </c>
      <c r="C445" s="102">
        <v>196067291</v>
      </c>
      <c r="D445" s="102">
        <v>1460796640</v>
      </c>
      <c r="E445" s="102">
        <v>1656863931</v>
      </c>
    </row>
    <row r="446" spans="1:5" ht="18" hidden="1" customHeight="1" outlineLevel="1">
      <c r="A446" s="100"/>
      <c r="B446" s="101" t="s">
        <v>270</v>
      </c>
      <c r="C446" s="102">
        <v>16693569</v>
      </c>
      <c r="D446" s="102">
        <v>19474622</v>
      </c>
      <c r="E446" s="102">
        <v>36168191</v>
      </c>
    </row>
    <row r="447" spans="1:5" ht="18" hidden="1" customHeight="1" outlineLevel="1">
      <c r="A447" s="100" t="s">
        <v>49</v>
      </c>
      <c r="B447" s="101" t="s">
        <v>208</v>
      </c>
      <c r="C447" s="102">
        <v>259475670</v>
      </c>
      <c r="D447" s="102">
        <v>2241550883</v>
      </c>
      <c r="E447" s="102">
        <v>2501026553</v>
      </c>
    </row>
    <row r="448" spans="1:5" ht="18" hidden="1" customHeight="1" outlineLevel="1">
      <c r="A448" s="100" t="s">
        <v>49</v>
      </c>
      <c r="B448" s="101" t="s">
        <v>209</v>
      </c>
      <c r="C448" s="102">
        <v>9620991</v>
      </c>
      <c r="D448" s="102">
        <v>635801</v>
      </c>
      <c r="E448" s="102">
        <v>10256792</v>
      </c>
    </row>
    <row r="449" spans="1:5" ht="18" hidden="1" customHeight="1" outlineLevel="1">
      <c r="A449" s="100" t="s">
        <v>49</v>
      </c>
      <c r="B449" s="101" t="s">
        <v>210</v>
      </c>
      <c r="C449" s="102">
        <v>14393656</v>
      </c>
      <c r="D449" s="102">
        <v>644771</v>
      </c>
      <c r="E449" s="102">
        <v>15038427</v>
      </c>
    </row>
    <row r="450" spans="1:5" ht="18" hidden="1" customHeight="1" outlineLevel="1">
      <c r="A450" s="100" t="s">
        <v>49</v>
      </c>
      <c r="B450" s="101" t="s">
        <v>211</v>
      </c>
      <c r="C450" s="102">
        <v>3403075</v>
      </c>
      <c r="D450" s="102">
        <v>126372089</v>
      </c>
      <c r="E450" s="102">
        <v>129775164</v>
      </c>
    </row>
    <row r="451" spans="1:5" ht="18" hidden="1" customHeight="1" outlineLevel="1">
      <c r="A451" s="100" t="s">
        <v>49</v>
      </c>
      <c r="B451" s="101" t="s">
        <v>212</v>
      </c>
      <c r="C451" s="102">
        <v>11369966.12447108</v>
      </c>
      <c r="D451" s="102">
        <v>90233790.02028206</v>
      </c>
      <c r="E451" s="102">
        <v>101603756.14475313</v>
      </c>
    </row>
    <row r="452" spans="1:5" ht="18" hidden="1" customHeight="1" outlineLevel="1">
      <c r="A452" s="100" t="s">
        <v>49</v>
      </c>
      <c r="B452" s="101" t="s">
        <v>213</v>
      </c>
      <c r="C452" s="102">
        <v>88114962</v>
      </c>
      <c r="D452" s="102">
        <v>1239561328</v>
      </c>
      <c r="E452" s="102">
        <v>1327676290</v>
      </c>
    </row>
    <row r="453" spans="1:5" ht="18" hidden="1" customHeight="1" outlineLevel="1">
      <c r="A453" s="100" t="s">
        <v>49</v>
      </c>
      <c r="B453" s="101" t="s">
        <v>214</v>
      </c>
      <c r="C453" s="102">
        <v>5098657</v>
      </c>
      <c r="D453" s="102">
        <v>10563658</v>
      </c>
      <c r="E453" s="102">
        <v>15662315</v>
      </c>
    </row>
    <row r="454" spans="1:5" ht="18" hidden="1" customHeight="1" outlineLevel="1">
      <c r="A454" s="100" t="s">
        <v>49</v>
      </c>
      <c r="B454" s="101" t="s">
        <v>215</v>
      </c>
      <c r="C454" s="102">
        <v>4459146</v>
      </c>
      <c r="D454" s="102">
        <v>0</v>
      </c>
      <c r="E454" s="102">
        <v>4459146</v>
      </c>
    </row>
    <row r="455" spans="1:5" ht="18" hidden="1" customHeight="1" outlineLevel="1">
      <c r="A455" s="100" t="s">
        <v>49</v>
      </c>
      <c r="B455" s="101" t="s">
        <v>216</v>
      </c>
      <c r="C455" s="102">
        <v>3465596</v>
      </c>
      <c r="D455" s="102">
        <v>0</v>
      </c>
      <c r="E455" s="102">
        <v>3465596</v>
      </c>
    </row>
    <row r="456" spans="1:5" ht="18" hidden="1" customHeight="1" outlineLevel="1">
      <c r="A456" s="100" t="s">
        <v>49</v>
      </c>
      <c r="B456" s="101" t="s">
        <v>217</v>
      </c>
      <c r="C456" s="102">
        <v>443544118</v>
      </c>
      <c r="D456" s="102">
        <v>912891139</v>
      </c>
      <c r="E456" s="102">
        <v>1356435257</v>
      </c>
    </row>
    <row r="457" spans="1:5" ht="18" hidden="1" customHeight="1" outlineLevel="1">
      <c r="A457" s="100" t="s">
        <v>49</v>
      </c>
      <c r="B457" s="101" t="s">
        <v>218</v>
      </c>
      <c r="C457" s="102">
        <v>29874438</v>
      </c>
      <c r="D457" s="102">
        <v>53686962</v>
      </c>
      <c r="E457" s="102">
        <v>83561400</v>
      </c>
    </row>
    <row r="458" spans="1:5" ht="18" hidden="1" customHeight="1" outlineLevel="1">
      <c r="A458" s="100" t="s">
        <v>49</v>
      </c>
      <c r="B458" s="101" t="s">
        <v>219</v>
      </c>
      <c r="C458" s="102">
        <v>8627845.3467676807</v>
      </c>
      <c r="D458" s="102">
        <v>102537584.71922933</v>
      </c>
      <c r="E458" s="102">
        <v>111165430.065997</v>
      </c>
    </row>
    <row r="459" spans="1:5" ht="18" hidden="1" customHeight="1" outlineLevel="1">
      <c r="A459" s="100" t="s">
        <v>49</v>
      </c>
      <c r="B459" s="101" t="s">
        <v>220</v>
      </c>
      <c r="C459" s="102">
        <v>5086544</v>
      </c>
      <c r="D459" s="102">
        <v>96722650</v>
      </c>
      <c r="E459" s="102">
        <v>101809194</v>
      </c>
    </row>
    <row r="460" spans="1:5" ht="18" customHeight="1" collapsed="1">
      <c r="A460" s="100" t="s">
        <v>85</v>
      </c>
      <c r="B460" s="104" t="s">
        <v>265</v>
      </c>
      <c r="C460" s="102">
        <f>SUM($C$436:$C$459)</f>
        <v>1428162566.8612387</v>
      </c>
      <c r="D460" s="102">
        <f>SUM($D$436:$D$459)</f>
        <v>9174727662.3795109</v>
      </c>
      <c r="E460" s="102">
        <f>SUM($E$436:$E$459)</f>
        <v>10602890229.240751</v>
      </c>
    </row>
    <row r="461" spans="1:5">
      <c r="B461" s="96"/>
    </row>
    <row r="462" spans="1:5">
      <c r="B462" s="96"/>
    </row>
    <row r="463" spans="1:5">
      <c r="B463" s="96"/>
    </row>
    <row r="464" spans="1:5">
      <c r="B464" s="96"/>
    </row>
    <row r="465" spans="2:2">
      <c r="B465" s="96"/>
    </row>
    <row r="466" spans="2:2">
      <c r="B466" s="96"/>
    </row>
    <row r="467" spans="2:2">
      <c r="B467" s="96"/>
    </row>
  </sheetData>
  <mergeCells count="9">
    <mergeCell ref="A8:E8"/>
    <mergeCell ref="A109:E109"/>
    <mergeCell ref="A235:E235"/>
    <mergeCell ref="A1:E1"/>
    <mergeCell ref="A2:E2"/>
    <mergeCell ref="A3:E3"/>
    <mergeCell ref="A4:C5"/>
    <mergeCell ref="D4:E5"/>
    <mergeCell ref="A7:E7"/>
  </mergeCells>
  <printOptions gridLinesSet="0"/>
  <pageMargins left="0.67" right="0.62" top="0.7" bottom="0.66" header="0.5" footer="0.5"/>
  <pageSetup firstPageNumber="24" orientation="landscape" useFirstPageNumber="1" r:id="rId1"/>
  <headerFooter alignWithMargins="0">
    <oddFooter>&amp;LNote: Numbers may not add up due to rounding.&amp;C&amp;P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25CAB-DCB8-4D43-AEA0-8B5922682C29}">
  <dimension ref="A1:F564"/>
  <sheetViews>
    <sheetView showGridLines="0" zoomScaleNormal="100" workbookViewId="0">
      <selection activeCell="C560" sqref="C560"/>
    </sheetView>
  </sheetViews>
  <sheetFormatPr defaultColWidth="9.109375" defaultRowHeight="15" outlineLevelRow="1"/>
  <cols>
    <col min="1" max="1" width="4.5546875" style="66" customWidth="1"/>
    <col min="2" max="2" width="48.5546875" style="66" customWidth="1"/>
    <col min="3" max="5" width="24.6640625" style="66" customWidth="1"/>
    <col min="6" max="16384" width="9.109375" style="66"/>
  </cols>
  <sheetData>
    <row r="1" spans="1:6" ht="16.8">
      <c r="A1" s="446" t="s">
        <v>196</v>
      </c>
      <c r="B1" s="446"/>
      <c r="C1" s="446"/>
      <c r="D1" s="446"/>
      <c r="E1" s="446"/>
    </row>
    <row r="2" spans="1:6" ht="16.8">
      <c r="A2" s="446" t="s">
        <v>197</v>
      </c>
      <c r="B2" s="446"/>
      <c r="C2" s="446"/>
      <c r="D2" s="446"/>
      <c r="E2" s="446"/>
    </row>
    <row r="3" spans="1:6" ht="16.8">
      <c r="A3" s="446" t="s">
        <v>198</v>
      </c>
      <c r="B3" s="446"/>
      <c r="C3" s="446"/>
      <c r="D3" s="446"/>
      <c r="E3" s="446"/>
    </row>
    <row r="4" spans="1:6" ht="16.8">
      <c r="A4" s="67"/>
      <c r="B4" s="67"/>
      <c r="C4" s="67"/>
      <c r="D4" s="67" t="s">
        <v>277</v>
      </c>
      <c r="E4" s="68"/>
    </row>
    <row r="5" spans="1:6" ht="27.15" customHeight="1" thickBot="1">
      <c r="A5" s="447" t="s">
        <v>36</v>
      </c>
      <c r="B5" s="447"/>
      <c r="C5" s="447"/>
      <c r="D5" s="447"/>
      <c r="E5" s="447"/>
    </row>
    <row r="6" spans="1:6" ht="17.399999999999999" thickBot="1">
      <c r="A6" s="67"/>
      <c r="B6" s="67"/>
      <c r="C6" s="69" t="s">
        <v>200</v>
      </c>
      <c r="D6" s="69" t="s">
        <v>201</v>
      </c>
      <c r="E6" s="69" t="s">
        <v>193</v>
      </c>
    </row>
    <row r="7" spans="1:6" ht="15.15" customHeight="1">
      <c r="A7" s="448" t="s">
        <v>202</v>
      </c>
      <c r="B7" s="448"/>
      <c r="C7" s="448"/>
      <c r="D7" s="448"/>
      <c r="E7" s="448"/>
    </row>
    <row r="8" spans="1:6" ht="15.15" hidden="1" customHeight="1" outlineLevel="1">
      <c r="A8" s="70"/>
      <c r="B8" s="71" t="s">
        <v>273</v>
      </c>
      <c r="C8" s="72">
        <v>0</v>
      </c>
      <c r="D8" s="72">
        <v>0</v>
      </c>
      <c r="E8" s="72">
        <v>0</v>
      </c>
      <c r="F8" s="95"/>
    </row>
    <row r="9" spans="1:6" ht="15.15" hidden="1" customHeight="1" outlineLevel="1">
      <c r="A9" s="70"/>
      <c r="B9" s="71" t="s">
        <v>203</v>
      </c>
      <c r="C9" s="72">
        <v>75583469</v>
      </c>
      <c r="D9" s="72">
        <v>0</v>
      </c>
      <c r="E9" s="72">
        <v>75583469</v>
      </c>
      <c r="F9" s="95"/>
    </row>
    <row r="10" spans="1:6" ht="15.15" hidden="1" customHeight="1" outlineLevel="1">
      <c r="A10" s="70"/>
      <c r="B10" s="71" t="s">
        <v>204</v>
      </c>
      <c r="C10" s="72">
        <v>64564154</v>
      </c>
      <c r="D10" s="72">
        <v>59023730</v>
      </c>
      <c r="E10" s="72">
        <v>123587884</v>
      </c>
      <c r="F10" s="95"/>
    </row>
    <row r="11" spans="1:6" ht="15.15" hidden="1" customHeight="1" outlineLevel="1">
      <c r="A11" s="70"/>
      <c r="B11" s="71" t="s">
        <v>267</v>
      </c>
      <c r="C11" s="72">
        <v>0</v>
      </c>
      <c r="D11" s="72">
        <v>40305543</v>
      </c>
      <c r="E11" s="72">
        <v>40305543</v>
      </c>
      <c r="F11" s="95"/>
    </row>
    <row r="12" spans="1:6" ht="15.15" hidden="1" customHeight="1" outlineLevel="1">
      <c r="A12" s="70"/>
      <c r="B12" s="71" t="s">
        <v>274</v>
      </c>
      <c r="C12" s="72">
        <v>6854508.6200000001</v>
      </c>
      <c r="D12" s="72">
        <v>0</v>
      </c>
      <c r="E12" s="72">
        <v>6854508.6200000001</v>
      </c>
      <c r="F12" s="95"/>
    </row>
    <row r="13" spans="1:6" ht="15.15" hidden="1" customHeight="1" outlineLevel="1">
      <c r="A13" s="70"/>
      <c r="B13" s="71" t="s">
        <v>275</v>
      </c>
      <c r="C13" s="72">
        <v>0</v>
      </c>
      <c r="D13" s="72">
        <v>4739158</v>
      </c>
      <c r="E13" s="72">
        <v>4739158</v>
      </c>
      <c r="F13" s="95"/>
    </row>
    <row r="14" spans="1:6" ht="15.15" hidden="1" customHeight="1" outlineLevel="1">
      <c r="A14" s="70"/>
      <c r="B14" s="71" t="s">
        <v>205</v>
      </c>
      <c r="C14" s="72">
        <v>240469958</v>
      </c>
      <c r="D14" s="72">
        <v>1840410847.9626393</v>
      </c>
      <c r="E14" s="72">
        <v>2080880805.9626393</v>
      </c>
      <c r="F14" s="95"/>
    </row>
    <row r="15" spans="1:6" ht="15.15" hidden="1" customHeight="1" outlineLevel="1">
      <c r="A15" s="70"/>
      <c r="B15" s="71" t="s">
        <v>206</v>
      </c>
      <c r="C15" s="72">
        <v>50099155</v>
      </c>
      <c r="D15" s="72">
        <v>596831051</v>
      </c>
      <c r="E15" s="72">
        <v>646930206</v>
      </c>
      <c r="F15" s="95"/>
    </row>
    <row r="16" spans="1:6" ht="15.15" hidden="1" customHeight="1" outlineLevel="1">
      <c r="A16" s="70"/>
      <c r="B16" s="71" t="s">
        <v>268</v>
      </c>
      <c r="C16" s="72">
        <v>507456</v>
      </c>
      <c r="D16" s="72">
        <v>11348813</v>
      </c>
      <c r="E16" s="72">
        <v>11856269</v>
      </c>
      <c r="F16" s="95"/>
    </row>
    <row r="17" spans="1:6" ht="15.15" hidden="1" customHeight="1" outlineLevel="1">
      <c r="A17" s="70"/>
      <c r="B17" s="71" t="s">
        <v>207</v>
      </c>
      <c r="C17" s="72">
        <v>305989228</v>
      </c>
      <c r="D17" s="72">
        <v>1542588178</v>
      </c>
      <c r="E17" s="72">
        <v>1848577406</v>
      </c>
      <c r="F17" s="95"/>
    </row>
    <row r="18" spans="1:6" ht="15.15" hidden="1" customHeight="1" outlineLevel="1">
      <c r="A18" s="70"/>
      <c r="B18" s="71" t="s">
        <v>270</v>
      </c>
      <c r="C18" s="72">
        <v>125779230</v>
      </c>
      <c r="D18" s="72">
        <v>0</v>
      </c>
      <c r="E18" s="72">
        <v>125779230</v>
      </c>
      <c r="F18" s="95"/>
    </row>
    <row r="19" spans="1:6" ht="15.15" hidden="1" customHeight="1" outlineLevel="1">
      <c r="A19" s="70"/>
      <c r="B19" s="71" t="s">
        <v>208</v>
      </c>
      <c r="C19" s="72">
        <v>296408489</v>
      </c>
      <c r="D19" s="72">
        <v>3147492556</v>
      </c>
      <c r="E19" s="72">
        <v>3443901045</v>
      </c>
      <c r="F19" s="95"/>
    </row>
    <row r="20" spans="1:6" ht="15.15" hidden="1" customHeight="1" outlineLevel="1">
      <c r="A20" s="70"/>
      <c r="B20" s="71" t="s">
        <v>209</v>
      </c>
      <c r="C20" s="72">
        <v>73934416</v>
      </c>
      <c r="D20" s="72">
        <v>3874527</v>
      </c>
      <c r="E20" s="72">
        <v>77808943</v>
      </c>
      <c r="F20" s="95"/>
    </row>
    <row r="21" spans="1:6" ht="15.15" hidden="1" customHeight="1" outlineLevel="1">
      <c r="A21" s="70"/>
      <c r="B21" s="71" t="s">
        <v>210</v>
      </c>
      <c r="C21" s="72">
        <v>24162213</v>
      </c>
      <c r="D21" s="72">
        <v>4895</v>
      </c>
      <c r="E21" s="72">
        <v>24167108</v>
      </c>
      <c r="F21" s="95"/>
    </row>
    <row r="22" spans="1:6" ht="15.15" hidden="1" customHeight="1" outlineLevel="1">
      <c r="A22" s="70"/>
      <c r="B22" s="71" t="s">
        <v>211</v>
      </c>
      <c r="C22" s="72">
        <v>38029</v>
      </c>
      <c r="D22" s="72">
        <v>83178962</v>
      </c>
      <c r="E22" s="72">
        <v>83216991</v>
      </c>
      <c r="F22" s="95"/>
    </row>
    <row r="23" spans="1:6" ht="15.15" hidden="1" customHeight="1" outlineLevel="1">
      <c r="A23" s="70"/>
      <c r="B23" s="71" t="s">
        <v>212</v>
      </c>
      <c r="C23" s="72">
        <v>32655432</v>
      </c>
      <c r="D23" s="72">
        <v>198254411</v>
      </c>
      <c r="E23" s="72">
        <v>230909843</v>
      </c>
      <c r="F23" s="95"/>
    </row>
    <row r="24" spans="1:6" ht="15.15" hidden="1" customHeight="1" outlineLevel="1">
      <c r="A24" s="70"/>
      <c r="B24" s="71" t="s">
        <v>213</v>
      </c>
      <c r="C24" s="72">
        <v>144605715</v>
      </c>
      <c r="D24" s="72">
        <v>1886304844</v>
      </c>
      <c r="E24" s="72">
        <v>2030910559</v>
      </c>
      <c r="F24" s="95"/>
    </row>
    <row r="25" spans="1:6" ht="15.15" hidden="1" customHeight="1" outlineLevel="1">
      <c r="A25" s="70"/>
      <c r="B25" s="71" t="s">
        <v>214</v>
      </c>
      <c r="C25" s="72">
        <v>8096631</v>
      </c>
      <c r="D25" s="72">
        <v>17048987</v>
      </c>
      <c r="E25" s="72">
        <v>25145618</v>
      </c>
      <c r="F25" s="95"/>
    </row>
    <row r="26" spans="1:6" ht="15.15" hidden="1" customHeight="1" outlineLevel="1">
      <c r="A26" s="70"/>
      <c r="B26" s="71" t="s">
        <v>269</v>
      </c>
      <c r="C26" s="72">
        <v>662040.10999999917</v>
      </c>
      <c r="D26" s="72">
        <v>14073475</v>
      </c>
      <c r="E26" s="72">
        <v>14735515.109999999</v>
      </c>
      <c r="F26" s="95"/>
    </row>
    <row r="27" spans="1:6" ht="15.15" hidden="1" customHeight="1" outlineLevel="1">
      <c r="A27" s="70"/>
      <c r="B27" s="71" t="s">
        <v>215</v>
      </c>
      <c r="C27" s="72">
        <v>4854461.4400000004</v>
      </c>
      <c r="D27" s="72">
        <v>0</v>
      </c>
      <c r="E27" s="72">
        <v>4854461.4400000004</v>
      </c>
      <c r="F27" s="95"/>
    </row>
    <row r="28" spans="1:6" ht="15.15" hidden="1" customHeight="1" outlineLevel="1">
      <c r="A28" s="70"/>
      <c r="B28" s="71" t="s">
        <v>217</v>
      </c>
      <c r="C28" s="72">
        <v>328258494</v>
      </c>
      <c r="D28" s="72">
        <v>1301384258</v>
      </c>
      <c r="E28" s="72">
        <v>1629642752</v>
      </c>
      <c r="F28" s="95"/>
    </row>
    <row r="29" spans="1:6" ht="15.15" hidden="1" customHeight="1" outlineLevel="1">
      <c r="A29" s="70"/>
      <c r="B29" s="71" t="s">
        <v>218</v>
      </c>
      <c r="C29" s="72">
        <v>141996571</v>
      </c>
      <c r="D29" s="72">
        <v>181354111</v>
      </c>
      <c r="E29" s="72">
        <v>323350682</v>
      </c>
      <c r="F29" s="95"/>
    </row>
    <row r="30" spans="1:6" ht="15.15" hidden="1" customHeight="1" outlineLevel="1">
      <c r="A30" s="70"/>
      <c r="B30" s="71" t="s">
        <v>219</v>
      </c>
      <c r="C30" s="72">
        <v>39755520</v>
      </c>
      <c r="D30" s="72">
        <v>459463707</v>
      </c>
      <c r="E30" s="72">
        <v>499219227</v>
      </c>
      <c r="F30" s="95"/>
    </row>
    <row r="31" spans="1:6" ht="15.15" hidden="1" customHeight="1" outlineLevel="1">
      <c r="A31" s="70"/>
      <c r="B31" s="71" t="s">
        <v>220</v>
      </c>
      <c r="C31" s="72">
        <v>76134632</v>
      </c>
      <c r="D31" s="72">
        <v>272675718</v>
      </c>
      <c r="E31" s="72">
        <v>348810350</v>
      </c>
      <c r="F31" s="95"/>
    </row>
    <row r="32" spans="1:6" ht="15.15" customHeight="1" collapsed="1">
      <c r="A32" s="70" t="s">
        <v>39</v>
      </c>
      <c r="B32" s="74" t="s">
        <v>221</v>
      </c>
      <c r="C32" s="72">
        <f>SUM($C$8:$C$31)</f>
        <v>2041409802.1699998</v>
      </c>
      <c r="D32" s="72">
        <f>SUM($D$8:$D$31)</f>
        <v>11660357771.962639</v>
      </c>
      <c r="E32" s="72">
        <f>SUM($E$8:$E$31)</f>
        <v>13701767574.132641</v>
      </c>
      <c r="F32" s="95"/>
    </row>
    <row r="33" spans="1:6" ht="15.15" hidden="1" customHeight="1" outlineLevel="1">
      <c r="A33" s="70"/>
      <c r="B33" s="71" t="s">
        <v>273</v>
      </c>
      <c r="C33" s="72">
        <v>0</v>
      </c>
      <c r="D33" s="72">
        <v>0</v>
      </c>
      <c r="E33" s="72">
        <v>0</v>
      </c>
      <c r="F33" s="95"/>
    </row>
    <row r="34" spans="1:6" ht="15.15" hidden="1" customHeight="1" outlineLevel="1">
      <c r="A34" s="70"/>
      <c r="B34" s="71" t="s">
        <v>203</v>
      </c>
      <c r="C34" s="72">
        <v>28136186</v>
      </c>
      <c r="D34" s="72">
        <v>0</v>
      </c>
      <c r="E34" s="72">
        <v>28136186</v>
      </c>
      <c r="F34" s="95"/>
    </row>
    <row r="35" spans="1:6" ht="15.15" hidden="1" customHeight="1" outlineLevel="1">
      <c r="A35" s="70"/>
      <c r="B35" s="71" t="s">
        <v>204</v>
      </c>
      <c r="C35" s="72">
        <v>106368</v>
      </c>
      <c r="D35" s="72">
        <v>1998312</v>
      </c>
      <c r="E35" s="72">
        <v>2104680</v>
      </c>
      <c r="F35" s="95"/>
    </row>
    <row r="36" spans="1:6" ht="15.15" hidden="1" customHeight="1" outlineLevel="1">
      <c r="A36" s="70"/>
      <c r="B36" s="71" t="s">
        <v>267</v>
      </c>
      <c r="C36" s="72">
        <v>0</v>
      </c>
      <c r="D36" s="72">
        <v>435102</v>
      </c>
      <c r="E36" s="72">
        <v>435102</v>
      </c>
      <c r="F36" s="95"/>
    </row>
    <row r="37" spans="1:6" ht="15.15" hidden="1" customHeight="1" outlineLevel="1">
      <c r="A37" s="70"/>
      <c r="B37" s="71" t="s">
        <v>274</v>
      </c>
      <c r="C37" s="72">
        <v>0</v>
      </c>
      <c r="D37" s="72">
        <v>0</v>
      </c>
      <c r="E37" s="72">
        <v>0</v>
      </c>
      <c r="F37" s="95"/>
    </row>
    <row r="38" spans="1:6" ht="15.15" hidden="1" customHeight="1" outlineLevel="1">
      <c r="A38" s="70"/>
      <c r="B38" s="71" t="s">
        <v>275</v>
      </c>
      <c r="C38" s="72">
        <v>0</v>
      </c>
      <c r="D38" s="72">
        <v>3225</v>
      </c>
      <c r="E38" s="72">
        <v>3225</v>
      </c>
      <c r="F38" s="95"/>
    </row>
    <row r="39" spans="1:6" ht="15.15" hidden="1" customHeight="1" outlineLevel="1">
      <c r="A39" s="70"/>
      <c r="B39" s="71" t="s">
        <v>205</v>
      </c>
      <c r="C39" s="72">
        <v>53354385.149999999</v>
      </c>
      <c r="D39" s="72">
        <v>410074666.11000007</v>
      </c>
      <c r="E39" s="72">
        <v>463429051.26000005</v>
      </c>
      <c r="F39" s="95"/>
    </row>
    <row r="40" spans="1:6" ht="15.15" hidden="1" customHeight="1" outlineLevel="1">
      <c r="A40" s="70"/>
      <c r="B40" s="71" t="s">
        <v>206</v>
      </c>
      <c r="C40" s="72">
        <v>5176803</v>
      </c>
      <c r="D40" s="72">
        <v>37741290</v>
      </c>
      <c r="E40" s="72">
        <v>42918093</v>
      </c>
      <c r="F40" s="95"/>
    </row>
    <row r="41" spans="1:6" ht="15.15" hidden="1" customHeight="1" outlineLevel="1">
      <c r="A41" s="70"/>
      <c r="B41" s="71" t="s">
        <v>268</v>
      </c>
      <c r="C41" s="72">
        <v>42001</v>
      </c>
      <c r="D41" s="72">
        <v>3853139</v>
      </c>
      <c r="E41" s="72">
        <v>3895140</v>
      </c>
      <c r="F41" s="95"/>
    </row>
    <row r="42" spans="1:6" ht="15.15" hidden="1" customHeight="1" outlineLevel="1">
      <c r="A42" s="70"/>
      <c r="B42" s="71" t="s">
        <v>207</v>
      </c>
      <c r="C42" s="72">
        <v>60579137</v>
      </c>
      <c r="D42" s="72">
        <v>416906037</v>
      </c>
      <c r="E42" s="72">
        <v>477485174</v>
      </c>
      <c r="F42" s="95"/>
    </row>
    <row r="43" spans="1:6" ht="15.15" hidden="1" customHeight="1" outlineLevel="1">
      <c r="A43" s="70"/>
      <c r="B43" s="71" t="s">
        <v>270</v>
      </c>
      <c r="C43" s="72">
        <v>0</v>
      </c>
      <c r="D43" s="72">
        <v>84</v>
      </c>
      <c r="E43" s="72">
        <v>84</v>
      </c>
      <c r="F43" s="95"/>
    </row>
    <row r="44" spans="1:6" ht="15.15" hidden="1" customHeight="1" outlineLevel="1">
      <c r="A44" s="70"/>
      <c r="B44" s="71" t="s">
        <v>208</v>
      </c>
      <c r="C44" s="72">
        <v>20894425</v>
      </c>
      <c r="D44" s="72">
        <v>372678988</v>
      </c>
      <c r="E44" s="72">
        <v>393573413</v>
      </c>
      <c r="F44" s="95"/>
    </row>
    <row r="45" spans="1:6" ht="15.15" hidden="1" customHeight="1" outlineLevel="1">
      <c r="A45" s="70"/>
      <c r="B45" s="71" t="s">
        <v>209</v>
      </c>
      <c r="C45" s="72">
        <v>0</v>
      </c>
      <c r="D45" s="72">
        <v>8425</v>
      </c>
      <c r="E45" s="72">
        <v>8425</v>
      </c>
      <c r="F45" s="95"/>
    </row>
    <row r="46" spans="1:6" ht="15.15" hidden="1" customHeight="1" outlineLevel="1">
      <c r="A46" s="70"/>
      <c r="B46" s="71" t="s">
        <v>210</v>
      </c>
      <c r="C46" s="72">
        <v>0</v>
      </c>
      <c r="D46" s="72">
        <v>5878</v>
      </c>
      <c r="E46" s="72">
        <v>5878</v>
      </c>
      <c r="F46" s="95"/>
    </row>
    <row r="47" spans="1:6" ht="15.15" hidden="1" customHeight="1" outlineLevel="1">
      <c r="A47" s="70"/>
      <c r="B47" s="71" t="s">
        <v>211</v>
      </c>
      <c r="C47" s="72">
        <v>0</v>
      </c>
      <c r="D47" s="72">
        <v>1645248</v>
      </c>
      <c r="E47" s="72">
        <v>1645248</v>
      </c>
      <c r="F47" s="95"/>
    </row>
    <row r="48" spans="1:6" ht="15.15" hidden="1" customHeight="1" outlineLevel="1">
      <c r="A48" s="70"/>
      <c r="B48" s="71" t="s">
        <v>212</v>
      </c>
      <c r="C48" s="72">
        <v>0</v>
      </c>
      <c r="D48" s="72">
        <v>0</v>
      </c>
      <c r="E48" s="72">
        <v>0</v>
      </c>
      <c r="F48" s="95"/>
    </row>
    <row r="49" spans="1:6" ht="15.15" hidden="1" customHeight="1" outlineLevel="1">
      <c r="A49" s="70"/>
      <c r="B49" s="71" t="s">
        <v>213</v>
      </c>
      <c r="C49" s="72">
        <v>10041904</v>
      </c>
      <c r="D49" s="72">
        <v>429684067</v>
      </c>
      <c r="E49" s="72">
        <v>439725971</v>
      </c>
      <c r="F49" s="95"/>
    </row>
    <row r="50" spans="1:6" ht="15.15" hidden="1" customHeight="1" outlineLevel="1">
      <c r="A50" s="70"/>
      <c r="B50" s="71" t="s">
        <v>214</v>
      </c>
      <c r="C50" s="73"/>
      <c r="D50" s="73"/>
      <c r="E50" s="72">
        <v>0</v>
      </c>
      <c r="F50" s="95"/>
    </row>
    <row r="51" spans="1:6" ht="15.15" hidden="1" customHeight="1" outlineLevel="1">
      <c r="A51" s="70"/>
      <c r="B51" s="71" t="s">
        <v>269</v>
      </c>
      <c r="C51" s="73">
        <v>0</v>
      </c>
      <c r="D51" s="73">
        <v>1093720</v>
      </c>
      <c r="E51" s="72">
        <v>1093720</v>
      </c>
      <c r="F51" s="95"/>
    </row>
    <row r="52" spans="1:6" ht="15.15" hidden="1" customHeight="1" outlineLevel="1">
      <c r="A52" s="70"/>
      <c r="B52" s="71" t="s">
        <v>215</v>
      </c>
      <c r="C52" s="73"/>
      <c r="D52" s="73"/>
      <c r="E52" s="72">
        <v>0</v>
      </c>
      <c r="F52" s="95"/>
    </row>
    <row r="53" spans="1:6" ht="15.15" hidden="1" customHeight="1" outlineLevel="1">
      <c r="A53" s="70"/>
      <c r="B53" s="71" t="s">
        <v>217</v>
      </c>
      <c r="C53" s="72">
        <v>42630788</v>
      </c>
      <c r="D53" s="72">
        <v>212331057</v>
      </c>
      <c r="E53" s="72">
        <v>254961845</v>
      </c>
      <c r="F53" s="95"/>
    </row>
    <row r="54" spans="1:6" ht="15.15" hidden="1" customHeight="1" outlineLevel="1">
      <c r="A54" s="70"/>
      <c r="B54" s="71" t="s">
        <v>218</v>
      </c>
      <c r="C54" s="72">
        <v>13538</v>
      </c>
      <c r="D54" s="72">
        <v>4925910</v>
      </c>
      <c r="E54" s="72">
        <v>4939448</v>
      </c>
      <c r="F54" s="95"/>
    </row>
    <row r="55" spans="1:6" ht="15.15" hidden="1" customHeight="1" outlineLevel="1">
      <c r="A55" s="70"/>
      <c r="B55" s="71" t="s">
        <v>219</v>
      </c>
      <c r="C55" s="72">
        <v>103220</v>
      </c>
      <c r="D55" s="72">
        <v>17384743</v>
      </c>
      <c r="E55" s="72">
        <v>17487963</v>
      </c>
      <c r="F55" s="95"/>
    </row>
    <row r="56" spans="1:6" ht="15.15" hidden="1" customHeight="1" outlineLevel="1">
      <c r="A56" s="70"/>
      <c r="B56" s="71" t="s">
        <v>220</v>
      </c>
      <c r="C56" s="72">
        <v>-1742</v>
      </c>
      <c r="D56" s="72">
        <v>30729738</v>
      </c>
      <c r="E56" s="72">
        <v>30727996</v>
      </c>
      <c r="F56" s="95"/>
    </row>
    <row r="57" spans="1:6" ht="15.15" customHeight="1" collapsed="1">
      <c r="A57" s="70" t="s">
        <v>41</v>
      </c>
      <c r="B57" s="74" t="s">
        <v>222</v>
      </c>
      <c r="C57" s="72">
        <f>SUM($C$33:$C$56)</f>
        <v>221077013.15000001</v>
      </c>
      <c r="D57" s="72">
        <f>SUM($D$33:$D$56)</f>
        <v>1941499629.1100001</v>
      </c>
      <c r="E57" s="72">
        <f>SUM($E$33:$E$56)</f>
        <v>2162576642.2600002</v>
      </c>
      <c r="F57" s="95"/>
    </row>
    <row r="58" spans="1:6" ht="15.15" hidden="1" customHeight="1" outlineLevel="1">
      <c r="A58" s="70"/>
      <c r="B58" s="71" t="s">
        <v>273</v>
      </c>
      <c r="C58" s="72">
        <v>0</v>
      </c>
      <c r="D58" s="72">
        <v>0</v>
      </c>
      <c r="E58" s="72">
        <v>0</v>
      </c>
      <c r="F58" s="95"/>
    </row>
    <row r="59" spans="1:6" ht="15.15" hidden="1" customHeight="1" outlineLevel="1">
      <c r="A59" s="70"/>
      <c r="B59" s="71" t="s">
        <v>203</v>
      </c>
      <c r="C59" s="72">
        <v>103719655</v>
      </c>
      <c r="D59" s="72">
        <v>0</v>
      </c>
      <c r="E59" s="72">
        <v>103719655</v>
      </c>
      <c r="F59" s="95"/>
    </row>
    <row r="60" spans="1:6" ht="15.15" hidden="1" customHeight="1" outlineLevel="1">
      <c r="A60" s="70"/>
      <c r="B60" s="71" t="s">
        <v>204</v>
      </c>
      <c r="C60" s="72">
        <v>64670522</v>
      </c>
      <c r="D60" s="72">
        <v>61022042</v>
      </c>
      <c r="E60" s="72">
        <v>125692564</v>
      </c>
      <c r="F60" s="95"/>
    </row>
    <row r="61" spans="1:6" ht="15.15" hidden="1" customHeight="1" outlineLevel="1">
      <c r="A61" s="70"/>
      <c r="B61" s="71" t="s">
        <v>267</v>
      </c>
      <c r="C61" s="72">
        <v>0</v>
      </c>
      <c r="D61" s="72">
        <v>40740645</v>
      </c>
      <c r="E61" s="72">
        <v>40740645</v>
      </c>
      <c r="F61" s="95"/>
    </row>
    <row r="62" spans="1:6" ht="15.15" hidden="1" customHeight="1" outlineLevel="1">
      <c r="A62" s="70"/>
      <c r="B62" s="71" t="s">
        <v>274</v>
      </c>
      <c r="C62" s="72">
        <v>6854508.6200000001</v>
      </c>
      <c r="D62" s="72">
        <v>0</v>
      </c>
      <c r="E62" s="72">
        <v>6854508.6200000001</v>
      </c>
      <c r="F62" s="95"/>
    </row>
    <row r="63" spans="1:6" ht="15.15" hidden="1" customHeight="1" outlineLevel="1">
      <c r="A63" s="70"/>
      <c r="B63" s="71" t="s">
        <v>275</v>
      </c>
      <c r="C63" s="72">
        <v>0</v>
      </c>
      <c r="D63" s="72">
        <v>4742383</v>
      </c>
      <c r="E63" s="72">
        <v>4742383</v>
      </c>
      <c r="F63" s="95"/>
    </row>
    <row r="64" spans="1:6" ht="15.15" hidden="1" customHeight="1" outlineLevel="1">
      <c r="A64" s="70"/>
      <c r="B64" s="71" t="s">
        <v>205</v>
      </c>
      <c r="C64" s="72">
        <v>293824343.14999998</v>
      </c>
      <c r="D64" s="72">
        <v>2250485514.0726395</v>
      </c>
      <c r="E64" s="72">
        <v>2544309857.2226396</v>
      </c>
      <c r="F64" s="95"/>
    </row>
    <row r="65" spans="1:6" ht="15.15" hidden="1" customHeight="1" outlineLevel="1">
      <c r="A65" s="70"/>
      <c r="B65" s="71" t="s">
        <v>206</v>
      </c>
      <c r="C65" s="72">
        <v>55275958</v>
      </c>
      <c r="D65" s="72">
        <v>634572341</v>
      </c>
      <c r="E65" s="72">
        <v>689848299</v>
      </c>
      <c r="F65" s="95"/>
    </row>
    <row r="66" spans="1:6" ht="15.15" hidden="1" customHeight="1" outlineLevel="1">
      <c r="A66" s="70"/>
      <c r="B66" s="71" t="s">
        <v>268</v>
      </c>
      <c r="C66" s="72">
        <v>549457</v>
      </c>
      <c r="D66" s="72">
        <v>15201952</v>
      </c>
      <c r="E66" s="72">
        <v>15751409</v>
      </c>
      <c r="F66" s="95"/>
    </row>
    <row r="67" spans="1:6" ht="15.15" hidden="1" customHeight="1" outlineLevel="1">
      <c r="A67" s="70"/>
      <c r="B67" s="71" t="s">
        <v>207</v>
      </c>
      <c r="C67" s="72">
        <v>366568365</v>
      </c>
      <c r="D67" s="72">
        <v>1959494215</v>
      </c>
      <c r="E67" s="72">
        <v>2326062580</v>
      </c>
      <c r="F67" s="95"/>
    </row>
    <row r="68" spans="1:6" ht="15.15" hidden="1" customHeight="1" outlineLevel="1">
      <c r="A68" s="70"/>
      <c r="B68" s="71" t="s">
        <v>270</v>
      </c>
      <c r="C68" s="72">
        <v>125779230</v>
      </c>
      <c r="D68" s="72">
        <v>84</v>
      </c>
      <c r="E68" s="72">
        <v>125779314</v>
      </c>
      <c r="F68" s="95"/>
    </row>
    <row r="69" spans="1:6" ht="15.15" hidden="1" customHeight="1" outlineLevel="1">
      <c r="A69" s="70"/>
      <c r="B69" s="71" t="s">
        <v>208</v>
      </c>
      <c r="C69" s="72">
        <v>317302914</v>
      </c>
      <c r="D69" s="72">
        <v>3520171544</v>
      </c>
      <c r="E69" s="72">
        <v>3837474458</v>
      </c>
      <c r="F69" s="95"/>
    </row>
    <row r="70" spans="1:6" ht="15.15" hidden="1" customHeight="1" outlineLevel="1">
      <c r="A70" s="70"/>
      <c r="B70" s="71" t="s">
        <v>209</v>
      </c>
      <c r="C70" s="72">
        <v>73934416</v>
      </c>
      <c r="D70" s="72">
        <v>3882952</v>
      </c>
      <c r="E70" s="72">
        <v>77817368</v>
      </c>
      <c r="F70" s="95"/>
    </row>
    <row r="71" spans="1:6" ht="15.15" hidden="1" customHeight="1" outlineLevel="1">
      <c r="A71" s="70"/>
      <c r="B71" s="71" t="s">
        <v>210</v>
      </c>
      <c r="C71" s="72">
        <v>24162213</v>
      </c>
      <c r="D71" s="72">
        <v>10773</v>
      </c>
      <c r="E71" s="72">
        <v>24172986</v>
      </c>
      <c r="F71" s="95"/>
    </row>
    <row r="72" spans="1:6" ht="15.15" hidden="1" customHeight="1" outlineLevel="1">
      <c r="A72" s="70"/>
      <c r="B72" s="71" t="s">
        <v>211</v>
      </c>
      <c r="C72" s="72">
        <v>38029</v>
      </c>
      <c r="D72" s="72">
        <v>84824210</v>
      </c>
      <c r="E72" s="72">
        <v>84862239</v>
      </c>
      <c r="F72" s="95"/>
    </row>
    <row r="73" spans="1:6" ht="15.15" hidden="1" customHeight="1" outlineLevel="1">
      <c r="A73" s="70"/>
      <c r="B73" s="71" t="s">
        <v>212</v>
      </c>
      <c r="C73" s="72">
        <v>32655432</v>
      </c>
      <c r="D73" s="72">
        <v>198254411</v>
      </c>
      <c r="E73" s="72">
        <v>230909843</v>
      </c>
      <c r="F73" s="95"/>
    </row>
    <row r="74" spans="1:6" ht="15.15" hidden="1" customHeight="1" outlineLevel="1">
      <c r="A74" s="70"/>
      <c r="B74" s="71" t="s">
        <v>213</v>
      </c>
      <c r="C74" s="72">
        <v>154647619</v>
      </c>
      <c r="D74" s="72">
        <v>2315988911</v>
      </c>
      <c r="E74" s="72">
        <v>2470636530</v>
      </c>
      <c r="F74" s="95"/>
    </row>
    <row r="75" spans="1:6" ht="15.15" hidden="1" customHeight="1" outlineLevel="1">
      <c r="A75" s="70"/>
      <c r="B75" s="71" t="s">
        <v>214</v>
      </c>
      <c r="C75" s="72">
        <v>8096631</v>
      </c>
      <c r="D75" s="72">
        <v>17048987</v>
      </c>
      <c r="E75" s="72">
        <v>25145618</v>
      </c>
      <c r="F75" s="95"/>
    </row>
    <row r="76" spans="1:6" ht="15.15" hidden="1" customHeight="1" outlineLevel="1">
      <c r="A76" s="70"/>
      <c r="B76" s="71" t="s">
        <v>269</v>
      </c>
      <c r="C76" s="72">
        <v>662040.10999999917</v>
      </c>
      <c r="D76" s="72">
        <v>15167195</v>
      </c>
      <c r="E76" s="72">
        <v>15829235.109999999</v>
      </c>
      <c r="F76" s="95"/>
    </row>
    <row r="77" spans="1:6" ht="15.15" hidden="1" customHeight="1" outlineLevel="1">
      <c r="A77" s="70"/>
      <c r="B77" s="71" t="s">
        <v>215</v>
      </c>
      <c r="C77" s="72">
        <v>4854461.4400000004</v>
      </c>
      <c r="D77" s="72">
        <v>0</v>
      </c>
      <c r="E77" s="72">
        <v>4854461.4400000004</v>
      </c>
      <c r="F77" s="95"/>
    </row>
    <row r="78" spans="1:6" ht="15.15" hidden="1" customHeight="1" outlineLevel="1">
      <c r="A78" s="70"/>
      <c r="B78" s="71" t="s">
        <v>217</v>
      </c>
      <c r="C78" s="72">
        <v>370889282</v>
      </c>
      <c r="D78" s="72">
        <v>1513715315</v>
      </c>
      <c r="E78" s="72">
        <v>1884604597</v>
      </c>
      <c r="F78" s="95"/>
    </row>
    <row r="79" spans="1:6" ht="15.15" hidden="1" customHeight="1" outlineLevel="1">
      <c r="A79" s="70"/>
      <c r="B79" s="71" t="s">
        <v>218</v>
      </c>
      <c r="C79" s="72">
        <v>142010109</v>
      </c>
      <c r="D79" s="72">
        <v>186280021</v>
      </c>
      <c r="E79" s="72">
        <v>328290130</v>
      </c>
      <c r="F79" s="95"/>
    </row>
    <row r="80" spans="1:6" ht="15.15" hidden="1" customHeight="1" outlineLevel="1">
      <c r="A80" s="70"/>
      <c r="B80" s="71" t="s">
        <v>219</v>
      </c>
      <c r="C80" s="72">
        <v>39858740</v>
      </c>
      <c r="D80" s="72">
        <v>476848450</v>
      </c>
      <c r="E80" s="72">
        <v>516707190</v>
      </c>
      <c r="F80" s="95"/>
    </row>
    <row r="81" spans="1:6" ht="15.15" hidden="1" customHeight="1" outlineLevel="1">
      <c r="A81" s="70"/>
      <c r="B81" s="71" t="s">
        <v>220</v>
      </c>
      <c r="C81" s="72">
        <v>76132890</v>
      </c>
      <c r="D81" s="72">
        <v>303405456</v>
      </c>
      <c r="E81" s="72">
        <v>379538346</v>
      </c>
      <c r="F81" s="95"/>
    </row>
    <row r="82" spans="1:6" ht="15.15" customHeight="1" collapsed="1">
      <c r="A82" s="70" t="s">
        <v>43</v>
      </c>
      <c r="B82" s="74" t="s">
        <v>223</v>
      </c>
      <c r="C82" s="72">
        <f>SUM($C$58:$C$81)</f>
        <v>2262486815.3199997</v>
      </c>
      <c r="D82" s="72">
        <f>SUM($D$58:$D$81)</f>
        <v>13601857401.072639</v>
      </c>
      <c r="E82" s="72">
        <f>SUM($E$58:$E$81)</f>
        <v>15864344216.392641</v>
      </c>
      <c r="F82" s="95"/>
    </row>
    <row r="83" spans="1:6" ht="15.15" hidden="1" customHeight="1" outlineLevel="1">
      <c r="A83" s="70"/>
      <c r="B83" s="71" t="s">
        <v>273</v>
      </c>
      <c r="C83" s="72">
        <v>0</v>
      </c>
      <c r="D83" s="72">
        <v>918548</v>
      </c>
      <c r="E83" s="72">
        <v>918548</v>
      </c>
      <c r="F83" s="95"/>
    </row>
    <row r="84" spans="1:6" ht="15.15" hidden="1" customHeight="1" outlineLevel="1">
      <c r="A84" s="70"/>
      <c r="B84" s="71" t="s">
        <v>203</v>
      </c>
      <c r="C84" s="72">
        <v>9600</v>
      </c>
      <c r="D84" s="72">
        <v>0</v>
      </c>
      <c r="E84" s="72">
        <v>9600</v>
      </c>
      <c r="F84" s="95"/>
    </row>
    <row r="85" spans="1:6" ht="15.15" hidden="1" customHeight="1" outlineLevel="1">
      <c r="A85" s="70"/>
      <c r="B85" s="71" t="s">
        <v>204</v>
      </c>
      <c r="C85" s="73"/>
      <c r="D85" s="73"/>
      <c r="E85" s="72">
        <v>0</v>
      </c>
      <c r="F85" s="95"/>
    </row>
    <row r="86" spans="1:6" ht="15.15" hidden="1" customHeight="1" outlineLevel="1">
      <c r="A86" s="70"/>
      <c r="B86" s="71" t="s">
        <v>267</v>
      </c>
      <c r="C86" s="72">
        <v>0</v>
      </c>
      <c r="D86" s="72">
        <v>861</v>
      </c>
      <c r="E86" s="72">
        <v>861</v>
      </c>
      <c r="F86" s="95"/>
    </row>
    <row r="87" spans="1:6" ht="15.15" hidden="1" customHeight="1" outlineLevel="1">
      <c r="A87" s="70"/>
      <c r="B87" s="71" t="s">
        <v>274</v>
      </c>
      <c r="C87" s="72">
        <v>0</v>
      </c>
      <c r="D87" s="72">
        <v>0</v>
      </c>
      <c r="E87" s="72">
        <v>0</v>
      </c>
      <c r="F87" s="95"/>
    </row>
    <row r="88" spans="1:6" ht="15.15" hidden="1" customHeight="1" outlineLevel="1">
      <c r="A88" s="70"/>
      <c r="B88" s="71" t="s">
        <v>275</v>
      </c>
      <c r="C88" s="72">
        <v>0</v>
      </c>
      <c r="D88" s="72">
        <v>0</v>
      </c>
      <c r="E88" s="72">
        <v>0</v>
      </c>
      <c r="F88" s="95"/>
    </row>
    <row r="89" spans="1:6" ht="15.15" hidden="1" customHeight="1" outlineLevel="1">
      <c r="A89" s="70"/>
      <c r="B89" s="71" t="s">
        <v>205</v>
      </c>
      <c r="C89" s="72">
        <v>1046564</v>
      </c>
      <c r="D89" s="72">
        <v>6310001.8077141605</v>
      </c>
      <c r="E89" s="72">
        <v>7356565.8077141605</v>
      </c>
      <c r="F89" s="95"/>
    </row>
    <row r="90" spans="1:6" ht="15.15" hidden="1" customHeight="1" outlineLevel="1">
      <c r="A90" s="70"/>
      <c r="B90" s="71" t="s">
        <v>206</v>
      </c>
      <c r="C90" s="72">
        <v>314634</v>
      </c>
      <c r="D90" s="72">
        <v>1130097</v>
      </c>
      <c r="E90" s="72">
        <v>1444731</v>
      </c>
      <c r="F90" s="95"/>
    </row>
    <row r="91" spans="1:6" ht="15.15" hidden="1" customHeight="1" outlineLevel="1">
      <c r="A91" s="70"/>
      <c r="B91" s="71" t="s">
        <v>268</v>
      </c>
      <c r="C91" s="73"/>
      <c r="D91" s="73"/>
      <c r="E91" s="72">
        <v>0</v>
      </c>
      <c r="F91" s="95"/>
    </row>
    <row r="92" spans="1:6" ht="15.15" hidden="1" customHeight="1" outlineLevel="1">
      <c r="A92" s="70"/>
      <c r="B92" s="71" t="s">
        <v>207</v>
      </c>
      <c r="C92" s="72">
        <v>210621</v>
      </c>
      <c r="D92" s="72">
        <v>4543206</v>
      </c>
      <c r="E92" s="72">
        <v>4753827</v>
      </c>
      <c r="F92" s="95"/>
    </row>
    <row r="93" spans="1:6" ht="15.15" hidden="1" customHeight="1" outlineLevel="1">
      <c r="A93" s="70"/>
      <c r="B93" s="71" t="s">
        <v>270</v>
      </c>
      <c r="C93" s="72"/>
      <c r="D93" s="72"/>
      <c r="E93" s="72">
        <v>0</v>
      </c>
      <c r="F93" s="95"/>
    </row>
    <row r="94" spans="1:6" ht="15.15" hidden="1" customHeight="1" outlineLevel="1">
      <c r="A94" s="70"/>
      <c r="B94" s="71" t="s">
        <v>208</v>
      </c>
      <c r="C94" s="72">
        <v>1333805</v>
      </c>
      <c r="D94" s="72">
        <v>3583978</v>
      </c>
      <c r="E94" s="72">
        <v>4917783</v>
      </c>
      <c r="F94" s="95"/>
    </row>
    <row r="95" spans="1:6" ht="15.15" hidden="1" customHeight="1" outlineLevel="1">
      <c r="A95" s="70"/>
      <c r="B95" s="71" t="s">
        <v>209</v>
      </c>
      <c r="C95" s="72">
        <v>0</v>
      </c>
      <c r="D95" s="72">
        <v>0</v>
      </c>
      <c r="E95" s="72">
        <v>0</v>
      </c>
      <c r="F95" s="95"/>
    </row>
    <row r="96" spans="1:6" ht="15.15" hidden="1" customHeight="1" outlineLevel="1">
      <c r="A96" s="70"/>
      <c r="B96" s="71" t="s">
        <v>210</v>
      </c>
      <c r="C96" s="72">
        <v>104</v>
      </c>
      <c r="D96" s="72">
        <v>36189</v>
      </c>
      <c r="E96" s="72">
        <v>36293</v>
      </c>
      <c r="F96" s="95"/>
    </row>
    <row r="97" spans="1:6" ht="15.15" hidden="1" customHeight="1" outlineLevel="1">
      <c r="A97" s="70"/>
      <c r="B97" s="71" t="s">
        <v>211</v>
      </c>
      <c r="C97" s="72">
        <v>0</v>
      </c>
      <c r="D97" s="72">
        <v>0</v>
      </c>
      <c r="E97" s="72">
        <v>0</v>
      </c>
      <c r="F97" s="95"/>
    </row>
    <row r="98" spans="1:6" ht="15.15" hidden="1" customHeight="1" outlineLevel="1">
      <c r="A98" s="70"/>
      <c r="B98" s="71" t="s">
        <v>212</v>
      </c>
      <c r="C98" s="72">
        <v>0</v>
      </c>
      <c r="D98" s="72">
        <v>0</v>
      </c>
      <c r="E98" s="72">
        <v>0</v>
      </c>
      <c r="F98" s="95"/>
    </row>
    <row r="99" spans="1:6" ht="15.15" hidden="1" customHeight="1" outlineLevel="1">
      <c r="A99" s="70"/>
      <c r="B99" s="71" t="s">
        <v>213</v>
      </c>
      <c r="C99" s="72">
        <v>623973</v>
      </c>
      <c r="D99" s="72">
        <v>1279020</v>
      </c>
      <c r="E99" s="72">
        <v>1902993</v>
      </c>
      <c r="F99" s="95"/>
    </row>
    <row r="100" spans="1:6" ht="15.15" hidden="1" customHeight="1" outlineLevel="1">
      <c r="A100" s="70"/>
      <c r="B100" s="71" t="s">
        <v>214</v>
      </c>
      <c r="C100" s="73"/>
      <c r="D100" s="72">
        <v>0</v>
      </c>
      <c r="E100" s="72">
        <v>0</v>
      </c>
      <c r="F100" s="95"/>
    </row>
    <row r="101" spans="1:6" ht="15.15" hidden="1" customHeight="1" outlineLevel="1">
      <c r="A101" s="70"/>
      <c r="B101" s="71" t="s">
        <v>269</v>
      </c>
      <c r="C101" s="73"/>
      <c r="D101" s="72"/>
      <c r="E101" s="72">
        <v>0</v>
      </c>
      <c r="F101" s="95"/>
    </row>
    <row r="102" spans="1:6" ht="15.15" hidden="1" customHeight="1" outlineLevel="1">
      <c r="A102" s="70"/>
      <c r="B102" s="71" t="s">
        <v>215</v>
      </c>
      <c r="C102" s="73"/>
      <c r="D102" s="73"/>
      <c r="E102" s="72">
        <v>0</v>
      </c>
      <c r="F102" s="95"/>
    </row>
    <row r="103" spans="1:6" ht="15.15" hidden="1" customHeight="1" outlineLevel="1">
      <c r="A103" s="70"/>
      <c r="B103" s="71" t="s">
        <v>217</v>
      </c>
      <c r="C103" s="72">
        <v>13162</v>
      </c>
      <c r="D103" s="72">
        <v>270245</v>
      </c>
      <c r="E103" s="72">
        <v>283407</v>
      </c>
      <c r="F103" s="95"/>
    </row>
    <row r="104" spans="1:6" ht="15.15" hidden="1" customHeight="1" outlineLevel="1">
      <c r="A104" s="70"/>
      <c r="B104" s="71" t="s">
        <v>218</v>
      </c>
      <c r="C104" s="73"/>
      <c r="D104" s="73"/>
      <c r="E104" s="72">
        <v>0</v>
      </c>
      <c r="F104" s="95"/>
    </row>
    <row r="105" spans="1:6" ht="15.15" hidden="1" customHeight="1" outlineLevel="1">
      <c r="A105" s="70"/>
      <c r="B105" s="71" t="s">
        <v>219</v>
      </c>
      <c r="C105" s="73"/>
      <c r="D105" s="72">
        <v>0</v>
      </c>
      <c r="E105" s="72">
        <v>0</v>
      </c>
      <c r="F105" s="95"/>
    </row>
    <row r="106" spans="1:6" ht="15.15" hidden="1" customHeight="1" outlineLevel="1">
      <c r="A106" s="70"/>
      <c r="B106" s="71" t="s">
        <v>220</v>
      </c>
      <c r="C106" s="72">
        <v>0</v>
      </c>
      <c r="D106" s="72">
        <v>0</v>
      </c>
      <c r="E106" s="72">
        <v>0</v>
      </c>
      <c r="F106" s="95"/>
    </row>
    <row r="107" spans="1:6" ht="15.15" customHeight="1" collapsed="1">
      <c r="A107" s="70" t="s">
        <v>45</v>
      </c>
      <c r="B107" s="74" t="s">
        <v>224</v>
      </c>
      <c r="C107" s="72">
        <f>SUM($C$83:$C$106)</f>
        <v>3552463</v>
      </c>
      <c r="D107" s="72">
        <f>SUM($D$83:$D$106)</f>
        <v>18072145.807714161</v>
      </c>
      <c r="E107" s="72">
        <f>SUM($E$83:$E$106)</f>
        <v>21624608.807714161</v>
      </c>
      <c r="F107" s="95"/>
    </row>
    <row r="108" spans="1:6" ht="15.15" hidden="1" customHeight="1" outlineLevel="1">
      <c r="A108" s="70"/>
      <c r="B108" s="71" t="s">
        <v>273</v>
      </c>
      <c r="C108" s="72">
        <v>0</v>
      </c>
      <c r="D108" s="72">
        <v>0</v>
      </c>
      <c r="E108" s="72">
        <v>0</v>
      </c>
      <c r="F108" s="95"/>
    </row>
    <row r="109" spans="1:6" ht="15.15" hidden="1" customHeight="1" outlineLevel="1">
      <c r="A109" s="70"/>
      <c r="B109" s="71" t="s">
        <v>203</v>
      </c>
      <c r="C109" s="72">
        <v>113912</v>
      </c>
      <c r="D109" s="72">
        <v>0</v>
      </c>
      <c r="E109" s="72">
        <v>113912</v>
      </c>
      <c r="F109" s="95"/>
    </row>
    <row r="110" spans="1:6" ht="15.15" hidden="1" customHeight="1" outlineLevel="1">
      <c r="A110" s="70"/>
      <c r="B110" s="71" t="s">
        <v>204</v>
      </c>
      <c r="C110" s="72">
        <v>441278</v>
      </c>
      <c r="D110" s="72">
        <v>212164</v>
      </c>
      <c r="E110" s="72">
        <v>653442</v>
      </c>
      <c r="F110" s="95"/>
    </row>
    <row r="111" spans="1:6" ht="15.15" hidden="1" customHeight="1" outlineLevel="1">
      <c r="A111" s="70"/>
      <c r="B111" s="71" t="s">
        <v>267</v>
      </c>
      <c r="C111" s="72">
        <v>0</v>
      </c>
      <c r="D111" s="72">
        <v>0</v>
      </c>
      <c r="E111" s="72">
        <v>0</v>
      </c>
      <c r="F111" s="95"/>
    </row>
    <row r="112" spans="1:6" ht="15.15" hidden="1" customHeight="1" outlineLevel="1">
      <c r="A112" s="70"/>
      <c r="B112" s="71" t="s">
        <v>274</v>
      </c>
      <c r="C112" s="72">
        <v>0</v>
      </c>
      <c r="D112" s="72">
        <v>0</v>
      </c>
      <c r="E112" s="72">
        <v>0</v>
      </c>
      <c r="F112" s="95"/>
    </row>
    <row r="113" spans="1:6" ht="15.15" hidden="1" customHeight="1" outlineLevel="1">
      <c r="A113" s="70"/>
      <c r="B113" s="71" t="s">
        <v>275</v>
      </c>
      <c r="C113" s="72">
        <v>0</v>
      </c>
      <c r="D113" s="72">
        <v>313886</v>
      </c>
      <c r="E113" s="72">
        <v>313886</v>
      </c>
      <c r="F113" s="95"/>
    </row>
    <row r="114" spans="1:6" ht="15.15" hidden="1" customHeight="1" outlineLevel="1">
      <c r="A114" s="70"/>
      <c r="B114" s="71" t="s">
        <v>205</v>
      </c>
      <c r="C114" s="72">
        <v>1306584</v>
      </c>
      <c r="D114" s="72">
        <v>8700477</v>
      </c>
      <c r="E114" s="72">
        <v>10007061</v>
      </c>
      <c r="F114" s="95"/>
    </row>
    <row r="115" spans="1:6" ht="15.15" hidden="1" customHeight="1" outlineLevel="1">
      <c r="A115" s="70"/>
      <c r="B115" s="71" t="s">
        <v>206</v>
      </c>
      <c r="C115" s="72">
        <v>209796</v>
      </c>
      <c r="D115" s="72">
        <v>6913922</v>
      </c>
      <c r="E115" s="72">
        <v>7123718</v>
      </c>
      <c r="F115" s="95"/>
    </row>
    <row r="116" spans="1:6" ht="15.15" hidden="1" customHeight="1" outlineLevel="1">
      <c r="A116" s="70"/>
      <c r="B116" s="71" t="s">
        <v>268</v>
      </c>
      <c r="C116" s="72">
        <v>7782</v>
      </c>
      <c r="D116" s="72">
        <v>174028</v>
      </c>
      <c r="E116" s="72">
        <v>181810</v>
      </c>
      <c r="F116" s="95"/>
    </row>
    <row r="117" spans="1:6" ht="15.15" hidden="1" customHeight="1" outlineLevel="1">
      <c r="A117" s="70"/>
      <c r="B117" s="71" t="s">
        <v>207</v>
      </c>
      <c r="C117" s="72">
        <v>2486661</v>
      </c>
      <c r="D117" s="72">
        <v>9563243</v>
      </c>
      <c r="E117" s="72">
        <v>12049904</v>
      </c>
      <c r="F117" s="95"/>
    </row>
    <row r="118" spans="1:6" ht="15.15" hidden="1" customHeight="1" outlineLevel="1">
      <c r="A118" s="70"/>
      <c r="B118" s="71" t="s">
        <v>270</v>
      </c>
      <c r="C118" s="72">
        <v>673904</v>
      </c>
      <c r="D118" s="72"/>
      <c r="E118" s="72">
        <v>673904</v>
      </c>
      <c r="F118" s="95"/>
    </row>
    <row r="119" spans="1:6" ht="15.15" hidden="1" customHeight="1" outlineLevel="1">
      <c r="A119" s="70"/>
      <c r="B119" s="71" t="s">
        <v>208</v>
      </c>
      <c r="C119" s="72">
        <v>888145</v>
      </c>
      <c r="D119" s="72">
        <v>11364645</v>
      </c>
      <c r="E119" s="72">
        <v>12252790</v>
      </c>
      <c r="F119" s="95"/>
    </row>
    <row r="120" spans="1:6" ht="15.15" hidden="1" customHeight="1" outlineLevel="1">
      <c r="A120" s="70"/>
      <c r="B120" s="71" t="s">
        <v>209</v>
      </c>
      <c r="C120" s="72">
        <v>222681</v>
      </c>
      <c r="D120" s="72">
        <v>9686</v>
      </c>
      <c r="E120" s="72">
        <v>232367</v>
      </c>
      <c r="F120" s="95"/>
    </row>
    <row r="121" spans="1:6" ht="15.15" hidden="1" customHeight="1" outlineLevel="1">
      <c r="A121" s="70"/>
      <c r="B121" s="71" t="s">
        <v>210</v>
      </c>
      <c r="C121" s="72">
        <v>120299</v>
      </c>
      <c r="D121" s="72">
        <v>-300</v>
      </c>
      <c r="E121" s="72">
        <v>119999</v>
      </c>
      <c r="F121" s="95"/>
    </row>
    <row r="122" spans="1:6" ht="15.15" hidden="1" customHeight="1" outlineLevel="1">
      <c r="A122" s="70"/>
      <c r="B122" s="71" t="s">
        <v>211</v>
      </c>
      <c r="C122" s="72">
        <v>3</v>
      </c>
      <c r="D122" s="72">
        <v>5868</v>
      </c>
      <c r="E122" s="72">
        <v>5871</v>
      </c>
      <c r="F122" s="95"/>
    </row>
    <row r="123" spans="1:6" ht="15.15" hidden="1" customHeight="1" outlineLevel="1">
      <c r="A123" s="70"/>
      <c r="B123" s="71" t="s">
        <v>212</v>
      </c>
      <c r="C123" s="72">
        <v>0</v>
      </c>
      <c r="D123" s="72">
        <v>101527.86</v>
      </c>
      <c r="E123" s="72">
        <v>101527.86</v>
      </c>
      <c r="F123" s="95"/>
    </row>
    <row r="124" spans="1:6" ht="15.15" hidden="1" customHeight="1" outlineLevel="1">
      <c r="A124" s="70"/>
      <c r="B124" s="71" t="s">
        <v>213</v>
      </c>
      <c r="C124" s="72">
        <v>0</v>
      </c>
      <c r="D124" s="72">
        <v>80783</v>
      </c>
      <c r="E124" s="72">
        <v>80783</v>
      </c>
      <c r="F124" s="95"/>
    </row>
    <row r="125" spans="1:6" ht="15.15" hidden="1" customHeight="1" outlineLevel="1">
      <c r="A125" s="70"/>
      <c r="B125" s="71" t="s">
        <v>214</v>
      </c>
      <c r="C125" s="72">
        <v>0</v>
      </c>
      <c r="D125" s="72">
        <v>0</v>
      </c>
      <c r="E125" s="72">
        <v>0</v>
      </c>
      <c r="F125" s="95"/>
    </row>
    <row r="126" spans="1:6" ht="15.15" hidden="1" customHeight="1" outlineLevel="1">
      <c r="A126" s="70"/>
      <c r="B126" s="71" t="s">
        <v>269</v>
      </c>
      <c r="C126" s="72">
        <v>54</v>
      </c>
      <c r="D126" s="72">
        <v>43386</v>
      </c>
      <c r="E126" s="72">
        <v>43440</v>
      </c>
      <c r="F126" s="95"/>
    </row>
    <row r="127" spans="1:6" ht="15.15" hidden="1" customHeight="1" outlineLevel="1">
      <c r="A127" s="70"/>
      <c r="B127" s="71" t="s">
        <v>215</v>
      </c>
      <c r="C127" s="73"/>
      <c r="D127" s="73"/>
      <c r="E127" s="72">
        <v>0</v>
      </c>
      <c r="F127" s="95"/>
    </row>
    <row r="128" spans="1:6" ht="15.15" hidden="1" customHeight="1" outlineLevel="1">
      <c r="A128" s="70"/>
      <c r="B128" s="71" t="s">
        <v>217</v>
      </c>
      <c r="C128" s="72">
        <v>36582</v>
      </c>
      <c r="D128" s="72">
        <v>1901412</v>
      </c>
      <c r="E128" s="72">
        <v>1937994</v>
      </c>
      <c r="F128" s="95"/>
    </row>
    <row r="129" spans="1:6" ht="15.15" hidden="1" customHeight="1" outlineLevel="1">
      <c r="A129" s="70"/>
      <c r="B129" s="71" t="s">
        <v>218</v>
      </c>
      <c r="C129" s="72">
        <v>559047</v>
      </c>
      <c r="D129" s="72">
        <v>315054</v>
      </c>
      <c r="E129" s="72">
        <v>874101</v>
      </c>
      <c r="F129" s="95"/>
    </row>
    <row r="130" spans="1:6" ht="15.15" hidden="1" customHeight="1" outlineLevel="1">
      <c r="A130" s="70"/>
      <c r="B130" s="71" t="s">
        <v>219</v>
      </c>
      <c r="C130" s="72">
        <v>232962.66</v>
      </c>
      <c r="D130" s="72">
        <v>2261705.5999999996</v>
      </c>
      <c r="E130" s="72">
        <v>2494668.2599999998</v>
      </c>
      <c r="F130" s="95"/>
    </row>
    <row r="131" spans="1:6" ht="15.15" hidden="1" customHeight="1" outlineLevel="1">
      <c r="A131" s="70"/>
      <c r="B131" s="71" t="s">
        <v>220</v>
      </c>
      <c r="C131" s="72">
        <v>118560</v>
      </c>
      <c r="D131" s="72">
        <v>350119</v>
      </c>
      <c r="E131" s="72">
        <v>468679</v>
      </c>
      <c r="F131" s="95"/>
    </row>
    <row r="132" spans="1:6" ht="15.15" customHeight="1" collapsed="1">
      <c r="A132" s="70" t="s">
        <v>47</v>
      </c>
      <c r="B132" s="74" t="s">
        <v>225</v>
      </c>
      <c r="C132" s="72">
        <f>SUM($C$108:$C$131)</f>
        <v>7418250.6600000001</v>
      </c>
      <c r="D132" s="72">
        <f>SUM($D$108:$D$131)</f>
        <v>42311606.460000001</v>
      </c>
      <c r="E132" s="72">
        <f>SUM($E$108:$E$131)</f>
        <v>49729857.119999997</v>
      </c>
      <c r="F132" s="95"/>
    </row>
    <row r="133" spans="1:6" ht="15.15" hidden="1" customHeight="1" outlineLevel="1">
      <c r="A133" s="70"/>
      <c r="B133" s="71" t="s">
        <v>273</v>
      </c>
      <c r="C133" s="72">
        <v>0</v>
      </c>
      <c r="D133" s="72">
        <v>0</v>
      </c>
      <c r="E133" s="72">
        <v>0</v>
      </c>
      <c r="F133" s="95"/>
    </row>
    <row r="134" spans="1:6" ht="15.15" hidden="1" customHeight="1" outlineLevel="1">
      <c r="A134" s="70"/>
      <c r="B134" s="71" t="s">
        <v>203</v>
      </c>
      <c r="C134" s="72">
        <v>1169904</v>
      </c>
      <c r="D134" s="72">
        <v>-4572</v>
      </c>
      <c r="E134" s="72">
        <v>1165332</v>
      </c>
      <c r="F134" s="95"/>
    </row>
    <row r="135" spans="1:6" ht="15.15" hidden="1" customHeight="1" outlineLevel="1">
      <c r="A135" s="70"/>
      <c r="B135" s="71" t="s">
        <v>204</v>
      </c>
      <c r="C135" s="72">
        <v>490025</v>
      </c>
      <c r="D135" s="72">
        <v>1619117</v>
      </c>
      <c r="E135" s="72">
        <v>2109142</v>
      </c>
      <c r="F135" s="95"/>
    </row>
    <row r="136" spans="1:6" ht="15.15" hidden="1" customHeight="1" outlineLevel="1">
      <c r="A136" s="70"/>
      <c r="B136" s="71" t="s">
        <v>267</v>
      </c>
      <c r="C136" s="72">
        <v>0</v>
      </c>
      <c r="D136" s="72">
        <v>-429284</v>
      </c>
      <c r="E136" s="72">
        <v>-429284</v>
      </c>
      <c r="F136" s="95"/>
    </row>
    <row r="137" spans="1:6" ht="15.15" hidden="1" customHeight="1" outlineLevel="1">
      <c r="A137" s="70"/>
      <c r="B137" s="71" t="s">
        <v>274</v>
      </c>
      <c r="C137" s="72">
        <v>184821.15</v>
      </c>
      <c r="D137" s="72">
        <v>0</v>
      </c>
      <c r="E137" s="72">
        <v>184821.15</v>
      </c>
      <c r="F137" s="95"/>
    </row>
    <row r="138" spans="1:6" ht="15.15" hidden="1" customHeight="1" outlineLevel="1">
      <c r="A138" s="70"/>
      <c r="B138" s="71" t="s">
        <v>275</v>
      </c>
      <c r="C138" s="72">
        <v>0</v>
      </c>
      <c r="D138" s="72">
        <v>-34220</v>
      </c>
      <c r="E138" s="72">
        <v>-34220</v>
      </c>
      <c r="F138" s="95"/>
    </row>
    <row r="139" spans="1:6" ht="15.15" hidden="1" customHeight="1" outlineLevel="1">
      <c r="A139" s="70"/>
      <c r="B139" s="71" t="s">
        <v>205</v>
      </c>
      <c r="C139" s="72">
        <v>180549</v>
      </c>
      <c r="D139" s="72">
        <v>18892268</v>
      </c>
      <c r="E139" s="72">
        <v>19072817</v>
      </c>
      <c r="F139" s="95"/>
    </row>
    <row r="140" spans="1:6" ht="15.15" hidden="1" customHeight="1" outlineLevel="1">
      <c r="A140" s="70"/>
      <c r="B140" s="71" t="s">
        <v>206</v>
      </c>
      <c r="C140" s="72">
        <v>-442910</v>
      </c>
      <c r="D140" s="72">
        <v>-119801</v>
      </c>
      <c r="E140" s="72">
        <v>-562711</v>
      </c>
      <c r="F140" s="95"/>
    </row>
    <row r="141" spans="1:6" ht="15.15" hidden="1" customHeight="1" outlineLevel="1">
      <c r="A141" s="70"/>
      <c r="B141" s="71" t="s">
        <v>268</v>
      </c>
      <c r="C141" s="72">
        <v>41966</v>
      </c>
      <c r="D141" s="72">
        <v>218065</v>
      </c>
      <c r="E141" s="72">
        <v>260031</v>
      </c>
      <c r="F141" s="95"/>
    </row>
    <row r="142" spans="1:6" ht="15.15" hidden="1" customHeight="1" outlineLevel="1">
      <c r="A142" s="70"/>
      <c r="B142" s="71" t="s">
        <v>207</v>
      </c>
      <c r="C142" s="72">
        <v>2554268</v>
      </c>
      <c r="D142" s="72">
        <v>321340</v>
      </c>
      <c r="E142" s="72">
        <v>2875608</v>
      </c>
      <c r="F142" s="95"/>
    </row>
    <row r="143" spans="1:6" ht="15.15" hidden="1" customHeight="1" outlineLevel="1">
      <c r="A143" s="70"/>
      <c r="B143" s="71" t="s">
        <v>270</v>
      </c>
      <c r="C143" s="72">
        <v>2594863</v>
      </c>
      <c r="D143" s="72">
        <v>-273594</v>
      </c>
      <c r="E143" s="72">
        <v>2321269</v>
      </c>
      <c r="F143" s="95"/>
    </row>
    <row r="144" spans="1:6" ht="15.15" hidden="1" customHeight="1" outlineLevel="1">
      <c r="A144" s="70"/>
      <c r="B144" s="71" t="s">
        <v>208</v>
      </c>
      <c r="C144" s="72">
        <v>3631308</v>
      </c>
      <c r="D144" s="72">
        <v>40141614</v>
      </c>
      <c r="E144" s="72">
        <v>43772922</v>
      </c>
      <c r="F144" s="95"/>
    </row>
    <row r="145" spans="1:6" ht="15.15" hidden="1" customHeight="1" outlineLevel="1">
      <c r="A145" s="70"/>
      <c r="B145" s="71" t="s">
        <v>209</v>
      </c>
      <c r="C145" s="72">
        <v>1292150</v>
      </c>
      <c r="D145" s="72">
        <v>85520</v>
      </c>
      <c r="E145" s="72">
        <v>1377670</v>
      </c>
      <c r="F145" s="95"/>
    </row>
    <row r="146" spans="1:6" ht="15.15" hidden="1" customHeight="1" outlineLevel="1">
      <c r="A146" s="70"/>
      <c r="B146" s="71" t="s">
        <v>210</v>
      </c>
      <c r="C146" s="72">
        <v>144856</v>
      </c>
      <c r="D146" s="72">
        <v>-74970</v>
      </c>
      <c r="E146" s="72">
        <v>69886</v>
      </c>
      <c r="F146" s="95"/>
    </row>
    <row r="147" spans="1:6" ht="15.15" hidden="1" customHeight="1" outlineLevel="1">
      <c r="A147" s="70"/>
      <c r="B147" s="71" t="s">
        <v>211</v>
      </c>
      <c r="C147" s="72">
        <v>-171598</v>
      </c>
      <c r="D147" s="72">
        <v>1043733</v>
      </c>
      <c r="E147" s="72">
        <v>872135</v>
      </c>
      <c r="F147" s="95"/>
    </row>
    <row r="148" spans="1:6" ht="15.15" hidden="1" customHeight="1" outlineLevel="1">
      <c r="A148" s="70"/>
      <c r="B148" s="71" t="s">
        <v>212</v>
      </c>
      <c r="C148" s="72">
        <v>772237.9393111536</v>
      </c>
      <c r="D148" s="72">
        <v>5363052.8887958024</v>
      </c>
      <c r="E148" s="72">
        <v>6135290.8281069556</v>
      </c>
      <c r="F148" s="95"/>
    </row>
    <row r="149" spans="1:6" ht="15.15" hidden="1" customHeight="1" outlineLevel="1">
      <c r="A149" s="70"/>
      <c r="B149" s="71" t="s">
        <v>213</v>
      </c>
      <c r="C149" s="72">
        <v>810435</v>
      </c>
      <c r="D149" s="72">
        <v>26260296</v>
      </c>
      <c r="E149" s="72">
        <v>27070731</v>
      </c>
      <c r="F149" s="95"/>
    </row>
    <row r="150" spans="1:6" ht="15.15" hidden="1" customHeight="1" outlineLevel="1">
      <c r="A150" s="70"/>
      <c r="B150" s="71" t="s">
        <v>214</v>
      </c>
      <c r="C150" s="72">
        <v>-56660.000000000022</v>
      </c>
      <c r="D150" s="72">
        <v>0</v>
      </c>
      <c r="E150" s="72">
        <v>-56660.000000000022</v>
      </c>
      <c r="F150" s="95"/>
    </row>
    <row r="151" spans="1:6" ht="15.15" hidden="1" customHeight="1" outlineLevel="1">
      <c r="A151" s="70"/>
      <c r="B151" s="71" t="s">
        <v>269</v>
      </c>
      <c r="C151" s="72">
        <v>0</v>
      </c>
      <c r="D151" s="72">
        <v>708457</v>
      </c>
      <c r="E151" s="72">
        <v>708457</v>
      </c>
      <c r="F151" s="95"/>
    </row>
    <row r="152" spans="1:6" ht="15.15" hidden="1" customHeight="1" outlineLevel="1">
      <c r="A152" s="70"/>
      <c r="B152" s="71" t="s">
        <v>215</v>
      </c>
      <c r="C152" s="72">
        <v>39035.89</v>
      </c>
      <c r="D152" s="73"/>
      <c r="E152" s="72">
        <v>39035.89</v>
      </c>
      <c r="F152" s="95"/>
    </row>
    <row r="153" spans="1:6" ht="15.15" hidden="1" customHeight="1" outlineLevel="1">
      <c r="A153" s="70"/>
      <c r="B153" s="71" t="s">
        <v>217</v>
      </c>
      <c r="C153" s="72">
        <v>1944485</v>
      </c>
      <c r="D153" s="72">
        <v>6846260</v>
      </c>
      <c r="E153" s="72">
        <v>8790745</v>
      </c>
      <c r="F153" s="95"/>
    </row>
    <row r="154" spans="1:6" ht="15.15" hidden="1" customHeight="1" outlineLevel="1">
      <c r="A154" s="70"/>
      <c r="B154" s="71" t="s">
        <v>218</v>
      </c>
      <c r="C154" s="72">
        <v>1167775</v>
      </c>
      <c r="D154" s="72">
        <v>3246865</v>
      </c>
      <c r="E154" s="72">
        <v>4414640</v>
      </c>
      <c r="F154" s="95"/>
    </row>
    <row r="155" spans="1:6" ht="15.15" hidden="1" customHeight="1" outlineLevel="1">
      <c r="A155" s="70"/>
      <c r="B155" s="71" t="s">
        <v>219</v>
      </c>
      <c r="C155" s="72">
        <v>1222415.02</v>
      </c>
      <c r="D155" s="72">
        <v>16777219.140000012</v>
      </c>
      <c r="E155" s="72">
        <v>17999634.160000011</v>
      </c>
      <c r="F155" s="95"/>
    </row>
    <row r="156" spans="1:6" ht="15.15" hidden="1" customHeight="1" outlineLevel="1">
      <c r="A156" s="70"/>
      <c r="B156" s="71" t="s">
        <v>220</v>
      </c>
      <c r="C156" s="72">
        <v>1026585</v>
      </c>
      <c r="D156" s="72">
        <v>13608819</v>
      </c>
      <c r="E156" s="72">
        <v>14635404</v>
      </c>
      <c r="F156" s="95"/>
    </row>
    <row r="157" spans="1:6" ht="15.15" customHeight="1" collapsed="1">
      <c r="A157" s="70" t="s">
        <v>61</v>
      </c>
      <c r="B157" s="74" t="s">
        <v>226</v>
      </c>
      <c r="C157" s="72">
        <f>SUM($C$133:$C$156)</f>
        <v>18596510.999311157</v>
      </c>
      <c r="D157" s="72">
        <f>SUM($D$133:$D$156)</f>
        <v>134196185.02879581</v>
      </c>
      <c r="E157" s="72">
        <f>SUM($E$133:$E$156)</f>
        <v>152792696.02810699</v>
      </c>
      <c r="F157" s="95"/>
    </row>
    <row r="158" spans="1:6" ht="15.15" hidden="1" customHeight="1" outlineLevel="1">
      <c r="A158" s="70"/>
      <c r="B158" s="71" t="s">
        <v>273</v>
      </c>
      <c r="C158" s="72">
        <v>0</v>
      </c>
      <c r="D158" s="72">
        <v>918548</v>
      </c>
      <c r="E158" s="72">
        <v>918548</v>
      </c>
      <c r="F158" s="95"/>
    </row>
    <row r="159" spans="1:6" ht="15.15" hidden="1" customHeight="1" outlineLevel="1">
      <c r="A159" s="70"/>
      <c r="B159" s="71" t="s">
        <v>203</v>
      </c>
      <c r="C159" s="72">
        <v>102445439</v>
      </c>
      <c r="D159" s="72">
        <v>4572</v>
      </c>
      <c r="E159" s="72">
        <v>102450011</v>
      </c>
      <c r="F159" s="95"/>
    </row>
    <row r="160" spans="1:6" ht="15.15" hidden="1" customHeight="1" outlineLevel="1">
      <c r="A160" s="70"/>
      <c r="B160" s="71" t="s">
        <v>204</v>
      </c>
      <c r="C160" s="72">
        <v>63739219</v>
      </c>
      <c r="D160" s="72">
        <v>59190761</v>
      </c>
      <c r="E160" s="72">
        <v>122929980</v>
      </c>
      <c r="F160" s="95"/>
    </row>
    <row r="161" spans="1:6" ht="15.15" hidden="1" customHeight="1" outlineLevel="1">
      <c r="A161" s="70"/>
      <c r="B161" s="71" t="s">
        <v>267</v>
      </c>
      <c r="C161" s="72">
        <v>0</v>
      </c>
      <c r="D161" s="72">
        <v>41170790</v>
      </c>
      <c r="E161" s="72">
        <v>41170790</v>
      </c>
      <c r="F161" s="95"/>
    </row>
    <row r="162" spans="1:6" ht="15.15" hidden="1" customHeight="1" outlineLevel="1">
      <c r="A162" s="70"/>
      <c r="B162" s="71" t="s">
        <v>274</v>
      </c>
      <c r="C162" s="72">
        <v>6669687.4699999997</v>
      </c>
      <c r="D162" s="72">
        <v>0</v>
      </c>
      <c r="E162" s="72">
        <v>6669687.4699999997</v>
      </c>
      <c r="F162" s="95"/>
    </row>
    <row r="163" spans="1:6" ht="15.15" hidden="1" customHeight="1" outlineLevel="1">
      <c r="A163" s="70"/>
      <c r="B163" s="71" t="s">
        <v>275</v>
      </c>
      <c r="C163" s="72">
        <v>0</v>
      </c>
      <c r="D163" s="72">
        <v>4462717</v>
      </c>
      <c r="E163" s="72">
        <v>4462717</v>
      </c>
      <c r="F163" s="95"/>
    </row>
    <row r="164" spans="1:6" ht="15.15" hidden="1" customHeight="1" outlineLevel="1">
      <c r="A164" s="70"/>
      <c r="B164" s="71" t="s">
        <v>205</v>
      </c>
      <c r="C164" s="72">
        <v>293383774.14999998</v>
      </c>
      <c r="D164" s="72">
        <v>2229202770.8803535</v>
      </c>
      <c r="E164" s="72">
        <v>2522586545.0303535</v>
      </c>
      <c r="F164" s="95"/>
    </row>
    <row r="165" spans="1:6" ht="15.15" hidden="1" customHeight="1" outlineLevel="1">
      <c r="A165" s="70"/>
      <c r="B165" s="71" t="s">
        <v>206</v>
      </c>
      <c r="C165" s="72">
        <v>55823706</v>
      </c>
      <c r="D165" s="72">
        <v>628908317</v>
      </c>
      <c r="E165" s="72">
        <v>684732023</v>
      </c>
      <c r="F165" s="95"/>
    </row>
    <row r="166" spans="1:6" ht="15.15" hidden="1" customHeight="1" outlineLevel="1">
      <c r="A166" s="70"/>
      <c r="B166" s="71" t="s">
        <v>268</v>
      </c>
      <c r="C166" s="72">
        <v>499709</v>
      </c>
      <c r="D166" s="72">
        <v>14809859</v>
      </c>
      <c r="E166" s="72">
        <v>15309568</v>
      </c>
      <c r="F166" s="95"/>
    </row>
    <row r="167" spans="1:6" ht="15.15" hidden="1" customHeight="1" outlineLevel="1">
      <c r="A167" s="70"/>
      <c r="B167" s="71" t="s">
        <v>207</v>
      </c>
      <c r="C167" s="72">
        <v>361738057</v>
      </c>
      <c r="D167" s="72">
        <v>1954152838</v>
      </c>
      <c r="E167" s="72">
        <v>2315890895</v>
      </c>
      <c r="F167" s="95"/>
    </row>
    <row r="168" spans="1:6" ht="15.15" hidden="1" customHeight="1" outlineLevel="1">
      <c r="A168" s="70"/>
      <c r="B168" s="71" t="s">
        <v>270</v>
      </c>
      <c r="C168" s="72">
        <v>122510463</v>
      </c>
      <c r="D168" s="72">
        <v>273678</v>
      </c>
      <c r="E168" s="72">
        <v>122784141</v>
      </c>
      <c r="F168" s="95"/>
    </row>
    <row r="169" spans="1:6" ht="15.15" hidden="1" customHeight="1" outlineLevel="1">
      <c r="A169" s="70"/>
      <c r="B169" s="71" t="s">
        <v>208</v>
      </c>
      <c r="C169" s="72">
        <v>314117266</v>
      </c>
      <c r="D169" s="72">
        <v>3472249263</v>
      </c>
      <c r="E169" s="72">
        <v>3786366529</v>
      </c>
      <c r="F169" s="95"/>
    </row>
    <row r="170" spans="1:6" ht="15.15" hidden="1" customHeight="1" outlineLevel="1">
      <c r="A170" s="70"/>
      <c r="B170" s="71" t="s">
        <v>209</v>
      </c>
      <c r="C170" s="72">
        <v>72419585</v>
      </c>
      <c r="D170" s="72">
        <v>3787746</v>
      </c>
      <c r="E170" s="72">
        <v>76207331</v>
      </c>
      <c r="F170" s="95"/>
    </row>
    <row r="171" spans="1:6" ht="15.15" hidden="1" customHeight="1" outlineLevel="1">
      <c r="A171" s="70"/>
      <c r="B171" s="71" t="s">
        <v>210</v>
      </c>
      <c r="C171" s="72">
        <v>23897162</v>
      </c>
      <c r="D171" s="72">
        <v>122232</v>
      </c>
      <c r="E171" s="72">
        <v>24019394</v>
      </c>
      <c r="F171" s="95"/>
    </row>
    <row r="172" spans="1:6" ht="15.15" hidden="1" customHeight="1" outlineLevel="1">
      <c r="A172" s="70"/>
      <c r="B172" s="71" t="s">
        <v>211</v>
      </c>
      <c r="C172" s="72">
        <v>209624</v>
      </c>
      <c r="D172" s="72">
        <v>83774609</v>
      </c>
      <c r="E172" s="72">
        <v>83984233</v>
      </c>
      <c r="F172" s="95"/>
    </row>
    <row r="173" spans="1:6" ht="15.15" hidden="1" customHeight="1" outlineLevel="1">
      <c r="A173" s="70"/>
      <c r="B173" s="71" t="s">
        <v>212</v>
      </c>
      <c r="C173" s="72">
        <v>31883194.060688846</v>
      </c>
      <c r="D173" s="72">
        <v>192789830.25120419</v>
      </c>
      <c r="E173" s="72">
        <v>224673024.31189305</v>
      </c>
      <c r="F173" s="95"/>
    </row>
    <row r="174" spans="1:6" ht="15.15" hidden="1" customHeight="1" outlineLevel="1">
      <c r="A174" s="70"/>
      <c r="B174" s="71" t="s">
        <v>213</v>
      </c>
      <c r="C174" s="72">
        <v>154461157</v>
      </c>
      <c r="D174" s="72">
        <v>2290926852</v>
      </c>
      <c r="E174" s="72">
        <v>2445388009</v>
      </c>
      <c r="F174" s="95"/>
    </row>
    <row r="175" spans="1:6" ht="15.15" hidden="1" customHeight="1" outlineLevel="1">
      <c r="A175" s="70"/>
      <c r="B175" s="71" t="s">
        <v>214</v>
      </c>
      <c r="C175" s="72">
        <v>8153291</v>
      </c>
      <c r="D175" s="72">
        <v>17048987</v>
      </c>
      <c r="E175" s="72">
        <v>25202278</v>
      </c>
      <c r="F175" s="95"/>
    </row>
    <row r="176" spans="1:6" ht="15.15" hidden="1" customHeight="1" outlineLevel="1">
      <c r="A176" s="70"/>
      <c r="B176" s="71" t="s">
        <v>269</v>
      </c>
      <c r="C176" s="72">
        <v>661986.10999999917</v>
      </c>
      <c r="D176" s="72">
        <v>14415352</v>
      </c>
      <c r="E176" s="72">
        <v>15077338.109999999</v>
      </c>
      <c r="F176" s="95"/>
    </row>
    <row r="177" spans="1:6" ht="15.15" hidden="1" customHeight="1" outlineLevel="1">
      <c r="A177" s="70"/>
      <c r="B177" s="71" t="s">
        <v>215</v>
      </c>
      <c r="C177" s="72">
        <v>4815425.5500000007</v>
      </c>
      <c r="D177" s="72">
        <v>0</v>
      </c>
      <c r="E177" s="72">
        <v>4815425.5500000007</v>
      </c>
      <c r="F177" s="95"/>
    </row>
    <row r="178" spans="1:6" ht="15.15" hidden="1" customHeight="1" outlineLevel="1">
      <c r="A178" s="70"/>
      <c r="B178" s="71" t="s">
        <v>217</v>
      </c>
      <c r="C178" s="72">
        <v>368921377</v>
      </c>
      <c r="D178" s="72">
        <v>1505237888</v>
      </c>
      <c r="E178" s="72">
        <v>1874159265</v>
      </c>
      <c r="F178" s="95"/>
    </row>
    <row r="179" spans="1:6" ht="15.15" hidden="1" customHeight="1" outlineLevel="1">
      <c r="A179" s="70"/>
      <c r="B179" s="71" t="s">
        <v>218</v>
      </c>
      <c r="C179" s="72">
        <v>140283287</v>
      </c>
      <c r="D179" s="72">
        <v>182718102</v>
      </c>
      <c r="E179" s="72">
        <v>323001389</v>
      </c>
      <c r="F179" s="95"/>
    </row>
    <row r="180" spans="1:6" ht="15.15" hidden="1" customHeight="1" outlineLevel="1">
      <c r="A180" s="70"/>
      <c r="B180" s="71" t="s">
        <v>219</v>
      </c>
      <c r="C180" s="72">
        <v>38403362.32</v>
      </c>
      <c r="D180" s="72">
        <v>457809525.25999999</v>
      </c>
      <c r="E180" s="72">
        <v>496212887.57999998</v>
      </c>
      <c r="F180" s="95"/>
    </row>
    <row r="181" spans="1:6" ht="15.15" hidden="1" customHeight="1" outlineLevel="1">
      <c r="A181" s="70"/>
      <c r="B181" s="71" t="s">
        <v>220</v>
      </c>
      <c r="C181" s="72">
        <v>74987745</v>
      </c>
      <c r="D181" s="72">
        <v>289446518</v>
      </c>
      <c r="E181" s="72">
        <v>364434263</v>
      </c>
      <c r="F181" s="95"/>
    </row>
    <row r="182" spans="1:6" ht="15.15" customHeight="1" collapsed="1">
      <c r="A182" s="70" t="s">
        <v>63</v>
      </c>
      <c r="B182" s="74" t="s">
        <v>227</v>
      </c>
      <c r="C182" s="72">
        <f>SUM($C$158:$C$181)</f>
        <v>2240024516.6606884</v>
      </c>
      <c r="D182" s="72">
        <f>SUM($D$158:$D$181)</f>
        <v>13443421755.391558</v>
      </c>
      <c r="E182" s="72">
        <f>SUM($E$158:$E$181)</f>
        <v>15683446272.052248</v>
      </c>
      <c r="F182" s="95"/>
    </row>
    <row r="183" spans="1:6" ht="15.15" hidden="1" customHeight="1" outlineLevel="1">
      <c r="A183" s="70"/>
      <c r="B183" s="71" t="s">
        <v>273</v>
      </c>
      <c r="C183" s="72">
        <v>0</v>
      </c>
      <c r="D183" s="72">
        <v>0</v>
      </c>
      <c r="E183" s="72">
        <v>0</v>
      </c>
      <c r="F183" s="95"/>
    </row>
    <row r="184" spans="1:6" ht="15.15" hidden="1" customHeight="1" outlineLevel="1">
      <c r="A184" s="70"/>
      <c r="B184" s="71" t="s">
        <v>203</v>
      </c>
      <c r="C184" s="72">
        <v>3707781</v>
      </c>
      <c r="D184" s="72">
        <v>6414</v>
      </c>
      <c r="E184" s="72">
        <v>3714195</v>
      </c>
      <c r="F184" s="95"/>
    </row>
    <row r="185" spans="1:6" ht="15.15" hidden="1" customHeight="1" outlineLevel="1">
      <c r="A185" s="70"/>
      <c r="B185" s="71" t="s">
        <v>204</v>
      </c>
      <c r="C185" s="72">
        <v>1559276</v>
      </c>
      <c r="D185" s="72">
        <v>2232633</v>
      </c>
      <c r="E185" s="72">
        <v>3791909</v>
      </c>
      <c r="F185" s="95"/>
    </row>
    <row r="186" spans="1:6" ht="15.15" hidden="1" customHeight="1" outlineLevel="1">
      <c r="A186" s="70"/>
      <c r="B186" s="71" t="s">
        <v>267</v>
      </c>
      <c r="C186" s="72">
        <v>0</v>
      </c>
      <c r="D186" s="72">
        <v>1044286</v>
      </c>
      <c r="E186" s="72">
        <v>1044286</v>
      </c>
      <c r="F186" s="95"/>
    </row>
    <row r="187" spans="1:6" ht="15.15" hidden="1" customHeight="1" outlineLevel="1">
      <c r="A187" s="70"/>
      <c r="B187" s="71" t="s">
        <v>274</v>
      </c>
      <c r="C187" s="72">
        <v>0</v>
      </c>
      <c r="D187" s="72">
        <v>0</v>
      </c>
      <c r="E187" s="72">
        <v>0</v>
      </c>
      <c r="F187" s="95"/>
    </row>
    <row r="188" spans="1:6" ht="15.15" hidden="1" customHeight="1" outlineLevel="1">
      <c r="A188" s="70"/>
      <c r="B188" s="71" t="s">
        <v>275</v>
      </c>
      <c r="C188" s="72">
        <v>0</v>
      </c>
      <c r="D188" s="72">
        <v>75</v>
      </c>
      <c r="E188" s="72">
        <v>75</v>
      </c>
      <c r="F188" s="95"/>
    </row>
    <row r="189" spans="1:6" ht="15.15" hidden="1" customHeight="1" outlineLevel="1">
      <c r="A189" s="70"/>
      <c r="B189" s="71" t="s">
        <v>205</v>
      </c>
      <c r="C189" s="72">
        <v>5566309</v>
      </c>
      <c r="D189" s="72">
        <v>98234259</v>
      </c>
      <c r="E189" s="72">
        <v>103800568</v>
      </c>
      <c r="F189" s="95"/>
    </row>
    <row r="190" spans="1:6" ht="15.15" hidden="1" customHeight="1" outlineLevel="1">
      <c r="A190" s="70"/>
      <c r="B190" s="71" t="s">
        <v>206</v>
      </c>
      <c r="C190" s="72">
        <v>711457</v>
      </c>
      <c r="D190" s="72">
        <v>29305554</v>
      </c>
      <c r="E190" s="72">
        <v>30017011</v>
      </c>
      <c r="F190" s="95"/>
    </row>
    <row r="191" spans="1:6" ht="15.15" hidden="1" customHeight="1" outlineLevel="1">
      <c r="A191" s="70"/>
      <c r="B191" s="71" t="s">
        <v>268</v>
      </c>
      <c r="C191" s="72">
        <v>0</v>
      </c>
      <c r="D191" s="72">
        <v>733223</v>
      </c>
      <c r="E191" s="72">
        <v>733223</v>
      </c>
      <c r="F191" s="95"/>
    </row>
    <row r="192" spans="1:6" ht="15.15" hidden="1" customHeight="1" outlineLevel="1">
      <c r="A192" s="70"/>
      <c r="B192" s="71" t="s">
        <v>207</v>
      </c>
      <c r="C192" s="72">
        <v>9163208</v>
      </c>
      <c r="D192" s="72">
        <v>104861041</v>
      </c>
      <c r="E192" s="72">
        <v>114024249</v>
      </c>
      <c r="F192" s="95"/>
    </row>
    <row r="193" spans="1:6" ht="15.15" hidden="1" customHeight="1" outlineLevel="1">
      <c r="A193" s="70"/>
      <c r="B193" s="71" t="s">
        <v>270</v>
      </c>
      <c r="C193" s="72">
        <v>366537</v>
      </c>
      <c r="D193" s="72">
        <v>-0.21000000002095476</v>
      </c>
      <c r="E193" s="72">
        <v>366536.79</v>
      </c>
      <c r="F193" s="95"/>
    </row>
    <row r="194" spans="1:6" ht="15.15" hidden="1" customHeight="1" outlineLevel="1">
      <c r="A194" s="70"/>
      <c r="B194" s="71" t="s">
        <v>208</v>
      </c>
      <c r="C194" s="72">
        <v>6078763</v>
      </c>
      <c r="D194" s="72">
        <v>243086403</v>
      </c>
      <c r="E194" s="72">
        <v>249165166</v>
      </c>
      <c r="F194" s="95"/>
    </row>
    <row r="195" spans="1:6" ht="15.15" hidden="1" customHeight="1" outlineLevel="1">
      <c r="A195" s="70"/>
      <c r="B195" s="71" t="s">
        <v>209</v>
      </c>
      <c r="C195" s="72">
        <v>638902</v>
      </c>
      <c r="D195" s="72">
        <v>0</v>
      </c>
      <c r="E195" s="72">
        <v>638902</v>
      </c>
      <c r="F195" s="95"/>
    </row>
    <row r="196" spans="1:6" ht="15.15" hidden="1" customHeight="1" outlineLevel="1">
      <c r="A196" s="70"/>
      <c r="B196" s="71" t="s">
        <v>210</v>
      </c>
      <c r="C196" s="72">
        <v>122854</v>
      </c>
      <c r="D196" s="72">
        <v>69755</v>
      </c>
      <c r="E196" s="72">
        <v>192609</v>
      </c>
      <c r="F196" s="95"/>
    </row>
    <row r="197" spans="1:6" ht="15.15" hidden="1" customHeight="1" outlineLevel="1">
      <c r="A197" s="70"/>
      <c r="B197" s="71" t="s">
        <v>211</v>
      </c>
      <c r="C197" s="72">
        <v>125225</v>
      </c>
      <c r="D197" s="72">
        <v>3883659</v>
      </c>
      <c r="E197" s="72">
        <v>4008884</v>
      </c>
      <c r="F197" s="95"/>
    </row>
    <row r="198" spans="1:6" ht="15.15" hidden="1" customHeight="1" outlineLevel="1">
      <c r="A198" s="70"/>
      <c r="B198" s="71" t="s">
        <v>212</v>
      </c>
      <c r="C198" s="72">
        <v>133276.70985431183</v>
      </c>
      <c r="D198" s="72">
        <v>3393260.5464647515</v>
      </c>
      <c r="E198" s="72">
        <v>3526537.2563190632</v>
      </c>
      <c r="F198" s="95"/>
    </row>
    <row r="199" spans="1:6" ht="15.15" hidden="1" customHeight="1" outlineLevel="1">
      <c r="A199" s="70"/>
      <c r="B199" s="71" t="s">
        <v>213</v>
      </c>
      <c r="C199" s="72">
        <v>1782747</v>
      </c>
      <c r="D199" s="72">
        <v>66915546</v>
      </c>
      <c r="E199" s="72">
        <v>68698293</v>
      </c>
      <c r="F199" s="95"/>
    </row>
    <row r="200" spans="1:6" ht="15.15" hidden="1" customHeight="1" outlineLevel="1">
      <c r="A200" s="70"/>
      <c r="B200" s="71" t="s">
        <v>214</v>
      </c>
      <c r="C200" s="72">
        <v>11996</v>
      </c>
      <c r="D200" s="72">
        <v>78542</v>
      </c>
      <c r="E200" s="72">
        <v>90538</v>
      </c>
      <c r="F200" s="95"/>
    </row>
    <row r="201" spans="1:6" ht="15.15" hidden="1" customHeight="1" outlineLevel="1">
      <c r="A201" s="70"/>
      <c r="B201" s="71" t="s">
        <v>269</v>
      </c>
      <c r="C201" s="72">
        <v>563</v>
      </c>
      <c r="D201" s="72">
        <v>148776</v>
      </c>
      <c r="E201" s="72">
        <v>149339</v>
      </c>
      <c r="F201" s="95"/>
    </row>
    <row r="202" spans="1:6" ht="15.15" hidden="1" customHeight="1" outlineLevel="1">
      <c r="A202" s="70"/>
      <c r="B202" s="71" t="s">
        <v>215</v>
      </c>
      <c r="C202" s="72">
        <v>90000</v>
      </c>
      <c r="D202" s="72">
        <v>0</v>
      </c>
      <c r="E202" s="72">
        <v>90000</v>
      </c>
      <c r="F202" s="95"/>
    </row>
    <row r="203" spans="1:6" ht="15.15" hidden="1" customHeight="1" outlineLevel="1">
      <c r="A203" s="70"/>
      <c r="B203" s="71" t="s">
        <v>217</v>
      </c>
      <c r="C203" s="72">
        <v>7241754</v>
      </c>
      <c r="D203" s="72">
        <v>80661050</v>
      </c>
      <c r="E203" s="72">
        <v>87902804</v>
      </c>
      <c r="F203" s="95"/>
    </row>
    <row r="204" spans="1:6" ht="15.15" hidden="1" customHeight="1" outlineLevel="1">
      <c r="A204" s="70"/>
      <c r="B204" s="71" t="s">
        <v>218</v>
      </c>
      <c r="C204" s="72">
        <v>1823713</v>
      </c>
      <c r="D204" s="72">
        <v>3221168</v>
      </c>
      <c r="E204" s="72">
        <v>5044881</v>
      </c>
      <c r="F204" s="95"/>
    </row>
    <row r="205" spans="1:6" ht="15.15" hidden="1" customHeight="1" outlineLevel="1">
      <c r="A205" s="70"/>
      <c r="B205" s="71" t="s">
        <v>219</v>
      </c>
      <c r="C205" s="72">
        <v>1001180.5456967527</v>
      </c>
      <c r="D205" s="72">
        <v>10901391.635303222</v>
      </c>
      <c r="E205" s="72">
        <v>11902572.180999974</v>
      </c>
      <c r="F205" s="95"/>
    </row>
    <row r="206" spans="1:6" ht="15.15" hidden="1" customHeight="1" outlineLevel="1">
      <c r="A206" s="70"/>
      <c r="B206" s="71" t="s">
        <v>220</v>
      </c>
      <c r="C206" s="72">
        <v>2772427</v>
      </c>
      <c r="D206" s="72">
        <v>7796499</v>
      </c>
      <c r="E206" s="72">
        <v>10568926</v>
      </c>
      <c r="F206" s="95"/>
    </row>
    <row r="207" spans="1:6" ht="15.15" customHeight="1" collapsed="1">
      <c r="A207" s="70" t="s">
        <v>65</v>
      </c>
      <c r="B207" s="74" t="s">
        <v>228</v>
      </c>
      <c r="C207" s="72">
        <f>SUM($C$183:$C$206)</f>
        <v>42897969.255551063</v>
      </c>
      <c r="D207" s="72">
        <f>SUM($D$183:$D$206)</f>
        <v>656573534.9717679</v>
      </c>
      <c r="E207" s="72">
        <f>SUM($E$183:$E$206)</f>
        <v>699471504.227319</v>
      </c>
      <c r="F207" s="95"/>
    </row>
    <row r="208" spans="1:6" ht="15.15" hidden="1" customHeight="1" outlineLevel="1">
      <c r="A208" s="70"/>
      <c r="B208" s="71" t="s">
        <v>273</v>
      </c>
      <c r="C208" s="72">
        <v>0</v>
      </c>
      <c r="D208" s="72">
        <v>0</v>
      </c>
      <c r="E208" s="72">
        <v>0</v>
      </c>
      <c r="F208" s="95"/>
    </row>
    <row r="209" spans="1:6" ht="15.15" hidden="1" customHeight="1" outlineLevel="1">
      <c r="A209" s="70"/>
      <c r="B209" s="71" t="s">
        <v>203</v>
      </c>
      <c r="C209" s="72">
        <v>25370235</v>
      </c>
      <c r="D209" s="72">
        <v>0</v>
      </c>
      <c r="E209" s="72">
        <v>25370235</v>
      </c>
      <c r="F209" s="95"/>
    </row>
    <row r="210" spans="1:6" ht="15.15" hidden="1" customHeight="1" outlineLevel="1">
      <c r="A210" s="70"/>
      <c r="B210" s="71" t="s">
        <v>204</v>
      </c>
      <c r="C210" s="72">
        <v>51299960</v>
      </c>
      <c r="D210" s="72">
        <v>49154805</v>
      </c>
      <c r="E210" s="72">
        <v>100454765</v>
      </c>
      <c r="F210" s="95"/>
    </row>
    <row r="211" spans="1:6" ht="15.15" hidden="1" customHeight="1" outlineLevel="1">
      <c r="A211" s="70"/>
      <c r="B211" s="71" t="s">
        <v>267</v>
      </c>
      <c r="C211" s="72">
        <v>0</v>
      </c>
      <c r="D211" s="72">
        <v>27449588</v>
      </c>
      <c r="E211" s="72">
        <v>27449588</v>
      </c>
      <c r="F211" s="95"/>
    </row>
    <row r="212" spans="1:6" ht="15.15" hidden="1" customHeight="1" outlineLevel="1">
      <c r="A212" s="70"/>
      <c r="B212" s="71" t="s">
        <v>274</v>
      </c>
      <c r="C212" s="72">
        <v>5826411.5499999998</v>
      </c>
      <c r="D212" s="72">
        <v>0</v>
      </c>
      <c r="E212" s="72">
        <v>5826411.5499999998</v>
      </c>
      <c r="F212" s="95"/>
    </row>
    <row r="213" spans="1:6" ht="15.15" hidden="1" customHeight="1" outlineLevel="1">
      <c r="A213" s="70"/>
      <c r="B213" s="71" t="s">
        <v>275</v>
      </c>
      <c r="C213" s="72">
        <v>0</v>
      </c>
      <c r="D213" s="72">
        <v>4104302</v>
      </c>
      <c r="E213" s="72">
        <v>4104302</v>
      </c>
      <c r="F213" s="95"/>
    </row>
    <row r="214" spans="1:6" ht="15.15" hidden="1" customHeight="1" outlineLevel="1">
      <c r="A214" s="70"/>
      <c r="B214" s="71" t="s">
        <v>205</v>
      </c>
      <c r="C214" s="72">
        <v>101211178</v>
      </c>
      <c r="D214" s="72">
        <v>862612757</v>
      </c>
      <c r="E214" s="72">
        <v>963823935</v>
      </c>
      <c r="F214" s="95"/>
    </row>
    <row r="215" spans="1:6" ht="15.15" hidden="1" customHeight="1" outlineLevel="1">
      <c r="A215" s="70"/>
      <c r="B215" s="71" t="s">
        <v>206</v>
      </c>
      <c r="C215" s="72">
        <v>32850747</v>
      </c>
      <c r="D215" s="72">
        <v>434243311</v>
      </c>
      <c r="E215" s="72">
        <v>467094058</v>
      </c>
      <c r="F215" s="95"/>
    </row>
    <row r="216" spans="1:6" ht="15.15" hidden="1" customHeight="1" outlineLevel="1">
      <c r="A216" s="70"/>
      <c r="B216" s="71" t="s">
        <v>268</v>
      </c>
      <c r="C216" s="72">
        <v>637</v>
      </c>
      <c r="D216" s="72">
        <v>3222561</v>
      </c>
      <c r="E216" s="72">
        <v>3223198</v>
      </c>
      <c r="F216" s="95"/>
    </row>
    <row r="217" spans="1:6" ht="15.15" hidden="1" customHeight="1" outlineLevel="1">
      <c r="A217" s="70"/>
      <c r="B217" s="71" t="s">
        <v>207</v>
      </c>
      <c r="C217" s="72">
        <v>152067777</v>
      </c>
      <c r="D217" s="72">
        <v>679387509</v>
      </c>
      <c r="E217" s="72">
        <v>831455286</v>
      </c>
      <c r="F217" s="95"/>
    </row>
    <row r="218" spans="1:6" ht="15.15" hidden="1" customHeight="1" outlineLevel="1">
      <c r="A218" s="70"/>
      <c r="B218" s="71" t="s">
        <v>270</v>
      </c>
      <c r="C218" s="72">
        <v>106912359</v>
      </c>
      <c r="D218" s="72"/>
      <c r="E218" s="72">
        <v>106912359</v>
      </c>
      <c r="F218" s="95"/>
    </row>
    <row r="219" spans="1:6" ht="15.15" hidden="1" customHeight="1" outlineLevel="1">
      <c r="A219" s="70"/>
      <c r="B219" s="71" t="s">
        <v>208</v>
      </c>
      <c r="C219" s="72">
        <v>251947216</v>
      </c>
      <c r="D219" s="72">
        <v>1992175240</v>
      </c>
      <c r="E219" s="72">
        <v>2244122456</v>
      </c>
      <c r="F219" s="95"/>
    </row>
    <row r="220" spans="1:6" ht="15.15" hidden="1" customHeight="1" outlineLevel="1">
      <c r="A220" s="70"/>
      <c r="B220" s="71" t="s">
        <v>209</v>
      </c>
      <c r="C220" s="72">
        <v>62843953</v>
      </c>
      <c r="D220" s="72">
        <v>3362359</v>
      </c>
      <c r="E220" s="72">
        <v>66206312</v>
      </c>
      <c r="F220" s="95"/>
    </row>
    <row r="221" spans="1:6" ht="15.15" hidden="1" customHeight="1" outlineLevel="1">
      <c r="A221" s="70"/>
      <c r="B221" s="71" t="s">
        <v>210</v>
      </c>
      <c r="C221" s="72">
        <v>20537869</v>
      </c>
      <c r="D221" s="72">
        <v>4023</v>
      </c>
      <c r="E221" s="72">
        <v>20541892</v>
      </c>
      <c r="F221" s="95"/>
    </row>
    <row r="222" spans="1:6" ht="15.15" hidden="1" customHeight="1" outlineLevel="1">
      <c r="A222" s="70"/>
      <c r="B222" s="71" t="s">
        <v>211</v>
      </c>
      <c r="C222" s="72">
        <v>32325</v>
      </c>
      <c r="D222" s="72">
        <v>71625780</v>
      </c>
      <c r="E222" s="72">
        <v>71658105</v>
      </c>
      <c r="F222" s="95"/>
    </row>
    <row r="223" spans="1:6" ht="15.15" hidden="1" customHeight="1" outlineLevel="1">
      <c r="A223" s="70"/>
      <c r="B223" s="71" t="s">
        <v>212</v>
      </c>
      <c r="C223" s="72">
        <v>27886132.705368884</v>
      </c>
      <c r="D223" s="72">
        <v>166333496.94763944</v>
      </c>
      <c r="E223" s="72">
        <v>194219629.65300831</v>
      </c>
      <c r="F223" s="95"/>
    </row>
    <row r="224" spans="1:6" ht="15.15" hidden="1" customHeight="1" outlineLevel="1">
      <c r="A224" s="70"/>
      <c r="B224" s="71" t="s">
        <v>213</v>
      </c>
      <c r="C224" s="72">
        <v>80549120</v>
      </c>
      <c r="D224" s="72">
        <v>1438990882</v>
      </c>
      <c r="E224" s="72">
        <v>1519540002</v>
      </c>
      <c r="F224" s="95"/>
    </row>
    <row r="225" spans="1:6" ht="15.15" hidden="1" customHeight="1" outlineLevel="1">
      <c r="A225" s="70"/>
      <c r="B225" s="71" t="s">
        <v>214</v>
      </c>
      <c r="C225" s="72">
        <v>6883615</v>
      </c>
      <c r="D225" s="72">
        <v>14173409</v>
      </c>
      <c r="E225" s="72">
        <v>21057024</v>
      </c>
      <c r="F225" s="95"/>
    </row>
    <row r="226" spans="1:6" ht="15.15" hidden="1" customHeight="1" outlineLevel="1">
      <c r="A226" s="70"/>
      <c r="B226" s="71" t="s">
        <v>269</v>
      </c>
      <c r="C226" s="72">
        <v>562734.09350000008</v>
      </c>
      <c r="D226" s="72">
        <v>10779301</v>
      </c>
      <c r="E226" s="72">
        <v>11342035.093499999</v>
      </c>
      <c r="F226" s="95"/>
    </row>
    <row r="227" spans="1:6" ht="15.15" hidden="1" customHeight="1" outlineLevel="1">
      <c r="A227" s="70"/>
      <c r="B227" s="71" t="s">
        <v>215</v>
      </c>
      <c r="C227" s="72">
        <v>4126313.51</v>
      </c>
      <c r="D227" s="73"/>
      <c r="E227" s="72">
        <v>4126313.51</v>
      </c>
      <c r="F227" s="95"/>
    </row>
    <row r="228" spans="1:6" ht="15.15" hidden="1" customHeight="1" outlineLevel="1">
      <c r="A228" s="70"/>
      <c r="B228" s="71" t="s">
        <v>217</v>
      </c>
      <c r="C228" s="72">
        <v>115649749</v>
      </c>
      <c r="D228" s="72">
        <v>709493108</v>
      </c>
      <c r="E228" s="72">
        <v>825142857</v>
      </c>
      <c r="F228" s="95"/>
    </row>
    <row r="229" spans="1:6" ht="15.15" hidden="1" customHeight="1" outlineLevel="1">
      <c r="A229" s="70"/>
      <c r="B229" s="71" t="s">
        <v>218</v>
      </c>
      <c r="C229" s="72">
        <v>120697377</v>
      </c>
      <c r="D229" s="72">
        <v>150999817</v>
      </c>
      <c r="E229" s="72">
        <v>271697194</v>
      </c>
      <c r="F229" s="95"/>
    </row>
    <row r="230" spans="1:6" ht="15.15" hidden="1" customHeight="1" outlineLevel="1">
      <c r="A230" s="70"/>
      <c r="B230" s="71" t="s">
        <v>219</v>
      </c>
      <c r="C230" s="72">
        <v>33383769.800000012</v>
      </c>
      <c r="D230" s="72">
        <v>384549176.85000008</v>
      </c>
      <c r="E230" s="72">
        <v>417932946.6500001</v>
      </c>
      <c r="F230" s="95"/>
    </row>
    <row r="231" spans="1:6" ht="15.15" hidden="1" customHeight="1" outlineLevel="1">
      <c r="A231" s="70"/>
      <c r="B231" s="71" t="s">
        <v>220</v>
      </c>
      <c r="C231" s="72">
        <v>64674439</v>
      </c>
      <c r="D231" s="72">
        <v>194287321</v>
      </c>
      <c r="E231" s="72">
        <v>258961760</v>
      </c>
      <c r="F231" s="95"/>
    </row>
    <row r="232" spans="1:6" ht="15.15" customHeight="1" collapsed="1">
      <c r="A232" s="70" t="s">
        <v>67</v>
      </c>
      <c r="B232" s="74" t="s">
        <v>229</v>
      </c>
      <c r="C232" s="72">
        <f>SUM($C$208:$C$231)</f>
        <v>1265313917.6588688</v>
      </c>
      <c r="D232" s="72">
        <f>SUM($D$208:$D$231)</f>
        <v>7196948746.7976398</v>
      </c>
      <c r="E232" s="72">
        <f>SUM($E$208:$E$231)</f>
        <v>8462262664.4565086</v>
      </c>
      <c r="F232" s="95"/>
    </row>
    <row r="233" spans="1:6" ht="15.15" hidden="1" customHeight="1" outlineLevel="1">
      <c r="A233" s="70"/>
      <c r="B233" s="71" t="s">
        <v>273</v>
      </c>
      <c r="C233" s="72">
        <v>0</v>
      </c>
      <c r="D233" s="72">
        <v>241583</v>
      </c>
      <c r="E233" s="72">
        <v>241583</v>
      </c>
      <c r="F233" s="95"/>
    </row>
    <row r="234" spans="1:6" ht="15.15" hidden="1" customHeight="1" outlineLevel="1">
      <c r="A234" s="70"/>
      <c r="B234" s="71" t="s">
        <v>203</v>
      </c>
      <c r="C234" s="72">
        <v>53044216</v>
      </c>
      <c r="D234" s="72">
        <v>0</v>
      </c>
      <c r="E234" s="72">
        <v>53044216</v>
      </c>
      <c r="F234" s="95"/>
    </row>
    <row r="235" spans="1:6" ht="15.15" hidden="1" customHeight="1" outlineLevel="1">
      <c r="A235" s="70"/>
      <c r="B235" s="71" t="s">
        <v>204</v>
      </c>
      <c r="C235" s="72">
        <v>3287765</v>
      </c>
      <c r="D235" s="72">
        <v>5276282</v>
      </c>
      <c r="E235" s="72">
        <v>8564047</v>
      </c>
      <c r="F235" s="95"/>
    </row>
    <row r="236" spans="1:6" ht="15.15" hidden="1" customHeight="1" outlineLevel="1">
      <c r="A236" s="70"/>
      <c r="B236" s="71" t="s">
        <v>267</v>
      </c>
      <c r="C236" s="72">
        <v>650</v>
      </c>
      <c r="D236" s="72">
        <v>5795798</v>
      </c>
      <c r="E236" s="72">
        <v>5796448</v>
      </c>
      <c r="F236" s="95"/>
    </row>
    <row r="237" spans="1:6" ht="15.15" hidden="1" customHeight="1" outlineLevel="1">
      <c r="A237" s="70"/>
      <c r="B237" s="71" t="s">
        <v>274</v>
      </c>
      <c r="C237" s="72">
        <v>572621.16</v>
      </c>
      <c r="D237" s="72">
        <v>0</v>
      </c>
      <c r="E237" s="72">
        <v>572621.16</v>
      </c>
      <c r="F237" s="95"/>
    </row>
    <row r="238" spans="1:6" ht="15.15" hidden="1" customHeight="1" outlineLevel="1">
      <c r="A238" s="70"/>
      <c r="B238" s="71" t="s">
        <v>275</v>
      </c>
      <c r="C238" s="72">
        <v>0</v>
      </c>
      <c r="D238" s="72">
        <v>191369</v>
      </c>
      <c r="E238" s="72">
        <v>191369</v>
      </c>
      <c r="F238" s="95"/>
    </row>
    <row r="239" spans="1:6" ht="15.15" hidden="1" customHeight="1" outlineLevel="1">
      <c r="A239" s="70"/>
      <c r="B239" s="71" t="s">
        <v>205</v>
      </c>
      <c r="C239" s="72">
        <v>126819793</v>
      </c>
      <c r="D239" s="72">
        <v>921746334</v>
      </c>
      <c r="E239" s="72">
        <v>1048566127</v>
      </c>
      <c r="F239" s="95"/>
    </row>
    <row r="240" spans="1:6" ht="15.15" hidden="1" customHeight="1" outlineLevel="1">
      <c r="A240" s="70"/>
      <c r="B240" s="71" t="s">
        <v>206</v>
      </c>
      <c r="C240" s="72">
        <v>10679139</v>
      </c>
      <c r="D240" s="72">
        <v>51498986</v>
      </c>
      <c r="E240" s="72">
        <v>62178125</v>
      </c>
      <c r="F240" s="95"/>
    </row>
    <row r="241" spans="1:6" ht="15.15" hidden="1" customHeight="1" outlineLevel="1">
      <c r="A241" s="70"/>
      <c r="B241" s="71" t="s">
        <v>268</v>
      </c>
      <c r="C241" s="72">
        <v>708457</v>
      </c>
      <c r="D241" s="72">
        <v>10459018</v>
      </c>
      <c r="E241" s="72">
        <v>11167475</v>
      </c>
      <c r="F241" s="95"/>
    </row>
    <row r="242" spans="1:6" ht="15.15" hidden="1" customHeight="1" outlineLevel="1">
      <c r="A242" s="70"/>
      <c r="B242" s="71" t="s">
        <v>207</v>
      </c>
      <c r="C242" s="72">
        <v>128084510</v>
      </c>
      <c r="D242" s="72">
        <v>653726865</v>
      </c>
      <c r="E242" s="72">
        <v>781811375</v>
      </c>
      <c r="F242" s="95"/>
    </row>
    <row r="243" spans="1:6" ht="15.15" hidden="1" customHeight="1" outlineLevel="1">
      <c r="A243" s="70"/>
      <c r="B243" s="71" t="s">
        <v>270</v>
      </c>
      <c r="C243" s="72">
        <v>1453486</v>
      </c>
      <c r="D243" s="72">
        <v>0</v>
      </c>
      <c r="E243" s="72">
        <v>1453486</v>
      </c>
      <c r="F243" s="95"/>
    </row>
    <row r="244" spans="1:6" ht="15.15" hidden="1" customHeight="1" outlineLevel="1">
      <c r="A244" s="70"/>
      <c r="B244" s="71" t="s">
        <v>208</v>
      </c>
      <c r="C244" s="72">
        <v>80906152</v>
      </c>
      <c r="D244" s="72">
        <v>892850085</v>
      </c>
      <c r="E244" s="72">
        <v>973756237</v>
      </c>
      <c r="F244" s="95"/>
    </row>
    <row r="245" spans="1:6" ht="15.15" hidden="1" customHeight="1" outlineLevel="1">
      <c r="A245" s="70"/>
      <c r="B245" s="71" t="s">
        <v>209</v>
      </c>
      <c r="C245" s="72">
        <v>4516955</v>
      </c>
      <c r="D245" s="72">
        <v>425079</v>
      </c>
      <c r="E245" s="72">
        <v>4942034</v>
      </c>
      <c r="F245" s="95"/>
    </row>
    <row r="246" spans="1:6" ht="15.15" hidden="1" customHeight="1" outlineLevel="1">
      <c r="A246" s="70"/>
      <c r="B246" s="71" t="s">
        <v>210</v>
      </c>
      <c r="C246" s="72">
        <v>1806250</v>
      </c>
      <c r="D246" s="72">
        <v>106547</v>
      </c>
      <c r="E246" s="72">
        <v>1912797</v>
      </c>
      <c r="F246" s="95"/>
    </row>
    <row r="247" spans="1:6" ht="15.15" hidden="1" customHeight="1" outlineLevel="1">
      <c r="A247" s="70"/>
      <c r="B247" s="71" t="s">
        <v>211</v>
      </c>
      <c r="C247" s="72">
        <v>0</v>
      </c>
      <c r="D247" s="72">
        <v>2588</v>
      </c>
      <c r="E247" s="72">
        <v>2588</v>
      </c>
      <c r="F247" s="95"/>
    </row>
    <row r="248" spans="1:6" ht="15.15" hidden="1" customHeight="1" outlineLevel="1">
      <c r="A248" s="70"/>
      <c r="B248" s="71" t="s">
        <v>212</v>
      </c>
      <c r="C248" s="72">
        <v>804437.90699318796</v>
      </c>
      <c r="D248" s="72">
        <v>2229184.4330068156</v>
      </c>
      <c r="E248" s="72">
        <v>3033622.3400000036</v>
      </c>
      <c r="F248" s="95"/>
    </row>
    <row r="249" spans="1:6" ht="15.15" hidden="1" customHeight="1" outlineLevel="1">
      <c r="A249" s="70"/>
      <c r="B249" s="71" t="s">
        <v>213</v>
      </c>
      <c r="C249" s="72">
        <v>63635429</v>
      </c>
      <c r="D249" s="72">
        <v>558147534</v>
      </c>
      <c r="E249" s="72">
        <v>621782963</v>
      </c>
      <c r="F249" s="95"/>
    </row>
    <row r="250" spans="1:6" ht="15.15" hidden="1" customHeight="1" outlineLevel="1">
      <c r="A250" s="70"/>
      <c r="B250" s="71" t="s">
        <v>214</v>
      </c>
      <c r="C250" s="72">
        <v>482965</v>
      </c>
      <c r="D250" s="72">
        <v>924487</v>
      </c>
      <c r="E250" s="72">
        <v>1407452</v>
      </c>
      <c r="F250" s="95"/>
    </row>
    <row r="251" spans="1:6" ht="15.15" hidden="1" customHeight="1" outlineLevel="1">
      <c r="A251" s="70"/>
      <c r="B251" s="71" t="s">
        <v>269</v>
      </c>
      <c r="C251" s="72"/>
      <c r="D251" s="72"/>
      <c r="E251" s="72">
        <v>0</v>
      </c>
      <c r="F251" s="95"/>
    </row>
    <row r="252" spans="1:6" ht="15.15" hidden="1" customHeight="1" outlineLevel="1">
      <c r="A252" s="70"/>
      <c r="B252" s="71" t="s">
        <v>215</v>
      </c>
      <c r="C252" s="72">
        <v>320359.98</v>
      </c>
      <c r="D252" s="73"/>
      <c r="E252" s="72">
        <v>320359.98</v>
      </c>
      <c r="F252" s="95"/>
    </row>
    <row r="253" spans="1:6" ht="15.15" hidden="1" customHeight="1" outlineLevel="1">
      <c r="A253" s="70"/>
      <c r="B253" s="71" t="s">
        <v>217</v>
      </c>
      <c r="C253" s="72">
        <v>168340454</v>
      </c>
      <c r="D253" s="72">
        <v>570036651</v>
      </c>
      <c r="E253" s="72">
        <v>738377105</v>
      </c>
      <c r="F253" s="95"/>
    </row>
    <row r="254" spans="1:6" ht="15.15" hidden="1" customHeight="1" outlineLevel="1">
      <c r="A254" s="70"/>
      <c r="B254" s="71" t="s">
        <v>218</v>
      </c>
      <c r="C254" s="72">
        <v>0</v>
      </c>
      <c r="D254" s="72">
        <v>0</v>
      </c>
      <c r="E254" s="72">
        <v>0</v>
      </c>
      <c r="F254" s="95"/>
    </row>
    <row r="255" spans="1:6" ht="15.15" hidden="1" customHeight="1" outlineLevel="1">
      <c r="A255" s="70"/>
      <c r="B255" s="71" t="s">
        <v>219</v>
      </c>
      <c r="C255" s="72">
        <v>1164619.23</v>
      </c>
      <c r="D255" s="72">
        <v>21792516.81000001</v>
      </c>
      <c r="E255" s="72">
        <v>22957136.04000001</v>
      </c>
      <c r="F255" s="95"/>
    </row>
    <row r="256" spans="1:6" ht="15.15" hidden="1" customHeight="1" outlineLevel="1">
      <c r="A256" s="70"/>
      <c r="B256" s="71" t="s">
        <v>220</v>
      </c>
      <c r="C256" s="72">
        <v>1699367</v>
      </c>
      <c r="D256" s="72">
        <v>5414089</v>
      </c>
      <c r="E256" s="72">
        <v>7113456</v>
      </c>
      <c r="F256" s="95"/>
    </row>
    <row r="257" spans="1:6" ht="15.15" customHeight="1" collapsed="1">
      <c r="A257" s="70" t="s">
        <v>69</v>
      </c>
      <c r="B257" s="74" t="s">
        <v>230</v>
      </c>
      <c r="C257" s="72">
        <f>SUM($C$233:$C$256)</f>
        <v>648327626.27699327</v>
      </c>
      <c r="D257" s="72">
        <f>SUM($D$233:$D$256)</f>
        <v>3700864996.2430067</v>
      </c>
      <c r="E257" s="72">
        <f>SUM($E$233:$E$256)</f>
        <v>4349192622.5199995</v>
      </c>
      <c r="F257" s="95"/>
    </row>
    <row r="258" spans="1:6" ht="15.15" hidden="1" customHeight="1" outlineLevel="1">
      <c r="A258" s="70"/>
      <c r="B258" s="71" t="s">
        <v>273</v>
      </c>
      <c r="C258" s="72">
        <v>0</v>
      </c>
      <c r="D258" s="72">
        <v>0</v>
      </c>
      <c r="E258" s="72">
        <v>0</v>
      </c>
      <c r="F258" s="95"/>
    </row>
    <row r="259" spans="1:6" ht="15.15" hidden="1" customHeight="1" outlineLevel="1">
      <c r="A259" s="70"/>
      <c r="B259" s="71" t="s">
        <v>203</v>
      </c>
      <c r="C259" s="72">
        <v>2146104</v>
      </c>
      <c r="D259" s="72">
        <v>600</v>
      </c>
      <c r="E259" s="72">
        <v>2146704</v>
      </c>
      <c r="F259" s="95"/>
    </row>
    <row r="260" spans="1:6" ht="15.15" hidden="1" customHeight="1" outlineLevel="1">
      <c r="A260" s="70"/>
      <c r="B260" s="71" t="s">
        <v>204</v>
      </c>
      <c r="C260" s="72">
        <v>2243972</v>
      </c>
      <c r="D260" s="72">
        <v>3402585</v>
      </c>
      <c r="E260" s="72">
        <v>5646557</v>
      </c>
      <c r="F260" s="95"/>
    </row>
    <row r="261" spans="1:6" ht="15.15" hidden="1" customHeight="1" outlineLevel="1">
      <c r="A261" s="70"/>
      <c r="B261" s="71" t="s">
        <v>267</v>
      </c>
      <c r="C261" s="72">
        <v>0</v>
      </c>
      <c r="D261" s="72">
        <v>0</v>
      </c>
      <c r="E261" s="72">
        <v>0</v>
      </c>
      <c r="F261" s="95"/>
    </row>
    <row r="262" spans="1:6" ht="15.15" hidden="1" customHeight="1" outlineLevel="1">
      <c r="A262" s="70"/>
      <c r="B262" s="71" t="s">
        <v>274</v>
      </c>
      <c r="C262" s="72">
        <v>0</v>
      </c>
      <c r="D262" s="72">
        <v>0</v>
      </c>
      <c r="E262" s="72">
        <v>0</v>
      </c>
      <c r="F262" s="95"/>
    </row>
    <row r="263" spans="1:6" ht="15.15" hidden="1" customHeight="1" outlineLevel="1">
      <c r="A263" s="70"/>
      <c r="B263" s="71" t="s">
        <v>275</v>
      </c>
      <c r="C263" s="72">
        <v>0</v>
      </c>
      <c r="D263" s="72">
        <v>1869135</v>
      </c>
      <c r="E263" s="72">
        <v>1869135</v>
      </c>
      <c r="F263" s="95"/>
    </row>
    <row r="264" spans="1:6" ht="15.15" hidden="1" customHeight="1" outlineLevel="1">
      <c r="A264" s="70"/>
      <c r="B264" s="71" t="s">
        <v>205</v>
      </c>
      <c r="C264" s="72">
        <v>9854299</v>
      </c>
      <c r="D264" s="72">
        <v>63659211</v>
      </c>
      <c r="E264" s="72">
        <v>73513510</v>
      </c>
      <c r="F264" s="95"/>
    </row>
    <row r="265" spans="1:6" ht="15.15" hidden="1" customHeight="1" outlineLevel="1">
      <c r="A265" s="70"/>
      <c r="B265" s="71" t="s">
        <v>206</v>
      </c>
      <c r="C265" s="72">
        <v>2494859</v>
      </c>
      <c r="D265" s="72">
        <v>75573169</v>
      </c>
      <c r="E265" s="72">
        <v>78068028</v>
      </c>
      <c r="F265" s="95"/>
    </row>
    <row r="266" spans="1:6" ht="15.15" hidden="1" customHeight="1" outlineLevel="1">
      <c r="A266" s="70"/>
      <c r="B266" s="71" t="s">
        <v>268</v>
      </c>
      <c r="C266" s="72">
        <v>101185</v>
      </c>
      <c r="D266" s="72">
        <v>2427391</v>
      </c>
      <c r="E266" s="72">
        <v>2528576</v>
      </c>
      <c r="F266" s="95"/>
    </row>
    <row r="267" spans="1:6" ht="15.15" hidden="1" customHeight="1" outlineLevel="1">
      <c r="A267" s="70"/>
      <c r="B267" s="71" t="s">
        <v>207</v>
      </c>
      <c r="C267" s="72">
        <v>17657037</v>
      </c>
      <c r="D267" s="72">
        <v>301003533</v>
      </c>
      <c r="E267" s="72">
        <v>318660570</v>
      </c>
      <c r="F267" s="95"/>
    </row>
    <row r="268" spans="1:6" ht="15.15" hidden="1" customHeight="1" outlineLevel="1">
      <c r="A268" s="70"/>
      <c r="B268" s="71" t="s">
        <v>270</v>
      </c>
      <c r="C268" s="72">
        <v>337453</v>
      </c>
      <c r="D268" s="72"/>
      <c r="E268" s="72">
        <v>337453</v>
      </c>
      <c r="F268" s="95"/>
    </row>
    <row r="269" spans="1:6" ht="15.15" hidden="1" customHeight="1" outlineLevel="1">
      <c r="A269" s="70"/>
      <c r="B269" s="71" t="s">
        <v>208</v>
      </c>
      <c r="C269" s="72">
        <v>14871661</v>
      </c>
      <c r="D269" s="72">
        <v>164391196</v>
      </c>
      <c r="E269" s="72">
        <v>179262857</v>
      </c>
      <c r="F269" s="95"/>
    </row>
    <row r="270" spans="1:6" ht="15.15" hidden="1" customHeight="1" outlineLevel="1">
      <c r="A270" s="70"/>
      <c r="B270" s="71" t="s">
        <v>209</v>
      </c>
      <c r="C270" s="72">
        <v>0</v>
      </c>
      <c r="D270" s="72">
        <v>0</v>
      </c>
      <c r="E270" s="72">
        <v>0</v>
      </c>
      <c r="F270" s="95"/>
    </row>
    <row r="271" spans="1:6" ht="15.15" hidden="1" customHeight="1" outlineLevel="1">
      <c r="A271" s="70"/>
      <c r="B271" s="71" t="s">
        <v>210</v>
      </c>
      <c r="C271" s="72">
        <v>867830</v>
      </c>
      <c r="D271" s="72">
        <v>176</v>
      </c>
      <c r="E271" s="72">
        <v>868006</v>
      </c>
      <c r="F271" s="95"/>
    </row>
    <row r="272" spans="1:6" ht="15.15" hidden="1" customHeight="1" outlineLevel="1">
      <c r="A272" s="70"/>
      <c r="B272" s="71" t="s">
        <v>211</v>
      </c>
      <c r="C272" s="72">
        <v>4538</v>
      </c>
      <c r="D272" s="72">
        <v>3852402</v>
      </c>
      <c r="E272" s="72">
        <v>3856940</v>
      </c>
      <c r="F272" s="95"/>
    </row>
    <row r="273" spans="1:6" ht="15.15" hidden="1" customHeight="1" outlineLevel="1">
      <c r="A273" s="70"/>
      <c r="B273" s="71" t="s">
        <v>212</v>
      </c>
      <c r="C273" s="72">
        <v>1231726.1361518274</v>
      </c>
      <c r="D273" s="72">
        <v>11142503.835529111</v>
      </c>
      <c r="E273" s="72">
        <v>12374229.971680939</v>
      </c>
      <c r="F273" s="95"/>
    </row>
    <row r="274" spans="1:6" ht="15.15" hidden="1" customHeight="1" outlineLevel="1">
      <c r="A274" s="70"/>
      <c r="B274" s="71" t="s">
        <v>213</v>
      </c>
      <c r="C274" s="72">
        <v>6105952</v>
      </c>
      <c r="D274" s="72">
        <v>50612182</v>
      </c>
      <c r="E274" s="72">
        <v>56718134</v>
      </c>
      <c r="F274" s="95"/>
    </row>
    <row r="275" spans="1:6" ht="15.15" hidden="1" customHeight="1" outlineLevel="1">
      <c r="A275" s="70"/>
      <c r="B275" s="71" t="s">
        <v>214</v>
      </c>
      <c r="C275" s="73"/>
      <c r="D275" s="73"/>
      <c r="E275" s="72">
        <v>0</v>
      </c>
      <c r="F275" s="95"/>
    </row>
    <row r="276" spans="1:6" ht="15.15" hidden="1" customHeight="1" outlineLevel="1">
      <c r="A276" s="70"/>
      <c r="B276" s="71" t="s">
        <v>269</v>
      </c>
      <c r="C276" s="73">
        <v>0</v>
      </c>
      <c r="D276" s="73">
        <v>2226326</v>
      </c>
      <c r="E276" s="72">
        <v>2226326</v>
      </c>
      <c r="F276" s="95"/>
    </row>
    <row r="277" spans="1:6" ht="15.15" hidden="1" customHeight="1" outlineLevel="1">
      <c r="A277" s="70"/>
      <c r="B277" s="71" t="s">
        <v>215</v>
      </c>
      <c r="C277" s="73"/>
      <c r="D277" s="73"/>
      <c r="E277" s="72">
        <v>0</v>
      </c>
      <c r="F277" s="95"/>
    </row>
    <row r="278" spans="1:6" ht="15.15" hidden="1" customHeight="1" outlineLevel="1">
      <c r="A278" s="70"/>
      <c r="B278" s="71" t="s">
        <v>217</v>
      </c>
      <c r="C278" s="72">
        <v>45380730</v>
      </c>
      <c r="D278" s="72">
        <v>99666922</v>
      </c>
      <c r="E278" s="72">
        <v>145047652</v>
      </c>
      <c r="F278" s="95"/>
    </row>
    <row r="279" spans="1:6" ht="15.15" hidden="1" customHeight="1" outlineLevel="1">
      <c r="A279" s="70"/>
      <c r="B279" s="71" t="s">
        <v>218</v>
      </c>
      <c r="C279" s="72">
        <v>8443856</v>
      </c>
      <c r="D279" s="72">
        <v>10746726</v>
      </c>
      <c r="E279" s="72">
        <v>19190582</v>
      </c>
      <c r="F279" s="95"/>
    </row>
    <row r="280" spans="1:6" ht="15.15" hidden="1" customHeight="1" outlineLevel="1">
      <c r="A280" s="70"/>
      <c r="B280" s="71" t="s">
        <v>219</v>
      </c>
      <c r="C280" s="72">
        <v>2744469.9075662396</v>
      </c>
      <c r="D280" s="72">
        <v>34606992.462433785</v>
      </c>
      <c r="E280" s="72">
        <v>37351462.370000027</v>
      </c>
      <c r="F280" s="95"/>
    </row>
    <row r="281" spans="1:6" ht="15.15" hidden="1" customHeight="1" outlineLevel="1">
      <c r="A281" s="70"/>
      <c r="B281" s="71" t="s">
        <v>220</v>
      </c>
      <c r="C281" s="72">
        <v>4856572</v>
      </c>
      <c r="D281" s="72">
        <v>80757521</v>
      </c>
      <c r="E281" s="72">
        <v>85614093</v>
      </c>
      <c r="F281" s="95"/>
    </row>
    <row r="282" spans="1:6" ht="15.15" customHeight="1" collapsed="1">
      <c r="A282" s="70" t="s">
        <v>71</v>
      </c>
      <c r="B282" s="74" t="s">
        <v>231</v>
      </c>
      <c r="C282" s="72">
        <f>SUM($C$258:$C$281)</f>
        <v>119342244.04371805</v>
      </c>
      <c r="D282" s="72">
        <f>SUM($D$258:$D$281)</f>
        <v>905938571.2979629</v>
      </c>
      <c r="E282" s="72">
        <f>SUM($E$258:$E$281)</f>
        <v>1025280815.3416809</v>
      </c>
      <c r="F282" s="95"/>
    </row>
    <row r="283" spans="1:6" ht="15.15" hidden="1" customHeight="1" outlineLevel="1">
      <c r="A283" s="70"/>
      <c r="B283" s="71" t="s">
        <v>273</v>
      </c>
      <c r="C283" s="72">
        <v>0</v>
      </c>
      <c r="D283" s="72">
        <v>241583</v>
      </c>
      <c r="E283" s="72">
        <v>241583</v>
      </c>
      <c r="F283" s="95"/>
    </row>
    <row r="284" spans="1:6" ht="15.15" hidden="1" customHeight="1" outlineLevel="1">
      <c r="A284" s="70"/>
      <c r="B284" s="71" t="s">
        <v>203</v>
      </c>
      <c r="C284" s="72">
        <v>84268336</v>
      </c>
      <c r="D284" s="72">
        <v>7014</v>
      </c>
      <c r="E284" s="72">
        <v>84275350</v>
      </c>
      <c r="F284" s="95"/>
    </row>
    <row r="285" spans="1:6" ht="15.15" hidden="1" customHeight="1" outlineLevel="1">
      <c r="A285" s="70"/>
      <c r="B285" s="71" t="s">
        <v>204</v>
      </c>
      <c r="C285" s="72">
        <v>58390973</v>
      </c>
      <c r="D285" s="72">
        <v>60066305</v>
      </c>
      <c r="E285" s="72">
        <v>118457278</v>
      </c>
      <c r="F285" s="95"/>
    </row>
    <row r="286" spans="1:6" ht="15.15" hidden="1" customHeight="1" outlineLevel="1">
      <c r="A286" s="70"/>
      <c r="B286" s="71" t="s">
        <v>267</v>
      </c>
      <c r="C286" s="72">
        <v>650</v>
      </c>
      <c r="D286" s="72">
        <v>34289672</v>
      </c>
      <c r="E286" s="72">
        <v>34290322</v>
      </c>
      <c r="F286" s="95"/>
    </row>
    <row r="287" spans="1:6" ht="15.15" hidden="1" customHeight="1" outlineLevel="1">
      <c r="A287" s="70"/>
      <c r="B287" s="71" t="s">
        <v>274</v>
      </c>
      <c r="C287" s="72">
        <v>6399032.71</v>
      </c>
      <c r="D287" s="72">
        <v>0</v>
      </c>
      <c r="E287" s="72">
        <v>6399032.71</v>
      </c>
      <c r="F287" s="95"/>
    </row>
    <row r="288" spans="1:6" ht="15.15" hidden="1" customHeight="1" outlineLevel="1">
      <c r="A288" s="70"/>
      <c r="B288" s="71" t="s">
        <v>275</v>
      </c>
      <c r="C288" s="72">
        <v>0</v>
      </c>
      <c r="D288" s="72">
        <v>6164881</v>
      </c>
      <c r="E288" s="72">
        <v>6164881</v>
      </c>
      <c r="F288" s="95"/>
    </row>
    <row r="289" spans="1:6" ht="15.15" hidden="1" customHeight="1" outlineLevel="1">
      <c r="A289" s="70"/>
      <c r="B289" s="71" t="s">
        <v>205</v>
      </c>
      <c r="C289" s="72">
        <v>243451579</v>
      </c>
      <c r="D289" s="72">
        <v>1946252561</v>
      </c>
      <c r="E289" s="72">
        <v>2189704140</v>
      </c>
      <c r="F289" s="95"/>
    </row>
    <row r="290" spans="1:6" ht="15.15" hidden="1" customHeight="1" outlineLevel="1">
      <c r="A290" s="70"/>
      <c r="B290" s="71" t="s">
        <v>206</v>
      </c>
      <c r="C290" s="72">
        <v>46736202</v>
      </c>
      <c r="D290" s="72">
        <v>590621020</v>
      </c>
      <c r="E290" s="72">
        <v>637357222</v>
      </c>
      <c r="F290" s="95"/>
    </row>
    <row r="291" spans="1:6" ht="15.15" hidden="1" customHeight="1" outlineLevel="1">
      <c r="A291" s="70"/>
      <c r="B291" s="71" t="s">
        <v>268</v>
      </c>
      <c r="C291" s="72">
        <v>810279</v>
      </c>
      <c r="D291" s="72">
        <v>16842193</v>
      </c>
      <c r="E291" s="72">
        <v>17652472</v>
      </c>
      <c r="F291" s="95"/>
    </row>
    <row r="292" spans="1:6" ht="15.15" hidden="1" customHeight="1" outlineLevel="1">
      <c r="A292" s="70"/>
      <c r="B292" s="71" t="s">
        <v>207</v>
      </c>
      <c r="C292" s="72">
        <v>306972532</v>
      </c>
      <c r="D292" s="72">
        <v>1738978948</v>
      </c>
      <c r="E292" s="72">
        <v>2045951480</v>
      </c>
      <c r="F292" s="95"/>
    </row>
    <row r="293" spans="1:6" ht="15.15" hidden="1" customHeight="1" outlineLevel="1">
      <c r="A293" s="70"/>
      <c r="B293" s="71" t="s">
        <v>270</v>
      </c>
      <c r="C293" s="72">
        <v>109069835</v>
      </c>
      <c r="D293" s="72">
        <v>-0.21000000002095476</v>
      </c>
      <c r="E293" s="72">
        <v>109069834.79000001</v>
      </c>
      <c r="F293" s="95"/>
    </row>
    <row r="294" spans="1:6" ht="15.15" hidden="1" customHeight="1" outlineLevel="1">
      <c r="A294" s="70"/>
      <c r="B294" s="71" t="s">
        <v>208</v>
      </c>
      <c r="C294" s="72">
        <v>353803792</v>
      </c>
      <c r="D294" s="72">
        <v>3292502924</v>
      </c>
      <c r="E294" s="72">
        <v>3646306716</v>
      </c>
      <c r="F294" s="95"/>
    </row>
    <row r="295" spans="1:6" ht="15.15" hidden="1" customHeight="1" outlineLevel="1">
      <c r="A295" s="70"/>
      <c r="B295" s="71" t="s">
        <v>209</v>
      </c>
      <c r="C295" s="72">
        <v>67999810</v>
      </c>
      <c r="D295" s="72">
        <v>3787438</v>
      </c>
      <c r="E295" s="72">
        <v>71787248</v>
      </c>
      <c r="F295" s="95"/>
    </row>
    <row r="296" spans="1:6" ht="15.15" hidden="1" customHeight="1" outlineLevel="1">
      <c r="A296" s="70"/>
      <c r="B296" s="71" t="s">
        <v>210</v>
      </c>
      <c r="C296" s="72">
        <v>23334803</v>
      </c>
      <c r="D296" s="72">
        <v>180501</v>
      </c>
      <c r="E296" s="72">
        <v>23515304</v>
      </c>
      <c r="F296" s="95"/>
    </row>
    <row r="297" spans="1:6" ht="15.15" hidden="1" customHeight="1" outlineLevel="1">
      <c r="A297" s="70"/>
      <c r="B297" s="71" t="s">
        <v>211</v>
      </c>
      <c r="C297" s="72">
        <v>162088</v>
      </c>
      <c r="D297" s="72">
        <v>79364429</v>
      </c>
      <c r="E297" s="72">
        <v>79526517</v>
      </c>
      <c r="F297" s="95"/>
    </row>
    <row r="298" spans="1:6" ht="15.15" hidden="1" customHeight="1" outlineLevel="1">
      <c r="A298" s="70"/>
      <c r="B298" s="71" t="s">
        <v>212</v>
      </c>
      <c r="C298" s="72">
        <v>30055573.458368212</v>
      </c>
      <c r="D298" s="72">
        <v>183098445.76264012</v>
      </c>
      <c r="E298" s="72">
        <v>213154019.22100833</v>
      </c>
      <c r="F298" s="95"/>
    </row>
    <row r="299" spans="1:6" ht="15.15" hidden="1" customHeight="1" outlineLevel="1">
      <c r="A299" s="70"/>
      <c r="B299" s="71" t="s">
        <v>213</v>
      </c>
      <c r="C299" s="72">
        <v>152073248</v>
      </c>
      <c r="D299" s="72">
        <v>2114666144</v>
      </c>
      <c r="E299" s="72">
        <v>2266739392</v>
      </c>
      <c r="F299" s="95"/>
    </row>
    <row r="300" spans="1:6" ht="15.15" hidden="1" customHeight="1" outlineLevel="1">
      <c r="A300" s="70"/>
      <c r="B300" s="71" t="s">
        <v>214</v>
      </c>
      <c r="C300" s="72">
        <v>7378576</v>
      </c>
      <c r="D300" s="72">
        <v>15176438</v>
      </c>
      <c r="E300" s="72">
        <v>22555014</v>
      </c>
      <c r="F300" s="95"/>
    </row>
    <row r="301" spans="1:6" ht="15.15" hidden="1" customHeight="1" outlineLevel="1">
      <c r="A301" s="70"/>
      <c r="B301" s="71" t="s">
        <v>269</v>
      </c>
      <c r="C301" s="72">
        <v>563297.09350000008</v>
      </c>
      <c r="D301" s="72">
        <v>13154403</v>
      </c>
      <c r="E301" s="72">
        <v>13717700.093499999</v>
      </c>
      <c r="F301" s="95"/>
    </row>
    <row r="302" spans="1:6" ht="15.15" hidden="1" customHeight="1" outlineLevel="1">
      <c r="A302" s="70"/>
      <c r="B302" s="71" t="s">
        <v>215</v>
      </c>
      <c r="C302" s="72">
        <v>4536673.49</v>
      </c>
      <c r="D302" s="72">
        <v>0</v>
      </c>
      <c r="E302" s="72">
        <v>4536673.49</v>
      </c>
      <c r="F302" s="95"/>
    </row>
    <row r="303" spans="1:6" ht="15.15" hidden="1" customHeight="1" outlineLevel="1">
      <c r="A303" s="70"/>
      <c r="B303" s="71" t="s">
        <v>217</v>
      </c>
      <c r="C303" s="72">
        <v>336612687</v>
      </c>
      <c r="D303" s="72">
        <v>1459857731</v>
      </c>
      <c r="E303" s="72">
        <v>1796470418</v>
      </c>
      <c r="F303" s="95"/>
    </row>
    <row r="304" spans="1:6" ht="15.15" hidden="1" customHeight="1" outlineLevel="1">
      <c r="A304" s="70"/>
      <c r="B304" s="71" t="s">
        <v>218</v>
      </c>
      <c r="C304" s="72">
        <v>130964946</v>
      </c>
      <c r="D304" s="72">
        <v>164967711</v>
      </c>
      <c r="E304" s="72">
        <v>295932657</v>
      </c>
      <c r="F304" s="95"/>
    </row>
    <row r="305" spans="1:6" ht="15.15" hidden="1" customHeight="1" outlineLevel="1">
      <c r="A305" s="70"/>
      <c r="B305" s="71" t="s">
        <v>219</v>
      </c>
      <c r="C305" s="72">
        <v>38294039.483263001</v>
      </c>
      <c r="D305" s="72">
        <v>451850077.75773704</v>
      </c>
      <c r="E305" s="72">
        <v>490144117.24100006</v>
      </c>
      <c r="F305" s="95"/>
    </row>
    <row r="306" spans="1:6" ht="15.15" hidden="1" customHeight="1" outlineLevel="1">
      <c r="A306" s="70"/>
      <c r="B306" s="71" t="s">
        <v>220</v>
      </c>
      <c r="C306" s="72">
        <v>74002805</v>
      </c>
      <c r="D306" s="72">
        <v>288255430</v>
      </c>
      <c r="E306" s="72">
        <v>362258235</v>
      </c>
      <c r="F306" s="95"/>
    </row>
    <row r="307" spans="1:6" ht="15.15" customHeight="1" collapsed="1">
      <c r="A307" s="70" t="s">
        <v>73</v>
      </c>
      <c r="B307" s="74" t="s">
        <v>232</v>
      </c>
      <c r="C307" s="72">
        <f>SUM($C$283:$C$306)</f>
        <v>2075881757.2351313</v>
      </c>
      <c r="D307" s="72">
        <f>SUM($D$283:$D$306)</f>
        <v>12460325849.310375</v>
      </c>
      <c r="E307" s="72">
        <f>SUM($E$283:$E$306)</f>
        <v>14536207606.545507</v>
      </c>
      <c r="F307" s="95"/>
    </row>
    <row r="308" spans="1:6" ht="15.15" hidden="1" customHeight="1" outlineLevel="1">
      <c r="A308" s="70"/>
      <c r="B308" s="71" t="s">
        <v>273</v>
      </c>
      <c r="C308" s="72">
        <v>0</v>
      </c>
      <c r="D308" s="72">
        <v>0</v>
      </c>
      <c r="E308" s="72">
        <v>0</v>
      </c>
      <c r="F308" s="95"/>
    </row>
    <row r="309" spans="1:6" ht="15.15" hidden="1" customHeight="1" outlineLevel="1">
      <c r="A309" s="70"/>
      <c r="B309" s="71" t="s">
        <v>203</v>
      </c>
      <c r="C309" s="72">
        <v>0</v>
      </c>
      <c r="D309" s="72">
        <v>0</v>
      </c>
      <c r="E309" s="72">
        <v>0</v>
      </c>
      <c r="F309" s="95"/>
    </row>
    <row r="310" spans="1:6" ht="15.15" hidden="1" customHeight="1" outlineLevel="1">
      <c r="A310" s="70"/>
      <c r="B310" s="71" t="s">
        <v>204</v>
      </c>
      <c r="C310" s="72">
        <v>4796.68</v>
      </c>
      <c r="D310" s="72">
        <v>8167</v>
      </c>
      <c r="E310" s="72">
        <v>12963.68</v>
      </c>
      <c r="F310" s="95"/>
    </row>
    <row r="311" spans="1:6" ht="15.15" hidden="1" customHeight="1" outlineLevel="1">
      <c r="A311" s="70"/>
      <c r="B311" s="71" t="s">
        <v>267</v>
      </c>
      <c r="C311" s="72">
        <v>0</v>
      </c>
      <c r="D311" s="72">
        <v>0</v>
      </c>
      <c r="E311" s="72">
        <v>0</v>
      </c>
      <c r="F311" s="95"/>
    </row>
    <row r="312" spans="1:6" ht="15.15" hidden="1" customHeight="1" outlineLevel="1">
      <c r="A312" s="70"/>
      <c r="B312" s="71" t="s">
        <v>274</v>
      </c>
      <c r="C312" s="72">
        <v>0</v>
      </c>
      <c r="D312" s="72">
        <v>0</v>
      </c>
      <c r="E312" s="72">
        <v>0</v>
      </c>
      <c r="F312" s="95"/>
    </row>
    <row r="313" spans="1:6" ht="15.15" hidden="1" customHeight="1" outlineLevel="1">
      <c r="A313" s="70"/>
      <c r="B313" s="71" t="s">
        <v>275</v>
      </c>
      <c r="C313" s="72">
        <v>0</v>
      </c>
      <c r="D313" s="72">
        <v>0</v>
      </c>
      <c r="E313" s="72">
        <v>0</v>
      </c>
      <c r="F313" s="95"/>
    </row>
    <row r="314" spans="1:6" ht="15.15" hidden="1" customHeight="1" outlineLevel="1">
      <c r="A314" s="70"/>
      <c r="B314" s="71" t="s">
        <v>205</v>
      </c>
      <c r="C314" s="73"/>
      <c r="D314" s="72">
        <v>2761</v>
      </c>
      <c r="E314" s="72">
        <v>2761</v>
      </c>
      <c r="F314" s="95"/>
    </row>
    <row r="315" spans="1:6" ht="15.15" hidden="1" customHeight="1" outlineLevel="1">
      <c r="A315" s="70"/>
      <c r="B315" s="71" t="s">
        <v>206</v>
      </c>
      <c r="C315" s="72">
        <v>296</v>
      </c>
      <c r="D315" s="72">
        <v>6756</v>
      </c>
      <c r="E315" s="72">
        <v>7052</v>
      </c>
      <c r="F315" s="95"/>
    </row>
    <row r="316" spans="1:6" ht="15.15" hidden="1" customHeight="1" outlineLevel="1">
      <c r="A316" s="70"/>
      <c r="B316" s="71" t="s">
        <v>268</v>
      </c>
      <c r="C316" s="73"/>
      <c r="D316" s="73"/>
      <c r="E316" s="72">
        <v>0</v>
      </c>
      <c r="F316" s="95"/>
    </row>
    <row r="317" spans="1:6" ht="15.15" hidden="1" customHeight="1" outlineLevel="1">
      <c r="A317" s="70"/>
      <c r="B317" s="71" t="s">
        <v>207</v>
      </c>
      <c r="C317" s="72">
        <v>282</v>
      </c>
      <c r="D317" s="72">
        <v>24965</v>
      </c>
      <c r="E317" s="72">
        <v>25247</v>
      </c>
      <c r="F317" s="95"/>
    </row>
    <row r="318" spans="1:6" ht="15.15" hidden="1" customHeight="1" outlineLevel="1">
      <c r="A318" s="70"/>
      <c r="B318" s="71" t="s">
        <v>270</v>
      </c>
      <c r="C318" s="72">
        <v>775</v>
      </c>
      <c r="D318" s="72">
        <v>0</v>
      </c>
      <c r="E318" s="72">
        <v>775</v>
      </c>
      <c r="F318" s="95"/>
    </row>
    <row r="319" spans="1:6" ht="15.15" hidden="1" customHeight="1" outlineLevel="1">
      <c r="A319" s="70"/>
      <c r="B319" s="71" t="s">
        <v>208</v>
      </c>
      <c r="C319" s="73">
        <v>855</v>
      </c>
      <c r="D319" s="73">
        <v>1495197</v>
      </c>
      <c r="E319" s="72">
        <v>1496052</v>
      </c>
      <c r="F319" s="95"/>
    </row>
    <row r="320" spans="1:6" ht="15.15" hidden="1" customHeight="1" outlineLevel="1">
      <c r="A320" s="70"/>
      <c r="B320" s="71" t="s">
        <v>209</v>
      </c>
      <c r="C320" s="72">
        <v>0</v>
      </c>
      <c r="D320" s="72">
        <v>0</v>
      </c>
      <c r="E320" s="72">
        <v>0</v>
      </c>
      <c r="F320" s="95"/>
    </row>
    <row r="321" spans="1:6" ht="15.15" hidden="1" customHeight="1" outlineLevel="1">
      <c r="A321" s="70"/>
      <c r="B321" s="71" t="s">
        <v>210</v>
      </c>
      <c r="C321" s="72">
        <v>0</v>
      </c>
      <c r="D321" s="72">
        <v>0</v>
      </c>
      <c r="E321" s="72">
        <v>0</v>
      </c>
      <c r="F321" s="95"/>
    </row>
    <row r="322" spans="1:6" ht="15.15" hidden="1" customHeight="1" outlineLevel="1">
      <c r="A322" s="70"/>
      <c r="B322" s="71" t="s">
        <v>211</v>
      </c>
      <c r="C322" s="72">
        <v>0</v>
      </c>
      <c r="D322" s="72">
        <v>0</v>
      </c>
      <c r="E322" s="72">
        <v>0</v>
      </c>
      <c r="F322" s="95"/>
    </row>
    <row r="323" spans="1:6" ht="15.15" hidden="1" customHeight="1" outlineLevel="1">
      <c r="A323" s="70"/>
      <c r="B323" s="71" t="s">
        <v>212</v>
      </c>
      <c r="C323" s="72">
        <v>0</v>
      </c>
      <c r="D323" s="72">
        <v>0</v>
      </c>
      <c r="E323" s="72">
        <v>0</v>
      </c>
      <c r="F323" s="95"/>
    </row>
    <row r="324" spans="1:6" ht="15.15" hidden="1" customHeight="1" outlineLevel="1">
      <c r="A324" s="70"/>
      <c r="B324" s="71" t="s">
        <v>213</v>
      </c>
      <c r="C324" s="72">
        <v>260442</v>
      </c>
      <c r="D324" s="72">
        <v>3294772</v>
      </c>
      <c r="E324" s="72">
        <v>3555214</v>
      </c>
      <c r="F324" s="95"/>
    </row>
    <row r="325" spans="1:6" ht="15.15" hidden="1" customHeight="1" outlineLevel="1">
      <c r="A325" s="70"/>
      <c r="B325" s="71" t="s">
        <v>214</v>
      </c>
      <c r="C325" s="73"/>
      <c r="D325" s="73"/>
      <c r="E325" s="72">
        <v>0</v>
      </c>
      <c r="F325" s="95"/>
    </row>
    <row r="326" spans="1:6" ht="15.15" hidden="1" customHeight="1" outlineLevel="1">
      <c r="A326" s="70"/>
      <c r="B326" s="71" t="s">
        <v>269</v>
      </c>
      <c r="C326" s="73"/>
      <c r="D326" s="73"/>
      <c r="E326" s="72">
        <v>0</v>
      </c>
      <c r="F326" s="95"/>
    </row>
    <row r="327" spans="1:6" ht="15.15" hidden="1" customHeight="1" outlineLevel="1">
      <c r="A327" s="70"/>
      <c r="B327" s="71" t="s">
        <v>215</v>
      </c>
      <c r="C327" s="73"/>
      <c r="D327" s="73"/>
      <c r="E327" s="72">
        <v>0</v>
      </c>
      <c r="F327" s="95"/>
    </row>
    <row r="328" spans="1:6" ht="15.15" hidden="1" customHeight="1" outlineLevel="1">
      <c r="A328" s="70"/>
      <c r="B328" s="71" t="s">
        <v>217</v>
      </c>
      <c r="C328" s="72">
        <v>470088</v>
      </c>
      <c r="D328" s="72">
        <v>761592</v>
      </c>
      <c r="E328" s="72">
        <v>1231680</v>
      </c>
      <c r="F328" s="95"/>
    </row>
    <row r="329" spans="1:6" ht="15.15" hidden="1" customHeight="1" outlineLevel="1">
      <c r="A329" s="70"/>
      <c r="B329" s="71" t="s">
        <v>218</v>
      </c>
      <c r="C329" s="72">
        <v>0</v>
      </c>
      <c r="D329" s="73"/>
      <c r="E329" s="72">
        <v>0</v>
      </c>
      <c r="F329" s="95"/>
    </row>
    <row r="330" spans="1:6" ht="15.15" hidden="1" customHeight="1" outlineLevel="1">
      <c r="A330" s="70"/>
      <c r="B330" s="71" t="s">
        <v>219</v>
      </c>
      <c r="C330" s="73"/>
      <c r="D330" s="73"/>
      <c r="E330" s="72">
        <v>0</v>
      </c>
      <c r="F330" s="95"/>
    </row>
    <row r="331" spans="1:6" ht="15.15" hidden="1" customHeight="1" outlineLevel="1">
      <c r="A331" s="70"/>
      <c r="B331" s="71" t="s">
        <v>220</v>
      </c>
      <c r="C331" s="72">
        <v>0</v>
      </c>
      <c r="D331" s="72">
        <v>0</v>
      </c>
      <c r="E331" s="72">
        <v>0</v>
      </c>
      <c r="F331" s="95"/>
    </row>
    <row r="332" spans="1:6" ht="15.15" customHeight="1" collapsed="1">
      <c r="A332" s="70" t="s">
        <v>75</v>
      </c>
      <c r="B332" s="74" t="s">
        <v>169</v>
      </c>
      <c r="C332" s="72">
        <f>SUM($C$308:$C$331)</f>
        <v>737534.67999999993</v>
      </c>
      <c r="D332" s="72">
        <f>SUM($D$308:$D$331)</f>
        <v>5594210</v>
      </c>
      <c r="E332" s="72">
        <f>SUM($E$308:$E$331)</f>
        <v>6331744.6799999997</v>
      </c>
      <c r="F332" s="95"/>
    </row>
    <row r="333" spans="1:6" ht="15.15" hidden="1" customHeight="1" outlineLevel="1">
      <c r="A333" s="70"/>
      <c r="B333" s="71" t="s">
        <v>273</v>
      </c>
      <c r="C333" s="72">
        <v>0</v>
      </c>
      <c r="D333" s="72">
        <v>241583</v>
      </c>
      <c r="E333" s="72">
        <v>241583</v>
      </c>
      <c r="F333" s="95"/>
    </row>
    <row r="334" spans="1:6" ht="15.15" hidden="1" customHeight="1" outlineLevel="1">
      <c r="A334" s="70"/>
      <c r="B334" s="71" t="s">
        <v>203</v>
      </c>
      <c r="C334" s="72">
        <v>84268336</v>
      </c>
      <c r="D334" s="72">
        <v>7014</v>
      </c>
      <c r="E334" s="72">
        <v>84275350</v>
      </c>
      <c r="F334" s="95"/>
    </row>
    <row r="335" spans="1:6" ht="15.15" hidden="1" customHeight="1" outlineLevel="1">
      <c r="A335" s="70"/>
      <c r="B335" s="71" t="s">
        <v>204</v>
      </c>
      <c r="C335" s="72">
        <v>58395769.68</v>
      </c>
      <c r="D335" s="72">
        <v>60074472</v>
      </c>
      <c r="E335" s="72">
        <v>118470241.68000001</v>
      </c>
      <c r="F335" s="95"/>
    </row>
    <row r="336" spans="1:6" ht="15.15" hidden="1" customHeight="1" outlineLevel="1">
      <c r="A336" s="70"/>
      <c r="B336" s="71" t="s">
        <v>267</v>
      </c>
      <c r="C336" s="72">
        <v>650</v>
      </c>
      <c r="D336" s="72">
        <v>34289672</v>
      </c>
      <c r="E336" s="72">
        <v>34290322</v>
      </c>
      <c r="F336" s="95"/>
    </row>
    <row r="337" spans="1:6" ht="15.15" hidden="1" customHeight="1" outlineLevel="1">
      <c r="A337" s="70"/>
      <c r="B337" s="71" t="s">
        <v>274</v>
      </c>
      <c r="C337" s="72">
        <v>6399032.71</v>
      </c>
      <c r="D337" s="72">
        <v>0</v>
      </c>
      <c r="E337" s="72">
        <v>6399032.71</v>
      </c>
      <c r="F337" s="95"/>
    </row>
    <row r="338" spans="1:6" ht="15.15" hidden="1" customHeight="1" outlineLevel="1">
      <c r="A338" s="70"/>
      <c r="B338" s="71" t="s">
        <v>275</v>
      </c>
      <c r="C338" s="72">
        <v>0</v>
      </c>
      <c r="D338" s="72">
        <v>6164881</v>
      </c>
      <c r="E338" s="72">
        <v>6164881</v>
      </c>
      <c r="F338" s="95"/>
    </row>
    <row r="339" spans="1:6" ht="15.15" hidden="1" customHeight="1" outlineLevel="1">
      <c r="A339" s="70"/>
      <c r="B339" s="71" t="s">
        <v>205</v>
      </c>
      <c r="C339" s="72">
        <v>243451579</v>
      </c>
      <c r="D339" s="72">
        <v>1946255322</v>
      </c>
      <c r="E339" s="72">
        <v>2189706901</v>
      </c>
      <c r="F339" s="95"/>
    </row>
    <row r="340" spans="1:6" ht="15.15" hidden="1" customHeight="1" outlineLevel="1">
      <c r="A340" s="70"/>
      <c r="B340" s="71" t="s">
        <v>206</v>
      </c>
      <c r="C340" s="72">
        <v>46736498</v>
      </c>
      <c r="D340" s="72">
        <v>590627776</v>
      </c>
      <c r="E340" s="72">
        <v>637364274</v>
      </c>
      <c r="F340" s="95"/>
    </row>
    <row r="341" spans="1:6" ht="15.15" hidden="1" customHeight="1" outlineLevel="1">
      <c r="A341" s="70"/>
      <c r="B341" s="71" t="s">
        <v>268</v>
      </c>
      <c r="C341" s="72">
        <v>810279</v>
      </c>
      <c r="D341" s="72">
        <v>16842193</v>
      </c>
      <c r="E341" s="72">
        <v>17652472</v>
      </c>
      <c r="F341" s="95"/>
    </row>
    <row r="342" spans="1:6" ht="15.15" hidden="1" customHeight="1" outlineLevel="1">
      <c r="A342" s="70"/>
      <c r="B342" s="71" t="s">
        <v>207</v>
      </c>
      <c r="C342" s="72">
        <v>306972814</v>
      </c>
      <c r="D342" s="72">
        <v>1739003913</v>
      </c>
      <c r="E342" s="72">
        <v>2045976727</v>
      </c>
      <c r="F342" s="95"/>
    </row>
    <row r="343" spans="1:6" ht="15.15" hidden="1" customHeight="1" outlineLevel="1">
      <c r="A343" s="70"/>
      <c r="B343" s="71" t="s">
        <v>270</v>
      </c>
      <c r="C343" s="72">
        <v>109070610</v>
      </c>
      <c r="D343" s="72">
        <v>-0.21000000002095476</v>
      </c>
      <c r="E343" s="72">
        <v>109070609.79000001</v>
      </c>
      <c r="F343" s="95"/>
    </row>
    <row r="344" spans="1:6" ht="15.15" hidden="1" customHeight="1" outlineLevel="1">
      <c r="A344" s="70"/>
      <c r="B344" s="71" t="s">
        <v>208</v>
      </c>
      <c r="C344" s="72">
        <v>353804647</v>
      </c>
      <c r="D344" s="72">
        <v>3293998121</v>
      </c>
      <c r="E344" s="72">
        <v>3647802768</v>
      </c>
      <c r="F344" s="95"/>
    </row>
    <row r="345" spans="1:6" ht="15.15" hidden="1" customHeight="1" outlineLevel="1">
      <c r="A345" s="70"/>
      <c r="B345" s="71" t="s">
        <v>209</v>
      </c>
      <c r="C345" s="72">
        <v>67999810</v>
      </c>
      <c r="D345" s="72">
        <v>3787438</v>
      </c>
      <c r="E345" s="72">
        <v>71787248</v>
      </c>
      <c r="F345" s="95"/>
    </row>
    <row r="346" spans="1:6" ht="15.15" hidden="1" customHeight="1" outlineLevel="1">
      <c r="A346" s="70"/>
      <c r="B346" s="71" t="s">
        <v>210</v>
      </c>
      <c r="C346" s="72">
        <v>23334803</v>
      </c>
      <c r="D346" s="72">
        <v>180501</v>
      </c>
      <c r="E346" s="72">
        <v>23515304</v>
      </c>
      <c r="F346" s="95"/>
    </row>
    <row r="347" spans="1:6" ht="15.15" hidden="1" customHeight="1" outlineLevel="1">
      <c r="A347" s="70"/>
      <c r="B347" s="71" t="s">
        <v>211</v>
      </c>
      <c r="C347" s="72">
        <v>162088</v>
      </c>
      <c r="D347" s="72">
        <v>79364429</v>
      </c>
      <c r="E347" s="72">
        <v>79526517</v>
      </c>
      <c r="F347" s="95"/>
    </row>
    <row r="348" spans="1:6" ht="15.15" hidden="1" customHeight="1" outlineLevel="1">
      <c r="A348" s="70"/>
      <c r="B348" s="71" t="s">
        <v>212</v>
      </c>
      <c r="C348" s="72">
        <v>30055573.458368212</v>
      </c>
      <c r="D348" s="72">
        <v>183098445.76264012</v>
      </c>
      <c r="E348" s="72">
        <v>213154019.22100833</v>
      </c>
      <c r="F348" s="95"/>
    </row>
    <row r="349" spans="1:6" ht="15.15" hidden="1" customHeight="1" outlineLevel="1">
      <c r="A349" s="70"/>
      <c r="B349" s="71" t="s">
        <v>213</v>
      </c>
      <c r="C349" s="72">
        <v>152333690</v>
      </c>
      <c r="D349" s="72">
        <v>2117960916</v>
      </c>
      <c r="E349" s="72">
        <v>2270294606</v>
      </c>
      <c r="F349" s="95"/>
    </row>
    <row r="350" spans="1:6" ht="15.15" hidden="1" customHeight="1" outlineLevel="1">
      <c r="A350" s="70"/>
      <c r="B350" s="71" t="s">
        <v>214</v>
      </c>
      <c r="C350" s="72">
        <v>7378576</v>
      </c>
      <c r="D350" s="72">
        <v>15176438</v>
      </c>
      <c r="E350" s="72">
        <v>22555014</v>
      </c>
      <c r="F350" s="95"/>
    </row>
    <row r="351" spans="1:6" ht="15.15" hidden="1" customHeight="1" outlineLevel="1">
      <c r="A351" s="70"/>
      <c r="B351" s="71" t="s">
        <v>269</v>
      </c>
      <c r="C351" s="72">
        <v>563297.09350000008</v>
      </c>
      <c r="D351" s="72">
        <v>13154403</v>
      </c>
      <c r="E351" s="72">
        <v>13717700.093499999</v>
      </c>
      <c r="F351" s="95"/>
    </row>
    <row r="352" spans="1:6" ht="15.15" hidden="1" customHeight="1" outlineLevel="1">
      <c r="A352" s="70"/>
      <c r="B352" s="71" t="s">
        <v>215</v>
      </c>
      <c r="C352" s="72">
        <v>4536673.49</v>
      </c>
      <c r="D352" s="72">
        <v>0</v>
      </c>
      <c r="E352" s="72">
        <v>4536673.49</v>
      </c>
      <c r="F352" s="95"/>
    </row>
    <row r="353" spans="1:6" ht="15.15" hidden="1" customHeight="1" outlineLevel="1">
      <c r="A353" s="70"/>
      <c r="B353" s="71" t="s">
        <v>217</v>
      </c>
      <c r="C353" s="72">
        <v>337082775</v>
      </c>
      <c r="D353" s="72">
        <v>1460619323</v>
      </c>
      <c r="E353" s="72">
        <v>1797702098</v>
      </c>
      <c r="F353" s="95"/>
    </row>
    <row r="354" spans="1:6" ht="15.15" hidden="1" customHeight="1" outlineLevel="1">
      <c r="A354" s="70"/>
      <c r="B354" s="71" t="s">
        <v>218</v>
      </c>
      <c r="C354" s="72">
        <v>130964946</v>
      </c>
      <c r="D354" s="72">
        <v>164967711</v>
      </c>
      <c r="E354" s="72">
        <v>295932657</v>
      </c>
      <c r="F354" s="95"/>
    </row>
    <row r="355" spans="1:6" ht="15.15" hidden="1" customHeight="1" outlineLevel="1">
      <c r="A355" s="70"/>
      <c r="B355" s="71" t="s">
        <v>219</v>
      </c>
      <c r="C355" s="72">
        <v>38294039.483263001</v>
      </c>
      <c r="D355" s="72">
        <v>451850077.75773704</v>
      </c>
      <c r="E355" s="72">
        <v>490144117.24100006</v>
      </c>
      <c r="F355" s="95"/>
    </row>
    <row r="356" spans="1:6" ht="15.15" hidden="1" customHeight="1" outlineLevel="1">
      <c r="A356" s="70"/>
      <c r="B356" s="71" t="s">
        <v>220</v>
      </c>
      <c r="C356" s="72">
        <v>74002805</v>
      </c>
      <c r="D356" s="72">
        <v>288255430</v>
      </c>
      <c r="E356" s="72">
        <v>362258235</v>
      </c>
      <c r="F356" s="95"/>
    </row>
    <row r="357" spans="1:6" ht="15.15" customHeight="1" collapsed="1">
      <c r="A357" s="70" t="s">
        <v>77</v>
      </c>
      <c r="B357" s="74" t="s">
        <v>233</v>
      </c>
      <c r="C357" s="72">
        <f>SUM($C$333:$C$356)</f>
        <v>2076619291.9151311</v>
      </c>
      <c r="D357" s="72">
        <f>SUM($D$333:$D$356)</f>
        <v>12465920059.310375</v>
      </c>
      <c r="E357" s="72">
        <f>SUM($E$333:$E$356)</f>
        <v>14542539351.225508</v>
      </c>
      <c r="F357" s="95"/>
    </row>
    <row r="358" spans="1:6" ht="15.15" hidden="1" customHeight="1" outlineLevel="1">
      <c r="A358" s="70"/>
      <c r="B358" s="71" t="s">
        <v>273</v>
      </c>
      <c r="C358" s="72">
        <v>0</v>
      </c>
      <c r="D358" s="72">
        <v>676965</v>
      </c>
      <c r="E358" s="72">
        <v>676965</v>
      </c>
      <c r="F358" s="95"/>
    </row>
    <row r="359" spans="1:6" ht="15.15" hidden="1" customHeight="1" outlineLevel="1">
      <c r="A359" s="70"/>
      <c r="B359" s="71" t="s">
        <v>203</v>
      </c>
      <c r="C359" s="72">
        <v>18177103</v>
      </c>
      <c r="D359" s="72">
        <v>-2442</v>
      </c>
      <c r="E359" s="72">
        <v>18174661</v>
      </c>
      <c r="F359" s="95"/>
    </row>
    <row r="360" spans="1:6" ht="15.15" hidden="1" customHeight="1" outlineLevel="1">
      <c r="A360" s="70"/>
      <c r="B360" s="71" t="s">
        <v>204</v>
      </c>
      <c r="C360" s="72">
        <v>5343449.32</v>
      </c>
      <c r="D360" s="72">
        <v>-883711</v>
      </c>
      <c r="E360" s="72">
        <v>4459738.32</v>
      </c>
      <c r="F360" s="95"/>
    </row>
    <row r="361" spans="1:6" ht="15.15" hidden="1" customHeight="1" outlineLevel="1">
      <c r="A361" s="70"/>
      <c r="B361" s="71" t="s">
        <v>267</v>
      </c>
      <c r="C361" s="72">
        <v>-650</v>
      </c>
      <c r="D361" s="72">
        <v>6881118</v>
      </c>
      <c r="E361" s="72">
        <v>6880468</v>
      </c>
      <c r="F361" s="95"/>
    </row>
    <row r="362" spans="1:6" ht="15.15" hidden="1" customHeight="1" outlineLevel="1">
      <c r="A362" s="70"/>
      <c r="B362" s="71" t="s">
        <v>274</v>
      </c>
      <c r="C362" s="72">
        <v>270654.75999999978</v>
      </c>
      <c r="D362" s="72">
        <v>0</v>
      </c>
      <c r="E362" s="72">
        <v>270654.75999999978</v>
      </c>
      <c r="F362" s="95"/>
    </row>
    <row r="363" spans="1:6" ht="15.15" hidden="1" customHeight="1" outlineLevel="1">
      <c r="A363" s="70"/>
      <c r="B363" s="71" t="s">
        <v>275</v>
      </c>
      <c r="C363" s="72">
        <v>0</v>
      </c>
      <c r="D363" s="72">
        <v>-1702164</v>
      </c>
      <c r="E363" s="72">
        <v>-1702164</v>
      </c>
      <c r="F363" s="95"/>
    </row>
    <row r="364" spans="1:6" ht="15.15" hidden="1" customHeight="1" outlineLevel="1">
      <c r="A364" s="70"/>
      <c r="B364" s="71" t="s">
        <v>205</v>
      </c>
      <c r="C364" s="72">
        <v>49932195.149999976</v>
      </c>
      <c r="D364" s="72">
        <v>282947448.88035345</v>
      </c>
      <c r="E364" s="72">
        <v>332879644.03035343</v>
      </c>
      <c r="F364" s="95"/>
    </row>
    <row r="365" spans="1:6" ht="15.15" hidden="1" customHeight="1" outlineLevel="1">
      <c r="A365" s="70"/>
      <c r="B365" s="71" t="s">
        <v>206</v>
      </c>
      <c r="C365" s="72">
        <v>9087208</v>
      </c>
      <c r="D365" s="72">
        <v>38280541</v>
      </c>
      <c r="E365" s="72">
        <v>47367749</v>
      </c>
      <c r="F365" s="95"/>
    </row>
    <row r="366" spans="1:6" ht="15.15" hidden="1" customHeight="1" outlineLevel="1">
      <c r="A366" s="70"/>
      <c r="B366" s="71" t="s">
        <v>268</v>
      </c>
      <c r="C366" s="72">
        <v>-310570</v>
      </c>
      <c r="D366" s="72">
        <v>-2032334</v>
      </c>
      <c r="E366" s="72">
        <v>-2342904</v>
      </c>
      <c r="F366" s="95"/>
    </row>
    <row r="367" spans="1:6" ht="15.15" hidden="1" customHeight="1" outlineLevel="1">
      <c r="A367" s="70"/>
      <c r="B367" s="71" t="s">
        <v>207</v>
      </c>
      <c r="C367" s="72">
        <v>54765243</v>
      </c>
      <c r="D367" s="72">
        <v>215148925</v>
      </c>
      <c r="E367" s="72">
        <v>269914168</v>
      </c>
      <c r="F367" s="95"/>
    </row>
    <row r="368" spans="1:6" ht="15.15" hidden="1" customHeight="1" outlineLevel="1">
      <c r="A368" s="70"/>
      <c r="B368" s="71" t="s">
        <v>270</v>
      </c>
      <c r="C368" s="72">
        <v>13439853</v>
      </c>
      <c r="D368" s="72">
        <v>273678.21000000002</v>
      </c>
      <c r="E368" s="72">
        <v>13713531.210000001</v>
      </c>
      <c r="F368" s="95"/>
    </row>
    <row r="369" spans="1:6" ht="15.15" hidden="1" customHeight="1" outlineLevel="1">
      <c r="A369" s="70"/>
      <c r="B369" s="71" t="s">
        <v>208</v>
      </c>
      <c r="C369" s="72">
        <v>-39687381</v>
      </c>
      <c r="D369" s="72">
        <v>178251142</v>
      </c>
      <c r="E369" s="72">
        <v>138563761</v>
      </c>
      <c r="F369" s="95"/>
    </row>
    <row r="370" spans="1:6" ht="15.15" hidden="1" customHeight="1" outlineLevel="1">
      <c r="A370" s="70"/>
      <c r="B370" s="71" t="s">
        <v>209</v>
      </c>
      <c r="C370" s="72">
        <v>4419775</v>
      </c>
      <c r="D370" s="72">
        <v>308</v>
      </c>
      <c r="E370" s="72">
        <v>4420083</v>
      </c>
      <c r="F370" s="95"/>
    </row>
    <row r="371" spans="1:6" ht="15.15" hidden="1" customHeight="1" outlineLevel="1">
      <c r="A371" s="70"/>
      <c r="B371" s="71" t="s">
        <v>210</v>
      </c>
      <c r="C371" s="72">
        <v>562359</v>
      </c>
      <c r="D371" s="72">
        <v>-58269</v>
      </c>
      <c r="E371" s="72">
        <v>504090</v>
      </c>
      <c r="F371" s="95"/>
    </row>
    <row r="372" spans="1:6" ht="15.15" hidden="1" customHeight="1" outlineLevel="1">
      <c r="A372" s="70"/>
      <c r="B372" s="71" t="s">
        <v>211</v>
      </c>
      <c r="C372" s="72">
        <v>47536</v>
      </c>
      <c r="D372" s="72">
        <v>4410180</v>
      </c>
      <c r="E372" s="72">
        <v>4457716</v>
      </c>
      <c r="F372" s="95"/>
    </row>
    <row r="373" spans="1:6" ht="15.15" hidden="1" customHeight="1" outlineLevel="1">
      <c r="A373" s="70"/>
      <c r="B373" s="71" t="s">
        <v>212</v>
      </c>
      <c r="C373" s="72">
        <v>1827620.6023206338</v>
      </c>
      <c r="D373" s="72">
        <v>9691384.488564074</v>
      </c>
      <c r="E373" s="72">
        <v>11519005.090884708</v>
      </c>
      <c r="F373" s="95"/>
    </row>
    <row r="374" spans="1:6" ht="15.15" hidden="1" customHeight="1" outlineLevel="1">
      <c r="A374" s="70"/>
      <c r="B374" s="71" t="s">
        <v>213</v>
      </c>
      <c r="C374" s="72">
        <v>2127467</v>
      </c>
      <c r="D374" s="72">
        <v>172965936</v>
      </c>
      <c r="E374" s="72">
        <v>175093403</v>
      </c>
      <c r="F374" s="95"/>
    </row>
    <row r="375" spans="1:6" ht="15.15" hidden="1" customHeight="1" outlineLevel="1">
      <c r="A375" s="70"/>
      <c r="B375" s="71" t="s">
        <v>214</v>
      </c>
      <c r="C375" s="72">
        <v>774715</v>
      </c>
      <c r="D375" s="72">
        <v>1872549</v>
      </c>
      <c r="E375" s="72">
        <v>2647264</v>
      </c>
      <c r="F375" s="95"/>
    </row>
    <row r="376" spans="1:6" ht="15.15" hidden="1" customHeight="1" outlineLevel="1">
      <c r="A376" s="70"/>
      <c r="B376" s="71" t="s">
        <v>269</v>
      </c>
      <c r="C376" s="72">
        <v>98689.016499999096</v>
      </c>
      <c r="D376" s="72">
        <v>1260949</v>
      </c>
      <c r="E376" s="72">
        <v>1359638.016499999</v>
      </c>
      <c r="F376" s="95"/>
    </row>
    <row r="377" spans="1:6" ht="15.15" hidden="1" customHeight="1" outlineLevel="1">
      <c r="A377" s="70"/>
      <c r="B377" s="71" t="s">
        <v>215</v>
      </c>
      <c r="C377" s="72">
        <v>278752.06000000052</v>
      </c>
      <c r="D377" s="72">
        <v>0</v>
      </c>
      <c r="E377" s="72">
        <v>278752.06000000052</v>
      </c>
      <c r="F377" s="95"/>
    </row>
    <row r="378" spans="1:6" ht="15.15" hidden="1" customHeight="1" outlineLevel="1">
      <c r="A378" s="70"/>
      <c r="B378" s="71" t="s">
        <v>217</v>
      </c>
      <c r="C378" s="72">
        <v>31838602</v>
      </c>
      <c r="D378" s="72">
        <v>44618565</v>
      </c>
      <c r="E378" s="72">
        <v>76457167</v>
      </c>
      <c r="F378" s="95"/>
    </row>
    <row r="379" spans="1:6" ht="15.15" hidden="1" customHeight="1" outlineLevel="1">
      <c r="A379" s="70"/>
      <c r="B379" s="71" t="s">
        <v>218</v>
      </c>
      <c r="C379" s="72">
        <v>9318341</v>
      </c>
      <c r="D379" s="72">
        <v>17750391</v>
      </c>
      <c r="E379" s="72">
        <v>27068732</v>
      </c>
      <c r="F379" s="95"/>
    </row>
    <row r="380" spans="1:6" ht="15.15" hidden="1" customHeight="1" outlineLevel="1">
      <c r="A380" s="70"/>
      <c r="B380" s="71" t="s">
        <v>219</v>
      </c>
      <c r="C380" s="72">
        <v>109322.83673699945</v>
      </c>
      <c r="D380" s="72">
        <v>5959447.5022629499</v>
      </c>
      <c r="E380" s="72">
        <v>6068770.3389999494</v>
      </c>
      <c r="F380" s="95"/>
    </row>
    <row r="381" spans="1:6" ht="15.15" hidden="1" customHeight="1" outlineLevel="1">
      <c r="A381" s="70"/>
      <c r="B381" s="71" t="s">
        <v>220</v>
      </c>
      <c r="C381" s="72">
        <v>984940</v>
      </c>
      <c r="D381" s="72">
        <v>1191088</v>
      </c>
      <c r="E381" s="72">
        <v>2176028</v>
      </c>
      <c r="F381" s="95"/>
    </row>
    <row r="382" spans="1:6" ht="15.15" customHeight="1" collapsed="1">
      <c r="A382" s="70" t="s">
        <v>79</v>
      </c>
      <c r="B382" s="74" t="s">
        <v>234</v>
      </c>
      <c r="C382" s="72">
        <f>SUM($C$358:$C$381)</f>
        <v>163405224.74555761</v>
      </c>
      <c r="D382" s="72">
        <f>SUM($D$358:$D$381)</f>
        <v>977501696.08118045</v>
      </c>
      <c r="E382" s="72">
        <f>SUM($E$358:$E$381)</f>
        <v>1140906920.8267381</v>
      </c>
      <c r="F382" s="95"/>
    </row>
    <row r="383" spans="1:6" ht="15.15" customHeight="1">
      <c r="A383" s="445" t="s">
        <v>235</v>
      </c>
      <c r="B383" s="445"/>
      <c r="C383" s="445"/>
      <c r="D383" s="445"/>
      <c r="E383" s="445"/>
    </row>
    <row r="384" spans="1:6" ht="15.15" hidden="1" customHeight="1" outlineLevel="1">
      <c r="A384" s="75"/>
      <c r="B384" s="71" t="s">
        <v>273</v>
      </c>
      <c r="C384" s="72">
        <v>0</v>
      </c>
      <c r="D384" s="72">
        <v>0</v>
      </c>
      <c r="E384" s="72">
        <v>0</v>
      </c>
      <c r="F384" s="95"/>
    </row>
    <row r="385" spans="1:6" ht="15.15" hidden="1" customHeight="1" outlineLevel="1">
      <c r="A385" s="75"/>
      <c r="B385" s="71" t="s">
        <v>203</v>
      </c>
      <c r="C385" s="72">
        <v>229480</v>
      </c>
      <c r="D385" s="72">
        <v>108</v>
      </c>
      <c r="E385" s="72">
        <v>229588</v>
      </c>
      <c r="F385" s="95"/>
    </row>
    <row r="386" spans="1:6" ht="15.15" hidden="1" customHeight="1" outlineLevel="1">
      <c r="A386" s="75"/>
      <c r="B386" s="71" t="s">
        <v>204</v>
      </c>
      <c r="C386" s="72">
        <v>51413.72</v>
      </c>
      <c r="D386" s="72">
        <v>87542</v>
      </c>
      <c r="E386" s="72">
        <v>138955.72</v>
      </c>
      <c r="F386" s="95"/>
    </row>
    <row r="387" spans="1:6" ht="15.15" hidden="1" customHeight="1" outlineLevel="1">
      <c r="A387" s="75"/>
      <c r="B387" s="71" t="s">
        <v>267</v>
      </c>
      <c r="C387" s="72">
        <v>0</v>
      </c>
      <c r="D387" s="72">
        <v>7214</v>
      </c>
      <c r="E387" s="72">
        <v>7214</v>
      </c>
      <c r="F387" s="95"/>
    </row>
    <row r="388" spans="1:6" ht="15.15" hidden="1" customHeight="1" outlineLevel="1">
      <c r="A388" s="75"/>
      <c r="B388" s="71" t="s">
        <v>274</v>
      </c>
      <c r="C388" s="72">
        <v>0</v>
      </c>
      <c r="D388" s="72">
        <v>0</v>
      </c>
      <c r="E388" s="72">
        <v>0</v>
      </c>
      <c r="F388" s="95"/>
    </row>
    <row r="389" spans="1:6" ht="15.15" hidden="1" customHeight="1" outlineLevel="1">
      <c r="A389" s="75"/>
      <c r="B389" s="71" t="s">
        <v>275</v>
      </c>
      <c r="C389" s="72">
        <v>0</v>
      </c>
      <c r="D389" s="72">
        <v>0</v>
      </c>
      <c r="E389" s="72">
        <v>0</v>
      </c>
      <c r="F389" s="95"/>
    </row>
    <row r="390" spans="1:6" ht="15.15" hidden="1" customHeight="1" outlineLevel="1">
      <c r="A390" s="75"/>
      <c r="B390" s="71" t="s">
        <v>205</v>
      </c>
      <c r="C390" s="72">
        <v>536453.33886715968</v>
      </c>
      <c r="D390" s="72">
        <v>5270832.6611328367</v>
      </c>
      <c r="E390" s="72">
        <v>5807285.9999999963</v>
      </c>
      <c r="F390" s="95"/>
    </row>
    <row r="391" spans="1:6" ht="15.15" hidden="1" customHeight="1" outlineLevel="1">
      <c r="A391" s="75"/>
      <c r="B391" s="71" t="s">
        <v>206</v>
      </c>
      <c r="C391" s="72">
        <v>75199</v>
      </c>
      <c r="D391" s="72">
        <v>2368624</v>
      </c>
      <c r="E391" s="72">
        <v>2443823</v>
      </c>
      <c r="F391" s="95"/>
    </row>
    <row r="392" spans="1:6" ht="15.15" hidden="1" customHeight="1" outlineLevel="1">
      <c r="A392" s="75"/>
      <c r="B392" s="71" t="s">
        <v>268</v>
      </c>
      <c r="C392" s="72">
        <v>0</v>
      </c>
      <c r="D392" s="72">
        <v>0</v>
      </c>
      <c r="E392" s="72">
        <v>0</v>
      </c>
      <c r="F392" s="95"/>
    </row>
    <row r="393" spans="1:6" ht="15.15" hidden="1" customHeight="1" outlineLevel="1">
      <c r="A393" s="75"/>
      <c r="B393" s="71" t="s">
        <v>207</v>
      </c>
      <c r="C393" s="72">
        <v>516441</v>
      </c>
      <c r="D393" s="72">
        <v>4388231</v>
      </c>
      <c r="E393" s="72">
        <v>4904672</v>
      </c>
      <c r="F393" s="95"/>
    </row>
    <row r="394" spans="1:6" ht="15.15" hidden="1" customHeight="1" outlineLevel="1">
      <c r="A394" s="75"/>
      <c r="B394" s="71" t="s">
        <v>270</v>
      </c>
      <c r="C394" s="72">
        <v>16292</v>
      </c>
      <c r="D394" s="72">
        <v>0</v>
      </c>
      <c r="E394" s="72">
        <v>16292</v>
      </c>
      <c r="F394" s="95"/>
    </row>
    <row r="395" spans="1:6" ht="15.15" hidden="1" customHeight="1" outlineLevel="1">
      <c r="A395" s="75"/>
      <c r="B395" s="71" t="s">
        <v>208</v>
      </c>
      <c r="C395" s="72">
        <v>570302</v>
      </c>
      <c r="D395" s="72">
        <v>6956950</v>
      </c>
      <c r="E395" s="72">
        <v>7527252</v>
      </c>
      <c r="F395" s="95"/>
    </row>
    <row r="396" spans="1:6" ht="15.15" hidden="1" customHeight="1" outlineLevel="1">
      <c r="A396" s="75"/>
      <c r="B396" s="71" t="s">
        <v>209</v>
      </c>
      <c r="C396" s="72">
        <v>9504</v>
      </c>
      <c r="D396" s="72">
        <v>514</v>
      </c>
      <c r="E396" s="72">
        <v>10018</v>
      </c>
      <c r="F396" s="95"/>
    </row>
    <row r="397" spans="1:6" ht="15.15" hidden="1" customHeight="1" outlineLevel="1">
      <c r="A397" s="75"/>
      <c r="B397" s="71" t="s">
        <v>210</v>
      </c>
      <c r="C397" s="72">
        <v>229730</v>
      </c>
      <c r="D397" s="72">
        <v>12164</v>
      </c>
      <c r="E397" s="72">
        <v>241894</v>
      </c>
      <c r="F397" s="95"/>
    </row>
    <row r="398" spans="1:6" ht="15.15" hidden="1" customHeight="1" outlineLevel="1">
      <c r="A398" s="75"/>
      <c r="B398" s="71" t="s">
        <v>211</v>
      </c>
      <c r="C398" s="72">
        <v>7124</v>
      </c>
      <c r="D398" s="72">
        <v>518765</v>
      </c>
      <c r="E398" s="72">
        <v>525889</v>
      </c>
      <c r="F398" s="95"/>
    </row>
    <row r="399" spans="1:6" ht="15.15" hidden="1" customHeight="1" outlineLevel="1">
      <c r="A399" s="75"/>
      <c r="B399" s="71" t="s">
        <v>212</v>
      </c>
      <c r="C399" s="73"/>
      <c r="D399" s="73"/>
      <c r="E399" s="72">
        <v>0</v>
      </c>
      <c r="F399" s="95"/>
    </row>
    <row r="400" spans="1:6" ht="15.15" hidden="1" customHeight="1" outlineLevel="1">
      <c r="A400" s="75"/>
      <c r="B400" s="71" t="s">
        <v>213</v>
      </c>
      <c r="C400" s="72">
        <v>65696</v>
      </c>
      <c r="D400" s="72">
        <v>921429</v>
      </c>
      <c r="E400" s="72">
        <v>987125</v>
      </c>
      <c r="F400" s="95"/>
    </row>
    <row r="401" spans="1:6" ht="15.15" hidden="1" customHeight="1" outlineLevel="1">
      <c r="A401" s="75"/>
      <c r="B401" s="71" t="s">
        <v>214</v>
      </c>
      <c r="C401" s="73"/>
      <c r="D401" s="73"/>
      <c r="E401" s="72">
        <v>0</v>
      </c>
      <c r="F401" s="95"/>
    </row>
    <row r="402" spans="1:6" ht="15.15" hidden="1" customHeight="1" outlineLevel="1">
      <c r="A402" s="75"/>
      <c r="B402" s="71" t="s">
        <v>269</v>
      </c>
      <c r="C402" s="73">
        <v>6142</v>
      </c>
      <c r="D402" s="73">
        <v>25392</v>
      </c>
      <c r="E402" s="72">
        <v>31534</v>
      </c>
      <c r="F402" s="95"/>
    </row>
    <row r="403" spans="1:6" ht="15.15" hidden="1" customHeight="1" outlineLevel="1">
      <c r="A403" s="75"/>
      <c r="B403" s="71" t="s">
        <v>215</v>
      </c>
      <c r="C403" s="73"/>
      <c r="D403" s="73"/>
      <c r="E403" s="72">
        <v>0</v>
      </c>
      <c r="F403" s="95"/>
    </row>
    <row r="404" spans="1:6" ht="15.15" hidden="1" customHeight="1" outlineLevel="1">
      <c r="A404" s="75"/>
      <c r="B404" s="71" t="s">
        <v>217</v>
      </c>
      <c r="C404" s="72">
        <v>128414</v>
      </c>
      <c r="D404" s="72">
        <v>945988</v>
      </c>
      <c r="E404" s="72">
        <v>1074402</v>
      </c>
      <c r="F404" s="95"/>
    </row>
    <row r="405" spans="1:6" ht="15.15" hidden="1" customHeight="1" outlineLevel="1">
      <c r="A405" s="75"/>
      <c r="B405" s="71" t="s">
        <v>218</v>
      </c>
      <c r="C405" s="73"/>
      <c r="D405" s="73"/>
      <c r="E405" s="72">
        <v>0</v>
      </c>
      <c r="F405" s="95"/>
    </row>
    <row r="406" spans="1:6" ht="15.15" hidden="1" customHeight="1" outlineLevel="1">
      <c r="A406" s="75"/>
      <c r="B406" s="71" t="s">
        <v>219</v>
      </c>
      <c r="C406" s="72">
        <v>130215.4074557537</v>
      </c>
      <c r="D406" s="72">
        <v>1692924.5925442455</v>
      </c>
      <c r="E406" s="72">
        <v>1823139.9999999993</v>
      </c>
      <c r="F406" s="95"/>
    </row>
    <row r="407" spans="1:6" ht="15.15" hidden="1" customHeight="1" outlineLevel="1">
      <c r="A407" s="75"/>
      <c r="B407" s="71" t="s">
        <v>220</v>
      </c>
      <c r="C407" s="72">
        <v>0</v>
      </c>
      <c r="D407" s="72">
        <v>0</v>
      </c>
      <c r="E407" s="72">
        <v>0</v>
      </c>
      <c r="F407" s="95"/>
    </row>
    <row r="408" spans="1:6" ht="15.15" customHeight="1" collapsed="1">
      <c r="A408" s="75" t="s">
        <v>81</v>
      </c>
      <c r="B408" s="74" t="s">
        <v>236</v>
      </c>
      <c r="C408" s="72">
        <f>SUM($C$384:$C$407)</f>
        <v>2572406.4663229133</v>
      </c>
      <c r="D408" s="72">
        <f>SUM($D$384:$D$407)</f>
        <v>23196678.253677081</v>
      </c>
      <c r="E408" s="72">
        <f>SUM($E$384:$E$407)</f>
        <v>25769084.719999995</v>
      </c>
      <c r="F408" s="95"/>
    </row>
    <row r="409" spans="1:6" ht="15.15" hidden="1" customHeight="1" outlineLevel="1">
      <c r="A409" s="75"/>
      <c r="B409" s="71" t="s">
        <v>273</v>
      </c>
      <c r="C409" s="72">
        <v>0</v>
      </c>
      <c r="D409" s="72">
        <v>0</v>
      </c>
      <c r="E409" s="72">
        <v>0</v>
      </c>
      <c r="F409" s="95"/>
    </row>
    <row r="410" spans="1:6" ht="15.15" hidden="1" customHeight="1" outlineLevel="1">
      <c r="A410" s="75"/>
      <c r="B410" s="71" t="s">
        <v>203</v>
      </c>
      <c r="C410" s="72">
        <v>-140</v>
      </c>
      <c r="D410" s="72">
        <v>140</v>
      </c>
      <c r="E410" s="72">
        <v>0</v>
      </c>
      <c r="F410" s="95"/>
    </row>
    <row r="411" spans="1:6" ht="15.15" hidden="1" customHeight="1" outlineLevel="1">
      <c r="A411" s="75"/>
      <c r="B411" s="71" t="s">
        <v>204</v>
      </c>
      <c r="C411" s="72">
        <v>10573.49</v>
      </c>
      <c r="D411" s="72">
        <v>18003.510000000002</v>
      </c>
      <c r="E411" s="72">
        <v>28577</v>
      </c>
      <c r="F411" s="95"/>
    </row>
    <row r="412" spans="1:6" ht="15.15" hidden="1" customHeight="1" outlineLevel="1">
      <c r="A412" s="75"/>
      <c r="B412" s="71" t="s">
        <v>267</v>
      </c>
      <c r="C412" s="72">
        <v>0</v>
      </c>
      <c r="D412" s="72">
        <v>343016</v>
      </c>
      <c r="E412" s="72">
        <v>343016</v>
      </c>
      <c r="F412" s="95"/>
    </row>
    <row r="413" spans="1:6" ht="15.15" hidden="1" customHeight="1" outlineLevel="1">
      <c r="A413" s="75"/>
      <c r="B413" s="71" t="s">
        <v>274</v>
      </c>
      <c r="C413" s="72">
        <v>0</v>
      </c>
      <c r="D413" s="72">
        <v>0</v>
      </c>
      <c r="E413" s="72">
        <v>0</v>
      </c>
      <c r="F413" s="95"/>
    </row>
    <row r="414" spans="1:6" ht="15.15" hidden="1" customHeight="1" outlineLevel="1">
      <c r="A414" s="75"/>
      <c r="B414" s="71" t="s">
        <v>275</v>
      </c>
      <c r="C414" s="72">
        <v>0</v>
      </c>
      <c r="D414" s="72">
        <v>0</v>
      </c>
      <c r="E414" s="72">
        <v>0</v>
      </c>
      <c r="F414" s="95"/>
    </row>
    <row r="415" spans="1:6" ht="15.15" hidden="1" customHeight="1" outlineLevel="1">
      <c r="A415" s="75"/>
      <c r="B415" s="71" t="s">
        <v>205</v>
      </c>
      <c r="C415" s="72">
        <v>4841948.286422546</v>
      </c>
      <c r="D415" s="72">
        <v>50509681.71357742</v>
      </c>
      <c r="E415" s="72">
        <v>55351629.999999963</v>
      </c>
      <c r="F415" s="95"/>
    </row>
    <row r="416" spans="1:6" ht="15.15" hidden="1" customHeight="1" outlineLevel="1">
      <c r="A416" s="75"/>
      <c r="B416" s="71" t="s">
        <v>206</v>
      </c>
      <c r="C416" s="72">
        <v>173258</v>
      </c>
      <c r="D416" s="72">
        <v>5457268</v>
      </c>
      <c r="E416" s="72">
        <v>5630526</v>
      </c>
      <c r="F416" s="95"/>
    </row>
    <row r="417" spans="1:6" ht="15.15" hidden="1" customHeight="1" outlineLevel="1">
      <c r="A417" s="75"/>
      <c r="B417" s="71" t="s">
        <v>268</v>
      </c>
      <c r="C417" s="73"/>
      <c r="D417" s="73"/>
      <c r="E417" s="72">
        <v>0</v>
      </c>
      <c r="F417" s="95"/>
    </row>
    <row r="418" spans="1:6" ht="15.15" hidden="1" customHeight="1" outlineLevel="1">
      <c r="A418" s="75"/>
      <c r="B418" s="71" t="s">
        <v>207</v>
      </c>
      <c r="C418" s="72">
        <v>699945</v>
      </c>
      <c r="D418" s="72">
        <v>7583455</v>
      </c>
      <c r="E418" s="72">
        <v>8283400</v>
      </c>
      <c r="F418" s="95"/>
    </row>
    <row r="419" spans="1:6" ht="15.15" hidden="1" customHeight="1" outlineLevel="1">
      <c r="A419" s="75"/>
      <c r="B419" s="71" t="s">
        <v>270</v>
      </c>
      <c r="C419" s="72">
        <v>164500</v>
      </c>
      <c r="D419" s="72">
        <v>0</v>
      </c>
      <c r="E419" s="72">
        <v>164500</v>
      </c>
      <c r="F419" s="95"/>
    </row>
    <row r="420" spans="1:6" ht="15.15" hidden="1" customHeight="1" outlineLevel="1">
      <c r="A420" s="75"/>
      <c r="B420" s="71" t="s">
        <v>208</v>
      </c>
      <c r="C420" s="72">
        <v>1044420</v>
      </c>
      <c r="D420" s="72">
        <v>12740595</v>
      </c>
      <c r="E420" s="72">
        <v>13785015</v>
      </c>
      <c r="F420" s="95"/>
    </row>
    <row r="421" spans="1:6" ht="15.15" hidden="1" customHeight="1" outlineLevel="1">
      <c r="A421" s="75"/>
      <c r="B421" s="71" t="s">
        <v>209</v>
      </c>
      <c r="C421" s="72">
        <v>27845</v>
      </c>
      <c r="D421" s="72">
        <v>1507</v>
      </c>
      <c r="E421" s="72">
        <v>29352</v>
      </c>
      <c r="F421" s="95"/>
    </row>
    <row r="422" spans="1:6" ht="15.15" hidden="1" customHeight="1" outlineLevel="1">
      <c r="A422" s="75"/>
      <c r="B422" s="71" t="s">
        <v>210</v>
      </c>
      <c r="C422" s="72">
        <v>100480</v>
      </c>
      <c r="D422" s="72">
        <v>5320</v>
      </c>
      <c r="E422" s="72">
        <v>105800</v>
      </c>
      <c r="F422" s="95"/>
    </row>
    <row r="423" spans="1:6" ht="15.15" hidden="1" customHeight="1" outlineLevel="1">
      <c r="A423" s="75"/>
      <c r="B423" s="71" t="s">
        <v>211</v>
      </c>
      <c r="C423" s="72">
        <v>660</v>
      </c>
      <c r="D423" s="72">
        <v>48090</v>
      </c>
      <c r="E423" s="72">
        <v>48750</v>
      </c>
      <c r="F423" s="95"/>
    </row>
    <row r="424" spans="1:6" ht="15.15" hidden="1" customHeight="1" outlineLevel="1">
      <c r="A424" s="75"/>
      <c r="B424" s="71" t="s">
        <v>212</v>
      </c>
      <c r="C424" s="73"/>
      <c r="D424" s="73"/>
      <c r="E424" s="72">
        <v>0</v>
      </c>
      <c r="F424" s="95"/>
    </row>
    <row r="425" spans="1:6" ht="15.15" hidden="1" customHeight="1" outlineLevel="1">
      <c r="A425" s="75"/>
      <c r="B425" s="71" t="s">
        <v>213</v>
      </c>
      <c r="C425" s="72">
        <v>605398</v>
      </c>
      <c r="D425" s="72">
        <v>8491046</v>
      </c>
      <c r="E425" s="72">
        <v>9096444</v>
      </c>
      <c r="F425" s="95"/>
    </row>
    <row r="426" spans="1:6" ht="15.15" hidden="1" customHeight="1" outlineLevel="1">
      <c r="A426" s="75"/>
      <c r="B426" s="71" t="s">
        <v>214</v>
      </c>
      <c r="C426" s="73"/>
      <c r="D426" s="72">
        <v>0</v>
      </c>
      <c r="E426" s="72">
        <v>0</v>
      </c>
      <c r="F426" s="95"/>
    </row>
    <row r="427" spans="1:6" ht="15.15" hidden="1" customHeight="1" outlineLevel="1">
      <c r="A427" s="75"/>
      <c r="B427" s="71" t="s">
        <v>269</v>
      </c>
      <c r="C427" s="73"/>
      <c r="D427" s="72"/>
      <c r="E427" s="72">
        <v>0</v>
      </c>
      <c r="F427" s="95"/>
    </row>
    <row r="428" spans="1:6" ht="15.15" hidden="1" customHeight="1" outlineLevel="1">
      <c r="A428" s="75"/>
      <c r="B428" s="71" t="s">
        <v>215</v>
      </c>
      <c r="C428" s="73"/>
      <c r="D428" s="73"/>
      <c r="E428" s="72">
        <v>0</v>
      </c>
      <c r="F428" s="95"/>
    </row>
    <row r="429" spans="1:6" ht="15.15" hidden="1" customHeight="1" outlineLevel="1">
      <c r="A429" s="75"/>
      <c r="B429" s="71" t="s">
        <v>217</v>
      </c>
      <c r="C429" s="72">
        <v>10041642</v>
      </c>
      <c r="D429" s="72">
        <v>1320882</v>
      </c>
      <c r="E429" s="72">
        <v>11362524</v>
      </c>
      <c r="F429" s="95"/>
    </row>
    <row r="430" spans="1:6" ht="15.15" hidden="1" customHeight="1" outlineLevel="1">
      <c r="A430" s="75"/>
      <c r="B430" s="71" t="s">
        <v>218</v>
      </c>
      <c r="C430" s="73"/>
      <c r="D430" s="73"/>
      <c r="E430" s="72">
        <v>0</v>
      </c>
      <c r="F430" s="95"/>
    </row>
    <row r="431" spans="1:6" ht="15.15" hidden="1" customHeight="1" outlineLevel="1">
      <c r="A431" s="75"/>
      <c r="B431" s="71" t="s">
        <v>219</v>
      </c>
      <c r="C431" s="73"/>
      <c r="D431" s="73"/>
      <c r="E431" s="72">
        <v>0</v>
      </c>
      <c r="F431" s="95"/>
    </row>
    <row r="432" spans="1:6" ht="15.15" hidden="1" customHeight="1" outlineLevel="1">
      <c r="A432" s="75"/>
      <c r="B432" s="71" t="s">
        <v>220</v>
      </c>
      <c r="C432" s="72">
        <v>0</v>
      </c>
      <c r="D432" s="72">
        <v>0</v>
      </c>
      <c r="E432" s="72">
        <v>0</v>
      </c>
      <c r="F432" s="95"/>
    </row>
    <row r="433" spans="1:6" ht="15.15" customHeight="1" collapsed="1">
      <c r="A433" s="75" t="s">
        <v>83</v>
      </c>
      <c r="B433" s="74" t="s">
        <v>237</v>
      </c>
      <c r="C433" s="72">
        <f>SUM($C$409:$C$432)</f>
        <v>17710529.776422545</v>
      </c>
      <c r="D433" s="72">
        <f>SUM($D$409:$D$432)</f>
        <v>86519004.22357741</v>
      </c>
      <c r="E433" s="72">
        <f>SUM($E$409:$E$432)</f>
        <v>104229533.99999997</v>
      </c>
      <c r="F433" s="95"/>
    </row>
    <row r="434" spans="1:6" ht="15.15" hidden="1" customHeight="1" outlineLevel="1">
      <c r="A434" s="75"/>
      <c r="B434" s="71" t="s">
        <v>273</v>
      </c>
      <c r="C434" s="72">
        <v>0</v>
      </c>
      <c r="D434" s="72">
        <v>1426263</v>
      </c>
      <c r="E434" s="72">
        <v>1426263</v>
      </c>
      <c r="F434" s="95"/>
    </row>
    <row r="435" spans="1:6" ht="15.15" hidden="1" customHeight="1" outlineLevel="1">
      <c r="A435" s="75"/>
      <c r="B435" s="71" t="s">
        <v>203</v>
      </c>
      <c r="C435" s="72">
        <v>624908</v>
      </c>
      <c r="D435" s="72">
        <v>294</v>
      </c>
      <c r="E435" s="72">
        <v>625202</v>
      </c>
      <c r="F435" s="95"/>
    </row>
    <row r="436" spans="1:6" ht="15.15" hidden="1" customHeight="1" outlineLevel="1">
      <c r="A436" s="75"/>
      <c r="B436" s="71" t="s">
        <v>204</v>
      </c>
      <c r="C436" s="72">
        <v>15713</v>
      </c>
      <c r="D436" s="72">
        <v>67748</v>
      </c>
      <c r="E436" s="72">
        <v>83461</v>
      </c>
      <c r="F436" s="95"/>
    </row>
    <row r="437" spans="1:6" ht="15.15" hidden="1" customHeight="1" outlineLevel="1">
      <c r="A437" s="75"/>
      <c r="B437" s="71" t="s">
        <v>267</v>
      </c>
      <c r="C437" s="72">
        <v>0</v>
      </c>
      <c r="D437" s="72">
        <v>793187</v>
      </c>
      <c r="E437" s="72">
        <v>793187</v>
      </c>
      <c r="F437" s="95"/>
    </row>
    <row r="438" spans="1:6" ht="15.15" hidden="1" customHeight="1" outlineLevel="1">
      <c r="A438" s="75"/>
      <c r="B438" s="71" t="s">
        <v>274</v>
      </c>
      <c r="C438" s="72">
        <v>16779.669999999998</v>
      </c>
      <c r="D438" s="72">
        <v>0</v>
      </c>
      <c r="E438" s="72">
        <v>16779.669999999998</v>
      </c>
      <c r="F438" s="95"/>
    </row>
    <row r="439" spans="1:6" ht="15.15" hidden="1" customHeight="1" outlineLevel="1">
      <c r="A439" s="75"/>
      <c r="B439" s="71" t="s">
        <v>275</v>
      </c>
      <c r="C439" s="72">
        <v>0</v>
      </c>
      <c r="D439" s="72">
        <v>478531</v>
      </c>
      <c r="E439" s="72">
        <v>478531</v>
      </c>
      <c r="F439" s="95"/>
    </row>
    <row r="440" spans="1:6" ht="15.15" hidden="1" customHeight="1" outlineLevel="1">
      <c r="A440" s="75"/>
      <c r="B440" s="71" t="s">
        <v>205</v>
      </c>
      <c r="C440" s="72">
        <v>2851831.7331366907</v>
      </c>
      <c r="D440" s="72">
        <v>28020196.266863298</v>
      </c>
      <c r="E440" s="72">
        <v>30872027.999999989</v>
      </c>
      <c r="F440" s="95"/>
    </row>
    <row r="441" spans="1:6" ht="15.15" hidden="1" customHeight="1" outlineLevel="1">
      <c r="A441" s="75"/>
      <c r="B441" s="71" t="s">
        <v>206</v>
      </c>
      <c r="C441" s="72">
        <v>306546</v>
      </c>
      <c r="D441" s="72">
        <v>9655564</v>
      </c>
      <c r="E441" s="72">
        <v>9962110</v>
      </c>
      <c r="F441" s="95"/>
    </row>
    <row r="442" spans="1:6" ht="15.15" hidden="1" customHeight="1" outlineLevel="1">
      <c r="A442" s="75"/>
      <c r="B442" s="71" t="s">
        <v>268</v>
      </c>
      <c r="C442" s="72">
        <v>0</v>
      </c>
      <c r="D442" s="72">
        <v>29940</v>
      </c>
      <c r="E442" s="72">
        <v>29940</v>
      </c>
      <c r="F442" s="95"/>
    </row>
    <row r="443" spans="1:6" ht="15.15" hidden="1" customHeight="1" outlineLevel="1">
      <c r="A443" s="75"/>
      <c r="B443" s="71" t="s">
        <v>207</v>
      </c>
      <c r="C443" s="72">
        <v>3087444</v>
      </c>
      <c r="D443" s="72">
        <v>26326783</v>
      </c>
      <c r="E443" s="72">
        <v>29414227</v>
      </c>
      <c r="F443" s="95"/>
    </row>
    <row r="444" spans="1:6" ht="15.15" hidden="1" customHeight="1" outlineLevel="1">
      <c r="A444" s="75"/>
      <c r="B444" s="71" t="s">
        <v>270</v>
      </c>
      <c r="C444" s="72">
        <v>116852</v>
      </c>
      <c r="D444" s="72">
        <v>57500</v>
      </c>
      <c r="E444" s="72">
        <v>174352</v>
      </c>
      <c r="F444" s="95"/>
    </row>
    <row r="445" spans="1:6" ht="15.15" hidden="1" customHeight="1" outlineLevel="1">
      <c r="A445" s="75"/>
      <c r="B445" s="71" t="s">
        <v>208</v>
      </c>
      <c r="C445" s="72">
        <v>4537449</v>
      </c>
      <c r="D445" s="72">
        <v>55351079</v>
      </c>
      <c r="E445" s="72">
        <v>59888528</v>
      </c>
      <c r="F445" s="95"/>
    </row>
    <row r="446" spans="1:6" ht="15.15" hidden="1" customHeight="1" outlineLevel="1">
      <c r="A446" s="75"/>
      <c r="B446" s="71" t="s">
        <v>209</v>
      </c>
      <c r="C446" s="72">
        <v>4271</v>
      </c>
      <c r="D446" s="72">
        <v>231</v>
      </c>
      <c r="E446" s="72">
        <v>4502</v>
      </c>
      <c r="F446" s="95"/>
    </row>
    <row r="447" spans="1:6" ht="15.15" hidden="1" customHeight="1" outlineLevel="1">
      <c r="A447" s="75"/>
      <c r="B447" s="71" t="s">
        <v>210</v>
      </c>
      <c r="C447" s="72">
        <v>48594</v>
      </c>
      <c r="D447" s="72">
        <v>2573</v>
      </c>
      <c r="E447" s="72">
        <v>51167</v>
      </c>
      <c r="F447" s="95"/>
    </row>
    <row r="448" spans="1:6" ht="15.15" hidden="1" customHeight="1" outlineLevel="1">
      <c r="A448" s="75"/>
      <c r="B448" s="71" t="s">
        <v>211</v>
      </c>
      <c r="C448" s="72">
        <v>24548</v>
      </c>
      <c r="D448" s="72">
        <v>1787647</v>
      </c>
      <c r="E448" s="72">
        <v>1812195</v>
      </c>
      <c r="F448" s="95"/>
    </row>
    <row r="449" spans="1:6" ht="15.15" hidden="1" customHeight="1" outlineLevel="1">
      <c r="A449" s="75"/>
      <c r="B449" s="71" t="s">
        <v>212</v>
      </c>
      <c r="C449" s="72">
        <v>524548.50307199871</v>
      </c>
      <c r="D449" s="72">
        <v>3075558.3369280011</v>
      </c>
      <c r="E449" s="72">
        <v>3600106.84</v>
      </c>
      <c r="F449" s="95"/>
    </row>
    <row r="450" spans="1:6" ht="15.15" hidden="1" customHeight="1" outlineLevel="1">
      <c r="A450" s="75"/>
      <c r="B450" s="71" t="s">
        <v>213</v>
      </c>
      <c r="C450" s="72">
        <v>1880144</v>
      </c>
      <c r="D450" s="72">
        <v>26370061</v>
      </c>
      <c r="E450" s="72">
        <v>28250205</v>
      </c>
      <c r="F450" s="95"/>
    </row>
    <row r="451" spans="1:6" ht="15.15" hidden="1" customHeight="1" outlineLevel="1">
      <c r="A451" s="75"/>
      <c r="B451" s="71" t="s">
        <v>214</v>
      </c>
      <c r="C451" s="72">
        <v>27404</v>
      </c>
      <c r="D451" s="72">
        <v>132724</v>
      </c>
      <c r="E451" s="72">
        <v>160128</v>
      </c>
      <c r="F451" s="95"/>
    </row>
    <row r="452" spans="1:6" ht="15.15" hidden="1" customHeight="1" outlineLevel="1">
      <c r="A452" s="75"/>
      <c r="B452" s="71" t="s">
        <v>269</v>
      </c>
      <c r="C452" s="73"/>
      <c r="D452" s="73"/>
      <c r="E452" s="72">
        <v>0</v>
      </c>
      <c r="F452" s="95"/>
    </row>
    <row r="453" spans="1:6" ht="15.15" hidden="1" customHeight="1" outlineLevel="1">
      <c r="A453" s="75"/>
      <c r="B453" s="71" t="s">
        <v>215</v>
      </c>
      <c r="C453" s="72">
        <v>46022.34</v>
      </c>
      <c r="D453" s="73"/>
      <c r="E453" s="72">
        <v>46022.34</v>
      </c>
      <c r="F453" s="95"/>
    </row>
    <row r="454" spans="1:6" ht="15.15" hidden="1" customHeight="1" outlineLevel="1">
      <c r="A454" s="75"/>
      <c r="B454" s="71" t="s">
        <v>217</v>
      </c>
      <c r="C454" s="72">
        <v>1511876</v>
      </c>
      <c r="D454" s="72">
        <v>16612716</v>
      </c>
      <c r="E454" s="72">
        <v>18124592</v>
      </c>
      <c r="F454" s="95"/>
    </row>
    <row r="455" spans="1:6" ht="15.15" hidden="1" customHeight="1" outlineLevel="1">
      <c r="A455" s="75"/>
      <c r="B455" s="71" t="s">
        <v>218</v>
      </c>
      <c r="C455" s="72">
        <v>11328</v>
      </c>
      <c r="D455" s="72">
        <v>131781</v>
      </c>
      <c r="E455" s="72">
        <v>143109</v>
      </c>
      <c r="F455" s="95"/>
    </row>
    <row r="456" spans="1:6" ht="15.15" hidden="1" customHeight="1" outlineLevel="1">
      <c r="A456" s="75"/>
      <c r="B456" s="71" t="s">
        <v>219</v>
      </c>
      <c r="C456" s="72">
        <v>-5903.2403664148114</v>
      </c>
      <c r="D456" s="72">
        <v>-76747.759633585185</v>
      </c>
      <c r="E456" s="72">
        <v>-82651</v>
      </c>
      <c r="F456" s="95"/>
    </row>
    <row r="457" spans="1:6" ht="15.15" hidden="1" customHeight="1" outlineLevel="1">
      <c r="A457" s="75"/>
      <c r="B457" s="71" t="s">
        <v>220</v>
      </c>
      <c r="C457" s="72">
        <v>173952</v>
      </c>
      <c r="D457" s="72">
        <v>2407933</v>
      </c>
      <c r="E457" s="72">
        <v>2581885</v>
      </c>
      <c r="F457" s="95"/>
    </row>
    <row r="458" spans="1:6" ht="15.15" customHeight="1" collapsed="1">
      <c r="A458" s="75" t="s">
        <v>85</v>
      </c>
      <c r="B458" s="74" t="s">
        <v>238</v>
      </c>
      <c r="C458" s="72">
        <f>SUM($C$434:$C$457)</f>
        <v>15804308.005842276</v>
      </c>
      <c r="D458" s="72">
        <f>SUM($D$434:$D$457)</f>
        <v>172651561.84415773</v>
      </c>
      <c r="E458" s="72">
        <f>SUM($E$434:$E$457)</f>
        <v>188455869.84999999</v>
      </c>
      <c r="F458" s="95"/>
    </row>
    <row r="459" spans="1:6" ht="15.15" hidden="1" customHeight="1" outlineLevel="1">
      <c r="A459" s="75"/>
      <c r="B459" s="71" t="s">
        <v>273</v>
      </c>
      <c r="C459" s="72">
        <v>0</v>
      </c>
      <c r="D459" s="72">
        <v>0</v>
      </c>
      <c r="E459" s="72">
        <v>0</v>
      </c>
      <c r="F459" s="95"/>
    </row>
    <row r="460" spans="1:6" ht="15.15" hidden="1" customHeight="1" outlineLevel="1">
      <c r="A460" s="75"/>
      <c r="B460" s="71" t="s">
        <v>203</v>
      </c>
      <c r="C460" s="72">
        <v>-26431</v>
      </c>
      <c r="D460" s="72">
        <v>-12</v>
      </c>
      <c r="E460" s="72">
        <v>-26443</v>
      </c>
      <c r="F460" s="95"/>
    </row>
    <row r="461" spans="1:6" ht="15.15" hidden="1" customHeight="1" outlineLevel="1">
      <c r="A461" s="75"/>
      <c r="B461" s="71" t="s">
        <v>204</v>
      </c>
      <c r="C461" s="72">
        <v>11127.01</v>
      </c>
      <c r="D461" s="72">
        <v>18945.989999999998</v>
      </c>
      <c r="E461" s="72">
        <v>30073</v>
      </c>
      <c r="F461" s="95"/>
    </row>
    <row r="462" spans="1:6" ht="15.15" hidden="1" customHeight="1" outlineLevel="1">
      <c r="A462" s="75"/>
      <c r="B462" s="71" t="s">
        <v>267</v>
      </c>
      <c r="C462" s="72">
        <v>0</v>
      </c>
      <c r="D462" s="72">
        <v>613654</v>
      </c>
      <c r="E462" s="72">
        <v>613654</v>
      </c>
      <c r="F462" s="95"/>
    </row>
    <row r="463" spans="1:6" ht="15.15" hidden="1" customHeight="1" outlineLevel="1">
      <c r="A463" s="75"/>
      <c r="B463" s="71" t="s">
        <v>274</v>
      </c>
      <c r="C463" s="72">
        <v>0</v>
      </c>
      <c r="D463" s="72">
        <v>0</v>
      </c>
      <c r="E463" s="72">
        <v>0</v>
      </c>
      <c r="F463" s="95"/>
    </row>
    <row r="464" spans="1:6" ht="15.15" hidden="1" customHeight="1" outlineLevel="1">
      <c r="A464" s="75"/>
      <c r="B464" s="71" t="s">
        <v>275</v>
      </c>
      <c r="C464" s="72">
        <v>0</v>
      </c>
      <c r="D464" s="72">
        <v>78804</v>
      </c>
      <c r="E464" s="72">
        <v>78804</v>
      </c>
      <c r="F464" s="95"/>
    </row>
    <row r="465" spans="1:6" ht="15.15" hidden="1" customHeight="1" outlineLevel="1">
      <c r="A465" s="75"/>
      <c r="B465" s="71" t="s">
        <v>205</v>
      </c>
      <c r="C465" s="72">
        <v>8826005.6785090994</v>
      </c>
      <c r="D465" s="72">
        <v>86718444.321490899</v>
      </c>
      <c r="E465" s="72">
        <v>95544450</v>
      </c>
      <c r="F465" s="95"/>
    </row>
    <row r="466" spans="1:6" ht="15.15" hidden="1" customHeight="1" outlineLevel="1">
      <c r="A466" s="75"/>
      <c r="B466" s="71" t="s">
        <v>206</v>
      </c>
      <c r="C466" s="72">
        <v>-25544</v>
      </c>
      <c r="D466" s="72">
        <v>-804567</v>
      </c>
      <c r="E466" s="72">
        <v>-830111</v>
      </c>
      <c r="F466" s="95"/>
    </row>
    <row r="467" spans="1:6" ht="15.15" hidden="1" customHeight="1" outlineLevel="1">
      <c r="A467" s="75"/>
      <c r="B467" s="71" t="s">
        <v>268</v>
      </c>
      <c r="C467" s="73"/>
      <c r="D467" s="73"/>
      <c r="E467" s="72">
        <v>0</v>
      </c>
      <c r="F467" s="95"/>
    </row>
    <row r="468" spans="1:6" ht="15.15" hidden="1" customHeight="1" outlineLevel="1">
      <c r="A468" s="75"/>
      <c r="B468" s="71" t="s">
        <v>207</v>
      </c>
      <c r="C468" s="72">
        <v>5564066</v>
      </c>
      <c r="D468" s="72">
        <v>47277679</v>
      </c>
      <c r="E468" s="72">
        <v>52841745</v>
      </c>
      <c r="F468" s="95"/>
    </row>
    <row r="469" spans="1:6" ht="15.15" hidden="1" customHeight="1" outlineLevel="1">
      <c r="A469" s="75"/>
      <c r="B469" s="71" t="s">
        <v>270</v>
      </c>
      <c r="C469" s="72">
        <v>47765</v>
      </c>
      <c r="D469" s="72">
        <v>0</v>
      </c>
      <c r="E469" s="72">
        <v>47765</v>
      </c>
      <c r="F469" s="95"/>
    </row>
    <row r="470" spans="1:6" ht="15.15" hidden="1" customHeight="1" outlineLevel="1">
      <c r="A470" s="75"/>
      <c r="B470" s="71" t="s">
        <v>208</v>
      </c>
      <c r="C470" s="72">
        <v>1306728</v>
      </c>
      <c r="D470" s="72">
        <v>15940411</v>
      </c>
      <c r="E470" s="72">
        <v>17247139</v>
      </c>
      <c r="F470" s="95"/>
    </row>
    <row r="471" spans="1:6" ht="15.15" hidden="1" customHeight="1" outlineLevel="1">
      <c r="A471" s="75"/>
      <c r="B471" s="71" t="s">
        <v>209</v>
      </c>
      <c r="C471" s="72">
        <v>-9991</v>
      </c>
      <c r="D471" s="72">
        <v>-541</v>
      </c>
      <c r="E471" s="72">
        <v>-10532</v>
      </c>
      <c r="F471" s="95"/>
    </row>
    <row r="472" spans="1:6" ht="15.15" hidden="1" customHeight="1" outlineLevel="1">
      <c r="A472" s="75"/>
      <c r="B472" s="71" t="s">
        <v>210</v>
      </c>
      <c r="C472" s="72">
        <v>-5869</v>
      </c>
      <c r="D472" s="72">
        <v>-311</v>
      </c>
      <c r="E472" s="72">
        <v>-6180</v>
      </c>
      <c r="F472" s="95"/>
    </row>
    <row r="473" spans="1:6" ht="15.15" hidden="1" customHeight="1" outlineLevel="1">
      <c r="A473" s="75"/>
      <c r="B473" s="71" t="s">
        <v>211</v>
      </c>
      <c r="C473" s="72">
        <v>146</v>
      </c>
      <c r="D473" s="72">
        <v>10601</v>
      </c>
      <c r="E473" s="72">
        <v>10747</v>
      </c>
      <c r="F473" s="95"/>
    </row>
    <row r="474" spans="1:6" ht="15.15" hidden="1" customHeight="1" outlineLevel="1">
      <c r="A474" s="75"/>
      <c r="B474" s="71" t="s">
        <v>212</v>
      </c>
      <c r="C474" s="73"/>
      <c r="D474" s="73"/>
      <c r="E474" s="72">
        <v>0</v>
      </c>
      <c r="F474" s="95"/>
    </row>
    <row r="475" spans="1:6" ht="15.15" hidden="1" customHeight="1" outlineLevel="1">
      <c r="A475" s="75"/>
      <c r="B475" s="71" t="s">
        <v>213</v>
      </c>
      <c r="C475" s="72">
        <v>479651</v>
      </c>
      <c r="D475" s="72">
        <v>6727371</v>
      </c>
      <c r="E475" s="72">
        <v>7207022</v>
      </c>
      <c r="F475" s="95"/>
    </row>
    <row r="476" spans="1:6" ht="15.15" hidden="1" customHeight="1" outlineLevel="1">
      <c r="A476" s="75"/>
      <c r="B476" s="71" t="s">
        <v>214</v>
      </c>
      <c r="C476" s="73"/>
      <c r="D476" s="73"/>
      <c r="E476" s="72">
        <v>0</v>
      </c>
      <c r="F476" s="95"/>
    </row>
    <row r="477" spans="1:6" ht="15.15" hidden="1" customHeight="1" outlineLevel="1">
      <c r="A477" s="75"/>
      <c r="B477" s="71" t="s">
        <v>269</v>
      </c>
      <c r="C477" s="73"/>
      <c r="D477" s="73"/>
      <c r="E477" s="72">
        <v>0</v>
      </c>
      <c r="F477" s="95"/>
    </row>
    <row r="478" spans="1:6" ht="15.15" hidden="1" customHeight="1" outlineLevel="1">
      <c r="A478" s="75"/>
      <c r="B478" s="71" t="s">
        <v>215</v>
      </c>
      <c r="C478" s="73"/>
      <c r="D478" s="73"/>
      <c r="E478" s="72">
        <v>0</v>
      </c>
      <c r="F478" s="95"/>
    </row>
    <row r="479" spans="1:6" ht="15.15" hidden="1" customHeight="1" outlineLevel="1">
      <c r="A479" s="75"/>
      <c r="B479" s="71" t="s">
        <v>217</v>
      </c>
      <c r="C479" s="72">
        <v>-9172568</v>
      </c>
      <c r="D479" s="72">
        <v>4668646</v>
      </c>
      <c r="E479" s="72">
        <v>-4503922</v>
      </c>
      <c r="F479" s="95"/>
    </row>
    <row r="480" spans="1:6" ht="15.15" hidden="1" customHeight="1" outlineLevel="1">
      <c r="A480" s="75"/>
      <c r="B480" s="71" t="s">
        <v>218</v>
      </c>
      <c r="C480" s="73"/>
      <c r="D480" s="73"/>
      <c r="E480" s="72">
        <v>0</v>
      </c>
      <c r="F480" s="95"/>
    </row>
    <row r="481" spans="1:6" ht="15.15" hidden="1" customHeight="1" outlineLevel="1">
      <c r="A481" s="75"/>
      <c r="B481" s="71" t="s">
        <v>219</v>
      </c>
      <c r="C481" s="73">
        <v>19950.711162723775</v>
      </c>
      <c r="D481" s="72">
        <v>259378.28883727611</v>
      </c>
      <c r="E481" s="72">
        <v>279328.99999999988</v>
      </c>
      <c r="F481" s="95"/>
    </row>
    <row r="482" spans="1:6" ht="15.15" hidden="1" customHeight="1" outlineLevel="1">
      <c r="A482" s="75"/>
      <c r="B482" s="71" t="s">
        <v>220</v>
      </c>
      <c r="C482" s="72">
        <v>-1208</v>
      </c>
      <c r="D482" s="72">
        <v>-16727</v>
      </c>
      <c r="E482" s="72">
        <v>-17935</v>
      </c>
      <c r="F482" s="95"/>
    </row>
    <row r="483" spans="1:6" ht="15.15" customHeight="1" collapsed="1">
      <c r="A483" s="75" t="s">
        <v>87</v>
      </c>
      <c r="B483" s="74" t="s">
        <v>239</v>
      </c>
      <c r="C483" s="72">
        <f>SUM($C$459:$C$482)</f>
        <v>7013828.3996718228</v>
      </c>
      <c r="D483" s="72">
        <f>SUM($D$459:$D$482)</f>
        <v>161491776.60032818</v>
      </c>
      <c r="E483" s="72">
        <f>SUM($E$459:$E$482)</f>
        <v>168505605</v>
      </c>
      <c r="F483" s="95"/>
    </row>
    <row r="484" spans="1:6" ht="15.15" hidden="1" customHeight="1" outlineLevel="1">
      <c r="A484" s="75"/>
      <c r="B484" s="71" t="s">
        <v>273</v>
      </c>
      <c r="C484" s="72">
        <v>0</v>
      </c>
      <c r="D484" s="72">
        <v>0</v>
      </c>
      <c r="E484" s="72">
        <v>0</v>
      </c>
      <c r="F484" s="95"/>
    </row>
    <row r="485" spans="1:6" ht="15.15" hidden="1" customHeight="1" outlineLevel="1">
      <c r="A485" s="75"/>
      <c r="B485" s="71" t="s">
        <v>203</v>
      </c>
      <c r="C485" s="72">
        <v>5421</v>
      </c>
      <c r="D485" s="72">
        <v>3</v>
      </c>
      <c r="E485" s="72">
        <v>5424</v>
      </c>
      <c r="F485" s="95"/>
    </row>
    <row r="486" spans="1:6" ht="15.15" hidden="1" customHeight="1" outlineLevel="1">
      <c r="A486" s="75"/>
      <c r="B486" s="71" t="s">
        <v>204</v>
      </c>
      <c r="C486" s="73"/>
      <c r="D486" s="72">
        <v>0</v>
      </c>
      <c r="E486" s="72">
        <v>0</v>
      </c>
      <c r="F486" s="95"/>
    </row>
    <row r="487" spans="1:6" ht="15.15" hidden="1" customHeight="1" outlineLevel="1">
      <c r="A487" s="75"/>
      <c r="B487" s="71" t="s">
        <v>267</v>
      </c>
      <c r="C487" s="72">
        <v>0</v>
      </c>
      <c r="D487" s="72">
        <v>1275235</v>
      </c>
      <c r="E487" s="72">
        <v>1275235</v>
      </c>
      <c r="F487" s="95"/>
    </row>
    <row r="488" spans="1:6" ht="15.15" hidden="1" customHeight="1" outlineLevel="1">
      <c r="A488" s="75"/>
      <c r="B488" s="71" t="s">
        <v>274</v>
      </c>
      <c r="C488" s="72">
        <v>0</v>
      </c>
      <c r="D488" s="72">
        <v>0</v>
      </c>
      <c r="E488" s="72">
        <v>0</v>
      </c>
      <c r="F488" s="95"/>
    </row>
    <row r="489" spans="1:6" ht="15.15" hidden="1" customHeight="1" outlineLevel="1">
      <c r="A489" s="75"/>
      <c r="B489" s="71" t="s">
        <v>275</v>
      </c>
      <c r="C489" s="72">
        <v>0</v>
      </c>
      <c r="D489" s="72">
        <v>0</v>
      </c>
      <c r="E489" s="72">
        <v>0</v>
      </c>
      <c r="F489" s="95"/>
    </row>
    <row r="490" spans="1:6" ht="15.15" hidden="1" customHeight="1" outlineLevel="1">
      <c r="A490" s="75"/>
      <c r="B490" s="71" t="s">
        <v>205</v>
      </c>
      <c r="C490" s="72">
        <v>4089201.6204435346</v>
      </c>
      <c r="D490" s="72">
        <v>40177767.379556455</v>
      </c>
      <c r="E490" s="72">
        <v>44266968.999999993</v>
      </c>
      <c r="F490" s="95"/>
    </row>
    <row r="491" spans="1:6" ht="15.15" hidden="1" customHeight="1" outlineLevel="1">
      <c r="A491" s="75"/>
      <c r="B491" s="71" t="s">
        <v>206</v>
      </c>
      <c r="C491" s="72">
        <v>389821</v>
      </c>
      <c r="D491" s="72">
        <v>12278535</v>
      </c>
      <c r="E491" s="72">
        <v>12668356</v>
      </c>
      <c r="F491" s="95"/>
    </row>
    <row r="492" spans="1:6" ht="15.15" hidden="1" customHeight="1" outlineLevel="1">
      <c r="A492" s="75"/>
      <c r="B492" s="71" t="s">
        <v>268</v>
      </c>
      <c r="C492" s="72">
        <v>0</v>
      </c>
      <c r="D492" s="72">
        <v>429</v>
      </c>
      <c r="E492" s="72">
        <v>429</v>
      </c>
      <c r="F492" s="95"/>
    </row>
    <row r="493" spans="1:6" ht="15.15" hidden="1" customHeight="1" outlineLevel="1">
      <c r="A493" s="75"/>
      <c r="B493" s="71" t="s">
        <v>207</v>
      </c>
      <c r="C493" s="72">
        <v>661602</v>
      </c>
      <c r="D493" s="72">
        <v>5621671</v>
      </c>
      <c r="E493" s="72">
        <v>6283273</v>
      </c>
      <c r="F493" s="95"/>
    </row>
    <row r="494" spans="1:6" ht="15.15" hidden="1" customHeight="1" outlineLevel="1">
      <c r="A494" s="75"/>
      <c r="B494" s="71" t="s">
        <v>270</v>
      </c>
      <c r="C494" s="72">
        <v>5536</v>
      </c>
      <c r="D494" s="72">
        <v>0</v>
      </c>
      <c r="E494" s="72">
        <v>5536</v>
      </c>
      <c r="F494" s="95"/>
    </row>
    <row r="495" spans="1:6" ht="15.15" hidden="1" customHeight="1" outlineLevel="1">
      <c r="A495" s="75"/>
      <c r="B495" s="71" t="s">
        <v>208</v>
      </c>
      <c r="C495" s="72">
        <v>1022760</v>
      </c>
      <c r="D495" s="72">
        <v>12476359</v>
      </c>
      <c r="E495" s="72">
        <v>13499119</v>
      </c>
      <c r="F495" s="95"/>
    </row>
    <row r="496" spans="1:6" ht="15.15" hidden="1" customHeight="1" outlineLevel="1">
      <c r="A496" s="75"/>
      <c r="B496" s="71" t="s">
        <v>209</v>
      </c>
      <c r="C496" s="72">
        <v>67282</v>
      </c>
      <c r="D496" s="72">
        <v>3642</v>
      </c>
      <c r="E496" s="72">
        <v>70924</v>
      </c>
      <c r="F496" s="95"/>
    </row>
    <row r="497" spans="1:6" ht="15.15" hidden="1" customHeight="1" outlineLevel="1">
      <c r="A497" s="75"/>
      <c r="B497" s="71" t="s">
        <v>210</v>
      </c>
      <c r="C497" s="72">
        <v>204803</v>
      </c>
      <c r="D497" s="72">
        <v>10844</v>
      </c>
      <c r="E497" s="72">
        <v>215647</v>
      </c>
      <c r="F497" s="95"/>
    </row>
    <row r="498" spans="1:6" ht="15.15" hidden="1" customHeight="1" outlineLevel="1">
      <c r="A498" s="75"/>
      <c r="B498" s="71" t="s">
        <v>211</v>
      </c>
      <c r="C498" s="72">
        <v>339</v>
      </c>
      <c r="D498" s="72">
        <v>24661</v>
      </c>
      <c r="E498" s="72">
        <v>25000</v>
      </c>
      <c r="F498" s="95"/>
    </row>
    <row r="499" spans="1:6" ht="15.15" hidden="1" customHeight="1" outlineLevel="1">
      <c r="A499" s="75"/>
      <c r="B499" s="71" t="s">
        <v>212</v>
      </c>
      <c r="C499" s="73"/>
      <c r="D499" s="73"/>
      <c r="E499" s="72">
        <v>0</v>
      </c>
      <c r="F499" s="95"/>
    </row>
    <row r="500" spans="1:6" ht="15.15" hidden="1" customHeight="1" outlineLevel="1">
      <c r="A500" s="75"/>
      <c r="B500" s="71" t="s">
        <v>213</v>
      </c>
      <c r="C500" s="72">
        <v>-657234</v>
      </c>
      <c r="D500" s="72">
        <v>-9218064</v>
      </c>
      <c r="E500" s="72">
        <v>-9875298</v>
      </c>
      <c r="F500" s="95"/>
    </row>
    <row r="501" spans="1:6" ht="15.15" hidden="1" customHeight="1" outlineLevel="1">
      <c r="A501" s="75"/>
      <c r="B501" s="71" t="s">
        <v>214</v>
      </c>
      <c r="C501" s="73"/>
      <c r="D501" s="73"/>
      <c r="E501" s="72">
        <v>0</v>
      </c>
      <c r="F501" s="95"/>
    </row>
    <row r="502" spans="1:6" ht="15.15" hidden="1" customHeight="1" outlineLevel="1">
      <c r="A502" s="75"/>
      <c r="B502" s="71" t="s">
        <v>269</v>
      </c>
      <c r="C502" s="73"/>
      <c r="D502" s="73"/>
      <c r="E502" s="72">
        <v>0</v>
      </c>
      <c r="F502" s="95"/>
    </row>
    <row r="503" spans="1:6" ht="15.15" hidden="1" customHeight="1" outlineLevel="1">
      <c r="A503" s="75"/>
      <c r="B503" s="71" t="s">
        <v>215</v>
      </c>
      <c r="C503" s="73"/>
      <c r="D503" s="73"/>
      <c r="E503" s="72">
        <v>0</v>
      </c>
      <c r="F503" s="95"/>
    </row>
    <row r="504" spans="1:6" ht="15.15" hidden="1" customHeight="1" outlineLevel="1">
      <c r="A504" s="75"/>
      <c r="B504" s="71" t="s">
        <v>217</v>
      </c>
      <c r="C504" s="72">
        <v>268256</v>
      </c>
      <c r="D504" s="72">
        <v>3585758</v>
      </c>
      <c r="E504" s="72">
        <v>3854014</v>
      </c>
      <c r="F504" s="95"/>
    </row>
    <row r="505" spans="1:6" ht="15.15" hidden="1" customHeight="1" outlineLevel="1">
      <c r="A505" s="75"/>
      <c r="B505" s="71" t="s">
        <v>218</v>
      </c>
      <c r="C505" s="73"/>
      <c r="D505" s="73"/>
      <c r="E505" s="72">
        <v>0</v>
      </c>
      <c r="F505" s="95"/>
    </row>
    <row r="506" spans="1:6" ht="15.15" hidden="1" customHeight="1" outlineLevel="1">
      <c r="A506" s="75"/>
      <c r="B506" s="71" t="s">
        <v>219</v>
      </c>
      <c r="C506" s="73"/>
      <c r="D506" s="73"/>
      <c r="E506" s="72">
        <v>0</v>
      </c>
      <c r="F506" s="95"/>
    </row>
    <row r="507" spans="1:6" ht="15.15" hidden="1" customHeight="1" outlineLevel="1">
      <c r="A507" s="75"/>
      <c r="B507" s="71" t="s">
        <v>220</v>
      </c>
      <c r="C507" s="72">
        <v>0</v>
      </c>
      <c r="D507" s="72">
        <v>0</v>
      </c>
      <c r="E507" s="72">
        <v>0</v>
      </c>
      <c r="F507" s="95"/>
    </row>
    <row r="508" spans="1:6" ht="15.15" customHeight="1" collapsed="1">
      <c r="A508" s="75" t="s">
        <v>89</v>
      </c>
      <c r="B508" s="74" t="s">
        <v>240</v>
      </c>
      <c r="C508" s="72">
        <f>SUM($C$484:$C$507)</f>
        <v>6057787.6204435341</v>
      </c>
      <c r="D508" s="72">
        <f>SUM($D$484:$D$507)</f>
        <v>66236840.379556447</v>
      </c>
      <c r="E508" s="72">
        <f>SUM($E$484:$E$507)</f>
        <v>72294628</v>
      </c>
      <c r="F508" s="95"/>
    </row>
    <row r="509" spans="1:6" hidden="1" outlineLevel="1">
      <c r="A509" s="76"/>
      <c r="B509" s="77" t="s">
        <v>273</v>
      </c>
      <c r="C509" s="72">
        <v>0</v>
      </c>
      <c r="D509" s="72">
        <v>58671</v>
      </c>
      <c r="E509" s="72">
        <v>58671</v>
      </c>
      <c r="F509" s="95"/>
    </row>
    <row r="510" spans="1:6" hidden="1" outlineLevel="1">
      <c r="A510" s="76"/>
      <c r="B510" s="77" t="s">
        <v>203</v>
      </c>
      <c r="C510" s="72">
        <v>35923</v>
      </c>
      <c r="D510" s="72">
        <v>17</v>
      </c>
      <c r="E510" s="72">
        <v>35940</v>
      </c>
      <c r="F510" s="95"/>
    </row>
    <row r="511" spans="1:6" hidden="1" outlineLevel="1">
      <c r="A511" s="76"/>
      <c r="B511" s="77" t="s">
        <v>204</v>
      </c>
      <c r="C511" s="73">
        <v>25572.55</v>
      </c>
      <c r="D511" s="73">
        <v>43542.45</v>
      </c>
      <c r="E511" s="72">
        <v>69115</v>
      </c>
      <c r="F511" s="95"/>
    </row>
    <row r="512" spans="1:6" hidden="1" outlineLevel="1">
      <c r="A512" s="76"/>
      <c r="B512" s="77" t="s">
        <v>267</v>
      </c>
      <c r="C512" s="72">
        <v>0</v>
      </c>
      <c r="D512" s="72">
        <v>58072</v>
      </c>
      <c r="E512" s="72">
        <v>58072</v>
      </c>
      <c r="F512" s="95"/>
    </row>
    <row r="513" spans="1:6" hidden="1" outlineLevel="1">
      <c r="A513" s="76"/>
      <c r="B513" s="77" t="s">
        <v>274</v>
      </c>
      <c r="C513" s="72">
        <v>0</v>
      </c>
      <c r="D513" s="72">
        <v>0</v>
      </c>
      <c r="E513" s="72">
        <v>0</v>
      </c>
      <c r="F513" s="95"/>
    </row>
    <row r="514" spans="1:6" hidden="1" outlineLevel="1">
      <c r="A514" s="76"/>
      <c r="B514" s="77" t="s">
        <v>275</v>
      </c>
      <c r="C514" s="72">
        <v>0</v>
      </c>
      <c r="D514" s="72">
        <v>14090</v>
      </c>
      <c r="E514" s="72">
        <v>14090</v>
      </c>
      <c r="F514" s="95"/>
    </row>
    <row r="515" spans="1:6" hidden="1" outlineLevel="1">
      <c r="A515" s="76"/>
      <c r="B515" s="77" t="s">
        <v>205</v>
      </c>
      <c r="C515" s="72">
        <v>320470.79006578407</v>
      </c>
      <c r="D515" s="72">
        <v>3148732.2099342165</v>
      </c>
      <c r="E515" s="72">
        <v>3469203.0000000005</v>
      </c>
      <c r="F515" s="95"/>
    </row>
    <row r="516" spans="1:6" hidden="1" outlineLevel="1">
      <c r="A516" s="76"/>
      <c r="B516" s="77" t="s">
        <v>206</v>
      </c>
      <c r="C516" s="72">
        <v>17642</v>
      </c>
      <c r="D516" s="72">
        <v>555674</v>
      </c>
      <c r="E516" s="72">
        <v>573316</v>
      </c>
      <c r="F516" s="95"/>
    </row>
    <row r="517" spans="1:6" hidden="1" outlineLevel="1">
      <c r="A517" s="76"/>
      <c r="B517" s="77" t="s">
        <v>268</v>
      </c>
      <c r="C517" s="72">
        <v>0</v>
      </c>
      <c r="D517" s="72">
        <v>14669</v>
      </c>
      <c r="E517" s="72">
        <v>14669</v>
      </c>
      <c r="F517" s="95"/>
    </row>
    <row r="518" spans="1:6" hidden="1" outlineLevel="1">
      <c r="A518" s="76"/>
      <c r="B518" s="77" t="s">
        <v>207</v>
      </c>
      <c r="C518" s="72">
        <v>167666</v>
      </c>
      <c r="D518" s="72">
        <v>1428378</v>
      </c>
      <c r="E518" s="72">
        <v>1596044</v>
      </c>
      <c r="F518" s="95"/>
    </row>
    <row r="519" spans="1:6" hidden="1" outlineLevel="1">
      <c r="A519" s="76"/>
      <c r="B519" s="77" t="s">
        <v>270</v>
      </c>
      <c r="C519" s="72">
        <v>5726</v>
      </c>
      <c r="D519" s="72"/>
      <c r="E519" s="72">
        <v>5726</v>
      </c>
      <c r="F519" s="95"/>
    </row>
    <row r="520" spans="1:6" hidden="1" outlineLevel="1">
      <c r="A520" s="76"/>
      <c r="B520" s="77" t="s">
        <v>208</v>
      </c>
      <c r="C520" s="72">
        <v>1854051</v>
      </c>
      <c r="D520" s="72">
        <v>22617059</v>
      </c>
      <c r="E520" s="72">
        <v>24471110</v>
      </c>
      <c r="F520" s="95"/>
    </row>
    <row r="521" spans="1:6" hidden="1" outlineLevel="1">
      <c r="A521" s="76"/>
      <c r="B521" s="77" t="s">
        <v>209</v>
      </c>
      <c r="C521" s="72">
        <v>6900</v>
      </c>
      <c r="D521" s="72">
        <v>374</v>
      </c>
      <c r="E521" s="72">
        <v>7274</v>
      </c>
      <c r="F521" s="95"/>
    </row>
    <row r="522" spans="1:6" hidden="1" outlineLevel="1">
      <c r="A522" s="76"/>
      <c r="B522" s="77" t="s">
        <v>210</v>
      </c>
      <c r="C522" s="72">
        <v>20161</v>
      </c>
      <c r="D522" s="72">
        <v>1068</v>
      </c>
      <c r="E522" s="72">
        <v>21229</v>
      </c>
      <c r="F522" s="95"/>
    </row>
    <row r="523" spans="1:6" hidden="1" outlineLevel="1">
      <c r="A523" s="76"/>
      <c r="B523" s="77" t="s">
        <v>211</v>
      </c>
      <c r="C523" s="72">
        <v>1352</v>
      </c>
      <c r="D523" s="72">
        <v>98475</v>
      </c>
      <c r="E523" s="72">
        <v>99827</v>
      </c>
      <c r="F523" s="95"/>
    </row>
    <row r="524" spans="1:6" hidden="1" outlineLevel="1">
      <c r="A524" s="76"/>
      <c r="B524" s="77" t="s">
        <v>212</v>
      </c>
      <c r="C524" s="73"/>
      <c r="D524" s="73"/>
      <c r="E524" s="72">
        <v>0</v>
      </c>
      <c r="F524" s="95"/>
    </row>
    <row r="525" spans="1:6" hidden="1" outlineLevel="1">
      <c r="A525" s="76"/>
      <c r="B525" s="77" t="s">
        <v>213</v>
      </c>
      <c r="C525" s="72">
        <v>488452</v>
      </c>
      <c r="D525" s="72">
        <v>6850816</v>
      </c>
      <c r="E525" s="72">
        <v>7339268</v>
      </c>
      <c r="F525" s="95"/>
    </row>
    <row r="526" spans="1:6" hidden="1" outlineLevel="1">
      <c r="A526" s="76"/>
      <c r="B526" s="77" t="s">
        <v>214</v>
      </c>
      <c r="C526" s="73"/>
      <c r="D526" s="73"/>
      <c r="E526" s="72">
        <v>0</v>
      </c>
      <c r="F526" s="95"/>
    </row>
    <row r="527" spans="1:6" hidden="1" outlineLevel="1">
      <c r="A527" s="76"/>
      <c r="B527" s="77" t="s">
        <v>269</v>
      </c>
      <c r="C527" s="73"/>
      <c r="D527" s="73"/>
      <c r="E527" s="72">
        <v>0</v>
      </c>
      <c r="F527" s="95"/>
    </row>
    <row r="528" spans="1:6" hidden="1" outlineLevel="1">
      <c r="A528" s="76"/>
      <c r="B528" s="77" t="s">
        <v>215</v>
      </c>
      <c r="C528" s="72">
        <v>16809.61</v>
      </c>
      <c r="D528" s="73"/>
      <c r="E528" s="72">
        <v>16809.61</v>
      </c>
      <c r="F528" s="95"/>
    </row>
    <row r="529" spans="1:6" hidden="1" outlineLevel="1">
      <c r="A529" s="76"/>
      <c r="B529" s="77" t="s">
        <v>217</v>
      </c>
      <c r="C529" s="72">
        <v>108817</v>
      </c>
      <c r="D529" s="72">
        <v>1583469</v>
      </c>
      <c r="E529" s="72">
        <v>1692286</v>
      </c>
      <c r="F529" s="95"/>
    </row>
    <row r="530" spans="1:6" hidden="1" outlineLevel="1">
      <c r="A530" s="76"/>
      <c r="B530" s="77" t="s">
        <v>218</v>
      </c>
      <c r="C530" s="72">
        <v>0</v>
      </c>
      <c r="D530" s="72">
        <v>159082</v>
      </c>
      <c r="E530" s="72">
        <v>159082</v>
      </c>
      <c r="F530" s="95"/>
    </row>
    <row r="531" spans="1:6" hidden="1" outlineLevel="1">
      <c r="A531" s="76"/>
      <c r="B531" s="77" t="s">
        <v>219</v>
      </c>
      <c r="C531" s="72">
        <v>6212.7465279770913</v>
      </c>
      <c r="D531" s="72">
        <v>78331.253472022901</v>
      </c>
      <c r="E531" s="72">
        <v>84544</v>
      </c>
      <c r="F531" s="95"/>
    </row>
    <row r="532" spans="1:6" hidden="1" outlineLevel="1">
      <c r="A532" s="76"/>
      <c r="B532" s="77" t="s">
        <v>220</v>
      </c>
      <c r="C532" s="72">
        <v>4233</v>
      </c>
      <c r="D532" s="72">
        <v>58600</v>
      </c>
      <c r="E532" s="72">
        <v>62833</v>
      </c>
      <c r="F532" s="95"/>
    </row>
    <row r="533" spans="1:6" ht="45" collapsed="1">
      <c r="A533" s="76" t="s">
        <v>91</v>
      </c>
      <c r="B533" s="78" t="s">
        <v>241</v>
      </c>
      <c r="C533" s="72">
        <f>SUM($C$509:$C$532)</f>
        <v>3079988.696593761</v>
      </c>
      <c r="D533" s="72">
        <f>SUM($D$509:$D$532)</f>
        <v>36769119.913406238</v>
      </c>
      <c r="E533" s="72">
        <f>SUM($E$509:$E$532)</f>
        <v>39849108.609999999</v>
      </c>
      <c r="F533" s="95"/>
    </row>
    <row r="534" spans="1:6" ht="15.6" hidden="1" outlineLevel="1" thickBot="1">
      <c r="A534" s="79"/>
      <c r="B534" s="80" t="s">
        <v>273</v>
      </c>
      <c r="C534" s="81">
        <v>0</v>
      </c>
      <c r="D534" s="81">
        <v>1367592</v>
      </c>
      <c r="E534" s="81">
        <v>1367592</v>
      </c>
      <c r="F534" s="95"/>
    </row>
    <row r="535" spans="1:6" ht="15.6" hidden="1" outlineLevel="1" thickBot="1">
      <c r="A535" s="79"/>
      <c r="B535" s="80" t="s">
        <v>203</v>
      </c>
      <c r="C535" s="81">
        <v>797315</v>
      </c>
      <c r="D535" s="81">
        <v>516</v>
      </c>
      <c r="E535" s="81">
        <v>797831</v>
      </c>
      <c r="F535" s="95"/>
    </row>
    <row r="536" spans="1:6" ht="15.6" hidden="1" outlineLevel="1" thickBot="1">
      <c r="A536" s="79"/>
      <c r="B536" s="80" t="s">
        <v>204</v>
      </c>
      <c r="C536" s="81">
        <v>63254.669999999984</v>
      </c>
      <c r="D536" s="81">
        <v>148697.04999999999</v>
      </c>
      <c r="E536" s="81">
        <v>211951.71999999997</v>
      </c>
      <c r="F536" s="95"/>
    </row>
    <row r="537" spans="1:6" ht="15.6" hidden="1" outlineLevel="1" thickBot="1">
      <c r="A537" s="79"/>
      <c r="B537" s="80" t="s">
        <v>267</v>
      </c>
      <c r="C537" s="81">
        <v>0</v>
      </c>
      <c r="D537" s="81">
        <v>2974234</v>
      </c>
      <c r="E537" s="81">
        <v>2974234</v>
      </c>
      <c r="F537" s="95"/>
    </row>
    <row r="538" spans="1:6" ht="15.6" hidden="1" outlineLevel="1" thickBot="1">
      <c r="A538" s="79"/>
      <c r="B538" s="80" t="s">
        <v>274</v>
      </c>
      <c r="C538" s="81">
        <v>16779.669999999998</v>
      </c>
      <c r="D538" s="81">
        <v>0</v>
      </c>
      <c r="E538" s="81">
        <v>16779.669999999998</v>
      </c>
      <c r="F538" s="95"/>
    </row>
    <row r="539" spans="1:6" ht="15.6" hidden="1" outlineLevel="1" thickBot="1">
      <c r="A539" s="79"/>
      <c r="B539" s="80" t="s">
        <v>275</v>
      </c>
      <c r="C539" s="81">
        <v>0</v>
      </c>
      <c r="D539" s="81">
        <v>543245</v>
      </c>
      <c r="E539" s="81">
        <v>543245</v>
      </c>
      <c r="F539" s="95"/>
    </row>
    <row r="540" spans="1:6" ht="15.6" hidden="1" outlineLevel="1" thickBot="1">
      <c r="A540" s="79"/>
      <c r="B540" s="80" t="s">
        <v>205</v>
      </c>
      <c r="C540" s="81">
        <v>20824969.867313243</v>
      </c>
      <c r="D540" s="81">
        <v>207548190.13268667</v>
      </c>
      <c r="E540" s="81">
        <v>228373159.99999991</v>
      </c>
      <c r="F540" s="95"/>
    </row>
    <row r="541" spans="1:6" ht="15.6" hidden="1" outlineLevel="1" thickBot="1">
      <c r="A541" s="79"/>
      <c r="B541" s="80" t="s">
        <v>206</v>
      </c>
      <c r="C541" s="81">
        <v>901638</v>
      </c>
      <c r="D541" s="81">
        <v>28399750</v>
      </c>
      <c r="E541" s="81">
        <v>29301388</v>
      </c>
      <c r="F541" s="95"/>
    </row>
    <row r="542" spans="1:6" ht="15.6" hidden="1" outlineLevel="1" thickBot="1">
      <c r="A542" s="79"/>
      <c r="B542" s="80" t="s">
        <v>268</v>
      </c>
      <c r="C542" s="81">
        <v>0</v>
      </c>
      <c r="D542" s="81">
        <v>15700</v>
      </c>
      <c r="E542" s="81">
        <v>15700</v>
      </c>
      <c r="F542" s="95"/>
    </row>
    <row r="543" spans="1:6" ht="15.6" hidden="1" outlineLevel="1" thickBot="1">
      <c r="A543" s="79"/>
      <c r="B543" s="80" t="s">
        <v>207</v>
      </c>
      <c r="C543" s="81">
        <v>10361832</v>
      </c>
      <c r="D543" s="81">
        <v>89769441</v>
      </c>
      <c r="E543" s="81">
        <v>100131273</v>
      </c>
      <c r="F543" s="95"/>
    </row>
    <row r="544" spans="1:6" ht="15.6" hidden="1" outlineLevel="1" thickBot="1">
      <c r="A544" s="79"/>
      <c r="B544" s="80" t="s">
        <v>270</v>
      </c>
      <c r="C544" s="81">
        <v>345219</v>
      </c>
      <c r="D544" s="81">
        <v>57500</v>
      </c>
      <c r="E544" s="81">
        <v>402719</v>
      </c>
      <c r="F544" s="95"/>
    </row>
    <row r="545" spans="1:6" ht="15.6" hidden="1" outlineLevel="1" thickBot="1">
      <c r="A545" s="79"/>
      <c r="B545" s="80" t="s">
        <v>208</v>
      </c>
      <c r="C545" s="81">
        <v>6627608</v>
      </c>
      <c r="D545" s="81">
        <v>80848335</v>
      </c>
      <c r="E545" s="81">
        <v>87475943</v>
      </c>
      <c r="F545" s="95"/>
    </row>
    <row r="546" spans="1:6" ht="15.6" hidden="1" outlineLevel="1" thickBot="1">
      <c r="A546" s="79"/>
      <c r="B546" s="80" t="s">
        <v>209</v>
      </c>
      <c r="C546" s="81">
        <v>92011</v>
      </c>
      <c r="D546" s="81">
        <v>4979</v>
      </c>
      <c r="E546" s="81">
        <v>96990</v>
      </c>
      <c r="F546" s="95"/>
    </row>
    <row r="547" spans="1:6" ht="15.6" hidden="1" outlineLevel="1" thickBot="1">
      <c r="A547" s="79"/>
      <c r="B547" s="80" t="s">
        <v>210</v>
      </c>
      <c r="C547" s="81">
        <v>557577</v>
      </c>
      <c r="D547" s="81">
        <v>29522</v>
      </c>
      <c r="E547" s="81">
        <v>587099</v>
      </c>
      <c r="F547" s="95"/>
    </row>
    <row r="548" spans="1:6" ht="15.6" hidden="1" outlineLevel="1" thickBot="1">
      <c r="A548" s="79"/>
      <c r="B548" s="80" t="s">
        <v>211</v>
      </c>
      <c r="C548" s="81">
        <v>31465</v>
      </c>
      <c r="D548" s="81">
        <v>2291289</v>
      </c>
      <c r="E548" s="81">
        <v>2322754</v>
      </c>
      <c r="F548" s="95"/>
    </row>
    <row r="549" spans="1:6" ht="15.6" hidden="1" outlineLevel="1" thickBot="1">
      <c r="A549" s="79"/>
      <c r="B549" s="80" t="s">
        <v>212</v>
      </c>
      <c r="C549" s="81">
        <v>524548.50307199871</v>
      </c>
      <c r="D549" s="81">
        <v>3075558.3369280011</v>
      </c>
      <c r="E549" s="81">
        <v>3600106.84</v>
      </c>
      <c r="F549" s="95"/>
    </row>
    <row r="550" spans="1:6" ht="15.6" hidden="1" outlineLevel="1" thickBot="1">
      <c r="A550" s="79"/>
      <c r="B550" s="80" t="s">
        <v>213</v>
      </c>
      <c r="C550" s="81">
        <v>1885203</v>
      </c>
      <c r="D550" s="81">
        <v>26441027</v>
      </c>
      <c r="E550" s="81">
        <v>28326230</v>
      </c>
      <c r="F550" s="95"/>
    </row>
    <row r="551" spans="1:6" ht="15.6" hidden="1" outlineLevel="1" thickBot="1">
      <c r="A551" s="79"/>
      <c r="B551" s="80" t="s">
        <v>214</v>
      </c>
      <c r="C551" s="81">
        <v>27404</v>
      </c>
      <c r="D551" s="81">
        <v>132724</v>
      </c>
      <c r="E551" s="81">
        <v>160128</v>
      </c>
      <c r="F551" s="95"/>
    </row>
    <row r="552" spans="1:6" ht="15.6" hidden="1" outlineLevel="1" thickBot="1">
      <c r="A552" s="79"/>
      <c r="B552" s="80" t="s">
        <v>269</v>
      </c>
      <c r="C552" s="81">
        <v>6142</v>
      </c>
      <c r="D552" s="81">
        <v>25392</v>
      </c>
      <c r="E552" s="81">
        <v>31534</v>
      </c>
      <c r="F552" s="95"/>
    </row>
    <row r="553" spans="1:6" ht="15.6" hidden="1" outlineLevel="1" thickBot="1">
      <c r="A553" s="79"/>
      <c r="B553" s="80" t="s">
        <v>215</v>
      </c>
      <c r="C553" s="81">
        <v>29212.729999999996</v>
      </c>
      <c r="D553" s="81">
        <v>0</v>
      </c>
      <c r="E553" s="81">
        <v>29212.729999999996</v>
      </c>
      <c r="F553" s="95"/>
    </row>
    <row r="554" spans="1:6" ht="15.6" hidden="1" outlineLevel="1" thickBot="1">
      <c r="A554" s="79"/>
      <c r="B554" s="80" t="s">
        <v>217</v>
      </c>
      <c r="C554" s="81">
        <v>2668803</v>
      </c>
      <c r="D554" s="81">
        <v>25550521</v>
      </c>
      <c r="E554" s="81">
        <v>28219324</v>
      </c>
      <c r="F554" s="95"/>
    </row>
    <row r="555" spans="1:6" ht="15.6" hidden="1" outlineLevel="1" thickBot="1">
      <c r="A555" s="79"/>
      <c r="B555" s="80" t="s">
        <v>218</v>
      </c>
      <c r="C555" s="81">
        <v>11328</v>
      </c>
      <c r="D555" s="81">
        <v>-27301</v>
      </c>
      <c r="E555" s="81">
        <v>-15973</v>
      </c>
      <c r="F555" s="95"/>
    </row>
    <row r="556" spans="1:6" ht="15.6" hidden="1" outlineLevel="1" thickBot="1">
      <c r="A556" s="79"/>
      <c r="B556" s="80" t="s">
        <v>219</v>
      </c>
      <c r="C556" s="81">
        <v>138050.13172408557</v>
      </c>
      <c r="D556" s="81">
        <v>1797223.8682759136</v>
      </c>
      <c r="E556" s="81">
        <v>1935273.9999999993</v>
      </c>
      <c r="F556" s="95"/>
    </row>
    <row r="557" spans="1:6" ht="15.6" hidden="1" outlineLevel="1" thickBot="1">
      <c r="A557" s="79"/>
      <c r="B557" s="80" t="s">
        <v>220</v>
      </c>
      <c r="C557" s="81">
        <v>168511</v>
      </c>
      <c r="D557" s="81">
        <v>2332606</v>
      </c>
      <c r="E557" s="81">
        <v>2501117</v>
      </c>
      <c r="F557" s="95"/>
    </row>
    <row r="558" spans="1:6" ht="34.049999999999997" customHeight="1" collapsed="1" thickBot="1">
      <c r="A558" s="79" t="s">
        <v>93</v>
      </c>
      <c r="B558" s="82" t="s">
        <v>242</v>
      </c>
      <c r="C558" s="81">
        <f>SUM($C$534:$C$557)</f>
        <v>46078871.572109319</v>
      </c>
      <c r="D558" s="81">
        <f>SUM($D$534:$D$557)</f>
        <v>473326741.38789064</v>
      </c>
      <c r="E558" s="81">
        <f>SUM($E$534:$E$557)</f>
        <v>519405612.95999986</v>
      </c>
      <c r="F558" s="95"/>
    </row>
    <row r="559" spans="1:6">
      <c r="B559" s="96"/>
      <c r="C559" s="95"/>
      <c r="D559" s="95"/>
      <c r="E559" s="95"/>
    </row>
    <row r="560" spans="1:6">
      <c r="B560" s="96"/>
      <c r="C560" s="95"/>
      <c r="D560" s="95"/>
      <c r="E560" s="95"/>
    </row>
    <row r="561" spans="2:5">
      <c r="B561" s="96"/>
      <c r="C561" s="95"/>
      <c r="D561" s="95"/>
      <c r="E561" s="95"/>
    </row>
    <row r="562" spans="2:5">
      <c r="B562" s="96"/>
      <c r="C562" s="95"/>
      <c r="D562" s="95"/>
      <c r="E562" s="95"/>
    </row>
    <row r="563" spans="2:5">
      <c r="B563" s="96"/>
      <c r="C563" s="95"/>
      <c r="D563" s="95"/>
      <c r="E563" s="95"/>
    </row>
    <row r="564" spans="2:5">
      <c r="B564" s="96"/>
      <c r="C564" s="95"/>
      <c r="D564" s="95"/>
      <c r="E564" s="95"/>
    </row>
  </sheetData>
  <dataConsolidate link="1"/>
  <mergeCells count="6">
    <mergeCell ref="A383:E383"/>
    <mergeCell ref="A1:E1"/>
    <mergeCell ref="A2:E2"/>
    <mergeCell ref="A3:E3"/>
    <mergeCell ref="A5:E5"/>
    <mergeCell ref="A7:E7"/>
  </mergeCells>
  <pageMargins left="0.69" right="0.5" top="0.84" bottom="0.75" header="0.5" footer="0.5"/>
  <pageSetup firstPageNumber="25" orientation="landscape" useFirstPageNumber="1" r:id="rId1"/>
  <headerFooter alignWithMargins="0">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07107-E0FE-4466-AB29-265A41A1D40B}">
  <dimension ref="A1:F449"/>
  <sheetViews>
    <sheetView showGridLines="0" zoomScaleNormal="100" workbookViewId="0">
      <selection activeCell="D444" sqref="D444"/>
    </sheetView>
  </sheetViews>
  <sheetFormatPr defaultColWidth="9.109375" defaultRowHeight="15" outlineLevelRow="1"/>
  <cols>
    <col min="1" max="1" width="5" style="95" customWidth="1"/>
    <col min="2" max="2" width="60.88671875" style="95" customWidth="1"/>
    <col min="3" max="5" width="19.6640625" style="95" customWidth="1"/>
    <col min="6" max="6" width="9.5546875" style="95" customWidth="1"/>
    <col min="7" max="16384" width="9.109375" style="95"/>
  </cols>
  <sheetData>
    <row r="1" spans="1:6" ht="16.8">
      <c r="A1" s="468" t="s">
        <v>196</v>
      </c>
      <c r="B1" s="469"/>
      <c r="C1" s="469"/>
      <c r="D1" s="469"/>
      <c r="E1" s="469"/>
    </row>
    <row r="2" spans="1:6" ht="16.8">
      <c r="A2" s="468" t="s">
        <v>197</v>
      </c>
      <c r="B2" s="469"/>
      <c r="C2" s="469"/>
      <c r="D2" s="469"/>
      <c r="E2" s="469"/>
    </row>
    <row r="3" spans="1:6" ht="16.8">
      <c r="A3" s="468" t="s">
        <v>243</v>
      </c>
      <c r="B3" s="469"/>
      <c r="C3" s="469"/>
      <c r="D3" s="469"/>
      <c r="E3" s="469"/>
    </row>
    <row r="4" spans="1:6" ht="15" customHeight="1">
      <c r="A4" s="470" t="s">
        <v>36</v>
      </c>
      <c r="B4" s="470"/>
      <c r="C4" s="470"/>
      <c r="D4" s="471" t="s">
        <v>278</v>
      </c>
      <c r="E4" s="471"/>
    </row>
    <row r="5" spans="1:6" ht="14.25" customHeight="1">
      <c r="A5" s="470"/>
      <c r="B5" s="470"/>
      <c r="C5" s="470"/>
      <c r="D5" s="472"/>
      <c r="E5" s="472"/>
    </row>
    <row r="6" spans="1:6" ht="16.8">
      <c r="A6" s="97"/>
      <c r="B6" s="98"/>
      <c r="C6" s="99" t="s">
        <v>200</v>
      </c>
      <c r="D6" s="99" t="s">
        <v>201</v>
      </c>
      <c r="E6" s="99" t="s">
        <v>193</v>
      </c>
    </row>
    <row r="7" spans="1:6" ht="16.8">
      <c r="A7" s="461" t="s">
        <v>245</v>
      </c>
      <c r="B7" s="462"/>
      <c r="C7" s="462"/>
      <c r="D7" s="462"/>
      <c r="E7" s="463"/>
    </row>
    <row r="8" spans="1:6" ht="18" customHeight="1">
      <c r="A8" s="461" t="s">
        <v>246</v>
      </c>
      <c r="B8" s="462"/>
      <c r="C8" s="462"/>
      <c r="D8" s="462"/>
      <c r="E8" s="463"/>
    </row>
    <row r="9" spans="1:6" ht="18" hidden="1" customHeight="1" outlineLevel="1">
      <c r="A9" s="100" t="s">
        <v>49</v>
      </c>
      <c r="B9" s="101" t="s">
        <v>273</v>
      </c>
      <c r="C9" s="102">
        <v>0</v>
      </c>
      <c r="D9" s="102">
        <v>0</v>
      </c>
      <c r="E9" s="102">
        <v>0</v>
      </c>
      <c r="F9" s="95" t="b">
        <f t="shared" ref="F9:F31" si="0">IF(SUM(C9:D9)=E9, TRUE, E9-SUM(C9:D9))</f>
        <v>1</v>
      </c>
    </row>
    <row r="10" spans="1:6" ht="18" hidden="1" customHeight="1" outlineLevel="1">
      <c r="A10" s="100"/>
      <c r="B10" s="101" t="s">
        <v>203</v>
      </c>
      <c r="C10" s="102">
        <v>2747388.19</v>
      </c>
      <c r="D10" s="102">
        <v>0</v>
      </c>
      <c r="E10" s="102">
        <v>2747388.19</v>
      </c>
      <c r="F10" s="95" t="b">
        <f t="shared" si="0"/>
        <v>1</v>
      </c>
    </row>
    <row r="11" spans="1:6" ht="18" hidden="1" customHeight="1" outlineLevel="1">
      <c r="A11" s="100" t="s">
        <v>49</v>
      </c>
      <c r="B11" s="101" t="s">
        <v>204</v>
      </c>
      <c r="C11" s="103"/>
      <c r="D11" s="103"/>
      <c r="E11" s="102">
        <v>0</v>
      </c>
      <c r="F11" s="95" t="b">
        <f t="shared" si="0"/>
        <v>1</v>
      </c>
    </row>
    <row r="12" spans="1:6" ht="18" hidden="1" customHeight="1" outlineLevel="1">
      <c r="A12" s="100" t="s">
        <v>49</v>
      </c>
      <c r="B12" s="101" t="s">
        <v>267</v>
      </c>
      <c r="C12" s="102">
        <v>0</v>
      </c>
      <c r="D12" s="102">
        <v>20000</v>
      </c>
      <c r="E12" s="102">
        <v>20000</v>
      </c>
      <c r="F12" s="95" t="b">
        <f t="shared" si="0"/>
        <v>1</v>
      </c>
    </row>
    <row r="13" spans="1:6" ht="18" hidden="1" customHeight="1" outlineLevel="1">
      <c r="A13" s="100"/>
      <c r="B13" s="101" t="s">
        <v>274</v>
      </c>
      <c r="C13" s="102">
        <v>0</v>
      </c>
      <c r="D13" s="102">
        <v>0</v>
      </c>
      <c r="E13" s="102">
        <v>0</v>
      </c>
      <c r="F13" s="95" t="b">
        <f t="shared" ref="F13:F14" si="1">IF(SUM(C13:D13)=E13, TRUE, E13-SUM(C13:D13))</f>
        <v>1</v>
      </c>
    </row>
    <row r="14" spans="1:6" ht="18" hidden="1" customHeight="1" outlineLevel="1">
      <c r="A14" s="100"/>
      <c r="B14" s="101" t="s">
        <v>275</v>
      </c>
      <c r="C14" s="102">
        <v>0</v>
      </c>
      <c r="D14" s="102">
        <v>46800</v>
      </c>
      <c r="E14" s="102">
        <v>46800</v>
      </c>
      <c r="F14" s="95" t="b">
        <f t="shared" si="1"/>
        <v>1</v>
      </c>
    </row>
    <row r="15" spans="1:6" ht="18" hidden="1" customHeight="1" outlineLevel="1">
      <c r="A15" s="100" t="s">
        <v>49</v>
      </c>
      <c r="B15" s="101" t="s">
        <v>205</v>
      </c>
      <c r="C15" s="102">
        <v>6443310</v>
      </c>
      <c r="D15" s="102">
        <v>59605804</v>
      </c>
      <c r="E15" s="102">
        <v>66049114</v>
      </c>
      <c r="F15" s="95" t="b">
        <f t="shared" si="0"/>
        <v>1</v>
      </c>
    </row>
    <row r="16" spans="1:6" ht="18" hidden="1" customHeight="1" outlineLevel="1">
      <c r="A16" s="100" t="s">
        <v>49</v>
      </c>
      <c r="B16" s="101" t="s">
        <v>206</v>
      </c>
      <c r="C16" s="102">
        <v>1450385</v>
      </c>
      <c r="D16" s="102">
        <v>7754617</v>
      </c>
      <c r="E16" s="102">
        <v>9205002</v>
      </c>
      <c r="F16" s="95" t="b">
        <f t="shared" si="0"/>
        <v>1</v>
      </c>
    </row>
    <row r="17" spans="1:6" ht="18" hidden="1" customHeight="1" outlineLevel="1">
      <c r="A17" s="100" t="s">
        <v>49</v>
      </c>
      <c r="B17" s="101" t="s">
        <v>268</v>
      </c>
      <c r="C17" s="102">
        <v>0</v>
      </c>
      <c r="D17" s="102">
        <v>42852</v>
      </c>
      <c r="E17" s="102">
        <v>42852</v>
      </c>
      <c r="F17" s="95" t="b">
        <f t="shared" si="0"/>
        <v>1</v>
      </c>
    </row>
    <row r="18" spans="1:6" ht="18" hidden="1" customHeight="1" outlineLevel="1">
      <c r="A18" s="100" t="s">
        <v>49</v>
      </c>
      <c r="B18" s="101" t="s">
        <v>207</v>
      </c>
      <c r="C18" s="102">
        <v>5547194</v>
      </c>
      <c r="D18" s="102">
        <v>46807897</v>
      </c>
      <c r="E18" s="102">
        <v>52355091</v>
      </c>
      <c r="F18" s="95" t="b">
        <f t="shared" si="0"/>
        <v>1</v>
      </c>
    </row>
    <row r="19" spans="1:6" ht="18" hidden="1" customHeight="1" outlineLevel="1">
      <c r="A19" s="100"/>
      <c r="B19" s="101" t="s">
        <v>270</v>
      </c>
      <c r="C19" s="102"/>
      <c r="D19" s="102"/>
      <c r="E19" s="102">
        <v>0</v>
      </c>
      <c r="F19" s="95" t="b">
        <f t="shared" si="0"/>
        <v>1</v>
      </c>
    </row>
    <row r="20" spans="1:6" ht="18" hidden="1" customHeight="1" outlineLevel="1">
      <c r="A20" s="100" t="s">
        <v>49</v>
      </c>
      <c r="B20" s="101" t="s">
        <v>208</v>
      </c>
      <c r="C20" s="102">
        <v>12874616</v>
      </c>
      <c r="D20" s="102">
        <v>116382891</v>
      </c>
      <c r="E20" s="102">
        <v>129257507</v>
      </c>
      <c r="F20" s="95" t="b">
        <f t="shared" si="0"/>
        <v>1</v>
      </c>
    </row>
    <row r="21" spans="1:6" ht="18" hidden="1" customHeight="1" outlineLevel="1">
      <c r="A21" s="100" t="s">
        <v>49</v>
      </c>
      <c r="B21" s="101" t="s">
        <v>209</v>
      </c>
      <c r="C21" s="102">
        <v>0</v>
      </c>
      <c r="D21" s="102">
        <v>0</v>
      </c>
      <c r="E21" s="102">
        <v>0</v>
      </c>
      <c r="F21" s="95" t="b">
        <f t="shared" si="0"/>
        <v>1</v>
      </c>
    </row>
    <row r="22" spans="1:6" ht="18" hidden="1" customHeight="1" outlineLevel="1">
      <c r="A22" s="100" t="s">
        <v>49</v>
      </c>
      <c r="B22" s="101" t="s">
        <v>210</v>
      </c>
      <c r="C22" s="102">
        <v>0</v>
      </c>
      <c r="D22" s="102">
        <v>0</v>
      </c>
      <c r="E22" s="102">
        <v>0</v>
      </c>
      <c r="F22" s="95" t="b">
        <f t="shared" si="0"/>
        <v>1</v>
      </c>
    </row>
    <row r="23" spans="1:6" ht="18" hidden="1" customHeight="1" outlineLevel="1">
      <c r="A23" s="100" t="s">
        <v>49</v>
      </c>
      <c r="B23" s="101" t="s">
        <v>211</v>
      </c>
      <c r="C23" s="102">
        <v>0</v>
      </c>
      <c r="D23" s="102">
        <v>1610000</v>
      </c>
      <c r="E23" s="102">
        <v>1610000</v>
      </c>
      <c r="F23" s="95" t="b">
        <f t="shared" si="0"/>
        <v>1</v>
      </c>
    </row>
    <row r="24" spans="1:6" ht="18" hidden="1" customHeight="1" outlineLevel="1">
      <c r="A24" s="100" t="s">
        <v>49</v>
      </c>
      <c r="B24" s="101" t="s">
        <v>212</v>
      </c>
      <c r="C24" s="102">
        <v>0</v>
      </c>
      <c r="D24" s="102">
        <v>1350000</v>
      </c>
      <c r="E24" s="102">
        <v>1350000</v>
      </c>
      <c r="F24" s="95" t="b">
        <f t="shared" si="0"/>
        <v>1</v>
      </c>
    </row>
    <row r="25" spans="1:6" ht="18" hidden="1" customHeight="1" outlineLevel="1">
      <c r="A25" s="100" t="s">
        <v>49</v>
      </c>
      <c r="B25" s="101" t="s">
        <v>213</v>
      </c>
      <c r="C25" s="102">
        <v>2453124</v>
      </c>
      <c r="D25" s="102">
        <v>31476728</v>
      </c>
      <c r="E25" s="102">
        <v>33929852</v>
      </c>
      <c r="F25" s="95" t="b">
        <f t="shared" si="0"/>
        <v>1</v>
      </c>
    </row>
    <row r="26" spans="1:6" ht="18" hidden="1" customHeight="1" outlineLevel="1">
      <c r="A26" s="100" t="s">
        <v>49</v>
      </c>
      <c r="B26" s="101" t="s">
        <v>214</v>
      </c>
      <c r="C26" s="102">
        <v>0</v>
      </c>
      <c r="D26" s="102">
        <v>0</v>
      </c>
      <c r="E26" s="102">
        <v>0</v>
      </c>
      <c r="F26" s="95" t="b">
        <f t="shared" si="0"/>
        <v>1</v>
      </c>
    </row>
    <row r="27" spans="1:6" ht="18" hidden="1" customHeight="1" outlineLevel="1">
      <c r="A27" s="100" t="s">
        <v>49</v>
      </c>
      <c r="B27" s="101" t="s">
        <v>215</v>
      </c>
      <c r="C27" s="102">
        <v>135000</v>
      </c>
      <c r="D27" s="103"/>
      <c r="E27" s="102">
        <v>135000</v>
      </c>
      <c r="F27" s="95" t="b">
        <f t="shared" si="0"/>
        <v>1</v>
      </c>
    </row>
    <row r="28" spans="1:6" ht="18" hidden="1" customHeight="1" outlineLevel="1">
      <c r="A28" s="100" t="s">
        <v>49</v>
      </c>
      <c r="B28" s="101" t="s">
        <v>217</v>
      </c>
      <c r="C28" s="102">
        <v>27292945</v>
      </c>
      <c r="D28" s="102">
        <v>38765315</v>
      </c>
      <c r="E28" s="102">
        <v>66058260</v>
      </c>
      <c r="F28" s="95" t="b">
        <f t="shared" si="0"/>
        <v>1</v>
      </c>
    </row>
    <row r="29" spans="1:6" ht="18" hidden="1" customHeight="1" outlineLevel="1">
      <c r="A29" s="100" t="s">
        <v>49</v>
      </c>
      <c r="B29" s="101" t="s">
        <v>218</v>
      </c>
      <c r="C29" s="103"/>
      <c r="D29" s="103"/>
      <c r="E29" s="102">
        <v>0</v>
      </c>
      <c r="F29" s="95" t="b">
        <f t="shared" si="0"/>
        <v>1</v>
      </c>
    </row>
    <row r="30" spans="1:6" ht="18" hidden="1" customHeight="1" outlineLevel="1">
      <c r="A30" s="100" t="s">
        <v>49</v>
      </c>
      <c r="B30" s="101" t="s">
        <v>219</v>
      </c>
      <c r="C30" s="103"/>
      <c r="D30" s="102">
        <v>203822</v>
      </c>
      <c r="E30" s="102">
        <v>203822</v>
      </c>
      <c r="F30" s="95" t="b">
        <f t="shared" si="0"/>
        <v>1</v>
      </c>
    </row>
    <row r="31" spans="1:6" ht="18" hidden="1" customHeight="1" outlineLevel="1">
      <c r="A31" s="100" t="s">
        <v>49</v>
      </c>
      <c r="B31" s="101" t="s">
        <v>220</v>
      </c>
      <c r="C31" s="102">
        <v>0</v>
      </c>
      <c r="D31" s="102">
        <v>4047670</v>
      </c>
      <c r="E31" s="102">
        <v>4047670</v>
      </c>
      <c r="F31" s="95" t="b">
        <f t="shared" si="0"/>
        <v>1</v>
      </c>
    </row>
    <row r="32" spans="1:6" ht="18" customHeight="1" collapsed="1">
      <c r="A32" s="100" t="s">
        <v>39</v>
      </c>
      <c r="B32" s="104" t="s">
        <v>247</v>
      </c>
      <c r="C32" s="102">
        <f>SUM($C$9:$C$31)</f>
        <v>58943962.189999998</v>
      </c>
      <c r="D32" s="102">
        <f>SUM($D$9:$D$31)</f>
        <v>308114396</v>
      </c>
      <c r="E32" s="102">
        <f>SUM($E$9:$E$31)</f>
        <v>367058358.19</v>
      </c>
    </row>
    <row r="33" spans="1:5" ht="18" hidden="1" customHeight="1" outlineLevel="1">
      <c r="A33" s="100" t="s">
        <v>49</v>
      </c>
      <c r="B33" s="101" t="s">
        <v>273</v>
      </c>
      <c r="C33" s="102">
        <v>0</v>
      </c>
      <c r="D33" s="102">
        <v>53667358</v>
      </c>
      <c r="E33" s="102">
        <v>53667358</v>
      </c>
    </row>
    <row r="34" spans="1:5" ht="18" hidden="1" customHeight="1" outlineLevel="1">
      <c r="A34" s="100"/>
      <c r="B34" s="101" t="s">
        <v>203</v>
      </c>
      <c r="C34" s="102">
        <v>2815401.600000001</v>
      </c>
      <c r="D34" s="102">
        <v>0</v>
      </c>
      <c r="E34" s="102">
        <v>2815401.600000001</v>
      </c>
    </row>
    <row r="35" spans="1:5" ht="18" hidden="1" customHeight="1" outlineLevel="1">
      <c r="A35" s="100" t="s">
        <v>49</v>
      </c>
      <c r="B35" s="101" t="s">
        <v>204</v>
      </c>
      <c r="C35" s="102">
        <v>1261956</v>
      </c>
      <c r="D35" s="102">
        <v>0</v>
      </c>
      <c r="E35" s="102">
        <v>1261956</v>
      </c>
    </row>
    <row r="36" spans="1:5" ht="18" hidden="1" customHeight="1" outlineLevel="1">
      <c r="A36" s="100" t="s">
        <v>49</v>
      </c>
      <c r="B36" s="101" t="s">
        <v>267</v>
      </c>
      <c r="C36" s="102">
        <v>0</v>
      </c>
      <c r="D36" s="102">
        <v>636259</v>
      </c>
      <c r="E36" s="102">
        <v>636259</v>
      </c>
    </row>
    <row r="37" spans="1:5" ht="18" hidden="1" customHeight="1" outlineLevel="1">
      <c r="A37" s="100"/>
      <c r="B37" s="101" t="s">
        <v>274</v>
      </c>
      <c r="C37" s="102">
        <v>29800440.739999998</v>
      </c>
      <c r="D37" s="102">
        <v>0</v>
      </c>
      <c r="E37" s="102">
        <v>29800440.739999998</v>
      </c>
    </row>
    <row r="38" spans="1:5" ht="18" hidden="1" customHeight="1" outlineLevel="1">
      <c r="A38" s="100"/>
      <c r="B38" s="101" t="s">
        <v>275</v>
      </c>
      <c r="C38" s="102">
        <v>0</v>
      </c>
      <c r="D38" s="102">
        <v>494875</v>
      </c>
      <c r="E38" s="102">
        <v>494875</v>
      </c>
    </row>
    <row r="39" spans="1:5" ht="18" hidden="1" customHeight="1" outlineLevel="1">
      <c r="A39" s="100" t="s">
        <v>49</v>
      </c>
      <c r="B39" s="101" t="s">
        <v>205</v>
      </c>
      <c r="C39" s="102">
        <v>8486920</v>
      </c>
      <c r="D39" s="102">
        <v>99945726</v>
      </c>
      <c r="E39" s="102">
        <v>108432646</v>
      </c>
    </row>
    <row r="40" spans="1:5" ht="18" hidden="1" customHeight="1" outlineLevel="1">
      <c r="A40" s="100" t="s">
        <v>49</v>
      </c>
      <c r="B40" s="101" t="s">
        <v>206</v>
      </c>
      <c r="C40" s="102">
        <v>2083615</v>
      </c>
      <c r="D40" s="102">
        <v>34641027</v>
      </c>
      <c r="E40" s="102">
        <v>36724642</v>
      </c>
    </row>
    <row r="41" spans="1:5" ht="18" hidden="1" customHeight="1" outlineLevel="1">
      <c r="A41" s="100" t="s">
        <v>49</v>
      </c>
      <c r="B41" s="101" t="s">
        <v>268</v>
      </c>
      <c r="C41" s="102">
        <v>1077162</v>
      </c>
      <c r="D41" s="102">
        <v>3282570</v>
      </c>
      <c r="E41" s="102">
        <v>4359732</v>
      </c>
    </row>
    <row r="42" spans="1:5" ht="18" hidden="1" customHeight="1" outlineLevel="1">
      <c r="A42" s="100" t="s">
        <v>49</v>
      </c>
      <c r="B42" s="101" t="s">
        <v>207</v>
      </c>
      <c r="C42" s="102">
        <v>10686736</v>
      </c>
      <c r="D42" s="102">
        <v>89609061</v>
      </c>
      <c r="E42" s="102">
        <v>100295797</v>
      </c>
    </row>
    <row r="43" spans="1:5" ht="18" hidden="1" customHeight="1" outlineLevel="1">
      <c r="A43" s="100"/>
      <c r="B43" s="101" t="s">
        <v>270</v>
      </c>
      <c r="C43" s="102">
        <v>5811307</v>
      </c>
      <c r="D43" s="102">
        <v>11000000</v>
      </c>
      <c r="E43" s="102">
        <v>16811307</v>
      </c>
    </row>
    <row r="44" spans="1:5" ht="18" hidden="1" customHeight="1" outlineLevel="1">
      <c r="A44" s="100" t="s">
        <v>49</v>
      </c>
      <c r="B44" s="101" t="s">
        <v>208</v>
      </c>
      <c r="C44" s="102">
        <v>30873858</v>
      </c>
      <c r="D44" s="102">
        <v>341279331</v>
      </c>
      <c r="E44" s="102">
        <v>372153189</v>
      </c>
    </row>
    <row r="45" spans="1:5" ht="18" hidden="1" customHeight="1" outlineLevel="1">
      <c r="A45" s="100" t="s">
        <v>49</v>
      </c>
      <c r="B45" s="101" t="s">
        <v>209</v>
      </c>
      <c r="C45" s="102">
        <v>1137048</v>
      </c>
      <c r="D45" s="102">
        <v>78027</v>
      </c>
      <c r="E45" s="102">
        <v>1215075</v>
      </c>
    </row>
    <row r="46" spans="1:5" ht="18" hidden="1" customHeight="1" outlineLevel="1">
      <c r="A46" s="100" t="s">
        <v>49</v>
      </c>
      <c r="B46" s="101" t="s">
        <v>210</v>
      </c>
      <c r="C46" s="102">
        <v>736551</v>
      </c>
      <c r="D46" s="102">
        <v>17912</v>
      </c>
      <c r="E46" s="102">
        <v>754463</v>
      </c>
    </row>
    <row r="47" spans="1:5" ht="18" hidden="1" customHeight="1" outlineLevel="1">
      <c r="A47" s="100" t="s">
        <v>49</v>
      </c>
      <c r="B47" s="101" t="s">
        <v>211</v>
      </c>
      <c r="C47" s="102">
        <v>0</v>
      </c>
      <c r="D47" s="102">
        <v>0</v>
      </c>
      <c r="E47" s="102">
        <v>0</v>
      </c>
    </row>
    <row r="48" spans="1:5" ht="18" hidden="1" customHeight="1" outlineLevel="1">
      <c r="A48" s="100" t="s">
        <v>49</v>
      </c>
      <c r="B48" s="101" t="s">
        <v>212</v>
      </c>
      <c r="C48" s="102">
        <v>465755.69999999995</v>
      </c>
      <c r="D48" s="102">
        <v>2023233.4600000002</v>
      </c>
      <c r="E48" s="102">
        <v>2488989.16</v>
      </c>
    </row>
    <row r="49" spans="1:5" ht="18" hidden="1" customHeight="1" outlineLevel="1">
      <c r="A49" s="100" t="s">
        <v>49</v>
      </c>
      <c r="B49" s="101" t="s">
        <v>213</v>
      </c>
      <c r="C49" s="102">
        <v>599066</v>
      </c>
      <c r="D49" s="102">
        <v>32179037</v>
      </c>
      <c r="E49" s="102">
        <v>32778103</v>
      </c>
    </row>
    <row r="50" spans="1:5" ht="18" hidden="1" customHeight="1" outlineLevel="1">
      <c r="A50" s="100" t="s">
        <v>49</v>
      </c>
      <c r="B50" s="101" t="s">
        <v>214</v>
      </c>
      <c r="C50" s="102">
        <v>5565296</v>
      </c>
      <c r="D50" s="102">
        <v>10653037</v>
      </c>
      <c r="E50" s="102">
        <v>16218333</v>
      </c>
    </row>
    <row r="51" spans="1:5" ht="18" hidden="1" customHeight="1" outlineLevel="1">
      <c r="A51" s="100" t="s">
        <v>49</v>
      </c>
      <c r="B51" s="101" t="s">
        <v>215</v>
      </c>
      <c r="C51" s="102">
        <v>4292603.87</v>
      </c>
      <c r="D51" s="103"/>
      <c r="E51" s="102">
        <v>4292603.87</v>
      </c>
    </row>
    <row r="52" spans="1:5" ht="18" hidden="1" customHeight="1" outlineLevel="1">
      <c r="A52" s="100" t="s">
        <v>49</v>
      </c>
      <c r="B52" s="101" t="s">
        <v>217</v>
      </c>
      <c r="C52" s="102">
        <v>275109147</v>
      </c>
      <c r="D52" s="102">
        <v>197731527</v>
      </c>
      <c r="E52" s="102">
        <v>472840674</v>
      </c>
    </row>
    <row r="53" spans="1:5" ht="18" hidden="1" customHeight="1" outlineLevel="1">
      <c r="A53" s="100" t="s">
        <v>49</v>
      </c>
      <c r="B53" s="101" t="s">
        <v>218</v>
      </c>
      <c r="C53" s="102">
        <v>23742911.16</v>
      </c>
      <c r="D53" s="102">
        <v>47406503</v>
      </c>
      <c r="E53" s="102">
        <v>71149414.159999996</v>
      </c>
    </row>
    <row r="54" spans="1:5" ht="18" hidden="1" customHeight="1" outlineLevel="1">
      <c r="A54" s="100" t="s">
        <v>49</v>
      </c>
      <c r="B54" s="101" t="s">
        <v>219</v>
      </c>
      <c r="C54" s="103"/>
      <c r="D54" s="103"/>
      <c r="E54" s="102">
        <v>0</v>
      </c>
    </row>
    <row r="55" spans="1:5" ht="18" hidden="1" customHeight="1" outlineLevel="1">
      <c r="A55" s="100" t="s">
        <v>49</v>
      </c>
      <c r="B55" s="101" t="s">
        <v>220</v>
      </c>
      <c r="C55" s="102">
        <v>28883</v>
      </c>
      <c r="D55" s="102">
        <v>5582910</v>
      </c>
      <c r="E55" s="102">
        <v>5611793</v>
      </c>
    </row>
    <row r="56" spans="1:5" ht="18" customHeight="1" collapsed="1">
      <c r="A56" s="100" t="s">
        <v>41</v>
      </c>
      <c r="B56" s="104" t="s">
        <v>248</v>
      </c>
      <c r="C56" s="102">
        <f>SUM($C$33:$C$55)</f>
        <v>404574658.07000005</v>
      </c>
      <c r="D56" s="102">
        <f>SUM($D$33:$D$55)</f>
        <v>930228393.46000004</v>
      </c>
      <c r="E56" s="102">
        <f>SUM($E$33:$E$55)</f>
        <v>1334803051.53</v>
      </c>
    </row>
    <row r="57" spans="1:5" ht="18" hidden="1" customHeight="1" outlineLevel="1">
      <c r="A57" s="100" t="s">
        <v>49</v>
      </c>
      <c r="B57" s="101" t="s">
        <v>273</v>
      </c>
      <c r="C57" s="102">
        <v>0</v>
      </c>
      <c r="D57" s="102">
        <v>0</v>
      </c>
      <c r="E57" s="102">
        <v>0</v>
      </c>
    </row>
    <row r="58" spans="1:5" ht="18" hidden="1" customHeight="1" outlineLevel="1">
      <c r="A58" s="100"/>
      <c r="B58" s="101" t="s">
        <v>203</v>
      </c>
      <c r="C58" s="102">
        <v>38057749</v>
      </c>
      <c r="D58" s="102">
        <v>23170</v>
      </c>
      <c r="E58" s="102">
        <v>38080919</v>
      </c>
    </row>
    <row r="59" spans="1:5" ht="18" hidden="1" customHeight="1" outlineLevel="1">
      <c r="A59" s="100" t="s">
        <v>49</v>
      </c>
      <c r="B59" s="101" t="s">
        <v>204</v>
      </c>
      <c r="C59" s="102">
        <v>9529916</v>
      </c>
      <c r="D59" s="102">
        <v>16126821</v>
      </c>
      <c r="E59" s="102">
        <v>25656737</v>
      </c>
    </row>
    <row r="60" spans="1:5" ht="18" hidden="1" customHeight="1" outlineLevel="1">
      <c r="A60" s="100" t="s">
        <v>49</v>
      </c>
      <c r="B60" s="101" t="s">
        <v>267</v>
      </c>
      <c r="C60" s="102">
        <v>0</v>
      </c>
      <c r="D60" s="102">
        <v>36154790</v>
      </c>
      <c r="E60" s="102">
        <v>36154790</v>
      </c>
    </row>
    <row r="61" spans="1:5" ht="18" hidden="1" customHeight="1" outlineLevel="1">
      <c r="A61" s="100"/>
      <c r="B61" s="101" t="s">
        <v>274</v>
      </c>
      <c r="C61" s="102">
        <v>0</v>
      </c>
      <c r="D61" s="102">
        <v>0</v>
      </c>
      <c r="E61" s="102">
        <v>0</v>
      </c>
    </row>
    <row r="62" spans="1:5" ht="18" hidden="1" customHeight="1" outlineLevel="1">
      <c r="A62" s="100"/>
      <c r="B62" s="101" t="s">
        <v>275</v>
      </c>
      <c r="C62" s="102">
        <v>0</v>
      </c>
      <c r="D62" s="102">
        <v>19773100</v>
      </c>
      <c r="E62" s="102">
        <v>19773100</v>
      </c>
    </row>
    <row r="63" spans="1:5" ht="18" hidden="1" customHeight="1" outlineLevel="1">
      <c r="A63" s="100" t="s">
        <v>49</v>
      </c>
      <c r="B63" s="101" t="s">
        <v>205</v>
      </c>
      <c r="C63" s="102">
        <v>175991572</v>
      </c>
      <c r="D63" s="102">
        <v>1682379057</v>
      </c>
      <c r="E63" s="102">
        <v>1858370629</v>
      </c>
    </row>
    <row r="64" spans="1:5" ht="18" hidden="1" customHeight="1" outlineLevel="1">
      <c r="A64" s="100" t="s">
        <v>49</v>
      </c>
      <c r="B64" s="101" t="s">
        <v>206</v>
      </c>
      <c r="C64" s="102">
        <v>48292120</v>
      </c>
      <c r="D64" s="102">
        <v>616158623</v>
      </c>
      <c r="E64" s="102">
        <v>664450743</v>
      </c>
    </row>
    <row r="65" spans="1:5" ht="18" hidden="1" customHeight="1" outlineLevel="1">
      <c r="A65" s="100" t="s">
        <v>49</v>
      </c>
      <c r="B65" s="101" t="s">
        <v>268</v>
      </c>
      <c r="C65" s="102">
        <v>485053</v>
      </c>
      <c r="D65" s="102">
        <v>10847792</v>
      </c>
      <c r="E65" s="102">
        <v>11332845</v>
      </c>
    </row>
    <row r="66" spans="1:5" ht="18" hidden="1" customHeight="1" outlineLevel="1">
      <c r="A66" s="100" t="s">
        <v>49</v>
      </c>
      <c r="B66" s="101" t="s">
        <v>207</v>
      </c>
      <c r="C66" s="102">
        <v>122885391</v>
      </c>
      <c r="D66" s="102">
        <v>1122987337</v>
      </c>
      <c r="E66" s="102">
        <v>1245872728</v>
      </c>
    </row>
    <row r="67" spans="1:5" ht="18" hidden="1" customHeight="1" outlineLevel="1">
      <c r="A67" s="100"/>
      <c r="B67" s="101" t="s">
        <v>270</v>
      </c>
      <c r="C67" s="102">
        <v>8161544</v>
      </c>
      <c r="D67" s="102">
        <v>0</v>
      </c>
      <c r="E67" s="102">
        <v>8161544</v>
      </c>
    </row>
    <row r="68" spans="1:5" ht="18" hidden="1" customHeight="1" outlineLevel="1">
      <c r="A68" s="100" t="s">
        <v>49</v>
      </c>
      <c r="B68" s="101" t="s">
        <v>208</v>
      </c>
      <c r="C68" s="102">
        <v>173511736</v>
      </c>
      <c r="D68" s="102">
        <v>1917997077</v>
      </c>
      <c r="E68" s="102">
        <v>2091508813</v>
      </c>
    </row>
    <row r="69" spans="1:5" ht="18" hidden="1" customHeight="1" outlineLevel="1">
      <c r="A69" s="100" t="s">
        <v>49</v>
      </c>
      <c r="B69" s="101" t="s">
        <v>209</v>
      </c>
      <c r="C69" s="102">
        <v>12089881</v>
      </c>
      <c r="D69" s="102">
        <v>633569</v>
      </c>
      <c r="E69" s="102">
        <v>12723450</v>
      </c>
    </row>
    <row r="70" spans="1:5" ht="18" hidden="1" customHeight="1" outlineLevel="1">
      <c r="A70" s="100" t="s">
        <v>49</v>
      </c>
      <c r="B70" s="101" t="s">
        <v>210</v>
      </c>
      <c r="C70" s="102">
        <v>14279433</v>
      </c>
      <c r="D70" s="102">
        <v>757738</v>
      </c>
      <c r="E70" s="102">
        <v>15037171</v>
      </c>
    </row>
    <row r="71" spans="1:5" ht="18" hidden="1" customHeight="1" outlineLevel="1">
      <c r="A71" s="100" t="s">
        <v>49</v>
      </c>
      <c r="B71" s="101" t="s">
        <v>211</v>
      </c>
      <c r="C71" s="102">
        <v>1809719</v>
      </c>
      <c r="D71" s="102">
        <v>126508076</v>
      </c>
      <c r="E71" s="102">
        <v>128317795</v>
      </c>
    </row>
    <row r="72" spans="1:5" ht="18" hidden="1" customHeight="1" outlineLevel="1">
      <c r="A72" s="100" t="s">
        <v>49</v>
      </c>
      <c r="B72" s="101" t="s">
        <v>212</v>
      </c>
      <c r="C72" s="102">
        <v>17430332.042246092</v>
      </c>
      <c r="D72" s="102">
        <v>100824727.73176277</v>
      </c>
      <c r="E72" s="102">
        <v>118255059.77400886</v>
      </c>
    </row>
    <row r="73" spans="1:5" ht="18" hidden="1" customHeight="1" outlineLevel="1">
      <c r="A73" s="100" t="s">
        <v>49</v>
      </c>
      <c r="B73" s="101" t="s">
        <v>213</v>
      </c>
      <c r="C73" s="102">
        <v>80398156</v>
      </c>
      <c r="D73" s="102">
        <v>1176038532</v>
      </c>
      <c r="E73" s="102">
        <v>1256436688</v>
      </c>
    </row>
    <row r="74" spans="1:5" ht="18" hidden="1" customHeight="1" outlineLevel="1">
      <c r="A74" s="100" t="s">
        <v>49</v>
      </c>
      <c r="B74" s="101" t="s">
        <v>214</v>
      </c>
      <c r="C74" s="102">
        <v>0</v>
      </c>
      <c r="D74" s="102">
        <v>0</v>
      </c>
      <c r="E74" s="102">
        <v>0</v>
      </c>
    </row>
    <row r="75" spans="1:5" ht="18" hidden="1" customHeight="1" outlineLevel="1">
      <c r="A75" s="100" t="s">
        <v>49</v>
      </c>
      <c r="B75" s="101" t="s">
        <v>215</v>
      </c>
      <c r="C75" s="103"/>
      <c r="D75" s="103"/>
      <c r="E75" s="102">
        <v>0</v>
      </c>
    </row>
    <row r="76" spans="1:5" ht="18" hidden="1" customHeight="1" outlineLevel="1">
      <c r="A76" s="100" t="s">
        <v>49</v>
      </c>
      <c r="B76" s="101" t="s">
        <v>217</v>
      </c>
      <c r="C76" s="102">
        <v>72986029</v>
      </c>
      <c r="D76" s="102">
        <v>688955598</v>
      </c>
      <c r="E76" s="102">
        <v>761941627</v>
      </c>
    </row>
    <row r="77" spans="1:5" ht="18" hidden="1" customHeight="1" outlineLevel="1">
      <c r="A77" s="100" t="s">
        <v>49</v>
      </c>
      <c r="B77" s="101" t="s">
        <v>218</v>
      </c>
      <c r="C77" s="102">
        <v>3339358.88</v>
      </c>
      <c r="D77" s="102">
        <v>4250093</v>
      </c>
      <c r="E77" s="102">
        <v>7589451.8799999999</v>
      </c>
    </row>
    <row r="78" spans="1:5" ht="18" hidden="1" customHeight="1" outlineLevel="1">
      <c r="A78" s="100" t="s">
        <v>49</v>
      </c>
      <c r="B78" s="101" t="s">
        <v>219</v>
      </c>
      <c r="C78" s="102">
        <v>9496981.9832201637</v>
      </c>
      <c r="D78" s="102">
        <v>123469831.01677984</v>
      </c>
      <c r="E78" s="102">
        <v>132966813</v>
      </c>
    </row>
    <row r="79" spans="1:5" ht="18" hidden="1" customHeight="1" outlineLevel="1">
      <c r="A79" s="100" t="s">
        <v>49</v>
      </c>
      <c r="B79" s="101" t="s">
        <v>220</v>
      </c>
      <c r="C79" s="102">
        <v>7020840</v>
      </c>
      <c r="D79" s="102">
        <v>101324083</v>
      </c>
      <c r="E79" s="102">
        <v>108344923</v>
      </c>
    </row>
    <row r="80" spans="1:5" ht="18" customHeight="1" collapsed="1">
      <c r="A80" s="100" t="s">
        <v>43</v>
      </c>
      <c r="B80" s="104" t="s">
        <v>249</v>
      </c>
      <c r="C80" s="102">
        <f>SUM($C$57:$C$79)</f>
        <v>795765811.90546632</v>
      </c>
      <c r="D80" s="102">
        <f>SUM($D$57:$D$79)</f>
        <v>7745210014.7485428</v>
      </c>
      <c r="E80" s="102">
        <f>SUM($E$57:$E$79)</f>
        <v>8540975826.6540089</v>
      </c>
    </row>
    <row r="81" spans="1:5" ht="18" hidden="1" customHeight="1" outlineLevel="1">
      <c r="A81" s="100" t="s">
        <v>49</v>
      </c>
      <c r="B81" s="101" t="s">
        <v>273</v>
      </c>
      <c r="C81" s="102">
        <v>0</v>
      </c>
      <c r="D81" s="102">
        <v>53667358</v>
      </c>
      <c r="E81" s="102">
        <v>53667358</v>
      </c>
    </row>
    <row r="82" spans="1:5" ht="18" hidden="1" customHeight="1" outlineLevel="1">
      <c r="A82" s="100"/>
      <c r="B82" s="101" t="s">
        <v>203</v>
      </c>
      <c r="C82" s="102">
        <v>43620538.789999999</v>
      </c>
      <c r="D82" s="102">
        <v>23170</v>
      </c>
      <c r="E82" s="102">
        <v>43643708.789999999</v>
      </c>
    </row>
    <row r="83" spans="1:5" ht="18" hidden="1" customHeight="1" outlineLevel="1">
      <c r="A83" s="100" t="s">
        <v>49</v>
      </c>
      <c r="B83" s="101" t="s">
        <v>204</v>
      </c>
      <c r="C83" s="102">
        <v>10791872</v>
      </c>
      <c r="D83" s="102">
        <v>16126821</v>
      </c>
      <c r="E83" s="102">
        <v>26918693</v>
      </c>
    </row>
    <row r="84" spans="1:5" ht="18" hidden="1" customHeight="1" outlineLevel="1">
      <c r="A84" s="100" t="s">
        <v>49</v>
      </c>
      <c r="B84" s="101" t="s">
        <v>267</v>
      </c>
      <c r="C84" s="102">
        <v>0</v>
      </c>
      <c r="D84" s="102">
        <v>36811049</v>
      </c>
      <c r="E84" s="102">
        <v>36811049</v>
      </c>
    </row>
    <row r="85" spans="1:5" ht="18" hidden="1" customHeight="1" outlineLevel="1">
      <c r="A85" s="100"/>
      <c r="B85" s="101" t="s">
        <v>274</v>
      </c>
      <c r="C85" s="102">
        <v>29800440.739999998</v>
      </c>
      <c r="D85" s="102">
        <v>0</v>
      </c>
      <c r="E85" s="102">
        <v>29800440.739999998</v>
      </c>
    </row>
    <row r="86" spans="1:5" ht="18" hidden="1" customHeight="1" outlineLevel="1">
      <c r="A86" s="100"/>
      <c r="B86" s="101" t="s">
        <v>275</v>
      </c>
      <c r="C86" s="102">
        <v>0</v>
      </c>
      <c r="D86" s="102">
        <v>20314775</v>
      </c>
      <c r="E86" s="102">
        <v>20314775</v>
      </c>
    </row>
    <row r="87" spans="1:5" ht="18" hidden="1" customHeight="1" outlineLevel="1">
      <c r="A87" s="100" t="s">
        <v>49</v>
      </c>
      <c r="B87" s="101" t="s">
        <v>205</v>
      </c>
      <c r="C87" s="102">
        <v>190921802</v>
      </c>
      <c r="D87" s="102">
        <v>1841930587</v>
      </c>
      <c r="E87" s="102">
        <v>2032852389</v>
      </c>
    </row>
    <row r="88" spans="1:5" ht="18" hidden="1" customHeight="1" outlineLevel="1">
      <c r="A88" s="100" t="s">
        <v>49</v>
      </c>
      <c r="B88" s="101" t="s">
        <v>206</v>
      </c>
      <c r="C88" s="102">
        <v>51826120</v>
      </c>
      <c r="D88" s="102">
        <v>658554267</v>
      </c>
      <c r="E88" s="102">
        <v>710380387</v>
      </c>
    </row>
    <row r="89" spans="1:5" ht="18" hidden="1" customHeight="1" outlineLevel="1">
      <c r="A89" s="100" t="s">
        <v>49</v>
      </c>
      <c r="B89" s="101" t="s">
        <v>268</v>
      </c>
      <c r="C89" s="102">
        <v>1562215</v>
      </c>
      <c r="D89" s="102">
        <v>14173214</v>
      </c>
      <c r="E89" s="102">
        <v>15735429</v>
      </c>
    </row>
    <row r="90" spans="1:5" ht="18" hidden="1" customHeight="1" outlineLevel="1">
      <c r="A90" s="100" t="s">
        <v>49</v>
      </c>
      <c r="B90" s="101" t="s">
        <v>207</v>
      </c>
      <c r="C90" s="102">
        <v>139119321</v>
      </c>
      <c r="D90" s="102">
        <v>1259404295</v>
      </c>
      <c r="E90" s="102">
        <v>1398523616</v>
      </c>
    </row>
    <row r="91" spans="1:5" ht="18" hidden="1" customHeight="1" outlineLevel="1">
      <c r="A91" s="100"/>
      <c r="B91" s="101" t="s">
        <v>270</v>
      </c>
      <c r="C91" s="102">
        <v>13972851</v>
      </c>
      <c r="D91" s="102">
        <v>11000000</v>
      </c>
      <c r="E91" s="102">
        <v>24972851</v>
      </c>
    </row>
    <row r="92" spans="1:5" ht="18" hidden="1" customHeight="1" outlineLevel="1">
      <c r="A92" s="100" t="s">
        <v>49</v>
      </c>
      <c r="B92" s="101" t="s">
        <v>208</v>
      </c>
      <c r="C92" s="102">
        <v>217260210</v>
      </c>
      <c r="D92" s="102">
        <v>2375659299</v>
      </c>
      <c r="E92" s="102">
        <v>2592919509</v>
      </c>
    </row>
    <row r="93" spans="1:5" ht="18" hidden="1" customHeight="1" outlineLevel="1">
      <c r="A93" s="100" t="s">
        <v>49</v>
      </c>
      <c r="B93" s="101" t="s">
        <v>209</v>
      </c>
      <c r="C93" s="102">
        <v>13226929</v>
      </c>
      <c r="D93" s="102">
        <v>711596</v>
      </c>
      <c r="E93" s="102">
        <v>13938525</v>
      </c>
    </row>
    <row r="94" spans="1:5" ht="18" hidden="1" customHeight="1" outlineLevel="1">
      <c r="A94" s="100" t="s">
        <v>49</v>
      </c>
      <c r="B94" s="101" t="s">
        <v>210</v>
      </c>
      <c r="C94" s="102">
        <v>15015984</v>
      </c>
      <c r="D94" s="102">
        <v>775650</v>
      </c>
      <c r="E94" s="102">
        <v>15791634</v>
      </c>
    </row>
    <row r="95" spans="1:5" ht="18" hidden="1" customHeight="1" outlineLevel="1">
      <c r="A95" s="100" t="s">
        <v>49</v>
      </c>
      <c r="B95" s="101" t="s">
        <v>211</v>
      </c>
      <c r="C95" s="102">
        <v>1809719</v>
      </c>
      <c r="D95" s="102">
        <v>128118076</v>
      </c>
      <c r="E95" s="102">
        <v>129927795</v>
      </c>
    </row>
    <row r="96" spans="1:5" ht="18" hidden="1" customHeight="1" outlineLevel="1">
      <c r="A96" s="100" t="s">
        <v>49</v>
      </c>
      <c r="B96" s="101" t="s">
        <v>212</v>
      </c>
      <c r="C96" s="102">
        <v>17896087.742246091</v>
      </c>
      <c r="D96" s="102">
        <v>104197961.19176276</v>
      </c>
      <c r="E96" s="102">
        <v>122094048.93400885</v>
      </c>
    </row>
    <row r="97" spans="1:5" ht="18" hidden="1" customHeight="1" outlineLevel="1">
      <c r="A97" s="100" t="s">
        <v>49</v>
      </c>
      <c r="B97" s="101" t="s">
        <v>213</v>
      </c>
      <c r="C97" s="102">
        <v>83450346</v>
      </c>
      <c r="D97" s="102">
        <v>1239694297</v>
      </c>
      <c r="E97" s="102">
        <v>1323144643</v>
      </c>
    </row>
    <row r="98" spans="1:5" ht="18" hidden="1" customHeight="1" outlineLevel="1">
      <c r="A98" s="100" t="s">
        <v>49</v>
      </c>
      <c r="B98" s="101" t="s">
        <v>214</v>
      </c>
      <c r="C98" s="102">
        <v>5565296</v>
      </c>
      <c r="D98" s="102">
        <v>10653037</v>
      </c>
      <c r="E98" s="102">
        <v>16218333</v>
      </c>
    </row>
    <row r="99" spans="1:5" ht="18" hidden="1" customHeight="1" outlineLevel="1">
      <c r="A99" s="100" t="s">
        <v>49</v>
      </c>
      <c r="B99" s="101" t="s">
        <v>215</v>
      </c>
      <c r="C99" s="102">
        <v>4427603.87</v>
      </c>
      <c r="D99" s="102">
        <v>0</v>
      </c>
      <c r="E99" s="102">
        <v>4427603.87</v>
      </c>
    </row>
    <row r="100" spans="1:5" ht="18" hidden="1" customHeight="1" outlineLevel="1">
      <c r="A100" s="100" t="s">
        <v>49</v>
      </c>
      <c r="B100" s="101" t="s">
        <v>217</v>
      </c>
      <c r="C100" s="102">
        <v>375388121</v>
      </c>
      <c r="D100" s="102">
        <v>925452440</v>
      </c>
      <c r="E100" s="102">
        <v>1300840561</v>
      </c>
    </row>
    <row r="101" spans="1:5" ht="18" hidden="1" customHeight="1" outlineLevel="1">
      <c r="A101" s="100" t="s">
        <v>49</v>
      </c>
      <c r="B101" s="101" t="s">
        <v>218</v>
      </c>
      <c r="C101" s="102">
        <v>27082270.039999999</v>
      </c>
      <c r="D101" s="102">
        <v>51656596</v>
      </c>
      <c r="E101" s="102">
        <v>78738866.039999992</v>
      </c>
    </row>
    <row r="102" spans="1:5" ht="18" hidden="1" customHeight="1" outlineLevel="1">
      <c r="A102" s="100" t="s">
        <v>49</v>
      </c>
      <c r="B102" s="101" t="s">
        <v>219</v>
      </c>
      <c r="C102" s="102">
        <v>9496981.9832201637</v>
      </c>
      <c r="D102" s="102">
        <v>123673653.01677984</v>
      </c>
      <c r="E102" s="102">
        <v>133170635</v>
      </c>
    </row>
    <row r="103" spans="1:5" ht="18" hidden="1" customHeight="1" outlineLevel="1">
      <c r="A103" s="100" t="s">
        <v>49</v>
      </c>
      <c r="B103" s="101" t="s">
        <v>220</v>
      </c>
      <c r="C103" s="102">
        <v>7049723</v>
      </c>
      <c r="D103" s="102">
        <v>110954663</v>
      </c>
      <c r="E103" s="102">
        <v>118004386</v>
      </c>
    </row>
    <row r="104" spans="1:5" ht="18" customHeight="1" collapsed="1">
      <c r="A104" s="100" t="s">
        <v>45</v>
      </c>
      <c r="B104" s="104" t="s">
        <v>250</v>
      </c>
      <c r="C104" s="102">
        <f>SUM($C$81:$C$103)</f>
        <v>1259284432.1654663</v>
      </c>
      <c r="D104" s="102">
        <f>SUM($D$81:$D$103)</f>
        <v>8983552804.2085419</v>
      </c>
      <c r="E104" s="102">
        <f>SUM($E$81:$E$103)</f>
        <v>10242837236.37401</v>
      </c>
    </row>
    <row r="105" spans="1:5" ht="18" customHeight="1">
      <c r="A105" s="464" t="s">
        <v>251</v>
      </c>
      <c r="B105" s="465"/>
      <c r="C105" s="465"/>
      <c r="D105" s="465"/>
      <c r="E105" s="466"/>
    </row>
    <row r="106" spans="1:5" ht="18" hidden="1" customHeight="1" outlineLevel="1">
      <c r="A106" s="100" t="s">
        <v>49</v>
      </c>
      <c r="B106" s="101" t="s">
        <v>273</v>
      </c>
      <c r="C106" s="102">
        <v>0</v>
      </c>
      <c r="D106" s="102">
        <v>0</v>
      </c>
      <c r="E106" s="102">
        <v>0</v>
      </c>
    </row>
    <row r="107" spans="1:5" ht="18" hidden="1" customHeight="1" outlineLevel="1">
      <c r="A107" s="100"/>
      <c r="B107" s="101" t="s">
        <v>203</v>
      </c>
      <c r="C107" s="102">
        <v>1180</v>
      </c>
      <c r="D107" s="102">
        <v>0</v>
      </c>
      <c r="E107" s="102">
        <v>1180</v>
      </c>
    </row>
    <row r="108" spans="1:5" ht="18" hidden="1" customHeight="1" outlineLevel="1">
      <c r="A108" s="100" t="s">
        <v>49</v>
      </c>
      <c r="B108" s="101" t="s">
        <v>204</v>
      </c>
      <c r="C108" s="102">
        <v>0</v>
      </c>
      <c r="D108" s="103"/>
      <c r="E108" s="102">
        <v>0</v>
      </c>
    </row>
    <row r="109" spans="1:5" ht="18" hidden="1" customHeight="1" outlineLevel="1">
      <c r="A109" s="100" t="s">
        <v>49</v>
      </c>
      <c r="B109" s="101" t="s">
        <v>267</v>
      </c>
      <c r="C109" s="102">
        <v>0</v>
      </c>
      <c r="D109" s="102">
        <v>0</v>
      </c>
      <c r="E109" s="102">
        <v>0</v>
      </c>
    </row>
    <row r="110" spans="1:5" ht="18" hidden="1" customHeight="1" outlineLevel="1">
      <c r="A110" s="100"/>
      <c r="B110" s="101" t="s">
        <v>274</v>
      </c>
      <c r="C110" s="102">
        <v>0</v>
      </c>
      <c r="D110" s="102">
        <v>0</v>
      </c>
      <c r="E110" s="102">
        <v>0</v>
      </c>
    </row>
    <row r="111" spans="1:5" ht="18" hidden="1" customHeight="1" outlineLevel="1">
      <c r="A111" s="100"/>
      <c r="B111" s="101" t="s">
        <v>275</v>
      </c>
      <c r="C111" s="102">
        <v>0</v>
      </c>
      <c r="D111" s="102">
        <v>0</v>
      </c>
      <c r="E111" s="102">
        <v>0</v>
      </c>
    </row>
    <row r="112" spans="1:5" ht="18" hidden="1" customHeight="1" outlineLevel="1">
      <c r="A112" s="100" t="s">
        <v>49</v>
      </c>
      <c r="B112" s="101" t="s">
        <v>205</v>
      </c>
      <c r="C112" s="102">
        <v>0</v>
      </c>
      <c r="D112" s="102">
        <v>0</v>
      </c>
      <c r="E112" s="102">
        <v>0</v>
      </c>
    </row>
    <row r="113" spans="1:5" ht="18" hidden="1" customHeight="1" outlineLevel="1">
      <c r="A113" s="100" t="s">
        <v>49</v>
      </c>
      <c r="B113" s="101" t="s">
        <v>206</v>
      </c>
      <c r="C113" s="102">
        <v>0</v>
      </c>
      <c r="D113" s="102">
        <v>0</v>
      </c>
      <c r="E113" s="102">
        <v>0</v>
      </c>
    </row>
    <row r="114" spans="1:5" ht="18" hidden="1" customHeight="1" outlineLevel="1">
      <c r="A114" s="100" t="s">
        <v>49</v>
      </c>
      <c r="B114" s="101" t="s">
        <v>268</v>
      </c>
      <c r="C114" s="102">
        <v>0</v>
      </c>
      <c r="D114" s="102">
        <v>0</v>
      </c>
      <c r="E114" s="102">
        <v>0</v>
      </c>
    </row>
    <row r="115" spans="1:5" ht="18" hidden="1" customHeight="1" outlineLevel="1">
      <c r="A115" s="100" t="s">
        <v>49</v>
      </c>
      <c r="B115" s="101" t="s">
        <v>207</v>
      </c>
      <c r="C115" s="102">
        <v>0</v>
      </c>
      <c r="D115" s="102">
        <v>3572584</v>
      </c>
      <c r="E115" s="102">
        <v>3572584</v>
      </c>
    </row>
    <row r="116" spans="1:5" ht="18" hidden="1" customHeight="1" outlineLevel="1">
      <c r="A116" s="100"/>
      <c r="B116" s="101" t="s">
        <v>270</v>
      </c>
      <c r="C116" s="102"/>
      <c r="D116" s="102"/>
      <c r="E116" s="102">
        <v>0</v>
      </c>
    </row>
    <row r="117" spans="1:5" ht="18" hidden="1" customHeight="1" outlineLevel="1">
      <c r="A117" s="100" t="s">
        <v>49</v>
      </c>
      <c r="B117" s="101" t="s">
        <v>208</v>
      </c>
      <c r="C117" s="103"/>
      <c r="D117" s="103"/>
      <c r="E117" s="102">
        <v>0</v>
      </c>
    </row>
    <row r="118" spans="1:5" ht="18" hidden="1" customHeight="1" outlineLevel="1">
      <c r="A118" s="100" t="s">
        <v>49</v>
      </c>
      <c r="B118" s="101" t="s">
        <v>209</v>
      </c>
      <c r="C118" s="102">
        <v>0</v>
      </c>
      <c r="D118" s="102">
        <v>0</v>
      </c>
      <c r="E118" s="102">
        <v>0</v>
      </c>
    </row>
    <row r="119" spans="1:5" ht="18" hidden="1" customHeight="1" outlineLevel="1">
      <c r="A119" s="100" t="s">
        <v>49</v>
      </c>
      <c r="B119" s="101" t="s">
        <v>210</v>
      </c>
      <c r="C119" s="102">
        <v>0</v>
      </c>
      <c r="D119" s="102">
        <v>0</v>
      </c>
      <c r="E119" s="102">
        <v>0</v>
      </c>
    </row>
    <row r="120" spans="1:5" ht="18" hidden="1" customHeight="1" outlineLevel="1">
      <c r="A120" s="100" t="s">
        <v>49</v>
      </c>
      <c r="B120" s="101" t="s">
        <v>211</v>
      </c>
      <c r="C120" s="102">
        <v>0</v>
      </c>
      <c r="D120" s="102">
        <v>0</v>
      </c>
      <c r="E120" s="102">
        <v>0</v>
      </c>
    </row>
    <row r="121" spans="1:5" ht="18" hidden="1" customHeight="1" outlineLevel="1">
      <c r="A121" s="100" t="s">
        <v>49</v>
      </c>
      <c r="B121" s="101" t="s">
        <v>212</v>
      </c>
      <c r="C121" s="102">
        <v>0</v>
      </c>
      <c r="D121" s="102">
        <v>561618.54</v>
      </c>
      <c r="E121" s="102">
        <v>561618.54</v>
      </c>
    </row>
    <row r="122" spans="1:5" ht="18" hidden="1" customHeight="1" outlineLevel="1">
      <c r="A122" s="100" t="s">
        <v>49</v>
      </c>
      <c r="B122" s="101" t="s">
        <v>213</v>
      </c>
      <c r="C122" s="102">
        <v>2245685</v>
      </c>
      <c r="D122" s="102">
        <v>7123412</v>
      </c>
      <c r="E122" s="102">
        <v>9369097</v>
      </c>
    </row>
    <row r="123" spans="1:5" ht="18" hidden="1" customHeight="1" outlineLevel="1">
      <c r="A123" s="100" t="s">
        <v>49</v>
      </c>
      <c r="B123" s="101" t="s">
        <v>214</v>
      </c>
      <c r="C123" s="102">
        <v>0</v>
      </c>
      <c r="D123" s="102">
        <v>0</v>
      </c>
      <c r="E123" s="102">
        <v>0</v>
      </c>
    </row>
    <row r="124" spans="1:5" ht="18" hidden="1" customHeight="1" outlineLevel="1">
      <c r="A124" s="100" t="s">
        <v>49</v>
      </c>
      <c r="B124" s="101" t="s">
        <v>215</v>
      </c>
      <c r="C124" s="103"/>
      <c r="D124" s="103"/>
      <c r="E124" s="102">
        <v>0</v>
      </c>
    </row>
    <row r="125" spans="1:5" ht="18" hidden="1" customHeight="1" outlineLevel="1">
      <c r="A125" s="100" t="s">
        <v>49</v>
      </c>
      <c r="B125" s="101" t="s">
        <v>217</v>
      </c>
      <c r="C125" s="102">
        <v>100000</v>
      </c>
      <c r="D125" s="102">
        <v>0</v>
      </c>
      <c r="E125" s="102">
        <v>100000</v>
      </c>
    </row>
    <row r="126" spans="1:5" ht="18" hidden="1" customHeight="1" outlineLevel="1">
      <c r="A126" s="100" t="s">
        <v>49</v>
      </c>
      <c r="B126" s="101" t="s">
        <v>218</v>
      </c>
      <c r="C126" s="103"/>
      <c r="D126" s="103"/>
      <c r="E126" s="102">
        <v>0</v>
      </c>
    </row>
    <row r="127" spans="1:5" ht="18" hidden="1" customHeight="1" outlineLevel="1">
      <c r="A127" s="100" t="s">
        <v>49</v>
      </c>
      <c r="B127" s="101" t="s">
        <v>219</v>
      </c>
      <c r="C127" s="103"/>
      <c r="D127" s="103"/>
      <c r="E127" s="102">
        <v>0</v>
      </c>
    </row>
    <row r="128" spans="1:5" ht="18" hidden="1" customHeight="1" outlineLevel="1">
      <c r="A128" s="100" t="s">
        <v>49</v>
      </c>
      <c r="B128" s="101" t="s">
        <v>220</v>
      </c>
      <c r="C128" s="102">
        <v>0</v>
      </c>
      <c r="D128" s="102">
        <v>0</v>
      </c>
      <c r="E128" s="102">
        <v>0</v>
      </c>
    </row>
    <row r="129" spans="1:5" ht="18" customHeight="1" collapsed="1">
      <c r="A129" s="100" t="s">
        <v>47</v>
      </c>
      <c r="B129" s="104" t="s">
        <v>247</v>
      </c>
      <c r="C129" s="102">
        <f>SUM($C$106:$C$128)</f>
        <v>2346865</v>
      </c>
      <c r="D129" s="102">
        <f>SUM($D$106:$D$128)</f>
        <v>11257614.539999999</v>
      </c>
      <c r="E129" s="102">
        <f>SUM($E$106:$E$128)</f>
        <v>13604479.539999999</v>
      </c>
    </row>
    <row r="130" spans="1:5" ht="18" hidden="1" customHeight="1" outlineLevel="1">
      <c r="A130" s="100" t="s">
        <v>49</v>
      </c>
      <c r="B130" s="101" t="s">
        <v>273</v>
      </c>
      <c r="C130" s="102">
        <v>0</v>
      </c>
      <c r="D130" s="102">
        <v>-4521071</v>
      </c>
      <c r="E130" s="102">
        <v>-4521071</v>
      </c>
    </row>
    <row r="131" spans="1:5" ht="18" hidden="1" customHeight="1" outlineLevel="1">
      <c r="A131" s="100"/>
      <c r="B131" s="101" t="s">
        <v>203</v>
      </c>
      <c r="C131" s="102">
        <v>12352497.890000001</v>
      </c>
      <c r="D131" s="102">
        <v>0</v>
      </c>
      <c r="E131" s="102">
        <v>12352497.890000001</v>
      </c>
    </row>
    <row r="132" spans="1:5" ht="18" hidden="1" customHeight="1" outlineLevel="1">
      <c r="A132" s="100" t="s">
        <v>49</v>
      </c>
      <c r="B132" s="101" t="s">
        <v>204</v>
      </c>
      <c r="C132" s="103"/>
      <c r="D132" s="102">
        <v>0</v>
      </c>
      <c r="E132" s="102">
        <v>0</v>
      </c>
    </row>
    <row r="133" spans="1:5" ht="18" hidden="1" customHeight="1" outlineLevel="1">
      <c r="A133" s="100" t="s">
        <v>49</v>
      </c>
      <c r="B133" s="101" t="s">
        <v>267</v>
      </c>
      <c r="C133" s="102">
        <v>0</v>
      </c>
      <c r="D133" s="102">
        <v>19526</v>
      </c>
      <c r="E133" s="102">
        <v>19526</v>
      </c>
    </row>
    <row r="134" spans="1:5" ht="18" hidden="1" customHeight="1" outlineLevel="1">
      <c r="A134" s="100"/>
      <c r="B134" s="101" t="s">
        <v>274</v>
      </c>
      <c r="C134" s="102">
        <v>-2347</v>
      </c>
      <c r="D134" s="102">
        <v>0</v>
      </c>
      <c r="E134" s="102">
        <v>-2347</v>
      </c>
    </row>
    <row r="135" spans="1:5" ht="18" hidden="1" customHeight="1" outlineLevel="1">
      <c r="A135" s="100"/>
      <c r="B135" s="101" t="s">
        <v>275</v>
      </c>
      <c r="C135" s="102">
        <v>0</v>
      </c>
      <c r="D135" s="102">
        <v>0</v>
      </c>
      <c r="E135" s="102">
        <v>0</v>
      </c>
    </row>
    <row r="136" spans="1:5" ht="18" hidden="1" customHeight="1" outlineLevel="1">
      <c r="A136" s="100" t="s">
        <v>49</v>
      </c>
      <c r="B136" s="101" t="s">
        <v>205</v>
      </c>
      <c r="C136" s="102">
        <v>20059808</v>
      </c>
      <c r="D136" s="102">
        <v>151380086</v>
      </c>
      <c r="E136" s="102">
        <v>171439894</v>
      </c>
    </row>
    <row r="137" spans="1:5" ht="18" hidden="1" customHeight="1" outlineLevel="1">
      <c r="A137" s="100" t="s">
        <v>49</v>
      </c>
      <c r="B137" s="101" t="s">
        <v>206</v>
      </c>
      <c r="C137" s="102">
        <v>1914368</v>
      </c>
      <c r="D137" s="102">
        <v>10938340</v>
      </c>
      <c r="E137" s="102">
        <v>12852708</v>
      </c>
    </row>
    <row r="138" spans="1:5" ht="18" hidden="1" customHeight="1" outlineLevel="1">
      <c r="A138" s="100" t="s">
        <v>49</v>
      </c>
      <c r="B138" s="101" t="s">
        <v>268</v>
      </c>
      <c r="C138" s="102">
        <v>0</v>
      </c>
      <c r="D138" s="102">
        <v>686170</v>
      </c>
      <c r="E138" s="102">
        <v>686170</v>
      </c>
    </row>
    <row r="139" spans="1:5" ht="18" hidden="1" customHeight="1" outlineLevel="1">
      <c r="A139" s="100" t="s">
        <v>49</v>
      </c>
      <c r="B139" s="101" t="s">
        <v>207</v>
      </c>
      <c r="C139" s="102">
        <v>36413840</v>
      </c>
      <c r="D139" s="102">
        <v>141544893</v>
      </c>
      <c r="E139" s="102">
        <v>177958733</v>
      </c>
    </row>
    <row r="140" spans="1:5" ht="18" hidden="1" customHeight="1" outlineLevel="1">
      <c r="A140" s="100"/>
      <c r="B140" s="101" t="s">
        <v>270</v>
      </c>
      <c r="C140" s="102"/>
      <c r="D140" s="102"/>
      <c r="E140" s="102">
        <v>0</v>
      </c>
    </row>
    <row r="141" spans="1:5" ht="18" hidden="1" customHeight="1" outlineLevel="1">
      <c r="A141" s="100" t="s">
        <v>49</v>
      </c>
      <c r="B141" s="101" t="s">
        <v>208</v>
      </c>
      <c r="C141" s="103">
        <v>0</v>
      </c>
      <c r="D141" s="103">
        <v>0</v>
      </c>
      <c r="E141" s="102">
        <v>0</v>
      </c>
    </row>
    <row r="142" spans="1:5" ht="18" hidden="1" customHeight="1" outlineLevel="1">
      <c r="A142" s="100" t="s">
        <v>49</v>
      </c>
      <c r="B142" s="101" t="s">
        <v>209</v>
      </c>
      <c r="C142" s="102">
        <v>43080</v>
      </c>
      <c r="D142" s="102">
        <v>3213</v>
      </c>
      <c r="E142" s="102">
        <v>46293</v>
      </c>
    </row>
    <row r="143" spans="1:5" ht="18" hidden="1" customHeight="1" outlineLevel="1">
      <c r="A143" s="100" t="s">
        <v>49</v>
      </c>
      <c r="B143" s="101" t="s">
        <v>210</v>
      </c>
      <c r="C143" s="102">
        <v>35753</v>
      </c>
      <c r="D143" s="102">
        <v>8985</v>
      </c>
      <c r="E143" s="102">
        <v>44738</v>
      </c>
    </row>
    <row r="144" spans="1:5" ht="18" hidden="1" customHeight="1" outlineLevel="1">
      <c r="A144" s="100" t="s">
        <v>49</v>
      </c>
      <c r="B144" s="101" t="s">
        <v>211</v>
      </c>
      <c r="C144" s="102">
        <v>0</v>
      </c>
      <c r="D144" s="102">
        <v>0</v>
      </c>
      <c r="E144" s="102">
        <v>0</v>
      </c>
    </row>
    <row r="145" spans="1:5" ht="18" hidden="1" customHeight="1" outlineLevel="1">
      <c r="A145" s="100" t="s">
        <v>49</v>
      </c>
      <c r="B145" s="101" t="s">
        <v>212</v>
      </c>
      <c r="C145" s="102">
        <v>0</v>
      </c>
      <c r="D145" s="102">
        <v>160829.65</v>
      </c>
      <c r="E145" s="102">
        <v>160829.65</v>
      </c>
    </row>
    <row r="146" spans="1:5" ht="18" hidden="1" customHeight="1" outlineLevel="1">
      <c r="A146" s="100" t="s">
        <v>49</v>
      </c>
      <c r="B146" s="101" t="s">
        <v>213</v>
      </c>
      <c r="C146" s="102">
        <v>4834367</v>
      </c>
      <c r="D146" s="102">
        <v>81714710</v>
      </c>
      <c r="E146" s="102">
        <v>86549077</v>
      </c>
    </row>
    <row r="147" spans="1:5" ht="18" hidden="1" customHeight="1" outlineLevel="1">
      <c r="A147" s="100" t="s">
        <v>49</v>
      </c>
      <c r="B147" s="101" t="s">
        <v>214</v>
      </c>
      <c r="C147" s="102">
        <v>0</v>
      </c>
      <c r="D147" s="102">
        <v>142057</v>
      </c>
      <c r="E147" s="102">
        <v>142057</v>
      </c>
    </row>
    <row r="148" spans="1:5" ht="18" hidden="1" customHeight="1" outlineLevel="1">
      <c r="A148" s="100" t="s">
        <v>49</v>
      </c>
      <c r="B148" s="101" t="s">
        <v>215</v>
      </c>
      <c r="C148" s="102">
        <v>209466.1</v>
      </c>
      <c r="D148" s="103"/>
      <c r="E148" s="102">
        <v>209466.1</v>
      </c>
    </row>
    <row r="149" spans="1:5" ht="18" hidden="1" customHeight="1" outlineLevel="1">
      <c r="A149" s="100" t="s">
        <v>49</v>
      </c>
      <c r="B149" s="101" t="s">
        <v>217</v>
      </c>
      <c r="C149" s="102">
        <v>643949</v>
      </c>
      <c r="D149" s="102">
        <v>5046074</v>
      </c>
      <c r="E149" s="102">
        <v>5690023</v>
      </c>
    </row>
    <row r="150" spans="1:5" ht="18" hidden="1" customHeight="1" outlineLevel="1">
      <c r="A150" s="100" t="s">
        <v>49</v>
      </c>
      <c r="B150" s="101" t="s">
        <v>218</v>
      </c>
      <c r="C150" s="102">
        <v>429367.84</v>
      </c>
      <c r="D150" s="102">
        <v>546468</v>
      </c>
      <c r="E150" s="102">
        <v>975835.84000000008</v>
      </c>
    </row>
    <row r="151" spans="1:5" ht="18" hidden="1" customHeight="1" outlineLevel="1">
      <c r="A151" s="100" t="s">
        <v>49</v>
      </c>
      <c r="B151" s="101" t="s">
        <v>219</v>
      </c>
      <c r="C151" s="103"/>
      <c r="D151" s="103"/>
      <c r="E151" s="102">
        <v>0</v>
      </c>
    </row>
    <row r="152" spans="1:5" ht="18" hidden="1" customHeight="1" outlineLevel="1">
      <c r="A152" s="100" t="s">
        <v>49</v>
      </c>
      <c r="B152" s="101" t="s">
        <v>220</v>
      </c>
      <c r="C152" s="102">
        <v>134093</v>
      </c>
      <c r="D152" s="102">
        <v>2894595</v>
      </c>
      <c r="E152" s="102">
        <v>3028688</v>
      </c>
    </row>
    <row r="153" spans="1:5" ht="18" customHeight="1" collapsed="1">
      <c r="A153" s="100" t="s">
        <v>61</v>
      </c>
      <c r="B153" s="104" t="s">
        <v>252</v>
      </c>
      <c r="C153" s="102">
        <f>SUM($C$130:$C$152)</f>
        <v>77068242.829999998</v>
      </c>
      <c r="D153" s="102">
        <f>SUM($D$130:$D$152)</f>
        <v>390564875.64999998</v>
      </c>
      <c r="E153" s="102">
        <f>SUM($E$130:$E$152)</f>
        <v>467633118.47999996</v>
      </c>
    </row>
    <row r="154" spans="1:5" ht="18" hidden="1" customHeight="1" outlineLevel="1">
      <c r="A154" s="100" t="s">
        <v>49</v>
      </c>
      <c r="B154" s="101" t="s">
        <v>273</v>
      </c>
      <c r="C154" s="102">
        <v>0</v>
      </c>
      <c r="D154" s="102">
        <v>0</v>
      </c>
      <c r="E154" s="102">
        <v>0</v>
      </c>
    </row>
    <row r="155" spans="1:5" ht="18" hidden="1" customHeight="1" outlineLevel="1">
      <c r="A155" s="100"/>
      <c r="B155" s="101" t="s">
        <v>203</v>
      </c>
      <c r="C155" s="102">
        <v>12290</v>
      </c>
      <c r="D155" s="102">
        <v>0</v>
      </c>
      <c r="E155" s="102">
        <v>12290</v>
      </c>
    </row>
    <row r="156" spans="1:5" ht="18" hidden="1" customHeight="1" outlineLevel="1">
      <c r="A156" s="100" t="s">
        <v>49</v>
      </c>
      <c r="B156" s="101" t="s">
        <v>204</v>
      </c>
      <c r="C156" s="102">
        <v>491487</v>
      </c>
      <c r="D156" s="102">
        <v>917455</v>
      </c>
      <c r="E156" s="102">
        <v>1408942</v>
      </c>
    </row>
    <row r="157" spans="1:5" ht="18" hidden="1" customHeight="1" outlineLevel="1">
      <c r="A157" s="100" t="s">
        <v>49</v>
      </c>
      <c r="B157" s="101" t="s">
        <v>267</v>
      </c>
      <c r="C157" s="102">
        <v>0</v>
      </c>
      <c r="D157" s="102">
        <v>0</v>
      </c>
      <c r="E157" s="102">
        <v>0</v>
      </c>
    </row>
    <row r="158" spans="1:5" ht="18" hidden="1" customHeight="1" outlineLevel="1">
      <c r="A158" s="100"/>
      <c r="B158" s="101" t="s">
        <v>274</v>
      </c>
      <c r="C158" s="102">
        <v>0</v>
      </c>
      <c r="D158" s="102">
        <v>0</v>
      </c>
      <c r="E158" s="102">
        <v>0</v>
      </c>
    </row>
    <row r="159" spans="1:5" ht="18" hidden="1" customHeight="1" outlineLevel="1">
      <c r="A159" s="100"/>
      <c r="B159" s="101" t="s">
        <v>275</v>
      </c>
      <c r="C159" s="102">
        <v>0</v>
      </c>
      <c r="D159" s="102">
        <v>97177</v>
      </c>
      <c r="E159" s="102">
        <v>97177</v>
      </c>
    </row>
    <row r="160" spans="1:5" ht="18" hidden="1" customHeight="1" outlineLevel="1">
      <c r="A160" s="100" t="s">
        <v>49</v>
      </c>
      <c r="B160" s="101" t="s">
        <v>205</v>
      </c>
      <c r="C160" s="102">
        <v>15917720</v>
      </c>
      <c r="D160" s="102">
        <v>121824553</v>
      </c>
      <c r="E160" s="102">
        <v>137742273</v>
      </c>
    </row>
    <row r="161" spans="1:5" ht="18" hidden="1" customHeight="1" outlineLevel="1">
      <c r="A161" s="100" t="s">
        <v>49</v>
      </c>
      <c r="B161" s="101" t="s">
        <v>206</v>
      </c>
      <c r="C161" s="102">
        <v>1486394</v>
      </c>
      <c r="D161" s="102">
        <v>17707433</v>
      </c>
      <c r="E161" s="102">
        <v>19193827</v>
      </c>
    </row>
    <row r="162" spans="1:5" ht="18" hidden="1" customHeight="1" outlineLevel="1">
      <c r="A162" s="100" t="s">
        <v>49</v>
      </c>
      <c r="B162" s="101" t="s">
        <v>268</v>
      </c>
      <c r="C162" s="102">
        <v>0</v>
      </c>
      <c r="D162" s="102">
        <v>0</v>
      </c>
      <c r="E162" s="102">
        <v>0</v>
      </c>
    </row>
    <row r="163" spans="1:5" ht="18" hidden="1" customHeight="1" outlineLevel="1">
      <c r="A163" s="100" t="s">
        <v>49</v>
      </c>
      <c r="B163" s="101" t="s">
        <v>207</v>
      </c>
      <c r="C163" s="102">
        <v>11840140</v>
      </c>
      <c r="D163" s="102">
        <v>59689877</v>
      </c>
      <c r="E163" s="102">
        <v>71530017</v>
      </c>
    </row>
    <row r="164" spans="1:5" ht="18" hidden="1" customHeight="1" outlineLevel="1">
      <c r="A164" s="100"/>
      <c r="B164" s="101" t="s">
        <v>270</v>
      </c>
      <c r="C164" s="102">
        <v>8787216</v>
      </c>
      <c r="D164" s="102">
        <v>6904241</v>
      </c>
      <c r="E164" s="102">
        <v>15691457</v>
      </c>
    </row>
    <row r="165" spans="1:5" ht="18" hidden="1" customHeight="1" outlineLevel="1">
      <c r="A165" s="100" t="s">
        <v>49</v>
      </c>
      <c r="B165" s="101" t="s">
        <v>208</v>
      </c>
      <c r="C165" s="102">
        <v>20838643</v>
      </c>
      <c r="D165" s="102">
        <v>230350158</v>
      </c>
      <c r="E165" s="102">
        <v>251188801</v>
      </c>
    </row>
    <row r="166" spans="1:5" ht="18" hidden="1" customHeight="1" outlineLevel="1">
      <c r="A166" s="100" t="s">
        <v>49</v>
      </c>
      <c r="B166" s="101" t="s">
        <v>209</v>
      </c>
      <c r="C166" s="102">
        <v>953746</v>
      </c>
      <c r="D166" s="102">
        <v>49981</v>
      </c>
      <c r="E166" s="102">
        <v>1003727</v>
      </c>
    </row>
    <row r="167" spans="1:5" ht="18" hidden="1" customHeight="1" outlineLevel="1">
      <c r="A167" s="100" t="s">
        <v>49</v>
      </c>
      <c r="B167" s="101" t="s">
        <v>210</v>
      </c>
      <c r="C167" s="102">
        <v>22431</v>
      </c>
      <c r="D167" s="102">
        <v>1190</v>
      </c>
      <c r="E167" s="102">
        <v>23621</v>
      </c>
    </row>
    <row r="168" spans="1:5" ht="18" hidden="1" customHeight="1" outlineLevel="1">
      <c r="A168" s="100" t="s">
        <v>49</v>
      </c>
      <c r="B168" s="101" t="s">
        <v>211</v>
      </c>
      <c r="C168" s="102">
        <v>2774</v>
      </c>
      <c r="D168" s="102">
        <v>6068515</v>
      </c>
      <c r="E168" s="102">
        <v>6071289</v>
      </c>
    </row>
    <row r="169" spans="1:5" ht="18" hidden="1" customHeight="1" outlineLevel="1">
      <c r="A169" s="100" t="s">
        <v>49</v>
      </c>
      <c r="B169" s="101" t="s">
        <v>212</v>
      </c>
      <c r="C169" s="102">
        <v>109991.27139045835</v>
      </c>
      <c r="D169" s="102">
        <v>491114.73324277217</v>
      </c>
      <c r="E169" s="102">
        <v>601106.00463323051</v>
      </c>
    </row>
    <row r="170" spans="1:5" ht="18" hidden="1" customHeight="1" outlineLevel="1">
      <c r="A170" s="100" t="s">
        <v>49</v>
      </c>
      <c r="B170" s="101" t="s">
        <v>213</v>
      </c>
      <c r="C170" s="102">
        <v>18119</v>
      </c>
      <c r="D170" s="102">
        <v>288482</v>
      </c>
      <c r="E170" s="102">
        <v>306601</v>
      </c>
    </row>
    <row r="171" spans="1:5" ht="18" hidden="1" customHeight="1" outlineLevel="1">
      <c r="A171" s="100" t="s">
        <v>49</v>
      </c>
      <c r="B171" s="101" t="s">
        <v>214</v>
      </c>
      <c r="C171" s="102">
        <v>0</v>
      </c>
      <c r="D171" s="102">
        <v>0</v>
      </c>
      <c r="E171" s="102">
        <v>0</v>
      </c>
    </row>
    <row r="172" spans="1:5" ht="18" hidden="1" customHeight="1" outlineLevel="1">
      <c r="A172" s="100" t="s">
        <v>49</v>
      </c>
      <c r="B172" s="101" t="s">
        <v>215</v>
      </c>
      <c r="C172" s="103"/>
      <c r="D172" s="103"/>
      <c r="E172" s="102">
        <v>0</v>
      </c>
    </row>
    <row r="173" spans="1:5" ht="18" hidden="1" customHeight="1" outlineLevel="1">
      <c r="A173" s="100" t="s">
        <v>49</v>
      </c>
      <c r="B173" s="101" t="s">
        <v>217</v>
      </c>
      <c r="C173" s="102">
        <v>4275787</v>
      </c>
      <c r="D173" s="102">
        <v>22976281</v>
      </c>
      <c r="E173" s="102">
        <v>27252068</v>
      </c>
    </row>
    <row r="174" spans="1:5" ht="18" hidden="1" customHeight="1" outlineLevel="1">
      <c r="A174" s="100" t="s">
        <v>49</v>
      </c>
      <c r="B174" s="101" t="s">
        <v>218</v>
      </c>
      <c r="C174" s="102">
        <v>666699</v>
      </c>
      <c r="D174" s="102">
        <v>848526</v>
      </c>
      <c r="E174" s="102">
        <v>1515225</v>
      </c>
    </row>
    <row r="175" spans="1:5" ht="18" hidden="1" customHeight="1" outlineLevel="1">
      <c r="A175" s="100" t="s">
        <v>49</v>
      </c>
      <c r="B175" s="101" t="s">
        <v>219</v>
      </c>
      <c r="C175" s="102">
        <v>453079.39416254463</v>
      </c>
      <c r="D175" s="102">
        <v>5890464.605837455</v>
      </c>
      <c r="E175" s="102">
        <v>6343544</v>
      </c>
    </row>
    <row r="176" spans="1:5" ht="18" hidden="1" customHeight="1" outlineLevel="1">
      <c r="A176" s="100" t="s">
        <v>49</v>
      </c>
      <c r="B176" s="101" t="s">
        <v>220</v>
      </c>
      <c r="C176" s="102">
        <v>213227</v>
      </c>
      <c r="D176" s="102">
        <v>3001197</v>
      </c>
      <c r="E176" s="102">
        <v>3214424</v>
      </c>
    </row>
    <row r="177" spans="1:5" ht="18" customHeight="1" collapsed="1">
      <c r="A177" s="100" t="s">
        <v>63</v>
      </c>
      <c r="B177" s="104" t="s">
        <v>253</v>
      </c>
      <c r="C177" s="102">
        <f>SUM($C$154:$C$176)</f>
        <v>66089743.665553004</v>
      </c>
      <c r="D177" s="102">
        <f>SUM($D$154:$D$176)</f>
        <v>477106645.33908021</v>
      </c>
      <c r="E177" s="102">
        <f>SUM($E$154:$E$176)</f>
        <v>543196389.00463319</v>
      </c>
    </row>
    <row r="178" spans="1:5" ht="18" hidden="1" customHeight="1" outlineLevel="1">
      <c r="A178" s="100" t="s">
        <v>49</v>
      </c>
      <c r="B178" s="101" t="s">
        <v>273</v>
      </c>
      <c r="C178" s="102">
        <v>0</v>
      </c>
      <c r="D178" s="102">
        <v>-4521071</v>
      </c>
      <c r="E178" s="102">
        <v>-4521071</v>
      </c>
    </row>
    <row r="179" spans="1:5" ht="18" hidden="1" customHeight="1" outlineLevel="1">
      <c r="A179" s="100"/>
      <c r="B179" s="101" t="s">
        <v>203</v>
      </c>
      <c r="C179" s="102">
        <v>12365967.890000001</v>
      </c>
      <c r="D179" s="102">
        <v>0</v>
      </c>
      <c r="E179" s="102">
        <v>12365967.890000001</v>
      </c>
    </row>
    <row r="180" spans="1:5" ht="18" hidden="1" customHeight="1" outlineLevel="1">
      <c r="A180" s="100" t="s">
        <v>49</v>
      </c>
      <c r="B180" s="101" t="s">
        <v>204</v>
      </c>
      <c r="C180" s="102">
        <v>491487</v>
      </c>
      <c r="D180" s="102">
        <v>917455</v>
      </c>
      <c r="E180" s="102">
        <v>1408942</v>
      </c>
    </row>
    <row r="181" spans="1:5" ht="18" hidden="1" customHeight="1" outlineLevel="1">
      <c r="A181" s="100" t="s">
        <v>49</v>
      </c>
      <c r="B181" s="101" t="s">
        <v>267</v>
      </c>
      <c r="C181" s="102">
        <v>0</v>
      </c>
      <c r="D181" s="102">
        <v>19526</v>
      </c>
      <c r="E181" s="102">
        <v>19526</v>
      </c>
    </row>
    <row r="182" spans="1:5" ht="18" hidden="1" customHeight="1" outlineLevel="1">
      <c r="A182" s="100"/>
      <c r="B182" s="101" t="s">
        <v>274</v>
      </c>
      <c r="C182" s="102">
        <v>-2347</v>
      </c>
      <c r="D182" s="102">
        <v>0</v>
      </c>
      <c r="E182" s="102">
        <v>-2347</v>
      </c>
    </row>
    <row r="183" spans="1:5" ht="18" hidden="1" customHeight="1" outlineLevel="1">
      <c r="A183" s="100"/>
      <c r="B183" s="101" t="s">
        <v>275</v>
      </c>
      <c r="C183" s="102">
        <v>0</v>
      </c>
      <c r="D183" s="102">
        <v>97177</v>
      </c>
      <c r="E183" s="102">
        <v>97177</v>
      </c>
    </row>
    <row r="184" spans="1:5" ht="18" hidden="1" customHeight="1" outlineLevel="1">
      <c r="A184" s="100" t="s">
        <v>49</v>
      </c>
      <c r="B184" s="101" t="s">
        <v>205</v>
      </c>
      <c r="C184" s="102">
        <v>35977528</v>
      </c>
      <c r="D184" s="102">
        <v>273204639</v>
      </c>
      <c r="E184" s="102">
        <v>309182167</v>
      </c>
    </row>
    <row r="185" spans="1:5" ht="18" hidden="1" customHeight="1" outlineLevel="1">
      <c r="A185" s="100" t="s">
        <v>49</v>
      </c>
      <c r="B185" s="101" t="s">
        <v>206</v>
      </c>
      <c r="C185" s="102">
        <v>3400762</v>
      </c>
      <c r="D185" s="102">
        <v>28645773</v>
      </c>
      <c r="E185" s="102">
        <v>32046535</v>
      </c>
    </row>
    <row r="186" spans="1:5" ht="18" hidden="1" customHeight="1" outlineLevel="1">
      <c r="A186" s="100" t="s">
        <v>49</v>
      </c>
      <c r="B186" s="101" t="s">
        <v>268</v>
      </c>
      <c r="C186" s="102">
        <v>0</v>
      </c>
      <c r="D186" s="102">
        <v>686170</v>
      </c>
      <c r="E186" s="102">
        <v>686170</v>
      </c>
    </row>
    <row r="187" spans="1:5" ht="18" hidden="1" customHeight="1" outlineLevel="1">
      <c r="A187" s="100" t="s">
        <v>49</v>
      </c>
      <c r="B187" s="101" t="s">
        <v>207</v>
      </c>
      <c r="C187" s="102">
        <v>48253980</v>
      </c>
      <c r="D187" s="102">
        <v>204807354</v>
      </c>
      <c r="E187" s="102">
        <v>253061334</v>
      </c>
    </row>
    <row r="188" spans="1:5" ht="18" hidden="1" customHeight="1" outlineLevel="1">
      <c r="A188" s="100"/>
      <c r="B188" s="101" t="s">
        <v>270</v>
      </c>
      <c r="C188" s="102">
        <v>8787216</v>
      </c>
      <c r="D188" s="102">
        <v>6904241</v>
      </c>
      <c r="E188" s="102">
        <v>15691457</v>
      </c>
    </row>
    <row r="189" spans="1:5" ht="18" hidden="1" customHeight="1" outlineLevel="1">
      <c r="A189" s="100" t="s">
        <v>49</v>
      </c>
      <c r="B189" s="101" t="s">
        <v>208</v>
      </c>
      <c r="C189" s="102">
        <v>20838643</v>
      </c>
      <c r="D189" s="102">
        <v>230350158</v>
      </c>
      <c r="E189" s="102">
        <v>251188801</v>
      </c>
    </row>
    <row r="190" spans="1:5" ht="18" hidden="1" customHeight="1" outlineLevel="1">
      <c r="A190" s="100" t="s">
        <v>49</v>
      </c>
      <c r="B190" s="101" t="s">
        <v>209</v>
      </c>
      <c r="C190" s="102">
        <v>996826</v>
      </c>
      <c r="D190" s="102">
        <v>53194</v>
      </c>
      <c r="E190" s="102">
        <v>1050020</v>
      </c>
    </row>
    <row r="191" spans="1:5" ht="18" hidden="1" customHeight="1" outlineLevel="1">
      <c r="A191" s="100" t="s">
        <v>49</v>
      </c>
      <c r="B191" s="101" t="s">
        <v>210</v>
      </c>
      <c r="C191" s="102">
        <v>58184</v>
      </c>
      <c r="D191" s="102">
        <v>10175</v>
      </c>
      <c r="E191" s="102">
        <v>68359</v>
      </c>
    </row>
    <row r="192" spans="1:5" ht="18" hidden="1" customHeight="1" outlineLevel="1">
      <c r="A192" s="100" t="s">
        <v>49</v>
      </c>
      <c r="B192" s="101" t="s">
        <v>211</v>
      </c>
      <c r="C192" s="102">
        <v>2774</v>
      </c>
      <c r="D192" s="102">
        <v>6068515</v>
      </c>
      <c r="E192" s="102">
        <v>6071289</v>
      </c>
    </row>
    <row r="193" spans="1:5" ht="18" hidden="1" customHeight="1" outlineLevel="1">
      <c r="A193" s="100" t="s">
        <v>49</v>
      </c>
      <c r="B193" s="101" t="s">
        <v>212</v>
      </c>
      <c r="C193" s="102">
        <v>109991.27139045835</v>
      </c>
      <c r="D193" s="102">
        <v>1213562.9232427722</v>
      </c>
      <c r="E193" s="102">
        <v>1323554.1946332306</v>
      </c>
    </row>
    <row r="194" spans="1:5" ht="18" hidden="1" customHeight="1" outlineLevel="1">
      <c r="A194" s="100" t="s">
        <v>49</v>
      </c>
      <c r="B194" s="101" t="s">
        <v>213</v>
      </c>
      <c r="C194" s="102">
        <v>7098171</v>
      </c>
      <c r="D194" s="102">
        <v>89126604</v>
      </c>
      <c r="E194" s="102">
        <v>96224775</v>
      </c>
    </row>
    <row r="195" spans="1:5" ht="18" hidden="1" customHeight="1" outlineLevel="1">
      <c r="A195" s="100" t="s">
        <v>49</v>
      </c>
      <c r="B195" s="101" t="s">
        <v>214</v>
      </c>
      <c r="C195" s="102">
        <v>0</v>
      </c>
      <c r="D195" s="102">
        <v>142057</v>
      </c>
      <c r="E195" s="102">
        <v>142057</v>
      </c>
    </row>
    <row r="196" spans="1:5" ht="18" hidden="1" customHeight="1" outlineLevel="1">
      <c r="A196" s="100" t="s">
        <v>49</v>
      </c>
      <c r="B196" s="101" t="s">
        <v>215</v>
      </c>
      <c r="C196" s="102">
        <v>209466.1</v>
      </c>
      <c r="D196" s="102">
        <v>0</v>
      </c>
      <c r="E196" s="102">
        <v>209466.1</v>
      </c>
    </row>
    <row r="197" spans="1:5" ht="18" hidden="1" customHeight="1" outlineLevel="1">
      <c r="A197" s="100" t="s">
        <v>49</v>
      </c>
      <c r="B197" s="101" t="s">
        <v>217</v>
      </c>
      <c r="C197" s="102">
        <v>5019736</v>
      </c>
      <c r="D197" s="102">
        <v>28022355</v>
      </c>
      <c r="E197" s="102">
        <v>33042091</v>
      </c>
    </row>
    <row r="198" spans="1:5" ht="18" hidden="1" customHeight="1" outlineLevel="1">
      <c r="A198" s="100" t="s">
        <v>49</v>
      </c>
      <c r="B198" s="101" t="s">
        <v>218</v>
      </c>
      <c r="C198" s="102">
        <v>1096066.8400000001</v>
      </c>
      <c r="D198" s="102">
        <v>1394994</v>
      </c>
      <c r="E198" s="102">
        <v>2491060.84</v>
      </c>
    </row>
    <row r="199" spans="1:5" ht="18" hidden="1" customHeight="1" outlineLevel="1">
      <c r="A199" s="100" t="s">
        <v>49</v>
      </c>
      <c r="B199" s="101" t="s">
        <v>219</v>
      </c>
      <c r="C199" s="102">
        <v>453079.39416254463</v>
      </c>
      <c r="D199" s="102">
        <v>5890464.605837455</v>
      </c>
      <c r="E199" s="102">
        <v>6343544</v>
      </c>
    </row>
    <row r="200" spans="1:5" ht="18" hidden="1" customHeight="1" outlineLevel="1">
      <c r="A200" s="100" t="s">
        <v>49</v>
      </c>
      <c r="B200" s="101" t="s">
        <v>220</v>
      </c>
      <c r="C200" s="102">
        <v>347320</v>
      </c>
      <c r="D200" s="102">
        <v>5895792</v>
      </c>
      <c r="E200" s="102">
        <v>6243112</v>
      </c>
    </row>
    <row r="201" spans="1:5" ht="18" customHeight="1" collapsed="1">
      <c r="A201" s="100" t="s">
        <v>65</v>
      </c>
      <c r="B201" s="104" t="s">
        <v>254</v>
      </c>
      <c r="C201" s="102">
        <f>SUM($C$178:$C$200)</f>
        <v>145504851.49555299</v>
      </c>
      <c r="D201" s="102">
        <f>SUM($D$178:$D$200)</f>
        <v>878929135.52908027</v>
      </c>
      <c r="E201" s="102">
        <f>SUM($E$178:$E$200)</f>
        <v>1024433987.0246333</v>
      </c>
    </row>
    <row r="202" spans="1:5" ht="18" hidden="1" customHeight="1" outlineLevel="1">
      <c r="A202" s="100" t="s">
        <v>49</v>
      </c>
      <c r="B202" s="105" t="s">
        <v>273</v>
      </c>
      <c r="C202" s="102">
        <v>0</v>
      </c>
      <c r="D202" s="102">
        <v>49146287</v>
      </c>
      <c r="E202" s="102">
        <v>49146287</v>
      </c>
    </row>
    <row r="203" spans="1:5" ht="18" hidden="1" customHeight="1" outlineLevel="1">
      <c r="A203" s="100"/>
      <c r="B203" s="105" t="s">
        <v>203</v>
      </c>
      <c r="C203" s="102">
        <v>55986506.68</v>
      </c>
      <c r="D203" s="102">
        <v>23170</v>
      </c>
      <c r="E203" s="102">
        <v>56009676.68</v>
      </c>
    </row>
    <row r="204" spans="1:5" ht="18" hidden="1" customHeight="1" outlineLevel="1">
      <c r="A204" s="100" t="s">
        <v>49</v>
      </c>
      <c r="B204" s="105" t="s">
        <v>204</v>
      </c>
      <c r="C204" s="102">
        <v>11283359</v>
      </c>
      <c r="D204" s="102">
        <v>17044276</v>
      </c>
      <c r="E204" s="102">
        <v>28327635</v>
      </c>
    </row>
    <row r="205" spans="1:5" ht="18" hidden="1" customHeight="1" outlineLevel="1">
      <c r="A205" s="100" t="s">
        <v>49</v>
      </c>
      <c r="B205" s="105" t="s">
        <v>267</v>
      </c>
      <c r="C205" s="102">
        <v>0</v>
      </c>
      <c r="D205" s="102">
        <v>36830575</v>
      </c>
      <c r="E205" s="102">
        <v>36830575</v>
      </c>
    </row>
    <row r="206" spans="1:5" ht="18" hidden="1" customHeight="1" outlineLevel="1">
      <c r="A206" s="100"/>
      <c r="B206" s="105" t="s">
        <v>274</v>
      </c>
      <c r="C206" s="102">
        <v>29798093.739999998</v>
      </c>
      <c r="D206" s="102">
        <v>0</v>
      </c>
      <c r="E206" s="102">
        <v>29798093.739999998</v>
      </c>
    </row>
    <row r="207" spans="1:5" ht="18" hidden="1" customHeight="1" outlineLevel="1">
      <c r="A207" s="100"/>
      <c r="B207" s="105" t="s">
        <v>275</v>
      </c>
      <c r="C207" s="102">
        <v>0</v>
      </c>
      <c r="D207" s="102">
        <v>20411952</v>
      </c>
      <c r="E207" s="102">
        <v>20411952</v>
      </c>
    </row>
    <row r="208" spans="1:5" ht="18" hidden="1" customHeight="1" outlineLevel="1">
      <c r="A208" s="100" t="s">
        <v>49</v>
      </c>
      <c r="B208" s="105" t="s">
        <v>205</v>
      </c>
      <c r="C208" s="102">
        <v>226899330</v>
      </c>
      <c r="D208" s="102">
        <v>2115135226</v>
      </c>
      <c r="E208" s="102">
        <v>2342034556</v>
      </c>
    </row>
    <row r="209" spans="1:5" ht="18" hidden="1" customHeight="1" outlineLevel="1">
      <c r="A209" s="100" t="s">
        <v>49</v>
      </c>
      <c r="B209" s="105" t="s">
        <v>206</v>
      </c>
      <c r="C209" s="102">
        <v>55226882</v>
      </c>
      <c r="D209" s="102">
        <v>687200040</v>
      </c>
      <c r="E209" s="102">
        <v>742426922</v>
      </c>
    </row>
    <row r="210" spans="1:5" ht="18" hidden="1" customHeight="1" outlineLevel="1">
      <c r="A210" s="100" t="s">
        <v>49</v>
      </c>
      <c r="B210" s="105" t="s">
        <v>268</v>
      </c>
      <c r="C210" s="102">
        <v>1562215</v>
      </c>
      <c r="D210" s="102">
        <v>14859384</v>
      </c>
      <c r="E210" s="102">
        <v>16421599</v>
      </c>
    </row>
    <row r="211" spans="1:5" ht="18" hidden="1" customHeight="1" outlineLevel="1">
      <c r="A211" s="100" t="s">
        <v>49</v>
      </c>
      <c r="B211" s="105" t="s">
        <v>207</v>
      </c>
      <c r="C211" s="102">
        <v>187373301</v>
      </c>
      <c r="D211" s="102">
        <v>1464211649</v>
      </c>
      <c r="E211" s="102">
        <v>1651584950</v>
      </c>
    </row>
    <row r="212" spans="1:5" ht="18" hidden="1" customHeight="1" outlineLevel="1">
      <c r="A212" s="100"/>
      <c r="B212" s="105" t="s">
        <v>270</v>
      </c>
      <c r="C212" s="102">
        <v>22760067</v>
      </c>
      <c r="D212" s="102">
        <v>17904241</v>
      </c>
      <c r="E212" s="102">
        <v>40664308</v>
      </c>
    </row>
    <row r="213" spans="1:5" ht="18" hidden="1" customHeight="1" outlineLevel="1">
      <c r="A213" s="100" t="s">
        <v>49</v>
      </c>
      <c r="B213" s="105" t="s">
        <v>208</v>
      </c>
      <c r="C213" s="102">
        <v>238098853</v>
      </c>
      <c r="D213" s="102">
        <v>2606009457</v>
      </c>
      <c r="E213" s="102">
        <v>2844108310</v>
      </c>
    </row>
    <row r="214" spans="1:5" ht="18" hidden="1" customHeight="1" outlineLevel="1">
      <c r="A214" s="100" t="s">
        <v>49</v>
      </c>
      <c r="B214" s="105" t="s">
        <v>209</v>
      </c>
      <c r="C214" s="102">
        <v>14223755</v>
      </c>
      <c r="D214" s="102">
        <v>764790</v>
      </c>
      <c r="E214" s="102">
        <v>14988545</v>
      </c>
    </row>
    <row r="215" spans="1:5" ht="18" hidden="1" customHeight="1" outlineLevel="1">
      <c r="A215" s="100" t="s">
        <v>49</v>
      </c>
      <c r="B215" s="105" t="s">
        <v>210</v>
      </c>
      <c r="C215" s="102">
        <v>15074168</v>
      </c>
      <c r="D215" s="102">
        <v>785825</v>
      </c>
      <c r="E215" s="102">
        <v>15859993</v>
      </c>
    </row>
    <row r="216" spans="1:5" ht="18" hidden="1" customHeight="1" outlineLevel="1">
      <c r="A216" s="100" t="s">
        <v>49</v>
      </c>
      <c r="B216" s="105" t="s">
        <v>211</v>
      </c>
      <c r="C216" s="102">
        <v>1812493</v>
      </c>
      <c r="D216" s="102">
        <v>134186591</v>
      </c>
      <c r="E216" s="102">
        <v>135999084</v>
      </c>
    </row>
    <row r="217" spans="1:5" ht="18" hidden="1" customHeight="1" outlineLevel="1">
      <c r="A217" s="100" t="s">
        <v>49</v>
      </c>
      <c r="B217" s="105" t="s">
        <v>212</v>
      </c>
      <c r="C217" s="102">
        <v>18006079.013636548</v>
      </c>
      <c r="D217" s="102">
        <v>105411524.11500554</v>
      </c>
      <c r="E217" s="102">
        <v>123417603.12864208</v>
      </c>
    </row>
    <row r="218" spans="1:5" ht="18" hidden="1" customHeight="1" outlineLevel="1">
      <c r="A218" s="100" t="s">
        <v>49</v>
      </c>
      <c r="B218" s="105" t="s">
        <v>213</v>
      </c>
      <c r="C218" s="102">
        <v>90548517</v>
      </c>
      <c r="D218" s="102">
        <v>1328820901</v>
      </c>
      <c r="E218" s="102">
        <v>1419369418</v>
      </c>
    </row>
    <row r="219" spans="1:5" ht="18" hidden="1" customHeight="1" outlineLevel="1">
      <c r="A219" s="100" t="s">
        <v>49</v>
      </c>
      <c r="B219" s="105" t="s">
        <v>214</v>
      </c>
      <c r="C219" s="102">
        <v>5565296</v>
      </c>
      <c r="D219" s="102">
        <v>10795094</v>
      </c>
      <c r="E219" s="102">
        <v>16360390</v>
      </c>
    </row>
    <row r="220" spans="1:5" ht="18" hidden="1" customHeight="1" outlineLevel="1">
      <c r="A220" s="100" t="s">
        <v>49</v>
      </c>
      <c r="B220" s="105" t="s">
        <v>215</v>
      </c>
      <c r="C220" s="102">
        <v>4637069.97</v>
      </c>
      <c r="D220" s="102">
        <v>0</v>
      </c>
      <c r="E220" s="102">
        <v>4637069.97</v>
      </c>
    </row>
    <row r="221" spans="1:5" ht="18" hidden="1" customHeight="1" outlineLevel="1">
      <c r="A221" s="100" t="s">
        <v>49</v>
      </c>
      <c r="B221" s="105" t="s">
        <v>217</v>
      </c>
      <c r="C221" s="102">
        <v>380407857</v>
      </c>
      <c r="D221" s="102">
        <v>953474795</v>
      </c>
      <c r="E221" s="102">
        <v>1333882652</v>
      </c>
    </row>
    <row r="222" spans="1:5" ht="18" hidden="1" customHeight="1" outlineLevel="1">
      <c r="A222" s="100" t="s">
        <v>49</v>
      </c>
      <c r="B222" s="105" t="s">
        <v>218</v>
      </c>
      <c r="C222" s="102">
        <v>28178336.879999999</v>
      </c>
      <c r="D222" s="102">
        <v>53051590</v>
      </c>
      <c r="E222" s="102">
        <v>81229926.879999995</v>
      </c>
    </row>
    <row r="223" spans="1:5" ht="18" hidden="1" customHeight="1" outlineLevel="1">
      <c r="A223" s="100" t="s">
        <v>49</v>
      </c>
      <c r="B223" s="105" t="s">
        <v>219</v>
      </c>
      <c r="C223" s="102">
        <v>9950061.3773827087</v>
      </c>
      <c r="D223" s="102">
        <v>129564117.62261729</v>
      </c>
      <c r="E223" s="102">
        <v>139514179</v>
      </c>
    </row>
    <row r="224" spans="1:5" ht="18" hidden="1" customHeight="1" outlineLevel="1">
      <c r="A224" s="100" t="s">
        <v>49</v>
      </c>
      <c r="B224" s="105" t="s">
        <v>220</v>
      </c>
      <c r="C224" s="102">
        <v>7397043</v>
      </c>
      <c r="D224" s="102">
        <v>116850455</v>
      </c>
      <c r="E224" s="102">
        <v>124247498</v>
      </c>
    </row>
    <row r="225" spans="1:5" ht="18" customHeight="1" collapsed="1">
      <c r="A225" s="100" t="s">
        <v>67</v>
      </c>
      <c r="B225" s="106" t="s">
        <v>255</v>
      </c>
      <c r="C225" s="102">
        <f>SUM($C$202:$C$224)</f>
        <v>1404789283.6610196</v>
      </c>
      <c r="D225" s="102">
        <f>SUM($D$202:$D$224)</f>
        <v>9862481939.7376232</v>
      </c>
      <c r="E225" s="102">
        <f>SUM($E$202:$E$224)</f>
        <v>11267271223.39864</v>
      </c>
    </row>
    <row r="226" spans="1:5" ht="18" customHeight="1">
      <c r="A226" s="467" t="s">
        <v>256</v>
      </c>
      <c r="B226" s="467"/>
      <c r="C226" s="467"/>
      <c r="D226" s="467"/>
      <c r="E226" s="467"/>
    </row>
    <row r="227" spans="1:5" ht="18" hidden="1" customHeight="1" outlineLevel="1">
      <c r="A227" s="100" t="s">
        <v>49</v>
      </c>
      <c r="B227" s="101" t="s">
        <v>273</v>
      </c>
      <c r="C227" s="102">
        <v>0</v>
      </c>
      <c r="D227" s="102">
        <v>2783</v>
      </c>
      <c r="E227" s="102">
        <v>2783</v>
      </c>
    </row>
    <row r="228" spans="1:5" ht="18" hidden="1" customHeight="1" outlineLevel="1">
      <c r="A228" s="100"/>
      <c r="B228" s="101" t="s">
        <v>203</v>
      </c>
      <c r="C228" s="102">
        <v>1879700</v>
      </c>
      <c r="D228" s="102">
        <v>13374</v>
      </c>
      <c r="E228" s="102">
        <v>1893074</v>
      </c>
    </row>
    <row r="229" spans="1:5" ht="18" hidden="1" customHeight="1" outlineLevel="1">
      <c r="A229" s="100" t="s">
        <v>49</v>
      </c>
      <c r="B229" s="101" t="s">
        <v>204</v>
      </c>
      <c r="C229" s="102">
        <v>4220335</v>
      </c>
      <c r="D229" s="102">
        <v>1095573</v>
      </c>
      <c r="E229" s="102">
        <v>5315908</v>
      </c>
    </row>
    <row r="230" spans="1:5" ht="18" hidden="1" customHeight="1" outlineLevel="1">
      <c r="A230" s="100" t="s">
        <v>49</v>
      </c>
      <c r="B230" s="101" t="s">
        <v>267</v>
      </c>
      <c r="C230" s="102">
        <v>0</v>
      </c>
      <c r="D230" s="102">
        <v>524639</v>
      </c>
      <c r="E230" s="102">
        <v>524639</v>
      </c>
    </row>
    <row r="231" spans="1:5" ht="18" hidden="1" customHeight="1" outlineLevel="1">
      <c r="A231" s="100"/>
      <c r="B231" s="101" t="s">
        <v>274</v>
      </c>
      <c r="C231" s="102">
        <v>198572.79</v>
      </c>
      <c r="D231" s="102">
        <v>0</v>
      </c>
      <c r="E231" s="102">
        <v>198572.79</v>
      </c>
    </row>
    <row r="232" spans="1:5" ht="18" hidden="1" customHeight="1" outlineLevel="1">
      <c r="A232" s="100"/>
      <c r="B232" s="101" t="s">
        <v>275</v>
      </c>
      <c r="C232" s="102">
        <v>0</v>
      </c>
      <c r="D232" s="102">
        <v>125706</v>
      </c>
      <c r="E232" s="102">
        <v>125706</v>
      </c>
    </row>
    <row r="233" spans="1:5" ht="18" hidden="1" customHeight="1" outlineLevel="1">
      <c r="A233" s="100" t="s">
        <v>49</v>
      </c>
      <c r="B233" s="101" t="s">
        <v>205</v>
      </c>
      <c r="C233" s="102">
        <v>1807607</v>
      </c>
      <c r="D233" s="102">
        <v>64304173</v>
      </c>
      <c r="E233" s="102">
        <v>66111780</v>
      </c>
    </row>
    <row r="234" spans="1:5" ht="18" hidden="1" customHeight="1" outlineLevel="1">
      <c r="A234" s="100" t="s">
        <v>49</v>
      </c>
      <c r="B234" s="101" t="s">
        <v>206</v>
      </c>
      <c r="C234" s="102">
        <v>496832</v>
      </c>
      <c r="D234" s="102">
        <v>26553373</v>
      </c>
      <c r="E234" s="102">
        <v>27050205</v>
      </c>
    </row>
    <row r="235" spans="1:5" ht="18" hidden="1" customHeight="1" outlineLevel="1">
      <c r="A235" s="100" t="s">
        <v>49</v>
      </c>
      <c r="B235" s="101" t="s">
        <v>268</v>
      </c>
      <c r="C235" s="102">
        <v>0</v>
      </c>
      <c r="D235" s="102">
        <v>530160</v>
      </c>
      <c r="E235" s="102">
        <v>530160</v>
      </c>
    </row>
    <row r="236" spans="1:5" ht="18" hidden="1" customHeight="1" outlineLevel="1">
      <c r="A236" s="100" t="s">
        <v>49</v>
      </c>
      <c r="B236" s="101" t="s">
        <v>207</v>
      </c>
      <c r="C236" s="102">
        <v>3162009</v>
      </c>
      <c r="D236" s="102">
        <v>61722576</v>
      </c>
      <c r="E236" s="102">
        <v>64884585</v>
      </c>
    </row>
    <row r="237" spans="1:5" ht="18" hidden="1" customHeight="1" outlineLevel="1">
      <c r="A237" s="100"/>
      <c r="B237" s="101" t="s">
        <v>270</v>
      </c>
      <c r="C237" s="102">
        <v>26885.49</v>
      </c>
      <c r="D237" s="102">
        <v>0</v>
      </c>
      <c r="E237" s="102">
        <v>26885.49</v>
      </c>
    </row>
    <row r="238" spans="1:5" ht="18" hidden="1" customHeight="1" outlineLevel="1">
      <c r="A238" s="100" t="s">
        <v>49</v>
      </c>
      <c r="B238" s="101" t="s">
        <v>208</v>
      </c>
      <c r="C238" s="102">
        <v>6373546</v>
      </c>
      <c r="D238" s="102">
        <v>286431798</v>
      </c>
      <c r="E238" s="102">
        <v>292805344</v>
      </c>
    </row>
    <row r="239" spans="1:5" ht="18" hidden="1" customHeight="1" outlineLevel="1">
      <c r="A239" s="100" t="s">
        <v>49</v>
      </c>
      <c r="B239" s="101" t="s">
        <v>209</v>
      </c>
      <c r="C239" s="102">
        <v>91887</v>
      </c>
      <c r="D239" s="102">
        <v>0</v>
      </c>
      <c r="E239" s="102">
        <v>91887</v>
      </c>
    </row>
    <row r="240" spans="1:5" ht="18" hidden="1" customHeight="1" outlineLevel="1">
      <c r="A240" s="100" t="s">
        <v>49</v>
      </c>
      <c r="B240" s="101" t="s">
        <v>210</v>
      </c>
      <c r="C240" s="102">
        <v>86586</v>
      </c>
      <c r="D240" s="102">
        <v>3195</v>
      </c>
      <c r="E240" s="102">
        <v>89781</v>
      </c>
    </row>
    <row r="241" spans="1:5" ht="18" hidden="1" customHeight="1" outlineLevel="1">
      <c r="A241" s="100" t="s">
        <v>49</v>
      </c>
      <c r="B241" s="101" t="s">
        <v>211</v>
      </c>
      <c r="C241" s="102">
        <v>45959</v>
      </c>
      <c r="D241" s="102">
        <v>1654013</v>
      </c>
      <c r="E241" s="102">
        <v>1699972</v>
      </c>
    </row>
    <row r="242" spans="1:5" ht="18" hidden="1" customHeight="1" outlineLevel="1">
      <c r="A242" s="100" t="s">
        <v>49</v>
      </c>
      <c r="B242" s="101" t="s">
        <v>212</v>
      </c>
      <c r="C242" s="102">
        <v>17807.16</v>
      </c>
      <c r="D242" s="102">
        <v>3361887.03</v>
      </c>
      <c r="E242" s="102">
        <v>3379694.19</v>
      </c>
    </row>
    <row r="243" spans="1:5" ht="18" hidden="1" customHeight="1" outlineLevel="1">
      <c r="A243" s="100" t="s">
        <v>49</v>
      </c>
      <c r="B243" s="101" t="s">
        <v>213</v>
      </c>
      <c r="C243" s="102">
        <v>1735356</v>
      </c>
      <c r="D243" s="102">
        <v>69436702</v>
      </c>
      <c r="E243" s="102">
        <v>71172058</v>
      </c>
    </row>
    <row r="244" spans="1:5" ht="18" hidden="1" customHeight="1" outlineLevel="1">
      <c r="A244" s="100" t="s">
        <v>49</v>
      </c>
      <c r="B244" s="101" t="s">
        <v>214</v>
      </c>
      <c r="C244" s="102">
        <v>2091431</v>
      </c>
      <c r="D244" s="102">
        <v>4003398</v>
      </c>
      <c r="E244" s="102">
        <v>6094829</v>
      </c>
    </row>
    <row r="245" spans="1:5" ht="18" hidden="1" customHeight="1" outlineLevel="1">
      <c r="A245" s="100" t="s">
        <v>49</v>
      </c>
      <c r="B245" s="101" t="s">
        <v>215</v>
      </c>
      <c r="C245" s="102">
        <v>509330.97</v>
      </c>
      <c r="D245" s="103"/>
      <c r="E245" s="102">
        <v>509330.97</v>
      </c>
    </row>
    <row r="246" spans="1:5" ht="18" hidden="1" customHeight="1" outlineLevel="1">
      <c r="A246" s="100" t="s">
        <v>49</v>
      </c>
      <c r="B246" s="101" t="s">
        <v>217</v>
      </c>
      <c r="C246" s="102">
        <v>17153034</v>
      </c>
      <c r="D246" s="102">
        <v>79922668</v>
      </c>
      <c r="E246" s="102">
        <v>97075702</v>
      </c>
    </row>
    <row r="247" spans="1:5" ht="18" hidden="1" customHeight="1" outlineLevel="1">
      <c r="A247" s="100" t="s">
        <v>49</v>
      </c>
      <c r="B247" s="101" t="s">
        <v>218</v>
      </c>
      <c r="C247" s="102">
        <v>285822</v>
      </c>
      <c r="D247" s="102">
        <v>2138455</v>
      </c>
      <c r="E247" s="102">
        <v>2424277</v>
      </c>
    </row>
    <row r="248" spans="1:5" ht="18" hidden="1" customHeight="1" outlineLevel="1">
      <c r="A248" s="100" t="s">
        <v>49</v>
      </c>
      <c r="B248" s="101" t="s">
        <v>219</v>
      </c>
      <c r="C248" s="102">
        <v>334268.5</v>
      </c>
      <c r="D248" s="102">
        <v>1835951.5</v>
      </c>
      <c r="E248" s="102">
        <v>2170220</v>
      </c>
    </row>
    <row r="249" spans="1:5" ht="18" hidden="1" customHeight="1" outlineLevel="1">
      <c r="A249" s="100" t="s">
        <v>49</v>
      </c>
      <c r="B249" s="101" t="s">
        <v>220</v>
      </c>
      <c r="C249" s="102">
        <v>1048966</v>
      </c>
      <c r="D249" s="102">
        <v>4205897</v>
      </c>
      <c r="E249" s="102">
        <v>5254863</v>
      </c>
    </row>
    <row r="250" spans="1:5" ht="18" customHeight="1" collapsed="1">
      <c r="A250" s="100" t="s">
        <v>69</v>
      </c>
      <c r="B250" s="104" t="s">
        <v>257</v>
      </c>
      <c r="C250" s="102">
        <f>SUM($C$227:$C$249)</f>
        <v>41565934.909999996</v>
      </c>
      <c r="D250" s="102">
        <f>SUM($D$227:$D$249)</f>
        <v>607866321.52999997</v>
      </c>
      <c r="E250" s="102">
        <f>SUM($E$227:$E$249)</f>
        <v>649432256.44000006</v>
      </c>
    </row>
    <row r="251" spans="1:5" ht="18" hidden="1" customHeight="1" outlineLevel="1">
      <c r="A251" s="100" t="s">
        <v>49</v>
      </c>
      <c r="B251" s="101" t="s">
        <v>273</v>
      </c>
      <c r="C251" s="102">
        <v>0</v>
      </c>
      <c r="D251" s="102">
        <v>3422238</v>
      </c>
      <c r="E251" s="102">
        <v>3422238</v>
      </c>
    </row>
    <row r="252" spans="1:5" ht="18" hidden="1" customHeight="1" outlineLevel="1">
      <c r="A252" s="100"/>
      <c r="B252" s="101" t="s">
        <v>203</v>
      </c>
      <c r="C252" s="102">
        <v>12314904</v>
      </c>
      <c r="D252" s="102">
        <v>9796</v>
      </c>
      <c r="E252" s="102">
        <v>12324700</v>
      </c>
    </row>
    <row r="253" spans="1:5" ht="18" hidden="1" customHeight="1" outlineLevel="1">
      <c r="A253" s="100" t="s">
        <v>49</v>
      </c>
      <c r="B253" s="101" t="s">
        <v>204</v>
      </c>
      <c r="C253" s="102">
        <v>3647250</v>
      </c>
      <c r="D253" s="102">
        <v>7938496</v>
      </c>
      <c r="E253" s="102">
        <v>11585746</v>
      </c>
    </row>
    <row r="254" spans="1:5" ht="18" hidden="1" customHeight="1" outlineLevel="1">
      <c r="A254" s="100" t="s">
        <v>49</v>
      </c>
      <c r="B254" s="101" t="s">
        <v>267</v>
      </c>
      <c r="C254" s="102">
        <v>0</v>
      </c>
      <c r="D254" s="102">
        <v>8725275</v>
      </c>
      <c r="E254" s="102">
        <v>8725275</v>
      </c>
    </row>
    <row r="255" spans="1:5" ht="18" hidden="1" customHeight="1" outlineLevel="1">
      <c r="A255" s="100"/>
      <c r="B255" s="101" t="s">
        <v>274</v>
      </c>
      <c r="C255" s="102">
        <v>0</v>
      </c>
      <c r="D255" s="102">
        <v>0</v>
      </c>
      <c r="E255" s="102">
        <v>0</v>
      </c>
    </row>
    <row r="256" spans="1:5" ht="18" hidden="1" customHeight="1" outlineLevel="1">
      <c r="A256" s="100"/>
      <c r="B256" s="101" t="s">
        <v>275</v>
      </c>
      <c r="C256" s="102">
        <v>0</v>
      </c>
      <c r="D256" s="102">
        <v>369169</v>
      </c>
      <c r="E256" s="102">
        <v>369169</v>
      </c>
    </row>
    <row r="257" spans="1:5" ht="18" hidden="1" customHeight="1" outlineLevel="1">
      <c r="A257" s="100" t="s">
        <v>49</v>
      </c>
      <c r="B257" s="101" t="s">
        <v>205</v>
      </c>
      <c r="C257" s="102">
        <v>51543261</v>
      </c>
      <c r="D257" s="102">
        <v>721411885</v>
      </c>
      <c r="E257" s="102">
        <v>772955146</v>
      </c>
    </row>
    <row r="258" spans="1:5" ht="18" hidden="1" customHeight="1" outlineLevel="1">
      <c r="A258" s="100" t="s">
        <v>49</v>
      </c>
      <c r="B258" s="101" t="s">
        <v>206</v>
      </c>
      <c r="C258" s="102">
        <v>19218000</v>
      </c>
      <c r="D258" s="102">
        <v>235932395</v>
      </c>
      <c r="E258" s="102">
        <v>255150395</v>
      </c>
    </row>
    <row r="259" spans="1:5" ht="18" hidden="1" customHeight="1" outlineLevel="1">
      <c r="A259" s="100" t="s">
        <v>49</v>
      </c>
      <c r="B259" s="101" t="s">
        <v>268</v>
      </c>
      <c r="C259" s="102">
        <v>217344</v>
      </c>
      <c r="D259" s="102">
        <v>5809748</v>
      </c>
      <c r="E259" s="102">
        <v>6027092</v>
      </c>
    </row>
    <row r="260" spans="1:5" ht="18" hidden="1" customHeight="1" outlineLevel="1">
      <c r="A260" s="100" t="s">
        <v>49</v>
      </c>
      <c r="B260" s="101" t="s">
        <v>207</v>
      </c>
      <c r="C260" s="102">
        <v>45251232</v>
      </c>
      <c r="D260" s="102">
        <v>609802009</v>
      </c>
      <c r="E260" s="102">
        <v>655053241</v>
      </c>
    </row>
    <row r="261" spans="1:5" ht="18" hidden="1" customHeight="1" outlineLevel="1">
      <c r="A261" s="100"/>
      <c r="B261" s="101" t="s">
        <v>270</v>
      </c>
      <c r="C261" s="102">
        <v>4204432</v>
      </c>
      <c r="D261" s="102">
        <v>1589729</v>
      </c>
      <c r="E261" s="102">
        <v>5794161</v>
      </c>
    </row>
    <row r="262" spans="1:5" ht="18" hidden="1" customHeight="1" outlineLevel="1">
      <c r="A262" s="100" t="s">
        <v>49</v>
      </c>
      <c r="B262" s="101" t="s">
        <v>208</v>
      </c>
      <c r="C262" s="102">
        <v>22716579</v>
      </c>
      <c r="D262" s="102">
        <v>801262666</v>
      </c>
      <c r="E262" s="102">
        <v>823979245</v>
      </c>
    </row>
    <row r="263" spans="1:5" ht="18" hidden="1" customHeight="1" outlineLevel="1">
      <c r="A263" s="100" t="s">
        <v>49</v>
      </c>
      <c r="B263" s="101" t="s">
        <v>209</v>
      </c>
      <c r="C263" s="102">
        <v>3474801</v>
      </c>
      <c r="D263" s="102">
        <v>249686</v>
      </c>
      <c r="E263" s="102">
        <v>3724487</v>
      </c>
    </row>
    <row r="264" spans="1:5" ht="18" hidden="1" customHeight="1" outlineLevel="1">
      <c r="A264" s="100" t="s">
        <v>49</v>
      </c>
      <c r="B264" s="101" t="s">
        <v>210</v>
      </c>
      <c r="C264" s="102">
        <v>2217817</v>
      </c>
      <c r="D264" s="102">
        <v>329075</v>
      </c>
      <c r="E264" s="102">
        <v>2546892</v>
      </c>
    </row>
    <row r="265" spans="1:5" ht="18" hidden="1" customHeight="1" outlineLevel="1">
      <c r="A265" s="100" t="s">
        <v>49</v>
      </c>
      <c r="B265" s="101" t="s">
        <v>211</v>
      </c>
      <c r="C265" s="102">
        <v>1060488</v>
      </c>
      <c r="D265" s="102">
        <v>62140714</v>
      </c>
      <c r="E265" s="102">
        <v>63201202</v>
      </c>
    </row>
    <row r="266" spans="1:5" ht="18" hidden="1" customHeight="1" outlineLevel="1">
      <c r="A266" s="100" t="s">
        <v>49</v>
      </c>
      <c r="B266" s="101" t="s">
        <v>212</v>
      </c>
      <c r="C266" s="102">
        <v>5690469.9074466703</v>
      </c>
      <c r="D266" s="102">
        <v>35853688.420696937</v>
      </c>
      <c r="E266" s="102">
        <v>41544158.328143604</v>
      </c>
    </row>
    <row r="267" spans="1:5" ht="18" hidden="1" customHeight="1" outlineLevel="1">
      <c r="A267" s="100" t="s">
        <v>49</v>
      </c>
      <c r="B267" s="101" t="s">
        <v>213</v>
      </c>
      <c r="C267" s="102">
        <v>13754000</v>
      </c>
      <c r="D267" s="102">
        <v>481521308</v>
      </c>
      <c r="E267" s="102">
        <v>495275308</v>
      </c>
    </row>
    <row r="268" spans="1:5" ht="18" hidden="1" customHeight="1" outlineLevel="1">
      <c r="A268" s="100" t="s">
        <v>49</v>
      </c>
      <c r="B268" s="101" t="s">
        <v>214</v>
      </c>
      <c r="C268" s="102">
        <v>0</v>
      </c>
      <c r="D268" s="102">
        <v>0</v>
      </c>
      <c r="E268" s="102">
        <v>0</v>
      </c>
    </row>
    <row r="269" spans="1:5" ht="18" hidden="1" customHeight="1" outlineLevel="1">
      <c r="A269" s="100" t="s">
        <v>49</v>
      </c>
      <c r="B269" s="101" t="s">
        <v>215</v>
      </c>
      <c r="C269" s="103"/>
      <c r="D269" s="103"/>
      <c r="E269" s="102">
        <v>0</v>
      </c>
    </row>
    <row r="270" spans="1:5" ht="18" hidden="1" customHeight="1" outlineLevel="1">
      <c r="A270" s="100" t="s">
        <v>49</v>
      </c>
      <c r="B270" s="101" t="s">
        <v>217</v>
      </c>
      <c r="C270" s="102">
        <v>41534671</v>
      </c>
      <c r="D270" s="102">
        <v>451641915</v>
      </c>
      <c r="E270" s="102">
        <v>493176586</v>
      </c>
    </row>
    <row r="271" spans="1:5" ht="18" hidden="1" customHeight="1" outlineLevel="1">
      <c r="A271" s="100" t="s">
        <v>49</v>
      </c>
      <c r="B271" s="101" t="s">
        <v>218</v>
      </c>
      <c r="C271" s="102">
        <v>12543421</v>
      </c>
      <c r="D271" s="102">
        <v>31377925</v>
      </c>
      <c r="E271" s="102">
        <v>43921346</v>
      </c>
    </row>
    <row r="272" spans="1:5" ht="18" hidden="1" customHeight="1" outlineLevel="1">
      <c r="A272" s="100" t="s">
        <v>49</v>
      </c>
      <c r="B272" s="101" t="s">
        <v>219</v>
      </c>
      <c r="C272" s="102">
        <v>5863940.6449999986</v>
      </c>
      <c r="D272" s="102">
        <v>76679154.19099699</v>
      </c>
      <c r="E272" s="102">
        <v>82543094.835996985</v>
      </c>
    </row>
    <row r="273" spans="1:5" ht="18" hidden="1" customHeight="1" outlineLevel="1">
      <c r="A273" s="100" t="s">
        <v>49</v>
      </c>
      <c r="B273" s="101" t="s">
        <v>220</v>
      </c>
      <c r="C273" s="102">
        <v>4937054</v>
      </c>
      <c r="D273" s="102">
        <v>68008639</v>
      </c>
      <c r="E273" s="102">
        <v>72945693</v>
      </c>
    </row>
    <row r="274" spans="1:5" ht="18" customHeight="1" collapsed="1">
      <c r="A274" s="100" t="s">
        <v>71</v>
      </c>
      <c r="B274" s="104" t="s">
        <v>258</v>
      </c>
      <c r="C274" s="102">
        <f>SUM($C$251:$C$273)</f>
        <v>250189664.55244669</v>
      </c>
      <c r="D274" s="102">
        <f>SUM($D$251:$D$273)</f>
        <v>3604075510.6116939</v>
      </c>
      <c r="E274" s="102">
        <f>SUM($E$251:$E$273)</f>
        <v>3854265175.1641407</v>
      </c>
    </row>
    <row r="275" spans="1:5" ht="18" hidden="1" customHeight="1" outlineLevel="1">
      <c r="A275" s="100" t="s">
        <v>49</v>
      </c>
      <c r="B275" s="101" t="s">
        <v>273</v>
      </c>
      <c r="C275" s="102">
        <v>0</v>
      </c>
      <c r="D275" s="102">
        <v>45451677</v>
      </c>
      <c r="E275" s="102">
        <v>45451677</v>
      </c>
    </row>
    <row r="276" spans="1:5" ht="18" hidden="1" customHeight="1" outlineLevel="1">
      <c r="A276" s="100"/>
      <c r="B276" s="101" t="s">
        <v>203</v>
      </c>
      <c r="C276" s="102">
        <v>24723988</v>
      </c>
      <c r="D276" s="102">
        <v>0</v>
      </c>
      <c r="E276" s="102">
        <v>24723988</v>
      </c>
    </row>
    <row r="277" spans="1:5" ht="18" hidden="1" customHeight="1" outlineLevel="1">
      <c r="A277" s="100" t="s">
        <v>49</v>
      </c>
      <c r="B277" s="101" t="s">
        <v>204</v>
      </c>
      <c r="C277" s="102">
        <v>2212543.3360909666</v>
      </c>
      <c r="D277" s="102">
        <v>5188554.6639090329</v>
      </c>
      <c r="E277" s="102">
        <v>7401098</v>
      </c>
    </row>
    <row r="278" spans="1:5" ht="18" hidden="1" customHeight="1" outlineLevel="1">
      <c r="A278" s="100" t="s">
        <v>49</v>
      </c>
      <c r="B278" s="101" t="s">
        <v>267</v>
      </c>
      <c r="C278" s="102">
        <v>0</v>
      </c>
      <c r="D278" s="102">
        <v>26559061</v>
      </c>
      <c r="E278" s="102">
        <v>26559061</v>
      </c>
    </row>
    <row r="279" spans="1:5" ht="18" hidden="1" customHeight="1" outlineLevel="1">
      <c r="A279" s="100"/>
      <c r="B279" s="101" t="s">
        <v>274</v>
      </c>
      <c r="C279" s="102">
        <v>3912471.28</v>
      </c>
      <c r="D279" s="102">
        <v>0</v>
      </c>
      <c r="E279" s="102">
        <v>3912471.28</v>
      </c>
    </row>
    <row r="280" spans="1:5" ht="18" hidden="1" customHeight="1" outlineLevel="1">
      <c r="A280" s="100"/>
      <c r="B280" s="101" t="s">
        <v>275</v>
      </c>
      <c r="C280" s="102">
        <v>0</v>
      </c>
      <c r="D280" s="102">
        <v>19319459</v>
      </c>
      <c r="E280" s="102">
        <v>19319459</v>
      </c>
    </row>
    <row r="281" spans="1:5" ht="18" hidden="1" customHeight="1" outlineLevel="1">
      <c r="A281" s="100" t="s">
        <v>49</v>
      </c>
      <c r="B281" s="101" t="s">
        <v>205</v>
      </c>
      <c r="C281" s="102">
        <v>112704685</v>
      </c>
      <c r="D281" s="102">
        <v>865301438</v>
      </c>
      <c r="E281" s="102">
        <v>978006123</v>
      </c>
    </row>
    <row r="282" spans="1:5" ht="18" hidden="1" customHeight="1" outlineLevel="1">
      <c r="A282" s="100" t="s">
        <v>49</v>
      </c>
      <c r="B282" s="101" t="s">
        <v>206</v>
      </c>
      <c r="C282" s="102">
        <v>28199233</v>
      </c>
      <c r="D282" s="102">
        <v>337255014</v>
      </c>
      <c r="E282" s="102">
        <v>365454247</v>
      </c>
    </row>
    <row r="283" spans="1:5" ht="18" hidden="1" customHeight="1" outlineLevel="1">
      <c r="A283" s="100" t="s">
        <v>49</v>
      </c>
      <c r="B283" s="101" t="s">
        <v>268</v>
      </c>
      <c r="C283" s="102">
        <v>1116039</v>
      </c>
      <c r="D283" s="102">
        <v>7393916</v>
      </c>
      <c r="E283" s="102">
        <v>8509955</v>
      </c>
    </row>
    <row r="284" spans="1:5" ht="18" hidden="1" customHeight="1" outlineLevel="1">
      <c r="A284" s="100" t="s">
        <v>49</v>
      </c>
      <c r="B284" s="101" t="s">
        <v>207</v>
      </c>
      <c r="C284" s="102">
        <v>81713998</v>
      </c>
      <c r="D284" s="102">
        <v>394125701</v>
      </c>
      <c r="E284" s="102">
        <v>475839699</v>
      </c>
    </row>
    <row r="285" spans="1:5" ht="18" hidden="1" customHeight="1" outlineLevel="1">
      <c r="A285" s="100"/>
      <c r="B285" s="101" t="s">
        <v>270</v>
      </c>
      <c r="C285" s="102">
        <v>9880686.359769959</v>
      </c>
      <c r="D285" s="102">
        <v>8699916.640230041</v>
      </c>
      <c r="E285" s="102">
        <v>18580603</v>
      </c>
    </row>
    <row r="286" spans="1:5" ht="18" hidden="1" customHeight="1" outlineLevel="1">
      <c r="A286" s="100" t="s">
        <v>49</v>
      </c>
      <c r="B286" s="101" t="s">
        <v>208</v>
      </c>
      <c r="C286" s="102">
        <v>143681736</v>
      </c>
      <c r="D286" s="102">
        <v>1043756095</v>
      </c>
      <c r="E286" s="102">
        <v>1187437831</v>
      </c>
    </row>
    <row r="287" spans="1:5" ht="18" hidden="1" customHeight="1" outlineLevel="1">
      <c r="A287" s="100" t="s">
        <v>49</v>
      </c>
      <c r="B287" s="101" t="s">
        <v>209</v>
      </c>
      <c r="C287" s="102">
        <v>8757083</v>
      </c>
      <c r="D287" s="102">
        <v>423269</v>
      </c>
      <c r="E287" s="102">
        <v>9180352</v>
      </c>
    </row>
    <row r="288" spans="1:5" ht="18" hidden="1" customHeight="1" outlineLevel="1">
      <c r="A288" s="100" t="s">
        <v>49</v>
      </c>
      <c r="B288" s="101" t="s">
        <v>210</v>
      </c>
      <c r="C288" s="102">
        <v>11994992</v>
      </c>
      <c r="D288" s="102">
        <v>426037</v>
      </c>
      <c r="E288" s="102">
        <v>12421029</v>
      </c>
    </row>
    <row r="289" spans="1:5" ht="18" hidden="1" customHeight="1" outlineLevel="1">
      <c r="A289" s="100" t="s">
        <v>49</v>
      </c>
      <c r="B289" s="101" t="s">
        <v>211</v>
      </c>
      <c r="C289" s="102">
        <v>702245</v>
      </c>
      <c r="D289" s="102">
        <v>62051995</v>
      </c>
      <c r="E289" s="102">
        <v>62754240</v>
      </c>
    </row>
    <row r="290" spans="1:5" ht="18" hidden="1" customHeight="1" outlineLevel="1">
      <c r="A290" s="100" t="s">
        <v>49</v>
      </c>
      <c r="B290" s="101" t="s">
        <v>212</v>
      </c>
      <c r="C290" s="102">
        <v>11702172.393305982</v>
      </c>
      <c r="D290" s="102">
        <v>62297563.2462525</v>
      </c>
      <c r="E290" s="102">
        <v>73999735.639558479</v>
      </c>
    </row>
    <row r="291" spans="1:5" ht="18" hidden="1" customHeight="1" outlineLevel="1">
      <c r="A291" s="100" t="s">
        <v>49</v>
      </c>
      <c r="B291" s="101" t="s">
        <v>213</v>
      </c>
      <c r="C291" s="102">
        <v>37638219</v>
      </c>
      <c r="D291" s="102">
        <v>476150058</v>
      </c>
      <c r="E291" s="102">
        <v>513788277</v>
      </c>
    </row>
    <row r="292" spans="1:5" ht="18" hidden="1" customHeight="1" outlineLevel="1">
      <c r="A292" s="100" t="s">
        <v>49</v>
      </c>
      <c r="B292" s="101" t="s">
        <v>214</v>
      </c>
      <c r="C292" s="102">
        <v>2948066</v>
      </c>
      <c r="D292" s="102">
        <v>5643159</v>
      </c>
      <c r="E292" s="102">
        <v>8591225</v>
      </c>
    </row>
    <row r="293" spans="1:5" ht="18" hidden="1" customHeight="1" outlineLevel="1">
      <c r="A293" s="100" t="s">
        <v>49</v>
      </c>
      <c r="B293" s="101" t="s">
        <v>215</v>
      </c>
      <c r="C293" s="102">
        <v>3612887.77</v>
      </c>
      <c r="D293" s="103"/>
      <c r="E293" s="102">
        <v>3612887.77</v>
      </c>
    </row>
    <row r="294" spans="1:5" ht="18" hidden="1" customHeight="1" outlineLevel="1">
      <c r="A294" s="100" t="s">
        <v>49</v>
      </c>
      <c r="B294" s="101" t="s">
        <v>217</v>
      </c>
      <c r="C294" s="102">
        <v>184729335</v>
      </c>
      <c r="D294" s="102">
        <v>325200148</v>
      </c>
      <c r="E294" s="102">
        <v>509929483</v>
      </c>
    </row>
    <row r="295" spans="1:5" ht="18" hidden="1" customHeight="1" outlineLevel="1">
      <c r="A295" s="100" t="s">
        <v>49</v>
      </c>
      <c r="B295" s="101" t="s">
        <v>218</v>
      </c>
      <c r="C295" s="102">
        <v>9869183.2799999993</v>
      </c>
      <c r="D295" s="102">
        <v>12560779</v>
      </c>
      <c r="E295" s="102">
        <v>22429962.280000001</v>
      </c>
    </row>
    <row r="296" spans="1:5" ht="18" hidden="1" customHeight="1" outlineLevel="1">
      <c r="A296" s="100" t="s">
        <v>49</v>
      </c>
      <c r="B296" s="101" t="s">
        <v>219</v>
      </c>
      <c r="C296" s="102">
        <v>2509843.9550055051</v>
      </c>
      <c r="D296" s="102">
        <v>34149817.044994496</v>
      </c>
      <c r="E296" s="102">
        <v>36659661</v>
      </c>
    </row>
    <row r="297" spans="1:5" ht="18" hidden="1" customHeight="1" outlineLevel="1">
      <c r="A297" s="100" t="s">
        <v>49</v>
      </c>
      <c r="B297" s="101" t="s">
        <v>220</v>
      </c>
      <c r="C297" s="102">
        <v>244036</v>
      </c>
      <c r="D297" s="102">
        <v>27393855</v>
      </c>
      <c r="E297" s="102">
        <v>27637891</v>
      </c>
    </row>
    <row r="298" spans="1:5" ht="18" customHeight="1" collapsed="1">
      <c r="A298" s="100" t="s">
        <v>73</v>
      </c>
      <c r="B298" s="104" t="s">
        <v>259</v>
      </c>
      <c r="C298" s="102">
        <f>SUM($C$275:$C$297)</f>
        <v>682853443.37417233</v>
      </c>
      <c r="D298" s="102">
        <f>SUM($D$275:$D$297)</f>
        <v>3759347512.595386</v>
      </c>
      <c r="E298" s="102">
        <f>SUM($E$275:$E$297)</f>
        <v>4442200955.9695578</v>
      </c>
    </row>
    <row r="299" spans="1:5" ht="18" hidden="1" customHeight="1" outlineLevel="1">
      <c r="A299" s="100" t="s">
        <v>49</v>
      </c>
      <c r="B299" s="101" t="s">
        <v>273</v>
      </c>
      <c r="C299" s="102">
        <v>0</v>
      </c>
      <c r="D299" s="102">
        <v>0</v>
      </c>
      <c r="E299" s="102">
        <v>0</v>
      </c>
    </row>
    <row r="300" spans="1:5" ht="18" hidden="1" customHeight="1" outlineLevel="1">
      <c r="A300" s="100"/>
      <c r="B300" s="101" t="s">
        <v>203</v>
      </c>
      <c r="C300" s="102">
        <v>12365967.890000001</v>
      </c>
      <c r="D300" s="102">
        <v>0</v>
      </c>
      <c r="E300" s="102">
        <v>12365967.890000001</v>
      </c>
    </row>
    <row r="301" spans="1:5" ht="18" hidden="1" customHeight="1" outlineLevel="1">
      <c r="A301" s="100" t="s">
        <v>49</v>
      </c>
      <c r="B301" s="101" t="s">
        <v>204</v>
      </c>
      <c r="C301" s="102">
        <v>0</v>
      </c>
      <c r="D301" s="102">
        <v>0</v>
      </c>
      <c r="E301" s="102">
        <v>0</v>
      </c>
    </row>
    <row r="302" spans="1:5" ht="18" hidden="1" customHeight="1" outlineLevel="1">
      <c r="A302" s="100" t="s">
        <v>49</v>
      </c>
      <c r="B302" s="101" t="s">
        <v>267</v>
      </c>
      <c r="C302" s="102">
        <v>0</v>
      </c>
      <c r="D302" s="102">
        <v>19526</v>
      </c>
      <c r="E302" s="102">
        <v>19526</v>
      </c>
    </row>
    <row r="303" spans="1:5" ht="18" hidden="1" customHeight="1" outlineLevel="1">
      <c r="A303" s="100"/>
      <c r="B303" s="101" t="s">
        <v>274</v>
      </c>
      <c r="C303" s="102">
        <v>0</v>
      </c>
      <c r="D303" s="102">
        <v>0</v>
      </c>
      <c r="E303" s="102">
        <v>0</v>
      </c>
    </row>
    <row r="304" spans="1:5" ht="18" hidden="1" customHeight="1" outlineLevel="1">
      <c r="A304" s="100"/>
      <c r="B304" s="101" t="s">
        <v>275</v>
      </c>
      <c r="C304" s="102">
        <v>0</v>
      </c>
      <c r="D304" s="102">
        <v>97177</v>
      </c>
      <c r="E304" s="102">
        <v>97177</v>
      </c>
    </row>
    <row r="305" spans="1:5" ht="18" hidden="1" customHeight="1" outlineLevel="1">
      <c r="A305" s="100" t="s">
        <v>49</v>
      </c>
      <c r="B305" s="101" t="s">
        <v>205</v>
      </c>
      <c r="C305" s="102">
        <v>35977528</v>
      </c>
      <c r="D305" s="102">
        <v>273204639</v>
      </c>
      <c r="E305" s="102">
        <v>309182167</v>
      </c>
    </row>
    <row r="306" spans="1:5" ht="18" hidden="1" customHeight="1" outlineLevel="1">
      <c r="A306" s="100" t="s">
        <v>49</v>
      </c>
      <c r="B306" s="101" t="s">
        <v>206</v>
      </c>
      <c r="C306" s="102">
        <v>2472779</v>
      </c>
      <c r="D306" s="102">
        <v>29573755</v>
      </c>
      <c r="E306" s="102">
        <v>32046534</v>
      </c>
    </row>
    <row r="307" spans="1:5" ht="18" hidden="1" customHeight="1" outlineLevel="1">
      <c r="A307" s="100" t="s">
        <v>49</v>
      </c>
      <c r="B307" s="101" t="s">
        <v>268</v>
      </c>
      <c r="C307" s="102">
        <v>0</v>
      </c>
      <c r="D307" s="102">
        <v>686170</v>
      </c>
      <c r="E307" s="102">
        <v>686170</v>
      </c>
    </row>
    <row r="308" spans="1:5" ht="18" hidden="1" customHeight="1" outlineLevel="1">
      <c r="A308" s="100" t="s">
        <v>49</v>
      </c>
      <c r="B308" s="101" t="s">
        <v>207</v>
      </c>
      <c r="C308" s="102">
        <v>43457184</v>
      </c>
      <c r="D308" s="102">
        <v>209604149</v>
      </c>
      <c r="E308" s="102">
        <v>253061333</v>
      </c>
    </row>
    <row r="309" spans="1:5" ht="18" hidden="1" customHeight="1" outlineLevel="1">
      <c r="A309" s="100"/>
      <c r="B309" s="101" t="s">
        <v>270</v>
      </c>
      <c r="C309" s="102">
        <v>8787216</v>
      </c>
      <c r="D309" s="102">
        <v>6904241</v>
      </c>
      <c r="E309" s="102">
        <v>15691457</v>
      </c>
    </row>
    <row r="310" spans="1:5" ht="18" hidden="1" customHeight="1" outlineLevel="1">
      <c r="A310" s="100" t="s">
        <v>49</v>
      </c>
      <c r="B310" s="101" t="s">
        <v>208</v>
      </c>
      <c r="C310" s="102">
        <v>20838643</v>
      </c>
      <c r="D310" s="102">
        <v>230350158</v>
      </c>
      <c r="E310" s="102">
        <v>251188801</v>
      </c>
    </row>
    <row r="311" spans="1:5" ht="18" hidden="1" customHeight="1" outlineLevel="1">
      <c r="A311" s="100" t="s">
        <v>49</v>
      </c>
      <c r="B311" s="101" t="s">
        <v>209</v>
      </c>
      <c r="C311" s="102">
        <v>1001608</v>
      </c>
      <c r="D311" s="102">
        <v>48412</v>
      </c>
      <c r="E311" s="102">
        <v>1050020</v>
      </c>
    </row>
    <row r="312" spans="1:5" ht="18" hidden="1" customHeight="1" outlineLevel="1">
      <c r="A312" s="100" t="s">
        <v>49</v>
      </c>
      <c r="B312" s="101" t="s">
        <v>210</v>
      </c>
      <c r="C312" s="102">
        <v>66014</v>
      </c>
      <c r="D312" s="102">
        <v>2345</v>
      </c>
      <c r="E312" s="102">
        <v>68359</v>
      </c>
    </row>
    <row r="313" spans="1:5" ht="18" hidden="1" customHeight="1" outlineLevel="1">
      <c r="A313" s="100" t="s">
        <v>49</v>
      </c>
      <c r="B313" s="101" t="s">
        <v>211</v>
      </c>
      <c r="C313" s="102">
        <v>2774</v>
      </c>
      <c r="D313" s="102">
        <v>6068515</v>
      </c>
      <c r="E313" s="102">
        <v>6071289</v>
      </c>
    </row>
    <row r="314" spans="1:5" ht="18" hidden="1" customHeight="1" outlineLevel="1">
      <c r="A314" s="100" t="s">
        <v>49</v>
      </c>
      <c r="B314" s="101" t="s">
        <v>212</v>
      </c>
      <c r="C314" s="102">
        <v>109991.27139045835</v>
      </c>
      <c r="D314" s="102">
        <v>1213562.9232427722</v>
      </c>
      <c r="E314" s="102">
        <v>1323554.1946332306</v>
      </c>
    </row>
    <row r="315" spans="1:5" ht="18" hidden="1" customHeight="1" outlineLevel="1">
      <c r="A315" s="100" t="s">
        <v>49</v>
      </c>
      <c r="B315" s="101" t="s">
        <v>213</v>
      </c>
      <c r="C315" s="102">
        <v>7049069</v>
      </c>
      <c r="D315" s="102">
        <v>89175706</v>
      </c>
      <c r="E315" s="102">
        <v>96224775</v>
      </c>
    </row>
    <row r="316" spans="1:5" ht="18" hidden="1" customHeight="1" outlineLevel="1">
      <c r="A316" s="100" t="s">
        <v>49</v>
      </c>
      <c r="B316" s="101" t="s">
        <v>214</v>
      </c>
      <c r="C316" s="102">
        <v>0</v>
      </c>
      <c r="D316" s="102">
        <v>142057</v>
      </c>
      <c r="E316" s="102">
        <v>142057</v>
      </c>
    </row>
    <row r="317" spans="1:5" ht="18" hidden="1" customHeight="1" outlineLevel="1">
      <c r="A317" s="100" t="s">
        <v>49</v>
      </c>
      <c r="B317" s="101" t="s">
        <v>215</v>
      </c>
      <c r="C317" s="102">
        <v>209466.1</v>
      </c>
      <c r="D317" s="103"/>
      <c r="E317" s="102">
        <v>209466.1</v>
      </c>
    </row>
    <row r="318" spans="1:5" ht="18" hidden="1" customHeight="1" outlineLevel="1">
      <c r="A318" s="100" t="s">
        <v>49</v>
      </c>
      <c r="B318" s="101" t="s">
        <v>217</v>
      </c>
      <c r="C318" s="102">
        <v>5019736</v>
      </c>
      <c r="D318" s="102">
        <v>28022357</v>
      </c>
      <c r="E318" s="102">
        <v>33042093</v>
      </c>
    </row>
    <row r="319" spans="1:5" ht="18" hidden="1" customHeight="1" outlineLevel="1">
      <c r="A319" s="100" t="s">
        <v>49</v>
      </c>
      <c r="B319" s="101" t="s">
        <v>218</v>
      </c>
      <c r="C319" s="102">
        <v>1096066.8400000001</v>
      </c>
      <c r="D319" s="102">
        <v>1394994</v>
      </c>
      <c r="E319" s="102">
        <v>2491060.84</v>
      </c>
    </row>
    <row r="320" spans="1:5" ht="18" hidden="1" customHeight="1" outlineLevel="1">
      <c r="A320" s="100" t="s">
        <v>49</v>
      </c>
      <c r="B320" s="101" t="s">
        <v>219</v>
      </c>
      <c r="C320" s="102">
        <v>434300.40342466458</v>
      </c>
      <c r="D320" s="102">
        <v>5909243.5965753356</v>
      </c>
      <c r="E320" s="102">
        <v>6343544</v>
      </c>
    </row>
    <row r="321" spans="1:5" ht="18" hidden="1" customHeight="1" outlineLevel="1">
      <c r="A321" s="100" t="s">
        <v>49</v>
      </c>
      <c r="B321" s="101" t="s">
        <v>220</v>
      </c>
      <c r="C321" s="102">
        <v>347320</v>
      </c>
      <c r="D321" s="102">
        <v>5895792</v>
      </c>
      <c r="E321" s="102">
        <v>6243112</v>
      </c>
    </row>
    <row r="322" spans="1:5" ht="18" customHeight="1" collapsed="1">
      <c r="A322" s="100" t="s">
        <v>75</v>
      </c>
      <c r="B322" s="104" t="s">
        <v>260</v>
      </c>
      <c r="C322" s="102">
        <f>SUM($C$299:$C$321)</f>
        <v>139235663.5048151</v>
      </c>
      <c r="D322" s="102">
        <f>SUM($D$299:$D$321)</f>
        <v>888312799.51981819</v>
      </c>
      <c r="E322" s="102">
        <f>SUM($E$299:$E$321)</f>
        <v>1027548463.0246333</v>
      </c>
    </row>
    <row r="323" spans="1:5" ht="18" hidden="1" customHeight="1" outlineLevel="1">
      <c r="A323" s="100" t="s">
        <v>49</v>
      </c>
      <c r="B323" s="101" t="s">
        <v>273</v>
      </c>
      <c r="C323" s="102">
        <v>0</v>
      </c>
      <c r="D323" s="102">
        <v>45451677</v>
      </c>
      <c r="E323" s="102">
        <v>45451677</v>
      </c>
    </row>
    <row r="324" spans="1:5" ht="18" hidden="1" customHeight="1" outlineLevel="1">
      <c r="A324" s="100"/>
      <c r="B324" s="101" t="s">
        <v>203</v>
      </c>
      <c r="C324" s="102">
        <v>37089955.890000001</v>
      </c>
      <c r="D324" s="102">
        <v>0</v>
      </c>
      <c r="E324" s="102">
        <v>37089955.890000001</v>
      </c>
    </row>
    <row r="325" spans="1:5" ht="18" hidden="1" customHeight="1" outlineLevel="1">
      <c r="A325" s="100" t="s">
        <v>49</v>
      </c>
      <c r="B325" s="101" t="s">
        <v>204</v>
      </c>
      <c r="C325" s="102">
        <v>2212543.3360909666</v>
      </c>
      <c r="D325" s="102">
        <v>5188554.6639090329</v>
      </c>
      <c r="E325" s="102">
        <v>7401098</v>
      </c>
    </row>
    <row r="326" spans="1:5" ht="18" hidden="1" customHeight="1" outlineLevel="1">
      <c r="A326" s="100" t="s">
        <v>49</v>
      </c>
      <c r="B326" s="101" t="s">
        <v>267</v>
      </c>
      <c r="C326" s="102">
        <v>0</v>
      </c>
      <c r="D326" s="102">
        <v>26578587</v>
      </c>
      <c r="E326" s="102">
        <v>26578587</v>
      </c>
    </row>
    <row r="327" spans="1:5" ht="18" hidden="1" customHeight="1" outlineLevel="1">
      <c r="A327" s="100"/>
      <c r="B327" s="101" t="s">
        <v>274</v>
      </c>
      <c r="C327" s="102">
        <v>3912471.28</v>
      </c>
      <c r="D327" s="102">
        <v>0</v>
      </c>
      <c r="E327" s="102">
        <v>3912471.28</v>
      </c>
    </row>
    <row r="328" spans="1:5" ht="18" hidden="1" customHeight="1" outlineLevel="1">
      <c r="A328" s="100"/>
      <c r="B328" s="101" t="s">
        <v>275</v>
      </c>
      <c r="C328" s="102">
        <v>0</v>
      </c>
      <c r="D328" s="102">
        <v>19416636</v>
      </c>
      <c r="E328" s="102">
        <v>19416636</v>
      </c>
    </row>
    <row r="329" spans="1:5" ht="18" hidden="1" customHeight="1" outlineLevel="1">
      <c r="A329" s="100" t="s">
        <v>49</v>
      </c>
      <c r="B329" s="101" t="s">
        <v>205</v>
      </c>
      <c r="C329" s="102">
        <v>148682213</v>
      </c>
      <c r="D329" s="102">
        <v>1138506077</v>
      </c>
      <c r="E329" s="102">
        <v>1287188290</v>
      </c>
    </row>
    <row r="330" spans="1:5" ht="18" hidden="1" customHeight="1" outlineLevel="1">
      <c r="A330" s="100" t="s">
        <v>49</v>
      </c>
      <c r="B330" s="101" t="s">
        <v>206</v>
      </c>
      <c r="C330" s="102">
        <v>30672012</v>
      </c>
      <c r="D330" s="102">
        <v>366828769</v>
      </c>
      <c r="E330" s="102">
        <v>397500781</v>
      </c>
    </row>
    <row r="331" spans="1:5" ht="18" hidden="1" customHeight="1" outlineLevel="1">
      <c r="A331" s="100" t="s">
        <v>49</v>
      </c>
      <c r="B331" s="101" t="s">
        <v>268</v>
      </c>
      <c r="C331" s="102">
        <v>1116039</v>
      </c>
      <c r="D331" s="102">
        <v>8080086</v>
      </c>
      <c r="E331" s="102">
        <v>9196125</v>
      </c>
    </row>
    <row r="332" spans="1:5" ht="18" hidden="1" customHeight="1" outlineLevel="1">
      <c r="A332" s="100" t="s">
        <v>49</v>
      </c>
      <c r="B332" s="101" t="s">
        <v>207</v>
      </c>
      <c r="C332" s="102">
        <v>125171182</v>
      </c>
      <c r="D332" s="102">
        <v>603729850</v>
      </c>
      <c r="E332" s="102">
        <v>728901032</v>
      </c>
    </row>
    <row r="333" spans="1:5" ht="18" hidden="1" customHeight="1" outlineLevel="1">
      <c r="A333" s="100"/>
      <c r="B333" s="101" t="s">
        <v>270</v>
      </c>
      <c r="C333" s="102">
        <v>18667902.359769959</v>
      </c>
      <c r="D333" s="102">
        <v>15604157.640230041</v>
      </c>
      <c r="E333" s="102">
        <v>34272060</v>
      </c>
    </row>
    <row r="334" spans="1:5" ht="18" hidden="1" customHeight="1" outlineLevel="1">
      <c r="A334" s="100" t="s">
        <v>49</v>
      </c>
      <c r="B334" s="101" t="s">
        <v>208</v>
      </c>
      <c r="C334" s="102">
        <v>164520379</v>
      </c>
      <c r="D334" s="102">
        <v>1274106253</v>
      </c>
      <c r="E334" s="102">
        <v>1438626632</v>
      </c>
    </row>
    <row r="335" spans="1:5" ht="18" hidden="1" customHeight="1" outlineLevel="1">
      <c r="A335" s="100" t="s">
        <v>49</v>
      </c>
      <c r="B335" s="101" t="s">
        <v>209</v>
      </c>
      <c r="C335" s="102">
        <v>9758691</v>
      </c>
      <c r="D335" s="102">
        <v>471681</v>
      </c>
      <c r="E335" s="102">
        <v>10230372</v>
      </c>
    </row>
    <row r="336" spans="1:5" ht="18" hidden="1" customHeight="1" outlineLevel="1">
      <c r="A336" s="100" t="s">
        <v>49</v>
      </c>
      <c r="B336" s="101" t="s">
        <v>210</v>
      </c>
      <c r="C336" s="102">
        <v>12061006</v>
      </c>
      <c r="D336" s="102">
        <v>428382</v>
      </c>
      <c r="E336" s="102">
        <v>12489388</v>
      </c>
    </row>
    <row r="337" spans="1:5" ht="18" hidden="1" customHeight="1" outlineLevel="1">
      <c r="A337" s="100" t="s">
        <v>49</v>
      </c>
      <c r="B337" s="101" t="s">
        <v>211</v>
      </c>
      <c r="C337" s="102">
        <v>705019</v>
      </c>
      <c r="D337" s="102">
        <v>68120510</v>
      </c>
      <c r="E337" s="102">
        <v>68825529</v>
      </c>
    </row>
    <row r="338" spans="1:5" ht="18" hidden="1" customHeight="1" outlineLevel="1">
      <c r="A338" s="100" t="s">
        <v>49</v>
      </c>
      <c r="B338" s="101" t="s">
        <v>212</v>
      </c>
      <c r="C338" s="102">
        <v>11812163.66469644</v>
      </c>
      <c r="D338" s="102">
        <v>63511126.16949527</v>
      </c>
      <c r="E338" s="102">
        <v>75323289.83419171</v>
      </c>
    </row>
    <row r="339" spans="1:5" ht="18" hidden="1" customHeight="1" outlineLevel="1">
      <c r="A339" s="100" t="s">
        <v>49</v>
      </c>
      <c r="B339" s="101" t="s">
        <v>213</v>
      </c>
      <c r="C339" s="102">
        <v>44687288</v>
      </c>
      <c r="D339" s="102">
        <v>565325764</v>
      </c>
      <c r="E339" s="102">
        <v>610013052</v>
      </c>
    </row>
    <row r="340" spans="1:5" ht="18" hidden="1" customHeight="1" outlineLevel="1">
      <c r="A340" s="100" t="s">
        <v>49</v>
      </c>
      <c r="B340" s="101" t="s">
        <v>214</v>
      </c>
      <c r="C340" s="102">
        <v>2948066</v>
      </c>
      <c r="D340" s="102">
        <v>5785216</v>
      </c>
      <c r="E340" s="102">
        <v>8733282</v>
      </c>
    </row>
    <row r="341" spans="1:5" ht="18" hidden="1" customHeight="1" outlineLevel="1">
      <c r="A341" s="100" t="s">
        <v>49</v>
      </c>
      <c r="B341" s="101" t="s">
        <v>215</v>
      </c>
      <c r="C341" s="102">
        <v>3822353.87</v>
      </c>
      <c r="D341" s="102">
        <v>0</v>
      </c>
      <c r="E341" s="102">
        <v>3822353.87</v>
      </c>
    </row>
    <row r="342" spans="1:5" ht="18" hidden="1" customHeight="1" outlineLevel="1">
      <c r="A342" s="100" t="s">
        <v>49</v>
      </c>
      <c r="B342" s="101" t="s">
        <v>217</v>
      </c>
      <c r="C342" s="102">
        <v>189749071</v>
      </c>
      <c r="D342" s="102">
        <v>353222505</v>
      </c>
      <c r="E342" s="102">
        <v>542971576</v>
      </c>
    </row>
    <row r="343" spans="1:5" ht="18" hidden="1" customHeight="1" outlineLevel="1">
      <c r="A343" s="100" t="s">
        <v>49</v>
      </c>
      <c r="B343" s="101" t="s">
        <v>218</v>
      </c>
      <c r="C343" s="102">
        <v>10965250.119999999</v>
      </c>
      <c r="D343" s="102">
        <v>13955773</v>
      </c>
      <c r="E343" s="102">
        <v>24921023.120000001</v>
      </c>
    </row>
    <row r="344" spans="1:5" ht="18" hidden="1" customHeight="1" outlineLevel="1">
      <c r="A344" s="100" t="s">
        <v>49</v>
      </c>
      <c r="B344" s="101" t="s">
        <v>219</v>
      </c>
      <c r="C344" s="102">
        <v>2944144.3584301695</v>
      </c>
      <c r="D344" s="102">
        <v>40059060.64156983</v>
      </c>
      <c r="E344" s="102">
        <v>43003205</v>
      </c>
    </row>
    <row r="345" spans="1:5" ht="18" hidden="1" customHeight="1" outlineLevel="1">
      <c r="A345" s="100" t="s">
        <v>49</v>
      </c>
      <c r="B345" s="101" t="s">
        <v>220</v>
      </c>
      <c r="C345" s="102">
        <v>591356</v>
      </c>
      <c r="D345" s="102">
        <v>33289647</v>
      </c>
      <c r="E345" s="102">
        <v>33881003</v>
      </c>
    </row>
    <row r="346" spans="1:5" ht="18" customHeight="1" collapsed="1">
      <c r="A346" s="100" t="s">
        <v>77</v>
      </c>
      <c r="B346" s="104" t="s">
        <v>261</v>
      </c>
      <c r="C346" s="102">
        <f>SUM($C$323:$C$345)</f>
        <v>822089106.87898755</v>
      </c>
      <c r="D346" s="102">
        <f>SUM($D$323:$D$345)</f>
        <v>4647660312.1152048</v>
      </c>
      <c r="E346" s="102">
        <f>SUM($E$323:$E$345)</f>
        <v>5469749418.9941921</v>
      </c>
    </row>
    <row r="347" spans="1:5" ht="18" hidden="1" customHeight="1" outlineLevel="1">
      <c r="A347" s="100" t="s">
        <v>49</v>
      </c>
      <c r="B347" s="107" t="s">
        <v>273</v>
      </c>
      <c r="C347" s="102">
        <v>0</v>
      </c>
      <c r="D347" s="102">
        <v>0</v>
      </c>
      <c r="E347" s="102">
        <v>0</v>
      </c>
    </row>
    <row r="348" spans="1:5" ht="18" hidden="1" customHeight="1" outlineLevel="1">
      <c r="A348" s="100"/>
      <c r="B348" s="107" t="s">
        <v>203</v>
      </c>
      <c r="C348" s="102">
        <v>0</v>
      </c>
      <c r="D348" s="102">
        <v>0</v>
      </c>
      <c r="E348" s="102">
        <v>0</v>
      </c>
    </row>
    <row r="349" spans="1:5" ht="18" hidden="1" customHeight="1" outlineLevel="1">
      <c r="A349" s="100" t="s">
        <v>49</v>
      </c>
      <c r="B349" s="107" t="s">
        <v>204</v>
      </c>
      <c r="C349" s="103"/>
      <c r="D349" s="103"/>
      <c r="E349" s="102">
        <v>0</v>
      </c>
    </row>
    <row r="350" spans="1:5" ht="18" hidden="1" customHeight="1" outlineLevel="1">
      <c r="A350" s="100" t="s">
        <v>49</v>
      </c>
      <c r="B350" s="107" t="s">
        <v>267</v>
      </c>
      <c r="C350" s="102">
        <v>0</v>
      </c>
      <c r="D350" s="102">
        <v>0</v>
      </c>
      <c r="E350" s="102">
        <v>0</v>
      </c>
    </row>
    <row r="351" spans="1:5" ht="18" hidden="1" customHeight="1" outlineLevel="1">
      <c r="A351" s="100"/>
      <c r="B351" s="107" t="s">
        <v>274</v>
      </c>
      <c r="C351" s="102">
        <v>25000000</v>
      </c>
      <c r="D351" s="102">
        <v>0</v>
      </c>
      <c r="E351" s="102">
        <v>25000000</v>
      </c>
    </row>
    <row r="352" spans="1:5" ht="18" hidden="1" customHeight="1" outlineLevel="1">
      <c r="A352" s="100"/>
      <c r="B352" s="107" t="s">
        <v>275</v>
      </c>
      <c r="C352" s="102">
        <v>0</v>
      </c>
      <c r="D352" s="102">
        <v>0</v>
      </c>
      <c r="E352" s="102">
        <v>0</v>
      </c>
    </row>
    <row r="353" spans="1:5" ht="18" hidden="1" customHeight="1" outlineLevel="1">
      <c r="A353" s="100" t="s">
        <v>49</v>
      </c>
      <c r="B353" s="107" t="s">
        <v>205</v>
      </c>
      <c r="C353" s="102">
        <v>0</v>
      </c>
      <c r="D353" s="102">
        <v>0</v>
      </c>
      <c r="E353" s="102">
        <v>0</v>
      </c>
    </row>
    <row r="354" spans="1:5" ht="18" hidden="1" customHeight="1" outlineLevel="1">
      <c r="A354" s="100" t="s">
        <v>49</v>
      </c>
      <c r="B354" s="107" t="s">
        <v>206</v>
      </c>
      <c r="C354" s="102">
        <v>0</v>
      </c>
      <c r="D354" s="102">
        <v>0</v>
      </c>
      <c r="E354" s="102">
        <v>0</v>
      </c>
    </row>
    <row r="355" spans="1:5" ht="18" hidden="1" customHeight="1" outlineLevel="1">
      <c r="A355" s="100" t="s">
        <v>49</v>
      </c>
      <c r="B355" s="107" t="s">
        <v>268</v>
      </c>
      <c r="C355" s="103"/>
      <c r="D355" s="103"/>
      <c r="E355" s="102">
        <v>0</v>
      </c>
    </row>
    <row r="356" spans="1:5" ht="18" hidden="1" customHeight="1" outlineLevel="1">
      <c r="A356" s="100" t="s">
        <v>49</v>
      </c>
      <c r="B356" s="107" t="s">
        <v>207</v>
      </c>
      <c r="C356" s="102">
        <v>0</v>
      </c>
      <c r="D356" s="102">
        <v>0</v>
      </c>
      <c r="E356" s="102">
        <v>0</v>
      </c>
    </row>
    <row r="357" spans="1:5" ht="18" hidden="1" customHeight="1" outlineLevel="1">
      <c r="A357" s="100"/>
      <c r="B357" s="107" t="s">
        <v>270</v>
      </c>
      <c r="C357" s="102"/>
      <c r="D357" s="102"/>
      <c r="E357" s="102">
        <v>0</v>
      </c>
    </row>
    <row r="358" spans="1:5" ht="18" hidden="1" customHeight="1" outlineLevel="1">
      <c r="A358" s="100" t="s">
        <v>49</v>
      </c>
      <c r="B358" s="107" t="s">
        <v>208</v>
      </c>
      <c r="C358" s="103"/>
      <c r="D358" s="103"/>
      <c r="E358" s="102">
        <v>0</v>
      </c>
    </row>
    <row r="359" spans="1:5" ht="18" hidden="1" customHeight="1" outlineLevel="1">
      <c r="A359" s="100" t="s">
        <v>49</v>
      </c>
      <c r="B359" s="107" t="s">
        <v>209</v>
      </c>
      <c r="C359" s="102">
        <v>0</v>
      </c>
      <c r="D359" s="102">
        <v>0</v>
      </c>
      <c r="E359" s="102">
        <v>0</v>
      </c>
    </row>
    <row r="360" spans="1:5" ht="18" hidden="1" customHeight="1" outlineLevel="1">
      <c r="A360" s="100" t="s">
        <v>49</v>
      </c>
      <c r="B360" s="107" t="s">
        <v>210</v>
      </c>
      <c r="C360" s="102">
        <v>0</v>
      </c>
      <c r="D360" s="102">
        <v>0</v>
      </c>
      <c r="E360" s="102">
        <v>0</v>
      </c>
    </row>
    <row r="361" spans="1:5" ht="18" hidden="1" customHeight="1" outlineLevel="1">
      <c r="A361" s="100" t="s">
        <v>49</v>
      </c>
      <c r="B361" s="107" t="s">
        <v>211</v>
      </c>
      <c r="C361" s="102">
        <v>0</v>
      </c>
      <c r="D361" s="102">
        <v>0</v>
      </c>
      <c r="E361" s="102">
        <v>0</v>
      </c>
    </row>
    <row r="362" spans="1:5" ht="18" hidden="1" customHeight="1" outlineLevel="1">
      <c r="A362" s="100" t="s">
        <v>49</v>
      </c>
      <c r="B362" s="107" t="s">
        <v>212</v>
      </c>
      <c r="C362" s="102">
        <v>0</v>
      </c>
      <c r="D362" s="102">
        <v>0</v>
      </c>
      <c r="E362" s="102">
        <v>0</v>
      </c>
    </row>
    <row r="363" spans="1:5" ht="18" hidden="1" customHeight="1" outlineLevel="1">
      <c r="A363" s="100" t="s">
        <v>49</v>
      </c>
      <c r="B363" s="107" t="s">
        <v>213</v>
      </c>
      <c r="C363" s="102">
        <v>7537372</v>
      </c>
      <c r="D363" s="102">
        <v>95353084</v>
      </c>
      <c r="E363" s="102">
        <v>102890456</v>
      </c>
    </row>
    <row r="364" spans="1:5" ht="18" hidden="1" customHeight="1" outlineLevel="1">
      <c r="A364" s="100" t="s">
        <v>49</v>
      </c>
      <c r="B364" s="107" t="s">
        <v>214</v>
      </c>
      <c r="C364" s="102">
        <v>0</v>
      </c>
      <c r="D364" s="102">
        <v>0</v>
      </c>
      <c r="E364" s="102">
        <v>0</v>
      </c>
    </row>
    <row r="365" spans="1:5" ht="18" hidden="1" customHeight="1" outlineLevel="1">
      <c r="A365" s="100" t="s">
        <v>49</v>
      </c>
      <c r="B365" s="107" t="s">
        <v>215</v>
      </c>
      <c r="C365" s="103"/>
      <c r="D365" s="103"/>
      <c r="E365" s="102">
        <v>0</v>
      </c>
    </row>
    <row r="366" spans="1:5" ht="18" hidden="1" customHeight="1" outlineLevel="1">
      <c r="A366" s="100" t="s">
        <v>49</v>
      </c>
      <c r="B366" s="107" t="s">
        <v>217</v>
      </c>
      <c r="C366" s="102">
        <v>47492879</v>
      </c>
      <c r="D366" s="102">
        <v>0</v>
      </c>
      <c r="E366" s="102">
        <v>47492879</v>
      </c>
    </row>
    <row r="367" spans="1:5" ht="18" hidden="1" customHeight="1" outlineLevel="1">
      <c r="A367" s="100" t="s">
        <v>49</v>
      </c>
      <c r="B367" s="107" t="s">
        <v>218</v>
      </c>
      <c r="C367" s="103"/>
      <c r="D367" s="103"/>
      <c r="E367" s="102">
        <v>0</v>
      </c>
    </row>
    <row r="368" spans="1:5" ht="18" hidden="1" customHeight="1" outlineLevel="1">
      <c r="A368" s="100" t="s">
        <v>49</v>
      </c>
      <c r="B368" s="107" t="s">
        <v>219</v>
      </c>
      <c r="C368" s="103"/>
      <c r="D368" s="103"/>
      <c r="E368" s="102">
        <v>0</v>
      </c>
    </row>
    <row r="369" spans="1:5" ht="18" hidden="1" customHeight="1" outlineLevel="1">
      <c r="A369" s="100" t="s">
        <v>49</v>
      </c>
      <c r="B369" s="107" t="s">
        <v>220</v>
      </c>
      <c r="C369" s="102">
        <v>0</v>
      </c>
      <c r="D369" s="102">
        <v>0</v>
      </c>
      <c r="E369" s="102">
        <v>0</v>
      </c>
    </row>
    <row r="370" spans="1:5" ht="18" customHeight="1" collapsed="1">
      <c r="A370" s="100" t="s">
        <v>79</v>
      </c>
      <c r="B370" s="107" t="s">
        <v>262</v>
      </c>
      <c r="C370" s="102">
        <f>SUM($C$347:$C$369)</f>
        <v>80030251</v>
      </c>
      <c r="D370" s="102">
        <f>SUM($D$347:$D$369)</f>
        <v>95353084</v>
      </c>
      <c r="E370" s="102">
        <f>SUM($E$347:$E$369)</f>
        <v>175383335</v>
      </c>
    </row>
    <row r="371" spans="1:5" ht="18" hidden="1" customHeight="1" outlineLevel="1">
      <c r="A371" s="100" t="s">
        <v>49</v>
      </c>
      <c r="B371" s="107" t="s">
        <v>273</v>
      </c>
      <c r="C371" s="102">
        <v>0</v>
      </c>
      <c r="D371" s="102">
        <v>48876698</v>
      </c>
      <c r="E371" s="102">
        <v>48876698</v>
      </c>
    </row>
    <row r="372" spans="1:5" ht="18" hidden="1" customHeight="1" outlineLevel="1">
      <c r="A372" s="100"/>
      <c r="B372" s="107" t="s">
        <v>203</v>
      </c>
      <c r="C372" s="102">
        <v>51284559.890000001</v>
      </c>
      <c r="D372" s="102">
        <v>23170</v>
      </c>
      <c r="E372" s="102">
        <v>51307729.890000001</v>
      </c>
    </row>
    <row r="373" spans="1:5" ht="18" hidden="1" customHeight="1" outlineLevel="1">
      <c r="A373" s="100" t="s">
        <v>49</v>
      </c>
      <c r="B373" s="107" t="s">
        <v>204</v>
      </c>
      <c r="C373" s="102">
        <v>10080128.336090967</v>
      </c>
      <c r="D373" s="102">
        <v>14222623.663909033</v>
      </c>
      <c r="E373" s="102">
        <v>24302752</v>
      </c>
    </row>
    <row r="374" spans="1:5" ht="18" hidden="1" customHeight="1" outlineLevel="1">
      <c r="A374" s="100" t="s">
        <v>49</v>
      </c>
      <c r="B374" s="107" t="s">
        <v>267</v>
      </c>
      <c r="C374" s="102">
        <v>0</v>
      </c>
      <c r="D374" s="102">
        <v>35828501</v>
      </c>
      <c r="E374" s="102">
        <v>35828501</v>
      </c>
    </row>
    <row r="375" spans="1:5" ht="18" hidden="1" customHeight="1" outlineLevel="1">
      <c r="A375" s="100"/>
      <c r="B375" s="107" t="s">
        <v>274</v>
      </c>
      <c r="C375" s="102">
        <v>29111044.07</v>
      </c>
      <c r="D375" s="102">
        <v>0</v>
      </c>
      <c r="E375" s="102">
        <v>29111044.07</v>
      </c>
    </row>
    <row r="376" spans="1:5" ht="18" hidden="1" customHeight="1" outlineLevel="1">
      <c r="A376" s="100"/>
      <c r="B376" s="107" t="s">
        <v>275</v>
      </c>
      <c r="C376" s="102">
        <v>0</v>
      </c>
      <c r="D376" s="102">
        <v>19911511</v>
      </c>
      <c r="E376" s="102">
        <v>19911511</v>
      </c>
    </row>
    <row r="377" spans="1:5" ht="18" hidden="1" customHeight="1" outlineLevel="1">
      <c r="A377" s="100" t="s">
        <v>49</v>
      </c>
      <c r="B377" s="107" t="s">
        <v>205</v>
      </c>
      <c r="C377" s="102">
        <v>202033081</v>
      </c>
      <c r="D377" s="102">
        <v>1924222135</v>
      </c>
      <c r="E377" s="102">
        <v>2126255216</v>
      </c>
    </row>
    <row r="378" spans="1:5" ht="18" hidden="1" customHeight="1" outlineLevel="1">
      <c r="A378" s="100" t="s">
        <v>49</v>
      </c>
      <c r="B378" s="107" t="s">
        <v>206</v>
      </c>
      <c r="C378" s="102">
        <v>50386844</v>
      </c>
      <c r="D378" s="102">
        <v>629314537</v>
      </c>
      <c r="E378" s="102">
        <v>679701381</v>
      </c>
    </row>
    <row r="379" spans="1:5" ht="18" hidden="1" customHeight="1" outlineLevel="1">
      <c r="A379" s="100" t="s">
        <v>49</v>
      </c>
      <c r="B379" s="107" t="s">
        <v>268</v>
      </c>
      <c r="C379" s="102">
        <v>1333383</v>
      </c>
      <c r="D379" s="102">
        <v>14419994</v>
      </c>
      <c r="E379" s="102">
        <v>15753377</v>
      </c>
    </row>
    <row r="380" spans="1:5" ht="18" hidden="1" customHeight="1" outlineLevel="1">
      <c r="A380" s="100" t="s">
        <v>49</v>
      </c>
      <c r="B380" s="107" t="s">
        <v>207</v>
      </c>
      <c r="C380" s="102">
        <v>173584423</v>
      </c>
      <c r="D380" s="102">
        <v>1275254435</v>
      </c>
      <c r="E380" s="102">
        <v>1448838858</v>
      </c>
    </row>
    <row r="381" spans="1:5" ht="18" hidden="1" customHeight="1" outlineLevel="1">
      <c r="A381" s="100"/>
      <c r="B381" s="107" t="s">
        <v>270</v>
      </c>
      <c r="C381" s="102">
        <v>22899219.849769957</v>
      </c>
      <c r="D381" s="102">
        <v>17193886.640230041</v>
      </c>
      <c r="E381" s="102">
        <v>40093106.490000002</v>
      </c>
    </row>
    <row r="382" spans="1:5" ht="18" hidden="1" customHeight="1" outlineLevel="1">
      <c r="A382" s="100" t="s">
        <v>49</v>
      </c>
      <c r="B382" s="107" t="s">
        <v>208</v>
      </c>
      <c r="C382" s="102">
        <v>193610504</v>
      </c>
      <c r="D382" s="102">
        <v>2361800717</v>
      </c>
      <c r="E382" s="102">
        <v>2555411221</v>
      </c>
    </row>
    <row r="383" spans="1:5" ht="18" hidden="1" customHeight="1" outlineLevel="1">
      <c r="A383" s="100" t="s">
        <v>49</v>
      </c>
      <c r="B383" s="107" t="s">
        <v>209</v>
      </c>
      <c r="C383" s="102">
        <v>13325379</v>
      </c>
      <c r="D383" s="102">
        <v>721367</v>
      </c>
      <c r="E383" s="102">
        <v>14046746</v>
      </c>
    </row>
    <row r="384" spans="1:5" ht="18" hidden="1" customHeight="1" outlineLevel="1">
      <c r="A384" s="100" t="s">
        <v>49</v>
      </c>
      <c r="B384" s="107" t="s">
        <v>210</v>
      </c>
      <c r="C384" s="102">
        <v>14365409</v>
      </c>
      <c r="D384" s="102">
        <v>760652</v>
      </c>
      <c r="E384" s="102">
        <v>15126061</v>
      </c>
    </row>
    <row r="385" spans="1:5" ht="18" hidden="1" customHeight="1" outlineLevel="1">
      <c r="A385" s="100" t="s">
        <v>49</v>
      </c>
      <c r="B385" s="107" t="s">
        <v>211</v>
      </c>
      <c r="C385" s="102">
        <v>1811466</v>
      </c>
      <c r="D385" s="102">
        <v>131915237</v>
      </c>
      <c r="E385" s="102">
        <v>133726703</v>
      </c>
    </row>
    <row r="386" spans="1:5" ht="18" hidden="1" customHeight="1" outlineLevel="1">
      <c r="A386" s="100" t="s">
        <v>49</v>
      </c>
      <c r="B386" s="107" t="s">
        <v>212</v>
      </c>
      <c r="C386" s="102">
        <v>17520440.732143112</v>
      </c>
      <c r="D386" s="102">
        <v>102726701.6201922</v>
      </c>
      <c r="E386" s="102">
        <v>120247142.3523353</v>
      </c>
    </row>
    <row r="387" spans="1:5" ht="18" hidden="1" customHeight="1" outlineLevel="1">
      <c r="A387" s="100" t="s">
        <v>49</v>
      </c>
      <c r="B387" s="107" t="s">
        <v>213</v>
      </c>
      <c r="C387" s="102">
        <v>67714016</v>
      </c>
      <c r="D387" s="102">
        <v>1211636858</v>
      </c>
      <c r="E387" s="102">
        <v>1279350874</v>
      </c>
    </row>
    <row r="388" spans="1:5" ht="18" hidden="1" customHeight="1" outlineLevel="1">
      <c r="A388" s="100" t="s">
        <v>49</v>
      </c>
      <c r="B388" s="107" t="s">
        <v>214</v>
      </c>
      <c r="C388" s="102">
        <v>5039497</v>
      </c>
      <c r="D388" s="102">
        <v>9788614</v>
      </c>
      <c r="E388" s="102">
        <v>14828111</v>
      </c>
    </row>
    <row r="389" spans="1:5" ht="18" hidden="1" customHeight="1" outlineLevel="1">
      <c r="A389" s="100" t="s">
        <v>49</v>
      </c>
      <c r="B389" s="107" t="s">
        <v>215</v>
      </c>
      <c r="C389" s="102">
        <v>4331684.84</v>
      </c>
      <c r="D389" s="102">
        <v>0</v>
      </c>
      <c r="E389" s="102">
        <v>4331684.84</v>
      </c>
    </row>
    <row r="390" spans="1:5" ht="18" hidden="1" customHeight="1" outlineLevel="1">
      <c r="A390" s="100" t="s">
        <v>49</v>
      </c>
      <c r="B390" s="107" t="s">
        <v>217</v>
      </c>
      <c r="C390" s="102">
        <v>295929655</v>
      </c>
      <c r="D390" s="102">
        <v>884787088</v>
      </c>
      <c r="E390" s="102">
        <v>1180716743</v>
      </c>
    </row>
    <row r="391" spans="1:5" ht="18" hidden="1" customHeight="1" outlineLevel="1">
      <c r="A391" s="100" t="s">
        <v>49</v>
      </c>
      <c r="B391" s="107" t="s">
        <v>218</v>
      </c>
      <c r="C391" s="102">
        <v>23794493.119999997</v>
      </c>
      <c r="D391" s="102">
        <v>47472153</v>
      </c>
      <c r="E391" s="102">
        <v>71266646.120000005</v>
      </c>
    </row>
    <row r="392" spans="1:5" ht="18" hidden="1" customHeight="1" outlineLevel="1">
      <c r="A392" s="100" t="s">
        <v>49</v>
      </c>
      <c r="B392" s="107" t="s">
        <v>219</v>
      </c>
      <c r="C392" s="102">
        <v>9142353.5034301691</v>
      </c>
      <c r="D392" s="102">
        <v>118574166.33256683</v>
      </c>
      <c r="E392" s="102">
        <v>127716519.83599699</v>
      </c>
    </row>
    <row r="393" spans="1:5" ht="18" hidden="1" customHeight="1" outlineLevel="1">
      <c r="A393" s="100" t="s">
        <v>49</v>
      </c>
      <c r="B393" s="107" t="s">
        <v>220</v>
      </c>
      <c r="C393" s="102">
        <v>6577376</v>
      </c>
      <c r="D393" s="102">
        <v>105504183</v>
      </c>
      <c r="E393" s="102">
        <v>112081559</v>
      </c>
    </row>
    <row r="394" spans="1:5" ht="18" customHeight="1" collapsed="1">
      <c r="A394" s="100" t="s">
        <v>81</v>
      </c>
      <c r="B394" s="108" t="s">
        <v>263</v>
      </c>
      <c r="C394" s="102">
        <f>SUM($C$371:$C$393)</f>
        <v>1193874957.3414342</v>
      </c>
      <c r="D394" s="102">
        <f>SUM($D$371:$D$393)</f>
        <v>8954955228.2568989</v>
      </c>
      <c r="E394" s="102">
        <f>SUM($E$371:$E$393)</f>
        <v>10148830185.598331</v>
      </c>
    </row>
    <row r="395" spans="1:5" ht="18" hidden="1" customHeight="1" outlineLevel="1">
      <c r="A395" s="100" t="s">
        <v>49</v>
      </c>
      <c r="B395" s="107" t="s">
        <v>273</v>
      </c>
      <c r="C395" s="102">
        <v>0</v>
      </c>
      <c r="D395" s="102">
        <v>269589</v>
      </c>
      <c r="E395" s="102">
        <v>269589</v>
      </c>
    </row>
    <row r="396" spans="1:5" ht="18" hidden="1" customHeight="1" outlineLevel="1">
      <c r="A396" s="100"/>
      <c r="B396" s="107" t="s">
        <v>203</v>
      </c>
      <c r="C396" s="102">
        <v>4701947</v>
      </c>
      <c r="D396" s="102">
        <v>0</v>
      </c>
      <c r="E396" s="102">
        <v>4701947</v>
      </c>
    </row>
    <row r="397" spans="1:5" ht="18" hidden="1" customHeight="1" outlineLevel="1">
      <c r="A397" s="100" t="s">
        <v>49</v>
      </c>
      <c r="B397" s="107" t="s">
        <v>204</v>
      </c>
      <c r="C397" s="102">
        <v>1203231</v>
      </c>
      <c r="D397" s="102">
        <v>2821652</v>
      </c>
      <c r="E397" s="102">
        <v>4024883</v>
      </c>
    </row>
    <row r="398" spans="1:5" ht="18" hidden="1" customHeight="1" outlineLevel="1">
      <c r="A398" s="100" t="s">
        <v>49</v>
      </c>
      <c r="B398" s="107" t="s">
        <v>267</v>
      </c>
      <c r="C398" s="102">
        <v>0</v>
      </c>
      <c r="D398" s="102">
        <v>1002074</v>
      </c>
      <c r="E398" s="102">
        <v>1002074</v>
      </c>
    </row>
    <row r="399" spans="1:5" ht="18" hidden="1" customHeight="1" outlineLevel="1">
      <c r="A399" s="100"/>
      <c r="B399" s="107" t="s">
        <v>274</v>
      </c>
      <c r="C399" s="102">
        <v>687049.67</v>
      </c>
      <c r="D399" s="102">
        <v>0</v>
      </c>
      <c r="E399" s="102">
        <v>687049.67</v>
      </c>
    </row>
    <row r="400" spans="1:5" ht="18" hidden="1" customHeight="1" outlineLevel="1">
      <c r="A400" s="100"/>
      <c r="B400" s="107" t="s">
        <v>275</v>
      </c>
      <c r="C400" s="102">
        <v>0</v>
      </c>
      <c r="D400" s="102">
        <v>500441</v>
      </c>
      <c r="E400" s="102">
        <v>500441</v>
      </c>
    </row>
    <row r="401" spans="1:5" ht="18" hidden="1" customHeight="1" outlineLevel="1">
      <c r="A401" s="100" t="s">
        <v>49</v>
      </c>
      <c r="B401" s="107" t="s">
        <v>205</v>
      </c>
      <c r="C401" s="102">
        <v>24866249</v>
      </c>
      <c r="D401" s="102">
        <v>190913091</v>
      </c>
      <c r="E401" s="102">
        <v>215779340</v>
      </c>
    </row>
    <row r="402" spans="1:5" ht="18" hidden="1" customHeight="1" outlineLevel="1">
      <c r="A402" s="100" t="s">
        <v>49</v>
      </c>
      <c r="B402" s="107" t="s">
        <v>206</v>
      </c>
      <c r="C402" s="102">
        <v>4840038</v>
      </c>
      <c r="D402" s="102">
        <v>57885503</v>
      </c>
      <c r="E402" s="102">
        <v>62725541</v>
      </c>
    </row>
    <row r="403" spans="1:5" ht="18" hidden="1" customHeight="1" outlineLevel="1">
      <c r="A403" s="100" t="s">
        <v>49</v>
      </c>
      <c r="B403" s="107" t="s">
        <v>268</v>
      </c>
      <c r="C403" s="102">
        <v>228832.36</v>
      </c>
      <c r="D403" s="102">
        <v>439390</v>
      </c>
      <c r="E403" s="102">
        <v>668222.36</v>
      </c>
    </row>
    <row r="404" spans="1:5" ht="18" hidden="1" customHeight="1" outlineLevel="1">
      <c r="A404" s="100" t="s">
        <v>49</v>
      </c>
      <c r="B404" s="107" t="s">
        <v>207</v>
      </c>
      <c r="C404" s="102">
        <v>13788878</v>
      </c>
      <c r="D404" s="102">
        <v>188957214</v>
      </c>
      <c r="E404" s="102">
        <v>202746092</v>
      </c>
    </row>
    <row r="405" spans="1:5" ht="18" hidden="1" customHeight="1" outlineLevel="1">
      <c r="A405" s="100"/>
      <c r="B405" s="107" t="s">
        <v>270</v>
      </c>
      <c r="C405" s="102">
        <v>-139152.84976995736</v>
      </c>
      <c r="D405" s="102">
        <v>710354.35976995737</v>
      </c>
      <c r="E405" s="102">
        <v>571201.51</v>
      </c>
    </row>
    <row r="406" spans="1:5" ht="18" hidden="1" customHeight="1" outlineLevel="1">
      <c r="A406" s="100" t="s">
        <v>49</v>
      </c>
      <c r="B406" s="107" t="s">
        <v>208</v>
      </c>
      <c r="C406" s="102">
        <v>44488349</v>
      </c>
      <c r="D406" s="102">
        <v>244208740</v>
      </c>
      <c r="E406" s="102">
        <v>288697089</v>
      </c>
    </row>
    <row r="407" spans="1:5" ht="18" hidden="1" customHeight="1" outlineLevel="1">
      <c r="A407" s="100" t="s">
        <v>49</v>
      </c>
      <c r="B407" s="107" t="s">
        <v>209</v>
      </c>
      <c r="C407" s="102">
        <v>898376</v>
      </c>
      <c r="D407" s="102">
        <v>43423</v>
      </c>
      <c r="E407" s="102">
        <v>941799</v>
      </c>
    </row>
    <row r="408" spans="1:5" ht="18" hidden="1" customHeight="1" outlineLevel="1">
      <c r="A408" s="100" t="s">
        <v>49</v>
      </c>
      <c r="B408" s="107" t="s">
        <v>210</v>
      </c>
      <c r="C408" s="102">
        <v>708759</v>
      </c>
      <c r="D408" s="102">
        <v>25173</v>
      </c>
      <c r="E408" s="102">
        <v>733932</v>
      </c>
    </row>
    <row r="409" spans="1:5" ht="18" hidden="1" customHeight="1" outlineLevel="1">
      <c r="A409" s="100" t="s">
        <v>49</v>
      </c>
      <c r="B409" s="107" t="s">
        <v>211</v>
      </c>
      <c r="C409" s="102">
        <v>1027</v>
      </c>
      <c r="D409" s="102">
        <v>2271354</v>
      </c>
      <c r="E409" s="102">
        <v>2272381</v>
      </c>
    </row>
    <row r="410" spans="1:5" ht="18" hidden="1" customHeight="1" outlineLevel="1">
      <c r="A410" s="100" t="s">
        <v>49</v>
      </c>
      <c r="B410" s="107" t="s">
        <v>212</v>
      </c>
      <c r="C410" s="102">
        <v>485638.28149343596</v>
      </c>
      <c r="D410" s="102">
        <v>2684822.4948133319</v>
      </c>
      <c r="E410" s="102">
        <v>3170460.7763067679</v>
      </c>
    </row>
    <row r="411" spans="1:5" ht="18" hidden="1" customHeight="1" outlineLevel="1">
      <c r="A411" s="100" t="s">
        <v>49</v>
      </c>
      <c r="B411" s="107" t="s">
        <v>213</v>
      </c>
      <c r="C411" s="102">
        <v>22834501</v>
      </c>
      <c r="D411" s="102">
        <v>117184043</v>
      </c>
      <c r="E411" s="102">
        <v>140018544</v>
      </c>
    </row>
    <row r="412" spans="1:5" ht="18" hidden="1" customHeight="1" outlineLevel="1">
      <c r="A412" s="100" t="s">
        <v>49</v>
      </c>
      <c r="B412" s="107" t="s">
        <v>214</v>
      </c>
      <c r="C412" s="102">
        <v>525799</v>
      </c>
      <c r="D412" s="102">
        <v>1006480</v>
      </c>
      <c r="E412" s="102">
        <v>1532279</v>
      </c>
    </row>
    <row r="413" spans="1:5" ht="18" hidden="1" customHeight="1" outlineLevel="1">
      <c r="A413" s="100" t="s">
        <v>49</v>
      </c>
      <c r="B413" s="107" t="s">
        <v>215</v>
      </c>
      <c r="C413" s="102">
        <v>305385</v>
      </c>
      <c r="D413" s="102">
        <v>0</v>
      </c>
      <c r="E413" s="102">
        <v>305385</v>
      </c>
    </row>
    <row r="414" spans="1:5" ht="18" hidden="1" customHeight="1" outlineLevel="1">
      <c r="A414" s="100" t="s">
        <v>49</v>
      </c>
      <c r="B414" s="107" t="s">
        <v>217</v>
      </c>
      <c r="C414" s="102">
        <v>84478202</v>
      </c>
      <c r="D414" s="102">
        <v>68687707</v>
      </c>
      <c r="E414" s="102">
        <v>153165909</v>
      </c>
    </row>
    <row r="415" spans="1:5" ht="18" hidden="1" customHeight="1" outlineLevel="1">
      <c r="A415" s="100" t="s">
        <v>49</v>
      </c>
      <c r="B415" s="107" t="s">
        <v>218</v>
      </c>
      <c r="C415" s="102">
        <v>4383843.6399999997</v>
      </c>
      <c r="D415" s="102">
        <v>5579437</v>
      </c>
      <c r="E415" s="102">
        <v>9963280.6400000006</v>
      </c>
    </row>
    <row r="416" spans="1:5" ht="18" hidden="1" customHeight="1" outlineLevel="1">
      <c r="A416" s="100" t="s">
        <v>49</v>
      </c>
      <c r="B416" s="107" t="s">
        <v>219</v>
      </c>
      <c r="C416" s="102">
        <v>807707.49965108221</v>
      </c>
      <c r="D416" s="102">
        <v>10989951.500348918</v>
      </c>
      <c r="E416" s="102">
        <v>11797659</v>
      </c>
    </row>
    <row r="417" spans="1:5" ht="18" hidden="1" customHeight="1" outlineLevel="1">
      <c r="A417" s="100" t="s">
        <v>49</v>
      </c>
      <c r="B417" s="107" t="s">
        <v>220</v>
      </c>
      <c r="C417" s="102">
        <v>819667</v>
      </c>
      <c r="D417" s="102">
        <v>11346272</v>
      </c>
      <c r="E417" s="102">
        <v>12165939</v>
      </c>
    </row>
    <row r="418" spans="1:5" ht="18" customHeight="1" collapsed="1">
      <c r="A418" s="100" t="s">
        <v>83</v>
      </c>
      <c r="B418" s="108" t="s">
        <v>264</v>
      </c>
      <c r="C418" s="102">
        <f>SUM($C$395:$C$417)</f>
        <v>210914326.60137457</v>
      </c>
      <c r="D418" s="102">
        <f>SUM($D$395:$D$417)</f>
        <v>907526711.35493219</v>
      </c>
      <c r="E418" s="102">
        <f>SUM($E$395:$E$417)</f>
        <v>1118441037.9563067</v>
      </c>
    </row>
    <row r="419" spans="1:5" ht="18" hidden="1" customHeight="1" outlineLevel="1">
      <c r="A419" s="100" t="s">
        <v>49</v>
      </c>
      <c r="B419" s="101" t="s">
        <v>273</v>
      </c>
      <c r="C419" s="102">
        <v>0</v>
      </c>
      <c r="D419" s="102">
        <v>49146287</v>
      </c>
      <c r="E419" s="102">
        <v>49146287</v>
      </c>
    </row>
    <row r="420" spans="1:5" ht="18" hidden="1" customHeight="1" outlineLevel="1">
      <c r="A420" s="100"/>
      <c r="B420" s="101" t="s">
        <v>203</v>
      </c>
      <c r="C420" s="102">
        <v>55986506.890000001</v>
      </c>
      <c r="D420" s="102">
        <v>23170</v>
      </c>
      <c r="E420" s="102">
        <v>56009676.890000001</v>
      </c>
    </row>
    <row r="421" spans="1:5" ht="18" hidden="1" customHeight="1" outlineLevel="1">
      <c r="A421" s="100" t="s">
        <v>49</v>
      </c>
      <c r="B421" s="101" t="s">
        <v>204</v>
      </c>
      <c r="C421" s="102">
        <v>11283359.336090967</v>
      </c>
      <c r="D421" s="102">
        <v>17044275.663909033</v>
      </c>
      <c r="E421" s="102">
        <v>28327635</v>
      </c>
    </row>
    <row r="422" spans="1:5" ht="18" hidden="1" customHeight="1" outlineLevel="1">
      <c r="A422" s="100" t="s">
        <v>49</v>
      </c>
      <c r="B422" s="101" t="s">
        <v>267</v>
      </c>
      <c r="C422" s="102">
        <v>0</v>
      </c>
      <c r="D422" s="102">
        <v>36830575</v>
      </c>
      <c r="E422" s="102">
        <v>36830575</v>
      </c>
    </row>
    <row r="423" spans="1:5" ht="18" hidden="1" customHeight="1" outlineLevel="1">
      <c r="A423" s="100"/>
      <c r="B423" s="101" t="s">
        <v>274</v>
      </c>
      <c r="C423" s="102">
        <v>29798093.740000002</v>
      </c>
      <c r="D423" s="102">
        <v>0</v>
      </c>
      <c r="E423" s="102">
        <v>29798093.740000002</v>
      </c>
    </row>
    <row r="424" spans="1:5" ht="18" hidden="1" customHeight="1" outlineLevel="1">
      <c r="A424" s="100"/>
      <c r="B424" s="101" t="s">
        <v>275</v>
      </c>
      <c r="C424" s="102">
        <v>0</v>
      </c>
      <c r="D424" s="102">
        <v>20411952</v>
      </c>
      <c r="E424" s="102">
        <v>20411952</v>
      </c>
    </row>
    <row r="425" spans="1:5" ht="18" hidden="1" customHeight="1" outlineLevel="1">
      <c r="A425" s="100" t="s">
        <v>49</v>
      </c>
      <c r="B425" s="101" t="s">
        <v>205</v>
      </c>
      <c r="C425" s="102">
        <v>226899330</v>
      </c>
      <c r="D425" s="102">
        <v>2115135226</v>
      </c>
      <c r="E425" s="102">
        <v>2342034556</v>
      </c>
    </row>
    <row r="426" spans="1:5" ht="18" hidden="1" customHeight="1" outlineLevel="1">
      <c r="A426" s="100" t="s">
        <v>49</v>
      </c>
      <c r="B426" s="101" t="s">
        <v>206</v>
      </c>
      <c r="C426" s="102">
        <v>55226882</v>
      </c>
      <c r="D426" s="102">
        <v>687200040</v>
      </c>
      <c r="E426" s="102">
        <v>742426922</v>
      </c>
    </row>
    <row r="427" spans="1:5" ht="18" hidden="1" customHeight="1" outlineLevel="1">
      <c r="A427" s="100" t="s">
        <v>49</v>
      </c>
      <c r="B427" s="101" t="s">
        <v>268</v>
      </c>
      <c r="C427" s="102">
        <v>1562215.3599999999</v>
      </c>
      <c r="D427" s="102">
        <v>14859384</v>
      </c>
      <c r="E427" s="102">
        <v>16421599.359999999</v>
      </c>
    </row>
    <row r="428" spans="1:5" ht="18" hidden="1" customHeight="1" outlineLevel="1">
      <c r="A428" s="100" t="s">
        <v>49</v>
      </c>
      <c r="B428" s="101" t="s">
        <v>207</v>
      </c>
      <c r="C428" s="102">
        <v>187373301</v>
      </c>
      <c r="D428" s="102">
        <v>1464211649</v>
      </c>
      <c r="E428" s="102">
        <v>1651584950</v>
      </c>
    </row>
    <row r="429" spans="1:5" ht="18" hidden="1" customHeight="1" outlineLevel="1">
      <c r="A429" s="100"/>
      <c r="B429" s="101" t="s">
        <v>270</v>
      </c>
      <c r="C429" s="102">
        <v>22760067</v>
      </c>
      <c r="D429" s="102">
        <v>17904241</v>
      </c>
      <c r="E429" s="102">
        <v>40664308</v>
      </c>
    </row>
    <row r="430" spans="1:5" ht="18" hidden="1" customHeight="1" outlineLevel="1">
      <c r="A430" s="100" t="s">
        <v>49</v>
      </c>
      <c r="B430" s="101" t="s">
        <v>208</v>
      </c>
      <c r="C430" s="102">
        <v>238098853</v>
      </c>
      <c r="D430" s="102">
        <v>2606009457</v>
      </c>
      <c r="E430" s="102">
        <v>2844108310</v>
      </c>
    </row>
    <row r="431" spans="1:5" ht="18" hidden="1" customHeight="1" outlineLevel="1">
      <c r="A431" s="100" t="s">
        <v>49</v>
      </c>
      <c r="B431" s="101" t="s">
        <v>209</v>
      </c>
      <c r="C431" s="102">
        <v>14223755</v>
      </c>
      <c r="D431" s="102">
        <v>764790</v>
      </c>
      <c r="E431" s="102">
        <v>14988545</v>
      </c>
    </row>
    <row r="432" spans="1:5" ht="18" hidden="1" customHeight="1" outlineLevel="1">
      <c r="A432" s="100" t="s">
        <v>49</v>
      </c>
      <c r="B432" s="101" t="s">
        <v>210</v>
      </c>
      <c r="C432" s="102">
        <v>15074168</v>
      </c>
      <c r="D432" s="102">
        <v>785825</v>
      </c>
      <c r="E432" s="102">
        <v>15859993</v>
      </c>
    </row>
    <row r="433" spans="1:5" ht="18" hidden="1" customHeight="1" outlineLevel="1">
      <c r="A433" s="100" t="s">
        <v>49</v>
      </c>
      <c r="B433" s="101" t="s">
        <v>211</v>
      </c>
      <c r="C433" s="102">
        <v>1812493</v>
      </c>
      <c r="D433" s="102">
        <v>134186591</v>
      </c>
      <c r="E433" s="102">
        <v>135999084</v>
      </c>
    </row>
    <row r="434" spans="1:5" ht="18" hidden="1" customHeight="1" outlineLevel="1">
      <c r="A434" s="100" t="s">
        <v>49</v>
      </c>
      <c r="B434" s="101" t="s">
        <v>212</v>
      </c>
      <c r="C434" s="102">
        <v>18006079.013636548</v>
      </c>
      <c r="D434" s="102">
        <v>105411524.11500554</v>
      </c>
      <c r="E434" s="102">
        <v>123417603.12864207</v>
      </c>
    </row>
    <row r="435" spans="1:5" ht="18" hidden="1" customHeight="1" outlineLevel="1">
      <c r="A435" s="100" t="s">
        <v>49</v>
      </c>
      <c r="B435" s="101" t="s">
        <v>213</v>
      </c>
      <c r="C435" s="102">
        <v>90548517</v>
      </c>
      <c r="D435" s="102">
        <v>1328820901</v>
      </c>
      <c r="E435" s="102">
        <v>1419369418</v>
      </c>
    </row>
    <row r="436" spans="1:5" ht="18" hidden="1" customHeight="1" outlineLevel="1">
      <c r="A436" s="100" t="s">
        <v>49</v>
      </c>
      <c r="B436" s="101" t="s">
        <v>214</v>
      </c>
      <c r="C436" s="102">
        <v>5565296</v>
      </c>
      <c r="D436" s="102">
        <v>10795094</v>
      </c>
      <c r="E436" s="102">
        <v>16360390</v>
      </c>
    </row>
    <row r="437" spans="1:5" ht="18" hidden="1" customHeight="1" outlineLevel="1">
      <c r="A437" s="100" t="s">
        <v>49</v>
      </c>
      <c r="B437" s="101" t="s">
        <v>215</v>
      </c>
      <c r="C437" s="102">
        <v>4637069.84</v>
      </c>
      <c r="D437" s="102">
        <v>0</v>
      </c>
      <c r="E437" s="102">
        <v>4637069.84</v>
      </c>
    </row>
    <row r="438" spans="1:5" ht="18" hidden="1" customHeight="1" outlineLevel="1">
      <c r="A438" s="100" t="s">
        <v>49</v>
      </c>
      <c r="B438" s="101" t="s">
        <v>217</v>
      </c>
      <c r="C438" s="102">
        <v>380407857</v>
      </c>
      <c r="D438" s="102">
        <v>953474795</v>
      </c>
      <c r="E438" s="102">
        <v>1333882652</v>
      </c>
    </row>
    <row r="439" spans="1:5" ht="18" hidden="1" customHeight="1" outlineLevel="1">
      <c r="A439" s="100" t="s">
        <v>49</v>
      </c>
      <c r="B439" s="101" t="s">
        <v>218</v>
      </c>
      <c r="C439" s="102">
        <v>28178336.759999998</v>
      </c>
      <c r="D439" s="102">
        <v>53051590</v>
      </c>
      <c r="E439" s="102">
        <v>81229926.760000005</v>
      </c>
    </row>
    <row r="440" spans="1:5" ht="18" hidden="1" customHeight="1" outlineLevel="1">
      <c r="A440" s="100" t="s">
        <v>49</v>
      </c>
      <c r="B440" s="101" t="s">
        <v>219</v>
      </c>
      <c r="C440" s="102">
        <v>9950061.0030812509</v>
      </c>
      <c r="D440" s="102">
        <v>129564117.83291575</v>
      </c>
      <c r="E440" s="102">
        <v>139514178.83599699</v>
      </c>
    </row>
    <row r="441" spans="1:5" ht="18" hidden="1" customHeight="1" outlineLevel="1">
      <c r="A441" s="100" t="s">
        <v>49</v>
      </c>
      <c r="B441" s="101" t="s">
        <v>220</v>
      </c>
      <c r="C441" s="102">
        <v>7397043</v>
      </c>
      <c r="D441" s="102">
        <v>116850455</v>
      </c>
      <c r="E441" s="102">
        <v>124247498</v>
      </c>
    </row>
    <row r="442" spans="1:5" ht="18" customHeight="1" collapsed="1">
      <c r="A442" s="100" t="s">
        <v>85</v>
      </c>
      <c r="B442" s="104" t="s">
        <v>265</v>
      </c>
      <c r="C442" s="102">
        <f>SUM($C$419:$C$441)</f>
        <v>1404789283.9428089</v>
      </c>
      <c r="D442" s="102">
        <f>SUM($D$419:$D$441)</f>
        <v>9862481939.6118317</v>
      </c>
      <c r="E442" s="102">
        <f>SUM($E$419:$E$441)</f>
        <v>11267271223.554638</v>
      </c>
    </row>
    <row r="443" spans="1:5">
      <c r="B443" s="96"/>
    </row>
    <row r="444" spans="1:5">
      <c r="B444" s="96"/>
    </row>
    <row r="445" spans="1:5">
      <c r="B445" s="96"/>
    </row>
    <row r="446" spans="1:5">
      <c r="B446" s="96"/>
    </row>
    <row r="447" spans="1:5">
      <c r="B447" s="96"/>
    </row>
    <row r="448" spans="1:5">
      <c r="B448" s="96"/>
    </row>
    <row r="449" spans="2:2">
      <c r="B449" s="96"/>
    </row>
  </sheetData>
  <mergeCells count="9">
    <mergeCell ref="A8:E8"/>
    <mergeCell ref="A105:E105"/>
    <mergeCell ref="A226:E226"/>
    <mergeCell ref="A1:E1"/>
    <mergeCell ref="A2:E2"/>
    <mergeCell ref="A3:E3"/>
    <mergeCell ref="A4:C5"/>
    <mergeCell ref="D4:E5"/>
    <mergeCell ref="A7:E7"/>
  </mergeCells>
  <printOptions gridLinesSet="0"/>
  <pageMargins left="0.67" right="0.62" top="0.7" bottom="0.66" header="0.5" footer="0.5"/>
  <pageSetup firstPageNumber="26" orientation="landscape" useFirstPageNumber="1" r:id="rId1"/>
  <headerFooter alignWithMargins="0">
    <oddFooter>&amp;LNote: Numbers may not add up due to rounding.&amp;C&amp;P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FD83D-E67C-4090-8E41-3D061908B321}">
  <sheetPr>
    <tabColor rgb="FF963634"/>
  </sheetPr>
  <dimension ref="A1:F608"/>
  <sheetViews>
    <sheetView showGridLines="0" zoomScaleNormal="100" workbookViewId="0">
      <selection activeCell="G521" sqref="G521"/>
    </sheetView>
  </sheetViews>
  <sheetFormatPr defaultColWidth="9.109375" defaultRowHeight="15" outlineLevelRow="1"/>
  <cols>
    <col min="1" max="1" width="4.5546875" style="66" customWidth="1"/>
    <col min="2" max="2" width="48.5546875" style="66" customWidth="1"/>
    <col min="3" max="5" width="24.6640625" style="66" customWidth="1"/>
    <col min="6" max="16384" width="9.109375" style="66"/>
  </cols>
  <sheetData>
    <row r="1" spans="1:6" ht="16.8">
      <c r="A1" s="446" t="s">
        <v>196</v>
      </c>
      <c r="B1" s="446"/>
      <c r="C1" s="446"/>
      <c r="D1" s="446"/>
      <c r="E1" s="446"/>
    </row>
    <row r="2" spans="1:6" ht="16.8">
      <c r="A2" s="446" t="s">
        <v>197</v>
      </c>
      <c r="B2" s="446"/>
      <c r="C2" s="446"/>
      <c r="D2" s="446"/>
      <c r="E2" s="446"/>
    </row>
    <row r="3" spans="1:6" ht="16.8">
      <c r="A3" s="446" t="s">
        <v>198</v>
      </c>
      <c r="B3" s="446"/>
      <c r="C3" s="446"/>
      <c r="D3" s="446"/>
      <c r="E3" s="446"/>
    </row>
    <row r="4" spans="1:6" ht="16.8">
      <c r="A4" s="67"/>
      <c r="B4" s="67"/>
      <c r="C4" s="67"/>
      <c r="D4" s="67" t="s">
        <v>279</v>
      </c>
      <c r="E4" s="68"/>
    </row>
    <row r="5" spans="1:6" ht="27.15" customHeight="1" thickBot="1">
      <c r="A5" s="447" t="s">
        <v>36</v>
      </c>
      <c r="B5" s="447"/>
      <c r="C5" s="447"/>
      <c r="D5" s="447"/>
      <c r="E5" s="447"/>
    </row>
    <row r="6" spans="1:6" ht="17.399999999999999" thickBot="1">
      <c r="A6" s="67"/>
      <c r="B6" s="67"/>
      <c r="C6" s="69" t="s">
        <v>200</v>
      </c>
      <c r="D6" s="69" t="s">
        <v>201</v>
      </c>
      <c r="E6" s="69" t="s">
        <v>193</v>
      </c>
    </row>
    <row r="7" spans="1:6" ht="15.15" customHeight="1">
      <c r="A7" s="448" t="s">
        <v>202</v>
      </c>
      <c r="B7" s="448"/>
      <c r="C7" s="448"/>
      <c r="D7" s="448"/>
      <c r="E7" s="448"/>
    </row>
    <row r="8" spans="1:6" ht="15.15" hidden="1" customHeight="1" outlineLevel="1">
      <c r="A8" s="70"/>
      <c r="B8" s="71" t="s">
        <v>280</v>
      </c>
      <c r="C8" s="72">
        <v>0</v>
      </c>
      <c r="D8" s="72">
        <v>7725884.3200000003</v>
      </c>
      <c r="E8" s="72">
        <v>7725884.3200000003</v>
      </c>
      <c r="F8" s="95" t="b">
        <f t="shared" ref="F8:F33" si="0">IF(SUM(C8:D8)=E8, TRUE, E8-SUM(C8:D8))</f>
        <v>1</v>
      </c>
    </row>
    <row r="9" spans="1:6" ht="15.15" hidden="1" customHeight="1" outlineLevel="1">
      <c r="A9" s="70"/>
      <c r="B9" s="71" t="s">
        <v>203</v>
      </c>
      <c r="C9" s="72">
        <v>74685380</v>
      </c>
      <c r="D9" s="72">
        <v>0</v>
      </c>
      <c r="E9" s="72">
        <v>74685380</v>
      </c>
      <c r="F9" s="95" t="b">
        <f t="shared" ref="F9" si="1">IF(SUM(C9:D9)=E9, TRUE, E9-SUM(C9:D9))</f>
        <v>1</v>
      </c>
    </row>
    <row r="10" spans="1:6" ht="15.15" hidden="1" customHeight="1" outlineLevel="1">
      <c r="A10" s="70"/>
      <c r="B10" s="71" t="s">
        <v>204</v>
      </c>
      <c r="C10" s="72">
        <v>59249450</v>
      </c>
      <c r="D10" s="72">
        <v>64495824</v>
      </c>
      <c r="E10" s="72">
        <v>123745274</v>
      </c>
      <c r="F10" s="95" t="b">
        <f t="shared" si="0"/>
        <v>1</v>
      </c>
    </row>
    <row r="11" spans="1:6" ht="15.15" hidden="1" customHeight="1" outlineLevel="1">
      <c r="A11" s="70"/>
      <c r="B11" s="71" t="s">
        <v>267</v>
      </c>
      <c r="C11" s="72">
        <v>0</v>
      </c>
      <c r="D11" s="72">
        <v>0</v>
      </c>
      <c r="E11" s="72">
        <v>0</v>
      </c>
      <c r="F11" s="95" t="b">
        <f t="shared" si="0"/>
        <v>1</v>
      </c>
    </row>
    <row r="12" spans="1:6" ht="15.15" hidden="1" customHeight="1" outlineLevel="1">
      <c r="A12" s="70"/>
      <c r="B12" s="71" t="s">
        <v>274</v>
      </c>
      <c r="C12" s="72">
        <v>13333109.869999997</v>
      </c>
      <c r="D12" s="72">
        <v>1666678.1600000011</v>
      </c>
      <c r="E12" s="72">
        <v>14999788.029999997</v>
      </c>
      <c r="F12" s="95" t="b">
        <f t="shared" ref="F12:F13" si="2">IF(SUM(C12:D12)=E12, TRUE, E12-SUM(C12:D12))</f>
        <v>1</v>
      </c>
    </row>
    <row r="13" spans="1:6" ht="15.15" hidden="1" customHeight="1" outlineLevel="1">
      <c r="A13" s="70"/>
      <c r="B13" s="71" t="s">
        <v>275</v>
      </c>
      <c r="C13" s="72">
        <v>22178</v>
      </c>
      <c r="D13" s="72">
        <v>19270758</v>
      </c>
      <c r="E13" s="72">
        <v>19292936</v>
      </c>
      <c r="F13" s="95" t="b">
        <f t="shared" si="2"/>
        <v>1</v>
      </c>
    </row>
    <row r="14" spans="1:6" ht="15.15" hidden="1" customHeight="1" outlineLevel="1">
      <c r="A14" s="70"/>
      <c r="B14" s="71" t="s">
        <v>205</v>
      </c>
      <c r="C14" s="72">
        <v>241665520</v>
      </c>
      <c r="D14" s="72">
        <v>1905910231</v>
      </c>
      <c r="E14" s="72">
        <v>2147575751</v>
      </c>
      <c r="F14" s="95" t="b">
        <f t="shared" si="0"/>
        <v>1</v>
      </c>
    </row>
    <row r="15" spans="1:6" ht="15.15" hidden="1" customHeight="1" outlineLevel="1">
      <c r="A15" s="70"/>
      <c r="B15" s="71" t="s">
        <v>206</v>
      </c>
      <c r="C15" s="72">
        <v>51542478</v>
      </c>
      <c r="D15" s="72">
        <v>652082750</v>
      </c>
      <c r="E15" s="72">
        <v>703625228</v>
      </c>
      <c r="F15" s="95" t="b">
        <f t="shared" si="0"/>
        <v>1</v>
      </c>
    </row>
    <row r="16" spans="1:6" ht="15.15" hidden="1" customHeight="1" outlineLevel="1">
      <c r="A16" s="70"/>
      <c r="B16" s="71" t="s">
        <v>268</v>
      </c>
      <c r="C16" s="72">
        <v>306481</v>
      </c>
      <c r="D16" s="72">
        <v>9197190</v>
      </c>
      <c r="E16" s="72">
        <v>9503671</v>
      </c>
      <c r="F16" s="95" t="b">
        <f t="shared" si="0"/>
        <v>1</v>
      </c>
    </row>
    <row r="17" spans="1:6" ht="15.15" hidden="1" customHeight="1" outlineLevel="1">
      <c r="A17" s="70"/>
      <c r="B17" s="71" t="s">
        <v>207</v>
      </c>
      <c r="C17" s="72">
        <v>323960851</v>
      </c>
      <c r="D17" s="72">
        <v>1593182203</v>
      </c>
      <c r="E17" s="72">
        <v>1917143054</v>
      </c>
      <c r="F17" s="95" t="b">
        <f t="shared" si="0"/>
        <v>1</v>
      </c>
    </row>
    <row r="18" spans="1:6" ht="15.15" hidden="1" customHeight="1" outlineLevel="1">
      <c r="A18" s="70"/>
      <c r="B18" s="71" t="s">
        <v>270</v>
      </c>
      <c r="C18" s="72">
        <v>136926984</v>
      </c>
      <c r="D18" s="72">
        <v>0</v>
      </c>
      <c r="E18" s="72">
        <v>136926984</v>
      </c>
      <c r="F18" s="95" t="b">
        <f t="shared" ref="F18" si="3">IF(SUM(C18:D18)=E18, TRUE, E18-SUM(C18:D18))</f>
        <v>1</v>
      </c>
    </row>
    <row r="19" spans="1:6" ht="15.15" hidden="1" customHeight="1" outlineLevel="1">
      <c r="A19" s="70"/>
      <c r="B19" s="71" t="s">
        <v>208</v>
      </c>
      <c r="C19" s="72">
        <v>271875872</v>
      </c>
      <c r="D19" s="72">
        <v>3240846949</v>
      </c>
      <c r="E19" s="72">
        <v>3512722821</v>
      </c>
      <c r="F19" s="95" t="b">
        <f t="shared" si="0"/>
        <v>1</v>
      </c>
    </row>
    <row r="20" spans="1:6" ht="15.15" hidden="1" customHeight="1" outlineLevel="1">
      <c r="A20" s="70"/>
      <c r="B20" s="71" t="s">
        <v>209</v>
      </c>
      <c r="C20" s="72">
        <v>92269845</v>
      </c>
      <c r="D20" s="72">
        <v>5240145</v>
      </c>
      <c r="E20" s="72">
        <v>97509990</v>
      </c>
      <c r="F20" s="95" t="b">
        <f t="shared" si="0"/>
        <v>1</v>
      </c>
    </row>
    <row r="21" spans="1:6" ht="15.15" hidden="1" customHeight="1" outlineLevel="1">
      <c r="A21" s="70"/>
      <c r="B21" s="71" t="s">
        <v>281</v>
      </c>
      <c r="C21" s="72">
        <v>0</v>
      </c>
      <c r="D21" s="72">
        <v>113331425</v>
      </c>
      <c r="E21" s="72">
        <v>113331425</v>
      </c>
      <c r="F21" s="95" t="b">
        <f t="shared" si="0"/>
        <v>1</v>
      </c>
    </row>
    <row r="22" spans="1:6" ht="15.15" hidden="1" customHeight="1" outlineLevel="1">
      <c r="A22" s="70"/>
      <c r="B22" s="71" t="s">
        <v>210</v>
      </c>
      <c r="C22" s="72">
        <v>26545853</v>
      </c>
      <c r="D22" s="72">
        <v>20</v>
      </c>
      <c r="E22" s="72">
        <v>26545873</v>
      </c>
      <c r="F22" s="95" t="b">
        <f t="shared" si="0"/>
        <v>1</v>
      </c>
    </row>
    <row r="23" spans="1:6" ht="15.15" hidden="1" customHeight="1" outlineLevel="1">
      <c r="A23" s="70"/>
      <c r="B23" s="71" t="s">
        <v>211</v>
      </c>
      <c r="C23" s="72">
        <v>32031</v>
      </c>
      <c r="D23" s="72">
        <v>69345833</v>
      </c>
      <c r="E23" s="72">
        <v>69377864</v>
      </c>
      <c r="F23" s="95" t="b">
        <f t="shared" si="0"/>
        <v>1</v>
      </c>
    </row>
    <row r="24" spans="1:6" ht="15.15" hidden="1" customHeight="1" outlineLevel="1">
      <c r="A24" s="70"/>
      <c r="B24" s="71" t="s">
        <v>212</v>
      </c>
      <c r="C24" s="72">
        <v>35540659.850000001</v>
      </c>
      <c r="D24" s="72">
        <v>211866852.17999995</v>
      </c>
      <c r="E24" s="72">
        <v>247407512.02999994</v>
      </c>
      <c r="F24" s="95" t="b">
        <f t="shared" si="0"/>
        <v>1</v>
      </c>
    </row>
    <row r="25" spans="1:6" ht="15.15" hidden="1" customHeight="1" outlineLevel="1">
      <c r="A25" s="70"/>
      <c r="B25" s="71" t="s">
        <v>213</v>
      </c>
      <c r="C25" s="72">
        <v>150989312</v>
      </c>
      <c r="D25" s="72">
        <v>1982939766</v>
      </c>
      <c r="E25" s="72">
        <v>2133929078</v>
      </c>
      <c r="F25" s="95" t="b">
        <f t="shared" si="0"/>
        <v>1</v>
      </c>
    </row>
    <row r="26" spans="1:6" ht="15.15" hidden="1" customHeight="1" outlineLevel="1">
      <c r="A26" s="70"/>
      <c r="B26" s="71" t="s">
        <v>214</v>
      </c>
      <c r="C26" s="72">
        <v>9088166</v>
      </c>
      <c r="D26" s="72">
        <v>21257190</v>
      </c>
      <c r="E26" s="72">
        <v>30345356</v>
      </c>
      <c r="F26" s="95" t="b">
        <f t="shared" si="0"/>
        <v>1</v>
      </c>
    </row>
    <row r="27" spans="1:6" ht="15.15" hidden="1" customHeight="1" outlineLevel="1">
      <c r="A27" s="70"/>
      <c r="B27" s="71" t="s">
        <v>269</v>
      </c>
      <c r="C27" s="72">
        <v>631087</v>
      </c>
      <c r="D27" s="72">
        <v>26447551</v>
      </c>
      <c r="E27" s="72">
        <v>27078638</v>
      </c>
      <c r="F27" s="95" t="b">
        <f t="shared" ref="F27" si="4">IF(SUM(C27:D27)=E27, TRUE, E27-SUM(C27:D27))</f>
        <v>1</v>
      </c>
    </row>
    <row r="28" spans="1:6" ht="15.15" hidden="1" customHeight="1" outlineLevel="1">
      <c r="A28" s="70"/>
      <c r="B28" s="71" t="s">
        <v>215</v>
      </c>
      <c r="C28" s="72">
        <v>6079349.71</v>
      </c>
      <c r="D28" s="72">
        <v>0</v>
      </c>
      <c r="E28" s="72">
        <v>6079349.71</v>
      </c>
      <c r="F28" s="95" t="b">
        <f t="shared" si="0"/>
        <v>1</v>
      </c>
    </row>
    <row r="29" spans="1:6" ht="15.15" hidden="1" customHeight="1" outlineLevel="1">
      <c r="A29" s="70"/>
      <c r="B29" s="71" t="s">
        <v>216</v>
      </c>
      <c r="C29" s="72">
        <v>1752989</v>
      </c>
      <c r="D29" s="72">
        <v>0</v>
      </c>
      <c r="E29" s="72">
        <v>1752989</v>
      </c>
      <c r="F29" s="95" t="b">
        <f t="shared" si="0"/>
        <v>1</v>
      </c>
    </row>
    <row r="30" spans="1:6" ht="15.15" hidden="1" customHeight="1" outlineLevel="1">
      <c r="A30" s="70"/>
      <c r="B30" s="71" t="s">
        <v>217</v>
      </c>
      <c r="C30" s="72">
        <v>298434046</v>
      </c>
      <c r="D30" s="72">
        <v>1323971556</v>
      </c>
      <c r="E30" s="72">
        <v>1622405602</v>
      </c>
      <c r="F30" s="95" t="b">
        <f t="shared" si="0"/>
        <v>1</v>
      </c>
    </row>
    <row r="31" spans="1:6" ht="15.15" hidden="1" customHeight="1" outlineLevel="1">
      <c r="A31" s="70"/>
      <c r="B31" s="71" t="s">
        <v>218</v>
      </c>
      <c r="C31" s="72">
        <v>144658709</v>
      </c>
      <c r="D31" s="72">
        <v>175293229</v>
      </c>
      <c r="E31" s="72">
        <v>319951938</v>
      </c>
      <c r="F31" s="95" t="b">
        <f t="shared" si="0"/>
        <v>1</v>
      </c>
    </row>
    <row r="32" spans="1:6" ht="15.15" hidden="1" customHeight="1" outlineLevel="1">
      <c r="A32" s="70"/>
      <c r="B32" s="71" t="s">
        <v>219</v>
      </c>
      <c r="C32" s="72">
        <v>32902612.419999998</v>
      </c>
      <c r="D32" s="72">
        <v>468194777.88</v>
      </c>
      <c r="E32" s="72">
        <v>501097390.30000001</v>
      </c>
      <c r="F32" s="95" t="b">
        <f t="shared" si="0"/>
        <v>1</v>
      </c>
    </row>
    <row r="33" spans="1:6" ht="15.15" hidden="1" customHeight="1" outlineLevel="1">
      <c r="A33" s="70"/>
      <c r="B33" s="71" t="s">
        <v>220</v>
      </c>
      <c r="C33" s="72">
        <v>83423406</v>
      </c>
      <c r="D33" s="72">
        <v>289325185</v>
      </c>
      <c r="E33" s="72">
        <v>372748591</v>
      </c>
      <c r="F33" s="95" t="b">
        <f t="shared" si="0"/>
        <v>1</v>
      </c>
    </row>
    <row r="34" spans="1:6" ht="15.15" customHeight="1" collapsed="1">
      <c r="A34" s="70" t="s">
        <v>39</v>
      </c>
      <c r="B34" s="74" t="s">
        <v>221</v>
      </c>
      <c r="C34" s="72">
        <f>SUM($C$8:$C$33)</f>
        <v>2055916369.8499999</v>
      </c>
      <c r="D34" s="72">
        <f>SUM($D$8:$D$33)</f>
        <v>12181591997.539999</v>
      </c>
      <c r="E34" s="72">
        <f>SUM($E$8:$E$33)</f>
        <v>14237508367.389999</v>
      </c>
      <c r="F34" s="95"/>
    </row>
    <row r="35" spans="1:6" ht="15.15" hidden="1" customHeight="1" outlineLevel="1">
      <c r="A35" s="70"/>
      <c r="B35" s="71" t="s">
        <v>280</v>
      </c>
      <c r="C35" s="72">
        <v>0</v>
      </c>
      <c r="D35" s="72">
        <v>917511</v>
      </c>
      <c r="E35" s="72">
        <v>917511</v>
      </c>
      <c r="F35" s="95"/>
    </row>
    <row r="36" spans="1:6" ht="15.15" hidden="1" customHeight="1" outlineLevel="1">
      <c r="A36" s="70"/>
      <c r="B36" s="71" t="s">
        <v>203</v>
      </c>
      <c r="C36" s="72">
        <v>30405329</v>
      </c>
      <c r="D36" s="72">
        <v>0</v>
      </c>
      <c r="E36" s="72">
        <v>30405329</v>
      </c>
      <c r="F36" s="95"/>
    </row>
    <row r="37" spans="1:6" ht="15.15" hidden="1" customHeight="1" outlineLevel="1">
      <c r="A37" s="70"/>
      <c r="B37" s="71" t="s">
        <v>204</v>
      </c>
      <c r="C37" s="72">
        <v>10850</v>
      </c>
      <c r="D37" s="72">
        <v>1581828</v>
      </c>
      <c r="E37" s="72">
        <v>1592678</v>
      </c>
      <c r="F37" s="95"/>
    </row>
    <row r="38" spans="1:6" ht="15.15" hidden="1" customHeight="1" outlineLevel="1">
      <c r="A38" s="70"/>
      <c r="B38" s="71" t="s">
        <v>267</v>
      </c>
      <c r="C38" s="72">
        <v>0</v>
      </c>
      <c r="D38" s="72">
        <v>0</v>
      </c>
      <c r="E38" s="72">
        <v>0</v>
      </c>
      <c r="F38" s="95"/>
    </row>
    <row r="39" spans="1:6" ht="15.15" hidden="1" customHeight="1" outlineLevel="1">
      <c r="A39" s="70"/>
      <c r="B39" s="71" t="s">
        <v>274</v>
      </c>
      <c r="C39" s="72">
        <v>0</v>
      </c>
      <c r="D39" s="72">
        <v>0</v>
      </c>
      <c r="E39" s="72">
        <v>0</v>
      </c>
      <c r="F39" s="95"/>
    </row>
    <row r="40" spans="1:6" ht="15.15" hidden="1" customHeight="1" outlineLevel="1">
      <c r="A40" s="70"/>
      <c r="B40" s="71" t="s">
        <v>275</v>
      </c>
      <c r="C40" s="72">
        <v>0</v>
      </c>
      <c r="D40" s="72">
        <v>405725</v>
      </c>
      <c r="E40" s="72">
        <v>405725</v>
      </c>
      <c r="F40" s="95"/>
    </row>
    <row r="41" spans="1:6" ht="15.15" hidden="1" customHeight="1" outlineLevel="1">
      <c r="A41" s="70"/>
      <c r="B41" s="71" t="s">
        <v>205</v>
      </c>
      <c r="C41" s="72">
        <v>54400080</v>
      </c>
      <c r="D41" s="72">
        <v>412938441</v>
      </c>
      <c r="E41" s="72">
        <v>467338521</v>
      </c>
      <c r="F41" s="95"/>
    </row>
    <row r="42" spans="1:6" ht="15.15" hidden="1" customHeight="1" outlineLevel="1">
      <c r="A42" s="70"/>
      <c r="B42" s="71" t="s">
        <v>206</v>
      </c>
      <c r="C42" s="72">
        <v>3689278</v>
      </c>
      <c r="D42" s="72">
        <v>140620957</v>
      </c>
      <c r="E42" s="72">
        <v>144310235</v>
      </c>
      <c r="F42" s="95"/>
    </row>
    <row r="43" spans="1:6" ht="15.15" hidden="1" customHeight="1" outlineLevel="1">
      <c r="A43" s="70"/>
      <c r="B43" s="71" t="s">
        <v>268</v>
      </c>
      <c r="C43" s="72">
        <v>31929</v>
      </c>
      <c r="D43" s="72">
        <v>2236010</v>
      </c>
      <c r="E43" s="72">
        <v>2267939</v>
      </c>
      <c r="F43" s="95"/>
    </row>
    <row r="44" spans="1:6" ht="15.15" hidden="1" customHeight="1" outlineLevel="1">
      <c r="A44" s="70"/>
      <c r="B44" s="71" t="s">
        <v>207</v>
      </c>
      <c r="C44" s="72">
        <v>57914164</v>
      </c>
      <c r="D44" s="72">
        <v>421225139</v>
      </c>
      <c r="E44" s="72">
        <v>479139303</v>
      </c>
      <c r="F44" s="95"/>
    </row>
    <row r="45" spans="1:6" ht="15.15" hidden="1" customHeight="1" outlineLevel="1">
      <c r="A45" s="70"/>
      <c r="B45" s="71" t="s">
        <v>270</v>
      </c>
      <c r="C45" s="72">
        <v>3</v>
      </c>
      <c r="D45" s="72">
        <v>0</v>
      </c>
      <c r="E45" s="72">
        <v>3</v>
      </c>
      <c r="F45" s="95"/>
    </row>
    <row r="46" spans="1:6" ht="15.15" hidden="1" customHeight="1" outlineLevel="1">
      <c r="A46" s="70"/>
      <c r="B46" s="71" t="s">
        <v>208</v>
      </c>
      <c r="C46" s="72">
        <v>54537798</v>
      </c>
      <c r="D46" s="72">
        <v>514601376</v>
      </c>
      <c r="E46" s="72">
        <v>569139174</v>
      </c>
      <c r="F46" s="95"/>
    </row>
    <row r="47" spans="1:6" ht="15.15" hidden="1" customHeight="1" outlineLevel="1">
      <c r="A47" s="70"/>
      <c r="B47" s="71" t="s">
        <v>209</v>
      </c>
      <c r="C47" s="72">
        <v>11300</v>
      </c>
      <c r="D47" s="72">
        <v>8531</v>
      </c>
      <c r="E47" s="72">
        <v>19831</v>
      </c>
      <c r="F47" s="95"/>
    </row>
    <row r="48" spans="1:6" ht="15.15" hidden="1" customHeight="1" outlineLevel="1">
      <c r="A48" s="70"/>
      <c r="B48" s="71" t="s">
        <v>281</v>
      </c>
      <c r="C48" s="72">
        <v>0</v>
      </c>
      <c r="D48" s="72">
        <v>1416957</v>
      </c>
      <c r="E48" s="72">
        <v>1416957</v>
      </c>
      <c r="F48" s="95"/>
    </row>
    <row r="49" spans="1:6" ht="15.15" hidden="1" customHeight="1" outlineLevel="1">
      <c r="A49" s="70"/>
      <c r="B49" s="71" t="s">
        <v>210</v>
      </c>
      <c r="C49" s="72">
        <v>8041</v>
      </c>
      <c r="D49" s="72">
        <v>241</v>
      </c>
      <c r="E49" s="72">
        <v>8282</v>
      </c>
      <c r="F49" s="95"/>
    </row>
    <row r="50" spans="1:6" ht="15.15" hidden="1" customHeight="1" outlineLevel="1">
      <c r="A50" s="70"/>
      <c r="B50" s="71" t="s">
        <v>211</v>
      </c>
      <c r="C50" s="72">
        <v>0</v>
      </c>
      <c r="D50" s="72">
        <v>4611284</v>
      </c>
      <c r="E50" s="72">
        <v>4611284</v>
      </c>
      <c r="F50" s="95"/>
    </row>
    <row r="51" spans="1:6" ht="15.15" hidden="1" customHeight="1" outlineLevel="1">
      <c r="A51" s="70"/>
      <c r="B51" s="71" t="s">
        <v>212</v>
      </c>
      <c r="C51" s="72">
        <v>0</v>
      </c>
      <c r="D51" s="72">
        <v>0</v>
      </c>
      <c r="E51" s="72">
        <v>0</v>
      </c>
      <c r="F51" s="95"/>
    </row>
    <row r="52" spans="1:6" ht="15.15" hidden="1" customHeight="1" outlineLevel="1">
      <c r="A52" s="70"/>
      <c r="B52" s="71" t="s">
        <v>213</v>
      </c>
      <c r="C52" s="72">
        <v>9712595</v>
      </c>
      <c r="D52" s="72">
        <v>422032596</v>
      </c>
      <c r="E52" s="72">
        <v>431745191</v>
      </c>
      <c r="F52" s="95"/>
    </row>
    <row r="53" spans="1:6" ht="15.15" hidden="1" customHeight="1" outlineLevel="1">
      <c r="A53" s="70"/>
      <c r="B53" s="71" t="s">
        <v>214</v>
      </c>
      <c r="C53" s="73"/>
      <c r="D53" s="73"/>
      <c r="E53" s="72">
        <v>0</v>
      </c>
      <c r="F53" s="95"/>
    </row>
    <row r="54" spans="1:6" ht="15.15" hidden="1" customHeight="1" outlineLevel="1">
      <c r="A54" s="70"/>
      <c r="B54" s="71" t="s">
        <v>269</v>
      </c>
      <c r="C54" s="73">
        <v>0</v>
      </c>
      <c r="D54" s="73">
        <v>918531</v>
      </c>
      <c r="E54" s="72">
        <v>918531</v>
      </c>
      <c r="F54" s="95"/>
    </row>
    <row r="55" spans="1:6" ht="15.15" hidden="1" customHeight="1" outlineLevel="1">
      <c r="A55" s="70"/>
      <c r="B55" s="71" t="s">
        <v>215</v>
      </c>
      <c r="C55" s="73"/>
      <c r="D55" s="73"/>
      <c r="E55" s="72">
        <v>0</v>
      </c>
      <c r="F55" s="95"/>
    </row>
    <row r="56" spans="1:6" ht="15.15" hidden="1" customHeight="1" outlineLevel="1">
      <c r="A56" s="70"/>
      <c r="B56" s="71" t="s">
        <v>216</v>
      </c>
      <c r="C56" s="72">
        <v>0</v>
      </c>
      <c r="D56" s="72">
        <v>0</v>
      </c>
      <c r="E56" s="72">
        <v>0</v>
      </c>
      <c r="F56" s="95"/>
    </row>
    <row r="57" spans="1:6" ht="15.15" hidden="1" customHeight="1" outlineLevel="1">
      <c r="A57" s="70"/>
      <c r="B57" s="71" t="s">
        <v>217</v>
      </c>
      <c r="C57" s="72">
        <v>40392013</v>
      </c>
      <c r="D57" s="72">
        <v>196814817</v>
      </c>
      <c r="E57" s="72">
        <v>237206830</v>
      </c>
      <c r="F57" s="95"/>
    </row>
    <row r="58" spans="1:6" ht="15.15" hidden="1" customHeight="1" outlineLevel="1">
      <c r="A58" s="70"/>
      <c r="B58" s="71" t="s">
        <v>218</v>
      </c>
      <c r="C58" s="72">
        <v>0</v>
      </c>
      <c r="D58" s="72">
        <v>4286795</v>
      </c>
      <c r="E58" s="72">
        <v>4286795</v>
      </c>
      <c r="F58" s="95"/>
    </row>
    <row r="59" spans="1:6" ht="15.15" hidden="1" customHeight="1" outlineLevel="1">
      <c r="A59" s="70"/>
      <c r="B59" s="71" t="s">
        <v>219</v>
      </c>
      <c r="C59" s="72">
        <v>93399.03</v>
      </c>
      <c r="D59" s="72">
        <v>23477136.870000001</v>
      </c>
      <c r="E59" s="72">
        <v>23570535.900000002</v>
      </c>
      <c r="F59" s="95"/>
    </row>
    <row r="60" spans="1:6" ht="15.15" hidden="1" customHeight="1" outlineLevel="1">
      <c r="A60" s="70"/>
      <c r="B60" s="71" t="s">
        <v>220</v>
      </c>
      <c r="C60" s="72">
        <v>0</v>
      </c>
      <c r="D60" s="72">
        <v>31164114</v>
      </c>
      <c r="E60" s="72">
        <v>31164114</v>
      </c>
      <c r="F60" s="95"/>
    </row>
    <row r="61" spans="1:6" ht="15.15" customHeight="1" collapsed="1">
      <c r="A61" s="70" t="s">
        <v>41</v>
      </c>
      <c r="B61" s="74" t="s">
        <v>222</v>
      </c>
      <c r="C61" s="72">
        <f>SUM($C$35:$C$60)</f>
        <v>251206779.03</v>
      </c>
      <c r="D61" s="72">
        <f>SUM($D$35:$D$60)</f>
        <v>2179257989.8699999</v>
      </c>
      <c r="E61" s="72">
        <f>SUM($E$35:$E$60)</f>
        <v>2430464768.9000001</v>
      </c>
      <c r="F61" s="95"/>
    </row>
    <row r="62" spans="1:6" ht="15.15" hidden="1" customHeight="1" outlineLevel="1">
      <c r="A62" s="70"/>
      <c r="B62" s="71" t="s">
        <v>280</v>
      </c>
      <c r="C62" s="72">
        <v>0</v>
      </c>
      <c r="D62" s="72">
        <v>8643395.3200000003</v>
      </c>
      <c r="E62" s="72">
        <v>8643395.3200000003</v>
      </c>
      <c r="F62" s="95"/>
    </row>
    <row r="63" spans="1:6" ht="15.15" hidden="1" customHeight="1" outlineLevel="1">
      <c r="A63" s="70"/>
      <c r="B63" s="71" t="s">
        <v>203</v>
      </c>
      <c r="C63" s="72">
        <v>105090709</v>
      </c>
      <c r="D63" s="72">
        <v>0</v>
      </c>
      <c r="E63" s="72">
        <v>105090709</v>
      </c>
      <c r="F63" s="95"/>
    </row>
    <row r="64" spans="1:6" ht="15.15" hidden="1" customHeight="1" outlineLevel="1">
      <c r="A64" s="70"/>
      <c r="B64" s="71" t="s">
        <v>204</v>
      </c>
      <c r="C64" s="72">
        <v>59260300</v>
      </c>
      <c r="D64" s="72">
        <v>66077652</v>
      </c>
      <c r="E64" s="72">
        <v>125337952</v>
      </c>
      <c r="F64" s="95"/>
    </row>
    <row r="65" spans="1:6" ht="15.15" hidden="1" customHeight="1" outlineLevel="1">
      <c r="A65" s="70"/>
      <c r="B65" s="71" t="s">
        <v>267</v>
      </c>
      <c r="C65" s="72">
        <v>0</v>
      </c>
      <c r="D65" s="72">
        <v>0</v>
      </c>
      <c r="E65" s="72">
        <v>0</v>
      </c>
      <c r="F65" s="95"/>
    </row>
    <row r="66" spans="1:6" ht="15.15" hidden="1" customHeight="1" outlineLevel="1">
      <c r="A66" s="70"/>
      <c r="B66" s="71" t="s">
        <v>274</v>
      </c>
      <c r="C66" s="72">
        <v>13333109.869999997</v>
      </c>
      <c r="D66" s="72">
        <v>1666678.1600000011</v>
      </c>
      <c r="E66" s="72">
        <v>14999788.029999997</v>
      </c>
      <c r="F66" s="95"/>
    </row>
    <row r="67" spans="1:6" ht="15.15" hidden="1" customHeight="1" outlineLevel="1">
      <c r="A67" s="70"/>
      <c r="B67" s="71" t="s">
        <v>275</v>
      </c>
      <c r="C67" s="72">
        <v>22178</v>
      </c>
      <c r="D67" s="72">
        <v>19676483</v>
      </c>
      <c r="E67" s="72">
        <v>19698661</v>
      </c>
      <c r="F67" s="95"/>
    </row>
    <row r="68" spans="1:6" ht="15.15" hidden="1" customHeight="1" outlineLevel="1">
      <c r="A68" s="70"/>
      <c r="B68" s="71" t="s">
        <v>205</v>
      </c>
      <c r="C68" s="72">
        <v>296065600</v>
      </c>
      <c r="D68" s="72">
        <v>2318848672</v>
      </c>
      <c r="E68" s="72">
        <v>2614914272</v>
      </c>
      <c r="F68" s="95"/>
    </row>
    <row r="69" spans="1:6" ht="15.15" hidden="1" customHeight="1" outlineLevel="1">
      <c r="A69" s="70"/>
      <c r="B69" s="71" t="s">
        <v>206</v>
      </c>
      <c r="C69" s="72">
        <v>55231756</v>
      </c>
      <c r="D69" s="72">
        <v>792703707</v>
      </c>
      <c r="E69" s="72">
        <v>847935463</v>
      </c>
      <c r="F69" s="95"/>
    </row>
    <row r="70" spans="1:6" ht="15.15" hidden="1" customHeight="1" outlineLevel="1">
      <c r="A70" s="70"/>
      <c r="B70" s="71" t="s">
        <v>268</v>
      </c>
      <c r="C70" s="72">
        <v>338410</v>
      </c>
      <c r="D70" s="72">
        <v>11433200</v>
      </c>
      <c r="E70" s="72">
        <v>11771610</v>
      </c>
      <c r="F70" s="95"/>
    </row>
    <row r="71" spans="1:6" ht="15.15" hidden="1" customHeight="1" outlineLevel="1">
      <c r="A71" s="70"/>
      <c r="B71" s="71" t="s">
        <v>207</v>
      </c>
      <c r="C71" s="72">
        <v>381875015</v>
      </c>
      <c r="D71" s="72">
        <v>2014407342</v>
      </c>
      <c r="E71" s="72">
        <v>2396282357</v>
      </c>
      <c r="F71" s="95"/>
    </row>
    <row r="72" spans="1:6" ht="15.15" hidden="1" customHeight="1" outlineLevel="1">
      <c r="A72" s="70"/>
      <c r="B72" s="71" t="s">
        <v>270</v>
      </c>
      <c r="C72" s="72">
        <v>136926987</v>
      </c>
      <c r="D72" s="72">
        <v>0</v>
      </c>
      <c r="E72" s="72">
        <v>136926987</v>
      </c>
      <c r="F72" s="95"/>
    </row>
    <row r="73" spans="1:6" ht="15.15" hidden="1" customHeight="1" outlineLevel="1">
      <c r="A73" s="70"/>
      <c r="B73" s="71" t="s">
        <v>208</v>
      </c>
      <c r="C73" s="72">
        <v>326413670</v>
      </c>
      <c r="D73" s="72">
        <v>3755448325</v>
      </c>
      <c r="E73" s="72">
        <v>4081861995</v>
      </c>
      <c r="F73" s="95"/>
    </row>
    <row r="74" spans="1:6" ht="15.15" hidden="1" customHeight="1" outlineLevel="1">
      <c r="A74" s="70"/>
      <c r="B74" s="71" t="s">
        <v>209</v>
      </c>
      <c r="C74" s="72">
        <v>92281145</v>
      </c>
      <c r="D74" s="72">
        <v>5248676</v>
      </c>
      <c r="E74" s="72">
        <v>97529821</v>
      </c>
      <c r="F74" s="95"/>
    </row>
    <row r="75" spans="1:6" ht="15.15" hidden="1" customHeight="1" outlineLevel="1">
      <c r="A75" s="70"/>
      <c r="B75" s="71" t="s">
        <v>281</v>
      </c>
      <c r="C75" s="72">
        <v>0</v>
      </c>
      <c r="D75" s="72">
        <v>114748382</v>
      </c>
      <c r="E75" s="72">
        <v>114748382</v>
      </c>
      <c r="F75" s="95"/>
    </row>
    <row r="76" spans="1:6" ht="15.15" hidden="1" customHeight="1" outlineLevel="1">
      <c r="A76" s="70"/>
      <c r="B76" s="71" t="s">
        <v>210</v>
      </c>
      <c r="C76" s="72">
        <v>26553894</v>
      </c>
      <c r="D76" s="72">
        <v>261</v>
      </c>
      <c r="E76" s="72">
        <v>26554155</v>
      </c>
      <c r="F76" s="95"/>
    </row>
    <row r="77" spans="1:6" ht="15.15" hidden="1" customHeight="1" outlineLevel="1">
      <c r="A77" s="70"/>
      <c r="B77" s="71" t="s">
        <v>211</v>
      </c>
      <c r="C77" s="72">
        <v>32031</v>
      </c>
      <c r="D77" s="72">
        <v>73957117</v>
      </c>
      <c r="E77" s="72">
        <v>73989148</v>
      </c>
      <c r="F77" s="95"/>
    </row>
    <row r="78" spans="1:6" ht="15.15" hidden="1" customHeight="1" outlineLevel="1">
      <c r="A78" s="70"/>
      <c r="B78" s="71" t="s">
        <v>212</v>
      </c>
      <c r="C78" s="72">
        <v>35540659.850000001</v>
      </c>
      <c r="D78" s="72">
        <v>211866852.17999995</v>
      </c>
      <c r="E78" s="72">
        <v>247407512.02999994</v>
      </c>
      <c r="F78" s="95"/>
    </row>
    <row r="79" spans="1:6" ht="15.15" hidden="1" customHeight="1" outlineLevel="1">
      <c r="A79" s="70"/>
      <c r="B79" s="71" t="s">
        <v>213</v>
      </c>
      <c r="C79" s="72">
        <v>160701907</v>
      </c>
      <c r="D79" s="72">
        <v>2404972362</v>
      </c>
      <c r="E79" s="72">
        <v>2565674269</v>
      </c>
      <c r="F79" s="95"/>
    </row>
    <row r="80" spans="1:6" ht="15.15" hidden="1" customHeight="1" outlineLevel="1">
      <c r="A80" s="70"/>
      <c r="B80" s="71" t="s">
        <v>214</v>
      </c>
      <c r="C80" s="72">
        <v>9088166</v>
      </c>
      <c r="D80" s="72">
        <v>21257190</v>
      </c>
      <c r="E80" s="72">
        <v>30345356</v>
      </c>
      <c r="F80" s="95"/>
    </row>
    <row r="81" spans="1:6" ht="15.15" hidden="1" customHeight="1" outlineLevel="1">
      <c r="A81" s="70"/>
      <c r="B81" s="71" t="s">
        <v>269</v>
      </c>
      <c r="C81" s="72">
        <v>631087</v>
      </c>
      <c r="D81" s="72">
        <v>27366082</v>
      </c>
      <c r="E81" s="72">
        <v>27997169</v>
      </c>
      <c r="F81" s="95"/>
    </row>
    <row r="82" spans="1:6" ht="15.15" hidden="1" customHeight="1" outlineLevel="1">
      <c r="A82" s="70"/>
      <c r="B82" s="71" t="s">
        <v>215</v>
      </c>
      <c r="C82" s="72">
        <v>6079349.71</v>
      </c>
      <c r="D82" s="72">
        <v>0</v>
      </c>
      <c r="E82" s="72">
        <v>6079349.71</v>
      </c>
      <c r="F82" s="95"/>
    </row>
    <row r="83" spans="1:6" ht="15.15" hidden="1" customHeight="1" outlineLevel="1">
      <c r="A83" s="70"/>
      <c r="B83" s="71" t="s">
        <v>216</v>
      </c>
      <c r="C83" s="72">
        <v>1752989</v>
      </c>
      <c r="D83" s="72">
        <v>0</v>
      </c>
      <c r="E83" s="72">
        <v>1752989</v>
      </c>
      <c r="F83" s="95"/>
    </row>
    <row r="84" spans="1:6" ht="15.15" hidden="1" customHeight="1" outlineLevel="1">
      <c r="A84" s="70"/>
      <c r="B84" s="71" t="s">
        <v>217</v>
      </c>
      <c r="C84" s="72">
        <v>338826059</v>
      </c>
      <c r="D84" s="72">
        <v>1520786373</v>
      </c>
      <c r="E84" s="72">
        <v>1859612432</v>
      </c>
      <c r="F84" s="95"/>
    </row>
    <row r="85" spans="1:6" ht="15.15" hidden="1" customHeight="1" outlineLevel="1">
      <c r="A85" s="70"/>
      <c r="B85" s="71" t="s">
        <v>218</v>
      </c>
      <c r="C85" s="72">
        <v>144658709</v>
      </c>
      <c r="D85" s="72">
        <v>179580024</v>
      </c>
      <c r="E85" s="72">
        <v>324238733</v>
      </c>
      <c r="F85" s="95"/>
    </row>
    <row r="86" spans="1:6" ht="15.15" hidden="1" customHeight="1" outlineLevel="1">
      <c r="A86" s="70"/>
      <c r="B86" s="71" t="s">
        <v>219</v>
      </c>
      <c r="C86" s="72">
        <v>32996011.449999999</v>
      </c>
      <c r="D86" s="72">
        <v>491671914.75</v>
      </c>
      <c r="E86" s="72">
        <v>524667926.19999999</v>
      </c>
      <c r="F86" s="95"/>
    </row>
    <row r="87" spans="1:6" ht="15.15" hidden="1" customHeight="1" outlineLevel="1">
      <c r="A87" s="70"/>
      <c r="B87" s="71" t="s">
        <v>220</v>
      </c>
      <c r="C87" s="72">
        <v>83423406</v>
      </c>
      <c r="D87" s="72">
        <v>320489299</v>
      </c>
      <c r="E87" s="72">
        <v>403912705</v>
      </c>
      <c r="F87" s="95"/>
    </row>
    <row r="88" spans="1:6" ht="15.15" customHeight="1" collapsed="1">
      <c r="A88" s="70" t="s">
        <v>43</v>
      </c>
      <c r="B88" s="74" t="s">
        <v>223</v>
      </c>
      <c r="C88" s="72">
        <f>SUM($C$62:$C$87)</f>
        <v>2307123148.8799996</v>
      </c>
      <c r="D88" s="72">
        <f>SUM($D$62:$D$87)</f>
        <v>14360849987.41</v>
      </c>
      <c r="E88" s="72">
        <f>SUM($E$62:$E$87)</f>
        <v>16667973136.290001</v>
      </c>
      <c r="F88" s="95"/>
    </row>
    <row r="89" spans="1:6" ht="15.15" hidden="1" customHeight="1" outlineLevel="1">
      <c r="A89" s="70"/>
      <c r="B89" s="71" t="s">
        <v>280</v>
      </c>
      <c r="C89" s="72">
        <v>0</v>
      </c>
      <c r="D89" s="72">
        <v>0</v>
      </c>
      <c r="E89" s="72">
        <v>0</v>
      </c>
      <c r="F89" s="95"/>
    </row>
    <row r="90" spans="1:6" ht="15.15" hidden="1" customHeight="1" outlineLevel="1">
      <c r="A90" s="70"/>
      <c r="B90" s="71" t="s">
        <v>203</v>
      </c>
      <c r="C90" s="72">
        <v>0</v>
      </c>
      <c r="D90" s="72">
        <v>0</v>
      </c>
      <c r="E90" s="72">
        <v>0</v>
      </c>
      <c r="F90" s="95"/>
    </row>
    <row r="91" spans="1:6" ht="15.15" hidden="1" customHeight="1" outlineLevel="1">
      <c r="A91" s="70"/>
      <c r="B91" s="71" t="s">
        <v>204</v>
      </c>
      <c r="C91" s="73"/>
      <c r="D91" s="73"/>
      <c r="E91" s="72">
        <v>0</v>
      </c>
      <c r="F91" s="95"/>
    </row>
    <row r="92" spans="1:6" ht="15.15" hidden="1" customHeight="1" outlineLevel="1">
      <c r="A92" s="70"/>
      <c r="B92" s="71" t="s">
        <v>267</v>
      </c>
      <c r="C92" s="72">
        <v>0</v>
      </c>
      <c r="D92" s="72">
        <v>0</v>
      </c>
      <c r="E92" s="72">
        <v>0</v>
      </c>
      <c r="F92" s="95"/>
    </row>
    <row r="93" spans="1:6" ht="15.15" hidden="1" customHeight="1" outlineLevel="1">
      <c r="A93" s="70"/>
      <c r="B93" s="71" t="s">
        <v>274</v>
      </c>
      <c r="C93" s="72">
        <v>0</v>
      </c>
      <c r="D93" s="72">
        <v>0</v>
      </c>
      <c r="E93" s="72">
        <v>0</v>
      </c>
      <c r="F93" s="95"/>
    </row>
    <row r="94" spans="1:6" ht="15.15" hidden="1" customHeight="1" outlineLevel="1">
      <c r="A94" s="70"/>
      <c r="B94" s="71" t="s">
        <v>275</v>
      </c>
      <c r="C94" s="72">
        <v>0</v>
      </c>
      <c r="D94" s="72">
        <v>5000</v>
      </c>
      <c r="E94" s="72">
        <v>5000</v>
      </c>
      <c r="F94" s="95"/>
    </row>
    <row r="95" spans="1:6" ht="15.15" hidden="1" customHeight="1" outlineLevel="1">
      <c r="A95" s="70"/>
      <c r="B95" s="71" t="s">
        <v>205</v>
      </c>
      <c r="C95" s="72">
        <v>1136017</v>
      </c>
      <c r="D95" s="72">
        <v>6814379</v>
      </c>
      <c r="E95" s="72">
        <v>7950396</v>
      </c>
      <c r="F95" s="95"/>
    </row>
    <row r="96" spans="1:6" ht="15.15" hidden="1" customHeight="1" outlineLevel="1">
      <c r="A96" s="70"/>
      <c r="B96" s="71" t="s">
        <v>206</v>
      </c>
      <c r="C96" s="72">
        <v>224795</v>
      </c>
      <c r="D96" s="72">
        <v>1440929</v>
      </c>
      <c r="E96" s="72">
        <v>1665724</v>
      </c>
      <c r="F96" s="95"/>
    </row>
    <row r="97" spans="1:6" ht="15.15" hidden="1" customHeight="1" outlineLevel="1">
      <c r="A97" s="70"/>
      <c r="B97" s="71" t="s">
        <v>268</v>
      </c>
      <c r="C97" s="73"/>
      <c r="D97" s="73"/>
      <c r="E97" s="72">
        <v>0</v>
      </c>
      <c r="F97" s="95"/>
    </row>
    <row r="98" spans="1:6" ht="15.15" hidden="1" customHeight="1" outlineLevel="1">
      <c r="A98" s="70"/>
      <c r="B98" s="71" t="s">
        <v>207</v>
      </c>
      <c r="C98" s="72">
        <v>651295</v>
      </c>
      <c r="D98" s="72">
        <v>2873563</v>
      </c>
      <c r="E98" s="72">
        <v>3524858</v>
      </c>
      <c r="F98" s="95"/>
    </row>
    <row r="99" spans="1:6" ht="15.15" hidden="1" customHeight="1" outlineLevel="1">
      <c r="A99" s="70"/>
      <c r="B99" s="71" t="s">
        <v>270</v>
      </c>
      <c r="C99" s="72"/>
      <c r="D99" s="72"/>
      <c r="E99" s="72">
        <v>0</v>
      </c>
      <c r="F99" s="95"/>
    </row>
    <row r="100" spans="1:6" ht="15.15" hidden="1" customHeight="1" outlineLevel="1">
      <c r="A100" s="70"/>
      <c r="B100" s="71" t="s">
        <v>208</v>
      </c>
      <c r="C100" s="72">
        <v>1309759</v>
      </c>
      <c r="D100" s="72">
        <v>3737848</v>
      </c>
      <c r="E100" s="72">
        <v>5047607</v>
      </c>
      <c r="F100" s="95"/>
    </row>
    <row r="101" spans="1:6" ht="15.15" hidden="1" customHeight="1" outlineLevel="1">
      <c r="A101" s="70"/>
      <c r="B101" s="71" t="s">
        <v>209</v>
      </c>
      <c r="C101" s="72">
        <v>0</v>
      </c>
      <c r="D101" s="72">
        <v>0</v>
      </c>
      <c r="E101" s="72">
        <v>0</v>
      </c>
      <c r="F101" s="95"/>
    </row>
    <row r="102" spans="1:6" ht="15.15" hidden="1" customHeight="1" outlineLevel="1">
      <c r="A102" s="70"/>
      <c r="B102" s="71" t="s">
        <v>281</v>
      </c>
      <c r="C102" s="72">
        <v>149049</v>
      </c>
      <c r="D102" s="72">
        <v>2756</v>
      </c>
      <c r="E102" s="72">
        <v>151805</v>
      </c>
      <c r="F102" s="95"/>
    </row>
    <row r="103" spans="1:6" ht="15.15" hidden="1" customHeight="1" outlineLevel="1">
      <c r="A103" s="70"/>
      <c r="B103" s="71" t="s">
        <v>210</v>
      </c>
      <c r="C103" s="72">
        <v>0</v>
      </c>
      <c r="D103" s="72">
        <v>67245</v>
      </c>
      <c r="E103" s="72">
        <v>67245</v>
      </c>
      <c r="F103" s="95"/>
    </row>
    <row r="104" spans="1:6" ht="15.15" hidden="1" customHeight="1" outlineLevel="1">
      <c r="A104" s="70"/>
      <c r="B104" s="71" t="s">
        <v>211</v>
      </c>
      <c r="C104" s="72">
        <v>0</v>
      </c>
      <c r="D104" s="72">
        <v>0</v>
      </c>
      <c r="E104" s="72">
        <v>0</v>
      </c>
      <c r="F104" s="95"/>
    </row>
    <row r="105" spans="1:6" ht="15.15" hidden="1" customHeight="1" outlineLevel="1">
      <c r="A105" s="70"/>
      <c r="B105" s="71" t="s">
        <v>212</v>
      </c>
      <c r="C105" s="72">
        <v>0</v>
      </c>
      <c r="D105" s="72">
        <v>0</v>
      </c>
      <c r="E105" s="72">
        <v>0</v>
      </c>
      <c r="F105" s="95"/>
    </row>
    <row r="106" spans="1:6" ht="15.15" hidden="1" customHeight="1" outlineLevel="1">
      <c r="A106" s="70"/>
      <c r="B106" s="71" t="s">
        <v>213</v>
      </c>
      <c r="C106" s="72">
        <v>410560</v>
      </c>
      <c r="D106" s="72">
        <v>1688341</v>
      </c>
      <c r="E106" s="72">
        <v>2098901</v>
      </c>
      <c r="F106" s="95"/>
    </row>
    <row r="107" spans="1:6" ht="15.15" hidden="1" customHeight="1" outlineLevel="1">
      <c r="A107" s="70"/>
      <c r="B107" s="71" t="s">
        <v>214</v>
      </c>
      <c r="C107" s="73"/>
      <c r="D107" s="72">
        <v>0</v>
      </c>
      <c r="E107" s="72">
        <v>0</v>
      </c>
      <c r="F107" s="95"/>
    </row>
    <row r="108" spans="1:6" ht="15.15" hidden="1" customHeight="1" outlineLevel="1">
      <c r="A108" s="70"/>
      <c r="B108" s="71" t="s">
        <v>269</v>
      </c>
      <c r="C108" s="73"/>
      <c r="D108" s="72"/>
      <c r="E108" s="72">
        <v>0</v>
      </c>
      <c r="F108" s="95"/>
    </row>
    <row r="109" spans="1:6" ht="15.15" hidden="1" customHeight="1" outlineLevel="1">
      <c r="A109" s="70"/>
      <c r="B109" s="71" t="s">
        <v>215</v>
      </c>
      <c r="C109" s="73"/>
      <c r="D109" s="73"/>
      <c r="E109" s="72">
        <v>0</v>
      </c>
      <c r="F109" s="95"/>
    </row>
    <row r="110" spans="1:6" ht="15.15" hidden="1" customHeight="1" outlineLevel="1">
      <c r="A110" s="70"/>
      <c r="B110" s="71" t="s">
        <v>216</v>
      </c>
      <c r="C110" s="72">
        <v>0</v>
      </c>
      <c r="D110" s="72">
        <v>0</v>
      </c>
      <c r="E110" s="72">
        <v>0</v>
      </c>
      <c r="F110" s="95"/>
    </row>
    <row r="111" spans="1:6" ht="15.15" hidden="1" customHeight="1" outlineLevel="1">
      <c r="A111" s="70"/>
      <c r="B111" s="71" t="s">
        <v>217</v>
      </c>
      <c r="C111" s="72">
        <v>0</v>
      </c>
      <c r="D111" s="72">
        <v>1138491</v>
      </c>
      <c r="E111" s="72">
        <v>1138491</v>
      </c>
      <c r="F111" s="95"/>
    </row>
    <row r="112" spans="1:6" ht="15.15" hidden="1" customHeight="1" outlineLevel="1">
      <c r="A112" s="70"/>
      <c r="B112" s="71" t="s">
        <v>218</v>
      </c>
      <c r="C112" s="73"/>
      <c r="D112" s="73"/>
      <c r="E112" s="72">
        <v>0</v>
      </c>
      <c r="F112" s="95"/>
    </row>
    <row r="113" spans="1:6" ht="15.15" hidden="1" customHeight="1" outlineLevel="1">
      <c r="A113" s="70"/>
      <c r="B113" s="71" t="s">
        <v>219</v>
      </c>
      <c r="C113" s="73"/>
      <c r="D113" s="72">
        <v>0</v>
      </c>
      <c r="E113" s="72">
        <v>0</v>
      </c>
      <c r="F113" s="95"/>
    </row>
    <row r="114" spans="1:6" ht="15.15" hidden="1" customHeight="1" outlineLevel="1">
      <c r="A114" s="70"/>
      <c r="B114" s="71" t="s">
        <v>220</v>
      </c>
      <c r="C114" s="72">
        <v>0</v>
      </c>
      <c r="D114" s="72">
        <v>0</v>
      </c>
      <c r="E114" s="72">
        <v>0</v>
      </c>
      <c r="F114" s="95"/>
    </row>
    <row r="115" spans="1:6" ht="15.15" customHeight="1" collapsed="1">
      <c r="A115" s="70" t="s">
        <v>45</v>
      </c>
      <c r="B115" s="74" t="s">
        <v>224</v>
      </c>
      <c r="C115" s="72">
        <f>SUM($C$89:$C$114)</f>
        <v>3881475</v>
      </c>
      <c r="D115" s="72">
        <f>SUM($D$89:$D$114)</f>
        <v>17768552</v>
      </c>
      <c r="E115" s="72">
        <f>SUM($E$89:$E$114)</f>
        <v>21650027</v>
      </c>
      <c r="F115" s="95"/>
    </row>
    <row r="116" spans="1:6" ht="15.15" hidden="1" customHeight="1" outlineLevel="1">
      <c r="A116" s="70"/>
      <c r="B116" s="71" t="s">
        <v>280</v>
      </c>
      <c r="C116" s="72">
        <v>0</v>
      </c>
      <c r="D116" s="72">
        <v>403967.51</v>
      </c>
      <c r="E116" s="72">
        <v>403967.51</v>
      </c>
      <c r="F116" s="95"/>
    </row>
    <row r="117" spans="1:6" ht="15.15" hidden="1" customHeight="1" outlineLevel="1">
      <c r="A117" s="70"/>
      <c r="B117" s="71" t="s">
        <v>203</v>
      </c>
      <c r="C117" s="72">
        <v>187881</v>
      </c>
      <c r="D117" s="72">
        <v>0</v>
      </c>
      <c r="E117" s="72">
        <v>187881</v>
      </c>
      <c r="F117" s="95"/>
    </row>
    <row r="118" spans="1:6" ht="15.15" hidden="1" customHeight="1" outlineLevel="1">
      <c r="A118" s="70"/>
      <c r="B118" s="71" t="s">
        <v>204</v>
      </c>
      <c r="C118" s="72">
        <v>161063.04182011832</v>
      </c>
      <c r="D118" s="72">
        <v>197230.95817988168</v>
      </c>
      <c r="E118" s="72">
        <v>358294</v>
      </c>
      <c r="F118" s="95"/>
    </row>
    <row r="119" spans="1:6" ht="15.15" hidden="1" customHeight="1" outlineLevel="1">
      <c r="A119" s="70"/>
      <c r="B119" s="71" t="s">
        <v>267</v>
      </c>
      <c r="C119" s="72">
        <v>0</v>
      </c>
      <c r="D119" s="72">
        <v>0</v>
      </c>
      <c r="E119" s="72">
        <v>0</v>
      </c>
      <c r="F119" s="95"/>
    </row>
    <row r="120" spans="1:6" ht="15.15" hidden="1" customHeight="1" outlineLevel="1">
      <c r="A120" s="70"/>
      <c r="B120" s="71" t="s">
        <v>274</v>
      </c>
      <c r="C120" s="72">
        <v>0</v>
      </c>
      <c r="D120" s="72">
        <v>0</v>
      </c>
      <c r="E120" s="72">
        <v>0</v>
      </c>
      <c r="F120" s="95"/>
    </row>
    <row r="121" spans="1:6" ht="15.15" hidden="1" customHeight="1" outlineLevel="1">
      <c r="A121" s="70"/>
      <c r="B121" s="71" t="s">
        <v>275</v>
      </c>
      <c r="C121" s="72">
        <v>0</v>
      </c>
      <c r="D121" s="72">
        <v>398204</v>
      </c>
      <c r="E121" s="72">
        <v>398204</v>
      </c>
      <c r="F121" s="95"/>
    </row>
    <row r="122" spans="1:6" ht="15.15" hidden="1" customHeight="1" outlineLevel="1">
      <c r="A122" s="70"/>
      <c r="B122" s="71" t="s">
        <v>205</v>
      </c>
      <c r="C122" s="72">
        <v>1554271</v>
      </c>
      <c r="D122" s="72">
        <v>10589297</v>
      </c>
      <c r="E122" s="72">
        <v>12143568</v>
      </c>
      <c r="F122" s="95"/>
    </row>
    <row r="123" spans="1:6" ht="15.15" hidden="1" customHeight="1" outlineLevel="1">
      <c r="A123" s="70"/>
      <c r="B123" s="71" t="s">
        <v>206</v>
      </c>
      <c r="C123" s="72">
        <v>658106</v>
      </c>
      <c r="D123" s="72">
        <v>3697142</v>
      </c>
      <c r="E123" s="72">
        <v>4355248</v>
      </c>
      <c r="F123" s="95"/>
    </row>
    <row r="124" spans="1:6" ht="15.15" hidden="1" customHeight="1" outlineLevel="1">
      <c r="A124" s="70"/>
      <c r="B124" s="71" t="s">
        <v>268</v>
      </c>
      <c r="C124" s="72">
        <v>5918</v>
      </c>
      <c r="D124" s="72">
        <v>177582</v>
      </c>
      <c r="E124" s="72">
        <v>183500</v>
      </c>
      <c r="F124" s="95"/>
    </row>
    <row r="125" spans="1:6" ht="15.15" hidden="1" customHeight="1" outlineLevel="1">
      <c r="A125" s="70"/>
      <c r="B125" s="71" t="s">
        <v>207</v>
      </c>
      <c r="C125" s="72">
        <v>2394255</v>
      </c>
      <c r="D125" s="72">
        <v>14350601</v>
      </c>
      <c r="E125" s="72">
        <v>16744856</v>
      </c>
      <c r="F125" s="95"/>
    </row>
    <row r="126" spans="1:6" ht="15.15" hidden="1" customHeight="1" outlineLevel="1">
      <c r="A126" s="70"/>
      <c r="B126" s="71" t="s">
        <v>270</v>
      </c>
      <c r="C126" s="72">
        <v>1241384</v>
      </c>
      <c r="D126" s="72"/>
      <c r="E126" s="72">
        <v>1241384</v>
      </c>
      <c r="F126" s="95"/>
    </row>
    <row r="127" spans="1:6" ht="15.15" hidden="1" customHeight="1" outlineLevel="1">
      <c r="A127" s="70"/>
      <c r="B127" s="71" t="s">
        <v>208</v>
      </c>
      <c r="C127" s="72">
        <v>914829</v>
      </c>
      <c r="D127" s="72">
        <v>10806967</v>
      </c>
      <c r="E127" s="72">
        <v>11721796</v>
      </c>
      <c r="F127" s="95"/>
    </row>
    <row r="128" spans="1:6" ht="15.15" hidden="1" customHeight="1" outlineLevel="1">
      <c r="A128" s="70"/>
      <c r="B128" s="71" t="s">
        <v>209</v>
      </c>
      <c r="C128" s="72">
        <v>271710</v>
      </c>
      <c r="D128" s="72">
        <v>5414</v>
      </c>
      <c r="E128" s="72">
        <v>277124</v>
      </c>
      <c r="F128" s="95"/>
    </row>
    <row r="129" spans="1:6" ht="15.15" hidden="1" customHeight="1" outlineLevel="1">
      <c r="A129" s="70"/>
      <c r="B129" s="71" t="s">
        <v>281</v>
      </c>
      <c r="C129" s="72">
        <v>0</v>
      </c>
      <c r="D129" s="72">
        <v>326081</v>
      </c>
      <c r="E129" s="72">
        <v>326081</v>
      </c>
      <c r="F129" s="95"/>
    </row>
    <row r="130" spans="1:6" ht="15.15" hidden="1" customHeight="1" outlineLevel="1">
      <c r="A130" s="70"/>
      <c r="B130" s="71" t="s">
        <v>210</v>
      </c>
      <c r="C130" s="72">
        <v>154372</v>
      </c>
      <c r="D130" s="72">
        <v>-7.0000000006984919E-2</v>
      </c>
      <c r="E130" s="72">
        <v>154371.93</v>
      </c>
      <c r="F130" s="95"/>
    </row>
    <row r="131" spans="1:6" ht="15.15" hidden="1" customHeight="1" outlineLevel="1">
      <c r="A131" s="70"/>
      <c r="B131" s="71" t="s">
        <v>211</v>
      </c>
      <c r="C131" s="72">
        <v>3</v>
      </c>
      <c r="D131" s="72">
        <v>5494</v>
      </c>
      <c r="E131" s="72">
        <v>5497</v>
      </c>
      <c r="F131" s="95"/>
    </row>
    <row r="132" spans="1:6" ht="15.15" hidden="1" customHeight="1" outlineLevel="1">
      <c r="A132" s="70"/>
      <c r="B132" s="71" t="s">
        <v>212</v>
      </c>
      <c r="C132" s="72">
        <v>0</v>
      </c>
      <c r="D132" s="72">
        <v>41979.39</v>
      </c>
      <c r="E132" s="72">
        <v>41979.39</v>
      </c>
      <c r="F132" s="95"/>
    </row>
    <row r="133" spans="1:6" ht="15.15" hidden="1" customHeight="1" outlineLevel="1">
      <c r="A133" s="70"/>
      <c r="B133" s="71" t="s">
        <v>213</v>
      </c>
      <c r="C133" s="72">
        <v>0</v>
      </c>
      <c r="D133" s="72">
        <v>219301</v>
      </c>
      <c r="E133" s="72">
        <v>219301</v>
      </c>
      <c r="F133" s="95"/>
    </row>
    <row r="134" spans="1:6" ht="15.15" hidden="1" customHeight="1" outlineLevel="1">
      <c r="A134" s="70"/>
      <c r="B134" s="71" t="s">
        <v>214</v>
      </c>
      <c r="C134" s="72">
        <v>0</v>
      </c>
      <c r="D134" s="72">
        <v>0</v>
      </c>
      <c r="E134" s="72">
        <v>0</v>
      </c>
      <c r="F134" s="95"/>
    </row>
    <row r="135" spans="1:6" ht="15.15" hidden="1" customHeight="1" outlineLevel="1">
      <c r="A135" s="70"/>
      <c r="B135" s="71" t="s">
        <v>269</v>
      </c>
      <c r="C135" s="72">
        <v>4351</v>
      </c>
      <c r="D135" s="72">
        <v>112015.88</v>
      </c>
      <c r="E135" s="72">
        <v>116366.88</v>
      </c>
      <c r="F135" s="95"/>
    </row>
    <row r="136" spans="1:6" ht="15.15" hidden="1" customHeight="1" outlineLevel="1">
      <c r="A136" s="70"/>
      <c r="B136" s="71" t="s">
        <v>215</v>
      </c>
      <c r="C136" s="73"/>
      <c r="D136" s="73"/>
      <c r="E136" s="72">
        <v>0</v>
      </c>
      <c r="F136" s="95"/>
    </row>
    <row r="137" spans="1:6" ht="15.15" hidden="1" customHeight="1" outlineLevel="1">
      <c r="A137" s="70"/>
      <c r="B137" s="71" t="s">
        <v>216</v>
      </c>
      <c r="C137" s="72">
        <v>0</v>
      </c>
      <c r="D137" s="72">
        <v>0</v>
      </c>
      <c r="E137" s="72">
        <v>0</v>
      </c>
      <c r="F137" s="95"/>
    </row>
    <row r="138" spans="1:6" ht="15.15" hidden="1" customHeight="1" outlineLevel="1">
      <c r="A138" s="70"/>
      <c r="B138" s="71" t="s">
        <v>217</v>
      </c>
      <c r="C138" s="72">
        <v>10128</v>
      </c>
      <c r="D138" s="72">
        <v>4303832</v>
      </c>
      <c r="E138" s="72">
        <v>4313960</v>
      </c>
      <c r="F138" s="95"/>
    </row>
    <row r="139" spans="1:6" ht="15.15" hidden="1" customHeight="1" outlineLevel="1">
      <c r="A139" s="70"/>
      <c r="B139" s="71" t="s">
        <v>218</v>
      </c>
      <c r="C139" s="72">
        <v>370461</v>
      </c>
      <c r="D139" s="72">
        <v>185644</v>
      </c>
      <c r="E139" s="72">
        <v>556105</v>
      </c>
      <c r="F139" s="95"/>
    </row>
    <row r="140" spans="1:6" ht="15.15" hidden="1" customHeight="1" outlineLevel="1">
      <c r="A140" s="70"/>
      <c r="B140" s="71" t="s">
        <v>219</v>
      </c>
      <c r="C140" s="72">
        <v>168178.52999999997</v>
      </c>
      <c r="D140" s="72">
        <v>2356974.89</v>
      </c>
      <c r="E140" s="72">
        <v>2525153.42</v>
      </c>
      <c r="F140" s="95"/>
    </row>
    <row r="141" spans="1:6" ht="15.15" hidden="1" customHeight="1" outlineLevel="1">
      <c r="A141" s="70"/>
      <c r="B141" s="71" t="s">
        <v>220</v>
      </c>
      <c r="C141" s="72">
        <v>101689</v>
      </c>
      <c r="D141" s="72">
        <v>244157</v>
      </c>
      <c r="E141" s="72">
        <v>345846</v>
      </c>
      <c r="F141" s="95"/>
    </row>
    <row r="142" spans="1:6" ht="15.15" customHeight="1" collapsed="1">
      <c r="A142" s="70" t="s">
        <v>47</v>
      </c>
      <c r="B142" s="74" t="s">
        <v>225</v>
      </c>
      <c r="C142" s="72">
        <f>SUM($C$116:$C$141)</f>
        <v>8198599.5718201185</v>
      </c>
      <c r="D142" s="72">
        <f>SUM($D$116:$D$141)</f>
        <v>48421884.558179885</v>
      </c>
      <c r="E142" s="72">
        <f>SUM($E$116:$E$141)</f>
        <v>56620484.130000003</v>
      </c>
      <c r="F142" s="95"/>
    </row>
    <row r="143" spans="1:6" ht="15.15" hidden="1" customHeight="1" outlineLevel="1">
      <c r="A143" s="70"/>
      <c r="B143" s="71" t="s">
        <v>280</v>
      </c>
      <c r="C143" s="72">
        <v>0</v>
      </c>
      <c r="D143" s="72">
        <v>171435.37</v>
      </c>
      <c r="E143" s="72">
        <v>171435.37</v>
      </c>
      <c r="F143" s="95"/>
    </row>
    <row r="144" spans="1:6" ht="15.15" hidden="1" customHeight="1" outlineLevel="1">
      <c r="A144" s="70"/>
      <c r="B144" s="71" t="s">
        <v>203</v>
      </c>
      <c r="C144" s="72">
        <v>-146343</v>
      </c>
      <c r="D144" s="72">
        <v>-3716</v>
      </c>
      <c r="E144" s="72">
        <v>-150059</v>
      </c>
      <c r="F144" s="95"/>
    </row>
    <row r="145" spans="1:6" ht="15.15" hidden="1" customHeight="1" outlineLevel="1">
      <c r="A145" s="70"/>
      <c r="B145" s="71" t="s">
        <v>204</v>
      </c>
      <c r="C145" s="72">
        <v>488050</v>
      </c>
      <c r="D145" s="72">
        <v>31900</v>
      </c>
      <c r="E145" s="72">
        <v>519950</v>
      </c>
      <c r="F145" s="95"/>
    </row>
    <row r="146" spans="1:6" ht="15.15" hidden="1" customHeight="1" outlineLevel="1">
      <c r="A146" s="70"/>
      <c r="B146" s="71" t="s">
        <v>267</v>
      </c>
      <c r="C146" s="72">
        <v>0</v>
      </c>
      <c r="D146" s="72">
        <v>0</v>
      </c>
      <c r="E146" s="72">
        <v>0</v>
      </c>
      <c r="F146" s="95"/>
    </row>
    <row r="147" spans="1:6" ht="15.15" hidden="1" customHeight="1" outlineLevel="1">
      <c r="A147" s="70"/>
      <c r="B147" s="71" t="s">
        <v>274</v>
      </c>
      <c r="C147" s="72">
        <v>288070.4299999997</v>
      </c>
      <c r="D147" s="72">
        <v>56527.550000000083</v>
      </c>
      <c r="E147" s="72">
        <v>344597.97999999981</v>
      </c>
      <c r="F147" s="95"/>
    </row>
    <row r="148" spans="1:6" ht="15.15" hidden="1" customHeight="1" outlineLevel="1">
      <c r="A148" s="70"/>
      <c r="B148" s="71" t="s">
        <v>275</v>
      </c>
      <c r="C148" s="72">
        <v>374</v>
      </c>
      <c r="D148" s="72">
        <v>680840</v>
      </c>
      <c r="E148" s="72">
        <v>681214</v>
      </c>
      <c r="F148" s="95"/>
    </row>
    <row r="149" spans="1:6" ht="15.15" hidden="1" customHeight="1" outlineLevel="1">
      <c r="A149" s="70"/>
      <c r="B149" s="71" t="s">
        <v>205</v>
      </c>
      <c r="C149" s="72">
        <v>513667</v>
      </c>
      <c r="D149" s="72">
        <v>13520764</v>
      </c>
      <c r="E149" s="72">
        <v>14034431</v>
      </c>
      <c r="F149" s="95"/>
    </row>
    <row r="150" spans="1:6" ht="15.15" hidden="1" customHeight="1" outlineLevel="1">
      <c r="A150" s="70"/>
      <c r="B150" s="71" t="s">
        <v>206</v>
      </c>
      <c r="C150" s="72">
        <v>-107506</v>
      </c>
      <c r="D150" s="72">
        <v>12461746</v>
      </c>
      <c r="E150" s="72">
        <v>12354240</v>
      </c>
      <c r="F150" s="95"/>
    </row>
    <row r="151" spans="1:6" ht="15.15" hidden="1" customHeight="1" outlineLevel="1">
      <c r="A151" s="70"/>
      <c r="B151" s="71" t="s">
        <v>268</v>
      </c>
      <c r="C151" s="72">
        <v>24453</v>
      </c>
      <c r="D151" s="72">
        <v>18869</v>
      </c>
      <c r="E151" s="72">
        <v>43322</v>
      </c>
      <c r="F151" s="95"/>
    </row>
    <row r="152" spans="1:6" ht="15.15" hidden="1" customHeight="1" outlineLevel="1">
      <c r="A152" s="70"/>
      <c r="B152" s="71" t="s">
        <v>207</v>
      </c>
      <c r="C152" s="72">
        <v>1603913</v>
      </c>
      <c r="D152" s="72">
        <v>9018845</v>
      </c>
      <c r="E152" s="72">
        <v>10622758</v>
      </c>
      <c r="F152" s="95"/>
    </row>
    <row r="153" spans="1:6" ht="15.15" hidden="1" customHeight="1" outlineLevel="1">
      <c r="A153" s="70"/>
      <c r="B153" s="71" t="s">
        <v>270</v>
      </c>
      <c r="C153" s="72">
        <v>1984845</v>
      </c>
      <c r="D153" s="72">
        <v>-241707</v>
      </c>
      <c r="E153" s="72">
        <v>1743138</v>
      </c>
      <c r="F153" s="95"/>
    </row>
    <row r="154" spans="1:6" ht="15.15" hidden="1" customHeight="1" outlineLevel="1">
      <c r="A154" s="70"/>
      <c r="B154" s="71" t="s">
        <v>208</v>
      </c>
      <c r="C154" s="72">
        <v>2426652</v>
      </c>
      <c r="D154" s="72">
        <v>30755002</v>
      </c>
      <c r="E154" s="72">
        <v>33181654</v>
      </c>
      <c r="F154" s="95"/>
    </row>
    <row r="155" spans="1:6" ht="15.15" hidden="1" customHeight="1" outlineLevel="1">
      <c r="A155" s="70"/>
      <c r="B155" s="71" t="s">
        <v>209</v>
      </c>
      <c r="C155" s="72">
        <v>1370932</v>
      </c>
      <c r="D155" s="72">
        <v>104024</v>
      </c>
      <c r="E155" s="72">
        <v>1474956</v>
      </c>
      <c r="F155" s="95"/>
    </row>
    <row r="156" spans="1:6" ht="15.15" hidden="1" customHeight="1" outlineLevel="1">
      <c r="A156" s="70"/>
      <c r="B156" s="71" t="s">
        <v>281</v>
      </c>
      <c r="C156" s="72">
        <v>6841</v>
      </c>
      <c r="D156" s="72">
        <v>3915413</v>
      </c>
      <c r="E156" s="72">
        <v>3922254</v>
      </c>
      <c r="F156" s="95"/>
    </row>
    <row r="157" spans="1:6" ht="15.15" hidden="1" customHeight="1" outlineLevel="1">
      <c r="A157" s="70"/>
      <c r="B157" s="71" t="s">
        <v>210</v>
      </c>
      <c r="C157" s="72">
        <v>245193</v>
      </c>
      <c r="D157" s="72">
        <v>-56655.390678040043</v>
      </c>
      <c r="E157" s="72">
        <v>188537.60932195996</v>
      </c>
      <c r="F157" s="95"/>
    </row>
    <row r="158" spans="1:6" ht="15.15" hidden="1" customHeight="1" outlineLevel="1">
      <c r="A158" s="70"/>
      <c r="B158" s="71" t="s">
        <v>211</v>
      </c>
      <c r="C158" s="72">
        <v>-124477</v>
      </c>
      <c r="D158" s="72">
        <v>-1245702</v>
      </c>
      <c r="E158" s="72">
        <v>-1370179</v>
      </c>
      <c r="F158" s="95"/>
    </row>
    <row r="159" spans="1:6" ht="15.15" hidden="1" customHeight="1" outlineLevel="1">
      <c r="A159" s="70"/>
      <c r="B159" s="71" t="s">
        <v>212</v>
      </c>
      <c r="C159" s="72">
        <v>533783.84426570754</v>
      </c>
      <c r="D159" s="72">
        <v>5109068.7425059304</v>
      </c>
      <c r="E159" s="72">
        <v>5642852.5867716381</v>
      </c>
      <c r="F159" s="95"/>
    </row>
    <row r="160" spans="1:6" ht="15.15" hidden="1" customHeight="1" outlineLevel="1">
      <c r="A160" s="70"/>
      <c r="B160" s="71" t="s">
        <v>213</v>
      </c>
      <c r="C160" s="72">
        <v>1381530</v>
      </c>
      <c r="D160" s="72">
        <v>25797597</v>
      </c>
      <c r="E160" s="72">
        <v>27179127</v>
      </c>
      <c r="F160" s="95"/>
    </row>
    <row r="161" spans="1:6" ht="15.15" hidden="1" customHeight="1" outlineLevel="1">
      <c r="A161" s="70"/>
      <c r="B161" s="71" t="s">
        <v>214</v>
      </c>
      <c r="C161" s="72">
        <v>-33115</v>
      </c>
      <c r="D161" s="72">
        <v>0</v>
      </c>
      <c r="E161" s="72">
        <v>-33115</v>
      </c>
      <c r="F161" s="95"/>
    </row>
    <row r="162" spans="1:6" ht="15.15" hidden="1" customHeight="1" outlineLevel="1">
      <c r="A162" s="70"/>
      <c r="B162" s="71" t="s">
        <v>269</v>
      </c>
      <c r="C162" s="72">
        <v>0</v>
      </c>
      <c r="D162" s="72">
        <v>1146805</v>
      </c>
      <c r="E162" s="72">
        <v>1146805</v>
      </c>
      <c r="F162" s="95"/>
    </row>
    <row r="163" spans="1:6" ht="15.15" hidden="1" customHeight="1" outlineLevel="1">
      <c r="A163" s="70"/>
      <c r="B163" s="71" t="s">
        <v>215</v>
      </c>
      <c r="C163" s="72">
        <v>55058.93</v>
      </c>
      <c r="D163" s="73"/>
      <c r="E163" s="72">
        <v>55058.93</v>
      </c>
      <c r="F163" s="95"/>
    </row>
    <row r="164" spans="1:6" ht="15.15" hidden="1" customHeight="1" outlineLevel="1">
      <c r="A164" s="70"/>
      <c r="B164" s="71" t="s">
        <v>216</v>
      </c>
      <c r="C164" s="72">
        <v>19956</v>
      </c>
      <c r="D164" s="72">
        <v>0</v>
      </c>
      <c r="E164" s="72">
        <v>19956</v>
      </c>
      <c r="F164" s="95"/>
    </row>
    <row r="165" spans="1:6" ht="15.15" hidden="1" customHeight="1" outlineLevel="1">
      <c r="A165" s="70"/>
      <c r="B165" s="71" t="s">
        <v>217</v>
      </c>
      <c r="C165" s="72">
        <v>180790</v>
      </c>
      <c r="D165" s="72">
        <v>8010057</v>
      </c>
      <c r="E165" s="72">
        <v>8190847</v>
      </c>
      <c r="F165" s="95"/>
    </row>
    <row r="166" spans="1:6" ht="15.15" hidden="1" customHeight="1" outlineLevel="1">
      <c r="A166" s="70"/>
      <c r="B166" s="71" t="s">
        <v>218</v>
      </c>
      <c r="C166" s="72">
        <v>849321</v>
      </c>
      <c r="D166" s="72">
        <v>1410485</v>
      </c>
      <c r="E166" s="72">
        <v>2259806</v>
      </c>
      <c r="F166" s="95"/>
    </row>
    <row r="167" spans="1:6" ht="15.15" hidden="1" customHeight="1" outlineLevel="1">
      <c r="A167" s="70"/>
      <c r="B167" s="71" t="s">
        <v>219</v>
      </c>
      <c r="C167" s="72">
        <v>739380.6799999997</v>
      </c>
      <c r="D167" s="72">
        <v>16380581.240000013</v>
      </c>
      <c r="E167" s="72">
        <v>17119961.920000013</v>
      </c>
      <c r="F167" s="95"/>
    </row>
    <row r="168" spans="1:6" ht="15.15" hidden="1" customHeight="1" outlineLevel="1">
      <c r="A168" s="70"/>
      <c r="B168" s="71" t="s">
        <v>220</v>
      </c>
      <c r="C168" s="72">
        <v>970809</v>
      </c>
      <c r="D168" s="72">
        <v>12534345</v>
      </c>
      <c r="E168" s="72">
        <v>13505154</v>
      </c>
      <c r="F168" s="95"/>
    </row>
    <row r="169" spans="1:6" ht="15.15" customHeight="1" collapsed="1">
      <c r="A169" s="70" t="s">
        <v>61</v>
      </c>
      <c r="B169" s="74" t="s">
        <v>226</v>
      </c>
      <c r="C169" s="72">
        <f>SUM($C$143:$C$168)</f>
        <v>13272178.884265706</v>
      </c>
      <c r="D169" s="72">
        <f>SUM($D$143:$D$168)</f>
        <v>139576524.51182792</v>
      </c>
      <c r="E169" s="72">
        <f>SUM($E$143:$E$168)</f>
        <v>152848703.39609361</v>
      </c>
      <c r="F169" s="95"/>
    </row>
    <row r="170" spans="1:6" ht="15.15" hidden="1" customHeight="1" outlineLevel="1">
      <c r="A170" s="70"/>
      <c r="B170" s="71" t="s">
        <v>280</v>
      </c>
      <c r="C170" s="72">
        <v>0</v>
      </c>
      <c r="D170" s="72">
        <v>8067992.4400000004</v>
      </c>
      <c r="E170" s="72">
        <v>8067992.4400000004</v>
      </c>
      <c r="F170" s="95"/>
    </row>
    <row r="171" spans="1:6" ht="15.15" hidden="1" customHeight="1" outlineLevel="1">
      <c r="A171" s="70"/>
      <c r="B171" s="71" t="s">
        <v>203</v>
      </c>
      <c r="C171" s="72">
        <v>105049171</v>
      </c>
      <c r="D171" s="72">
        <v>3716</v>
      </c>
      <c r="E171" s="72">
        <v>105052887</v>
      </c>
      <c r="F171" s="95"/>
    </row>
    <row r="172" spans="1:6" ht="15.15" hidden="1" customHeight="1" outlineLevel="1">
      <c r="A172" s="70"/>
      <c r="B172" s="71" t="s">
        <v>204</v>
      </c>
      <c r="C172" s="72">
        <v>58611186.958179884</v>
      </c>
      <c r="D172" s="72">
        <v>65848521.041820116</v>
      </c>
      <c r="E172" s="72">
        <v>124459708</v>
      </c>
      <c r="F172" s="95"/>
    </row>
    <row r="173" spans="1:6" ht="15.15" hidden="1" customHeight="1" outlineLevel="1">
      <c r="A173" s="70"/>
      <c r="B173" s="71" t="s">
        <v>267</v>
      </c>
      <c r="C173" s="72">
        <v>0</v>
      </c>
      <c r="D173" s="72">
        <v>0</v>
      </c>
      <c r="E173" s="72">
        <v>0</v>
      </c>
      <c r="F173" s="95"/>
    </row>
    <row r="174" spans="1:6" ht="15.15" hidden="1" customHeight="1" outlineLevel="1">
      <c r="A174" s="70"/>
      <c r="B174" s="71" t="s">
        <v>274</v>
      </c>
      <c r="C174" s="72">
        <v>13045039.439999998</v>
      </c>
      <c r="D174" s="72">
        <v>1610150.610000001</v>
      </c>
      <c r="E174" s="72">
        <v>14655190.049999999</v>
      </c>
      <c r="F174" s="95"/>
    </row>
    <row r="175" spans="1:6" ht="15.15" hidden="1" customHeight="1" outlineLevel="1">
      <c r="A175" s="70"/>
      <c r="B175" s="71" t="s">
        <v>275</v>
      </c>
      <c r="C175" s="72">
        <v>21804</v>
      </c>
      <c r="D175" s="72">
        <v>18602439</v>
      </c>
      <c r="E175" s="72">
        <v>18624243</v>
      </c>
      <c r="F175" s="95"/>
    </row>
    <row r="176" spans="1:6" ht="15.15" hidden="1" customHeight="1" outlineLevel="1">
      <c r="A176" s="70"/>
      <c r="B176" s="71" t="s">
        <v>205</v>
      </c>
      <c r="C176" s="72">
        <v>295133679</v>
      </c>
      <c r="D176" s="72">
        <v>2301552990</v>
      </c>
      <c r="E176" s="72">
        <v>2596686669</v>
      </c>
      <c r="F176" s="95"/>
    </row>
    <row r="177" spans="1:6" ht="15.15" hidden="1" customHeight="1" outlineLevel="1">
      <c r="A177" s="70"/>
      <c r="B177" s="71" t="s">
        <v>206</v>
      </c>
      <c r="C177" s="72">
        <v>54905951</v>
      </c>
      <c r="D177" s="72">
        <v>777985748</v>
      </c>
      <c r="E177" s="72">
        <v>832891699</v>
      </c>
      <c r="F177" s="95"/>
    </row>
    <row r="178" spans="1:6" ht="15.15" hidden="1" customHeight="1" outlineLevel="1">
      <c r="A178" s="70"/>
      <c r="B178" s="71" t="s">
        <v>268</v>
      </c>
      <c r="C178" s="72">
        <v>308039</v>
      </c>
      <c r="D178" s="72">
        <v>11236749</v>
      </c>
      <c r="E178" s="72">
        <v>11544788</v>
      </c>
      <c r="F178" s="95"/>
    </row>
    <row r="179" spans="1:6" ht="15.15" hidden="1" customHeight="1" outlineLevel="1">
      <c r="A179" s="70"/>
      <c r="B179" s="71" t="s">
        <v>207</v>
      </c>
      <c r="C179" s="72">
        <v>378528142</v>
      </c>
      <c r="D179" s="72">
        <v>1993911459</v>
      </c>
      <c r="E179" s="72">
        <v>2372439601</v>
      </c>
      <c r="F179" s="95"/>
    </row>
    <row r="180" spans="1:6" ht="15.15" hidden="1" customHeight="1" outlineLevel="1">
      <c r="A180" s="70"/>
      <c r="B180" s="71" t="s">
        <v>270</v>
      </c>
      <c r="C180" s="72">
        <v>133700758</v>
      </c>
      <c r="D180" s="72">
        <v>241707</v>
      </c>
      <c r="E180" s="72">
        <v>133942465</v>
      </c>
      <c r="F180" s="95"/>
    </row>
    <row r="181" spans="1:6" ht="15.15" hidden="1" customHeight="1" outlineLevel="1">
      <c r="A181" s="70"/>
      <c r="B181" s="71" t="s">
        <v>208</v>
      </c>
      <c r="C181" s="72">
        <v>324381948</v>
      </c>
      <c r="D181" s="72">
        <v>3717624204</v>
      </c>
      <c r="E181" s="72">
        <v>4042006152</v>
      </c>
      <c r="F181" s="95"/>
    </row>
    <row r="182" spans="1:6" ht="15.15" hidden="1" customHeight="1" outlineLevel="1">
      <c r="A182" s="70"/>
      <c r="B182" s="71" t="s">
        <v>209</v>
      </c>
      <c r="C182" s="72">
        <v>90638503</v>
      </c>
      <c r="D182" s="72">
        <v>5139238</v>
      </c>
      <c r="E182" s="72">
        <v>95777741</v>
      </c>
      <c r="F182" s="95"/>
    </row>
    <row r="183" spans="1:6" ht="15.15" hidden="1" customHeight="1" outlineLevel="1">
      <c r="A183" s="70"/>
      <c r="B183" s="71" t="s">
        <v>281</v>
      </c>
      <c r="C183" s="72">
        <v>142208</v>
      </c>
      <c r="D183" s="72">
        <v>110509644</v>
      </c>
      <c r="E183" s="72">
        <v>110651852</v>
      </c>
      <c r="F183" s="95"/>
    </row>
    <row r="184" spans="1:6" ht="15.15" hidden="1" customHeight="1" outlineLevel="1">
      <c r="A184" s="70"/>
      <c r="B184" s="71" t="s">
        <v>210</v>
      </c>
      <c r="C184" s="72">
        <v>26154329</v>
      </c>
      <c r="D184" s="72">
        <v>124161.46067804005</v>
      </c>
      <c r="E184" s="72">
        <v>26278490.460678041</v>
      </c>
      <c r="F184" s="95"/>
    </row>
    <row r="185" spans="1:6" ht="15.15" hidden="1" customHeight="1" outlineLevel="1">
      <c r="A185" s="70"/>
      <c r="B185" s="71" t="s">
        <v>211</v>
      </c>
      <c r="C185" s="72">
        <v>156505</v>
      </c>
      <c r="D185" s="72">
        <v>75197325</v>
      </c>
      <c r="E185" s="72">
        <v>75353830</v>
      </c>
      <c r="F185" s="95"/>
    </row>
    <row r="186" spans="1:6" ht="15.15" hidden="1" customHeight="1" outlineLevel="1">
      <c r="A186" s="70"/>
      <c r="B186" s="71" t="s">
        <v>212</v>
      </c>
      <c r="C186" s="72">
        <v>35006876.005734295</v>
      </c>
      <c r="D186" s="72">
        <v>206715804.04749402</v>
      </c>
      <c r="E186" s="72">
        <v>241722680.05322832</v>
      </c>
      <c r="F186" s="95"/>
    </row>
    <row r="187" spans="1:6" ht="15.15" hidden="1" customHeight="1" outlineLevel="1">
      <c r="A187" s="70"/>
      <c r="B187" s="71" t="s">
        <v>213</v>
      </c>
      <c r="C187" s="72">
        <v>159730937</v>
      </c>
      <c r="D187" s="72">
        <v>2380643805</v>
      </c>
      <c r="E187" s="72">
        <v>2540374742</v>
      </c>
      <c r="F187" s="95"/>
    </row>
    <row r="188" spans="1:6" ht="15.15" hidden="1" customHeight="1" outlineLevel="1">
      <c r="A188" s="70"/>
      <c r="B188" s="71" t="s">
        <v>214</v>
      </c>
      <c r="C188" s="72">
        <v>9121281</v>
      </c>
      <c r="D188" s="72">
        <v>21257190</v>
      </c>
      <c r="E188" s="72">
        <v>30378471</v>
      </c>
      <c r="F188" s="95"/>
    </row>
    <row r="189" spans="1:6" ht="15.15" hidden="1" customHeight="1" outlineLevel="1">
      <c r="A189" s="70"/>
      <c r="B189" s="71" t="s">
        <v>269</v>
      </c>
      <c r="C189" s="72">
        <v>626736</v>
      </c>
      <c r="D189" s="72">
        <v>26107261.120000001</v>
      </c>
      <c r="E189" s="72">
        <v>26733997.120000001</v>
      </c>
      <c r="F189" s="95"/>
    </row>
    <row r="190" spans="1:6" ht="15.15" hidden="1" customHeight="1" outlineLevel="1">
      <c r="A190" s="70"/>
      <c r="B190" s="71" t="s">
        <v>215</v>
      </c>
      <c r="C190" s="72">
        <v>6024290.7800000003</v>
      </c>
      <c r="D190" s="72">
        <v>0</v>
      </c>
      <c r="E190" s="72">
        <v>6024290.7800000003</v>
      </c>
      <c r="F190" s="95"/>
    </row>
    <row r="191" spans="1:6" ht="15.15" hidden="1" customHeight="1" outlineLevel="1">
      <c r="A191" s="70"/>
      <c r="B191" s="71" t="s">
        <v>216</v>
      </c>
      <c r="C191" s="72">
        <v>1733033</v>
      </c>
      <c r="D191" s="72">
        <v>0</v>
      </c>
      <c r="E191" s="72">
        <v>1733033</v>
      </c>
      <c r="F191" s="95"/>
    </row>
    <row r="192" spans="1:6" ht="15.15" hidden="1" customHeight="1" outlineLevel="1">
      <c r="A192" s="70"/>
      <c r="B192" s="71" t="s">
        <v>217</v>
      </c>
      <c r="C192" s="72">
        <v>338635141</v>
      </c>
      <c r="D192" s="72">
        <v>1509610975</v>
      </c>
      <c r="E192" s="72">
        <v>1848246116</v>
      </c>
      <c r="F192" s="95"/>
    </row>
    <row r="193" spans="1:6" ht="15.15" hidden="1" customHeight="1" outlineLevel="1">
      <c r="A193" s="70"/>
      <c r="B193" s="71" t="s">
        <v>218</v>
      </c>
      <c r="C193" s="72">
        <v>143438927</v>
      </c>
      <c r="D193" s="72">
        <v>177983895</v>
      </c>
      <c r="E193" s="72">
        <v>321422822</v>
      </c>
      <c r="F193" s="95"/>
    </row>
    <row r="194" spans="1:6" ht="15.15" hidden="1" customHeight="1" outlineLevel="1">
      <c r="A194" s="70"/>
      <c r="B194" s="71" t="s">
        <v>219</v>
      </c>
      <c r="C194" s="72">
        <v>32088452.239999998</v>
      </c>
      <c r="D194" s="72">
        <v>472934358.62</v>
      </c>
      <c r="E194" s="72">
        <v>505022810.86000001</v>
      </c>
      <c r="F194" s="95"/>
    </row>
    <row r="195" spans="1:6" ht="15.15" hidden="1" customHeight="1" outlineLevel="1">
      <c r="A195" s="70"/>
      <c r="B195" s="71" t="s">
        <v>220</v>
      </c>
      <c r="C195" s="72">
        <v>82350908</v>
      </c>
      <c r="D195" s="72">
        <v>307710797</v>
      </c>
      <c r="E195" s="72">
        <v>390061705</v>
      </c>
      <c r="F195" s="95"/>
    </row>
    <row r="196" spans="1:6" ht="15.15" customHeight="1" collapsed="1">
      <c r="A196" s="70" t="s">
        <v>63</v>
      </c>
      <c r="B196" s="74" t="s">
        <v>227</v>
      </c>
      <c r="C196" s="72">
        <f>SUM($C$170:$C$195)</f>
        <v>2289533845.423914</v>
      </c>
      <c r="D196" s="72">
        <f>SUM($D$170:$D$195)</f>
        <v>14190620130.339994</v>
      </c>
      <c r="E196" s="72">
        <f>SUM($E$170:$E$195)</f>
        <v>16480153975.763908</v>
      </c>
      <c r="F196" s="95"/>
    </row>
    <row r="197" spans="1:6" ht="15.15" hidden="1" customHeight="1" outlineLevel="1">
      <c r="A197" s="70"/>
      <c r="B197" s="71" t="s">
        <v>280</v>
      </c>
      <c r="C197" s="72">
        <v>0</v>
      </c>
      <c r="D197" s="72">
        <v>436828.96</v>
      </c>
      <c r="E197" s="72">
        <v>436828.96</v>
      </c>
      <c r="F197" s="95"/>
    </row>
    <row r="198" spans="1:6" ht="15.15" hidden="1" customHeight="1" outlineLevel="1">
      <c r="A198" s="70"/>
      <c r="B198" s="71" t="s">
        <v>203</v>
      </c>
      <c r="C198" s="72">
        <v>2361268</v>
      </c>
      <c r="D198" s="72">
        <v>832676</v>
      </c>
      <c r="E198" s="72">
        <v>3193944</v>
      </c>
      <c r="F198" s="95"/>
    </row>
    <row r="199" spans="1:6" ht="15.15" hidden="1" customHeight="1" outlineLevel="1">
      <c r="A199" s="70"/>
      <c r="B199" s="71" t="s">
        <v>204</v>
      </c>
      <c r="C199" s="72">
        <v>943813.07999999984</v>
      </c>
      <c r="D199" s="72">
        <v>2698954.92</v>
      </c>
      <c r="E199" s="72">
        <v>3642768</v>
      </c>
      <c r="F199" s="95"/>
    </row>
    <row r="200" spans="1:6" ht="15.15" hidden="1" customHeight="1" outlineLevel="1">
      <c r="A200" s="70"/>
      <c r="B200" s="71" t="s">
        <v>267</v>
      </c>
      <c r="C200" s="72">
        <v>0</v>
      </c>
      <c r="D200" s="72">
        <v>0</v>
      </c>
      <c r="E200" s="72">
        <v>0</v>
      </c>
      <c r="F200" s="95"/>
    </row>
    <row r="201" spans="1:6" ht="15.15" hidden="1" customHeight="1" outlineLevel="1">
      <c r="A201" s="70"/>
      <c r="B201" s="71" t="s">
        <v>274</v>
      </c>
      <c r="C201" s="72">
        <v>0</v>
      </c>
      <c r="D201" s="72">
        <v>0</v>
      </c>
      <c r="E201" s="72">
        <v>0</v>
      </c>
      <c r="F201" s="95"/>
    </row>
    <row r="202" spans="1:6" ht="15.15" hidden="1" customHeight="1" outlineLevel="1">
      <c r="A202" s="70"/>
      <c r="B202" s="71" t="s">
        <v>275</v>
      </c>
      <c r="C202" s="72">
        <v>0</v>
      </c>
      <c r="D202" s="72">
        <v>135915</v>
      </c>
      <c r="E202" s="72">
        <v>135915</v>
      </c>
      <c r="F202" s="95"/>
    </row>
    <row r="203" spans="1:6" ht="15.15" hidden="1" customHeight="1" outlineLevel="1">
      <c r="A203" s="70"/>
      <c r="B203" s="71" t="s">
        <v>205</v>
      </c>
      <c r="C203" s="72">
        <v>4396902</v>
      </c>
      <c r="D203" s="72">
        <v>100230070</v>
      </c>
      <c r="E203" s="72">
        <v>104626972</v>
      </c>
      <c r="F203" s="95"/>
    </row>
    <row r="204" spans="1:6" ht="15.15" hidden="1" customHeight="1" outlineLevel="1">
      <c r="A204" s="70"/>
      <c r="B204" s="71" t="s">
        <v>206</v>
      </c>
      <c r="C204" s="72">
        <v>781276</v>
      </c>
      <c r="D204" s="72">
        <v>35337806</v>
      </c>
      <c r="E204" s="72">
        <v>36119082</v>
      </c>
      <c r="F204" s="95"/>
    </row>
    <row r="205" spans="1:6" ht="15.15" hidden="1" customHeight="1" outlineLevel="1">
      <c r="A205" s="70"/>
      <c r="B205" s="71" t="s">
        <v>268</v>
      </c>
      <c r="C205" s="72">
        <v>0</v>
      </c>
      <c r="D205" s="72">
        <v>792982</v>
      </c>
      <c r="E205" s="72">
        <v>792982</v>
      </c>
      <c r="F205" s="95"/>
    </row>
    <row r="206" spans="1:6" ht="15.15" hidden="1" customHeight="1" outlineLevel="1">
      <c r="A206" s="70"/>
      <c r="B206" s="71" t="s">
        <v>207</v>
      </c>
      <c r="C206" s="72">
        <v>7008149</v>
      </c>
      <c r="D206" s="72">
        <v>102985474</v>
      </c>
      <c r="E206" s="72">
        <v>109993623</v>
      </c>
      <c r="F206" s="95"/>
    </row>
    <row r="207" spans="1:6" ht="15.15" hidden="1" customHeight="1" outlineLevel="1">
      <c r="A207" s="70"/>
      <c r="B207" s="71" t="s">
        <v>270</v>
      </c>
      <c r="C207" s="72">
        <v>1360382</v>
      </c>
      <c r="D207" s="72">
        <v>0</v>
      </c>
      <c r="E207" s="72">
        <v>1360382</v>
      </c>
      <c r="F207" s="95"/>
    </row>
    <row r="208" spans="1:6" ht="15.15" hidden="1" customHeight="1" outlineLevel="1">
      <c r="A208" s="70"/>
      <c r="B208" s="71" t="s">
        <v>208</v>
      </c>
      <c r="C208" s="72">
        <v>10603429</v>
      </c>
      <c r="D208" s="72">
        <v>174236376</v>
      </c>
      <c r="E208" s="72">
        <v>184839805</v>
      </c>
      <c r="F208" s="95"/>
    </row>
    <row r="209" spans="1:6" ht="15.15" hidden="1" customHeight="1" outlineLevel="1">
      <c r="A209" s="70"/>
      <c r="B209" s="71" t="s">
        <v>209</v>
      </c>
      <c r="C209" s="72">
        <v>1768967</v>
      </c>
      <c r="D209" s="72">
        <v>15158</v>
      </c>
      <c r="E209" s="72">
        <v>1784125</v>
      </c>
      <c r="F209" s="95"/>
    </row>
    <row r="210" spans="1:6" ht="15.15" hidden="1" customHeight="1" outlineLevel="1">
      <c r="A210" s="70"/>
      <c r="B210" s="71" t="s">
        <v>281</v>
      </c>
      <c r="C210" s="72">
        <v>0</v>
      </c>
      <c r="D210" s="72">
        <v>4582580</v>
      </c>
      <c r="E210" s="72">
        <v>4582580</v>
      </c>
      <c r="F210" s="95"/>
    </row>
    <row r="211" spans="1:6" ht="15.15" hidden="1" customHeight="1" outlineLevel="1">
      <c r="A211" s="70"/>
      <c r="B211" s="71" t="s">
        <v>210</v>
      </c>
      <c r="C211" s="72">
        <v>252684</v>
      </c>
      <c r="D211" s="72">
        <v>117505</v>
      </c>
      <c r="E211" s="72">
        <v>370189</v>
      </c>
      <c r="F211" s="95"/>
    </row>
    <row r="212" spans="1:6" ht="15.15" hidden="1" customHeight="1" outlineLevel="1">
      <c r="A212" s="70"/>
      <c r="B212" s="71" t="s">
        <v>211</v>
      </c>
      <c r="C212" s="72">
        <v>-16105</v>
      </c>
      <c r="D212" s="72">
        <v>2874863</v>
      </c>
      <c r="E212" s="72">
        <v>2858758</v>
      </c>
      <c r="F212" s="95"/>
    </row>
    <row r="213" spans="1:6" ht="15.15" hidden="1" customHeight="1" outlineLevel="1">
      <c r="A213" s="70"/>
      <c r="B213" s="71" t="s">
        <v>212</v>
      </c>
      <c r="C213" s="72">
        <v>313107.19135659107</v>
      </c>
      <c r="D213" s="72">
        <v>7030947.5528644277</v>
      </c>
      <c r="E213" s="72">
        <v>7344054.7442210186</v>
      </c>
      <c r="F213" s="95"/>
    </row>
    <row r="214" spans="1:6" ht="15.15" hidden="1" customHeight="1" outlineLevel="1">
      <c r="A214" s="70"/>
      <c r="B214" s="71" t="s">
        <v>213</v>
      </c>
      <c r="C214" s="72">
        <v>1696981</v>
      </c>
      <c r="D214" s="72">
        <v>60855453</v>
      </c>
      <c r="E214" s="72">
        <v>62552434</v>
      </c>
      <c r="F214" s="95"/>
    </row>
    <row r="215" spans="1:6" ht="15.15" hidden="1" customHeight="1" outlineLevel="1">
      <c r="A215" s="70"/>
      <c r="B215" s="71" t="s">
        <v>214</v>
      </c>
      <c r="C215" s="72">
        <v>5559</v>
      </c>
      <c r="D215" s="72">
        <v>357189</v>
      </c>
      <c r="E215" s="72">
        <v>362748</v>
      </c>
      <c r="F215" s="95"/>
    </row>
    <row r="216" spans="1:6" ht="15.15" hidden="1" customHeight="1" outlineLevel="1">
      <c r="A216" s="70"/>
      <c r="B216" s="71" t="s">
        <v>269</v>
      </c>
      <c r="C216" s="72">
        <v>0</v>
      </c>
      <c r="D216" s="72">
        <v>316382</v>
      </c>
      <c r="E216" s="72">
        <v>316382</v>
      </c>
      <c r="F216" s="95"/>
    </row>
    <row r="217" spans="1:6" ht="15.15" hidden="1" customHeight="1" outlineLevel="1">
      <c r="A217" s="70"/>
      <c r="B217" s="71" t="s">
        <v>215</v>
      </c>
      <c r="C217" s="72">
        <v>15000</v>
      </c>
      <c r="D217" s="72">
        <v>0</v>
      </c>
      <c r="E217" s="72">
        <v>15000</v>
      </c>
      <c r="F217" s="95"/>
    </row>
    <row r="218" spans="1:6" ht="15.15" hidden="1" customHeight="1" outlineLevel="1">
      <c r="A218" s="70"/>
      <c r="B218" s="71" t="s">
        <v>216</v>
      </c>
      <c r="C218" s="72">
        <v>8711</v>
      </c>
      <c r="D218" s="72">
        <v>0</v>
      </c>
      <c r="E218" s="72">
        <v>8711</v>
      </c>
      <c r="F218" s="95"/>
    </row>
    <row r="219" spans="1:6" ht="15.15" hidden="1" customHeight="1" outlineLevel="1">
      <c r="A219" s="70"/>
      <c r="B219" s="71" t="s">
        <v>217</v>
      </c>
      <c r="C219" s="72">
        <v>6009882</v>
      </c>
      <c r="D219" s="72">
        <v>77279206</v>
      </c>
      <c r="E219" s="72">
        <v>83289088</v>
      </c>
      <c r="F219" s="95"/>
    </row>
    <row r="220" spans="1:6" ht="15.15" hidden="1" customHeight="1" outlineLevel="1">
      <c r="A220" s="70"/>
      <c r="B220" s="71" t="s">
        <v>218</v>
      </c>
      <c r="C220" s="72">
        <v>2385577</v>
      </c>
      <c r="D220" s="72">
        <v>1704564</v>
      </c>
      <c r="E220" s="72">
        <v>4090141</v>
      </c>
      <c r="F220" s="95"/>
    </row>
    <row r="221" spans="1:6" ht="15.15" hidden="1" customHeight="1" outlineLevel="1">
      <c r="A221" s="70"/>
      <c r="B221" s="71" t="s">
        <v>219</v>
      </c>
      <c r="C221" s="72">
        <v>243133.37634328305</v>
      </c>
      <c r="D221" s="72">
        <v>9937258.2936566807</v>
      </c>
      <c r="E221" s="72">
        <v>10180391.669999965</v>
      </c>
      <c r="F221" s="95"/>
    </row>
    <row r="222" spans="1:6" ht="15.15" hidden="1" customHeight="1" outlineLevel="1">
      <c r="A222" s="70"/>
      <c r="B222" s="71" t="s">
        <v>220</v>
      </c>
      <c r="C222" s="72">
        <v>1557432</v>
      </c>
      <c r="D222" s="72">
        <v>8094118</v>
      </c>
      <c r="E222" s="72">
        <v>9651550</v>
      </c>
      <c r="F222" s="95"/>
    </row>
    <row r="223" spans="1:6" ht="15.15" customHeight="1" collapsed="1">
      <c r="A223" s="70" t="s">
        <v>65</v>
      </c>
      <c r="B223" s="74" t="s">
        <v>228</v>
      </c>
      <c r="C223" s="72">
        <f>SUM($C$197:$C$222)</f>
        <v>41696147.64769987</v>
      </c>
      <c r="D223" s="72">
        <f>SUM($D$197:$D$222)</f>
        <v>590852306.72652113</v>
      </c>
      <c r="E223" s="72">
        <f>SUM($E$197:$E$222)</f>
        <v>632548454.37422097</v>
      </c>
      <c r="F223" s="95"/>
    </row>
    <row r="224" spans="1:6" ht="15.15" hidden="1" customHeight="1" outlineLevel="1">
      <c r="A224" s="70"/>
      <c r="B224" s="71" t="s">
        <v>280</v>
      </c>
      <c r="C224" s="72">
        <v>0</v>
      </c>
      <c r="D224" s="72">
        <v>4548982.5</v>
      </c>
      <c r="E224" s="72">
        <v>4548982.5</v>
      </c>
      <c r="F224" s="95"/>
    </row>
    <row r="225" spans="1:6" ht="15.15" hidden="1" customHeight="1" outlineLevel="1">
      <c r="A225" s="70"/>
      <c r="B225" s="71" t="s">
        <v>203</v>
      </c>
      <c r="C225" s="72">
        <v>25189057</v>
      </c>
      <c r="D225" s="72">
        <v>0</v>
      </c>
      <c r="E225" s="72">
        <v>25189057</v>
      </c>
      <c r="F225" s="95"/>
    </row>
    <row r="226" spans="1:6" ht="15.15" hidden="1" customHeight="1" outlineLevel="1">
      <c r="A226" s="70"/>
      <c r="B226" s="71" t="s">
        <v>204</v>
      </c>
      <c r="C226" s="72">
        <v>53390872</v>
      </c>
      <c r="D226" s="72">
        <v>47701910</v>
      </c>
      <c r="E226" s="72">
        <v>101092782</v>
      </c>
      <c r="F226" s="95"/>
    </row>
    <row r="227" spans="1:6" ht="15.15" hidden="1" customHeight="1" outlineLevel="1">
      <c r="A227" s="70"/>
      <c r="B227" s="71" t="s">
        <v>267</v>
      </c>
      <c r="C227" s="72">
        <v>0</v>
      </c>
      <c r="D227" s="72">
        <v>0</v>
      </c>
      <c r="E227" s="72">
        <v>0</v>
      </c>
      <c r="F227" s="95"/>
    </row>
    <row r="228" spans="1:6" ht="15.15" hidden="1" customHeight="1" outlineLevel="1">
      <c r="A228" s="70"/>
      <c r="B228" s="71" t="s">
        <v>274</v>
      </c>
      <c r="C228" s="72">
        <v>11334396</v>
      </c>
      <c r="D228" s="72">
        <v>1416676</v>
      </c>
      <c r="E228" s="72">
        <v>12751072</v>
      </c>
      <c r="F228" s="95"/>
    </row>
    <row r="229" spans="1:6" ht="15.15" hidden="1" customHeight="1" outlineLevel="1">
      <c r="A229" s="70"/>
      <c r="B229" s="71" t="s">
        <v>275</v>
      </c>
      <c r="C229" s="72">
        <v>19346</v>
      </c>
      <c r="D229" s="72">
        <v>16858673</v>
      </c>
      <c r="E229" s="72">
        <v>16878019</v>
      </c>
      <c r="F229" s="95"/>
    </row>
    <row r="230" spans="1:6" ht="15.15" hidden="1" customHeight="1" outlineLevel="1">
      <c r="A230" s="70"/>
      <c r="B230" s="71" t="s">
        <v>205</v>
      </c>
      <c r="C230" s="72">
        <v>95929762</v>
      </c>
      <c r="D230" s="72">
        <v>931994039</v>
      </c>
      <c r="E230" s="72">
        <v>1027923801</v>
      </c>
      <c r="F230" s="95"/>
    </row>
    <row r="231" spans="1:6" ht="15.15" hidden="1" customHeight="1" outlineLevel="1">
      <c r="A231" s="70"/>
      <c r="B231" s="71" t="s">
        <v>206</v>
      </c>
      <c r="C231" s="72">
        <v>36883272</v>
      </c>
      <c r="D231" s="72">
        <v>292600342</v>
      </c>
      <c r="E231" s="72">
        <v>329483614</v>
      </c>
      <c r="F231" s="95"/>
    </row>
    <row r="232" spans="1:6" ht="15.15" hidden="1" customHeight="1" outlineLevel="1">
      <c r="A232" s="70"/>
      <c r="B232" s="71" t="s">
        <v>268</v>
      </c>
      <c r="C232" s="72">
        <v>749</v>
      </c>
      <c r="D232" s="72">
        <v>3505329</v>
      </c>
      <c r="E232" s="72">
        <v>3506078</v>
      </c>
      <c r="F232" s="95"/>
    </row>
    <row r="233" spans="1:6" ht="15.15" hidden="1" customHeight="1" outlineLevel="1">
      <c r="A233" s="70"/>
      <c r="B233" s="71" t="s">
        <v>207</v>
      </c>
      <c r="C233" s="72">
        <v>156603032</v>
      </c>
      <c r="D233" s="72">
        <v>720123623</v>
      </c>
      <c r="E233" s="72">
        <v>876726655</v>
      </c>
      <c r="F233" s="95"/>
    </row>
    <row r="234" spans="1:6" ht="15.15" hidden="1" customHeight="1" outlineLevel="1">
      <c r="A234" s="70"/>
      <c r="B234" s="71" t="s">
        <v>270</v>
      </c>
      <c r="C234" s="72">
        <v>116388570</v>
      </c>
      <c r="D234" s="72"/>
      <c r="E234" s="72">
        <v>116388570</v>
      </c>
      <c r="F234" s="95"/>
    </row>
    <row r="235" spans="1:6" ht="15.15" hidden="1" customHeight="1" outlineLevel="1">
      <c r="A235" s="70"/>
      <c r="B235" s="71" t="s">
        <v>208</v>
      </c>
      <c r="C235" s="72">
        <v>195692563</v>
      </c>
      <c r="D235" s="72">
        <v>1920035283</v>
      </c>
      <c r="E235" s="72">
        <v>2115727846</v>
      </c>
      <c r="F235" s="95"/>
    </row>
    <row r="236" spans="1:6" ht="15.15" hidden="1" customHeight="1" outlineLevel="1">
      <c r="A236" s="70"/>
      <c r="B236" s="71" t="s">
        <v>209</v>
      </c>
      <c r="C236" s="72">
        <v>78429943</v>
      </c>
      <c r="D236" s="72">
        <v>4430512</v>
      </c>
      <c r="E236" s="72">
        <v>82860455</v>
      </c>
      <c r="F236" s="95"/>
    </row>
    <row r="237" spans="1:6" ht="15.15" hidden="1" customHeight="1" outlineLevel="1">
      <c r="A237" s="70"/>
      <c r="B237" s="71" t="s">
        <v>281</v>
      </c>
      <c r="C237" s="72">
        <v>0</v>
      </c>
      <c r="D237" s="72">
        <v>50696173</v>
      </c>
      <c r="E237" s="72">
        <v>50696173</v>
      </c>
      <c r="F237" s="95"/>
    </row>
    <row r="238" spans="1:6" ht="15.15" hidden="1" customHeight="1" outlineLevel="1">
      <c r="A238" s="70"/>
      <c r="B238" s="71" t="s">
        <v>210</v>
      </c>
      <c r="C238" s="72">
        <v>22563962.350000005</v>
      </c>
      <c r="D238" s="72">
        <v>0</v>
      </c>
      <c r="E238" s="72">
        <v>22563962.350000005</v>
      </c>
      <c r="F238" s="95"/>
    </row>
    <row r="239" spans="1:6" ht="15.15" hidden="1" customHeight="1" outlineLevel="1">
      <c r="A239" s="70"/>
      <c r="B239" s="71" t="s">
        <v>211</v>
      </c>
      <c r="C239" s="72">
        <v>27226</v>
      </c>
      <c r="D239" s="72">
        <v>55494868</v>
      </c>
      <c r="E239" s="72">
        <v>55522094</v>
      </c>
      <c r="F239" s="95"/>
    </row>
    <row r="240" spans="1:6" ht="15.15" hidden="1" customHeight="1" outlineLevel="1">
      <c r="A240" s="70"/>
      <c r="B240" s="71" t="s">
        <v>212</v>
      </c>
      <c r="C240" s="72">
        <v>30213030.300000004</v>
      </c>
      <c r="D240" s="72">
        <v>178036228.08999997</v>
      </c>
      <c r="E240" s="72">
        <v>208249258.38999999</v>
      </c>
      <c r="F240" s="95"/>
    </row>
    <row r="241" spans="1:6" ht="15.15" hidden="1" customHeight="1" outlineLevel="1">
      <c r="A241" s="70"/>
      <c r="B241" s="71" t="s">
        <v>213</v>
      </c>
      <c r="C241" s="72">
        <v>83372855</v>
      </c>
      <c r="D241" s="72">
        <v>1520694020</v>
      </c>
      <c r="E241" s="72">
        <v>1604066875</v>
      </c>
      <c r="F241" s="95"/>
    </row>
    <row r="242" spans="1:6" ht="15.15" hidden="1" customHeight="1" outlineLevel="1">
      <c r="A242" s="70"/>
      <c r="B242" s="71" t="s">
        <v>214</v>
      </c>
      <c r="C242" s="72">
        <v>7724497</v>
      </c>
      <c r="D242" s="72">
        <v>17158964</v>
      </c>
      <c r="E242" s="72">
        <v>24883461</v>
      </c>
      <c r="F242" s="95"/>
    </row>
    <row r="243" spans="1:6" ht="15.15" hidden="1" customHeight="1" outlineLevel="1">
      <c r="A243" s="70"/>
      <c r="B243" s="71" t="s">
        <v>269</v>
      </c>
      <c r="C243" s="72">
        <v>536424</v>
      </c>
      <c r="D243" s="72">
        <v>22136953.449999999</v>
      </c>
      <c r="E243" s="72">
        <v>22673377.449999999</v>
      </c>
      <c r="F243" s="95"/>
    </row>
    <row r="244" spans="1:6" ht="15.15" hidden="1" customHeight="1" outlineLevel="1">
      <c r="A244" s="70"/>
      <c r="B244" s="71" t="s">
        <v>215</v>
      </c>
      <c r="C244" s="72">
        <v>5167398.83</v>
      </c>
      <c r="D244" s="73"/>
      <c r="E244" s="72">
        <v>5167398.83</v>
      </c>
      <c r="F244" s="95"/>
    </row>
    <row r="245" spans="1:6" ht="15.15" hidden="1" customHeight="1" outlineLevel="1">
      <c r="A245" s="70"/>
      <c r="B245" s="71" t="s">
        <v>216</v>
      </c>
      <c r="C245" s="72">
        <v>1491150</v>
      </c>
      <c r="D245" s="72">
        <v>0</v>
      </c>
      <c r="E245" s="72">
        <v>1491150</v>
      </c>
      <c r="F245" s="95"/>
    </row>
    <row r="246" spans="1:6" ht="15.15" hidden="1" customHeight="1" outlineLevel="1">
      <c r="A246" s="70"/>
      <c r="B246" s="71" t="s">
        <v>217</v>
      </c>
      <c r="C246" s="72">
        <v>113206024</v>
      </c>
      <c r="D246" s="72">
        <v>724438996</v>
      </c>
      <c r="E246" s="72">
        <v>837645020</v>
      </c>
      <c r="F246" s="95"/>
    </row>
    <row r="247" spans="1:6" ht="15.15" hidden="1" customHeight="1" outlineLevel="1">
      <c r="A247" s="70"/>
      <c r="B247" s="71" t="s">
        <v>218</v>
      </c>
      <c r="C247" s="72">
        <v>122984397</v>
      </c>
      <c r="D247" s="72">
        <v>146526608</v>
      </c>
      <c r="E247" s="72">
        <v>269511005</v>
      </c>
      <c r="F247" s="95"/>
    </row>
    <row r="248" spans="1:6" ht="15.15" hidden="1" customHeight="1" outlineLevel="1">
      <c r="A248" s="70"/>
      <c r="B248" s="71" t="s">
        <v>219</v>
      </c>
      <c r="C248" s="72">
        <v>27733216.620000012</v>
      </c>
      <c r="D248" s="72">
        <v>390250592.54999995</v>
      </c>
      <c r="E248" s="72">
        <v>417983809.16999996</v>
      </c>
      <c r="F248" s="95"/>
    </row>
    <row r="249" spans="1:6" ht="15.15" hidden="1" customHeight="1" outlineLevel="1">
      <c r="A249" s="70"/>
      <c r="B249" s="71" t="s">
        <v>220</v>
      </c>
      <c r="C249" s="72">
        <v>70909753</v>
      </c>
      <c r="D249" s="72">
        <v>209324840</v>
      </c>
      <c r="E249" s="72">
        <v>280234593</v>
      </c>
      <c r="F249" s="95"/>
    </row>
    <row r="250" spans="1:6" ht="15.15" customHeight="1" collapsed="1">
      <c r="A250" s="70" t="s">
        <v>67</v>
      </c>
      <c r="B250" s="74" t="s">
        <v>229</v>
      </c>
      <c r="C250" s="72">
        <f>SUM($C$224:$C$249)</f>
        <v>1255791496.1000001</v>
      </c>
      <c r="D250" s="72">
        <f>SUM($D$224:$D$249)</f>
        <v>7257973612.5900002</v>
      </c>
      <c r="E250" s="72">
        <f>SUM($E$224:$E$249)</f>
        <v>8513765108.6900005</v>
      </c>
      <c r="F250" s="95"/>
    </row>
    <row r="251" spans="1:6" ht="15.15" hidden="1" customHeight="1" outlineLevel="1">
      <c r="A251" s="70"/>
      <c r="B251" s="71" t="s">
        <v>280</v>
      </c>
      <c r="C251" s="72">
        <v>0</v>
      </c>
      <c r="D251" s="72">
        <v>3416895.74</v>
      </c>
      <c r="E251" s="72">
        <v>3416895.74</v>
      </c>
      <c r="F251" s="95"/>
    </row>
    <row r="252" spans="1:6" ht="15.15" hidden="1" customHeight="1" outlineLevel="1">
      <c r="A252" s="70"/>
      <c r="B252" s="71" t="s">
        <v>203</v>
      </c>
      <c r="C252" s="72">
        <v>54834420</v>
      </c>
      <c r="D252" s="72">
        <v>0</v>
      </c>
      <c r="E252" s="72">
        <v>54834420</v>
      </c>
      <c r="F252" s="95"/>
    </row>
    <row r="253" spans="1:6" ht="15.15" hidden="1" customHeight="1" outlineLevel="1">
      <c r="A253" s="70"/>
      <c r="B253" s="71" t="s">
        <v>204</v>
      </c>
      <c r="C253" s="72">
        <v>2949967</v>
      </c>
      <c r="D253" s="72">
        <v>13663016</v>
      </c>
      <c r="E253" s="72">
        <v>16612983</v>
      </c>
      <c r="F253" s="95"/>
    </row>
    <row r="254" spans="1:6" ht="15.15" hidden="1" customHeight="1" outlineLevel="1">
      <c r="A254" s="70"/>
      <c r="B254" s="71" t="s">
        <v>267</v>
      </c>
      <c r="C254" s="72">
        <v>0</v>
      </c>
      <c r="D254" s="72">
        <v>0</v>
      </c>
      <c r="E254" s="72">
        <v>0</v>
      </c>
      <c r="F254" s="95"/>
    </row>
    <row r="255" spans="1:6" ht="15.15" hidden="1" customHeight="1" outlineLevel="1">
      <c r="A255" s="70"/>
      <c r="B255" s="71" t="s">
        <v>274</v>
      </c>
      <c r="C255" s="72">
        <v>263872.16000000003</v>
      </c>
      <c r="D255" s="72">
        <v>35406</v>
      </c>
      <c r="E255" s="72">
        <v>299278.16000000003</v>
      </c>
      <c r="F255" s="95"/>
    </row>
    <row r="256" spans="1:6" ht="15.15" hidden="1" customHeight="1" outlineLevel="1">
      <c r="A256" s="70"/>
      <c r="B256" s="71" t="s">
        <v>275</v>
      </c>
      <c r="C256" s="72">
        <v>5150</v>
      </c>
      <c r="D256" s="72">
        <v>43858</v>
      </c>
      <c r="E256" s="72">
        <v>49008</v>
      </c>
      <c r="F256" s="95"/>
    </row>
    <row r="257" spans="1:6" ht="15.15" hidden="1" customHeight="1" outlineLevel="1">
      <c r="A257" s="70"/>
      <c r="B257" s="71" t="s">
        <v>205</v>
      </c>
      <c r="C257" s="72">
        <v>127409696</v>
      </c>
      <c r="D257" s="72">
        <v>928637139</v>
      </c>
      <c r="E257" s="72">
        <v>1056046835</v>
      </c>
      <c r="F257" s="95"/>
    </row>
    <row r="258" spans="1:6" ht="15.15" hidden="1" customHeight="1" outlineLevel="1">
      <c r="A258" s="70"/>
      <c r="B258" s="71" t="s">
        <v>206</v>
      </c>
      <c r="C258" s="72">
        <v>7546843</v>
      </c>
      <c r="D258" s="72">
        <v>312472410</v>
      </c>
      <c r="E258" s="72">
        <v>320019253</v>
      </c>
      <c r="F258" s="95"/>
    </row>
    <row r="259" spans="1:6" ht="15.15" hidden="1" customHeight="1" outlineLevel="1">
      <c r="A259" s="70"/>
      <c r="B259" s="71" t="s">
        <v>268</v>
      </c>
      <c r="C259" s="72">
        <v>70122</v>
      </c>
      <c r="D259" s="72">
        <v>2611401</v>
      </c>
      <c r="E259" s="72">
        <v>2681523</v>
      </c>
      <c r="F259" s="95"/>
    </row>
    <row r="260" spans="1:6" ht="15.15" hidden="1" customHeight="1" outlineLevel="1">
      <c r="A260" s="70"/>
      <c r="B260" s="71" t="s">
        <v>207</v>
      </c>
      <c r="C260" s="72">
        <v>131497742</v>
      </c>
      <c r="D260" s="72">
        <v>689462934</v>
      </c>
      <c r="E260" s="72">
        <v>820960676</v>
      </c>
      <c r="F260" s="95"/>
    </row>
    <row r="261" spans="1:6" ht="15.15" hidden="1" customHeight="1" outlineLevel="1">
      <c r="A261" s="70"/>
      <c r="B261" s="71" t="s">
        <v>270</v>
      </c>
      <c r="C261" s="72">
        <v>1846618</v>
      </c>
      <c r="D261" s="72">
        <v>0</v>
      </c>
      <c r="E261" s="72">
        <v>1846618</v>
      </c>
      <c r="F261" s="95"/>
    </row>
    <row r="262" spans="1:6" ht="15.15" hidden="1" customHeight="1" outlineLevel="1">
      <c r="A262" s="70"/>
      <c r="B262" s="71" t="s">
        <v>208</v>
      </c>
      <c r="C262" s="72">
        <v>80906152</v>
      </c>
      <c r="D262" s="72">
        <v>1312353121</v>
      </c>
      <c r="E262" s="72">
        <v>1393259273</v>
      </c>
      <c r="F262" s="95"/>
    </row>
    <row r="263" spans="1:6" ht="15.15" hidden="1" customHeight="1" outlineLevel="1">
      <c r="A263" s="70"/>
      <c r="B263" s="71" t="s">
        <v>209</v>
      </c>
      <c r="C263" s="72">
        <v>5214260</v>
      </c>
      <c r="D263" s="72">
        <v>649593</v>
      </c>
      <c r="E263" s="72">
        <v>5863853</v>
      </c>
      <c r="F263" s="95"/>
    </row>
    <row r="264" spans="1:6" ht="15.15" hidden="1" customHeight="1" outlineLevel="1">
      <c r="A264" s="70"/>
      <c r="B264" s="71" t="s">
        <v>281</v>
      </c>
      <c r="C264" s="72">
        <v>0</v>
      </c>
      <c r="D264" s="72">
        <v>13649237</v>
      </c>
      <c r="E264" s="72">
        <v>13649237</v>
      </c>
      <c r="F264" s="95"/>
    </row>
    <row r="265" spans="1:6" ht="15.15" hidden="1" customHeight="1" outlineLevel="1">
      <c r="A265" s="70"/>
      <c r="B265" s="71" t="s">
        <v>210</v>
      </c>
      <c r="C265" s="72">
        <v>2323020.9700000011</v>
      </c>
      <c r="D265" s="72">
        <v>37445.379999999423</v>
      </c>
      <c r="E265" s="72">
        <v>2360466.3500000006</v>
      </c>
      <c r="F265" s="95"/>
    </row>
    <row r="266" spans="1:6" ht="15.15" hidden="1" customHeight="1" outlineLevel="1">
      <c r="A266" s="70"/>
      <c r="B266" s="71" t="s">
        <v>211</v>
      </c>
      <c r="C266" s="72">
        <v>0</v>
      </c>
      <c r="D266" s="72">
        <v>5743892</v>
      </c>
      <c r="E266" s="72">
        <v>5743892</v>
      </c>
      <c r="F266" s="95"/>
    </row>
    <row r="267" spans="1:6" ht="15.15" hidden="1" customHeight="1" outlineLevel="1">
      <c r="A267" s="70"/>
      <c r="B267" s="71" t="s">
        <v>212</v>
      </c>
      <c r="C267" s="72">
        <v>1111961.6699999962</v>
      </c>
      <c r="D267" s="72">
        <v>8592366.0100000333</v>
      </c>
      <c r="E267" s="72">
        <v>9704327.6800000295</v>
      </c>
      <c r="F267" s="95"/>
    </row>
    <row r="268" spans="1:6" ht="15.15" hidden="1" customHeight="1" outlineLevel="1">
      <c r="A268" s="70"/>
      <c r="B268" s="71" t="s">
        <v>213</v>
      </c>
      <c r="C268" s="72">
        <v>66597836</v>
      </c>
      <c r="D268" s="72">
        <v>596891859</v>
      </c>
      <c r="E268" s="72">
        <v>663489695</v>
      </c>
      <c r="F268" s="95"/>
    </row>
    <row r="269" spans="1:6" ht="15.15" hidden="1" customHeight="1" outlineLevel="1">
      <c r="A269" s="70"/>
      <c r="B269" s="71" t="s">
        <v>214</v>
      </c>
      <c r="C269" s="72">
        <v>434636</v>
      </c>
      <c r="D269" s="72">
        <v>1016611</v>
      </c>
      <c r="E269" s="72">
        <v>1451247</v>
      </c>
      <c r="F269" s="95"/>
    </row>
    <row r="270" spans="1:6" ht="15.15" hidden="1" customHeight="1" outlineLevel="1">
      <c r="A270" s="70"/>
      <c r="B270" s="71" t="s">
        <v>269</v>
      </c>
      <c r="C270" s="72"/>
      <c r="D270" s="72"/>
      <c r="E270" s="72">
        <v>0</v>
      </c>
      <c r="F270" s="95"/>
    </row>
    <row r="271" spans="1:6" ht="15.15" hidden="1" customHeight="1" outlineLevel="1">
      <c r="A271" s="70"/>
      <c r="B271" s="71" t="s">
        <v>215</v>
      </c>
      <c r="C271" s="72">
        <v>482428.75</v>
      </c>
      <c r="D271" s="73"/>
      <c r="E271" s="72">
        <v>482428.75</v>
      </c>
      <c r="F271" s="95"/>
    </row>
    <row r="272" spans="1:6" ht="15.15" hidden="1" customHeight="1" outlineLevel="1">
      <c r="A272" s="70"/>
      <c r="B272" s="71" t="s">
        <v>216</v>
      </c>
      <c r="C272" s="72">
        <v>257034</v>
      </c>
      <c r="D272" s="72">
        <v>0</v>
      </c>
      <c r="E272" s="72">
        <v>257034</v>
      </c>
      <c r="F272" s="95"/>
    </row>
    <row r="273" spans="1:6" ht="15.15" hidden="1" customHeight="1" outlineLevel="1">
      <c r="A273" s="70"/>
      <c r="B273" s="71" t="s">
        <v>217</v>
      </c>
      <c r="C273" s="72">
        <v>156302198</v>
      </c>
      <c r="D273" s="72">
        <v>565689156</v>
      </c>
      <c r="E273" s="72">
        <v>721991354</v>
      </c>
      <c r="F273" s="95"/>
    </row>
    <row r="274" spans="1:6" ht="15.15" hidden="1" customHeight="1" outlineLevel="1">
      <c r="A274" s="70"/>
      <c r="B274" s="71" t="s">
        <v>218</v>
      </c>
      <c r="C274" s="72">
        <v>0</v>
      </c>
      <c r="D274" s="72">
        <v>0</v>
      </c>
      <c r="E274" s="72">
        <v>0</v>
      </c>
      <c r="F274" s="95"/>
    </row>
    <row r="275" spans="1:6" ht="15.15" hidden="1" customHeight="1" outlineLevel="1">
      <c r="A275" s="70"/>
      <c r="B275" s="71" t="s">
        <v>219</v>
      </c>
      <c r="C275" s="72">
        <v>706730.72999999986</v>
      </c>
      <c r="D275" s="72">
        <v>27234261.149999999</v>
      </c>
      <c r="E275" s="72">
        <v>27940991.879999999</v>
      </c>
      <c r="F275" s="95"/>
    </row>
    <row r="276" spans="1:6" ht="15.15" hidden="1" customHeight="1" outlineLevel="1">
      <c r="A276" s="70"/>
      <c r="B276" s="71" t="s">
        <v>220</v>
      </c>
      <c r="C276" s="72">
        <v>1892743</v>
      </c>
      <c r="D276" s="72">
        <v>5634878</v>
      </c>
      <c r="E276" s="72">
        <v>7527621</v>
      </c>
      <c r="F276" s="95"/>
    </row>
    <row r="277" spans="1:6" ht="15.15" customHeight="1" collapsed="1">
      <c r="A277" s="70" t="s">
        <v>69</v>
      </c>
      <c r="B277" s="74" t="s">
        <v>230</v>
      </c>
      <c r="C277" s="72">
        <f>SUM($C$251:$C$276)</f>
        <v>642653431.27999997</v>
      </c>
      <c r="D277" s="72">
        <f>SUM($D$251:$D$276)</f>
        <v>4487835479.2799997</v>
      </c>
      <c r="E277" s="72">
        <f>SUM($E$251:$E$276)</f>
        <v>5130488910.5600004</v>
      </c>
      <c r="F277" s="95"/>
    </row>
    <row r="278" spans="1:6" ht="15.15" hidden="1" customHeight="1" outlineLevel="1">
      <c r="A278" s="70"/>
      <c r="B278" s="71" t="s">
        <v>280</v>
      </c>
      <c r="C278" s="72">
        <v>0</v>
      </c>
      <c r="D278" s="72">
        <v>0</v>
      </c>
      <c r="E278" s="72">
        <v>0</v>
      </c>
      <c r="F278" s="95"/>
    </row>
    <row r="279" spans="1:6" ht="15.15" hidden="1" customHeight="1" outlineLevel="1">
      <c r="A279" s="70"/>
      <c r="B279" s="71" t="s">
        <v>203</v>
      </c>
      <c r="C279" s="72">
        <v>2189574</v>
      </c>
      <c r="D279" s="72">
        <v>400</v>
      </c>
      <c r="E279" s="72">
        <v>2189974</v>
      </c>
      <c r="F279" s="95"/>
    </row>
    <row r="280" spans="1:6" ht="15.15" hidden="1" customHeight="1" outlineLevel="1">
      <c r="A280" s="70"/>
      <c r="B280" s="71" t="s">
        <v>204</v>
      </c>
      <c r="C280" s="72">
        <v>2393611</v>
      </c>
      <c r="D280" s="72">
        <v>-2393611</v>
      </c>
      <c r="E280" s="72">
        <v>0</v>
      </c>
      <c r="F280" s="95"/>
    </row>
    <row r="281" spans="1:6" ht="15.15" hidden="1" customHeight="1" outlineLevel="1">
      <c r="A281" s="70"/>
      <c r="B281" s="71" t="s">
        <v>267</v>
      </c>
      <c r="C281" s="72">
        <v>0</v>
      </c>
      <c r="D281" s="72">
        <v>0</v>
      </c>
      <c r="E281" s="72">
        <v>0</v>
      </c>
      <c r="F281" s="95"/>
    </row>
    <row r="282" spans="1:6" ht="15.15" hidden="1" customHeight="1" outlineLevel="1">
      <c r="A282" s="70"/>
      <c r="B282" s="71" t="s">
        <v>274</v>
      </c>
      <c r="C282" s="72">
        <v>676661.50516951806</v>
      </c>
      <c r="D282" s="72">
        <v>83866.234830481888</v>
      </c>
      <c r="E282" s="72">
        <v>760527.74</v>
      </c>
      <c r="F282" s="95"/>
    </row>
    <row r="283" spans="1:6" ht="15.15" hidden="1" customHeight="1" outlineLevel="1">
      <c r="A283" s="70"/>
      <c r="B283" s="71" t="s">
        <v>275</v>
      </c>
      <c r="C283" s="72">
        <v>1682</v>
      </c>
      <c r="D283" s="72">
        <v>1681720</v>
      </c>
      <c r="E283" s="72">
        <v>1683402</v>
      </c>
      <c r="F283" s="95"/>
    </row>
    <row r="284" spans="1:6" ht="15.15" hidden="1" customHeight="1" outlineLevel="1">
      <c r="A284" s="70"/>
      <c r="B284" s="71" t="s">
        <v>205</v>
      </c>
      <c r="C284" s="72">
        <v>10762611</v>
      </c>
      <c r="D284" s="72">
        <v>65506792</v>
      </c>
      <c r="E284" s="72">
        <v>76269403</v>
      </c>
      <c r="F284" s="95"/>
    </row>
    <row r="285" spans="1:6" ht="15.15" hidden="1" customHeight="1" outlineLevel="1">
      <c r="A285" s="70"/>
      <c r="B285" s="71" t="s">
        <v>206</v>
      </c>
      <c r="C285" s="72">
        <v>2169086</v>
      </c>
      <c r="D285" s="72">
        <v>84000103</v>
      </c>
      <c r="E285" s="72">
        <v>86169189</v>
      </c>
      <c r="F285" s="95"/>
    </row>
    <row r="286" spans="1:6" ht="15.15" hidden="1" customHeight="1" outlineLevel="1">
      <c r="A286" s="70"/>
      <c r="B286" s="71" t="s">
        <v>268</v>
      </c>
      <c r="C286" s="72">
        <v>786908</v>
      </c>
      <c r="D286" s="72">
        <v>8017779</v>
      </c>
      <c r="E286" s="72">
        <v>8804687</v>
      </c>
      <c r="F286" s="95"/>
    </row>
    <row r="287" spans="1:6" ht="15.15" hidden="1" customHeight="1" outlineLevel="1">
      <c r="A287" s="70"/>
      <c r="B287" s="71" t="s">
        <v>207</v>
      </c>
      <c r="C287" s="72">
        <v>18517943</v>
      </c>
      <c r="D287" s="72">
        <v>308953775</v>
      </c>
      <c r="E287" s="72">
        <v>327471718</v>
      </c>
      <c r="F287" s="95"/>
    </row>
    <row r="288" spans="1:6" ht="15.15" hidden="1" customHeight="1" outlineLevel="1">
      <c r="A288" s="70"/>
      <c r="B288" s="71" t="s">
        <v>270</v>
      </c>
      <c r="C288" s="72">
        <v>428622</v>
      </c>
      <c r="D288" s="72"/>
      <c r="E288" s="72">
        <v>428622</v>
      </c>
      <c r="F288" s="95"/>
    </row>
    <row r="289" spans="1:6" ht="15.15" hidden="1" customHeight="1" outlineLevel="1">
      <c r="A289" s="70"/>
      <c r="B289" s="71" t="s">
        <v>208</v>
      </c>
      <c r="C289" s="72">
        <v>14871660</v>
      </c>
      <c r="D289" s="72">
        <v>133335098</v>
      </c>
      <c r="E289" s="72">
        <v>148206758</v>
      </c>
      <c r="F289" s="95"/>
    </row>
    <row r="290" spans="1:6" ht="15.15" hidden="1" customHeight="1" outlineLevel="1">
      <c r="A290" s="70"/>
      <c r="B290" s="71" t="s">
        <v>209</v>
      </c>
      <c r="C290" s="72">
        <v>0</v>
      </c>
      <c r="D290" s="72">
        <v>0</v>
      </c>
      <c r="E290" s="72">
        <v>0</v>
      </c>
      <c r="F290" s="95"/>
    </row>
    <row r="291" spans="1:6" ht="15.15" hidden="1" customHeight="1" outlineLevel="1">
      <c r="A291" s="70"/>
      <c r="B291" s="71" t="s">
        <v>281</v>
      </c>
      <c r="C291" s="72">
        <v>0</v>
      </c>
      <c r="D291" s="72">
        <v>24843840</v>
      </c>
      <c r="E291" s="72">
        <v>24843840</v>
      </c>
      <c r="F291" s="95"/>
    </row>
    <row r="292" spans="1:6" ht="15.15" hidden="1" customHeight="1" outlineLevel="1">
      <c r="A292" s="70"/>
      <c r="B292" s="71" t="s">
        <v>210</v>
      </c>
      <c r="C292" s="72">
        <v>866220.48737780133</v>
      </c>
      <c r="D292" s="72">
        <v>0.81262219289783388</v>
      </c>
      <c r="E292" s="72">
        <v>866221.29999999423</v>
      </c>
      <c r="F292" s="95"/>
    </row>
    <row r="293" spans="1:6" ht="15.15" hidden="1" customHeight="1" outlineLevel="1">
      <c r="A293" s="70"/>
      <c r="B293" s="71" t="s">
        <v>211</v>
      </c>
      <c r="C293" s="72">
        <v>1381</v>
      </c>
      <c r="D293" s="72">
        <v>3732703</v>
      </c>
      <c r="E293" s="72">
        <v>3734084</v>
      </c>
      <c r="F293" s="95"/>
    </row>
    <row r="294" spans="1:6" ht="15.15" hidden="1" customHeight="1" outlineLevel="1">
      <c r="A294" s="70"/>
      <c r="B294" s="71" t="s">
        <v>212</v>
      </c>
      <c r="C294" s="72">
        <v>942737.53211207176</v>
      </c>
      <c r="D294" s="72">
        <v>7596990.1336669121</v>
      </c>
      <c r="E294" s="72">
        <v>8539727.6657789834</v>
      </c>
      <c r="F294" s="95"/>
    </row>
    <row r="295" spans="1:6" ht="15.15" hidden="1" customHeight="1" outlineLevel="1">
      <c r="A295" s="70"/>
      <c r="B295" s="71" t="s">
        <v>213</v>
      </c>
      <c r="C295" s="72">
        <v>6710740</v>
      </c>
      <c r="D295" s="72">
        <v>56223900</v>
      </c>
      <c r="E295" s="72">
        <v>62934640</v>
      </c>
      <c r="F295" s="95"/>
    </row>
    <row r="296" spans="1:6" ht="15.15" hidden="1" customHeight="1" outlineLevel="1">
      <c r="A296" s="70"/>
      <c r="B296" s="71" t="s">
        <v>214</v>
      </c>
      <c r="C296" s="73"/>
      <c r="D296" s="73"/>
      <c r="E296" s="72">
        <v>0</v>
      </c>
      <c r="F296" s="95"/>
    </row>
    <row r="297" spans="1:6" ht="15.15" hidden="1" customHeight="1" outlineLevel="1">
      <c r="A297" s="70"/>
      <c r="B297" s="71" t="s">
        <v>269</v>
      </c>
      <c r="C297" s="73">
        <v>0</v>
      </c>
      <c r="D297" s="73">
        <v>2345393</v>
      </c>
      <c r="E297" s="72">
        <v>2345393</v>
      </c>
      <c r="F297" s="95"/>
    </row>
    <row r="298" spans="1:6" ht="15.15" hidden="1" customHeight="1" outlineLevel="1">
      <c r="A298" s="70"/>
      <c r="B298" s="71" t="s">
        <v>215</v>
      </c>
      <c r="C298" s="73"/>
      <c r="D298" s="73"/>
      <c r="E298" s="72">
        <v>0</v>
      </c>
      <c r="F298" s="95"/>
    </row>
    <row r="299" spans="1:6" ht="15.15" hidden="1" customHeight="1" outlineLevel="1">
      <c r="A299" s="70"/>
      <c r="B299" s="71" t="s">
        <v>216</v>
      </c>
      <c r="C299" s="72">
        <v>0</v>
      </c>
      <c r="D299" s="72">
        <v>0</v>
      </c>
      <c r="E299" s="72">
        <v>0</v>
      </c>
      <c r="F299" s="95"/>
    </row>
    <row r="300" spans="1:6" ht="15.15" hidden="1" customHeight="1" outlineLevel="1">
      <c r="A300" s="70"/>
      <c r="B300" s="71" t="s">
        <v>217</v>
      </c>
      <c r="C300" s="72">
        <v>48550479</v>
      </c>
      <c r="D300" s="72">
        <v>116460961</v>
      </c>
      <c r="E300" s="72">
        <v>165011440</v>
      </c>
      <c r="F300" s="95"/>
    </row>
    <row r="301" spans="1:6" ht="15.15" hidden="1" customHeight="1" outlineLevel="1">
      <c r="A301" s="70"/>
      <c r="B301" s="71" t="s">
        <v>218</v>
      </c>
      <c r="C301" s="72">
        <v>7706029</v>
      </c>
      <c r="D301" s="72">
        <v>12280570</v>
      </c>
      <c r="E301" s="72">
        <v>19986599</v>
      </c>
      <c r="F301" s="95"/>
    </row>
    <row r="302" spans="1:6" ht="15.15" hidden="1" customHeight="1" outlineLevel="1">
      <c r="A302" s="70"/>
      <c r="B302" s="71" t="s">
        <v>219</v>
      </c>
      <c r="C302" s="72">
        <v>2966729.0466231871</v>
      </c>
      <c r="D302" s="72">
        <v>39942114.663376801</v>
      </c>
      <c r="E302" s="72">
        <v>42908843.709999986</v>
      </c>
      <c r="F302" s="95"/>
    </row>
    <row r="303" spans="1:6" ht="15.15" hidden="1" customHeight="1" outlineLevel="1">
      <c r="A303" s="70"/>
      <c r="B303" s="71" t="s">
        <v>220</v>
      </c>
      <c r="C303" s="72">
        <v>5783967</v>
      </c>
      <c r="D303" s="72">
        <v>87996204</v>
      </c>
      <c r="E303" s="72">
        <v>93780171</v>
      </c>
      <c r="F303" s="95"/>
    </row>
    <row r="304" spans="1:6" ht="15.15" customHeight="1" collapsed="1">
      <c r="A304" s="70" t="s">
        <v>71</v>
      </c>
      <c r="B304" s="74" t="s">
        <v>231</v>
      </c>
      <c r="C304" s="72">
        <f>SUM($C$278:$C$303)</f>
        <v>126326641.57128258</v>
      </c>
      <c r="D304" s="72">
        <f>SUM($D$278:$D$303)</f>
        <v>950608598.84449637</v>
      </c>
      <c r="E304" s="72">
        <f>SUM($E$278:$E$303)</f>
        <v>1076935240.4157791</v>
      </c>
      <c r="F304" s="95"/>
    </row>
    <row r="305" spans="1:6" ht="15.15" hidden="1" customHeight="1" outlineLevel="1">
      <c r="A305" s="70"/>
      <c r="B305" s="71" t="s">
        <v>280</v>
      </c>
      <c r="C305" s="72">
        <v>0</v>
      </c>
      <c r="D305" s="72">
        <v>8402707.1999999993</v>
      </c>
      <c r="E305" s="72">
        <v>8402707.1999999993</v>
      </c>
      <c r="F305" s="95"/>
    </row>
    <row r="306" spans="1:6" ht="15.15" hidden="1" customHeight="1" outlineLevel="1">
      <c r="A306" s="70"/>
      <c r="B306" s="71" t="s">
        <v>203</v>
      </c>
      <c r="C306" s="72">
        <v>84574319</v>
      </c>
      <c r="D306" s="72">
        <v>833076</v>
      </c>
      <c r="E306" s="72">
        <v>85407395</v>
      </c>
      <c r="F306" s="95"/>
    </row>
    <row r="307" spans="1:6" ht="15.15" hidden="1" customHeight="1" outlineLevel="1">
      <c r="A307" s="70"/>
      <c r="B307" s="71" t="s">
        <v>204</v>
      </c>
      <c r="C307" s="72">
        <v>59678263.079999998</v>
      </c>
      <c r="D307" s="72">
        <v>61670269.920000002</v>
      </c>
      <c r="E307" s="72">
        <v>121348533</v>
      </c>
      <c r="F307" s="95"/>
    </row>
    <row r="308" spans="1:6" ht="15.15" hidden="1" customHeight="1" outlineLevel="1">
      <c r="A308" s="70"/>
      <c r="B308" s="71" t="s">
        <v>267</v>
      </c>
      <c r="C308" s="72">
        <v>0</v>
      </c>
      <c r="D308" s="72">
        <v>0</v>
      </c>
      <c r="E308" s="72">
        <v>0</v>
      </c>
      <c r="F308" s="95"/>
    </row>
    <row r="309" spans="1:6" ht="15.15" hidden="1" customHeight="1" outlineLevel="1">
      <c r="A309" s="70"/>
      <c r="B309" s="71" t="s">
        <v>274</v>
      </c>
      <c r="C309" s="72">
        <v>12274929.665169518</v>
      </c>
      <c r="D309" s="72">
        <v>1535948.2348304819</v>
      </c>
      <c r="E309" s="72">
        <v>13810877.9</v>
      </c>
      <c r="F309" s="95"/>
    </row>
    <row r="310" spans="1:6" ht="15.15" hidden="1" customHeight="1" outlineLevel="1">
      <c r="A310" s="70"/>
      <c r="B310" s="71" t="s">
        <v>275</v>
      </c>
      <c r="C310" s="72">
        <v>26178</v>
      </c>
      <c r="D310" s="72">
        <v>18720166</v>
      </c>
      <c r="E310" s="72">
        <v>18746344</v>
      </c>
      <c r="F310" s="95"/>
    </row>
    <row r="311" spans="1:6" ht="15.15" hidden="1" customHeight="1" outlineLevel="1">
      <c r="A311" s="70"/>
      <c r="B311" s="71" t="s">
        <v>205</v>
      </c>
      <c r="C311" s="72">
        <v>238498971</v>
      </c>
      <c r="D311" s="72">
        <v>2026368040</v>
      </c>
      <c r="E311" s="72">
        <v>2264867011</v>
      </c>
      <c r="F311" s="95"/>
    </row>
    <row r="312" spans="1:6" ht="15.15" hidden="1" customHeight="1" outlineLevel="1">
      <c r="A312" s="70"/>
      <c r="B312" s="71" t="s">
        <v>206</v>
      </c>
      <c r="C312" s="72">
        <v>47380477</v>
      </c>
      <c r="D312" s="72">
        <v>724410661</v>
      </c>
      <c r="E312" s="72">
        <v>771791138</v>
      </c>
      <c r="F312" s="95"/>
    </row>
    <row r="313" spans="1:6" ht="15.15" hidden="1" customHeight="1" outlineLevel="1">
      <c r="A313" s="70"/>
      <c r="B313" s="71" t="s">
        <v>268</v>
      </c>
      <c r="C313" s="72">
        <v>857779</v>
      </c>
      <c r="D313" s="72">
        <v>14927491</v>
      </c>
      <c r="E313" s="72">
        <v>15785270</v>
      </c>
      <c r="F313" s="95"/>
    </row>
    <row r="314" spans="1:6" ht="15.15" hidden="1" customHeight="1" outlineLevel="1">
      <c r="A314" s="70"/>
      <c r="B314" s="71" t="s">
        <v>207</v>
      </c>
      <c r="C314" s="72">
        <v>313626866</v>
      </c>
      <c r="D314" s="72">
        <v>1821525806</v>
      </c>
      <c r="E314" s="72">
        <v>2135152672</v>
      </c>
      <c r="F314" s="95"/>
    </row>
    <row r="315" spans="1:6" ht="15.15" hidden="1" customHeight="1" outlineLevel="1">
      <c r="A315" s="70"/>
      <c r="B315" s="71" t="s">
        <v>270</v>
      </c>
      <c r="C315" s="72">
        <v>120024192</v>
      </c>
      <c r="D315" s="72">
        <v>0</v>
      </c>
      <c r="E315" s="72">
        <v>120024192</v>
      </c>
      <c r="F315" s="95"/>
    </row>
    <row r="316" spans="1:6" ht="15.15" hidden="1" customHeight="1" outlineLevel="1">
      <c r="A316" s="70"/>
      <c r="B316" s="71" t="s">
        <v>208</v>
      </c>
      <c r="C316" s="72">
        <v>302073804</v>
      </c>
      <c r="D316" s="72">
        <v>3539959878</v>
      </c>
      <c r="E316" s="72">
        <v>3842033682</v>
      </c>
      <c r="F316" s="95"/>
    </row>
    <row r="317" spans="1:6" ht="15.15" hidden="1" customHeight="1" outlineLevel="1">
      <c r="A317" s="70"/>
      <c r="B317" s="71" t="s">
        <v>209</v>
      </c>
      <c r="C317" s="72">
        <v>85413170</v>
      </c>
      <c r="D317" s="72">
        <v>5095263</v>
      </c>
      <c r="E317" s="72">
        <v>90508433</v>
      </c>
      <c r="F317" s="95"/>
    </row>
    <row r="318" spans="1:6" ht="15.15" hidden="1" customHeight="1" outlineLevel="1">
      <c r="A318" s="70"/>
      <c r="B318" s="71" t="s">
        <v>281</v>
      </c>
      <c r="C318" s="72">
        <v>0</v>
      </c>
      <c r="D318" s="72">
        <v>93771830</v>
      </c>
      <c r="E318" s="72">
        <v>93771830</v>
      </c>
      <c r="F318" s="95"/>
    </row>
    <row r="319" spans="1:6" ht="15.15" hidden="1" customHeight="1" outlineLevel="1">
      <c r="A319" s="70"/>
      <c r="B319" s="71" t="s">
        <v>210</v>
      </c>
      <c r="C319" s="72">
        <v>26005887.807377808</v>
      </c>
      <c r="D319" s="72">
        <v>154951.19262219232</v>
      </c>
      <c r="E319" s="72">
        <v>26160839</v>
      </c>
      <c r="F319" s="95"/>
    </row>
    <row r="320" spans="1:6" ht="15.15" hidden="1" customHeight="1" outlineLevel="1">
      <c r="A320" s="70"/>
      <c r="B320" s="71" t="s">
        <v>211</v>
      </c>
      <c r="C320" s="72">
        <v>12502</v>
      </c>
      <c r="D320" s="72">
        <v>67846326</v>
      </c>
      <c r="E320" s="72">
        <v>67858828</v>
      </c>
      <c r="F320" s="95"/>
    </row>
    <row r="321" spans="1:6" ht="15.15" hidden="1" customHeight="1" outlineLevel="1">
      <c r="A321" s="70"/>
      <c r="B321" s="71" t="s">
        <v>212</v>
      </c>
      <c r="C321" s="72">
        <v>32580836.693468664</v>
      </c>
      <c r="D321" s="72">
        <v>201256531.78653133</v>
      </c>
      <c r="E321" s="72">
        <v>233837368.47999999</v>
      </c>
      <c r="F321" s="95"/>
    </row>
    <row r="322" spans="1:6" ht="15.15" hidden="1" customHeight="1" outlineLevel="1">
      <c r="A322" s="70"/>
      <c r="B322" s="71" t="s">
        <v>213</v>
      </c>
      <c r="C322" s="72">
        <v>158378412</v>
      </c>
      <c r="D322" s="72">
        <v>2234665232</v>
      </c>
      <c r="E322" s="72">
        <v>2393043644</v>
      </c>
      <c r="F322" s="95"/>
    </row>
    <row r="323" spans="1:6" ht="15.15" hidden="1" customHeight="1" outlineLevel="1">
      <c r="A323" s="70"/>
      <c r="B323" s="71" t="s">
        <v>214</v>
      </c>
      <c r="C323" s="72">
        <v>8164692</v>
      </c>
      <c r="D323" s="72">
        <v>18532764</v>
      </c>
      <c r="E323" s="72">
        <v>26697456</v>
      </c>
      <c r="F323" s="95"/>
    </row>
    <row r="324" spans="1:6" ht="15.15" hidden="1" customHeight="1" outlineLevel="1">
      <c r="A324" s="70"/>
      <c r="B324" s="71" t="s">
        <v>269</v>
      </c>
      <c r="C324" s="72">
        <v>536424</v>
      </c>
      <c r="D324" s="72">
        <v>24798728.449999999</v>
      </c>
      <c r="E324" s="72">
        <v>25335152.449999999</v>
      </c>
      <c r="F324" s="95"/>
    </row>
    <row r="325" spans="1:6" ht="15.15" hidden="1" customHeight="1" outlineLevel="1">
      <c r="A325" s="70"/>
      <c r="B325" s="71" t="s">
        <v>215</v>
      </c>
      <c r="C325" s="72">
        <v>5664827.5800000001</v>
      </c>
      <c r="D325" s="72">
        <v>0</v>
      </c>
      <c r="E325" s="72">
        <v>5664827.5800000001</v>
      </c>
      <c r="F325" s="95"/>
    </row>
    <row r="326" spans="1:6" ht="15.15" hidden="1" customHeight="1" outlineLevel="1">
      <c r="A326" s="70"/>
      <c r="B326" s="71" t="s">
        <v>216</v>
      </c>
      <c r="C326" s="72">
        <v>1756895</v>
      </c>
      <c r="D326" s="72">
        <v>0</v>
      </c>
      <c r="E326" s="72">
        <v>1756895</v>
      </c>
      <c r="F326" s="95"/>
    </row>
    <row r="327" spans="1:6" ht="15.15" hidden="1" customHeight="1" outlineLevel="1">
      <c r="A327" s="70"/>
      <c r="B327" s="71" t="s">
        <v>217</v>
      </c>
      <c r="C327" s="72">
        <v>324068583</v>
      </c>
      <c r="D327" s="72">
        <v>1483868319</v>
      </c>
      <c r="E327" s="72">
        <v>1807936902</v>
      </c>
      <c r="F327" s="95"/>
    </row>
    <row r="328" spans="1:6" ht="15.15" hidden="1" customHeight="1" outlineLevel="1">
      <c r="A328" s="70"/>
      <c r="B328" s="71" t="s">
        <v>218</v>
      </c>
      <c r="C328" s="72">
        <v>133076003</v>
      </c>
      <c r="D328" s="72">
        <v>160511742</v>
      </c>
      <c r="E328" s="72">
        <v>293587745</v>
      </c>
      <c r="F328" s="95"/>
    </row>
    <row r="329" spans="1:6" ht="15.15" hidden="1" customHeight="1" outlineLevel="1">
      <c r="A329" s="70"/>
      <c r="B329" s="71" t="s">
        <v>219</v>
      </c>
      <c r="C329" s="72">
        <v>31649809.772966482</v>
      </c>
      <c r="D329" s="72">
        <v>467364226.65703344</v>
      </c>
      <c r="E329" s="72">
        <v>499014036.42999995</v>
      </c>
      <c r="F329" s="95"/>
    </row>
    <row r="330" spans="1:6" ht="15.15" hidden="1" customHeight="1" outlineLevel="1">
      <c r="A330" s="70"/>
      <c r="B330" s="71" t="s">
        <v>220</v>
      </c>
      <c r="C330" s="72">
        <v>80143895</v>
      </c>
      <c r="D330" s="72">
        <v>311050040</v>
      </c>
      <c r="E330" s="72">
        <v>391193935</v>
      </c>
      <c r="F330" s="95"/>
    </row>
    <row r="331" spans="1:6" ht="15.15" customHeight="1" collapsed="1">
      <c r="A331" s="70" t="s">
        <v>73</v>
      </c>
      <c r="B331" s="74" t="s">
        <v>232</v>
      </c>
      <c r="C331" s="72">
        <f>SUM($C$305:$C$330)</f>
        <v>2066467716.5989823</v>
      </c>
      <c r="D331" s="72">
        <f>SUM($D$305:$D$330)</f>
        <v>13287269997.441019</v>
      </c>
      <c r="E331" s="72">
        <f>SUM($E$305:$E$330)</f>
        <v>15353737714.040001</v>
      </c>
      <c r="F331" s="95"/>
    </row>
    <row r="332" spans="1:6" ht="15.15" hidden="1" customHeight="1" outlineLevel="1">
      <c r="A332" s="70"/>
      <c r="B332" s="71" t="s">
        <v>280</v>
      </c>
      <c r="C332" s="72">
        <v>0</v>
      </c>
      <c r="D332" s="72">
        <v>0</v>
      </c>
      <c r="E332" s="72">
        <v>0</v>
      </c>
      <c r="F332" s="95"/>
    </row>
    <row r="333" spans="1:6" ht="15.15" hidden="1" customHeight="1" outlineLevel="1">
      <c r="A333" s="70"/>
      <c r="B333" s="71" t="s">
        <v>203</v>
      </c>
      <c r="C333" s="72">
        <v>0</v>
      </c>
      <c r="D333" s="72">
        <v>0</v>
      </c>
      <c r="E333" s="72">
        <v>0</v>
      </c>
      <c r="F333" s="95"/>
    </row>
    <row r="334" spans="1:6" ht="15.15" hidden="1" customHeight="1" outlineLevel="1">
      <c r="A334" s="70"/>
      <c r="B334" s="71" t="s">
        <v>204</v>
      </c>
      <c r="C334" s="72">
        <v>0</v>
      </c>
      <c r="D334" s="72">
        <v>0</v>
      </c>
      <c r="E334" s="72">
        <v>0</v>
      </c>
      <c r="F334" s="95"/>
    </row>
    <row r="335" spans="1:6" ht="15.15" hidden="1" customHeight="1" outlineLevel="1">
      <c r="A335" s="70"/>
      <c r="B335" s="71" t="s">
        <v>267</v>
      </c>
      <c r="C335" s="72">
        <v>0</v>
      </c>
      <c r="D335" s="72">
        <v>0</v>
      </c>
      <c r="E335" s="72">
        <v>0</v>
      </c>
      <c r="F335" s="95"/>
    </row>
    <row r="336" spans="1:6" ht="15.15" hidden="1" customHeight="1" outlineLevel="1">
      <c r="A336" s="70"/>
      <c r="B336" s="71" t="s">
        <v>274</v>
      </c>
      <c r="C336" s="72">
        <v>691.82761953819784</v>
      </c>
      <c r="D336" s="72">
        <v>85.392380461802276</v>
      </c>
      <c r="E336" s="72">
        <v>777.22000000000014</v>
      </c>
      <c r="F336" s="95"/>
    </row>
    <row r="337" spans="1:6" ht="15.15" hidden="1" customHeight="1" outlineLevel="1">
      <c r="A337" s="70"/>
      <c r="B337" s="71" t="s">
        <v>275</v>
      </c>
      <c r="C337" s="72">
        <v>0</v>
      </c>
      <c r="D337" s="72">
        <v>0</v>
      </c>
      <c r="E337" s="72">
        <v>0</v>
      </c>
      <c r="F337" s="95"/>
    </row>
    <row r="338" spans="1:6" ht="15.15" hidden="1" customHeight="1" outlineLevel="1">
      <c r="A338" s="70"/>
      <c r="B338" s="71" t="s">
        <v>205</v>
      </c>
      <c r="C338" s="73"/>
      <c r="D338" s="72">
        <v>3062</v>
      </c>
      <c r="E338" s="72">
        <v>3062</v>
      </c>
      <c r="F338" s="95"/>
    </row>
    <row r="339" spans="1:6" ht="15.15" hidden="1" customHeight="1" outlineLevel="1">
      <c r="A339" s="70"/>
      <c r="B339" s="71" t="s">
        <v>206</v>
      </c>
      <c r="C339" s="72">
        <v>261</v>
      </c>
      <c r="D339" s="72">
        <v>7192</v>
      </c>
      <c r="E339" s="72">
        <v>7453</v>
      </c>
      <c r="F339" s="95"/>
    </row>
    <row r="340" spans="1:6" ht="15.15" hidden="1" customHeight="1" outlineLevel="1">
      <c r="A340" s="70"/>
      <c r="B340" s="71" t="s">
        <v>268</v>
      </c>
      <c r="C340" s="73"/>
      <c r="D340" s="73"/>
      <c r="E340" s="72">
        <v>0</v>
      </c>
      <c r="F340" s="95"/>
    </row>
    <row r="341" spans="1:6" ht="15.15" hidden="1" customHeight="1" outlineLevel="1">
      <c r="A341" s="70"/>
      <c r="B341" s="71" t="s">
        <v>207</v>
      </c>
      <c r="C341" s="72">
        <v>1362</v>
      </c>
      <c r="D341" s="72">
        <v>16495</v>
      </c>
      <c r="E341" s="72">
        <v>17857</v>
      </c>
      <c r="F341" s="95"/>
    </row>
    <row r="342" spans="1:6" ht="15.15" hidden="1" customHeight="1" outlineLevel="1">
      <c r="A342" s="70"/>
      <c r="B342" s="71" t="s">
        <v>270</v>
      </c>
      <c r="C342" s="72">
        <v>533</v>
      </c>
      <c r="D342" s="72">
        <v>0</v>
      </c>
      <c r="E342" s="72">
        <v>533</v>
      </c>
      <c r="F342" s="95"/>
    </row>
    <row r="343" spans="1:6" ht="15.15" hidden="1" customHeight="1" outlineLevel="1">
      <c r="A343" s="70"/>
      <c r="B343" s="71" t="s">
        <v>208</v>
      </c>
      <c r="C343" s="73">
        <v>855</v>
      </c>
      <c r="D343" s="73">
        <v>1495197</v>
      </c>
      <c r="E343" s="72">
        <v>1496052</v>
      </c>
      <c r="F343" s="95"/>
    </row>
    <row r="344" spans="1:6" ht="15.15" hidden="1" customHeight="1" outlineLevel="1">
      <c r="A344" s="70"/>
      <c r="B344" s="71" t="s">
        <v>209</v>
      </c>
      <c r="C344" s="72">
        <v>0</v>
      </c>
      <c r="D344" s="72">
        <v>0</v>
      </c>
      <c r="E344" s="72">
        <v>0</v>
      </c>
      <c r="F344" s="95"/>
    </row>
    <row r="345" spans="1:6" ht="15.15" hidden="1" customHeight="1" outlineLevel="1">
      <c r="A345" s="70"/>
      <c r="B345" s="71" t="s">
        <v>281</v>
      </c>
      <c r="C345" s="72">
        <v>0</v>
      </c>
      <c r="D345" s="72">
        <v>0</v>
      </c>
      <c r="E345" s="72">
        <v>0</v>
      </c>
      <c r="F345" s="95"/>
    </row>
    <row r="346" spans="1:6" ht="15.15" hidden="1" customHeight="1" outlineLevel="1">
      <c r="A346" s="70"/>
      <c r="B346" s="71" t="s">
        <v>210</v>
      </c>
      <c r="C346" s="72">
        <v>0</v>
      </c>
      <c r="D346" s="72">
        <v>0</v>
      </c>
      <c r="E346" s="72">
        <v>0</v>
      </c>
      <c r="F346" s="95"/>
    </row>
    <row r="347" spans="1:6" ht="15.15" hidden="1" customHeight="1" outlineLevel="1">
      <c r="A347" s="70"/>
      <c r="B347" s="71" t="s">
        <v>211</v>
      </c>
      <c r="C347" s="72">
        <v>0</v>
      </c>
      <c r="D347" s="72">
        <v>0</v>
      </c>
      <c r="E347" s="72">
        <v>0</v>
      </c>
      <c r="F347" s="95"/>
    </row>
    <row r="348" spans="1:6" ht="15.15" hidden="1" customHeight="1" outlineLevel="1">
      <c r="A348" s="70"/>
      <c r="B348" s="71" t="s">
        <v>212</v>
      </c>
      <c r="C348" s="72">
        <v>0</v>
      </c>
      <c r="D348" s="72">
        <v>0</v>
      </c>
      <c r="E348" s="72">
        <v>0</v>
      </c>
      <c r="F348" s="95"/>
    </row>
    <row r="349" spans="1:6" ht="15.15" hidden="1" customHeight="1" outlineLevel="1">
      <c r="A349" s="70"/>
      <c r="B349" s="71" t="s">
        <v>213</v>
      </c>
      <c r="C349" s="72">
        <v>280538</v>
      </c>
      <c r="D349" s="72">
        <v>3405624</v>
      </c>
      <c r="E349" s="72">
        <v>3686162</v>
      </c>
      <c r="F349" s="95"/>
    </row>
    <row r="350" spans="1:6" ht="15.15" hidden="1" customHeight="1" outlineLevel="1">
      <c r="A350" s="70"/>
      <c r="B350" s="71" t="s">
        <v>214</v>
      </c>
      <c r="C350" s="73"/>
      <c r="D350" s="73"/>
      <c r="E350" s="72">
        <v>0</v>
      </c>
      <c r="F350" s="95"/>
    </row>
    <row r="351" spans="1:6" ht="15.15" hidden="1" customHeight="1" outlineLevel="1">
      <c r="A351" s="70"/>
      <c r="B351" s="71" t="s">
        <v>269</v>
      </c>
      <c r="C351" s="73"/>
      <c r="D351" s="73"/>
      <c r="E351" s="72">
        <v>0</v>
      </c>
      <c r="F351" s="95"/>
    </row>
    <row r="352" spans="1:6" ht="15.15" hidden="1" customHeight="1" outlineLevel="1">
      <c r="A352" s="70"/>
      <c r="B352" s="71" t="s">
        <v>215</v>
      </c>
      <c r="C352" s="73"/>
      <c r="D352" s="73"/>
      <c r="E352" s="72">
        <v>0</v>
      </c>
      <c r="F352" s="95"/>
    </row>
    <row r="353" spans="1:6" ht="15.15" hidden="1" customHeight="1" outlineLevel="1">
      <c r="A353" s="70"/>
      <c r="B353" s="71" t="s">
        <v>216</v>
      </c>
      <c r="C353" s="72">
        <v>0</v>
      </c>
      <c r="D353" s="72">
        <v>0</v>
      </c>
      <c r="E353" s="72">
        <v>0</v>
      </c>
      <c r="F353" s="95"/>
    </row>
    <row r="354" spans="1:6" ht="15.15" hidden="1" customHeight="1" outlineLevel="1">
      <c r="A354" s="70"/>
      <c r="B354" s="71" t="s">
        <v>217</v>
      </c>
      <c r="C354" s="72">
        <v>436680</v>
      </c>
      <c r="D354" s="72">
        <v>734975</v>
      </c>
      <c r="E354" s="72">
        <v>1171655</v>
      </c>
      <c r="F354" s="95"/>
    </row>
    <row r="355" spans="1:6" ht="15.15" hidden="1" customHeight="1" outlineLevel="1">
      <c r="A355" s="70"/>
      <c r="B355" s="71" t="s">
        <v>218</v>
      </c>
      <c r="C355" s="72">
        <v>0</v>
      </c>
      <c r="D355" s="73"/>
      <c r="E355" s="72">
        <v>0</v>
      </c>
      <c r="F355" s="95"/>
    </row>
    <row r="356" spans="1:6" ht="15.15" hidden="1" customHeight="1" outlineLevel="1">
      <c r="A356" s="70"/>
      <c r="B356" s="71" t="s">
        <v>219</v>
      </c>
      <c r="C356" s="73"/>
      <c r="D356" s="73"/>
      <c r="E356" s="72">
        <v>0</v>
      </c>
      <c r="F356" s="95"/>
    </row>
    <row r="357" spans="1:6" ht="15.15" hidden="1" customHeight="1" outlineLevel="1">
      <c r="A357" s="70"/>
      <c r="B357" s="71" t="s">
        <v>220</v>
      </c>
      <c r="C357" s="72">
        <v>0</v>
      </c>
      <c r="D357" s="72">
        <v>0</v>
      </c>
      <c r="E357" s="72">
        <v>0</v>
      </c>
      <c r="F357" s="95"/>
    </row>
    <row r="358" spans="1:6" ht="15.15" customHeight="1" collapsed="1">
      <c r="A358" s="70" t="s">
        <v>75</v>
      </c>
      <c r="B358" s="74" t="s">
        <v>169</v>
      </c>
      <c r="C358" s="72">
        <f>SUM($C$332:$C$357)</f>
        <v>720920.82761953818</v>
      </c>
      <c r="D358" s="72">
        <f>SUM($D$332:$D$357)</f>
        <v>5662630.392380462</v>
      </c>
      <c r="E358" s="72">
        <f>SUM($E$332:$E$357)</f>
        <v>6383551.2199999997</v>
      </c>
      <c r="F358" s="95"/>
    </row>
    <row r="359" spans="1:6" ht="15.15" hidden="1" customHeight="1" outlineLevel="1">
      <c r="A359" s="70"/>
      <c r="B359" s="71" t="s">
        <v>280</v>
      </c>
      <c r="C359" s="72">
        <v>0</v>
      </c>
      <c r="D359" s="72">
        <v>8402707.1999999993</v>
      </c>
      <c r="E359" s="72">
        <v>8402707.1999999993</v>
      </c>
      <c r="F359" s="95"/>
    </row>
    <row r="360" spans="1:6" ht="15.15" hidden="1" customHeight="1" outlineLevel="1">
      <c r="A360" s="70"/>
      <c r="B360" s="71" t="s">
        <v>203</v>
      </c>
      <c r="C360" s="72">
        <v>84574319</v>
      </c>
      <c r="D360" s="72">
        <v>833076</v>
      </c>
      <c r="E360" s="72">
        <v>85407395</v>
      </c>
      <c r="F360" s="95"/>
    </row>
    <row r="361" spans="1:6" ht="15.15" hidden="1" customHeight="1" outlineLevel="1">
      <c r="A361" s="70"/>
      <c r="B361" s="71" t="s">
        <v>204</v>
      </c>
      <c r="C361" s="72">
        <v>59678263.079999998</v>
      </c>
      <c r="D361" s="72">
        <v>61670269.920000002</v>
      </c>
      <c r="E361" s="72">
        <v>121348533</v>
      </c>
      <c r="F361" s="95"/>
    </row>
    <row r="362" spans="1:6" ht="15.15" hidden="1" customHeight="1" outlineLevel="1">
      <c r="A362" s="70"/>
      <c r="B362" s="71" t="s">
        <v>267</v>
      </c>
      <c r="C362" s="72">
        <v>0</v>
      </c>
      <c r="D362" s="72">
        <v>0</v>
      </c>
      <c r="E362" s="72">
        <v>0</v>
      </c>
      <c r="F362" s="95"/>
    </row>
    <row r="363" spans="1:6" ht="15.15" hidden="1" customHeight="1" outlineLevel="1">
      <c r="A363" s="70"/>
      <c r="B363" s="71" t="s">
        <v>274</v>
      </c>
      <c r="C363" s="72">
        <v>12275621.492789056</v>
      </c>
      <c r="D363" s="72">
        <v>1536033.6272109437</v>
      </c>
      <c r="E363" s="72">
        <v>13811655.119999999</v>
      </c>
      <c r="F363" s="95"/>
    </row>
    <row r="364" spans="1:6" ht="15.15" hidden="1" customHeight="1" outlineLevel="1">
      <c r="A364" s="70"/>
      <c r="B364" s="71" t="s">
        <v>275</v>
      </c>
      <c r="C364" s="72">
        <v>26178</v>
      </c>
      <c r="D364" s="72">
        <v>18720166</v>
      </c>
      <c r="E364" s="72">
        <v>18746344</v>
      </c>
      <c r="F364" s="95"/>
    </row>
    <row r="365" spans="1:6" ht="15.15" hidden="1" customHeight="1" outlineLevel="1">
      <c r="A365" s="70"/>
      <c r="B365" s="71" t="s">
        <v>205</v>
      </c>
      <c r="C365" s="72">
        <v>238498971</v>
      </c>
      <c r="D365" s="72">
        <v>2026371102</v>
      </c>
      <c r="E365" s="72">
        <v>2264870073</v>
      </c>
      <c r="F365" s="95"/>
    </row>
    <row r="366" spans="1:6" ht="15.15" hidden="1" customHeight="1" outlineLevel="1">
      <c r="A366" s="70"/>
      <c r="B366" s="71" t="s">
        <v>206</v>
      </c>
      <c r="C366" s="72">
        <v>47380738</v>
      </c>
      <c r="D366" s="72">
        <v>724417853</v>
      </c>
      <c r="E366" s="72">
        <v>771798591</v>
      </c>
      <c r="F366" s="95"/>
    </row>
    <row r="367" spans="1:6" ht="15.15" hidden="1" customHeight="1" outlineLevel="1">
      <c r="A367" s="70"/>
      <c r="B367" s="71" t="s">
        <v>268</v>
      </c>
      <c r="C367" s="72">
        <v>857779</v>
      </c>
      <c r="D367" s="72">
        <v>14927491</v>
      </c>
      <c r="E367" s="72">
        <v>15785270</v>
      </c>
      <c r="F367" s="95"/>
    </row>
    <row r="368" spans="1:6" ht="15.15" hidden="1" customHeight="1" outlineLevel="1">
      <c r="A368" s="70"/>
      <c r="B368" s="71" t="s">
        <v>207</v>
      </c>
      <c r="C368" s="72">
        <v>313628228</v>
      </c>
      <c r="D368" s="72">
        <v>1821542301</v>
      </c>
      <c r="E368" s="72">
        <v>2135170529</v>
      </c>
      <c r="F368" s="95"/>
    </row>
    <row r="369" spans="1:6" ht="15.15" hidden="1" customHeight="1" outlineLevel="1">
      <c r="A369" s="70"/>
      <c r="B369" s="71" t="s">
        <v>270</v>
      </c>
      <c r="C369" s="72">
        <v>120024725</v>
      </c>
      <c r="D369" s="72">
        <v>0</v>
      </c>
      <c r="E369" s="72">
        <v>120024725</v>
      </c>
      <c r="F369" s="95"/>
    </row>
    <row r="370" spans="1:6" ht="15.15" hidden="1" customHeight="1" outlineLevel="1">
      <c r="A370" s="70"/>
      <c r="B370" s="71" t="s">
        <v>208</v>
      </c>
      <c r="C370" s="72">
        <v>302074659</v>
      </c>
      <c r="D370" s="72">
        <v>3541455075</v>
      </c>
      <c r="E370" s="72">
        <v>3843529734</v>
      </c>
      <c r="F370" s="95"/>
    </row>
    <row r="371" spans="1:6" ht="15.15" hidden="1" customHeight="1" outlineLevel="1">
      <c r="A371" s="70"/>
      <c r="B371" s="71" t="s">
        <v>209</v>
      </c>
      <c r="C371" s="72">
        <v>85413170</v>
      </c>
      <c r="D371" s="72">
        <v>5095263</v>
      </c>
      <c r="E371" s="72">
        <v>90508433</v>
      </c>
      <c r="F371" s="95"/>
    </row>
    <row r="372" spans="1:6" ht="15.15" hidden="1" customHeight="1" outlineLevel="1">
      <c r="A372" s="70"/>
      <c r="B372" s="71" t="s">
        <v>281</v>
      </c>
      <c r="C372" s="72">
        <v>0</v>
      </c>
      <c r="D372" s="72">
        <v>93771830</v>
      </c>
      <c r="E372" s="72">
        <v>93771830</v>
      </c>
      <c r="F372" s="95"/>
    </row>
    <row r="373" spans="1:6" ht="15.15" hidden="1" customHeight="1" outlineLevel="1">
      <c r="A373" s="70"/>
      <c r="B373" s="71" t="s">
        <v>210</v>
      </c>
      <c r="C373" s="72">
        <v>26005887.807377808</v>
      </c>
      <c r="D373" s="72">
        <v>154951.19262219232</v>
      </c>
      <c r="E373" s="72">
        <v>26160839</v>
      </c>
      <c r="F373" s="95"/>
    </row>
    <row r="374" spans="1:6" ht="15.15" hidden="1" customHeight="1" outlineLevel="1">
      <c r="A374" s="70"/>
      <c r="B374" s="71" t="s">
        <v>211</v>
      </c>
      <c r="C374" s="72">
        <v>12502</v>
      </c>
      <c r="D374" s="72">
        <v>67846326</v>
      </c>
      <c r="E374" s="72">
        <v>67858828</v>
      </c>
      <c r="F374" s="95"/>
    </row>
    <row r="375" spans="1:6" ht="15.15" hidden="1" customHeight="1" outlineLevel="1">
      <c r="A375" s="70"/>
      <c r="B375" s="71" t="s">
        <v>212</v>
      </c>
      <c r="C375" s="72">
        <v>32580836.693468664</v>
      </c>
      <c r="D375" s="72">
        <v>201256531.78653133</v>
      </c>
      <c r="E375" s="72">
        <v>233837368.47999999</v>
      </c>
      <c r="F375" s="95"/>
    </row>
    <row r="376" spans="1:6" ht="15.15" hidden="1" customHeight="1" outlineLevel="1">
      <c r="A376" s="70"/>
      <c r="B376" s="71" t="s">
        <v>213</v>
      </c>
      <c r="C376" s="72">
        <v>158658950</v>
      </c>
      <c r="D376" s="72">
        <v>2238070856</v>
      </c>
      <c r="E376" s="72">
        <v>2396729806</v>
      </c>
      <c r="F376" s="95"/>
    </row>
    <row r="377" spans="1:6" ht="15.15" hidden="1" customHeight="1" outlineLevel="1">
      <c r="A377" s="70"/>
      <c r="B377" s="71" t="s">
        <v>214</v>
      </c>
      <c r="C377" s="72">
        <v>8164692</v>
      </c>
      <c r="D377" s="72">
        <v>18532764</v>
      </c>
      <c r="E377" s="72">
        <v>26697456</v>
      </c>
      <c r="F377" s="95"/>
    </row>
    <row r="378" spans="1:6" ht="15.15" hidden="1" customHeight="1" outlineLevel="1">
      <c r="A378" s="70"/>
      <c r="B378" s="71" t="s">
        <v>269</v>
      </c>
      <c r="C378" s="72">
        <v>536424</v>
      </c>
      <c r="D378" s="72">
        <v>24798728.449999999</v>
      </c>
      <c r="E378" s="72">
        <v>25335152.449999999</v>
      </c>
      <c r="F378" s="95"/>
    </row>
    <row r="379" spans="1:6" ht="15.15" hidden="1" customHeight="1" outlineLevel="1">
      <c r="A379" s="70"/>
      <c r="B379" s="71" t="s">
        <v>215</v>
      </c>
      <c r="C379" s="72">
        <v>5664827.5800000001</v>
      </c>
      <c r="D379" s="72">
        <v>0</v>
      </c>
      <c r="E379" s="72">
        <v>5664827.5800000001</v>
      </c>
      <c r="F379" s="95"/>
    </row>
    <row r="380" spans="1:6" ht="15.15" hidden="1" customHeight="1" outlineLevel="1">
      <c r="A380" s="70"/>
      <c r="B380" s="71" t="s">
        <v>216</v>
      </c>
      <c r="C380" s="72">
        <v>1756895</v>
      </c>
      <c r="D380" s="72">
        <v>0</v>
      </c>
      <c r="E380" s="72">
        <v>1756895</v>
      </c>
      <c r="F380" s="95"/>
    </row>
    <row r="381" spans="1:6" ht="15.15" hidden="1" customHeight="1" outlineLevel="1">
      <c r="A381" s="70"/>
      <c r="B381" s="71" t="s">
        <v>217</v>
      </c>
      <c r="C381" s="72">
        <v>324505263</v>
      </c>
      <c r="D381" s="72">
        <v>1484603294</v>
      </c>
      <c r="E381" s="72">
        <v>1809108557</v>
      </c>
      <c r="F381" s="95"/>
    </row>
    <row r="382" spans="1:6" ht="15.15" hidden="1" customHeight="1" outlineLevel="1">
      <c r="A382" s="70"/>
      <c r="B382" s="71" t="s">
        <v>218</v>
      </c>
      <c r="C382" s="72">
        <v>133076003</v>
      </c>
      <c r="D382" s="72">
        <v>160511742</v>
      </c>
      <c r="E382" s="72">
        <v>293587745</v>
      </c>
      <c r="F382" s="95"/>
    </row>
    <row r="383" spans="1:6" ht="15.15" hidden="1" customHeight="1" outlineLevel="1">
      <c r="A383" s="70"/>
      <c r="B383" s="71" t="s">
        <v>219</v>
      </c>
      <c r="C383" s="72">
        <v>31649809.772966482</v>
      </c>
      <c r="D383" s="72">
        <v>467364226.65703344</v>
      </c>
      <c r="E383" s="72">
        <v>499014036.42999995</v>
      </c>
      <c r="F383" s="95"/>
    </row>
    <row r="384" spans="1:6" ht="15.15" hidden="1" customHeight="1" outlineLevel="1">
      <c r="A384" s="70"/>
      <c r="B384" s="71" t="s">
        <v>220</v>
      </c>
      <c r="C384" s="72">
        <v>80143895</v>
      </c>
      <c r="D384" s="72">
        <v>311050040</v>
      </c>
      <c r="E384" s="72">
        <v>391193935</v>
      </c>
      <c r="F384" s="95"/>
    </row>
    <row r="385" spans="1:6" ht="15.15" customHeight="1" collapsed="1">
      <c r="A385" s="70" t="s">
        <v>77</v>
      </c>
      <c r="B385" s="74" t="s">
        <v>233</v>
      </c>
      <c r="C385" s="72">
        <f>SUM($C$359:$C$384)</f>
        <v>2067188637.4266019</v>
      </c>
      <c r="D385" s="72">
        <f>SUM($D$359:$D$384)</f>
        <v>13292932627.833399</v>
      </c>
      <c r="E385" s="72">
        <f>SUM($E$359:$E$384)</f>
        <v>15360121265.26</v>
      </c>
      <c r="F385" s="95"/>
    </row>
    <row r="386" spans="1:6" ht="15.15" hidden="1" customHeight="1" outlineLevel="1">
      <c r="A386" s="70"/>
      <c r="B386" s="71" t="s">
        <v>280</v>
      </c>
      <c r="C386" s="72">
        <v>0</v>
      </c>
      <c r="D386" s="72">
        <v>-334714.75999999885</v>
      </c>
      <c r="E386" s="72">
        <v>-334714.75999999885</v>
      </c>
      <c r="F386" s="95"/>
    </row>
    <row r="387" spans="1:6" ht="15.15" hidden="1" customHeight="1" outlineLevel="1">
      <c r="A387" s="70"/>
      <c r="B387" s="71" t="s">
        <v>203</v>
      </c>
      <c r="C387" s="72">
        <v>20474852</v>
      </c>
      <c r="D387" s="72">
        <v>-829360</v>
      </c>
      <c r="E387" s="72">
        <v>19645492</v>
      </c>
      <c r="F387" s="95"/>
    </row>
    <row r="388" spans="1:6" ht="15.15" hidden="1" customHeight="1" outlineLevel="1">
      <c r="A388" s="70"/>
      <c r="B388" s="71" t="s">
        <v>204</v>
      </c>
      <c r="C388" s="72">
        <v>-1067076.1218201146</v>
      </c>
      <c r="D388" s="72">
        <v>4178251.1218201146</v>
      </c>
      <c r="E388" s="72">
        <v>3111175</v>
      </c>
      <c r="F388" s="95"/>
    </row>
    <row r="389" spans="1:6" ht="15.15" hidden="1" customHeight="1" outlineLevel="1">
      <c r="A389" s="70"/>
      <c r="B389" s="71" t="s">
        <v>267</v>
      </c>
      <c r="C389" s="72">
        <v>0</v>
      </c>
      <c r="D389" s="72">
        <v>0</v>
      </c>
      <c r="E389" s="72">
        <v>0</v>
      </c>
      <c r="F389" s="95"/>
    </row>
    <row r="390" spans="1:6" ht="15.15" hidden="1" customHeight="1" outlineLevel="1">
      <c r="A390" s="70"/>
      <c r="B390" s="71" t="s">
        <v>274</v>
      </c>
      <c r="C390" s="72">
        <v>769417.94721094146</v>
      </c>
      <c r="D390" s="72">
        <v>74116.982789057307</v>
      </c>
      <c r="E390" s="72">
        <v>843534.92999999877</v>
      </c>
      <c r="F390" s="95"/>
    </row>
    <row r="391" spans="1:6" ht="15.15" hidden="1" customHeight="1" outlineLevel="1">
      <c r="A391" s="70"/>
      <c r="B391" s="71" t="s">
        <v>275</v>
      </c>
      <c r="C391" s="72">
        <v>-4374</v>
      </c>
      <c r="D391" s="72">
        <v>-117727</v>
      </c>
      <c r="E391" s="72">
        <v>-122101</v>
      </c>
      <c r="F391" s="95"/>
    </row>
    <row r="392" spans="1:6" ht="15.15" hidden="1" customHeight="1" outlineLevel="1">
      <c r="A392" s="70"/>
      <c r="B392" s="71" t="s">
        <v>205</v>
      </c>
      <c r="C392" s="72">
        <v>56634708</v>
      </c>
      <c r="D392" s="72">
        <v>275181888</v>
      </c>
      <c r="E392" s="72">
        <v>331816596</v>
      </c>
      <c r="F392" s="95"/>
    </row>
    <row r="393" spans="1:6" ht="15.15" hidden="1" customHeight="1" outlineLevel="1">
      <c r="A393" s="70"/>
      <c r="B393" s="71" t="s">
        <v>206</v>
      </c>
      <c r="C393" s="72">
        <v>7525213</v>
      </c>
      <c r="D393" s="72">
        <v>53567895</v>
      </c>
      <c r="E393" s="72">
        <v>61093108</v>
      </c>
      <c r="F393" s="95"/>
    </row>
    <row r="394" spans="1:6" ht="15.15" hidden="1" customHeight="1" outlineLevel="1">
      <c r="A394" s="70"/>
      <c r="B394" s="71" t="s">
        <v>268</v>
      </c>
      <c r="C394" s="72">
        <v>-549740</v>
      </c>
      <c r="D394" s="72">
        <v>-3690742</v>
      </c>
      <c r="E394" s="72">
        <v>-4240482</v>
      </c>
      <c r="F394" s="95"/>
    </row>
    <row r="395" spans="1:6" ht="15.15" hidden="1" customHeight="1" outlineLevel="1">
      <c r="A395" s="70"/>
      <c r="B395" s="71" t="s">
        <v>207</v>
      </c>
      <c r="C395" s="72">
        <v>64899914</v>
      </c>
      <c r="D395" s="72">
        <v>172369158</v>
      </c>
      <c r="E395" s="72">
        <v>237269072</v>
      </c>
      <c r="F395" s="95"/>
    </row>
    <row r="396" spans="1:6" ht="15.15" hidden="1" customHeight="1" outlineLevel="1">
      <c r="A396" s="70"/>
      <c r="B396" s="71" t="s">
        <v>270</v>
      </c>
      <c r="C396" s="72">
        <v>13676033</v>
      </c>
      <c r="D396" s="72">
        <v>241707</v>
      </c>
      <c r="E396" s="72">
        <v>13917740</v>
      </c>
      <c r="F396" s="95"/>
    </row>
    <row r="397" spans="1:6" ht="15.15" hidden="1" customHeight="1" outlineLevel="1">
      <c r="A397" s="70"/>
      <c r="B397" s="71" t="s">
        <v>208</v>
      </c>
      <c r="C397" s="72">
        <v>22307289</v>
      </c>
      <c r="D397" s="72">
        <v>176169129</v>
      </c>
      <c r="E397" s="72">
        <v>198476418</v>
      </c>
      <c r="F397" s="95"/>
    </row>
    <row r="398" spans="1:6" ht="15.15" hidden="1" customHeight="1" outlineLevel="1">
      <c r="A398" s="70"/>
      <c r="B398" s="71" t="s">
        <v>209</v>
      </c>
      <c r="C398" s="72">
        <v>5225333</v>
      </c>
      <c r="D398" s="72">
        <v>43975</v>
      </c>
      <c r="E398" s="72">
        <v>5269308</v>
      </c>
      <c r="F398" s="95"/>
    </row>
    <row r="399" spans="1:6" ht="15.15" hidden="1" customHeight="1" outlineLevel="1">
      <c r="A399" s="70"/>
      <c r="B399" s="71" t="s">
        <v>281</v>
      </c>
      <c r="C399" s="72">
        <v>142208</v>
      </c>
      <c r="D399" s="72">
        <v>16737814</v>
      </c>
      <c r="E399" s="72">
        <v>16880022</v>
      </c>
      <c r="F399" s="95"/>
    </row>
    <row r="400" spans="1:6" ht="15.15" hidden="1" customHeight="1" outlineLevel="1">
      <c r="A400" s="70"/>
      <c r="B400" s="71" t="s">
        <v>210</v>
      </c>
      <c r="C400" s="72">
        <v>148441.1926221922</v>
      </c>
      <c r="D400" s="72">
        <v>-30789.73194415227</v>
      </c>
      <c r="E400" s="72">
        <v>117651.46067803993</v>
      </c>
      <c r="F400" s="95"/>
    </row>
    <row r="401" spans="1:6" ht="15.15" hidden="1" customHeight="1" outlineLevel="1">
      <c r="A401" s="70"/>
      <c r="B401" s="71" t="s">
        <v>211</v>
      </c>
      <c r="C401" s="72">
        <v>144003</v>
      </c>
      <c r="D401" s="72">
        <v>7350999</v>
      </c>
      <c r="E401" s="72">
        <v>7495002</v>
      </c>
      <c r="F401" s="95"/>
    </row>
    <row r="402" spans="1:6" ht="15.15" hidden="1" customHeight="1" outlineLevel="1">
      <c r="A402" s="70"/>
      <c r="B402" s="71" t="s">
        <v>212</v>
      </c>
      <c r="C402" s="72">
        <v>2426039.3122656308</v>
      </c>
      <c r="D402" s="72">
        <v>5459272.2609626949</v>
      </c>
      <c r="E402" s="72">
        <v>7885311.5732283257</v>
      </c>
      <c r="F402" s="95"/>
    </row>
    <row r="403" spans="1:6" ht="15.15" hidden="1" customHeight="1" outlineLevel="1">
      <c r="A403" s="70"/>
      <c r="B403" s="71" t="s">
        <v>213</v>
      </c>
      <c r="C403" s="72">
        <v>1071987</v>
      </c>
      <c r="D403" s="72">
        <v>142572949</v>
      </c>
      <c r="E403" s="72">
        <v>143644936</v>
      </c>
      <c r="F403" s="95"/>
    </row>
    <row r="404" spans="1:6" ht="15.15" hidden="1" customHeight="1" outlineLevel="1">
      <c r="A404" s="70"/>
      <c r="B404" s="71" t="s">
        <v>214</v>
      </c>
      <c r="C404" s="72">
        <v>956589</v>
      </c>
      <c r="D404" s="72">
        <v>2724426</v>
      </c>
      <c r="E404" s="72">
        <v>3681015</v>
      </c>
      <c r="F404" s="95"/>
    </row>
    <row r="405" spans="1:6" ht="15.15" hidden="1" customHeight="1" outlineLevel="1">
      <c r="A405" s="70"/>
      <c r="B405" s="71" t="s">
        <v>269</v>
      </c>
      <c r="C405" s="72">
        <v>90312</v>
      </c>
      <c r="D405" s="72">
        <v>1308532.6700000018</v>
      </c>
      <c r="E405" s="72">
        <v>1398844.6700000018</v>
      </c>
      <c r="F405" s="95"/>
    </row>
    <row r="406" spans="1:6" ht="15.15" hidden="1" customHeight="1" outlineLevel="1">
      <c r="A406" s="70"/>
      <c r="B406" s="71" t="s">
        <v>215</v>
      </c>
      <c r="C406" s="72">
        <v>359463.20000000019</v>
      </c>
      <c r="D406" s="72">
        <v>0</v>
      </c>
      <c r="E406" s="72">
        <v>359463.20000000019</v>
      </c>
      <c r="F406" s="95"/>
    </row>
    <row r="407" spans="1:6" ht="15.15" hidden="1" customHeight="1" outlineLevel="1">
      <c r="A407" s="70"/>
      <c r="B407" s="71" t="s">
        <v>216</v>
      </c>
      <c r="C407" s="72">
        <v>-23862</v>
      </c>
      <c r="D407" s="72">
        <v>0</v>
      </c>
      <c r="E407" s="72">
        <v>-23862</v>
      </c>
      <c r="F407" s="95"/>
    </row>
    <row r="408" spans="1:6" ht="15.15" hidden="1" customHeight="1" outlineLevel="1">
      <c r="A408" s="70"/>
      <c r="B408" s="71" t="s">
        <v>217</v>
      </c>
      <c r="C408" s="72">
        <v>14129878</v>
      </c>
      <c r="D408" s="72">
        <v>25007681</v>
      </c>
      <c r="E408" s="72">
        <v>39137559</v>
      </c>
      <c r="F408" s="95"/>
    </row>
    <row r="409" spans="1:6" ht="15.15" hidden="1" customHeight="1" outlineLevel="1">
      <c r="A409" s="70"/>
      <c r="B409" s="71" t="s">
        <v>218</v>
      </c>
      <c r="C409" s="72">
        <v>10362924</v>
      </c>
      <c r="D409" s="72">
        <v>17472153</v>
      </c>
      <c r="E409" s="72">
        <v>27835077</v>
      </c>
      <c r="F409" s="95"/>
    </row>
    <row r="410" spans="1:6" ht="15.15" hidden="1" customHeight="1" outlineLevel="1">
      <c r="A410" s="70"/>
      <c r="B410" s="71" t="s">
        <v>219</v>
      </c>
      <c r="C410" s="72">
        <v>438642.46703351662</v>
      </c>
      <c r="D410" s="72">
        <v>5570131.9629665613</v>
      </c>
      <c r="E410" s="72">
        <v>6008774.4300000779</v>
      </c>
      <c r="F410" s="95"/>
    </row>
    <row r="411" spans="1:6" ht="15.15" hidden="1" customHeight="1" outlineLevel="1">
      <c r="A411" s="70"/>
      <c r="B411" s="71" t="s">
        <v>220</v>
      </c>
      <c r="C411" s="72">
        <v>2207013</v>
      </c>
      <c r="D411" s="72">
        <v>-3339243</v>
      </c>
      <c r="E411" s="72">
        <v>-1132230</v>
      </c>
      <c r="F411" s="95"/>
    </row>
    <row r="412" spans="1:6" ht="15.15" customHeight="1" collapsed="1">
      <c r="A412" s="70" t="s">
        <v>79</v>
      </c>
      <c r="B412" s="74" t="s">
        <v>234</v>
      </c>
      <c r="C412" s="72">
        <f>SUM($C$386:$C$411)</f>
        <v>222345207.99731213</v>
      </c>
      <c r="D412" s="72">
        <f>SUM($D$386:$D$411)</f>
        <v>897687502.5065943</v>
      </c>
      <c r="E412" s="72">
        <f>SUM($E$386:$E$411)</f>
        <v>1120032710.5039065</v>
      </c>
      <c r="F412" s="95"/>
    </row>
    <row r="413" spans="1:6" ht="15.15" customHeight="1">
      <c r="A413" s="445" t="s">
        <v>235</v>
      </c>
      <c r="B413" s="445"/>
      <c r="C413" s="445"/>
      <c r="D413" s="445"/>
      <c r="E413" s="445"/>
    </row>
    <row r="414" spans="1:6" ht="15.15" hidden="1" customHeight="1" outlineLevel="1">
      <c r="A414" s="75"/>
      <c r="B414" s="71" t="s">
        <v>280</v>
      </c>
      <c r="C414" s="72">
        <v>0</v>
      </c>
      <c r="D414" s="72">
        <v>49949.68</v>
      </c>
      <c r="E414" s="72">
        <v>49949.68</v>
      </c>
      <c r="F414" s="95"/>
    </row>
    <row r="415" spans="1:6" ht="15.15" hidden="1" customHeight="1" outlineLevel="1">
      <c r="A415" s="75"/>
      <c r="B415" s="71" t="s">
        <v>203</v>
      </c>
      <c r="C415" s="72">
        <v>190211</v>
      </c>
      <c r="D415" s="72">
        <v>26</v>
      </c>
      <c r="E415" s="72">
        <v>190237</v>
      </c>
      <c r="F415" s="95"/>
    </row>
    <row r="416" spans="1:6" ht="15.15" hidden="1" customHeight="1" outlineLevel="1">
      <c r="A416" s="75"/>
      <c r="B416" s="71" t="s">
        <v>204</v>
      </c>
      <c r="C416" s="72">
        <v>142844</v>
      </c>
      <c r="D416" s="72">
        <v>247644</v>
      </c>
      <c r="E416" s="72">
        <v>390488</v>
      </c>
      <c r="F416" s="95"/>
    </row>
    <row r="417" spans="1:6" ht="15.15" hidden="1" customHeight="1" outlineLevel="1">
      <c r="A417" s="75"/>
      <c r="B417" s="71" t="s">
        <v>267</v>
      </c>
      <c r="C417" s="72">
        <v>0</v>
      </c>
      <c r="D417" s="72">
        <v>0</v>
      </c>
      <c r="E417" s="72">
        <v>0</v>
      </c>
      <c r="F417" s="95"/>
    </row>
    <row r="418" spans="1:6" ht="15.15" hidden="1" customHeight="1" outlineLevel="1">
      <c r="A418" s="75"/>
      <c r="B418" s="71" t="s">
        <v>274</v>
      </c>
      <c r="C418" s="72">
        <v>0</v>
      </c>
      <c r="D418" s="72">
        <v>0</v>
      </c>
      <c r="E418" s="72">
        <v>0</v>
      </c>
      <c r="F418" s="95"/>
    </row>
    <row r="419" spans="1:6" ht="15.15" hidden="1" customHeight="1" outlineLevel="1">
      <c r="A419" s="75"/>
      <c r="B419" s="71" t="s">
        <v>275</v>
      </c>
      <c r="C419" s="72">
        <v>150</v>
      </c>
      <c r="D419" s="72">
        <v>135734</v>
      </c>
      <c r="E419" s="72">
        <v>135884</v>
      </c>
      <c r="F419" s="95"/>
    </row>
    <row r="420" spans="1:6" ht="15.15" hidden="1" customHeight="1" outlineLevel="1">
      <c r="A420" s="75"/>
      <c r="B420" s="71" t="s">
        <v>205</v>
      </c>
      <c r="C420" s="72">
        <v>421937.11016760994</v>
      </c>
      <c r="D420" s="72">
        <v>3822827.8898323909</v>
      </c>
      <c r="E420" s="72">
        <v>4244765.0000000009</v>
      </c>
      <c r="F420" s="95"/>
    </row>
    <row r="421" spans="1:6" ht="15.15" hidden="1" customHeight="1" outlineLevel="1">
      <c r="A421" s="75"/>
      <c r="B421" s="71" t="s">
        <v>206</v>
      </c>
      <c r="C421" s="72">
        <v>153276</v>
      </c>
      <c r="D421" s="72">
        <v>1921137</v>
      </c>
      <c r="E421" s="72">
        <v>2074413</v>
      </c>
      <c r="F421" s="95"/>
    </row>
    <row r="422" spans="1:6" ht="15.15" hidden="1" customHeight="1" outlineLevel="1">
      <c r="A422" s="75"/>
      <c r="B422" s="71" t="s">
        <v>268</v>
      </c>
      <c r="C422" s="72">
        <v>0</v>
      </c>
      <c r="D422" s="72">
        <v>0</v>
      </c>
      <c r="E422" s="72">
        <v>0</v>
      </c>
      <c r="F422" s="95"/>
    </row>
    <row r="423" spans="1:6" ht="15.15" hidden="1" customHeight="1" outlineLevel="1">
      <c r="A423" s="75"/>
      <c r="B423" s="71" t="s">
        <v>207</v>
      </c>
      <c r="C423" s="72">
        <v>598375</v>
      </c>
      <c r="D423" s="72">
        <v>3164903</v>
      </c>
      <c r="E423" s="72">
        <v>3763278</v>
      </c>
      <c r="F423" s="95"/>
    </row>
    <row r="424" spans="1:6" ht="15.15" hidden="1" customHeight="1" outlineLevel="1">
      <c r="A424" s="75"/>
      <c r="B424" s="71" t="s">
        <v>270</v>
      </c>
      <c r="C424" s="72">
        <v>12787</v>
      </c>
      <c r="D424" s="72">
        <v>0</v>
      </c>
      <c r="E424" s="72">
        <v>12787</v>
      </c>
      <c r="F424" s="95"/>
    </row>
    <row r="425" spans="1:6" ht="15.15" hidden="1" customHeight="1" outlineLevel="1">
      <c r="A425" s="75"/>
      <c r="B425" s="71" t="s">
        <v>208</v>
      </c>
      <c r="C425" s="72">
        <v>684303</v>
      </c>
      <c r="D425" s="72">
        <v>8776687</v>
      </c>
      <c r="E425" s="72">
        <v>9460990</v>
      </c>
      <c r="F425" s="95"/>
    </row>
    <row r="426" spans="1:6" ht="15.15" hidden="1" customHeight="1" outlineLevel="1">
      <c r="A426" s="75"/>
      <c r="B426" s="71" t="s">
        <v>209</v>
      </c>
      <c r="C426" s="72">
        <v>0</v>
      </c>
      <c r="D426" s="72">
        <v>0</v>
      </c>
      <c r="E426" s="72">
        <v>0</v>
      </c>
      <c r="F426" s="95"/>
    </row>
    <row r="427" spans="1:6" ht="15.15" hidden="1" customHeight="1" outlineLevel="1">
      <c r="A427" s="75"/>
      <c r="B427" s="71" t="s">
        <v>281</v>
      </c>
      <c r="C427" s="72">
        <v>-823</v>
      </c>
      <c r="D427" s="72">
        <v>1988126</v>
      </c>
      <c r="E427" s="72">
        <v>1987303</v>
      </c>
      <c r="F427" s="95"/>
    </row>
    <row r="428" spans="1:6" ht="15.15" hidden="1" customHeight="1" outlineLevel="1">
      <c r="A428" s="75"/>
      <c r="B428" s="71" t="s">
        <v>210</v>
      </c>
      <c r="C428" s="72">
        <v>27475</v>
      </c>
      <c r="D428" s="72">
        <v>1455</v>
      </c>
      <c r="E428" s="72">
        <v>28930</v>
      </c>
      <c r="F428" s="95"/>
    </row>
    <row r="429" spans="1:6" ht="15.15" hidden="1" customHeight="1" outlineLevel="1">
      <c r="A429" s="75"/>
      <c r="B429" s="71" t="s">
        <v>211</v>
      </c>
      <c r="C429" s="72">
        <v>6588</v>
      </c>
      <c r="D429" s="72">
        <v>508545</v>
      </c>
      <c r="E429" s="72">
        <v>515133</v>
      </c>
      <c r="F429" s="95"/>
    </row>
    <row r="430" spans="1:6" ht="15.15" hidden="1" customHeight="1" outlineLevel="1">
      <c r="A430" s="75"/>
      <c r="B430" s="71" t="s">
        <v>212</v>
      </c>
      <c r="C430" s="73"/>
      <c r="D430" s="73"/>
      <c r="E430" s="72">
        <v>0</v>
      </c>
      <c r="F430" s="95"/>
    </row>
    <row r="431" spans="1:6" ht="15.15" hidden="1" customHeight="1" outlineLevel="1">
      <c r="A431" s="75"/>
      <c r="B431" s="71" t="s">
        <v>213</v>
      </c>
      <c r="C431" s="72">
        <v>193163</v>
      </c>
      <c r="D431" s="72">
        <v>2664377</v>
      </c>
      <c r="E431" s="72">
        <v>2857540</v>
      </c>
      <c r="F431" s="95"/>
    </row>
    <row r="432" spans="1:6" ht="15.15" hidden="1" customHeight="1" outlineLevel="1">
      <c r="A432" s="75"/>
      <c r="B432" s="71" t="s">
        <v>214</v>
      </c>
      <c r="C432" s="73"/>
      <c r="D432" s="73"/>
      <c r="E432" s="72">
        <v>0</v>
      </c>
      <c r="F432" s="95"/>
    </row>
    <row r="433" spans="1:6" ht="15.15" hidden="1" customHeight="1" outlineLevel="1">
      <c r="A433" s="75"/>
      <c r="B433" s="71" t="s">
        <v>269</v>
      </c>
      <c r="C433" s="73">
        <v>6142</v>
      </c>
      <c r="D433" s="73">
        <v>30275</v>
      </c>
      <c r="E433" s="72">
        <v>36417</v>
      </c>
      <c r="F433" s="95"/>
    </row>
    <row r="434" spans="1:6" ht="15.15" hidden="1" customHeight="1" outlineLevel="1">
      <c r="A434" s="75"/>
      <c r="B434" s="71" t="s">
        <v>215</v>
      </c>
      <c r="C434" s="73"/>
      <c r="D434" s="73"/>
      <c r="E434" s="72">
        <v>0</v>
      </c>
      <c r="F434" s="95"/>
    </row>
    <row r="435" spans="1:6" ht="15.15" hidden="1" customHeight="1" outlineLevel="1">
      <c r="A435" s="75"/>
      <c r="B435" s="71" t="s">
        <v>216</v>
      </c>
      <c r="C435" s="72">
        <v>31847</v>
      </c>
      <c r="D435" s="72">
        <v>0</v>
      </c>
      <c r="E435" s="72">
        <v>31847</v>
      </c>
      <c r="F435" s="95"/>
    </row>
    <row r="436" spans="1:6" ht="15.15" hidden="1" customHeight="1" outlineLevel="1">
      <c r="A436" s="75"/>
      <c r="B436" s="71" t="s">
        <v>217</v>
      </c>
      <c r="C436" s="72">
        <v>124696</v>
      </c>
      <c r="D436" s="72">
        <v>958074</v>
      </c>
      <c r="E436" s="72">
        <v>1082770</v>
      </c>
      <c r="F436" s="95"/>
    </row>
    <row r="437" spans="1:6" ht="15.15" hidden="1" customHeight="1" outlineLevel="1">
      <c r="A437" s="75"/>
      <c r="B437" s="71" t="s">
        <v>218</v>
      </c>
      <c r="C437" s="73"/>
      <c r="D437" s="73"/>
      <c r="E437" s="72">
        <v>0</v>
      </c>
      <c r="F437" s="95"/>
    </row>
    <row r="438" spans="1:6" ht="15.15" hidden="1" customHeight="1" outlineLevel="1">
      <c r="A438" s="75"/>
      <c r="B438" s="71" t="s">
        <v>219</v>
      </c>
      <c r="C438" s="72">
        <v>156344.51882974472</v>
      </c>
      <c r="D438" s="72">
        <v>2128594.4811702548</v>
      </c>
      <c r="E438" s="72">
        <v>2284938.9999999995</v>
      </c>
      <c r="F438" s="95"/>
    </row>
    <row r="439" spans="1:6" ht="15.15" hidden="1" customHeight="1" outlineLevel="1">
      <c r="A439" s="75"/>
      <c r="B439" s="71" t="s">
        <v>220</v>
      </c>
      <c r="C439" s="72">
        <v>0</v>
      </c>
      <c r="D439" s="72">
        <v>0</v>
      </c>
      <c r="E439" s="72">
        <v>0</v>
      </c>
      <c r="F439" s="95"/>
    </row>
    <row r="440" spans="1:6" ht="15.15" customHeight="1" collapsed="1">
      <c r="A440" s="75" t="s">
        <v>81</v>
      </c>
      <c r="B440" s="74" t="s">
        <v>236</v>
      </c>
      <c r="C440" s="72">
        <f>SUM($C$414:$C$439)</f>
        <v>2749315.6289973548</v>
      </c>
      <c r="D440" s="72">
        <f>SUM($D$414:$D$439)</f>
        <v>26398355.051002648</v>
      </c>
      <c r="E440" s="72">
        <f>SUM($E$414:$E$439)</f>
        <v>29147670.68</v>
      </c>
      <c r="F440" s="95"/>
    </row>
    <row r="441" spans="1:6" ht="15.15" hidden="1" customHeight="1" outlineLevel="1">
      <c r="A441" s="75"/>
      <c r="B441" s="71" t="s">
        <v>280</v>
      </c>
      <c r="C441" s="72">
        <v>0</v>
      </c>
      <c r="D441" s="72">
        <v>813</v>
      </c>
      <c r="E441" s="72">
        <v>813</v>
      </c>
      <c r="F441" s="95"/>
    </row>
    <row r="442" spans="1:6" ht="15.15" hidden="1" customHeight="1" outlineLevel="1">
      <c r="A442" s="75"/>
      <c r="B442" s="71" t="s">
        <v>203</v>
      </c>
      <c r="C442" s="72">
        <v>-39</v>
      </c>
      <c r="D442" s="72">
        <v>39</v>
      </c>
      <c r="E442" s="72">
        <v>0</v>
      </c>
      <c r="F442" s="95"/>
    </row>
    <row r="443" spans="1:6" ht="15.15" hidden="1" customHeight="1" outlineLevel="1">
      <c r="A443" s="75"/>
      <c r="B443" s="71" t="s">
        <v>204</v>
      </c>
      <c r="C443" s="72">
        <v>16300</v>
      </c>
      <c r="D443" s="72">
        <v>17730</v>
      </c>
      <c r="E443" s="72">
        <v>34030</v>
      </c>
      <c r="F443" s="95"/>
    </row>
    <row r="444" spans="1:6" ht="15.15" hidden="1" customHeight="1" outlineLevel="1">
      <c r="A444" s="75"/>
      <c r="B444" s="71" t="s">
        <v>267</v>
      </c>
      <c r="C444" s="72">
        <v>0</v>
      </c>
      <c r="D444" s="72">
        <v>0</v>
      </c>
      <c r="E444" s="72">
        <v>0</v>
      </c>
      <c r="F444" s="95"/>
    </row>
    <row r="445" spans="1:6" ht="15.15" hidden="1" customHeight="1" outlineLevel="1">
      <c r="A445" s="75"/>
      <c r="B445" s="71" t="s">
        <v>274</v>
      </c>
      <c r="C445" s="72">
        <v>0</v>
      </c>
      <c r="D445" s="72">
        <v>0</v>
      </c>
      <c r="E445" s="72">
        <v>0</v>
      </c>
      <c r="F445" s="95"/>
    </row>
    <row r="446" spans="1:6" ht="15.15" hidden="1" customHeight="1" outlineLevel="1">
      <c r="A446" s="75"/>
      <c r="B446" s="71" t="s">
        <v>275</v>
      </c>
      <c r="C446" s="72">
        <v>0</v>
      </c>
      <c r="D446" s="72">
        <v>0</v>
      </c>
      <c r="E446" s="72">
        <v>0</v>
      </c>
      <c r="F446" s="95"/>
    </row>
    <row r="447" spans="1:6" ht="15.15" hidden="1" customHeight="1" outlineLevel="1">
      <c r="A447" s="75"/>
      <c r="B447" s="71" t="s">
        <v>205</v>
      </c>
      <c r="C447" s="72">
        <v>11503954.305204786</v>
      </c>
      <c r="D447" s="72">
        <v>104227943.69479522</v>
      </c>
      <c r="E447" s="72">
        <v>115731898</v>
      </c>
      <c r="F447" s="95"/>
    </row>
    <row r="448" spans="1:6" ht="15.15" hidden="1" customHeight="1" outlineLevel="1">
      <c r="A448" s="75"/>
      <c r="B448" s="71" t="s">
        <v>206</v>
      </c>
      <c r="C448" s="72">
        <v>431668</v>
      </c>
      <c r="D448" s="72">
        <v>5410468</v>
      </c>
      <c r="E448" s="72">
        <v>5842136</v>
      </c>
      <c r="F448" s="95"/>
    </row>
    <row r="449" spans="1:6" ht="15.15" hidden="1" customHeight="1" outlineLevel="1">
      <c r="A449" s="75"/>
      <c r="B449" s="71" t="s">
        <v>268</v>
      </c>
      <c r="C449" s="73"/>
      <c r="D449" s="73"/>
      <c r="E449" s="72">
        <v>0</v>
      </c>
      <c r="F449" s="95"/>
    </row>
    <row r="450" spans="1:6" ht="15.15" hidden="1" customHeight="1" outlineLevel="1">
      <c r="A450" s="75"/>
      <c r="B450" s="71" t="s">
        <v>207</v>
      </c>
      <c r="C450" s="72">
        <v>1168351</v>
      </c>
      <c r="D450" s="72">
        <v>7739883</v>
      </c>
      <c r="E450" s="72">
        <v>8908234</v>
      </c>
      <c r="F450" s="95"/>
    </row>
    <row r="451" spans="1:6" ht="15.15" hidden="1" customHeight="1" outlineLevel="1">
      <c r="A451" s="75"/>
      <c r="B451" s="71" t="s">
        <v>270</v>
      </c>
      <c r="C451" s="72">
        <v>183054</v>
      </c>
      <c r="D451" s="72">
        <v>0</v>
      </c>
      <c r="E451" s="72">
        <v>183054</v>
      </c>
      <c r="F451" s="95"/>
    </row>
    <row r="452" spans="1:6" ht="15.15" hidden="1" customHeight="1" outlineLevel="1">
      <c r="A452" s="75"/>
      <c r="B452" s="71" t="s">
        <v>208</v>
      </c>
      <c r="C452" s="72">
        <v>812150</v>
      </c>
      <c r="D452" s="72">
        <v>10416424</v>
      </c>
      <c r="E452" s="72">
        <v>11228574</v>
      </c>
      <c r="F452" s="95"/>
    </row>
    <row r="453" spans="1:6" ht="15.15" hidden="1" customHeight="1" outlineLevel="1">
      <c r="A453" s="75"/>
      <c r="B453" s="71" t="s">
        <v>209</v>
      </c>
      <c r="C453" s="72">
        <v>64928</v>
      </c>
      <c r="D453" s="72">
        <v>4505</v>
      </c>
      <c r="E453" s="72">
        <v>69433</v>
      </c>
      <c r="F453" s="95"/>
    </row>
    <row r="454" spans="1:6" ht="15.15" hidden="1" customHeight="1" outlineLevel="1">
      <c r="A454" s="75"/>
      <c r="B454" s="71" t="s">
        <v>281</v>
      </c>
      <c r="C454" s="72">
        <v>-850</v>
      </c>
      <c r="D454" s="72">
        <v>2053862</v>
      </c>
      <c r="E454" s="72">
        <v>2053012</v>
      </c>
      <c r="F454" s="95"/>
    </row>
    <row r="455" spans="1:6" ht="15.15" hidden="1" customHeight="1" outlineLevel="1">
      <c r="A455" s="75"/>
      <c r="B455" s="71" t="s">
        <v>210</v>
      </c>
      <c r="C455" s="72">
        <v>107785</v>
      </c>
      <c r="D455" s="72">
        <v>5707</v>
      </c>
      <c r="E455" s="72">
        <v>113492</v>
      </c>
      <c r="F455" s="95"/>
    </row>
    <row r="456" spans="1:6" ht="15.15" hidden="1" customHeight="1" outlineLevel="1">
      <c r="A456" s="75"/>
      <c r="B456" s="71" t="s">
        <v>211</v>
      </c>
      <c r="C456" s="72">
        <v>623</v>
      </c>
      <c r="D456" s="72">
        <v>48127</v>
      </c>
      <c r="E456" s="72">
        <v>48750</v>
      </c>
      <c r="F456" s="95"/>
    </row>
    <row r="457" spans="1:6" ht="15.15" hidden="1" customHeight="1" outlineLevel="1">
      <c r="A457" s="75"/>
      <c r="B457" s="71" t="s">
        <v>212</v>
      </c>
      <c r="C457" s="73"/>
      <c r="D457" s="73"/>
      <c r="E457" s="72">
        <v>0</v>
      </c>
      <c r="F457" s="95"/>
    </row>
    <row r="458" spans="1:6" ht="15.15" hidden="1" customHeight="1" outlineLevel="1">
      <c r="A458" s="75"/>
      <c r="B458" s="71" t="s">
        <v>213</v>
      </c>
      <c r="C458" s="72">
        <v>678120</v>
      </c>
      <c r="D458" s="72">
        <v>9353610</v>
      </c>
      <c r="E458" s="72">
        <v>10031730</v>
      </c>
      <c r="F458" s="95"/>
    </row>
    <row r="459" spans="1:6" ht="15.15" hidden="1" customHeight="1" outlineLevel="1">
      <c r="A459" s="75"/>
      <c r="B459" s="71" t="s">
        <v>214</v>
      </c>
      <c r="C459" s="73"/>
      <c r="D459" s="72">
        <v>0</v>
      </c>
      <c r="E459" s="72">
        <v>0</v>
      </c>
      <c r="F459" s="95"/>
    </row>
    <row r="460" spans="1:6" ht="15.15" hidden="1" customHeight="1" outlineLevel="1">
      <c r="A460" s="75"/>
      <c r="B460" s="71" t="s">
        <v>269</v>
      </c>
      <c r="C460" s="73"/>
      <c r="D460" s="72"/>
      <c r="E460" s="72">
        <v>0</v>
      </c>
      <c r="F460" s="95"/>
    </row>
    <row r="461" spans="1:6" ht="15.15" hidden="1" customHeight="1" outlineLevel="1">
      <c r="A461" s="75"/>
      <c r="B461" s="71" t="s">
        <v>215</v>
      </c>
      <c r="C461" s="73"/>
      <c r="D461" s="73"/>
      <c r="E461" s="72">
        <v>0</v>
      </c>
      <c r="F461" s="95"/>
    </row>
    <row r="462" spans="1:6" ht="15.15" hidden="1" customHeight="1" outlineLevel="1">
      <c r="A462" s="75"/>
      <c r="B462" s="71" t="s">
        <v>216</v>
      </c>
      <c r="C462" s="72">
        <v>0</v>
      </c>
      <c r="D462" s="72">
        <v>0</v>
      </c>
      <c r="E462" s="72">
        <v>0</v>
      </c>
      <c r="F462" s="95"/>
    </row>
    <row r="463" spans="1:6" ht="15.15" hidden="1" customHeight="1" outlineLevel="1">
      <c r="A463" s="75"/>
      <c r="B463" s="71" t="s">
        <v>217</v>
      </c>
      <c r="C463" s="72">
        <v>7142797</v>
      </c>
      <c r="D463" s="72">
        <v>10606221</v>
      </c>
      <c r="E463" s="72">
        <v>17749018</v>
      </c>
      <c r="F463" s="95"/>
    </row>
    <row r="464" spans="1:6" ht="15.15" hidden="1" customHeight="1" outlineLevel="1">
      <c r="A464" s="75"/>
      <c r="B464" s="71" t="s">
        <v>218</v>
      </c>
      <c r="C464" s="73"/>
      <c r="D464" s="73"/>
      <c r="E464" s="72">
        <v>0</v>
      </c>
      <c r="F464" s="95"/>
    </row>
    <row r="465" spans="1:6" ht="15.15" hidden="1" customHeight="1" outlineLevel="1">
      <c r="A465" s="75"/>
      <c r="B465" s="71" t="s">
        <v>219</v>
      </c>
      <c r="C465" s="73"/>
      <c r="D465" s="73"/>
      <c r="E465" s="72">
        <v>0</v>
      </c>
      <c r="F465" s="95"/>
    </row>
    <row r="466" spans="1:6" ht="15.15" hidden="1" customHeight="1" outlineLevel="1">
      <c r="A466" s="75"/>
      <c r="B466" s="71" t="s">
        <v>220</v>
      </c>
      <c r="C466" s="72">
        <v>0</v>
      </c>
      <c r="D466" s="72">
        <v>0</v>
      </c>
      <c r="E466" s="72">
        <v>0</v>
      </c>
      <c r="F466" s="95"/>
    </row>
    <row r="467" spans="1:6" ht="15.15" customHeight="1" collapsed="1">
      <c r="A467" s="75" t="s">
        <v>83</v>
      </c>
      <c r="B467" s="74" t="s">
        <v>237</v>
      </c>
      <c r="C467" s="72">
        <f>SUM($C$441:$C$466)</f>
        <v>22108841.305204786</v>
      </c>
      <c r="D467" s="72">
        <f>SUM($D$441:$D$466)</f>
        <v>149885332.69479522</v>
      </c>
      <c r="E467" s="72">
        <f>SUM($E$441:$E$466)</f>
        <v>171994174</v>
      </c>
      <c r="F467" s="95"/>
    </row>
    <row r="468" spans="1:6" ht="15.15" hidden="1" customHeight="1" outlineLevel="1">
      <c r="A468" s="75"/>
      <c r="B468" s="71" t="s">
        <v>280</v>
      </c>
      <c r="C468" s="72">
        <v>0</v>
      </c>
      <c r="D468" s="72">
        <v>5139</v>
      </c>
      <c r="E468" s="72">
        <v>5139</v>
      </c>
      <c r="F468" s="95"/>
    </row>
    <row r="469" spans="1:6" ht="15.15" hidden="1" customHeight="1" outlineLevel="1">
      <c r="A469" s="75"/>
      <c r="B469" s="71" t="s">
        <v>203</v>
      </c>
      <c r="C469" s="72">
        <v>571256</v>
      </c>
      <c r="D469" s="72">
        <v>78</v>
      </c>
      <c r="E469" s="72">
        <v>571334</v>
      </c>
      <c r="F469" s="95"/>
    </row>
    <row r="470" spans="1:6" ht="15.15" hidden="1" customHeight="1" outlineLevel="1">
      <c r="A470" s="75"/>
      <c r="B470" s="71" t="s">
        <v>204</v>
      </c>
      <c r="C470" s="72">
        <v>4017</v>
      </c>
      <c r="D470" s="72">
        <v>4369</v>
      </c>
      <c r="E470" s="72">
        <v>8386</v>
      </c>
      <c r="F470" s="95"/>
    </row>
    <row r="471" spans="1:6" ht="15.15" hidden="1" customHeight="1" outlineLevel="1">
      <c r="A471" s="75"/>
      <c r="B471" s="71" t="s">
        <v>267</v>
      </c>
      <c r="C471" s="72">
        <v>0</v>
      </c>
      <c r="D471" s="72">
        <v>0</v>
      </c>
      <c r="E471" s="72">
        <v>0</v>
      </c>
      <c r="F471" s="95"/>
    </row>
    <row r="472" spans="1:6" ht="15.15" hidden="1" customHeight="1" outlineLevel="1">
      <c r="A472" s="75"/>
      <c r="B472" s="71" t="s">
        <v>274</v>
      </c>
      <c r="C472" s="72">
        <v>55500.415858324595</v>
      </c>
      <c r="D472" s="72">
        <v>6850.4241416754066</v>
      </c>
      <c r="E472" s="72">
        <v>62350.840000000004</v>
      </c>
      <c r="F472" s="95"/>
    </row>
    <row r="473" spans="1:6" ht="15.15" hidden="1" customHeight="1" outlineLevel="1">
      <c r="A473" s="75"/>
      <c r="B473" s="71" t="s">
        <v>275</v>
      </c>
      <c r="C473" s="72">
        <v>451</v>
      </c>
      <c r="D473" s="72">
        <v>410147</v>
      </c>
      <c r="E473" s="72">
        <v>410598</v>
      </c>
      <c r="F473" s="95"/>
    </row>
    <row r="474" spans="1:6" ht="15.15" hidden="1" customHeight="1" outlineLevel="1">
      <c r="A474" s="75"/>
      <c r="B474" s="71" t="s">
        <v>205</v>
      </c>
      <c r="C474" s="72">
        <v>2705518.5843264959</v>
      </c>
      <c r="D474" s="72">
        <v>24512496.415673506</v>
      </c>
      <c r="E474" s="72">
        <v>27218015</v>
      </c>
      <c r="F474" s="95"/>
    </row>
    <row r="475" spans="1:6" ht="15.15" hidden="1" customHeight="1" outlineLevel="1">
      <c r="A475" s="75"/>
      <c r="B475" s="71" t="s">
        <v>206</v>
      </c>
      <c r="C475" s="72">
        <v>776766</v>
      </c>
      <c r="D475" s="72">
        <v>9735862</v>
      </c>
      <c r="E475" s="72">
        <v>10512628</v>
      </c>
      <c r="F475" s="95"/>
    </row>
    <row r="476" spans="1:6" ht="15.15" hidden="1" customHeight="1" outlineLevel="1">
      <c r="A476" s="75"/>
      <c r="B476" s="71" t="s">
        <v>268</v>
      </c>
      <c r="C476" s="72">
        <v>1904</v>
      </c>
      <c r="D476" s="72">
        <v>57134</v>
      </c>
      <c r="E476" s="72">
        <v>59038</v>
      </c>
      <c r="F476" s="95"/>
    </row>
    <row r="477" spans="1:6" ht="15.15" hidden="1" customHeight="1" outlineLevel="1">
      <c r="A477" s="75"/>
      <c r="B477" s="71" t="s">
        <v>207</v>
      </c>
      <c r="C477" s="72">
        <v>4125541</v>
      </c>
      <c r="D477" s="72">
        <v>21853540</v>
      </c>
      <c r="E477" s="72">
        <v>25979081</v>
      </c>
      <c r="F477" s="95"/>
    </row>
    <row r="478" spans="1:6" ht="15.15" hidden="1" customHeight="1" outlineLevel="1">
      <c r="A478" s="75"/>
      <c r="B478" s="71" t="s">
        <v>270</v>
      </c>
      <c r="C478" s="72">
        <v>129450</v>
      </c>
      <c r="D478" s="72">
        <v>92137</v>
      </c>
      <c r="E478" s="72">
        <v>221587</v>
      </c>
      <c r="F478" s="95"/>
    </row>
    <row r="479" spans="1:6" ht="15.15" hidden="1" customHeight="1" outlineLevel="1">
      <c r="A479" s="75"/>
      <c r="B479" s="71" t="s">
        <v>208</v>
      </c>
      <c r="C479" s="72">
        <v>6262433</v>
      </c>
      <c r="D479" s="72">
        <v>80320322</v>
      </c>
      <c r="E479" s="72">
        <v>86582755</v>
      </c>
      <c r="F479" s="95"/>
    </row>
    <row r="480" spans="1:6" ht="15.15" hidden="1" customHeight="1" outlineLevel="1">
      <c r="A480" s="75"/>
      <c r="B480" s="71" t="s">
        <v>209</v>
      </c>
      <c r="C480" s="72">
        <v>37943</v>
      </c>
      <c r="D480" s="72">
        <v>2633</v>
      </c>
      <c r="E480" s="72">
        <v>40576</v>
      </c>
      <c r="F480" s="95"/>
    </row>
    <row r="481" spans="1:6" ht="15.15" hidden="1" customHeight="1" outlineLevel="1">
      <c r="A481" s="75"/>
      <c r="B481" s="71" t="s">
        <v>281</v>
      </c>
      <c r="C481" s="72">
        <v>-1170</v>
      </c>
      <c r="D481" s="72">
        <v>2826759</v>
      </c>
      <c r="E481" s="72">
        <v>2825589</v>
      </c>
      <c r="F481" s="95"/>
    </row>
    <row r="482" spans="1:6" ht="15.15" hidden="1" customHeight="1" outlineLevel="1">
      <c r="A482" s="75"/>
      <c r="B482" s="71" t="s">
        <v>210</v>
      </c>
      <c r="C482" s="72">
        <v>247325</v>
      </c>
      <c r="D482" s="72">
        <v>13096</v>
      </c>
      <c r="E482" s="72">
        <v>260421</v>
      </c>
      <c r="F482" s="95"/>
    </row>
    <row r="483" spans="1:6" ht="15.15" hidden="1" customHeight="1" outlineLevel="1">
      <c r="A483" s="75"/>
      <c r="B483" s="71" t="s">
        <v>211</v>
      </c>
      <c r="C483" s="72">
        <v>21278</v>
      </c>
      <c r="D483" s="72">
        <v>642485</v>
      </c>
      <c r="E483" s="72">
        <v>663763</v>
      </c>
      <c r="F483" s="95"/>
    </row>
    <row r="484" spans="1:6" ht="15.15" hidden="1" customHeight="1" outlineLevel="1">
      <c r="A484" s="75"/>
      <c r="B484" s="71" t="s">
        <v>212</v>
      </c>
      <c r="C484" s="72">
        <v>631947.94274935802</v>
      </c>
      <c r="D484" s="72">
        <v>3763672.8672506432</v>
      </c>
      <c r="E484" s="72">
        <v>4395620.8100000015</v>
      </c>
      <c r="F484" s="95"/>
    </row>
    <row r="485" spans="1:6" ht="15.15" hidden="1" customHeight="1" outlineLevel="1">
      <c r="A485" s="75"/>
      <c r="B485" s="71" t="s">
        <v>213</v>
      </c>
      <c r="C485" s="72">
        <v>1771426</v>
      </c>
      <c r="D485" s="72">
        <v>24434057</v>
      </c>
      <c r="E485" s="72">
        <v>26205483</v>
      </c>
      <c r="F485" s="95"/>
    </row>
    <row r="486" spans="1:6" ht="15.15" hidden="1" customHeight="1" outlineLevel="1">
      <c r="A486" s="75"/>
      <c r="B486" s="71" t="s">
        <v>214</v>
      </c>
      <c r="C486" s="72">
        <v>64932</v>
      </c>
      <c r="D486" s="72">
        <v>112427</v>
      </c>
      <c r="E486" s="72">
        <v>177359</v>
      </c>
      <c r="F486" s="95"/>
    </row>
    <row r="487" spans="1:6" ht="15.15" hidden="1" customHeight="1" outlineLevel="1">
      <c r="A487" s="75"/>
      <c r="B487" s="71" t="s">
        <v>269</v>
      </c>
      <c r="C487" s="73"/>
      <c r="D487" s="73"/>
      <c r="E487" s="72">
        <v>0</v>
      </c>
      <c r="F487" s="95"/>
    </row>
    <row r="488" spans="1:6" ht="15.15" hidden="1" customHeight="1" outlineLevel="1">
      <c r="A488" s="75"/>
      <c r="B488" s="71" t="s">
        <v>215</v>
      </c>
      <c r="C488" s="72">
        <v>54116.41</v>
      </c>
      <c r="D488" s="73"/>
      <c r="E488" s="72">
        <v>54116.41</v>
      </c>
      <c r="F488" s="95"/>
    </row>
    <row r="489" spans="1:6" ht="15.15" hidden="1" customHeight="1" outlineLevel="1">
      <c r="A489" s="75"/>
      <c r="B489" s="71" t="s">
        <v>216</v>
      </c>
      <c r="C489" s="72">
        <v>0</v>
      </c>
      <c r="D489" s="72">
        <v>0</v>
      </c>
      <c r="E489" s="72">
        <v>0</v>
      </c>
      <c r="F489" s="95"/>
    </row>
    <row r="490" spans="1:6" ht="15.15" hidden="1" customHeight="1" outlineLevel="1">
      <c r="A490" s="75"/>
      <c r="B490" s="71" t="s">
        <v>217</v>
      </c>
      <c r="C490" s="72">
        <v>-437415</v>
      </c>
      <c r="D490" s="72">
        <v>16515812</v>
      </c>
      <c r="E490" s="72">
        <v>16078397</v>
      </c>
      <c r="F490" s="95"/>
    </row>
    <row r="491" spans="1:6" ht="15.15" hidden="1" customHeight="1" outlineLevel="1">
      <c r="A491" s="75"/>
      <c r="B491" s="71" t="s">
        <v>218</v>
      </c>
      <c r="C491" s="72">
        <v>74544</v>
      </c>
      <c r="D491" s="72">
        <v>194327</v>
      </c>
      <c r="E491" s="72">
        <v>268871</v>
      </c>
      <c r="F491" s="95"/>
    </row>
    <row r="492" spans="1:6" ht="15.15" hidden="1" customHeight="1" outlineLevel="1">
      <c r="A492" s="75"/>
      <c r="B492" s="71" t="s">
        <v>219</v>
      </c>
      <c r="C492" s="72">
        <v>481.02026678747455</v>
      </c>
      <c r="D492" s="72">
        <v>6548.9797332125272</v>
      </c>
      <c r="E492" s="72">
        <v>7030.0000000000018</v>
      </c>
      <c r="F492" s="95"/>
    </row>
    <row r="493" spans="1:6" ht="15.15" hidden="1" customHeight="1" outlineLevel="1">
      <c r="A493" s="75"/>
      <c r="B493" s="71" t="s">
        <v>220</v>
      </c>
      <c r="C493" s="72">
        <v>249502</v>
      </c>
      <c r="D493" s="72">
        <v>3419137</v>
      </c>
      <c r="E493" s="72">
        <v>3668639</v>
      </c>
      <c r="F493" s="95"/>
    </row>
    <row r="494" spans="1:6" ht="15.15" customHeight="1" collapsed="1">
      <c r="A494" s="75" t="s">
        <v>85</v>
      </c>
      <c r="B494" s="74" t="s">
        <v>238</v>
      </c>
      <c r="C494" s="72">
        <f>SUM($C$468:$C$493)</f>
        <v>17347747.373200964</v>
      </c>
      <c r="D494" s="72">
        <f>SUM($D$468:$D$493)</f>
        <v>188929029.68679905</v>
      </c>
      <c r="E494" s="72">
        <f>SUM($E$468:$E$493)</f>
        <v>206276777.06</v>
      </c>
      <c r="F494" s="95"/>
    </row>
    <row r="495" spans="1:6" ht="15.15" hidden="1" customHeight="1" outlineLevel="1">
      <c r="A495" s="75"/>
      <c r="B495" s="71" t="s">
        <v>280</v>
      </c>
      <c r="C495" s="72">
        <v>0</v>
      </c>
      <c r="D495" s="72">
        <v>-3979</v>
      </c>
      <c r="E495" s="72">
        <v>-3979</v>
      </c>
      <c r="F495" s="95"/>
    </row>
    <row r="496" spans="1:6" ht="15.15" hidden="1" customHeight="1" outlineLevel="1">
      <c r="A496" s="75"/>
      <c r="B496" s="71" t="s">
        <v>203</v>
      </c>
      <c r="C496" s="72">
        <v>7043</v>
      </c>
      <c r="D496" s="72">
        <v>1</v>
      </c>
      <c r="E496" s="72">
        <v>7044</v>
      </c>
      <c r="F496" s="95"/>
    </row>
    <row r="497" spans="1:6" ht="15.15" hidden="1" customHeight="1" outlineLevel="1">
      <c r="A497" s="75"/>
      <c r="B497" s="71" t="s">
        <v>204</v>
      </c>
      <c r="C497" s="72">
        <v>35171</v>
      </c>
      <c r="D497" s="72">
        <v>38255</v>
      </c>
      <c r="E497" s="72">
        <v>73426</v>
      </c>
      <c r="F497" s="95"/>
    </row>
    <row r="498" spans="1:6" ht="15.15" hidden="1" customHeight="1" outlineLevel="1">
      <c r="A498" s="75"/>
      <c r="B498" s="71" t="s">
        <v>267</v>
      </c>
      <c r="C498" s="72">
        <v>0</v>
      </c>
      <c r="D498" s="72">
        <v>0</v>
      </c>
      <c r="E498" s="72">
        <v>0</v>
      </c>
      <c r="F498" s="95"/>
    </row>
    <row r="499" spans="1:6" ht="15.15" hidden="1" customHeight="1" outlineLevel="1">
      <c r="A499" s="75"/>
      <c r="B499" s="71" t="s">
        <v>274</v>
      </c>
      <c r="C499" s="72">
        <v>0</v>
      </c>
      <c r="D499" s="72">
        <v>0</v>
      </c>
      <c r="E499" s="72">
        <v>0</v>
      </c>
      <c r="F499" s="95"/>
    </row>
    <row r="500" spans="1:6" ht="15.15" hidden="1" customHeight="1" outlineLevel="1">
      <c r="A500" s="75"/>
      <c r="B500" s="71" t="s">
        <v>275</v>
      </c>
      <c r="C500" s="72">
        <v>-126</v>
      </c>
      <c r="D500" s="72">
        <v>-114097</v>
      </c>
      <c r="E500" s="72">
        <v>-114223</v>
      </c>
      <c r="F500" s="95"/>
    </row>
    <row r="501" spans="1:6" ht="15.15" hidden="1" customHeight="1" outlineLevel="1">
      <c r="A501" s="75"/>
      <c r="B501" s="71" t="s">
        <v>205</v>
      </c>
      <c r="C501" s="72">
        <v>54095.13339678038</v>
      </c>
      <c r="D501" s="72">
        <v>490111.86660321965</v>
      </c>
      <c r="E501" s="72">
        <v>544207</v>
      </c>
      <c r="F501" s="95"/>
    </row>
    <row r="502" spans="1:6" ht="15.15" hidden="1" customHeight="1" outlineLevel="1">
      <c r="A502" s="75"/>
      <c r="B502" s="71" t="s">
        <v>206</v>
      </c>
      <c r="C502" s="72">
        <v>-266987</v>
      </c>
      <c r="D502" s="72">
        <v>-3346377</v>
      </c>
      <c r="E502" s="72">
        <v>-3613364</v>
      </c>
      <c r="F502" s="95"/>
    </row>
    <row r="503" spans="1:6" ht="15.15" hidden="1" customHeight="1" outlineLevel="1">
      <c r="A503" s="75"/>
      <c r="B503" s="71" t="s">
        <v>268</v>
      </c>
      <c r="C503" s="73"/>
      <c r="D503" s="73"/>
      <c r="E503" s="72">
        <v>0</v>
      </c>
      <c r="F503" s="95"/>
    </row>
    <row r="504" spans="1:6" ht="15.15" hidden="1" customHeight="1" outlineLevel="1">
      <c r="A504" s="75"/>
      <c r="B504" s="71" t="s">
        <v>207</v>
      </c>
      <c r="C504" s="72">
        <v>165892</v>
      </c>
      <c r="D504" s="72">
        <v>877428</v>
      </c>
      <c r="E504" s="72">
        <v>1043320</v>
      </c>
      <c r="F504" s="95"/>
    </row>
    <row r="505" spans="1:6" ht="15.15" hidden="1" customHeight="1" outlineLevel="1">
      <c r="A505" s="75"/>
      <c r="B505" s="71" t="s">
        <v>270</v>
      </c>
      <c r="C505" s="72">
        <v>199986</v>
      </c>
      <c r="D505" s="72">
        <v>0</v>
      </c>
      <c r="E505" s="72">
        <v>199986</v>
      </c>
      <c r="F505" s="95"/>
    </row>
    <row r="506" spans="1:6" ht="15.15" hidden="1" customHeight="1" outlineLevel="1">
      <c r="A506" s="75"/>
      <c r="B506" s="71" t="s">
        <v>208</v>
      </c>
      <c r="C506" s="72">
        <v>9501617</v>
      </c>
      <c r="D506" s="72">
        <v>121865249</v>
      </c>
      <c r="E506" s="72">
        <v>131366866</v>
      </c>
      <c r="F506" s="95"/>
    </row>
    <row r="507" spans="1:6" ht="15.15" hidden="1" customHeight="1" outlineLevel="1">
      <c r="A507" s="75"/>
      <c r="B507" s="71" t="s">
        <v>209</v>
      </c>
      <c r="C507" s="72">
        <v>3085</v>
      </c>
      <c r="D507" s="72">
        <v>214</v>
      </c>
      <c r="E507" s="72">
        <v>3299</v>
      </c>
      <c r="F507" s="95"/>
    </row>
    <row r="508" spans="1:6" ht="15.15" hidden="1" customHeight="1" outlineLevel="1">
      <c r="A508" s="75"/>
      <c r="B508" s="71" t="s">
        <v>281</v>
      </c>
      <c r="C508" s="72">
        <v>-423</v>
      </c>
      <c r="D508" s="72">
        <v>1021632</v>
      </c>
      <c r="E508" s="72">
        <v>1021209</v>
      </c>
      <c r="F508" s="95"/>
    </row>
    <row r="509" spans="1:6" ht="15.15" hidden="1" customHeight="1" outlineLevel="1">
      <c r="A509" s="75"/>
      <c r="B509" s="71" t="s">
        <v>210</v>
      </c>
      <c r="C509" s="72">
        <v>52067</v>
      </c>
      <c r="D509" s="72">
        <v>2757</v>
      </c>
      <c r="E509" s="72">
        <v>54824</v>
      </c>
      <c r="F509" s="95"/>
    </row>
    <row r="510" spans="1:6" ht="15.15" hidden="1" customHeight="1" outlineLevel="1">
      <c r="A510" s="75"/>
      <c r="B510" s="71" t="s">
        <v>211</v>
      </c>
      <c r="C510" s="72">
        <v>-465</v>
      </c>
      <c r="D510" s="72">
        <v>-35897</v>
      </c>
      <c r="E510" s="72">
        <v>-36362</v>
      </c>
      <c r="F510" s="95"/>
    </row>
    <row r="511" spans="1:6" ht="15.15" hidden="1" customHeight="1" outlineLevel="1">
      <c r="A511" s="75"/>
      <c r="B511" s="71" t="s">
        <v>212</v>
      </c>
      <c r="C511" s="73"/>
      <c r="D511" s="73"/>
      <c r="E511" s="72">
        <v>0</v>
      </c>
      <c r="F511" s="95"/>
    </row>
    <row r="512" spans="1:6" ht="15.15" hidden="1" customHeight="1" outlineLevel="1">
      <c r="A512" s="75"/>
      <c r="B512" s="71" t="s">
        <v>213</v>
      </c>
      <c r="C512" s="72">
        <v>1394632</v>
      </c>
      <c r="D512" s="72">
        <v>19236770</v>
      </c>
      <c r="E512" s="72">
        <v>20631402</v>
      </c>
      <c r="F512" s="95"/>
    </row>
    <row r="513" spans="1:6" ht="15.15" hidden="1" customHeight="1" outlineLevel="1">
      <c r="A513" s="75"/>
      <c r="B513" s="71" t="s">
        <v>214</v>
      </c>
      <c r="C513" s="73"/>
      <c r="D513" s="73"/>
      <c r="E513" s="72">
        <v>0</v>
      </c>
      <c r="F513" s="95"/>
    </row>
    <row r="514" spans="1:6" ht="15.15" hidden="1" customHeight="1" outlineLevel="1">
      <c r="A514" s="75"/>
      <c r="B514" s="71" t="s">
        <v>269</v>
      </c>
      <c r="C514" s="73"/>
      <c r="D514" s="73"/>
      <c r="E514" s="72">
        <v>0</v>
      </c>
      <c r="F514" s="95"/>
    </row>
    <row r="515" spans="1:6" ht="15.15" hidden="1" customHeight="1" outlineLevel="1">
      <c r="A515" s="75"/>
      <c r="B515" s="71" t="s">
        <v>215</v>
      </c>
      <c r="C515" s="73"/>
      <c r="D515" s="73"/>
      <c r="E515" s="72">
        <v>0</v>
      </c>
      <c r="F515" s="95"/>
    </row>
    <row r="516" spans="1:6" ht="15.15" hidden="1" customHeight="1" outlineLevel="1">
      <c r="A516" s="75"/>
      <c r="B516" s="71" t="s">
        <v>216</v>
      </c>
      <c r="C516" s="72">
        <v>0</v>
      </c>
      <c r="D516" s="72">
        <v>0</v>
      </c>
      <c r="E516" s="72">
        <v>0</v>
      </c>
      <c r="F516" s="95"/>
    </row>
    <row r="517" spans="1:6" ht="15.15" hidden="1" customHeight="1" outlineLevel="1">
      <c r="A517" s="75"/>
      <c r="B517" s="71" t="s">
        <v>217</v>
      </c>
      <c r="C517" s="72">
        <v>191545</v>
      </c>
      <c r="D517" s="72">
        <v>1767403</v>
      </c>
      <c r="E517" s="72">
        <v>1958948</v>
      </c>
      <c r="F517" s="95"/>
    </row>
    <row r="518" spans="1:6" ht="15.15" hidden="1" customHeight="1" outlineLevel="1">
      <c r="A518" s="75"/>
      <c r="B518" s="71" t="s">
        <v>218</v>
      </c>
      <c r="C518" s="73"/>
      <c r="D518" s="73"/>
      <c r="E518" s="72">
        <v>0</v>
      </c>
      <c r="F518" s="95"/>
    </row>
    <row r="519" spans="1:6" ht="15.15" hidden="1" customHeight="1" outlineLevel="1">
      <c r="A519" s="75"/>
      <c r="B519" s="71" t="s">
        <v>219</v>
      </c>
      <c r="C519" s="73">
        <v>-5703.8192659180486</v>
      </c>
      <c r="D519" s="72">
        <v>-77656.18073408198</v>
      </c>
      <c r="E519" s="72">
        <v>-83360.000000000029</v>
      </c>
      <c r="F519" s="95"/>
    </row>
    <row r="520" spans="1:6" ht="15.15" hidden="1" customHeight="1" outlineLevel="1">
      <c r="A520" s="75"/>
      <c r="B520" s="71" t="s">
        <v>220</v>
      </c>
      <c r="C520" s="72">
        <v>-1452</v>
      </c>
      <c r="D520" s="72">
        <v>-19892</v>
      </c>
      <c r="E520" s="72">
        <v>-21344</v>
      </c>
      <c r="F520" s="95"/>
    </row>
    <row r="521" spans="1:6" ht="15.15" customHeight="1" collapsed="1">
      <c r="A521" s="75" t="s">
        <v>87</v>
      </c>
      <c r="B521" s="74" t="s">
        <v>239</v>
      </c>
      <c r="C521" s="72">
        <f>SUM($C$495:$C$520)</f>
        <v>11329976.314130861</v>
      </c>
      <c r="D521" s="72">
        <f>SUM($D$495:$D$520)</f>
        <v>141701922.68586916</v>
      </c>
      <c r="E521" s="72">
        <f>SUM($E$495:$E$520)</f>
        <v>153031899</v>
      </c>
      <c r="F521" s="95"/>
    </row>
    <row r="522" spans="1:6" ht="15.15" hidden="1" customHeight="1" outlineLevel="1">
      <c r="A522" s="75"/>
      <c r="B522" s="71" t="s">
        <v>280</v>
      </c>
      <c r="C522" s="72">
        <v>0</v>
      </c>
      <c r="D522" s="72">
        <v>0</v>
      </c>
      <c r="E522" s="72">
        <v>0</v>
      </c>
      <c r="F522" s="95"/>
    </row>
    <row r="523" spans="1:6" ht="15.15" hidden="1" customHeight="1" outlineLevel="1">
      <c r="A523" s="75"/>
      <c r="B523" s="71" t="s">
        <v>203</v>
      </c>
      <c r="C523" s="72">
        <v>2527</v>
      </c>
      <c r="D523" s="72">
        <v>0</v>
      </c>
      <c r="E523" s="72">
        <v>2527</v>
      </c>
      <c r="F523" s="95"/>
    </row>
    <row r="524" spans="1:6" ht="15.15" hidden="1" customHeight="1" outlineLevel="1">
      <c r="A524" s="75"/>
      <c r="B524" s="71" t="s">
        <v>204</v>
      </c>
      <c r="C524" s="72">
        <v>251289</v>
      </c>
      <c r="D524" s="72">
        <v>231032</v>
      </c>
      <c r="E524" s="72">
        <v>482321</v>
      </c>
      <c r="F524" s="95"/>
    </row>
    <row r="525" spans="1:6" ht="15.15" hidden="1" customHeight="1" outlineLevel="1">
      <c r="A525" s="75"/>
      <c r="B525" s="71" t="s">
        <v>267</v>
      </c>
      <c r="C525" s="72">
        <v>0</v>
      </c>
      <c r="D525" s="72">
        <v>0</v>
      </c>
      <c r="E525" s="72">
        <v>0</v>
      </c>
      <c r="F525" s="95"/>
    </row>
    <row r="526" spans="1:6" ht="15.15" hidden="1" customHeight="1" outlineLevel="1">
      <c r="A526" s="75"/>
      <c r="B526" s="71" t="s">
        <v>274</v>
      </c>
      <c r="C526" s="72">
        <v>0</v>
      </c>
      <c r="D526" s="72">
        <v>0</v>
      </c>
      <c r="E526" s="72">
        <v>0</v>
      </c>
      <c r="F526" s="95"/>
    </row>
    <row r="527" spans="1:6" ht="15.15" hidden="1" customHeight="1" outlineLevel="1">
      <c r="A527" s="75"/>
      <c r="B527" s="71" t="s">
        <v>275</v>
      </c>
      <c r="C527" s="72">
        <v>0</v>
      </c>
      <c r="D527" s="72">
        <v>0</v>
      </c>
      <c r="E527" s="72">
        <v>0</v>
      </c>
      <c r="F527" s="95"/>
    </row>
    <row r="528" spans="1:6" ht="15.15" hidden="1" customHeight="1" outlineLevel="1">
      <c r="A528" s="75"/>
      <c r="B528" s="71" t="s">
        <v>205</v>
      </c>
      <c r="C528" s="72">
        <v>5375164.1670259815</v>
      </c>
      <c r="D528" s="72">
        <v>48699976.832973994</v>
      </c>
      <c r="E528" s="72">
        <v>54075140.999999978</v>
      </c>
      <c r="F528" s="95"/>
    </row>
    <row r="529" spans="1:6" ht="15.15" hidden="1" customHeight="1" outlineLevel="1">
      <c r="A529" s="75"/>
      <c r="B529" s="71" t="s">
        <v>206</v>
      </c>
      <c r="C529" s="72">
        <v>1022168</v>
      </c>
      <c r="D529" s="72">
        <v>12811700</v>
      </c>
      <c r="E529" s="72">
        <v>13833868</v>
      </c>
      <c r="F529" s="95"/>
    </row>
    <row r="530" spans="1:6" ht="15.15" hidden="1" customHeight="1" outlineLevel="1">
      <c r="A530" s="75"/>
      <c r="B530" s="71" t="s">
        <v>268</v>
      </c>
      <c r="C530" s="72">
        <v>0</v>
      </c>
      <c r="D530" s="72">
        <v>0</v>
      </c>
      <c r="E530" s="72">
        <v>0</v>
      </c>
      <c r="F530" s="95"/>
    </row>
    <row r="531" spans="1:6" ht="15.15" hidden="1" customHeight="1" outlineLevel="1">
      <c r="A531" s="75"/>
      <c r="B531" s="71" t="s">
        <v>207</v>
      </c>
      <c r="C531" s="72">
        <v>1793464</v>
      </c>
      <c r="D531" s="72">
        <v>9485928</v>
      </c>
      <c r="E531" s="72">
        <v>11279392</v>
      </c>
      <c r="F531" s="95"/>
    </row>
    <row r="532" spans="1:6" ht="15.15" hidden="1" customHeight="1" outlineLevel="1">
      <c r="A532" s="75"/>
      <c r="B532" s="71" t="s">
        <v>270</v>
      </c>
      <c r="C532" s="72">
        <v>12252</v>
      </c>
      <c r="D532" s="72">
        <v>0</v>
      </c>
      <c r="E532" s="72">
        <v>12252</v>
      </c>
      <c r="F532" s="95"/>
    </row>
    <row r="533" spans="1:6" ht="15.15" hidden="1" customHeight="1" outlineLevel="1">
      <c r="A533" s="75"/>
      <c r="B533" s="71" t="s">
        <v>208</v>
      </c>
      <c r="C533" s="72">
        <v>-376810</v>
      </c>
      <c r="D533" s="72">
        <v>-4832865</v>
      </c>
      <c r="E533" s="72">
        <v>-5209675</v>
      </c>
      <c r="F533" s="95"/>
    </row>
    <row r="534" spans="1:6" ht="15.15" hidden="1" customHeight="1" outlineLevel="1">
      <c r="A534" s="75"/>
      <c r="B534" s="71" t="s">
        <v>209</v>
      </c>
      <c r="C534" s="72">
        <v>566683</v>
      </c>
      <c r="D534" s="72">
        <v>39324</v>
      </c>
      <c r="E534" s="72">
        <v>606007</v>
      </c>
      <c r="F534" s="95"/>
    </row>
    <row r="535" spans="1:6" ht="15.15" hidden="1" customHeight="1" outlineLevel="1">
      <c r="A535" s="75"/>
      <c r="B535" s="71" t="s">
        <v>281</v>
      </c>
      <c r="C535" s="72">
        <v>-7339</v>
      </c>
      <c r="D535" s="72">
        <v>17736517</v>
      </c>
      <c r="E535" s="72">
        <v>17729178</v>
      </c>
      <c r="F535" s="95"/>
    </row>
    <row r="536" spans="1:6" ht="15.15" hidden="1" customHeight="1" outlineLevel="1">
      <c r="A536" s="75"/>
      <c r="B536" s="71" t="s">
        <v>210</v>
      </c>
      <c r="C536" s="72">
        <v>427575</v>
      </c>
      <c r="D536" s="72">
        <v>22640</v>
      </c>
      <c r="E536" s="72">
        <v>450215</v>
      </c>
      <c r="F536" s="95"/>
    </row>
    <row r="537" spans="1:6" ht="15.15" hidden="1" customHeight="1" outlineLevel="1">
      <c r="A537" s="75"/>
      <c r="B537" s="71" t="s">
        <v>211</v>
      </c>
      <c r="C537" s="72">
        <v>288</v>
      </c>
      <c r="D537" s="72">
        <v>22212</v>
      </c>
      <c r="E537" s="72">
        <v>22500</v>
      </c>
      <c r="F537" s="95"/>
    </row>
    <row r="538" spans="1:6" ht="15.15" hidden="1" customHeight="1" outlineLevel="1">
      <c r="A538" s="75"/>
      <c r="B538" s="71" t="s">
        <v>212</v>
      </c>
      <c r="C538" s="73"/>
      <c r="D538" s="73"/>
      <c r="E538" s="72">
        <v>0</v>
      </c>
      <c r="F538" s="95"/>
    </row>
    <row r="539" spans="1:6" ht="15.15" hidden="1" customHeight="1" outlineLevel="1">
      <c r="A539" s="75"/>
      <c r="B539" s="71" t="s">
        <v>213</v>
      </c>
      <c r="C539" s="72">
        <v>-437418</v>
      </c>
      <c r="D539" s="72">
        <v>-6033502</v>
      </c>
      <c r="E539" s="72">
        <v>-6470920</v>
      </c>
      <c r="F539" s="95"/>
    </row>
    <row r="540" spans="1:6" ht="15.15" hidden="1" customHeight="1" outlineLevel="1">
      <c r="A540" s="75"/>
      <c r="B540" s="71" t="s">
        <v>214</v>
      </c>
      <c r="C540" s="73"/>
      <c r="D540" s="73"/>
      <c r="E540" s="72">
        <v>0</v>
      </c>
      <c r="F540" s="95"/>
    </row>
    <row r="541" spans="1:6" ht="15.15" hidden="1" customHeight="1" outlineLevel="1">
      <c r="A541" s="75"/>
      <c r="B541" s="71" t="s">
        <v>269</v>
      </c>
      <c r="C541" s="73"/>
      <c r="D541" s="73"/>
      <c r="E541" s="72">
        <v>0</v>
      </c>
      <c r="F541" s="95"/>
    </row>
    <row r="542" spans="1:6" ht="15.15" hidden="1" customHeight="1" outlineLevel="1">
      <c r="A542" s="75"/>
      <c r="B542" s="71" t="s">
        <v>215</v>
      </c>
      <c r="C542" s="73"/>
      <c r="D542" s="73"/>
      <c r="E542" s="72">
        <v>0</v>
      </c>
      <c r="F542" s="95"/>
    </row>
    <row r="543" spans="1:6" ht="15.15" hidden="1" customHeight="1" outlineLevel="1">
      <c r="A543" s="75"/>
      <c r="B543" s="71" t="s">
        <v>216</v>
      </c>
      <c r="C543" s="72">
        <v>0</v>
      </c>
      <c r="D543" s="72">
        <v>0</v>
      </c>
      <c r="E543" s="72">
        <v>0</v>
      </c>
      <c r="F543" s="95"/>
    </row>
    <row r="544" spans="1:6" ht="15.15" hidden="1" customHeight="1" outlineLevel="1">
      <c r="A544" s="75"/>
      <c r="B544" s="71" t="s">
        <v>217</v>
      </c>
      <c r="C544" s="72">
        <v>1567618</v>
      </c>
      <c r="D544" s="72">
        <v>6305978</v>
      </c>
      <c r="E544" s="72">
        <v>7873596</v>
      </c>
      <c r="F544" s="95"/>
    </row>
    <row r="545" spans="1:6" ht="15.15" hidden="1" customHeight="1" outlineLevel="1">
      <c r="A545" s="75"/>
      <c r="B545" s="71" t="s">
        <v>218</v>
      </c>
      <c r="C545" s="73"/>
      <c r="D545" s="73"/>
      <c r="E545" s="72">
        <v>0</v>
      </c>
      <c r="F545" s="95"/>
    </row>
    <row r="546" spans="1:6" ht="15.15" hidden="1" customHeight="1" outlineLevel="1">
      <c r="A546" s="75"/>
      <c r="B546" s="71" t="s">
        <v>219</v>
      </c>
      <c r="C546" s="73"/>
      <c r="D546" s="73"/>
      <c r="E546" s="72">
        <v>0</v>
      </c>
      <c r="F546" s="95"/>
    </row>
    <row r="547" spans="1:6" ht="15.15" hidden="1" customHeight="1" outlineLevel="1">
      <c r="A547" s="75"/>
      <c r="B547" s="71" t="s">
        <v>220</v>
      </c>
      <c r="C547" s="72">
        <v>0</v>
      </c>
      <c r="D547" s="72">
        <v>0</v>
      </c>
      <c r="E547" s="72">
        <v>0</v>
      </c>
      <c r="F547" s="95"/>
    </row>
    <row r="548" spans="1:6" ht="15.15" customHeight="1" collapsed="1">
      <c r="A548" s="75" t="s">
        <v>89</v>
      </c>
      <c r="B548" s="74" t="s">
        <v>240</v>
      </c>
      <c r="C548" s="72">
        <f>SUM($C$522:$C$547)</f>
        <v>10197461.167025981</v>
      </c>
      <c r="D548" s="72">
        <f>SUM($D$522:$D$547)</f>
        <v>84488940.832973987</v>
      </c>
      <c r="E548" s="72">
        <f>SUM($E$522:$E$547)</f>
        <v>94686401.99999997</v>
      </c>
      <c r="F548" s="95"/>
    </row>
    <row r="549" spans="1:6" hidden="1" outlineLevel="1">
      <c r="A549" s="76"/>
      <c r="B549" s="77" t="s">
        <v>280</v>
      </c>
      <c r="C549" s="72">
        <v>0</v>
      </c>
      <c r="D549" s="72">
        <v>6000</v>
      </c>
      <c r="E549" s="72">
        <v>6000</v>
      </c>
      <c r="F549" s="95"/>
    </row>
    <row r="550" spans="1:6" hidden="1" outlineLevel="1">
      <c r="A550" s="76"/>
      <c r="B550" s="77" t="s">
        <v>203</v>
      </c>
      <c r="C550" s="72">
        <v>33563</v>
      </c>
      <c r="D550" s="72">
        <v>5</v>
      </c>
      <c r="E550" s="72">
        <v>33568</v>
      </c>
      <c r="F550" s="95"/>
    </row>
    <row r="551" spans="1:6" hidden="1" outlineLevel="1">
      <c r="A551" s="76"/>
      <c r="B551" s="77" t="s">
        <v>204</v>
      </c>
      <c r="C551" s="73">
        <v>46115</v>
      </c>
      <c r="D551" s="73">
        <v>142433</v>
      </c>
      <c r="E551" s="72">
        <v>188548</v>
      </c>
      <c r="F551" s="95"/>
    </row>
    <row r="552" spans="1:6" hidden="1" outlineLevel="1">
      <c r="A552" s="76"/>
      <c r="B552" s="77" t="s">
        <v>267</v>
      </c>
      <c r="C552" s="72">
        <v>0</v>
      </c>
      <c r="D552" s="72">
        <v>0</v>
      </c>
      <c r="E552" s="72">
        <v>0</v>
      </c>
      <c r="F552" s="95"/>
    </row>
    <row r="553" spans="1:6" hidden="1" outlineLevel="1">
      <c r="A553" s="76"/>
      <c r="B553" s="77" t="s">
        <v>274</v>
      </c>
      <c r="C553" s="72">
        <v>0</v>
      </c>
      <c r="D553" s="72">
        <v>0</v>
      </c>
      <c r="E553" s="72">
        <v>0</v>
      </c>
      <c r="F553" s="95"/>
    </row>
    <row r="554" spans="1:6" hidden="1" outlineLevel="1">
      <c r="A554" s="76"/>
      <c r="B554" s="77" t="s">
        <v>275</v>
      </c>
      <c r="C554" s="72">
        <v>30</v>
      </c>
      <c r="D554" s="72">
        <v>27077</v>
      </c>
      <c r="E554" s="72">
        <v>27107</v>
      </c>
      <c r="F554" s="95"/>
    </row>
    <row r="555" spans="1:6" hidden="1" outlineLevel="1">
      <c r="A555" s="76"/>
      <c r="B555" s="77" t="s">
        <v>205</v>
      </c>
      <c r="C555" s="72">
        <v>437609.18919612293</v>
      </c>
      <c r="D555" s="72">
        <v>3964819.8108038781</v>
      </c>
      <c r="E555" s="72">
        <v>4402429.0000000009</v>
      </c>
      <c r="F555" s="95"/>
    </row>
    <row r="556" spans="1:6" hidden="1" outlineLevel="1">
      <c r="A556" s="76"/>
      <c r="B556" s="77" t="s">
        <v>206</v>
      </c>
      <c r="C556" s="72">
        <v>50083</v>
      </c>
      <c r="D556" s="72">
        <v>627739</v>
      </c>
      <c r="E556" s="72">
        <v>677822</v>
      </c>
      <c r="F556" s="95"/>
    </row>
    <row r="557" spans="1:6" hidden="1" outlineLevel="1">
      <c r="A557" s="76"/>
      <c r="B557" s="77" t="s">
        <v>268</v>
      </c>
      <c r="C557" s="72">
        <v>393</v>
      </c>
      <c r="D557" s="72">
        <v>11800</v>
      </c>
      <c r="E557" s="72">
        <v>12193</v>
      </c>
      <c r="F557" s="95"/>
    </row>
    <row r="558" spans="1:6" hidden="1" outlineLevel="1">
      <c r="A558" s="76"/>
      <c r="B558" s="77" t="s">
        <v>207</v>
      </c>
      <c r="C558" s="72">
        <v>419191</v>
      </c>
      <c r="D558" s="72">
        <v>2221105</v>
      </c>
      <c r="E558" s="72">
        <v>2640296</v>
      </c>
      <c r="F558" s="95"/>
    </row>
    <row r="559" spans="1:6" hidden="1" outlineLevel="1">
      <c r="A559" s="76"/>
      <c r="B559" s="77" t="s">
        <v>270</v>
      </c>
      <c r="C559" s="72">
        <v>6366</v>
      </c>
      <c r="D559" s="72"/>
      <c r="E559" s="72">
        <v>6366</v>
      </c>
      <c r="F559" s="95"/>
    </row>
    <row r="560" spans="1:6" hidden="1" outlineLevel="1">
      <c r="A560" s="76"/>
      <c r="B560" s="77" t="s">
        <v>208</v>
      </c>
      <c r="C560" s="72">
        <v>2679179</v>
      </c>
      <c r="D560" s="72">
        <v>34362446</v>
      </c>
      <c r="E560" s="72">
        <v>37041625</v>
      </c>
      <c r="F560" s="95"/>
    </row>
    <row r="561" spans="1:6" hidden="1" outlineLevel="1">
      <c r="A561" s="76"/>
      <c r="B561" s="77" t="s">
        <v>209</v>
      </c>
      <c r="C561" s="72">
        <v>22137</v>
      </c>
      <c r="D561" s="72">
        <v>1536</v>
      </c>
      <c r="E561" s="72">
        <v>23673</v>
      </c>
      <c r="F561" s="95"/>
    </row>
    <row r="562" spans="1:6" hidden="1" outlineLevel="1">
      <c r="A562" s="76"/>
      <c r="B562" s="77" t="s">
        <v>281</v>
      </c>
      <c r="C562" s="72">
        <v>-83</v>
      </c>
      <c r="D562" s="72">
        <v>201000</v>
      </c>
      <c r="E562" s="72">
        <v>200917</v>
      </c>
      <c r="F562" s="95"/>
    </row>
    <row r="563" spans="1:6" hidden="1" outlineLevel="1">
      <c r="A563" s="76"/>
      <c r="B563" s="77" t="s">
        <v>210</v>
      </c>
      <c r="C563" s="72">
        <v>22235</v>
      </c>
      <c r="D563" s="72">
        <v>1177</v>
      </c>
      <c r="E563" s="72">
        <v>23412</v>
      </c>
      <c r="F563" s="95"/>
    </row>
    <row r="564" spans="1:6" hidden="1" outlineLevel="1">
      <c r="A564" s="76"/>
      <c r="B564" s="77" t="s">
        <v>211</v>
      </c>
      <c r="C564" s="72">
        <v>1411</v>
      </c>
      <c r="D564" s="72">
        <v>108947</v>
      </c>
      <c r="E564" s="72">
        <v>110358</v>
      </c>
      <c r="F564" s="95"/>
    </row>
    <row r="565" spans="1:6" hidden="1" outlineLevel="1">
      <c r="A565" s="76"/>
      <c r="B565" s="77" t="s">
        <v>212</v>
      </c>
      <c r="C565" s="73"/>
      <c r="D565" s="73"/>
      <c r="E565" s="72">
        <v>0</v>
      </c>
      <c r="F565" s="95"/>
    </row>
    <row r="566" spans="1:6" hidden="1" outlineLevel="1">
      <c r="A566" s="76"/>
      <c r="B566" s="77" t="s">
        <v>213</v>
      </c>
      <c r="C566" s="72">
        <v>477216</v>
      </c>
      <c r="D566" s="72">
        <v>6582454</v>
      </c>
      <c r="E566" s="72">
        <v>7059670</v>
      </c>
      <c r="F566" s="95"/>
    </row>
    <row r="567" spans="1:6" hidden="1" outlineLevel="1">
      <c r="A567" s="76"/>
      <c r="B567" s="77" t="s">
        <v>214</v>
      </c>
      <c r="C567" s="73"/>
      <c r="D567" s="73"/>
      <c r="E567" s="72">
        <v>0</v>
      </c>
      <c r="F567" s="95"/>
    </row>
    <row r="568" spans="1:6" hidden="1" outlineLevel="1">
      <c r="A568" s="76"/>
      <c r="B568" s="77" t="s">
        <v>269</v>
      </c>
      <c r="C568" s="73"/>
      <c r="D568" s="73"/>
      <c r="E568" s="72">
        <v>0</v>
      </c>
      <c r="F568" s="95"/>
    </row>
    <row r="569" spans="1:6" hidden="1" outlineLevel="1">
      <c r="A569" s="76"/>
      <c r="B569" s="77" t="s">
        <v>215</v>
      </c>
      <c r="C569" s="72">
        <v>10106.83</v>
      </c>
      <c r="D569" s="73"/>
      <c r="E569" s="72">
        <v>10106.83</v>
      </c>
      <c r="F569" s="95"/>
    </row>
    <row r="570" spans="1:6" hidden="1" outlineLevel="1">
      <c r="A570" s="76"/>
      <c r="B570" s="77" t="s">
        <v>216</v>
      </c>
      <c r="C570" s="72">
        <v>0</v>
      </c>
      <c r="D570" s="72">
        <v>0</v>
      </c>
      <c r="E570" s="72">
        <v>0</v>
      </c>
      <c r="F570" s="95"/>
    </row>
    <row r="571" spans="1:6" hidden="1" outlineLevel="1">
      <c r="A571" s="76"/>
      <c r="B571" s="77" t="s">
        <v>217</v>
      </c>
      <c r="C571" s="72">
        <v>119440</v>
      </c>
      <c r="D571" s="72">
        <v>1484281</v>
      </c>
      <c r="E571" s="72">
        <v>1603721</v>
      </c>
      <c r="F571" s="95"/>
    </row>
    <row r="572" spans="1:6" hidden="1" outlineLevel="1">
      <c r="A572" s="76"/>
      <c r="B572" s="77" t="s">
        <v>218</v>
      </c>
      <c r="C572" s="72">
        <v>0</v>
      </c>
      <c r="D572" s="72">
        <v>0</v>
      </c>
      <c r="E572" s="72">
        <v>0</v>
      </c>
      <c r="F572" s="95"/>
    </row>
    <row r="573" spans="1:6" hidden="1" outlineLevel="1">
      <c r="A573" s="76"/>
      <c r="B573" s="77" t="s">
        <v>219</v>
      </c>
      <c r="C573" s="72">
        <v>3448.1558071817913</v>
      </c>
      <c r="D573" s="72">
        <v>46945.844192818222</v>
      </c>
      <c r="E573" s="72">
        <v>50394.000000000015</v>
      </c>
      <c r="F573" s="95"/>
    </row>
    <row r="574" spans="1:6" hidden="1" outlineLevel="1">
      <c r="A574" s="76"/>
      <c r="B574" s="77" t="s">
        <v>220</v>
      </c>
      <c r="C574" s="72">
        <v>4906</v>
      </c>
      <c r="D574" s="72">
        <v>67236</v>
      </c>
      <c r="E574" s="72">
        <v>72142</v>
      </c>
      <c r="F574" s="95"/>
    </row>
    <row r="575" spans="1:6" ht="46.8" customHeight="1" collapsed="1">
      <c r="A575" s="76" t="s">
        <v>91</v>
      </c>
      <c r="B575" s="78" t="s">
        <v>241</v>
      </c>
      <c r="C575" s="72">
        <f>SUM($C$549:$C$574)</f>
        <v>4333346.1750033051</v>
      </c>
      <c r="D575" s="72">
        <f>SUM($D$549:$D$574)</f>
        <v>49857001.654996693</v>
      </c>
      <c r="E575" s="72">
        <f>SUM($E$549:$E$574)</f>
        <v>54190347.829999998</v>
      </c>
      <c r="F575" s="95"/>
    </row>
    <row r="576" spans="1:6" ht="15.6" hidden="1" outlineLevel="1" thickBot="1">
      <c r="A576" s="79"/>
      <c r="B576" s="80" t="s">
        <v>280</v>
      </c>
      <c r="C576" s="81">
        <v>0</v>
      </c>
      <c r="D576" s="81">
        <v>45922.68</v>
      </c>
      <c r="E576" s="81">
        <v>45922.68</v>
      </c>
      <c r="F576" s="95"/>
    </row>
    <row r="577" spans="1:6" ht="15.6" hidden="1" outlineLevel="1" thickBot="1">
      <c r="A577" s="79"/>
      <c r="B577" s="80" t="s">
        <v>203</v>
      </c>
      <c r="C577" s="81">
        <v>737435</v>
      </c>
      <c r="D577" s="81">
        <v>139</v>
      </c>
      <c r="E577" s="81">
        <v>737574</v>
      </c>
      <c r="F577" s="95"/>
    </row>
    <row r="578" spans="1:6" ht="15.6" hidden="1" outlineLevel="1" thickBot="1">
      <c r="A578" s="79"/>
      <c r="B578" s="80" t="s">
        <v>204</v>
      </c>
      <c r="C578" s="81">
        <v>383249</v>
      </c>
      <c r="D578" s="81">
        <v>416854</v>
      </c>
      <c r="E578" s="81">
        <v>800103</v>
      </c>
      <c r="F578" s="95"/>
    </row>
    <row r="579" spans="1:6" ht="15.6" hidden="1" outlineLevel="1" thickBot="1">
      <c r="A579" s="79"/>
      <c r="B579" s="80" t="s">
        <v>267</v>
      </c>
      <c r="C579" s="81">
        <v>0</v>
      </c>
      <c r="D579" s="81">
        <v>0</v>
      </c>
      <c r="E579" s="81">
        <v>0</v>
      </c>
      <c r="F579" s="95"/>
    </row>
    <row r="580" spans="1:6" ht="15.6" hidden="1" outlineLevel="1" thickBot="1">
      <c r="A580" s="79"/>
      <c r="B580" s="80" t="s">
        <v>274</v>
      </c>
      <c r="C580" s="81">
        <v>55500.415858324595</v>
      </c>
      <c r="D580" s="81">
        <v>6850.4241416754066</v>
      </c>
      <c r="E580" s="81">
        <v>62350.840000000004</v>
      </c>
      <c r="F580" s="95"/>
    </row>
    <row r="581" spans="1:6" ht="15.6" hidden="1" outlineLevel="1" thickBot="1">
      <c r="A581" s="79"/>
      <c r="B581" s="80" t="s">
        <v>275</v>
      </c>
      <c r="C581" s="81">
        <v>445</v>
      </c>
      <c r="D581" s="81">
        <v>404707</v>
      </c>
      <c r="E581" s="81">
        <v>405152</v>
      </c>
      <c r="F581" s="95"/>
    </row>
    <row r="582" spans="1:6" ht="15.6" hidden="1" outlineLevel="1" thickBot="1">
      <c r="A582" s="79"/>
      <c r="B582" s="80" t="s">
        <v>205</v>
      </c>
      <c r="C582" s="81">
        <v>19623060.110925529</v>
      </c>
      <c r="D582" s="81">
        <v>177788536.88907444</v>
      </c>
      <c r="E582" s="81">
        <v>197411596.99999997</v>
      </c>
      <c r="F582" s="95"/>
    </row>
    <row r="583" spans="1:6" ht="15.6" hidden="1" outlineLevel="1" thickBot="1">
      <c r="A583" s="79"/>
      <c r="B583" s="80" t="s">
        <v>206</v>
      </c>
      <c r="C583" s="81">
        <v>2066808</v>
      </c>
      <c r="D583" s="81">
        <v>25905051</v>
      </c>
      <c r="E583" s="81">
        <v>27971859</v>
      </c>
      <c r="F583" s="95"/>
    </row>
    <row r="584" spans="1:6" ht="15.6" hidden="1" outlineLevel="1" thickBot="1">
      <c r="A584" s="79"/>
      <c r="B584" s="80" t="s">
        <v>268</v>
      </c>
      <c r="C584" s="81">
        <v>1511</v>
      </c>
      <c r="D584" s="81">
        <v>45334</v>
      </c>
      <c r="E584" s="81">
        <v>46845</v>
      </c>
      <c r="F584" s="95"/>
    </row>
    <row r="585" spans="1:6" ht="15.6" hidden="1" outlineLevel="1" thickBot="1">
      <c r="A585" s="79"/>
      <c r="B585" s="80" t="s">
        <v>207</v>
      </c>
      <c r="C585" s="81">
        <v>7432432</v>
      </c>
      <c r="D585" s="81">
        <v>40900577</v>
      </c>
      <c r="E585" s="81">
        <v>48333009</v>
      </c>
      <c r="F585" s="95"/>
    </row>
    <row r="586" spans="1:6" ht="15.6" hidden="1" outlineLevel="1" thickBot="1">
      <c r="A586" s="79"/>
      <c r="B586" s="80" t="s">
        <v>270</v>
      </c>
      <c r="C586" s="81">
        <v>531163</v>
      </c>
      <c r="D586" s="81">
        <v>92137</v>
      </c>
      <c r="E586" s="81">
        <v>623300</v>
      </c>
      <c r="F586" s="95"/>
    </row>
    <row r="587" spans="1:6" ht="15.6" hidden="1" outlineLevel="1" thickBot="1">
      <c r="A587" s="79"/>
      <c r="B587" s="80" t="s">
        <v>208</v>
      </c>
      <c r="C587" s="81">
        <v>14204514</v>
      </c>
      <c r="D587" s="81">
        <v>182183371</v>
      </c>
      <c r="E587" s="81">
        <v>196387885</v>
      </c>
      <c r="F587" s="95"/>
    </row>
    <row r="588" spans="1:6" ht="15.6" hidden="1" outlineLevel="1" thickBot="1">
      <c r="A588" s="79"/>
      <c r="B588" s="80" t="s">
        <v>209</v>
      </c>
      <c r="C588" s="81">
        <v>650502</v>
      </c>
      <c r="D588" s="81">
        <v>45140</v>
      </c>
      <c r="E588" s="81">
        <v>695642</v>
      </c>
      <c r="F588" s="95"/>
    </row>
    <row r="589" spans="1:6" ht="15.6" hidden="1" outlineLevel="1" thickBot="1">
      <c r="A589" s="79"/>
      <c r="B589" s="80" t="s">
        <v>281</v>
      </c>
      <c r="C589" s="81">
        <v>-10522</v>
      </c>
      <c r="D589" s="81">
        <v>25425896</v>
      </c>
      <c r="E589" s="81">
        <v>25415374</v>
      </c>
      <c r="F589" s="95"/>
    </row>
    <row r="590" spans="1:6" ht="15.6" hidden="1" outlineLevel="1" thickBot="1">
      <c r="A590" s="79"/>
      <c r="B590" s="80" t="s">
        <v>210</v>
      </c>
      <c r="C590" s="81">
        <v>839992</v>
      </c>
      <c r="D590" s="81">
        <v>44478</v>
      </c>
      <c r="E590" s="81">
        <v>884470</v>
      </c>
      <c r="F590" s="95"/>
    </row>
    <row r="591" spans="1:6" ht="15.6" hidden="1" outlineLevel="1" thickBot="1">
      <c r="A591" s="79"/>
      <c r="B591" s="80" t="s">
        <v>211</v>
      </c>
      <c r="C591" s="81">
        <v>26901</v>
      </c>
      <c r="D591" s="81">
        <v>1076525</v>
      </c>
      <c r="E591" s="81">
        <v>1103426</v>
      </c>
      <c r="F591" s="95"/>
    </row>
    <row r="592" spans="1:6" ht="15.6" hidden="1" outlineLevel="1" thickBot="1">
      <c r="A592" s="79"/>
      <c r="B592" s="80" t="s">
        <v>212</v>
      </c>
      <c r="C592" s="81">
        <v>631947.94274935802</v>
      </c>
      <c r="D592" s="81">
        <v>3763672.8672506432</v>
      </c>
      <c r="E592" s="81">
        <v>4395620.8100000015</v>
      </c>
      <c r="F592" s="95"/>
    </row>
    <row r="593" spans="1:6" ht="15.6" hidden="1" outlineLevel="1" thickBot="1">
      <c r="A593" s="79"/>
      <c r="B593" s="80" t="s">
        <v>213</v>
      </c>
      <c r="C593" s="81">
        <v>3122707</v>
      </c>
      <c r="D593" s="81">
        <v>43072858</v>
      </c>
      <c r="E593" s="81">
        <v>46195565</v>
      </c>
      <c r="F593" s="95"/>
    </row>
    <row r="594" spans="1:6" ht="15.6" hidden="1" outlineLevel="1" thickBot="1">
      <c r="A594" s="79"/>
      <c r="B594" s="80" t="s">
        <v>214</v>
      </c>
      <c r="C594" s="81">
        <v>64932</v>
      </c>
      <c r="D594" s="81">
        <v>112427</v>
      </c>
      <c r="E594" s="81">
        <v>177359</v>
      </c>
      <c r="F594" s="95"/>
    </row>
    <row r="595" spans="1:6" ht="15.6" hidden="1" outlineLevel="1" thickBot="1">
      <c r="A595" s="79"/>
      <c r="B595" s="80" t="s">
        <v>269</v>
      </c>
      <c r="C595" s="81">
        <v>6142</v>
      </c>
      <c r="D595" s="81">
        <v>30275</v>
      </c>
      <c r="E595" s="81">
        <v>36417</v>
      </c>
      <c r="F595" s="95"/>
    </row>
    <row r="596" spans="1:6" ht="15.6" hidden="1" outlineLevel="1" thickBot="1">
      <c r="A596" s="79"/>
      <c r="B596" s="80" t="s">
        <v>215</v>
      </c>
      <c r="C596" s="81">
        <v>44009.58</v>
      </c>
      <c r="D596" s="81">
        <v>0</v>
      </c>
      <c r="E596" s="81">
        <v>44009.58</v>
      </c>
      <c r="F596" s="95"/>
    </row>
    <row r="597" spans="1:6" ht="15.6" hidden="1" outlineLevel="1" thickBot="1">
      <c r="A597" s="79"/>
      <c r="B597" s="80" t="s">
        <v>216</v>
      </c>
      <c r="C597" s="81">
        <v>31847</v>
      </c>
      <c r="D597" s="81">
        <v>0</v>
      </c>
      <c r="E597" s="81">
        <v>31847</v>
      </c>
      <c r="F597" s="95"/>
    </row>
    <row r="598" spans="1:6" ht="15.6" hidden="1" outlineLevel="1" thickBot="1">
      <c r="A598" s="79"/>
      <c r="B598" s="80" t="s">
        <v>217</v>
      </c>
      <c r="C598" s="81">
        <v>8469801</v>
      </c>
      <c r="D598" s="81">
        <v>34669207</v>
      </c>
      <c r="E598" s="81">
        <v>43139008</v>
      </c>
      <c r="F598" s="95"/>
    </row>
    <row r="599" spans="1:6" ht="15.6" hidden="1" outlineLevel="1" thickBot="1">
      <c r="A599" s="79"/>
      <c r="B599" s="80" t="s">
        <v>218</v>
      </c>
      <c r="C599" s="81">
        <v>74544</v>
      </c>
      <c r="D599" s="81">
        <v>194327</v>
      </c>
      <c r="E599" s="81">
        <v>268871</v>
      </c>
      <c r="F599" s="95"/>
    </row>
    <row r="600" spans="1:6" ht="15.6" hidden="1" outlineLevel="1" thickBot="1">
      <c r="A600" s="79"/>
      <c r="B600" s="80" t="s">
        <v>219</v>
      </c>
      <c r="C600" s="81">
        <v>147673.56402343235</v>
      </c>
      <c r="D600" s="81">
        <v>2010541.435976567</v>
      </c>
      <c r="E600" s="81">
        <v>2158214.9999999995</v>
      </c>
      <c r="F600" s="95"/>
    </row>
    <row r="601" spans="1:6" ht="15.6" hidden="1" outlineLevel="1" thickBot="1">
      <c r="A601" s="79"/>
      <c r="B601" s="80" t="s">
        <v>220</v>
      </c>
      <c r="C601" s="81">
        <v>243144</v>
      </c>
      <c r="D601" s="81">
        <v>3332009</v>
      </c>
      <c r="E601" s="81">
        <v>3575153</v>
      </c>
      <c r="F601" s="95"/>
    </row>
    <row r="602" spans="1:6" ht="34.049999999999997" customHeight="1" collapsed="1" thickBot="1">
      <c r="A602" s="79" t="s">
        <v>93</v>
      </c>
      <c r="B602" s="82" t="s">
        <v>242</v>
      </c>
      <c r="C602" s="81">
        <f>SUM($C$576:$C$601)</f>
        <v>59379738.613556646</v>
      </c>
      <c r="D602" s="81">
        <f>SUM($D$576:$D$601)</f>
        <v>541566836.29644334</v>
      </c>
      <c r="E602" s="81">
        <f>SUM($E$576:$E$601)</f>
        <v>600946574.90999997</v>
      </c>
      <c r="F602" s="95"/>
    </row>
    <row r="603" spans="1:6">
      <c r="B603" s="96"/>
      <c r="C603" s="95"/>
      <c r="D603" s="95"/>
      <c r="E603" s="95"/>
    </row>
    <row r="604" spans="1:6">
      <c r="B604" s="96"/>
      <c r="C604" s="95"/>
      <c r="D604" s="95"/>
      <c r="E604" s="95"/>
    </row>
    <row r="605" spans="1:6">
      <c r="B605" s="96"/>
      <c r="C605" s="95"/>
      <c r="D605" s="95"/>
      <c r="E605" s="95"/>
    </row>
    <row r="606" spans="1:6">
      <c r="B606" s="96"/>
      <c r="C606" s="95"/>
      <c r="D606" s="95"/>
      <c r="E606" s="95"/>
    </row>
    <row r="607" spans="1:6">
      <c r="B607" s="96"/>
      <c r="C607" s="95"/>
      <c r="D607" s="95"/>
      <c r="E607" s="95"/>
    </row>
    <row r="608" spans="1:6">
      <c r="B608" s="96"/>
      <c r="C608" s="95"/>
      <c r="D608" s="95"/>
      <c r="E608" s="95"/>
    </row>
  </sheetData>
  <dataConsolidate link="1"/>
  <mergeCells count="6">
    <mergeCell ref="A413:E413"/>
    <mergeCell ref="A1:E1"/>
    <mergeCell ref="A2:E2"/>
    <mergeCell ref="A3:E3"/>
    <mergeCell ref="A5:E5"/>
    <mergeCell ref="A7:E7"/>
  </mergeCells>
  <pageMargins left="0.69" right="0.5" top="0.84" bottom="0.75" header="0.5" footer="0.5"/>
  <pageSetup firstPageNumber="27" orientation="landscape" useFirstPageNumber="1" r:id="rId1"/>
  <headerFooter alignWithMargins="0">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1DB0F-EC34-48ED-961B-9D979C3DD822}">
  <sheetPr>
    <tabColor rgb="FF963634"/>
  </sheetPr>
  <dimension ref="A1:F503"/>
  <sheetViews>
    <sheetView showGridLines="0" zoomScaleNormal="100" workbookViewId="0">
      <selection activeCell="B116" sqref="B116"/>
    </sheetView>
  </sheetViews>
  <sheetFormatPr defaultColWidth="9.109375" defaultRowHeight="15" outlineLevelRow="1"/>
  <cols>
    <col min="1" max="1" width="5" style="95" customWidth="1"/>
    <col min="2" max="2" width="60.88671875" style="95" customWidth="1"/>
    <col min="3" max="5" width="19.6640625" style="95" customWidth="1"/>
    <col min="6" max="6" width="9.5546875" style="95" customWidth="1"/>
    <col min="7" max="16384" width="9.109375" style="95"/>
  </cols>
  <sheetData>
    <row r="1" spans="1:6" ht="16.8">
      <c r="A1" s="468" t="s">
        <v>196</v>
      </c>
      <c r="B1" s="469"/>
      <c r="C1" s="469"/>
      <c r="D1" s="469"/>
      <c r="E1" s="469"/>
    </row>
    <row r="2" spans="1:6" ht="16.8">
      <c r="A2" s="468" t="s">
        <v>197</v>
      </c>
      <c r="B2" s="469"/>
      <c r="C2" s="469"/>
      <c r="D2" s="469"/>
      <c r="E2" s="469"/>
    </row>
    <row r="3" spans="1:6" ht="16.8">
      <c r="A3" s="468" t="s">
        <v>243</v>
      </c>
      <c r="B3" s="469"/>
      <c r="C3" s="469"/>
      <c r="D3" s="469"/>
      <c r="E3" s="469"/>
    </row>
    <row r="4" spans="1:6" ht="15" customHeight="1">
      <c r="A4" s="470" t="s">
        <v>36</v>
      </c>
      <c r="B4" s="470"/>
      <c r="C4" s="470"/>
      <c r="D4" s="471" t="s">
        <v>282</v>
      </c>
      <c r="E4" s="471"/>
    </row>
    <row r="5" spans="1:6" ht="14.25" customHeight="1">
      <c r="A5" s="470"/>
      <c r="B5" s="470"/>
      <c r="C5" s="470"/>
      <c r="D5" s="472"/>
      <c r="E5" s="472"/>
    </row>
    <row r="6" spans="1:6" ht="16.8">
      <c r="A6" s="97"/>
      <c r="B6" s="98"/>
      <c r="C6" s="99" t="s">
        <v>200</v>
      </c>
      <c r="D6" s="99" t="s">
        <v>201</v>
      </c>
      <c r="E6" s="99" t="s">
        <v>193</v>
      </c>
    </row>
    <row r="7" spans="1:6" ht="16.8">
      <c r="A7" s="461" t="s">
        <v>245</v>
      </c>
      <c r="B7" s="462"/>
      <c r="C7" s="462"/>
      <c r="D7" s="462"/>
      <c r="E7" s="463"/>
    </row>
    <row r="8" spans="1:6" ht="18" customHeight="1">
      <c r="A8" s="461" t="s">
        <v>246</v>
      </c>
      <c r="B8" s="462"/>
      <c r="C8" s="462"/>
      <c r="D8" s="462"/>
      <c r="E8" s="463"/>
    </row>
    <row r="9" spans="1:6" ht="18" hidden="1" customHeight="1" outlineLevel="1">
      <c r="A9" s="100" t="s">
        <v>49</v>
      </c>
      <c r="B9" s="101" t="s">
        <v>280</v>
      </c>
      <c r="C9" s="102">
        <v>0</v>
      </c>
      <c r="D9" s="102">
        <v>0</v>
      </c>
      <c r="E9" s="102">
        <v>0</v>
      </c>
      <c r="F9" s="95" t="b">
        <f t="shared" ref="F9:F34" si="0">IF(SUM(C9:D9)=E9, TRUE, E9-SUM(C9:D9))</f>
        <v>1</v>
      </c>
    </row>
    <row r="10" spans="1:6" ht="18" hidden="1" customHeight="1" outlineLevel="1">
      <c r="A10" s="100"/>
      <c r="B10" s="101" t="s">
        <v>203</v>
      </c>
      <c r="C10" s="102">
        <v>2747388</v>
      </c>
      <c r="D10" s="102">
        <v>0</v>
      </c>
      <c r="E10" s="102">
        <v>2747388</v>
      </c>
      <c r="F10" s="95" t="b">
        <f t="shared" si="0"/>
        <v>1</v>
      </c>
    </row>
    <row r="11" spans="1:6" ht="18" hidden="1" customHeight="1" outlineLevel="1">
      <c r="A11" s="100" t="s">
        <v>49</v>
      </c>
      <c r="B11" s="101" t="s">
        <v>204</v>
      </c>
      <c r="C11" s="102">
        <v>0</v>
      </c>
      <c r="D11" s="102">
        <v>0</v>
      </c>
      <c r="E11" s="102">
        <v>0</v>
      </c>
      <c r="F11" s="95" t="b">
        <f t="shared" si="0"/>
        <v>1</v>
      </c>
    </row>
    <row r="12" spans="1:6" ht="18" hidden="1" customHeight="1" outlineLevel="1">
      <c r="A12" s="100" t="s">
        <v>49</v>
      </c>
      <c r="B12" s="101" t="s">
        <v>267</v>
      </c>
      <c r="C12" s="102">
        <v>0</v>
      </c>
      <c r="D12" s="102">
        <v>0</v>
      </c>
      <c r="E12" s="102">
        <v>0</v>
      </c>
      <c r="F12" s="95" t="b">
        <f t="shared" si="0"/>
        <v>1</v>
      </c>
    </row>
    <row r="13" spans="1:6" ht="18" hidden="1" customHeight="1" outlineLevel="1">
      <c r="A13" s="100"/>
      <c r="B13" s="101" t="s">
        <v>274</v>
      </c>
      <c r="C13" s="102">
        <v>0</v>
      </c>
      <c r="D13" s="102">
        <v>0</v>
      </c>
      <c r="E13" s="102">
        <v>0</v>
      </c>
      <c r="F13" s="95" t="b">
        <f t="shared" ref="F13:F14" si="1">IF(SUM(C13:D13)=E13, TRUE, E13-SUM(C13:D13))</f>
        <v>1</v>
      </c>
    </row>
    <row r="14" spans="1:6" ht="18" hidden="1" customHeight="1" outlineLevel="1">
      <c r="A14" s="100"/>
      <c r="B14" s="101" t="s">
        <v>275</v>
      </c>
      <c r="C14" s="102">
        <v>0</v>
      </c>
      <c r="D14" s="102">
        <v>46800</v>
      </c>
      <c r="E14" s="102">
        <v>46800</v>
      </c>
      <c r="F14" s="95" t="b">
        <f t="shared" si="1"/>
        <v>1</v>
      </c>
    </row>
    <row r="15" spans="1:6" ht="18" hidden="1" customHeight="1" outlineLevel="1">
      <c r="A15" s="100" t="s">
        <v>49</v>
      </c>
      <c r="B15" s="101" t="s">
        <v>205</v>
      </c>
      <c r="C15" s="102">
        <v>6443310</v>
      </c>
      <c r="D15" s="102">
        <v>62721213</v>
      </c>
      <c r="E15" s="102">
        <v>69164523</v>
      </c>
      <c r="F15" s="95" t="b">
        <f t="shared" si="0"/>
        <v>1</v>
      </c>
    </row>
    <row r="16" spans="1:6" ht="18" hidden="1" customHeight="1" outlineLevel="1">
      <c r="A16" s="100" t="s">
        <v>49</v>
      </c>
      <c r="B16" s="101" t="s">
        <v>206</v>
      </c>
      <c r="C16" s="102">
        <v>1450385</v>
      </c>
      <c r="D16" s="102">
        <v>7876416</v>
      </c>
      <c r="E16" s="102">
        <v>9326801</v>
      </c>
      <c r="F16" s="95" t="b">
        <f t="shared" si="0"/>
        <v>1</v>
      </c>
    </row>
    <row r="17" spans="1:6" ht="18" hidden="1" customHeight="1" outlineLevel="1">
      <c r="A17" s="100" t="s">
        <v>49</v>
      </c>
      <c r="B17" s="101" t="s">
        <v>268</v>
      </c>
      <c r="C17" s="102">
        <v>0</v>
      </c>
      <c r="D17" s="102">
        <v>42852</v>
      </c>
      <c r="E17" s="102">
        <v>42852</v>
      </c>
      <c r="F17" s="95" t="b">
        <f t="shared" si="0"/>
        <v>1</v>
      </c>
    </row>
    <row r="18" spans="1:6" ht="18" hidden="1" customHeight="1" outlineLevel="1">
      <c r="A18" s="100" t="s">
        <v>49</v>
      </c>
      <c r="B18" s="101" t="s">
        <v>207</v>
      </c>
      <c r="C18" s="102">
        <v>5547194</v>
      </c>
      <c r="D18" s="102">
        <v>47920854</v>
      </c>
      <c r="E18" s="102">
        <v>53468048</v>
      </c>
      <c r="F18" s="95" t="b">
        <f t="shared" si="0"/>
        <v>1</v>
      </c>
    </row>
    <row r="19" spans="1:6" ht="18" hidden="1" customHeight="1" outlineLevel="1">
      <c r="A19" s="100"/>
      <c r="B19" s="101" t="s">
        <v>270</v>
      </c>
      <c r="C19" s="102">
        <v>0</v>
      </c>
      <c r="D19" s="102">
        <v>0</v>
      </c>
      <c r="E19" s="102">
        <v>0</v>
      </c>
      <c r="F19" s="95" t="b">
        <f t="shared" si="0"/>
        <v>1</v>
      </c>
    </row>
    <row r="20" spans="1:6" ht="18" hidden="1" customHeight="1" outlineLevel="1">
      <c r="A20" s="100" t="s">
        <v>49</v>
      </c>
      <c r="B20" s="101" t="s">
        <v>208</v>
      </c>
      <c r="C20" s="102">
        <v>14288316</v>
      </c>
      <c r="D20" s="102">
        <v>149668360</v>
      </c>
      <c r="E20" s="102">
        <v>163956676</v>
      </c>
      <c r="F20" s="95" t="b">
        <f t="shared" si="0"/>
        <v>1</v>
      </c>
    </row>
    <row r="21" spans="1:6" ht="18" hidden="1" customHeight="1" outlineLevel="1">
      <c r="A21" s="100" t="s">
        <v>49</v>
      </c>
      <c r="B21" s="101" t="s">
        <v>209</v>
      </c>
      <c r="C21" s="102">
        <v>0</v>
      </c>
      <c r="D21" s="102">
        <v>0</v>
      </c>
      <c r="E21" s="102">
        <v>0</v>
      </c>
      <c r="F21" s="95" t="b">
        <f t="shared" si="0"/>
        <v>1</v>
      </c>
    </row>
    <row r="22" spans="1:6" ht="18" hidden="1" customHeight="1" outlineLevel="1">
      <c r="A22" s="100"/>
      <c r="B22" s="101" t="s">
        <v>281</v>
      </c>
      <c r="C22" s="102">
        <v>0</v>
      </c>
      <c r="D22" s="102">
        <v>0</v>
      </c>
      <c r="E22" s="102">
        <v>0</v>
      </c>
      <c r="F22" s="95" t="b">
        <f t="shared" si="0"/>
        <v>1</v>
      </c>
    </row>
    <row r="23" spans="1:6" ht="18" hidden="1" customHeight="1" outlineLevel="1">
      <c r="A23" s="100" t="s">
        <v>49</v>
      </c>
      <c r="B23" s="101" t="s">
        <v>210</v>
      </c>
      <c r="C23" s="102">
        <v>0</v>
      </c>
      <c r="D23" s="102">
        <v>0</v>
      </c>
      <c r="E23" s="102">
        <v>0</v>
      </c>
      <c r="F23" s="95" t="b">
        <f t="shared" si="0"/>
        <v>1</v>
      </c>
    </row>
    <row r="24" spans="1:6" ht="18" hidden="1" customHeight="1" outlineLevel="1">
      <c r="A24" s="100" t="s">
        <v>49</v>
      </c>
      <c r="B24" s="101" t="s">
        <v>211</v>
      </c>
      <c r="C24" s="102">
        <v>0</v>
      </c>
      <c r="D24" s="102">
        <v>2938024</v>
      </c>
      <c r="E24" s="102">
        <v>2938024</v>
      </c>
      <c r="F24" s="95" t="b">
        <f t="shared" si="0"/>
        <v>1</v>
      </c>
    </row>
    <row r="25" spans="1:6" ht="18" hidden="1" customHeight="1" outlineLevel="1">
      <c r="A25" s="100" t="s">
        <v>49</v>
      </c>
      <c r="B25" s="101" t="s">
        <v>212</v>
      </c>
      <c r="C25" s="102">
        <v>0</v>
      </c>
      <c r="D25" s="102">
        <v>1350000</v>
      </c>
      <c r="E25" s="102">
        <v>1350000</v>
      </c>
      <c r="F25" s="95" t="b">
        <f t="shared" si="0"/>
        <v>1</v>
      </c>
    </row>
    <row r="26" spans="1:6" ht="18" hidden="1" customHeight="1" outlineLevel="1">
      <c r="A26" s="100" t="s">
        <v>49</v>
      </c>
      <c r="B26" s="101" t="s">
        <v>213</v>
      </c>
      <c r="C26" s="102">
        <v>2417236</v>
      </c>
      <c r="D26" s="102">
        <v>31373293</v>
      </c>
      <c r="E26" s="102">
        <v>33790529</v>
      </c>
      <c r="F26" s="95" t="b">
        <f t="shared" si="0"/>
        <v>1</v>
      </c>
    </row>
    <row r="27" spans="1:6" ht="18" hidden="1" customHeight="1" outlineLevel="1">
      <c r="A27" s="100" t="s">
        <v>49</v>
      </c>
      <c r="B27" s="101" t="s">
        <v>214</v>
      </c>
      <c r="C27" s="102">
        <v>0</v>
      </c>
      <c r="D27" s="102">
        <v>0</v>
      </c>
      <c r="E27" s="102">
        <v>0</v>
      </c>
      <c r="F27" s="95" t="b">
        <f t="shared" si="0"/>
        <v>1</v>
      </c>
    </row>
    <row r="28" spans="1:6" ht="18" hidden="1" customHeight="1" outlineLevel="1">
      <c r="A28" s="100"/>
      <c r="B28" s="101" t="s">
        <v>269</v>
      </c>
      <c r="C28" s="102">
        <v>0</v>
      </c>
      <c r="D28" s="102">
        <v>0</v>
      </c>
      <c r="E28" s="102">
        <v>0</v>
      </c>
      <c r="F28" s="95" t="b">
        <f t="shared" si="0"/>
        <v>1</v>
      </c>
    </row>
    <row r="29" spans="1:6" ht="18" hidden="1" customHeight="1" outlineLevel="1">
      <c r="A29" s="100" t="s">
        <v>49</v>
      </c>
      <c r="B29" s="101" t="s">
        <v>215</v>
      </c>
      <c r="C29" s="102">
        <v>135000</v>
      </c>
      <c r="D29" s="103"/>
      <c r="E29" s="102">
        <v>135000</v>
      </c>
      <c r="F29" s="95" t="b">
        <f t="shared" si="0"/>
        <v>1</v>
      </c>
    </row>
    <row r="30" spans="1:6" ht="18" hidden="1" customHeight="1" outlineLevel="1">
      <c r="A30" s="100"/>
      <c r="B30" s="101" t="s">
        <v>216</v>
      </c>
      <c r="C30" s="102">
        <v>0</v>
      </c>
      <c r="D30" s="102">
        <v>0</v>
      </c>
      <c r="E30" s="102">
        <v>0</v>
      </c>
      <c r="F30" s="95" t="b">
        <f t="shared" si="0"/>
        <v>1</v>
      </c>
    </row>
    <row r="31" spans="1:6" ht="18" hidden="1" customHeight="1" outlineLevel="1">
      <c r="A31" s="100" t="s">
        <v>49</v>
      </c>
      <c r="B31" s="101" t="s">
        <v>217</v>
      </c>
      <c r="C31" s="102">
        <v>27292945</v>
      </c>
      <c r="D31" s="102">
        <v>37678355</v>
      </c>
      <c r="E31" s="102">
        <v>64971300</v>
      </c>
      <c r="F31" s="95" t="b">
        <f t="shared" si="0"/>
        <v>1</v>
      </c>
    </row>
    <row r="32" spans="1:6" ht="18" hidden="1" customHeight="1" outlineLevel="1">
      <c r="A32" s="100" t="s">
        <v>49</v>
      </c>
      <c r="B32" s="101" t="s">
        <v>218</v>
      </c>
      <c r="C32" s="102">
        <v>0</v>
      </c>
      <c r="D32" s="102">
        <v>0</v>
      </c>
      <c r="E32" s="102">
        <v>0</v>
      </c>
      <c r="F32" s="95" t="b">
        <f t="shared" si="0"/>
        <v>1</v>
      </c>
    </row>
    <row r="33" spans="1:6" ht="18" hidden="1" customHeight="1" outlineLevel="1">
      <c r="A33" s="100" t="s">
        <v>49</v>
      </c>
      <c r="B33" s="101" t="s">
        <v>219</v>
      </c>
      <c r="C33" s="102">
        <v>0</v>
      </c>
      <c r="D33" s="102">
        <v>203822</v>
      </c>
      <c r="E33" s="102">
        <v>203822</v>
      </c>
      <c r="F33" s="95" t="b">
        <f t="shared" si="0"/>
        <v>1</v>
      </c>
    </row>
    <row r="34" spans="1:6" ht="18" hidden="1" customHeight="1" outlineLevel="1">
      <c r="A34" s="100" t="s">
        <v>49</v>
      </c>
      <c r="B34" s="101" t="s">
        <v>220</v>
      </c>
      <c r="C34" s="102">
        <v>0</v>
      </c>
      <c r="D34" s="102">
        <v>4047670</v>
      </c>
      <c r="E34" s="102">
        <v>4047670</v>
      </c>
      <c r="F34" s="95" t="b">
        <f t="shared" si="0"/>
        <v>1</v>
      </c>
    </row>
    <row r="35" spans="1:6" ht="18" customHeight="1" collapsed="1">
      <c r="A35" s="100" t="s">
        <v>39</v>
      </c>
      <c r="B35" s="104" t="s">
        <v>247</v>
      </c>
      <c r="C35" s="102">
        <f>SUM($C$9:$C$34)</f>
        <v>60321774</v>
      </c>
      <c r="D35" s="102">
        <f>SUM($D$9:$D$34)</f>
        <v>345867659</v>
      </c>
      <c r="E35" s="102">
        <f>SUM($E$9:$E$34)</f>
        <v>406189433</v>
      </c>
    </row>
    <row r="36" spans="1:6" ht="18" hidden="1" customHeight="1" outlineLevel="1">
      <c r="A36" s="100" t="s">
        <v>49</v>
      </c>
      <c r="B36" s="101" t="s">
        <v>280</v>
      </c>
      <c r="C36" s="102">
        <v>0</v>
      </c>
      <c r="D36" s="102">
        <v>8882654</v>
      </c>
      <c r="E36" s="102">
        <v>8882654</v>
      </c>
    </row>
    <row r="37" spans="1:6" ht="18" hidden="1" customHeight="1" outlineLevel="1">
      <c r="A37" s="100"/>
      <c r="B37" s="101" t="s">
        <v>203</v>
      </c>
      <c r="C37" s="102">
        <v>2735644</v>
      </c>
      <c r="D37" s="102">
        <v>0</v>
      </c>
      <c r="E37" s="102">
        <v>2735644</v>
      </c>
    </row>
    <row r="38" spans="1:6" ht="18" hidden="1" customHeight="1" outlineLevel="1">
      <c r="A38" s="100" t="s">
        <v>49</v>
      </c>
      <c r="B38" s="101" t="s">
        <v>204</v>
      </c>
      <c r="C38" s="102">
        <v>1501347</v>
      </c>
      <c r="D38" s="102">
        <v>242749</v>
      </c>
      <c r="E38" s="102">
        <v>1744096</v>
      </c>
    </row>
    <row r="39" spans="1:6" ht="18" hidden="1" customHeight="1" outlineLevel="1">
      <c r="A39" s="100" t="s">
        <v>49</v>
      </c>
      <c r="B39" s="101" t="s">
        <v>267</v>
      </c>
      <c r="C39" s="102">
        <v>0</v>
      </c>
      <c r="D39" s="102">
        <v>0</v>
      </c>
      <c r="E39" s="102">
        <v>0</v>
      </c>
    </row>
    <row r="40" spans="1:6" ht="18" hidden="1" customHeight="1" outlineLevel="1">
      <c r="A40" s="100"/>
      <c r="B40" s="101" t="s">
        <v>274</v>
      </c>
      <c r="C40" s="102">
        <v>347471.7</v>
      </c>
      <c r="D40" s="102">
        <v>104866.53</v>
      </c>
      <c r="E40" s="102">
        <v>452338.23</v>
      </c>
    </row>
    <row r="41" spans="1:6" ht="18" hidden="1" customHeight="1" outlineLevel="1">
      <c r="A41" s="100"/>
      <c r="B41" s="101" t="s">
        <v>275</v>
      </c>
      <c r="C41" s="102">
        <v>0</v>
      </c>
      <c r="D41" s="102">
        <v>0</v>
      </c>
      <c r="E41" s="102">
        <v>0</v>
      </c>
    </row>
    <row r="42" spans="1:6" ht="18" hidden="1" customHeight="1" outlineLevel="1">
      <c r="A42" s="100" t="s">
        <v>49</v>
      </c>
      <c r="B42" s="101" t="s">
        <v>205</v>
      </c>
      <c r="C42" s="102">
        <v>11380748</v>
      </c>
      <c r="D42" s="102">
        <v>75543542</v>
      </c>
      <c r="E42" s="102">
        <v>86924290</v>
      </c>
    </row>
    <row r="43" spans="1:6" ht="18" hidden="1" customHeight="1" outlineLevel="1">
      <c r="A43" s="100" t="s">
        <v>49</v>
      </c>
      <c r="B43" s="101" t="s">
        <v>206</v>
      </c>
      <c r="C43" s="102">
        <v>757837</v>
      </c>
      <c r="D43" s="102">
        <v>63670274</v>
      </c>
      <c r="E43" s="102">
        <v>64428111</v>
      </c>
    </row>
    <row r="44" spans="1:6" ht="18" hidden="1" customHeight="1" outlineLevel="1">
      <c r="A44" s="100" t="s">
        <v>49</v>
      </c>
      <c r="B44" s="101" t="s">
        <v>268</v>
      </c>
      <c r="C44" s="102">
        <v>25464</v>
      </c>
      <c r="D44" s="102">
        <v>180056</v>
      </c>
      <c r="E44" s="102">
        <v>205520</v>
      </c>
    </row>
    <row r="45" spans="1:6" ht="18" hidden="1" customHeight="1" outlineLevel="1">
      <c r="A45" s="100" t="s">
        <v>49</v>
      </c>
      <c r="B45" s="101" t="s">
        <v>207</v>
      </c>
      <c r="C45" s="102">
        <v>15957927</v>
      </c>
      <c r="D45" s="102">
        <v>102004519</v>
      </c>
      <c r="E45" s="102">
        <v>117962446</v>
      </c>
    </row>
    <row r="46" spans="1:6" ht="18" hidden="1" customHeight="1" outlineLevel="1">
      <c r="A46" s="100"/>
      <c r="B46" s="101" t="s">
        <v>270</v>
      </c>
      <c r="C46" s="102">
        <v>9399048</v>
      </c>
      <c r="D46" s="102">
        <v>18000000</v>
      </c>
      <c r="E46" s="102">
        <v>27399048</v>
      </c>
    </row>
    <row r="47" spans="1:6" ht="18" hidden="1" customHeight="1" outlineLevel="1">
      <c r="A47" s="100" t="s">
        <v>49</v>
      </c>
      <c r="B47" s="101" t="s">
        <v>208</v>
      </c>
      <c r="C47" s="102">
        <v>33923397</v>
      </c>
      <c r="D47" s="102">
        <v>388783792</v>
      </c>
      <c r="E47" s="102">
        <v>422707189</v>
      </c>
    </row>
    <row r="48" spans="1:6" ht="18" hidden="1" customHeight="1" outlineLevel="1">
      <c r="A48" s="100" t="s">
        <v>49</v>
      </c>
      <c r="B48" s="101" t="s">
        <v>209</v>
      </c>
      <c r="C48" s="102">
        <v>1770352</v>
      </c>
      <c r="D48" s="102">
        <v>129546</v>
      </c>
      <c r="E48" s="102">
        <v>1899898</v>
      </c>
    </row>
    <row r="49" spans="1:5" ht="18" hidden="1" customHeight="1" outlineLevel="1">
      <c r="A49" s="100"/>
      <c r="B49" s="101" t="s">
        <v>281</v>
      </c>
      <c r="C49" s="102">
        <v>0</v>
      </c>
      <c r="D49" s="102">
        <v>15651053</v>
      </c>
      <c r="E49" s="102">
        <v>15651053</v>
      </c>
    </row>
    <row r="50" spans="1:5" ht="18" hidden="1" customHeight="1" outlineLevel="1">
      <c r="A50" s="100" t="s">
        <v>49</v>
      </c>
      <c r="B50" s="101" t="s">
        <v>210</v>
      </c>
      <c r="C50" s="102">
        <v>759097.09000000008</v>
      </c>
      <c r="D50" s="102">
        <v>3448.9099999999162</v>
      </c>
      <c r="E50" s="102">
        <v>762546</v>
      </c>
    </row>
    <row r="51" spans="1:5" ht="18" hidden="1" customHeight="1" outlineLevel="1">
      <c r="A51" s="100" t="s">
        <v>49</v>
      </c>
      <c r="B51" s="101" t="s">
        <v>211</v>
      </c>
      <c r="C51" s="102">
        <v>0</v>
      </c>
      <c r="D51" s="102">
        <v>0</v>
      </c>
      <c r="E51" s="102">
        <v>0</v>
      </c>
    </row>
    <row r="52" spans="1:5" ht="18" hidden="1" customHeight="1" outlineLevel="1">
      <c r="A52" s="100" t="s">
        <v>49</v>
      </c>
      <c r="B52" s="101" t="s">
        <v>212</v>
      </c>
      <c r="C52" s="102">
        <v>495861.20000000007</v>
      </c>
      <c r="D52" s="102">
        <v>189198.76000000013</v>
      </c>
      <c r="E52" s="102">
        <v>685059.9600000002</v>
      </c>
    </row>
    <row r="53" spans="1:5" ht="18" hidden="1" customHeight="1" outlineLevel="1">
      <c r="A53" s="100" t="s">
        <v>49</v>
      </c>
      <c r="B53" s="101" t="s">
        <v>213</v>
      </c>
      <c r="C53" s="102">
        <v>503474</v>
      </c>
      <c r="D53" s="102">
        <v>30676672</v>
      </c>
      <c r="E53" s="102">
        <v>31180146</v>
      </c>
    </row>
    <row r="54" spans="1:5" ht="18" hidden="1" customHeight="1" outlineLevel="1">
      <c r="A54" s="100" t="s">
        <v>49</v>
      </c>
      <c r="B54" s="101" t="s">
        <v>214</v>
      </c>
      <c r="C54" s="102">
        <v>5007197</v>
      </c>
      <c r="D54" s="102">
        <v>11711324</v>
      </c>
      <c r="E54" s="102">
        <v>16718521</v>
      </c>
    </row>
    <row r="55" spans="1:5" ht="18" hidden="1" customHeight="1" outlineLevel="1">
      <c r="A55" s="100"/>
      <c r="B55" s="101" t="s">
        <v>269</v>
      </c>
      <c r="C55" s="102">
        <v>0</v>
      </c>
      <c r="D55" s="102">
        <v>10650236</v>
      </c>
      <c r="E55" s="102">
        <v>10650236</v>
      </c>
    </row>
    <row r="56" spans="1:5" ht="18" hidden="1" customHeight="1" outlineLevel="1">
      <c r="A56" s="100" t="s">
        <v>49</v>
      </c>
      <c r="B56" s="101" t="s">
        <v>215</v>
      </c>
      <c r="C56" s="102">
        <v>4782755</v>
      </c>
      <c r="D56" s="103"/>
      <c r="E56" s="102">
        <v>4782755</v>
      </c>
    </row>
    <row r="57" spans="1:5" ht="18" hidden="1" customHeight="1" outlineLevel="1">
      <c r="A57" s="100"/>
      <c r="B57" s="101" t="s">
        <v>216</v>
      </c>
      <c r="C57" s="102">
        <v>3668156</v>
      </c>
      <c r="D57" s="102">
        <v>0</v>
      </c>
      <c r="E57" s="102">
        <v>3668156</v>
      </c>
    </row>
    <row r="58" spans="1:5" ht="18" hidden="1" customHeight="1" outlineLevel="1">
      <c r="A58" s="100" t="s">
        <v>49</v>
      </c>
      <c r="B58" s="101" t="s">
        <v>217</v>
      </c>
      <c r="C58" s="102">
        <v>283593823</v>
      </c>
      <c r="D58" s="102">
        <v>190023309</v>
      </c>
      <c r="E58" s="102">
        <v>473617132</v>
      </c>
    </row>
    <row r="59" spans="1:5" ht="18" hidden="1" customHeight="1" outlineLevel="1">
      <c r="A59" s="100" t="s">
        <v>49</v>
      </c>
      <c r="B59" s="101" t="s">
        <v>218</v>
      </c>
      <c r="C59" s="102">
        <v>27820415.850000001</v>
      </c>
      <c r="D59" s="102">
        <v>47265393</v>
      </c>
      <c r="E59" s="102">
        <v>75085808.849999994</v>
      </c>
    </row>
    <row r="60" spans="1:5" ht="18" hidden="1" customHeight="1" outlineLevel="1">
      <c r="A60" s="100" t="s">
        <v>49</v>
      </c>
      <c r="B60" s="101" t="s">
        <v>219</v>
      </c>
      <c r="C60" s="103"/>
      <c r="D60" s="103"/>
      <c r="E60" s="102">
        <v>0</v>
      </c>
    </row>
    <row r="61" spans="1:5" ht="18" hidden="1" customHeight="1" outlineLevel="1">
      <c r="A61" s="100" t="s">
        <v>49</v>
      </c>
      <c r="B61" s="101" t="s">
        <v>220</v>
      </c>
      <c r="C61" s="102">
        <v>17943</v>
      </c>
      <c r="D61" s="102">
        <v>6204594</v>
      </c>
      <c r="E61" s="102">
        <v>6222537</v>
      </c>
    </row>
    <row r="62" spans="1:5" ht="18" customHeight="1" collapsed="1">
      <c r="A62" s="100" t="s">
        <v>41</v>
      </c>
      <c r="B62" s="104" t="s">
        <v>248</v>
      </c>
      <c r="C62" s="102">
        <f>SUM($C$36:$C$61)</f>
        <v>404447957.84000003</v>
      </c>
      <c r="D62" s="102">
        <f>SUM($D$36:$D$61)</f>
        <v>969917227.19999993</v>
      </c>
      <c r="E62" s="102">
        <f>SUM($E$36:$E$61)</f>
        <v>1374365185.04</v>
      </c>
    </row>
    <row r="63" spans="1:5" ht="18" hidden="1" customHeight="1" outlineLevel="1">
      <c r="A63" s="100" t="s">
        <v>49</v>
      </c>
      <c r="B63" s="101" t="s">
        <v>280</v>
      </c>
      <c r="C63" s="102">
        <v>0</v>
      </c>
      <c r="D63" s="102">
        <v>0</v>
      </c>
      <c r="E63" s="102">
        <v>0</v>
      </c>
    </row>
    <row r="64" spans="1:5" ht="18" hidden="1" customHeight="1" outlineLevel="1">
      <c r="A64" s="100"/>
      <c r="B64" s="101" t="s">
        <v>203</v>
      </c>
      <c r="C64" s="102">
        <v>36468415</v>
      </c>
      <c r="D64" s="102">
        <v>6080</v>
      </c>
      <c r="E64" s="102">
        <v>36474495</v>
      </c>
    </row>
    <row r="65" spans="1:5" ht="18" hidden="1" customHeight="1" outlineLevel="1">
      <c r="A65" s="100" t="s">
        <v>49</v>
      </c>
      <c r="B65" s="101" t="s">
        <v>204</v>
      </c>
      <c r="C65" s="102">
        <v>10429971</v>
      </c>
      <c r="D65" s="102">
        <v>18863573</v>
      </c>
      <c r="E65" s="102">
        <v>29293544</v>
      </c>
    </row>
    <row r="66" spans="1:5" ht="18" hidden="1" customHeight="1" outlineLevel="1">
      <c r="A66" s="100" t="s">
        <v>49</v>
      </c>
      <c r="B66" s="101" t="s">
        <v>267</v>
      </c>
      <c r="C66" s="102">
        <v>0</v>
      </c>
      <c r="D66" s="102">
        <v>0</v>
      </c>
      <c r="E66" s="102">
        <v>0</v>
      </c>
    </row>
    <row r="67" spans="1:5" ht="18" hidden="1" customHeight="1" outlineLevel="1">
      <c r="A67" s="100"/>
      <c r="B67" s="101" t="s">
        <v>274</v>
      </c>
      <c r="C67" s="102">
        <v>27244476.939724687</v>
      </c>
      <c r="D67" s="102">
        <v>3571260.4712019134</v>
      </c>
      <c r="E67" s="102">
        <v>30815737.410926603</v>
      </c>
    </row>
    <row r="68" spans="1:5" ht="18" hidden="1" customHeight="1" outlineLevel="1">
      <c r="A68" s="100"/>
      <c r="B68" s="101" t="s">
        <v>275</v>
      </c>
      <c r="C68" s="102">
        <v>25279</v>
      </c>
      <c r="D68" s="102">
        <v>22837695</v>
      </c>
      <c r="E68" s="102">
        <v>22862974</v>
      </c>
    </row>
    <row r="69" spans="1:5" ht="18" hidden="1" customHeight="1" outlineLevel="1">
      <c r="A69" s="100" t="s">
        <v>49</v>
      </c>
      <c r="B69" s="101" t="s">
        <v>205</v>
      </c>
      <c r="C69" s="102">
        <v>169413520.52320635</v>
      </c>
      <c r="D69" s="102">
        <v>1524941325.4767942</v>
      </c>
      <c r="E69" s="102">
        <v>1694354846.0000005</v>
      </c>
    </row>
    <row r="70" spans="1:5" ht="18" hidden="1" customHeight="1" outlineLevel="1">
      <c r="A70" s="100" t="s">
        <v>49</v>
      </c>
      <c r="B70" s="101" t="s">
        <v>206</v>
      </c>
      <c r="C70" s="102">
        <v>51218978</v>
      </c>
      <c r="D70" s="102">
        <v>574100063</v>
      </c>
      <c r="E70" s="102">
        <v>625319041</v>
      </c>
    </row>
    <row r="71" spans="1:5" ht="18" hidden="1" customHeight="1" outlineLevel="1">
      <c r="A71" s="100" t="s">
        <v>49</v>
      </c>
      <c r="B71" s="101" t="s">
        <v>268</v>
      </c>
      <c r="C71" s="102">
        <v>379555</v>
      </c>
      <c r="D71" s="102">
        <v>11390088</v>
      </c>
      <c r="E71" s="102">
        <v>11769643</v>
      </c>
    </row>
    <row r="72" spans="1:5" ht="18" hidden="1" customHeight="1" outlineLevel="1">
      <c r="A72" s="100" t="s">
        <v>49</v>
      </c>
      <c r="B72" s="101" t="s">
        <v>207</v>
      </c>
      <c r="C72" s="102">
        <v>161365113</v>
      </c>
      <c r="D72" s="102">
        <v>869003408</v>
      </c>
      <c r="E72" s="102">
        <v>1030368521</v>
      </c>
    </row>
    <row r="73" spans="1:5" ht="18" hidden="1" customHeight="1" outlineLevel="1">
      <c r="A73" s="100"/>
      <c r="B73" s="101" t="s">
        <v>270</v>
      </c>
      <c r="C73" s="102">
        <v>8452539</v>
      </c>
      <c r="D73" s="102">
        <v>0</v>
      </c>
      <c r="E73" s="102">
        <v>8452539</v>
      </c>
    </row>
    <row r="74" spans="1:5" ht="18" hidden="1" customHeight="1" outlineLevel="1">
      <c r="A74" s="100" t="s">
        <v>49</v>
      </c>
      <c r="B74" s="101" t="s">
        <v>208</v>
      </c>
      <c r="C74" s="102">
        <v>172142557</v>
      </c>
      <c r="D74" s="102">
        <v>1972863590</v>
      </c>
      <c r="E74" s="102">
        <v>2145006147</v>
      </c>
    </row>
    <row r="75" spans="1:5" ht="18" hidden="1" customHeight="1" outlineLevel="1">
      <c r="A75" s="100" t="s">
        <v>49</v>
      </c>
      <c r="B75" s="101" t="s">
        <v>209</v>
      </c>
      <c r="C75" s="102">
        <v>21590093</v>
      </c>
      <c r="D75" s="102">
        <v>1226134</v>
      </c>
      <c r="E75" s="102">
        <v>22816227</v>
      </c>
    </row>
    <row r="76" spans="1:5" ht="18" hidden="1" customHeight="1" outlineLevel="1">
      <c r="A76" s="100"/>
      <c r="B76" s="101" t="s">
        <v>281</v>
      </c>
      <c r="C76" s="102">
        <v>0</v>
      </c>
      <c r="D76" s="102">
        <v>165789182</v>
      </c>
      <c r="E76" s="102">
        <v>165789182</v>
      </c>
    </row>
    <row r="77" spans="1:5" ht="18" hidden="1" customHeight="1" outlineLevel="1">
      <c r="A77" s="100" t="s">
        <v>49</v>
      </c>
      <c r="B77" s="101" t="s">
        <v>210</v>
      </c>
      <c r="C77" s="102">
        <v>15538861</v>
      </c>
      <c r="D77" s="102">
        <v>777434</v>
      </c>
      <c r="E77" s="102">
        <v>16316295</v>
      </c>
    </row>
    <row r="78" spans="1:5" ht="18" hidden="1" customHeight="1" outlineLevel="1">
      <c r="A78" s="100" t="s">
        <v>49</v>
      </c>
      <c r="B78" s="101" t="s">
        <v>211</v>
      </c>
      <c r="C78" s="102">
        <v>1650516</v>
      </c>
      <c r="D78" s="102">
        <v>117239251</v>
      </c>
      <c r="E78" s="102">
        <v>118889767</v>
      </c>
    </row>
    <row r="79" spans="1:5" ht="18" hidden="1" customHeight="1" outlineLevel="1">
      <c r="A79" s="100" t="s">
        <v>49</v>
      </c>
      <c r="B79" s="101" t="s">
        <v>212</v>
      </c>
      <c r="C79" s="102">
        <v>19621858.232983153</v>
      </c>
      <c r="D79" s="102">
        <v>117191424.78358452</v>
      </c>
      <c r="E79" s="102">
        <v>136813283.01656768</v>
      </c>
    </row>
    <row r="80" spans="1:5" ht="18" hidden="1" customHeight="1" outlineLevel="1">
      <c r="A80" s="100" t="s">
        <v>49</v>
      </c>
      <c r="B80" s="101" t="s">
        <v>213</v>
      </c>
      <c r="C80" s="102">
        <v>79632335</v>
      </c>
      <c r="D80" s="102">
        <v>1160272746</v>
      </c>
      <c r="E80" s="102">
        <v>1239905081</v>
      </c>
    </row>
    <row r="81" spans="1:5" ht="18" hidden="1" customHeight="1" outlineLevel="1">
      <c r="A81" s="100" t="s">
        <v>49</v>
      </c>
      <c r="B81" s="101" t="s">
        <v>214</v>
      </c>
      <c r="C81" s="102">
        <v>0</v>
      </c>
      <c r="D81" s="102">
        <v>0</v>
      </c>
      <c r="E81" s="102">
        <v>0</v>
      </c>
    </row>
    <row r="82" spans="1:5" ht="18" hidden="1" customHeight="1" outlineLevel="1">
      <c r="A82" s="100"/>
      <c r="B82" s="101" t="s">
        <v>269</v>
      </c>
      <c r="C82" s="102">
        <v>0</v>
      </c>
      <c r="D82" s="102">
        <v>0</v>
      </c>
      <c r="E82" s="102">
        <v>0</v>
      </c>
    </row>
    <row r="83" spans="1:5" ht="18" hidden="1" customHeight="1" outlineLevel="1">
      <c r="A83" s="100" t="s">
        <v>49</v>
      </c>
      <c r="B83" s="101" t="s">
        <v>215</v>
      </c>
      <c r="C83" s="103"/>
      <c r="D83" s="103"/>
      <c r="E83" s="102">
        <v>0</v>
      </c>
    </row>
    <row r="84" spans="1:5" ht="18" hidden="1" customHeight="1" outlineLevel="1">
      <c r="A84" s="100"/>
      <c r="B84" s="101" t="s">
        <v>216</v>
      </c>
      <c r="C84" s="102">
        <v>0</v>
      </c>
      <c r="D84" s="102">
        <v>0</v>
      </c>
      <c r="E84" s="102">
        <v>0</v>
      </c>
    </row>
    <row r="85" spans="1:5" ht="18" hidden="1" customHeight="1" outlineLevel="1">
      <c r="A85" s="100" t="s">
        <v>49</v>
      </c>
      <c r="B85" s="101" t="s">
        <v>217</v>
      </c>
      <c r="C85" s="102">
        <v>70672243</v>
      </c>
      <c r="D85" s="102">
        <v>732957236</v>
      </c>
      <c r="E85" s="102">
        <v>803629479</v>
      </c>
    </row>
    <row r="86" spans="1:5" ht="18" hidden="1" customHeight="1" outlineLevel="1">
      <c r="A86" s="100" t="s">
        <v>49</v>
      </c>
      <c r="B86" s="101" t="s">
        <v>218</v>
      </c>
      <c r="C86" s="102">
        <v>3702695.1930000004</v>
      </c>
      <c r="D86" s="102">
        <v>8228211.540000001</v>
      </c>
      <c r="E86" s="102">
        <v>11930906.733000001</v>
      </c>
    </row>
    <row r="87" spans="1:5" ht="18" hidden="1" customHeight="1" outlineLevel="1">
      <c r="A87" s="100" t="s">
        <v>49</v>
      </c>
      <c r="B87" s="101" t="s">
        <v>219</v>
      </c>
      <c r="C87" s="102">
        <v>10369444.552852169</v>
      </c>
      <c r="D87" s="102">
        <v>141177590.44714785</v>
      </c>
      <c r="E87" s="102">
        <v>151547035</v>
      </c>
    </row>
    <row r="88" spans="1:5" ht="18" hidden="1" customHeight="1" outlineLevel="1">
      <c r="A88" s="100" t="s">
        <v>49</v>
      </c>
      <c r="B88" s="101" t="s">
        <v>220</v>
      </c>
      <c r="C88" s="102">
        <v>8157779</v>
      </c>
      <c r="D88" s="102">
        <v>114097268</v>
      </c>
      <c r="E88" s="102">
        <v>122255047</v>
      </c>
    </row>
    <row r="89" spans="1:5" ht="18" customHeight="1" collapsed="1">
      <c r="A89" s="100" t="s">
        <v>43</v>
      </c>
      <c r="B89" s="104" t="s">
        <v>249</v>
      </c>
      <c r="C89" s="102">
        <f>SUM($C$63:$C$88)</f>
        <v>868076229.44176626</v>
      </c>
      <c r="D89" s="102">
        <f>SUM($D$63:$D$88)</f>
        <v>7556533560.718729</v>
      </c>
      <c r="E89" s="102">
        <f>SUM($E$63:$E$88)</f>
        <v>8424609790.1604939</v>
      </c>
    </row>
    <row r="90" spans="1:5" ht="18" hidden="1" customHeight="1" outlineLevel="1">
      <c r="A90" s="100" t="s">
        <v>49</v>
      </c>
      <c r="B90" s="101" t="s">
        <v>280</v>
      </c>
      <c r="C90" s="102">
        <v>0</v>
      </c>
      <c r="D90" s="102">
        <v>8882654</v>
      </c>
      <c r="E90" s="102">
        <v>8882654</v>
      </c>
    </row>
    <row r="91" spans="1:5" ht="18" hidden="1" customHeight="1" outlineLevel="1">
      <c r="A91" s="100"/>
      <c r="B91" s="101" t="s">
        <v>203</v>
      </c>
      <c r="C91" s="102">
        <v>41951447</v>
      </c>
      <c r="D91" s="102">
        <v>6080</v>
      </c>
      <c r="E91" s="102">
        <v>41957527</v>
      </c>
    </row>
    <row r="92" spans="1:5" ht="18" hidden="1" customHeight="1" outlineLevel="1">
      <c r="A92" s="100" t="s">
        <v>49</v>
      </c>
      <c r="B92" s="101" t="s">
        <v>204</v>
      </c>
      <c r="C92" s="102">
        <v>11931318</v>
      </c>
      <c r="D92" s="102">
        <v>19106322</v>
      </c>
      <c r="E92" s="102">
        <v>31037640</v>
      </c>
    </row>
    <row r="93" spans="1:5" ht="18" hidden="1" customHeight="1" outlineLevel="1">
      <c r="A93" s="100" t="s">
        <v>49</v>
      </c>
      <c r="B93" s="101" t="s">
        <v>267</v>
      </c>
      <c r="C93" s="102">
        <v>0</v>
      </c>
      <c r="D93" s="102">
        <v>0</v>
      </c>
      <c r="E93" s="102">
        <v>0</v>
      </c>
    </row>
    <row r="94" spans="1:5" ht="18" hidden="1" customHeight="1" outlineLevel="1">
      <c r="A94" s="100"/>
      <c r="B94" s="101" t="s">
        <v>274</v>
      </c>
      <c r="C94" s="102">
        <v>27591948.639724687</v>
      </c>
      <c r="D94" s="102">
        <v>3676127.0012019132</v>
      </c>
      <c r="E94" s="102">
        <v>31268075.640926603</v>
      </c>
    </row>
    <row r="95" spans="1:5" ht="18" hidden="1" customHeight="1" outlineLevel="1">
      <c r="A95" s="100"/>
      <c r="B95" s="101" t="s">
        <v>275</v>
      </c>
      <c r="C95" s="102">
        <v>25279</v>
      </c>
      <c r="D95" s="102">
        <v>22884495</v>
      </c>
      <c r="E95" s="102">
        <v>22909774</v>
      </c>
    </row>
    <row r="96" spans="1:5" ht="18" hidden="1" customHeight="1" outlineLevel="1">
      <c r="A96" s="100" t="s">
        <v>49</v>
      </c>
      <c r="B96" s="101" t="s">
        <v>205</v>
      </c>
      <c r="C96" s="102">
        <v>187237578.52320635</v>
      </c>
      <c r="D96" s="102">
        <v>1663206080.4767942</v>
      </c>
      <c r="E96" s="102">
        <v>1850443659.0000005</v>
      </c>
    </row>
    <row r="97" spans="1:5" ht="18" hidden="1" customHeight="1" outlineLevel="1">
      <c r="A97" s="100" t="s">
        <v>49</v>
      </c>
      <c r="B97" s="101" t="s">
        <v>206</v>
      </c>
      <c r="C97" s="102">
        <v>53427200</v>
      </c>
      <c r="D97" s="102">
        <v>645646753</v>
      </c>
      <c r="E97" s="102">
        <v>699073953</v>
      </c>
    </row>
    <row r="98" spans="1:5" ht="18" hidden="1" customHeight="1" outlineLevel="1">
      <c r="A98" s="100" t="s">
        <v>49</v>
      </c>
      <c r="B98" s="101" t="s">
        <v>268</v>
      </c>
      <c r="C98" s="102">
        <v>405019</v>
      </c>
      <c r="D98" s="102">
        <v>11612996</v>
      </c>
      <c r="E98" s="102">
        <v>12018015</v>
      </c>
    </row>
    <row r="99" spans="1:5" ht="18" hidden="1" customHeight="1" outlineLevel="1">
      <c r="A99" s="100" t="s">
        <v>49</v>
      </c>
      <c r="B99" s="101" t="s">
        <v>207</v>
      </c>
      <c r="C99" s="102">
        <v>182870234</v>
      </c>
      <c r="D99" s="102">
        <v>1018928781</v>
      </c>
      <c r="E99" s="102">
        <v>1201799015</v>
      </c>
    </row>
    <row r="100" spans="1:5" ht="18" hidden="1" customHeight="1" outlineLevel="1">
      <c r="A100" s="100"/>
      <c r="B100" s="101" t="s">
        <v>270</v>
      </c>
      <c r="C100" s="102">
        <v>17851587</v>
      </c>
      <c r="D100" s="102">
        <v>18000000</v>
      </c>
      <c r="E100" s="102">
        <v>35851587</v>
      </c>
    </row>
    <row r="101" spans="1:5" ht="18" hidden="1" customHeight="1" outlineLevel="1">
      <c r="A101" s="100" t="s">
        <v>49</v>
      </c>
      <c r="B101" s="101" t="s">
        <v>208</v>
      </c>
      <c r="C101" s="102">
        <v>220354270</v>
      </c>
      <c r="D101" s="102">
        <v>2511315742</v>
      </c>
      <c r="E101" s="102">
        <v>2731670012</v>
      </c>
    </row>
    <row r="102" spans="1:5" ht="18" hidden="1" customHeight="1" outlineLevel="1">
      <c r="A102" s="100" t="s">
        <v>49</v>
      </c>
      <c r="B102" s="101" t="s">
        <v>209</v>
      </c>
      <c r="C102" s="102">
        <v>23360445</v>
      </c>
      <c r="D102" s="102">
        <v>1355680</v>
      </c>
      <c r="E102" s="102">
        <v>24716125</v>
      </c>
    </row>
    <row r="103" spans="1:5" ht="18" hidden="1" customHeight="1" outlineLevel="1">
      <c r="A103" s="100"/>
      <c r="B103" s="101" t="s">
        <v>281</v>
      </c>
      <c r="C103" s="102">
        <v>0</v>
      </c>
      <c r="D103" s="102">
        <v>181440235</v>
      </c>
      <c r="E103" s="102">
        <v>181440235</v>
      </c>
    </row>
    <row r="104" spans="1:5" ht="18" hidden="1" customHeight="1" outlineLevel="1">
      <c r="A104" s="100" t="s">
        <v>49</v>
      </c>
      <c r="B104" s="101" t="s">
        <v>210</v>
      </c>
      <c r="C104" s="102">
        <v>16297958.09</v>
      </c>
      <c r="D104" s="102">
        <v>780882.90999999992</v>
      </c>
      <c r="E104" s="102">
        <v>17078841</v>
      </c>
    </row>
    <row r="105" spans="1:5" ht="18" hidden="1" customHeight="1" outlineLevel="1">
      <c r="A105" s="100" t="s">
        <v>49</v>
      </c>
      <c r="B105" s="101" t="s">
        <v>211</v>
      </c>
      <c r="C105" s="102">
        <v>1650516</v>
      </c>
      <c r="D105" s="102">
        <v>120177275</v>
      </c>
      <c r="E105" s="102">
        <v>121827791</v>
      </c>
    </row>
    <row r="106" spans="1:5" ht="18" hidden="1" customHeight="1" outlineLevel="1">
      <c r="A106" s="100" t="s">
        <v>49</v>
      </c>
      <c r="B106" s="101" t="s">
        <v>212</v>
      </c>
      <c r="C106" s="102">
        <v>20117719.432983153</v>
      </c>
      <c r="D106" s="102">
        <v>118730623.54358453</v>
      </c>
      <c r="E106" s="102">
        <v>138848342.97656769</v>
      </c>
    </row>
    <row r="107" spans="1:5" ht="18" hidden="1" customHeight="1" outlineLevel="1">
      <c r="A107" s="100" t="s">
        <v>49</v>
      </c>
      <c r="B107" s="101" t="s">
        <v>213</v>
      </c>
      <c r="C107" s="102">
        <v>82553045</v>
      </c>
      <c r="D107" s="102">
        <v>1222322711</v>
      </c>
      <c r="E107" s="102">
        <v>1304875756</v>
      </c>
    </row>
    <row r="108" spans="1:5" ht="18" hidden="1" customHeight="1" outlineLevel="1">
      <c r="A108" s="100" t="s">
        <v>49</v>
      </c>
      <c r="B108" s="101" t="s">
        <v>214</v>
      </c>
      <c r="C108" s="102">
        <v>5007197</v>
      </c>
      <c r="D108" s="102">
        <v>11711324</v>
      </c>
      <c r="E108" s="102">
        <v>16718521</v>
      </c>
    </row>
    <row r="109" spans="1:5" ht="18" hidden="1" customHeight="1" outlineLevel="1">
      <c r="A109" s="100"/>
      <c r="B109" s="101" t="s">
        <v>269</v>
      </c>
      <c r="C109" s="102">
        <v>0</v>
      </c>
      <c r="D109" s="102">
        <v>10650236</v>
      </c>
      <c r="E109" s="102">
        <v>10650236</v>
      </c>
    </row>
    <row r="110" spans="1:5" ht="18" hidden="1" customHeight="1" outlineLevel="1">
      <c r="A110" s="100" t="s">
        <v>49</v>
      </c>
      <c r="B110" s="101" t="s">
        <v>215</v>
      </c>
      <c r="C110" s="102">
        <v>4917755</v>
      </c>
      <c r="D110" s="102">
        <v>0</v>
      </c>
      <c r="E110" s="102">
        <v>4917755</v>
      </c>
    </row>
    <row r="111" spans="1:5" ht="18" hidden="1" customHeight="1" outlineLevel="1">
      <c r="A111" s="100"/>
      <c r="B111" s="101" t="s">
        <v>216</v>
      </c>
      <c r="C111" s="102">
        <v>3668156</v>
      </c>
      <c r="D111" s="102">
        <v>0</v>
      </c>
      <c r="E111" s="102">
        <v>3668156</v>
      </c>
    </row>
    <row r="112" spans="1:5" ht="18" hidden="1" customHeight="1" outlineLevel="1">
      <c r="A112" s="100" t="s">
        <v>49</v>
      </c>
      <c r="B112" s="101" t="s">
        <v>217</v>
      </c>
      <c r="C112" s="102">
        <v>381559011</v>
      </c>
      <c r="D112" s="102">
        <v>960658900</v>
      </c>
      <c r="E112" s="102">
        <v>1342217911</v>
      </c>
    </row>
    <row r="113" spans="1:5" ht="18" hidden="1" customHeight="1" outlineLevel="1">
      <c r="A113" s="100" t="s">
        <v>49</v>
      </c>
      <c r="B113" s="101" t="s">
        <v>218</v>
      </c>
      <c r="C113" s="102">
        <v>31523111.043000001</v>
      </c>
      <c r="D113" s="102">
        <v>55493604.539999999</v>
      </c>
      <c r="E113" s="102">
        <v>87016715.582999989</v>
      </c>
    </row>
    <row r="114" spans="1:5" ht="18" hidden="1" customHeight="1" outlineLevel="1">
      <c r="A114" s="100" t="s">
        <v>49</v>
      </c>
      <c r="B114" s="101" t="s">
        <v>219</v>
      </c>
      <c r="C114" s="102">
        <v>10369444.552852169</v>
      </c>
      <c r="D114" s="102">
        <v>141381412.44714785</v>
      </c>
      <c r="E114" s="102">
        <v>151750857</v>
      </c>
    </row>
    <row r="115" spans="1:5" ht="18" hidden="1" customHeight="1" outlineLevel="1">
      <c r="A115" s="100" t="s">
        <v>49</v>
      </c>
      <c r="B115" s="101" t="s">
        <v>220</v>
      </c>
      <c r="C115" s="102">
        <v>8175722</v>
      </c>
      <c r="D115" s="102">
        <v>124349532</v>
      </c>
      <c r="E115" s="102">
        <v>132525254</v>
      </c>
    </row>
    <row r="116" spans="1:5" ht="18" customHeight="1" collapsed="1">
      <c r="A116" s="100" t="s">
        <v>45</v>
      </c>
      <c r="B116" s="104" t="s">
        <v>250</v>
      </c>
      <c r="C116" s="102">
        <f>SUM($C$90:$C$115)</f>
        <v>1332845961.2817662</v>
      </c>
      <c r="D116" s="102">
        <f>SUM($D$90:$D$115)</f>
        <v>8872318446.9187279</v>
      </c>
      <c r="E116" s="102">
        <f>SUM($E$90:$E$115)</f>
        <v>10205164408.200495</v>
      </c>
    </row>
    <row r="117" spans="1:5" ht="18" customHeight="1">
      <c r="A117" s="464" t="s">
        <v>251</v>
      </c>
      <c r="B117" s="465"/>
      <c r="C117" s="465"/>
      <c r="D117" s="465"/>
      <c r="E117" s="466"/>
    </row>
    <row r="118" spans="1:5" ht="18" hidden="1" customHeight="1" outlineLevel="1">
      <c r="A118" s="100" t="s">
        <v>49</v>
      </c>
      <c r="B118" s="101" t="s">
        <v>280</v>
      </c>
      <c r="C118" s="102">
        <v>0</v>
      </c>
      <c r="D118" s="102">
        <v>0</v>
      </c>
      <c r="E118" s="102">
        <v>0</v>
      </c>
    </row>
    <row r="119" spans="1:5" ht="18" hidden="1" customHeight="1" outlineLevel="1">
      <c r="A119" s="100"/>
      <c r="B119" s="101" t="s">
        <v>203</v>
      </c>
      <c r="C119" s="102">
        <v>1180</v>
      </c>
      <c r="D119" s="102">
        <v>0</v>
      </c>
      <c r="E119" s="102">
        <v>1180</v>
      </c>
    </row>
    <row r="120" spans="1:5" ht="18" hidden="1" customHeight="1" outlineLevel="1">
      <c r="A120" s="100" t="s">
        <v>49</v>
      </c>
      <c r="B120" s="101" t="s">
        <v>204</v>
      </c>
      <c r="C120" s="102">
        <v>0</v>
      </c>
      <c r="D120" s="103"/>
      <c r="E120" s="102">
        <v>0</v>
      </c>
    </row>
    <row r="121" spans="1:5" ht="18" hidden="1" customHeight="1" outlineLevel="1">
      <c r="A121" s="100" t="s">
        <v>49</v>
      </c>
      <c r="B121" s="101" t="s">
        <v>267</v>
      </c>
      <c r="C121" s="102">
        <v>0</v>
      </c>
      <c r="D121" s="102">
        <v>0</v>
      </c>
      <c r="E121" s="102">
        <v>0</v>
      </c>
    </row>
    <row r="122" spans="1:5" ht="18" hidden="1" customHeight="1" outlineLevel="1">
      <c r="A122" s="100"/>
      <c r="B122" s="101" t="s">
        <v>274</v>
      </c>
      <c r="C122" s="102">
        <v>0</v>
      </c>
      <c r="D122" s="102">
        <v>0</v>
      </c>
      <c r="E122" s="102">
        <v>0</v>
      </c>
    </row>
    <row r="123" spans="1:5" ht="18" hidden="1" customHeight="1" outlineLevel="1">
      <c r="A123" s="100"/>
      <c r="B123" s="101" t="s">
        <v>275</v>
      </c>
      <c r="C123" s="102">
        <v>0</v>
      </c>
      <c r="D123" s="102">
        <v>0</v>
      </c>
      <c r="E123" s="102">
        <v>0</v>
      </c>
    </row>
    <row r="124" spans="1:5" ht="18" hidden="1" customHeight="1" outlineLevel="1">
      <c r="A124" s="100" t="s">
        <v>49</v>
      </c>
      <c r="B124" s="101" t="s">
        <v>205</v>
      </c>
      <c r="C124" s="102">
        <v>0</v>
      </c>
      <c r="D124" s="102">
        <v>0</v>
      </c>
      <c r="E124" s="102">
        <v>0</v>
      </c>
    </row>
    <row r="125" spans="1:5" ht="18" hidden="1" customHeight="1" outlineLevel="1">
      <c r="A125" s="100" t="s">
        <v>49</v>
      </c>
      <c r="B125" s="101" t="s">
        <v>206</v>
      </c>
      <c r="C125" s="102">
        <v>0</v>
      </c>
      <c r="D125" s="102">
        <v>0</v>
      </c>
      <c r="E125" s="102">
        <v>0</v>
      </c>
    </row>
    <row r="126" spans="1:5" ht="18" hidden="1" customHeight="1" outlineLevel="1">
      <c r="A126" s="100" t="s">
        <v>49</v>
      </c>
      <c r="B126" s="101" t="s">
        <v>268</v>
      </c>
      <c r="C126" s="102">
        <v>0</v>
      </c>
      <c r="D126" s="102">
        <v>0</v>
      </c>
      <c r="E126" s="102">
        <v>0</v>
      </c>
    </row>
    <row r="127" spans="1:5" ht="18" hidden="1" customHeight="1" outlineLevel="1">
      <c r="A127" s="100" t="s">
        <v>49</v>
      </c>
      <c r="B127" s="101" t="s">
        <v>207</v>
      </c>
      <c r="C127" s="102">
        <v>0</v>
      </c>
      <c r="D127" s="102">
        <v>1974180</v>
      </c>
      <c r="E127" s="102">
        <v>1974180</v>
      </c>
    </row>
    <row r="128" spans="1:5" ht="18" hidden="1" customHeight="1" outlineLevel="1">
      <c r="A128" s="100"/>
      <c r="B128" s="101" t="s">
        <v>270</v>
      </c>
      <c r="C128" s="102"/>
      <c r="D128" s="102"/>
      <c r="E128" s="102">
        <v>0</v>
      </c>
    </row>
    <row r="129" spans="1:5" ht="18" hidden="1" customHeight="1" outlineLevel="1">
      <c r="A129" s="100" t="s">
        <v>49</v>
      </c>
      <c r="B129" s="101" t="s">
        <v>208</v>
      </c>
      <c r="C129" s="103"/>
      <c r="D129" s="103"/>
      <c r="E129" s="102">
        <v>0</v>
      </c>
    </row>
    <row r="130" spans="1:5" ht="18" hidden="1" customHeight="1" outlineLevel="1">
      <c r="A130" s="100" t="s">
        <v>49</v>
      </c>
      <c r="B130" s="101" t="s">
        <v>209</v>
      </c>
      <c r="C130" s="102">
        <v>0</v>
      </c>
      <c r="D130" s="102">
        <v>0</v>
      </c>
      <c r="E130" s="102">
        <v>0</v>
      </c>
    </row>
    <row r="131" spans="1:5" ht="18" hidden="1" customHeight="1" outlineLevel="1">
      <c r="A131" s="100"/>
      <c r="B131" s="101" t="s">
        <v>281</v>
      </c>
      <c r="C131" s="102">
        <v>0</v>
      </c>
      <c r="D131" s="102">
        <v>0</v>
      </c>
      <c r="E131" s="102">
        <v>0</v>
      </c>
    </row>
    <row r="132" spans="1:5" ht="18" hidden="1" customHeight="1" outlineLevel="1">
      <c r="A132" s="100" t="s">
        <v>49</v>
      </c>
      <c r="B132" s="101" t="s">
        <v>210</v>
      </c>
      <c r="C132" s="102">
        <v>0</v>
      </c>
      <c r="D132" s="102">
        <v>0</v>
      </c>
      <c r="E132" s="102">
        <v>0</v>
      </c>
    </row>
    <row r="133" spans="1:5" ht="18" hidden="1" customHeight="1" outlineLevel="1">
      <c r="A133" s="100" t="s">
        <v>49</v>
      </c>
      <c r="B133" s="101" t="s">
        <v>211</v>
      </c>
      <c r="C133" s="102">
        <v>0</v>
      </c>
      <c r="D133" s="102">
        <v>0</v>
      </c>
      <c r="E133" s="102">
        <v>0</v>
      </c>
    </row>
    <row r="134" spans="1:5" ht="18" hidden="1" customHeight="1" outlineLevel="1">
      <c r="A134" s="100" t="s">
        <v>49</v>
      </c>
      <c r="B134" s="101" t="s">
        <v>212</v>
      </c>
      <c r="C134" s="102">
        <v>-3.3333333326481807E-3</v>
      </c>
      <c r="D134" s="102">
        <v>561618.54333333333</v>
      </c>
      <c r="E134" s="102">
        <v>561618.54</v>
      </c>
    </row>
    <row r="135" spans="1:5" ht="18" hidden="1" customHeight="1" outlineLevel="1">
      <c r="A135" s="100" t="s">
        <v>49</v>
      </c>
      <c r="B135" s="101" t="s">
        <v>213</v>
      </c>
      <c r="C135" s="102">
        <v>2240127</v>
      </c>
      <c r="D135" s="102">
        <v>7087384</v>
      </c>
      <c r="E135" s="102">
        <v>9327511</v>
      </c>
    </row>
    <row r="136" spans="1:5" ht="18" hidden="1" customHeight="1" outlineLevel="1">
      <c r="A136" s="100" t="s">
        <v>49</v>
      </c>
      <c r="B136" s="101" t="s">
        <v>214</v>
      </c>
      <c r="C136" s="102">
        <v>0</v>
      </c>
      <c r="D136" s="102">
        <v>0</v>
      </c>
      <c r="E136" s="102">
        <v>0</v>
      </c>
    </row>
    <row r="137" spans="1:5" ht="18" hidden="1" customHeight="1" outlineLevel="1">
      <c r="A137" s="100"/>
      <c r="B137" s="101" t="s">
        <v>269</v>
      </c>
      <c r="C137" s="102">
        <v>0</v>
      </c>
      <c r="D137" s="102">
        <v>0</v>
      </c>
      <c r="E137" s="102">
        <v>0</v>
      </c>
    </row>
    <row r="138" spans="1:5" ht="18" hidden="1" customHeight="1" outlineLevel="1">
      <c r="A138" s="100" t="s">
        <v>49</v>
      </c>
      <c r="B138" s="101" t="s">
        <v>215</v>
      </c>
      <c r="C138" s="103"/>
      <c r="D138" s="103"/>
      <c r="E138" s="102">
        <v>0</v>
      </c>
    </row>
    <row r="139" spans="1:5" ht="18" hidden="1" customHeight="1" outlineLevel="1">
      <c r="A139" s="100"/>
      <c r="B139" s="101" t="s">
        <v>216</v>
      </c>
      <c r="C139" s="102">
        <v>0</v>
      </c>
      <c r="D139" s="102">
        <v>0</v>
      </c>
      <c r="E139" s="102">
        <v>0</v>
      </c>
    </row>
    <row r="140" spans="1:5" ht="18" hidden="1" customHeight="1" outlineLevel="1">
      <c r="A140" s="100" t="s">
        <v>49</v>
      </c>
      <c r="B140" s="101" t="s">
        <v>217</v>
      </c>
      <c r="C140" s="102">
        <v>100000</v>
      </c>
      <c r="D140" s="102">
        <v>0</v>
      </c>
      <c r="E140" s="102">
        <v>100000</v>
      </c>
    </row>
    <row r="141" spans="1:5" ht="18" hidden="1" customHeight="1" outlineLevel="1">
      <c r="A141" s="100" t="s">
        <v>49</v>
      </c>
      <c r="B141" s="101" t="s">
        <v>218</v>
      </c>
      <c r="C141" s="103"/>
      <c r="D141" s="103"/>
      <c r="E141" s="102">
        <v>0</v>
      </c>
    </row>
    <row r="142" spans="1:5" ht="18" hidden="1" customHeight="1" outlineLevel="1">
      <c r="A142" s="100" t="s">
        <v>49</v>
      </c>
      <c r="B142" s="101" t="s">
        <v>219</v>
      </c>
      <c r="C142" s="103"/>
      <c r="D142" s="103"/>
      <c r="E142" s="102">
        <v>0</v>
      </c>
    </row>
    <row r="143" spans="1:5" ht="18" hidden="1" customHeight="1" outlineLevel="1">
      <c r="A143" s="100" t="s">
        <v>49</v>
      </c>
      <c r="B143" s="101" t="s">
        <v>220</v>
      </c>
      <c r="C143" s="102">
        <v>0</v>
      </c>
      <c r="D143" s="102">
        <v>0</v>
      </c>
      <c r="E143" s="102">
        <v>0</v>
      </c>
    </row>
    <row r="144" spans="1:5" ht="18" customHeight="1" collapsed="1">
      <c r="A144" s="100" t="s">
        <v>47</v>
      </c>
      <c r="B144" s="104" t="s">
        <v>247</v>
      </c>
      <c r="C144" s="102">
        <f>SUM($C$118:$C$143)</f>
        <v>2341306.9966666666</v>
      </c>
      <c r="D144" s="102">
        <f>SUM($D$118:$D$143)</f>
        <v>9623182.543333333</v>
      </c>
      <c r="E144" s="102">
        <f>SUM($E$118:$E$143)</f>
        <v>11964489.539999999</v>
      </c>
    </row>
    <row r="145" spans="1:5" ht="18" hidden="1" customHeight="1" outlineLevel="1">
      <c r="A145" s="100" t="s">
        <v>49</v>
      </c>
      <c r="B145" s="101" t="s">
        <v>280</v>
      </c>
      <c r="C145" s="102">
        <v>0</v>
      </c>
      <c r="D145" s="102">
        <v>290384</v>
      </c>
      <c r="E145" s="102">
        <v>290384</v>
      </c>
    </row>
    <row r="146" spans="1:5" ht="18" hidden="1" customHeight="1" outlineLevel="1">
      <c r="A146" s="100"/>
      <c r="B146" s="101" t="s">
        <v>203</v>
      </c>
      <c r="C146" s="102">
        <v>6873008</v>
      </c>
      <c r="D146" s="102">
        <v>0</v>
      </c>
      <c r="E146" s="102">
        <v>6873008</v>
      </c>
    </row>
    <row r="147" spans="1:5" ht="18" hidden="1" customHeight="1" outlineLevel="1">
      <c r="A147" s="100" t="s">
        <v>49</v>
      </c>
      <c r="B147" s="101" t="s">
        <v>204</v>
      </c>
      <c r="C147" s="103"/>
      <c r="D147" s="102">
        <v>769891</v>
      </c>
      <c r="E147" s="102">
        <v>769891</v>
      </c>
    </row>
    <row r="148" spans="1:5" ht="18" hidden="1" customHeight="1" outlineLevel="1">
      <c r="A148" s="100" t="s">
        <v>49</v>
      </c>
      <c r="B148" s="101" t="s">
        <v>267</v>
      </c>
      <c r="C148" s="102">
        <v>0</v>
      </c>
      <c r="D148" s="102">
        <v>0</v>
      </c>
      <c r="E148" s="102">
        <v>0</v>
      </c>
    </row>
    <row r="149" spans="1:5" ht="18" hidden="1" customHeight="1" outlineLevel="1">
      <c r="A149" s="100"/>
      <c r="B149" s="101" t="s">
        <v>274</v>
      </c>
      <c r="C149" s="102">
        <v>0</v>
      </c>
      <c r="D149" s="102">
        <v>0</v>
      </c>
      <c r="E149" s="102">
        <v>0</v>
      </c>
    </row>
    <row r="150" spans="1:5" ht="18" hidden="1" customHeight="1" outlineLevel="1">
      <c r="A150" s="100"/>
      <c r="B150" s="101" t="s">
        <v>275</v>
      </c>
      <c r="C150" s="102">
        <v>0</v>
      </c>
      <c r="D150" s="102">
        <v>0</v>
      </c>
      <c r="E150" s="102">
        <v>0</v>
      </c>
    </row>
    <row r="151" spans="1:5" ht="18" hidden="1" customHeight="1" outlineLevel="1">
      <c r="A151" s="100" t="s">
        <v>49</v>
      </c>
      <c r="B151" s="101" t="s">
        <v>205</v>
      </c>
      <c r="C151" s="102">
        <v>16410027</v>
      </c>
      <c r="D151" s="102">
        <v>252945293</v>
      </c>
      <c r="E151" s="102">
        <v>269355320</v>
      </c>
    </row>
    <row r="152" spans="1:5" ht="18" hidden="1" customHeight="1" outlineLevel="1">
      <c r="A152" s="100" t="s">
        <v>49</v>
      </c>
      <c r="B152" s="101" t="s">
        <v>206</v>
      </c>
      <c r="C152" s="102">
        <v>1408668</v>
      </c>
      <c r="D152" s="102">
        <v>3721771</v>
      </c>
      <c r="E152" s="102">
        <v>5130439</v>
      </c>
    </row>
    <row r="153" spans="1:5" ht="18" hidden="1" customHeight="1" outlineLevel="1">
      <c r="A153" s="100" t="s">
        <v>49</v>
      </c>
      <c r="B153" s="101" t="s">
        <v>268</v>
      </c>
      <c r="C153" s="102">
        <v>113099</v>
      </c>
      <c r="D153" s="102">
        <v>385923</v>
      </c>
      <c r="E153" s="102">
        <v>499022</v>
      </c>
    </row>
    <row r="154" spans="1:5" ht="18" hidden="1" customHeight="1" outlineLevel="1">
      <c r="A154" s="100" t="s">
        <v>49</v>
      </c>
      <c r="B154" s="101" t="s">
        <v>207</v>
      </c>
      <c r="C154" s="102">
        <v>34776358</v>
      </c>
      <c r="D154" s="102">
        <v>107300428</v>
      </c>
      <c r="E154" s="102">
        <v>142076786</v>
      </c>
    </row>
    <row r="155" spans="1:5" ht="18" hidden="1" customHeight="1" outlineLevel="1">
      <c r="A155" s="100"/>
      <c r="B155" s="101" t="s">
        <v>270</v>
      </c>
      <c r="C155" s="102"/>
      <c r="D155" s="102"/>
      <c r="E155" s="102">
        <v>0</v>
      </c>
    </row>
    <row r="156" spans="1:5" ht="18" hidden="1" customHeight="1" outlineLevel="1">
      <c r="A156" s="100" t="s">
        <v>49</v>
      </c>
      <c r="B156" s="101" t="s">
        <v>208</v>
      </c>
      <c r="C156" s="103">
        <v>2746209</v>
      </c>
      <c r="D156" s="103">
        <v>31473300</v>
      </c>
      <c r="E156" s="102">
        <v>34219509</v>
      </c>
    </row>
    <row r="157" spans="1:5" ht="18" hidden="1" customHeight="1" outlineLevel="1">
      <c r="A157" s="100" t="s">
        <v>49</v>
      </c>
      <c r="B157" s="101" t="s">
        <v>209</v>
      </c>
      <c r="C157" s="102">
        <v>93163</v>
      </c>
      <c r="D157" s="102">
        <v>311359</v>
      </c>
      <c r="E157" s="102">
        <v>404522</v>
      </c>
    </row>
    <row r="158" spans="1:5" ht="18" hidden="1" customHeight="1" outlineLevel="1">
      <c r="A158" s="100"/>
      <c r="B158" s="101" t="s">
        <v>281</v>
      </c>
      <c r="C158" s="102">
        <v>0</v>
      </c>
      <c r="D158" s="102">
        <v>9322809</v>
      </c>
      <c r="E158" s="102">
        <v>9322809</v>
      </c>
    </row>
    <row r="159" spans="1:5" ht="18" hidden="1" customHeight="1" outlineLevel="1">
      <c r="A159" s="100" t="s">
        <v>49</v>
      </c>
      <c r="B159" s="101" t="s">
        <v>210</v>
      </c>
      <c r="C159" s="102">
        <v>54776</v>
      </c>
      <c r="D159" s="102">
        <v>0</v>
      </c>
      <c r="E159" s="102">
        <v>54776</v>
      </c>
    </row>
    <row r="160" spans="1:5" ht="18" hidden="1" customHeight="1" outlineLevel="1">
      <c r="A160" s="100" t="s">
        <v>49</v>
      </c>
      <c r="B160" s="101" t="s">
        <v>211</v>
      </c>
      <c r="C160" s="102">
        <v>0</v>
      </c>
      <c r="D160" s="102">
        <v>0</v>
      </c>
      <c r="E160" s="102">
        <v>0</v>
      </c>
    </row>
    <row r="161" spans="1:5" ht="18" hidden="1" customHeight="1" outlineLevel="1">
      <c r="A161" s="100" t="s">
        <v>49</v>
      </c>
      <c r="B161" s="101" t="s">
        <v>212</v>
      </c>
      <c r="C161" s="102">
        <v>0</v>
      </c>
      <c r="D161" s="102">
        <v>288366.81999999995</v>
      </c>
      <c r="E161" s="102">
        <v>288366.81999999995</v>
      </c>
    </row>
    <row r="162" spans="1:5" ht="18" hidden="1" customHeight="1" outlineLevel="1">
      <c r="A162" s="100" t="s">
        <v>49</v>
      </c>
      <c r="B162" s="101" t="s">
        <v>213</v>
      </c>
      <c r="C162" s="102">
        <v>6901230</v>
      </c>
      <c r="D162" s="102">
        <v>83688296</v>
      </c>
      <c r="E162" s="102">
        <v>90589526</v>
      </c>
    </row>
    <row r="163" spans="1:5" ht="18" hidden="1" customHeight="1" outlineLevel="1">
      <c r="A163" s="100" t="s">
        <v>49</v>
      </c>
      <c r="B163" s="101" t="s">
        <v>214</v>
      </c>
      <c r="C163" s="102">
        <v>0</v>
      </c>
      <c r="D163" s="102">
        <v>240685</v>
      </c>
      <c r="E163" s="102">
        <v>240685</v>
      </c>
    </row>
    <row r="164" spans="1:5" ht="18" hidden="1" customHeight="1" outlineLevel="1">
      <c r="A164" s="100"/>
      <c r="B164" s="101" t="s">
        <v>269</v>
      </c>
      <c r="C164" s="102">
        <v>0</v>
      </c>
      <c r="D164" s="102">
        <v>52701</v>
      </c>
      <c r="E164" s="102">
        <v>52701</v>
      </c>
    </row>
    <row r="165" spans="1:5" ht="18" hidden="1" customHeight="1" outlineLevel="1">
      <c r="A165" s="100" t="s">
        <v>49</v>
      </c>
      <c r="B165" s="101" t="s">
        <v>215</v>
      </c>
      <c r="C165" s="102">
        <v>347998.01</v>
      </c>
      <c r="D165" s="103"/>
      <c r="E165" s="102">
        <v>347998.01</v>
      </c>
    </row>
    <row r="166" spans="1:5" ht="18" hidden="1" customHeight="1" outlineLevel="1">
      <c r="A166" s="100"/>
      <c r="B166" s="101" t="s">
        <v>216</v>
      </c>
      <c r="C166" s="102">
        <v>16660</v>
      </c>
      <c r="D166" s="102">
        <v>0</v>
      </c>
      <c r="E166" s="102">
        <v>16660</v>
      </c>
    </row>
    <row r="167" spans="1:5" ht="18" hidden="1" customHeight="1" outlineLevel="1">
      <c r="A167" s="100" t="s">
        <v>49</v>
      </c>
      <c r="B167" s="101" t="s">
        <v>217</v>
      </c>
      <c r="C167" s="102">
        <v>169085</v>
      </c>
      <c r="D167" s="102">
        <v>2493046</v>
      </c>
      <c r="E167" s="102">
        <v>2662131</v>
      </c>
    </row>
    <row r="168" spans="1:5" ht="18" hidden="1" customHeight="1" outlineLevel="1">
      <c r="A168" s="100" t="s">
        <v>49</v>
      </c>
      <c r="B168" s="101" t="s">
        <v>218</v>
      </c>
      <c r="C168" s="102">
        <v>410678.55</v>
      </c>
      <c r="D168" s="102">
        <v>501939.72000000009</v>
      </c>
      <c r="E168" s="102">
        <v>912618.27</v>
      </c>
    </row>
    <row r="169" spans="1:5" ht="18" hidden="1" customHeight="1" outlineLevel="1">
      <c r="A169" s="100" t="s">
        <v>49</v>
      </c>
      <c r="B169" s="101" t="s">
        <v>219</v>
      </c>
      <c r="C169" s="103"/>
      <c r="D169" s="103"/>
      <c r="E169" s="102">
        <v>0</v>
      </c>
    </row>
    <row r="170" spans="1:5" ht="18" hidden="1" customHeight="1" outlineLevel="1">
      <c r="A170" s="100" t="s">
        <v>49</v>
      </c>
      <c r="B170" s="101" t="s">
        <v>220</v>
      </c>
      <c r="C170" s="102">
        <v>140212</v>
      </c>
      <c r="D170" s="102">
        <v>3411229</v>
      </c>
      <c r="E170" s="102">
        <v>3551441</v>
      </c>
    </row>
    <row r="171" spans="1:5" ht="18" customHeight="1" collapsed="1">
      <c r="A171" s="100" t="s">
        <v>61</v>
      </c>
      <c r="B171" s="104" t="s">
        <v>252</v>
      </c>
      <c r="C171" s="102">
        <f>SUM($C$145:$C$170)</f>
        <v>70461171.560000002</v>
      </c>
      <c r="D171" s="102">
        <f>SUM($D$145:$D$170)</f>
        <v>497197421.54000002</v>
      </c>
      <c r="E171" s="102">
        <f>SUM($E$145:$E$170)</f>
        <v>567658593.0999999</v>
      </c>
    </row>
    <row r="172" spans="1:5" ht="18" hidden="1" customHeight="1" outlineLevel="1">
      <c r="A172" s="100" t="s">
        <v>49</v>
      </c>
      <c r="B172" s="101" t="s">
        <v>280</v>
      </c>
      <c r="C172" s="102">
        <v>0</v>
      </c>
      <c r="D172" s="102">
        <v>0</v>
      </c>
      <c r="E172" s="102">
        <v>0</v>
      </c>
    </row>
    <row r="173" spans="1:5" ht="18" hidden="1" customHeight="1" outlineLevel="1">
      <c r="A173" s="100"/>
      <c r="B173" s="101" t="s">
        <v>203</v>
      </c>
      <c r="C173" s="102">
        <v>118467</v>
      </c>
      <c r="D173" s="102">
        <v>0</v>
      </c>
      <c r="E173" s="102">
        <v>118467</v>
      </c>
    </row>
    <row r="174" spans="1:5" ht="18" hidden="1" customHeight="1" outlineLevel="1">
      <c r="A174" s="100" t="s">
        <v>49</v>
      </c>
      <c r="B174" s="101" t="s">
        <v>204</v>
      </c>
      <c r="C174" s="102">
        <v>404375</v>
      </c>
      <c r="D174" s="102">
        <v>385472</v>
      </c>
      <c r="E174" s="102">
        <v>789847</v>
      </c>
    </row>
    <row r="175" spans="1:5" ht="18" hidden="1" customHeight="1" outlineLevel="1">
      <c r="A175" s="100" t="s">
        <v>49</v>
      </c>
      <c r="B175" s="101" t="s">
        <v>267</v>
      </c>
      <c r="C175" s="102">
        <v>0</v>
      </c>
      <c r="D175" s="102">
        <v>0</v>
      </c>
      <c r="E175" s="102">
        <v>0</v>
      </c>
    </row>
    <row r="176" spans="1:5" ht="18" hidden="1" customHeight="1" outlineLevel="1">
      <c r="A176" s="100"/>
      <c r="B176" s="101" t="s">
        <v>274</v>
      </c>
      <c r="C176" s="102">
        <v>-3799.0791284179872</v>
      </c>
      <c r="D176" s="102">
        <v>-468.92087158201298</v>
      </c>
      <c r="E176" s="102">
        <v>-4268</v>
      </c>
    </row>
    <row r="177" spans="1:5" ht="18" hidden="1" customHeight="1" outlineLevel="1">
      <c r="A177" s="100"/>
      <c r="B177" s="101" t="s">
        <v>275</v>
      </c>
      <c r="C177" s="102">
        <v>172</v>
      </c>
      <c r="D177" s="102">
        <v>149144</v>
      </c>
      <c r="E177" s="102">
        <v>149316</v>
      </c>
    </row>
    <row r="178" spans="1:5" ht="18" hidden="1" customHeight="1" outlineLevel="1">
      <c r="A178" s="100" t="s">
        <v>49</v>
      </c>
      <c r="B178" s="101" t="s">
        <v>205</v>
      </c>
      <c r="C178" s="102">
        <v>7603409.6322855167</v>
      </c>
      <c r="D178" s="102">
        <v>59964765.36771445</v>
      </c>
      <c r="E178" s="102">
        <v>67568174.99999997</v>
      </c>
    </row>
    <row r="179" spans="1:5" ht="18" hidden="1" customHeight="1" outlineLevel="1">
      <c r="A179" s="100" t="s">
        <v>49</v>
      </c>
      <c r="B179" s="101" t="s">
        <v>206</v>
      </c>
      <c r="C179" s="102">
        <v>991460</v>
      </c>
      <c r="D179" s="102">
        <v>12543326</v>
      </c>
      <c r="E179" s="102">
        <v>13534786</v>
      </c>
    </row>
    <row r="180" spans="1:5" ht="18" hidden="1" customHeight="1" outlineLevel="1">
      <c r="A180" s="100" t="s">
        <v>49</v>
      </c>
      <c r="B180" s="101" t="s">
        <v>268</v>
      </c>
      <c r="C180" s="102">
        <v>4851</v>
      </c>
      <c r="D180" s="102">
        <v>145584</v>
      </c>
      <c r="E180" s="102">
        <v>150435</v>
      </c>
    </row>
    <row r="181" spans="1:5" ht="18" hidden="1" customHeight="1" outlineLevel="1">
      <c r="A181" s="100" t="s">
        <v>49</v>
      </c>
      <c r="B181" s="101" t="s">
        <v>207</v>
      </c>
      <c r="C181" s="102">
        <v>11810791</v>
      </c>
      <c r="D181" s="102">
        <v>58083383</v>
      </c>
      <c r="E181" s="102">
        <v>69894174</v>
      </c>
    </row>
    <row r="182" spans="1:5" ht="18" hidden="1" customHeight="1" outlineLevel="1">
      <c r="A182" s="100"/>
      <c r="B182" s="101" t="s">
        <v>270</v>
      </c>
      <c r="C182" s="102">
        <v>8192419</v>
      </c>
      <c r="D182" s="102">
        <v>8192418</v>
      </c>
      <c r="E182" s="102">
        <v>16384837</v>
      </c>
    </row>
    <row r="183" spans="1:5" ht="18" hidden="1" customHeight="1" outlineLevel="1">
      <c r="A183" s="100" t="s">
        <v>49</v>
      </c>
      <c r="B183" s="101" t="s">
        <v>208</v>
      </c>
      <c r="C183" s="102">
        <v>18697770</v>
      </c>
      <c r="D183" s="102">
        <v>214288383</v>
      </c>
      <c r="E183" s="102">
        <v>232986153</v>
      </c>
    </row>
    <row r="184" spans="1:5" ht="18" hidden="1" customHeight="1" outlineLevel="1">
      <c r="A184" s="100" t="s">
        <v>49</v>
      </c>
      <c r="B184" s="101" t="s">
        <v>209</v>
      </c>
      <c r="C184" s="102">
        <v>1208975</v>
      </c>
      <c r="D184" s="102">
        <v>68659</v>
      </c>
      <c r="E184" s="102">
        <v>1277634</v>
      </c>
    </row>
    <row r="185" spans="1:5" ht="18" hidden="1" customHeight="1" outlineLevel="1">
      <c r="A185" s="100"/>
      <c r="B185" s="101" t="s">
        <v>281</v>
      </c>
      <c r="C185" s="102">
        <v>0</v>
      </c>
      <c r="D185" s="102">
        <v>32671771</v>
      </c>
      <c r="E185" s="102">
        <v>32671771</v>
      </c>
    </row>
    <row r="186" spans="1:5" ht="18" hidden="1" customHeight="1" outlineLevel="1">
      <c r="A186" s="100" t="s">
        <v>49</v>
      </c>
      <c r="B186" s="101" t="s">
        <v>210</v>
      </c>
      <c r="C186" s="102">
        <v>18876</v>
      </c>
      <c r="D186" s="102">
        <v>944</v>
      </c>
      <c r="E186" s="102">
        <v>19820</v>
      </c>
    </row>
    <row r="187" spans="1:5" ht="18" hidden="1" customHeight="1" outlineLevel="1">
      <c r="A187" s="100" t="s">
        <v>49</v>
      </c>
      <c r="B187" s="101" t="s">
        <v>211</v>
      </c>
      <c r="C187" s="102">
        <v>4414</v>
      </c>
      <c r="D187" s="102">
        <v>9556618</v>
      </c>
      <c r="E187" s="102">
        <v>9561032</v>
      </c>
    </row>
    <row r="188" spans="1:5" ht="18" hidden="1" customHeight="1" outlineLevel="1">
      <c r="A188" s="100" t="s">
        <v>49</v>
      </c>
      <c r="B188" s="101" t="s">
        <v>212</v>
      </c>
      <c r="C188" s="102">
        <v>132953.21450806849</v>
      </c>
      <c r="D188" s="102">
        <v>557637.0306272934</v>
      </c>
      <c r="E188" s="102">
        <v>690590.24513536191</v>
      </c>
    </row>
    <row r="189" spans="1:5" ht="18" hidden="1" customHeight="1" outlineLevel="1">
      <c r="A189" s="100" t="s">
        <v>49</v>
      </c>
      <c r="B189" s="101" t="s">
        <v>213</v>
      </c>
      <c r="C189" s="102">
        <v>11309</v>
      </c>
      <c r="D189" s="102">
        <v>249213</v>
      </c>
      <c r="E189" s="102">
        <v>260522</v>
      </c>
    </row>
    <row r="190" spans="1:5" ht="18" hidden="1" customHeight="1" outlineLevel="1">
      <c r="A190" s="100" t="s">
        <v>49</v>
      </c>
      <c r="B190" s="101" t="s">
        <v>214</v>
      </c>
      <c r="C190" s="102">
        <v>0</v>
      </c>
      <c r="D190" s="102">
        <v>0</v>
      </c>
      <c r="E190" s="102">
        <v>0</v>
      </c>
    </row>
    <row r="191" spans="1:5" ht="18" hidden="1" customHeight="1" outlineLevel="1">
      <c r="A191" s="100"/>
      <c r="B191" s="101" t="s">
        <v>269</v>
      </c>
      <c r="C191" s="102">
        <v>0</v>
      </c>
      <c r="D191" s="102">
        <v>0</v>
      </c>
      <c r="E191" s="102">
        <v>0</v>
      </c>
    </row>
    <row r="192" spans="1:5" ht="18" hidden="1" customHeight="1" outlineLevel="1">
      <c r="A192" s="100" t="s">
        <v>49</v>
      </c>
      <c r="B192" s="101" t="s">
        <v>215</v>
      </c>
      <c r="C192" s="103"/>
      <c r="D192" s="103"/>
      <c r="E192" s="102">
        <v>0</v>
      </c>
    </row>
    <row r="193" spans="1:5" ht="18" hidden="1" customHeight="1" outlineLevel="1">
      <c r="A193" s="100"/>
      <c r="B193" s="101" t="s">
        <v>216</v>
      </c>
      <c r="C193" s="102">
        <v>0</v>
      </c>
      <c r="D193" s="102">
        <v>0</v>
      </c>
      <c r="E193" s="102">
        <v>0</v>
      </c>
    </row>
    <row r="194" spans="1:5" ht="18" hidden="1" customHeight="1" outlineLevel="1">
      <c r="A194" s="100" t="s">
        <v>49</v>
      </c>
      <c r="B194" s="101" t="s">
        <v>217</v>
      </c>
      <c r="C194" s="102">
        <v>3492069</v>
      </c>
      <c r="D194" s="102">
        <v>22204797</v>
      </c>
      <c r="E194" s="102">
        <v>25696866</v>
      </c>
    </row>
    <row r="195" spans="1:5" ht="18" hidden="1" customHeight="1" outlineLevel="1">
      <c r="A195" s="100" t="s">
        <v>49</v>
      </c>
      <c r="B195" s="101" t="s">
        <v>218</v>
      </c>
      <c r="C195" s="102">
        <v>642343.05000000005</v>
      </c>
      <c r="D195" s="102">
        <v>785086</v>
      </c>
      <c r="E195" s="102">
        <v>1427429.05</v>
      </c>
    </row>
    <row r="196" spans="1:5" ht="18" hidden="1" customHeight="1" outlineLevel="1">
      <c r="A196" s="100" t="s">
        <v>49</v>
      </c>
      <c r="B196" s="101" t="s">
        <v>219</v>
      </c>
      <c r="C196" s="102">
        <v>393959.70393507357</v>
      </c>
      <c r="D196" s="102">
        <v>5363670.2960649263</v>
      </c>
      <c r="E196" s="102">
        <v>5757630</v>
      </c>
    </row>
    <row r="197" spans="1:5" ht="18" hidden="1" customHeight="1" outlineLevel="1">
      <c r="A197" s="100" t="s">
        <v>49</v>
      </c>
      <c r="B197" s="101" t="s">
        <v>220</v>
      </c>
      <c r="C197" s="102">
        <v>122769</v>
      </c>
      <c r="D197" s="102">
        <v>2362690</v>
      </c>
      <c r="E197" s="102">
        <v>2485459</v>
      </c>
    </row>
    <row r="198" spans="1:5" ht="18" customHeight="1" collapsed="1">
      <c r="A198" s="100" t="s">
        <v>63</v>
      </c>
      <c r="B198" s="104" t="s">
        <v>253</v>
      </c>
      <c r="C198" s="102">
        <f>SUM($C$172:$C$197)</f>
        <v>53847583.521600239</v>
      </c>
      <c r="D198" s="102">
        <f>SUM($D$172:$D$197)</f>
        <v>427573091.77353507</v>
      </c>
      <c r="E198" s="102">
        <f>SUM($E$172:$E$197)</f>
        <v>481420675.29513538</v>
      </c>
    </row>
    <row r="199" spans="1:5" ht="18" hidden="1" customHeight="1" outlineLevel="1">
      <c r="A199" s="100" t="s">
        <v>49</v>
      </c>
      <c r="B199" s="101" t="s">
        <v>280</v>
      </c>
      <c r="C199" s="102">
        <v>0</v>
      </c>
      <c r="D199" s="102">
        <v>290384</v>
      </c>
      <c r="E199" s="102">
        <v>290384</v>
      </c>
    </row>
    <row r="200" spans="1:5" ht="18" hidden="1" customHeight="1" outlineLevel="1">
      <c r="A200" s="100"/>
      <c r="B200" s="101" t="s">
        <v>203</v>
      </c>
      <c r="C200" s="102">
        <v>6992655</v>
      </c>
      <c r="D200" s="102">
        <v>0</v>
      </c>
      <c r="E200" s="102">
        <v>6992655</v>
      </c>
    </row>
    <row r="201" spans="1:5" ht="18" hidden="1" customHeight="1" outlineLevel="1">
      <c r="A201" s="100" t="s">
        <v>49</v>
      </c>
      <c r="B201" s="101" t="s">
        <v>204</v>
      </c>
      <c r="C201" s="102">
        <v>404375</v>
      </c>
      <c r="D201" s="102">
        <v>1155363</v>
      </c>
      <c r="E201" s="102">
        <v>1559738</v>
      </c>
    </row>
    <row r="202" spans="1:5" ht="18" hidden="1" customHeight="1" outlineLevel="1">
      <c r="A202" s="100" t="s">
        <v>49</v>
      </c>
      <c r="B202" s="101" t="s">
        <v>267</v>
      </c>
      <c r="C202" s="102">
        <v>0</v>
      </c>
      <c r="D202" s="102">
        <v>0</v>
      </c>
      <c r="E202" s="102">
        <v>0</v>
      </c>
    </row>
    <row r="203" spans="1:5" ht="18" hidden="1" customHeight="1" outlineLevel="1">
      <c r="A203" s="100"/>
      <c r="B203" s="101" t="s">
        <v>274</v>
      </c>
      <c r="C203" s="102">
        <v>-3799.0791284179872</v>
      </c>
      <c r="D203" s="102">
        <v>-468.92087158201298</v>
      </c>
      <c r="E203" s="102">
        <v>-4268</v>
      </c>
    </row>
    <row r="204" spans="1:5" ht="18" hidden="1" customHeight="1" outlineLevel="1">
      <c r="A204" s="100"/>
      <c r="B204" s="101" t="s">
        <v>275</v>
      </c>
      <c r="C204" s="102">
        <v>172</v>
      </c>
      <c r="D204" s="102">
        <v>149144</v>
      </c>
      <c r="E204" s="102">
        <v>149316</v>
      </c>
    </row>
    <row r="205" spans="1:5" ht="18" hidden="1" customHeight="1" outlineLevel="1">
      <c r="A205" s="100" t="s">
        <v>49</v>
      </c>
      <c r="B205" s="101" t="s">
        <v>205</v>
      </c>
      <c r="C205" s="102">
        <v>24013436.632285517</v>
      </c>
      <c r="D205" s="102">
        <v>312910058.36771446</v>
      </c>
      <c r="E205" s="102">
        <v>336923495</v>
      </c>
    </row>
    <row r="206" spans="1:5" ht="18" hidden="1" customHeight="1" outlineLevel="1">
      <c r="A206" s="100" t="s">
        <v>49</v>
      </c>
      <c r="B206" s="101" t="s">
        <v>206</v>
      </c>
      <c r="C206" s="102">
        <v>2400128</v>
      </c>
      <c r="D206" s="102">
        <v>16265097</v>
      </c>
      <c r="E206" s="102">
        <v>18665225</v>
      </c>
    </row>
    <row r="207" spans="1:5" ht="18" hidden="1" customHeight="1" outlineLevel="1">
      <c r="A207" s="100" t="s">
        <v>49</v>
      </c>
      <c r="B207" s="101" t="s">
        <v>268</v>
      </c>
      <c r="C207" s="102">
        <v>117950</v>
      </c>
      <c r="D207" s="102">
        <v>531507</v>
      </c>
      <c r="E207" s="102">
        <v>649457</v>
      </c>
    </row>
    <row r="208" spans="1:5" ht="18" hidden="1" customHeight="1" outlineLevel="1">
      <c r="A208" s="100" t="s">
        <v>49</v>
      </c>
      <c r="B208" s="101" t="s">
        <v>207</v>
      </c>
      <c r="C208" s="102">
        <v>46587149</v>
      </c>
      <c r="D208" s="102">
        <v>167357991</v>
      </c>
      <c r="E208" s="102">
        <v>213945140</v>
      </c>
    </row>
    <row r="209" spans="1:5" ht="18" hidden="1" customHeight="1" outlineLevel="1">
      <c r="A209" s="100"/>
      <c r="B209" s="101" t="s">
        <v>270</v>
      </c>
      <c r="C209" s="102">
        <v>8192419</v>
      </c>
      <c r="D209" s="102">
        <v>8192418</v>
      </c>
      <c r="E209" s="102">
        <v>16384837</v>
      </c>
    </row>
    <row r="210" spans="1:5" ht="18" hidden="1" customHeight="1" outlineLevel="1">
      <c r="A210" s="100" t="s">
        <v>49</v>
      </c>
      <c r="B210" s="101" t="s">
        <v>208</v>
      </c>
      <c r="C210" s="102">
        <v>21443979</v>
      </c>
      <c r="D210" s="102">
        <v>245761683</v>
      </c>
      <c r="E210" s="102">
        <v>267205662</v>
      </c>
    </row>
    <row r="211" spans="1:5" ht="18" hidden="1" customHeight="1" outlineLevel="1">
      <c r="A211" s="100" t="s">
        <v>49</v>
      </c>
      <c r="B211" s="101" t="s">
        <v>209</v>
      </c>
      <c r="C211" s="102">
        <v>1302138</v>
      </c>
      <c r="D211" s="102">
        <v>380018</v>
      </c>
      <c r="E211" s="102">
        <v>1682156</v>
      </c>
    </row>
    <row r="212" spans="1:5" ht="18" hidden="1" customHeight="1" outlineLevel="1">
      <c r="A212" s="100"/>
      <c r="B212" s="101" t="s">
        <v>281</v>
      </c>
      <c r="C212" s="102">
        <v>0</v>
      </c>
      <c r="D212" s="102">
        <v>41994580</v>
      </c>
      <c r="E212" s="102">
        <v>41994580</v>
      </c>
    </row>
    <row r="213" spans="1:5" ht="18" hidden="1" customHeight="1" outlineLevel="1">
      <c r="A213" s="100" t="s">
        <v>49</v>
      </c>
      <c r="B213" s="101" t="s">
        <v>210</v>
      </c>
      <c r="C213" s="102">
        <v>73652</v>
      </c>
      <c r="D213" s="102">
        <v>944</v>
      </c>
      <c r="E213" s="102">
        <v>74596</v>
      </c>
    </row>
    <row r="214" spans="1:5" ht="18" hidden="1" customHeight="1" outlineLevel="1">
      <c r="A214" s="100" t="s">
        <v>49</v>
      </c>
      <c r="B214" s="101" t="s">
        <v>211</v>
      </c>
      <c r="C214" s="102">
        <v>4414</v>
      </c>
      <c r="D214" s="102">
        <v>9556618</v>
      </c>
      <c r="E214" s="102">
        <v>9561032</v>
      </c>
    </row>
    <row r="215" spans="1:5" ht="18" hidden="1" customHeight="1" outlineLevel="1">
      <c r="A215" s="100" t="s">
        <v>49</v>
      </c>
      <c r="B215" s="101" t="s">
        <v>212</v>
      </c>
      <c r="C215" s="102">
        <v>132953.21117473516</v>
      </c>
      <c r="D215" s="102">
        <v>1407622.3939606268</v>
      </c>
      <c r="E215" s="102">
        <v>1540575.6051353619</v>
      </c>
    </row>
    <row r="216" spans="1:5" ht="18" hidden="1" customHeight="1" outlineLevel="1">
      <c r="A216" s="100" t="s">
        <v>49</v>
      </c>
      <c r="B216" s="101" t="s">
        <v>213</v>
      </c>
      <c r="C216" s="102">
        <v>9152666</v>
      </c>
      <c r="D216" s="102">
        <v>91024893</v>
      </c>
      <c r="E216" s="102">
        <v>100177559</v>
      </c>
    </row>
    <row r="217" spans="1:5" ht="18" hidden="1" customHeight="1" outlineLevel="1">
      <c r="A217" s="100" t="s">
        <v>49</v>
      </c>
      <c r="B217" s="101" t="s">
        <v>214</v>
      </c>
      <c r="C217" s="102">
        <v>0</v>
      </c>
      <c r="D217" s="102">
        <v>240685</v>
      </c>
      <c r="E217" s="102">
        <v>240685</v>
      </c>
    </row>
    <row r="218" spans="1:5" ht="18" hidden="1" customHeight="1" outlineLevel="1">
      <c r="A218" s="100"/>
      <c r="B218" s="101" t="s">
        <v>269</v>
      </c>
      <c r="C218" s="102">
        <v>0</v>
      </c>
      <c r="D218" s="102">
        <v>52701</v>
      </c>
      <c r="E218" s="102">
        <v>52701</v>
      </c>
    </row>
    <row r="219" spans="1:5" ht="18" hidden="1" customHeight="1" outlineLevel="1">
      <c r="A219" s="100" t="s">
        <v>49</v>
      </c>
      <c r="B219" s="101" t="s">
        <v>215</v>
      </c>
      <c r="C219" s="102">
        <v>347998.01</v>
      </c>
      <c r="D219" s="102">
        <v>0</v>
      </c>
      <c r="E219" s="102">
        <v>347998.01</v>
      </c>
    </row>
    <row r="220" spans="1:5" ht="18" hidden="1" customHeight="1" outlineLevel="1">
      <c r="A220" s="100"/>
      <c r="B220" s="101" t="s">
        <v>216</v>
      </c>
      <c r="C220" s="102">
        <v>16660</v>
      </c>
      <c r="D220" s="102">
        <v>0</v>
      </c>
      <c r="E220" s="102">
        <v>16660</v>
      </c>
    </row>
    <row r="221" spans="1:5" ht="18" hidden="1" customHeight="1" outlineLevel="1">
      <c r="A221" s="100" t="s">
        <v>49</v>
      </c>
      <c r="B221" s="101" t="s">
        <v>217</v>
      </c>
      <c r="C221" s="102">
        <v>3761154</v>
      </c>
      <c r="D221" s="102">
        <v>24697843</v>
      </c>
      <c r="E221" s="102">
        <v>28458997</v>
      </c>
    </row>
    <row r="222" spans="1:5" ht="18" hidden="1" customHeight="1" outlineLevel="1">
      <c r="A222" s="100" t="s">
        <v>49</v>
      </c>
      <c r="B222" s="101" t="s">
        <v>218</v>
      </c>
      <c r="C222" s="102">
        <v>1053021.6000000001</v>
      </c>
      <c r="D222" s="102">
        <v>1287025.7200000002</v>
      </c>
      <c r="E222" s="102">
        <v>2340047.3200000003</v>
      </c>
    </row>
    <row r="223" spans="1:5" ht="18" hidden="1" customHeight="1" outlineLevel="1">
      <c r="A223" s="100" t="s">
        <v>49</v>
      </c>
      <c r="B223" s="101" t="s">
        <v>219</v>
      </c>
      <c r="C223" s="102">
        <v>393959.70393507357</v>
      </c>
      <c r="D223" s="102">
        <v>5363670.2960649263</v>
      </c>
      <c r="E223" s="102">
        <v>5757630</v>
      </c>
    </row>
    <row r="224" spans="1:5" ht="18" hidden="1" customHeight="1" outlineLevel="1">
      <c r="A224" s="100" t="s">
        <v>49</v>
      </c>
      <c r="B224" s="101" t="s">
        <v>220</v>
      </c>
      <c r="C224" s="102">
        <v>262981</v>
      </c>
      <c r="D224" s="102">
        <v>5773919</v>
      </c>
      <c r="E224" s="102">
        <v>6036900</v>
      </c>
    </row>
    <row r="225" spans="1:5" ht="18" customHeight="1" collapsed="1">
      <c r="A225" s="100" t="s">
        <v>65</v>
      </c>
      <c r="B225" s="104" t="s">
        <v>254</v>
      </c>
      <c r="C225" s="102">
        <f>SUM($C$199:$C$224)</f>
        <v>126650062.0782669</v>
      </c>
      <c r="D225" s="102">
        <f>SUM($D$199:$D$224)</f>
        <v>934393695.85686851</v>
      </c>
      <c r="E225" s="102">
        <f>SUM($E$199:$E$224)</f>
        <v>1061043757.9351354</v>
      </c>
    </row>
    <row r="226" spans="1:5" ht="18" hidden="1" customHeight="1" outlineLevel="1">
      <c r="A226" s="100" t="s">
        <v>49</v>
      </c>
      <c r="B226" s="105" t="s">
        <v>280</v>
      </c>
      <c r="C226" s="102">
        <v>0</v>
      </c>
      <c r="D226" s="102">
        <v>9173038</v>
      </c>
      <c r="E226" s="102">
        <v>9173038</v>
      </c>
    </row>
    <row r="227" spans="1:5" ht="18" hidden="1" customHeight="1" outlineLevel="1">
      <c r="A227" s="100"/>
      <c r="B227" s="105" t="s">
        <v>203</v>
      </c>
      <c r="C227" s="102">
        <v>48944102</v>
      </c>
      <c r="D227" s="102">
        <v>6080</v>
      </c>
      <c r="E227" s="102">
        <v>48950182</v>
      </c>
    </row>
    <row r="228" spans="1:5" ht="18" hidden="1" customHeight="1" outlineLevel="1">
      <c r="A228" s="100" t="s">
        <v>49</v>
      </c>
      <c r="B228" s="105" t="s">
        <v>204</v>
      </c>
      <c r="C228" s="102">
        <v>12335693</v>
      </c>
      <c r="D228" s="102">
        <v>20261685</v>
      </c>
      <c r="E228" s="102">
        <v>32597378</v>
      </c>
    </row>
    <row r="229" spans="1:5" ht="18" hidden="1" customHeight="1" outlineLevel="1">
      <c r="A229" s="100" t="s">
        <v>49</v>
      </c>
      <c r="B229" s="105" t="s">
        <v>267</v>
      </c>
      <c r="C229" s="102">
        <v>0</v>
      </c>
      <c r="D229" s="102">
        <v>0</v>
      </c>
      <c r="E229" s="102">
        <v>0</v>
      </c>
    </row>
    <row r="230" spans="1:5" ht="18" hidden="1" customHeight="1" outlineLevel="1">
      <c r="A230" s="100"/>
      <c r="B230" s="105" t="s">
        <v>274</v>
      </c>
      <c r="C230" s="102">
        <v>27588149.560596269</v>
      </c>
      <c r="D230" s="102">
        <v>3675658.0803303313</v>
      </c>
      <c r="E230" s="102">
        <v>31263807.640926603</v>
      </c>
    </row>
    <row r="231" spans="1:5" ht="18" hidden="1" customHeight="1" outlineLevel="1">
      <c r="A231" s="100"/>
      <c r="B231" s="105" t="s">
        <v>275</v>
      </c>
      <c r="C231" s="102">
        <v>25451</v>
      </c>
      <c r="D231" s="102">
        <v>23033639</v>
      </c>
      <c r="E231" s="102">
        <v>23059090</v>
      </c>
    </row>
    <row r="232" spans="1:5" ht="18" hidden="1" customHeight="1" outlineLevel="1">
      <c r="A232" s="100" t="s">
        <v>49</v>
      </c>
      <c r="B232" s="105" t="s">
        <v>205</v>
      </c>
      <c r="C232" s="102">
        <v>211251015.15549186</v>
      </c>
      <c r="D232" s="102">
        <v>1976116138.8445086</v>
      </c>
      <c r="E232" s="102">
        <v>2187367154.0000005</v>
      </c>
    </row>
    <row r="233" spans="1:5" ht="18" hidden="1" customHeight="1" outlineLevel="1">
      <c r="A233" s="100" t="s">
        <v>49</v>
      </c>
      <c r="B233" s="105" t="s">
        <v>206</v>
      </c>
      <c r="C233" s="102">
        <v>55827328</v>
      </c>
      <c r="D233" s="102">
        <v>661911850</v>
      </c>
      <c r="E233" s="102">
        <v>717739178</v>
      </c>
    </row>
    <row r="234" spans="1:5" ht="18" hidden="1" customHeight="1" outlineLevel="1">
      <c r="A234" s="100" t="s">
        <v>49</v>
      </c>
      <c r="B234" s="105" t="s">
        <v>268</v>
      </c>
      <c r="C234" s="102">
        <v>522969</v>
      </c>
      <c r="D234" s="102">
        <v>12144503</v>
      </c>
      <c r="E234" s="102">
        <v>12667472</v>
      </c>
    </row>
    <row r="235" spans="1:5" ht="18" hidden="1" customHeight="1" outlineLevel="1">
      <c r="A235" s="100" t="s">
        <v>49</v>
      </c>
      <c r="B235" s="105" t="s">
        <v>207</v>
      </c>
      <c r="C235" s="102">
        <v>229457383</v>
      </c>
      <c r="D235" s="102">
        <v>1186286772</v>
      </c>
      <c r="E235" s="102">
        <v>1415744155</v>
      </c>
    </row>
    <row r="236" spans="1:5" ht="18" hidden="1" customHeight="1" outlineLevel="1">
      <c r="A236" s="100"/>
      <c r="B236" s="105" t="s">
        <v>270</v>
      </c>
      <c r="C236" s="102">
        <v>26044006</v>
      </c>
      <c r="D236" s="102">
        <v>26192418</v>
      </c>
      <c r="E236" s="102">
        <v>52236424</v>
      </c>
    </row>
    <row r="237" spans="1:5" ht="18" hidden="1" customHeight="1" outlineLevel="1">
      <c r="A237" s="100" t="s">
        <v>49</v>
      </c>
      <c r="B237" s="105" t="s">
        <v>208</v>
      </c>
      <c r="C237" s="102">
        <v>241798249</v>
      </c>
      <c r="D237" s="102">
        <v>2757077425</v>
      </c>
      <c r="E237" s="102">
        <v>2998875674</v>
      </c>
    </row>
    <row r="238" spans="1:5" ht="18" hidden="1" customHeight="1" outlineLevel="1">
      <c r="A238" s="100" t="s">
        <v>49</v>
      </c>
      <c r="B238" s="105" t="s">
        <v>209</v>
      </c>
      <c r="C238" s="102">
        <v>24662583</v>
      </c>
      <c r="D238" s="102">
        <v>1735698</v>
      </c>
      <c r="E238" s="102">
        <v>26398281</v>
      </c>
    </row>
    <row r="239" spans="1:5" ht="18" hidden="1" customHeight="1" outlineLevel="1">
      <c r="A239" s="100"/>
      <c r="B239" s="105" t="s">
        <v>281</v>
      </c>
      <c r="C239" s="102">
        <v>0</v>
      </c>
      <c r="D239" s="102">
        <v>223434815</v>
      </c>
      <c r="E239" s="102">
        <v>223434815</v>
      </c>
    </row>
    <row r="240" spans="1:5" ht="18" hidden="1" customHeight="1" outlineLevel="1">
      <c r="A240" s="100" t="s">
        <v>49</v>
      </c>
      <c r="B240" s="105" t="s">
        <v>210</v>
      </c>
      <c r="C240" s="102">
        <v>16371610.09</v>
      </c>
      <c r="D240" s="102">
        <v>781826.90999999992</v>
      </c>
      <c r="E240" s="102">
        <v>17153437</v>
      </c>
    </row>
    <row r="241" spans="1:5" ht="18" hidden="1" customHeight="1" outlineLevel="1">
      <c r="A241" s="100" t="s">
        <v>49</v>
      </c>
      <c r="B241" s="105" t="s">
        <v>211</v>
      </c>
      <c r="C241" s="102">
        <v>1654930</v>
      </c>
      <c r="D241" s="102">
        <v>129733893</v>
      </c>
      <c r="E241" s="102">
        <v>131388823</v>
      </c>
    </row>
    <row r="242" spans="1:5" ht="18" hidden="1" customHeight="1" outlineLevel="1">
      <c r="A242" s="100" t="s">
        <v>49</v>
      </c>
      <c r="B242" s="105" t="s">
        <v>212</v>
      </c>
      <c r="C242" s="102">
        <v>20250672.644157887</v>
      </c>
      <c r="D242" s="102">
        <v>120138245.93754515</v>
      </c>
      <c r="E242" s="102">
        <v>140388918.58170304</v>
      </c>
    </row>
    <row r="243" spans="1:5" ht="18" hidden="1" customHeight="1" outlineLevel="1">
      <c r="A243" s="100" t="s">
        <v>49</v>
      </c>
      <c r="B243" s="105" t="s">
        <v>213</v>
      </c>
      <c r="C243" s="102">
        <v>91705711</v>
      </c>
      <c r="D243" s="102">
        <v>1313347604</v>
      </c>
      <c r="E243" s="102">
        <v>1405053315</v>
      </c>
    </row>
    <row r="244" spans="1:5" ht="18" hidden="1" customHeight="1" outlineLevel="1">
      <c r="A244" s="100" t="s">
        <v>49</v>
      </c>
      <c r="B244" s="105" t="s">
        <v>214</v>
      </c>
      <c r="C244" s="102">
        <v>5007197</v>
      </c>
      <c r="D244" s="102">
        <v>11952009</v>
      </c>
      <c r="E244" s="102">
        <v>16959206</v>
      </c>
    </row>
    <row r="245" spans="1:5" ht="18" hidden="1" customHeight="1" outlineLevel="1">
      <c r="A245" s="100"/>
      <c r="B245" s="105" t="s">
        <v>269</v>
      </c>
      <c r="C245" s="102">
        <v>0</v>
      </c>
      <c r="D245" s="102">
        <v>10702937</v>
      </c>
      <c r="E245" s="102">
        <v>10702937</v>
      </c>
    </row>
    <row r="246" spans="1:5" ht="18" hidden="1" customHeight="1" outlineLevel="1">
      <c r="A246" s="100" t="s">
        <v>49</v>
      </c>
      <c r="B246" s="105" t="s">
        <v>215</v>
      </c>
      <c r="C246" s="102">
        <v>5265753.01</v>
      </c>
      <c r="D246" s="102">
        <v>0</v>
      </c>
      <c r="E246" s="102">
        <v>5265753.01</v>
      </c>
    </row>
    <row r="247" spans="1:5" ht="18" hidden="1" customHeight="1" outlineLevel="1">
      <c r="A247" s="100"/>
      <c r="B247" s="105" t="s">
        <v>216</v>
      </c>
      <c r="C247" s="102">
        <v>3684816</v>
      </c>
      <c r="D247" s="102">
        <v>0</v>
      </c>
      <c r="E247" s="102">
        <v>3684816</v>
      </c>
    </row>
    <row r="248" spans="1:5" ht="18" hidden="1" customHeight="1" outlineLevel="1">
      <c r="A248" s="100" t="s">
        <v>49</v>
      </c>
      <c r="B248" s="105" t="s">
        <v>217</v>
      </c>
      <c r="C248" s="102">
        <v>385320165</v>
      </c>
      <c r="D248" s="102">
        <v>985356743</v>
      </c>
      <c r="E248" s="102">
        <v>1370676908</v>
      </c>
    </row>
    <row r="249" spans="1:5" ht="18" hidden="1" customHeight="1" outlineLevel="1">
      <c r="A249" s="100" t="s">
        <v>49</v>
      </c>
      <c r="B249" s="105" t="s">
        <v>218</v>
      </c>
      <c r="C249" s="102">
        <v>32576132.643000003</v>
      </c>
      <c r="D249" s="102">
        <v>56780630.259999998</v>
      </c>
      <c r="E249" s="102">
        <v>89356762.902999997</v>
      </c>
    </row>
    <row r="250" spans="1:5" ht="18" hidden="1" customHeight="1" outlineLevel="1">
      <c r="A250" s="100" t="s">
        <v>49</v>
      </c>
      <c r="B250" s="105" t="s">
        <v>219</v>
      </c>
      <c r="C250" s="102">
        <v>10763404.256787242</v>
      </c>
      <c r="D250" s="102">
        <v>146745082.74321276</v>
      </c>
      <c r="E250" s="102">
        <v>157508487</v>
      </c>
    </row>
    <row r="251" spans="1:5" ht="18" hidden="1" customHeight="1" outlineLevel="1">
      <c r="A251" s="100" t="s">
        <v>49</v>
      </c>
      <c r="B251" s="105" t="s">
        <v>220</v>
      </c>
      <c r="C251" s="102">
        <v>8438703</v>
      </c>
      <c r="D251" s="102">
        <v>130123451</v>
      </c>
      <c r="E251" s="102">
        <v>138562154</v>
      </c>
    </row>
    <row r="252" spans="1:5" ht="18" customHeight="1" collapsed="1">
      <c r="A252" s="100" t="s">
        <v>67</v>
      </c>
      <c r="B252" s="106" t="s">
        <v>255</v>
      </c>
      <c r="C252" s="102">
        <f>SUM($C$226:$C$251)</f>
        <v>1459496023.3600333</v>
      </c>
      <c r="D252" s="102">
        <f>SUM($D$226:$D$251)</f>
        <v>9806712142.7755985</v>
      </c>
      <c r="E252" s="102">
        <f>SUM($E$226:$E$251)</f>
        <v>11266208166.13563</v>
      </c>
    </row>
    <row r="253" spans="1:5" ht="18" customHeight="1">
      <c r="A253" s="467" t="s">
        <v>256</v>
      </c>
      <c r="B253" s="467"/>
      <c r="C253" s="467"/>
      <c r="D253" s="467"/>
      <c r="E253" s="467"/>
    </row>
    <row r="254" spans="1:5" ht="18" hidden="1" customHeight="1" outlineLevel="1">
      <c r="A254" s="100" t="s">
        <v>49</v>
      </c>
      <c r="B254" s="101" t="s">
        <v>280</v>
      </c>
      <c r="C254" s="102">
        <v>0</v>
      </c>
      <c r="D254" s="102">
        <v>168192</v>
      </c>
      <c r="E254" s="102">
        <v>168192</v>
      </c>
    </row>
    <row r="255" spans="1:5" ht="18" hidden="1" customHeight="1" outlineLevel="1">
      <c r="A255" s="100"/>
      <c r="B255" s="101" t="s">
        <v>203</v>
      </c>
      <c r="C255" s="102">
        <v>1227676</v>
      </c>
      <c r="D255" s="102">
        <v>0</v>
      </c>
      <c r="E255" s="102">
        <v>1227676</v>
      </c>
    </row>
    <row r="256" spans="1:5" ht="18" hidden="1" customHeight="1" outlineLevel="1">
      <c r="A256" s="100" t="s">
        <v>49</v>
      </c>
      <c r="B256" s="101" t="s">
        <v>204</v>
      </c>
      <c r="C256" s="102">
        <v>688941</v>
      </c>
      <c r="D256" s="102">
        <v>1968102</v>
      </c>
      <c r="E256" s="102">
        <v>2657043</v>
      </c>
    </row>
    <row r="257" spans="1:5" ht="18" hidden="1" customHeight="1" outlineLevel="1">
      <c r="A257" s="100" t="s">
        <v>49</v>
      </c>
      <c r="B257" s="101" t="s">
        <v>267</v>
      </c>
      <c r="C257" s="102">
        <v>0</v>
      </c>
      <c r="D257" s="102">
        <v>0</v>
      </c>
      <c r="E257" s="102">
        <v>0</v>
      </c>
    </row>
    <row r="258" spans="1:5" ht="18" hidden="1" customHeight="1" outlineLevel="1">
      <c r="A258" s="100"/>
      <c r="B258" s="101" t="s">
        <v>274</v>
      </c>
      <c r="C258" s="102">
        <v>475184</v>
      </c>
      <c r="D258" s="102">
        <v>67986</v>
      </c>
      <c r="E258" s="102">
        <v>543170</v>
      </c>
    </row>
    <row r="259" spans="1:5" ht="18" hidden="1" customHeight="1" outlineLevel="1">
      <c r="A259" s="100"/>
      <c r="B259" s="101" t="s">
        <v>275</v>
      </c>
      <c r="C259" s="102">
        <v>0</v>
      </c>
      <c r="D259" s="102">
        <v>149649</v>
      </c>
      <c r="E259" s="102">
        <v>149649</v>
      </c>
    </row>
    <row r="260" spans="1:5" ht="18" hidden="1" customHeight="1" outlineLevel="1">
      <c r="A260" s="100" t="s">
        <v>49</v>
      </c>
      <c r="B260" s="101" t="s">
        <v>205</v>
      </c>
      <c r="C260" s="102">
        <v>1435743.6800000099</v>
      </c>
      <c r="D260" s="102">
        <v>60972183.686999999</v>
      </c>
      <c r="E260" s="102">
        <v>62407927.367000006</v>
      </c>
    </row>
    <row r="261" spans="1:5" ht="18" hidden="1" customHeight="1" outlineLevel="1">
      <c r="A261" s="100" t="s">
        <v>49</v>
      </c>
      <c r="B261" s="101" t="s">
        <v>206</v>
      </c>
      <c r="C261" s="102">
        <v>458568</v>
      </c>
      <c r="D261" s="102">
        <v>25694016</v>
      </c>
      <c r="E261" s="102">
        <v>26152584</v>
      </c>
    </row>
    <row r="262" spans="1:5" ht="18" hidden="1" customHeight="1" outlineLevel="1">
      <c r="A262" s="100" t="s">
        <v>49</v>
      </c>
      <c r="B262" s="101" t="s">
        <v>268</v>
      </c>
      <c r="C262" s="102">
        <v>0</v>
      </c>
      <c r="D262" s="102">
        <v>267177</v>
      </c>
      <c r="E262" s="102">
        <v>267177</v>
      </c>
    </row>
    <row r="263" spans="1:5" ht="18" hidden="1" customHeight="1" outlineLevel="1">
      <c r="A263" s="100" t="s">
        <v>49</v>
      </c>
      <c r="B263" s="101" t="s">
        <v>207</v>
      </c>
      <c r="C263" s="102">
        <v>3222611</v>
      </c>
      <c r="D263" s="102">
        <v>60228490</v>
      </c>
      <c r="E263" s="102">
        <v>63451101</v>
      </c>
    </row>
    <row r="264" spans="1:5" ht="18" hidden="1" customHeight="1" outlineLevel="1">
      <c r="A264" s="100"/>
      <c r="B264" s="101" t="s">
        <v>270</v>
      </c>
      <c r="C264" s="102">
        <v>187070</v>
      </c>
      <c r="D264" s="102">
        <v>0</v>
      </c>
      <c r="E264" s="102">
        <v>187070</v>
      </c>
    </row>
    <row r="265" spans="1:5" ht="18" hidden="1" customHeight="1" outlineLevel="1">
      <c r="A265" s="100" t="s">
        <v>49</v>
      </c>
      <c r="B265" s="101" t="s">
        <v>208</v>
      </c>
      <c r="C265" s="102">
        <v>6385104</v>
      </c>
      <c r="D265" s="102">
        <v>290460631</v>
      </c>
      <c r="E265" s="102">
        <v>296845735</v>
      </c>
    </row>
    <row r="266" spans="1:5" ht="18" hidden="1" customHeight="1" outlineLevel="1">
      <c r="A266" s="100" t="s">
        <v>49</v>
      </c>
      <c r="B266" s="101" t="s">
        <v>209</v>
      </c>
      <c r="C266" s="102">
        <v>445267</v>
      </c>
      <c r="D266" s="102">
        <v>15000</v>
      </c>
      <c r="E266" s="102">
        <v>460267</v>
      </c>
    </row>
    <row r="267" spans="1:5" ht="18" hidden="1" customHeight="1" outlineLevel="1">
      <c r="A267" s="100"/>
      <c r="B267" s="101" t="s">
        <v>281</v>
      </c>
      <c r="C267" s="102">
        <v>0</v>
      </c>
      <c r="D267" s="102">
        <v>4400195</v>
      </c>
      <c r="E267" s="102">
        <v>4400195</v>
      </c>
    </row>
    <row r="268" spans="1:5" ht="18" hidden="1" customHeight="1" outlineLevel="1">
      <c r="A268" s="100" t="s">
        <v>49</v>
      </c>
      <c r="B268" s="101" t="s">
        <v>210</v>
      </c>
      <c r="C268" s="102">
        <v>241148</v>
      </c>
      <c r="D268" s="102">
        <v>5078</v>
      </c>
      <c r="E268" s="102">
        <v>246226</v>
      </c>
    </row>
    <row r="269" spans="1:5" ht="18" hidden="1" customHeight="1" outlineLevel="1">
      <c r="A269" s="100" t="s">
        <v>49</v>
      </c>
      <c r="B269" s="101" t="s">
        <v>211</v>
      </c>
      <c r="C269" s="102">
        <v>138</v>
      </c>
      <c r="D269" s="102">
        <v>1418352</v>
      </c>
      <c r="E269" s="102">
        <v>1418490</v>
      </c>
    </row>
    <row r="270" spans="1:5" ht="18" hidden="1" customHeight="1" outlineLevel="1">
      <c r="A270" s="100" t="s">
        <v>49</v>
      </c>
      <c r="B270" s="101" t="s">
        <v>212</v>
      </c>
      <c r="C270" s="102">
        <v>175444.55</v>
      </c>
      <c r="D270" s="102">
        <v>4585207.2601000005</v>
      </c>
      <c r="E270" s="102">
        <v>4760651.8101000004</v>
      </c>
    </row>
    <row r="271" spans="1:5" ht="18" hidden="1" customHeight="1" outlineLevel="1">
      <c r="A271" s="100" t="s">
        <v>49</v>
      </c>
      <c r="B271" s="101" t="s">
        <v>213</v>
      </c>
      <c r="C271" s="102">
        <v>1331630</v>
      </c>
      <c r="D271" s="102">
        <v>71099291</v>
      </c>
      <c r="E271" s="102">
        <v>72430921</v>
      </c>
    </row>
    <row r="272" spans="1:5" ht="18" hidden="1" customHeight="1" outlineLevel="1">
      <c r="A272" s="100" t="s">
        <v>49</v>
      </c>
      <c r="B272" s="101" t="s">
        <v>214</v>
      </c>
      <c r="C272" s="102">
        <v>2122132</v>
      </c>
      <c r="D272" s="102">
        <v>4963450</v>
      </c>
      <c r="E272" s="102">
        <v>7085582</v>
      </c>
    </row>
    <row r="273" spans="1:5" ht="18" hidden="1" customHeight="1" outlineLevel="1">
      <c r="A273" s="100"/>
      <c r="B273" s="101" t="s">
        <v>269</v>
      </c>
      <c r="C273" s="102">
        <v>0</v>
      </c>
      <c r="D273" s="102">
        <v>362977</v>
      </c>
      <c r="E273" s="102">
        <v>362977</v>
      </c>
    </row>
    <row r="274" spans="1:5" ht="18" hidden="1" customHeight="1" outlineLevel="1">
      <c r="A274" s="100" t="s">
        <v>49</v>
      </c>
      <c r="B274" s="101" t="s">
        <v>215</v>
      </c>
      <c r="C274" s="102">
        <v>573422.9</v>
      </c>
      <c r="D274" s="103"/>
      <c r="E274" s="102">
        <v>573422.9</v>
      </c>
    </row>
    <row r="275" spans="1:5" ht="18" hidden="1" customHeight="1" outlineLevel="1">
      <c r="A275" s="100"/>
      <c r="B275" s="101" t="s">
        <v>216</v>
      </c>
      <c r="C275" s="102">
        <v>25000</v>
      </c>
      <c r="D275" s="102">
        <v>0</v>
      </c>
      <c r="E275" s="102">
        <v>25000</v>
      </c>
    </row>
    <row r="276" spans="1:5" ht="18" hidden="1" customHeight="1" outlineLevel="1">
      <c r="A276" s="100" t="s">
        <v>49</v>
      </c>
      <c r="B276" s="101" t="s">
        <v>217</v>
      </c>
      <c r="C276" s="102">
        <v>16428362</v>
      </c>
      <c r="D276" s="102">
        <v>78779616</v>
      </c>
      <c r="E276" s="102">
        <v>95207978</v>
      </c>
    </row>
    <row r="277" spans="1:5" ht="18" hidden="1" customHeight="1" outlineLevel="1">
      <c r="A277" s="100" t="s">
        <v>49</v>
      </c>
      <c r="B277" s="101" t="s">
        <v>218</v>
      </c>
      <c r="C277" s="102">
        <v>695840</v>
      </c>
      <c r="D277" s="102">
        <v>1388130</v>
      </c>
      <c r="E277" s="102">
        <v>2083970</v>
      </c>
    </row>
    <row r="278" spans="1:5" ht="18" hidden="1" customHeight="1" outlineLevel="1">
      <c r="A278" s="100" t="s">
        <v>49</v>
      </c>
      <c r="B278" s="101" t="s">
        <v>219</v>
      </c>
      <c r="C278" s="102">
        <v>192763.76</v>
      </c>
      <c r="D278" s="102">
        <v>1770675.4799999997</v>
      </c>
      <c r="E278" s="102">
        <v>1963439.2399999998</v>
      </c>
    </row>
    <row r="279" spans="1:5" ht="18" hidden="1" customHeight="1" outlineLevel="1">
      <c r="A279" s="100" t="s">
        <v>49</v>
      </c>
      <c r="B279" s="101" t="s">
        <v>220</v>
      </c>
      <c r="C279" s="102">
        <v>825164</v>
      </c>
      <c r="D279" s="102">
        <v>5360067</v>
      </c>
      <c r="E279" s="102">
        <v>6185231</v>
      </c>
    </row>
    <row r="280" spans="1:5" ht="18" customHeight="1" collapsed="1">
      <c r="A280" s="100" t="s">
        <v>69</v>
      </c>
      <c r="B280" s="104" t="s">
        <v>257</v>
      </c>
      <c r="C280" s="102">
        <f>SUM($C$254:$C$279)</f>
        <v>37137209.890000008</v>
      </c>
      <c r="D280" s="102">
        <f>SUM($D$254:$D$279)</f>
        <v>614124465.42710006</v>
      </c>
      <c r="E280" s="102">
        <f>SUM($E$254:$E$279)</f>
        <v>651261675.31709993</v>
      </c>
    </row>
    <row r="281" spans="1:5" ht="18" hidden="1" customHeight="1" outlineLevel="1">
      <c r="A281" s="100" t="s">
        <v>49</v>
      </c>
      <c r="B281" s="101" t="s">
        <v>280</v>
      </c>
      <c r="C281" s="102">
        <v>0</v>
      </c>
      <c r="D281" s="102">
        <v>4950592</v>
      </c>
      <c r="E281" s="102">
        <v>4950592</v>
      </c>
    </row>
    <row r="282" spans="1:5" ht="18" hidden="1" customHeight="1" outlineLevel="1">
      <c r="A282" s="100"/>
      <c r="B282" s="101" t="s">
        <v>203</v>
      </c>
      <c r="C282" s="102">
        <v>12168658</v>
      </c>
      <c r="D282" s="102">
        <v>6080</v>
      </c>
      <c r="E282" s="102">
        <v>12174738</v>
      </c>
    </row>
    <row r="283" spans="1:5" ht="18" hidden="1" customHeight="1" outlineLevel="1">
      <c r="A283" s="100" t="s">
        <v>49</v>
      </c>
      <c r="B283" s="101" t="s">
        <v>204</v>
      </c>
      <c r="C283" s="102">
        <v>3262877</v>
      </c>
      <c r="D283" s="102">
        <v>9844942</v>
      </c>
      <c r="E283" s="102">
        <v>13107819</v>
      </c>
    </row>
    <row r="284" spans="1:5" ht="18" hidden="1" customHeight="1" outlineLevel="1">
      <c r="A284" s="100" t="s">
        <v>49</v>
      </c>
      <c r="B284" s="101" t="s">
        <v>267</v>
      </c>
      <c r="C284" s="102">
        <v>0</v>
      </c>
      <c r="D284" s="102">
        <v>0</v>
      </c>
      <c r="E284" s="102">
        <v>0</v>
      </c>
    </row>
    <row r="285" spans="1:5" ht="18" hidden="1" customHeight="1" outlineLevel="1">
      <c r="A285" s="100"/>
      <c r="B285" s="101" t="s">
        <v>274</v>
      </c>
      <c r="C285" s="102">
        <v>0</v>
      </c>
      <c r="D285" s="102">
        <v>0</v>
      </c>
      <c r="E285" s="102">
        <v>0</v>
      </c>
    </row>
    <row r="286" spans="1:5" ht="18" hidden="1" customHeight="1" outlineLevel="1">
      <c r="A286" s="100"/>
      <c r="B286" s="101" t="s">
        <v>275</v>
      </c>
      <c r="C286" s="102">
        <v>374</v>
      </c>
      <c r="D286" s="102">
        <v>1050009</v>
      </c>
      <c r="E286" s="102">
        <v>1050383</v>
      </c>
    </row>
    <row r="287" spans="1:5" ht="18" hidden="1" customHeight="1" outlineLevel="1">
      <c r="A287" s="100" t="s">
        <v>49</v>
      </c>
      <c r="B287" s="101" t="s">
        <v>205</v>
      </c>
      <c r="C287" s="102">
        <v>52056928.423730969</v>
      </c>
      <c r="D287" s="102">
        <v>544317627.48097026</v>
      </c>
      <c r="E287" s="102">
        <v>596374555.90470123</v>
      </c>
    </row>
    <row r="288" spans="1:5" ht="18" hidden="1" customHeight="1" outlineLevel="1">
      <c r="A288" s="100" t="s">
        <v>49</v>
      </c>
      <c r="B288" s="101" t="s">
        <v>206</v>
      </c>
      <c r="C288" s="102">
        <v>19110000</v>
      </c>
      <c r="D288" s="102">
        <v>184554458</v>
      </c>
      <c r="E288" s="102">
        <v>203664458</v>
      </c>
    </row>
    <row r="289" spans="1:5" ht="18" hidden="1" customHeight="1" outlineLevel="1">
      <c r="A289" s="100" t="s">
        <v>49</v>
      </c>
      <c r="B289" s="101" t="s">
        <v>268</v>
      </c>
      <c r="C289" s="102">
        <v>241797</v>
      </c>
      <c r="D289" s="102">
        <v>5828617</v>
      </c>
      <c r="E289" s="102">
        <v>6070414</v>
      </c>
    </row>
    <row r="290" spans="1:5" ht="18" hidden="1" customHeight="1" outlineLevel="1">
      <c r="A290" s="100" t="s">
        <v>49</v>
      </c>
      <c r="B290" s="101" t="s">
        <v>207</v>
      </c>
      <c r="C290" s="102">
        <v>46855145</v>
      </c>
      <c r="D290" s="102">
        <v>480882492</v>
      </c>
      <c r="E290" s="102">
        <v>527737637</v>
      </c>
    </row>
    <row r="291" spans="1:5" ht="18" hidden="1" customHeight="1" outlineLevel="1">
      <c r="A291" s="100"/>
      <c r="B291" s="101" t="s">
        <v>270</v>
      </c>
      <c r="C291" s="102">
        <v>6189277</v>
      </c>
      <c r="D291" s="102">
        <v>1348022</v>
      </c>
      <c r="E291" s="102">
        <v>7537299</v>
      </c>
    </row>
    <row r="292" spans="1:5" ht="18" hidden="1" customHeight="1" outlineLevel="1">
      <c r="A292" s="100" t="s">
        <v>49</v>
      </c>
      <c r="B292" s="101" t="s">
        <v>208</v>
      </c>
      <c r="C292" s="102">
        <v>25143231</v>
      </c>
      <c r="D292" s="102">
        <v>978073278</v>
      </c>
      <c r="E292" s="102">
        <v>1003216509</v>
      </c>
    </row>
    <row r="293" spans="1:5" ht="18" hidden="1" customHeight="1" outlineLevel="1">
      <c r="A293" s="100" t="s">
        <v>49</v>
      </c>
      <c r="B293" s="101" t="s">
        <v>209</v>
      </c>
      <c r="C293" s="102">
        <v>10306733</v>
      </c>
      <c r="D293" s="102">
        <v>353709</v>
      </c>
      <c r="E293" s="102">
        <v>10660442</v>
      </c>
    </row>
    <row r="294" spans="1:5" ht="18" hidden="1" customHeight="1" outlineLevel="1">
      <c r="A294" s="100"/>
      <c r="B294" s="101" t="s">
        <v>281</v>
      </c>
      <c r="C294" s="102">
        <v>68082</v>
      </c>
      <c r="D294" s="102">
        <v>54497776.350000001</v>
      </c>
      <c r="E294" s="102">
        <v>54565858.350000001</v>
      </c>
    </row>
    <row r="295" spans="1:5" ht="18" hidden="1" customHeight="1" outlineLevel="1">
      <c r="A295" s="100" t="s">
        <v>49</v>
      </c>
      <c r="B295" s="101" t="s">
        <v>210</v>
      </c>
      <c r="C295" s="102">
        <v>2463010.2911999999</v>
      </c>
      <c r="D295" s="102">
        <v>272418.70880000014</v>
      </c>
      <c r="E295" s="102">
        <v>2735429</v>
      </c>
    </row>
    <row r="296" spans="1:5" ht="18" hidden="1" customHeight="1" outlineLevel="1">
      <c r="A296" s="100" t="s">
        <v>49</v>
      </c>
      <c r="B296" s="101" t="s">
        <v>211</v>
      </c>
      <c r="C296" s="102">
        <v>936010</v>
      </c>
      <c r="D296" s="102">
        <v>60895013</v>
      </c>
      <c r="E296" s="102">
        <v>61831023</v>
      </c>
    </row>
    <row r="297" spans="1:5" ht="18" hidden="1" customHeight="1" outlineLevel="1">
      <c r="A297" s="100" t="s">
        <v>49</v>
      </c>
      <c r="B297" s="101" t="s">
        <v>212</v>
      </c>
      <c r="C297" s="102">
        <v>6224253.7517123781</v>
      </c>
      <c r="D297" s="102">
        <v>40962757.227435321</v>
      </c>
      <c r="E297" s="102">
        <v>47187010.979147702</v>
      </c>
    </row>
    <row r="298" spans="1:5" ht="18" hidden="1" customHeight="1" outlineLevel="1">
      <c r="A298" s="100" t="s">
        <v>49</v>
      </c>
      <c r="B298" s="101" t="s">
        <v>213</v>
      </c>
      <c r="C298" s="102">
        <v>15136000</v>
      </c>
      <c r="D298" s="102">
        <v>507318435</v>
      </c>
      <c r="E298" s="102">
        <v>522454435</v>
      </c>
    </row>
    <row r="299" spans="1:5" ht="18" hidden="1" customHeight="1" outlineLevel="1">
      <c r="A299" s="100" t="s">
        <v>49</v>
      </c>
      <c r="B299" s="101" t="s">
        <v>214</v>
      </c>
      <c r="C299" s="102">
        <v>0</v>
      </c>
      <c r="D299" s="102">
        <v>0</v>
      </c>
      <c r="E299" s="102">
        <v>0</v>
      </c>
    </row>
    <row r="300" spans="1:5" ht="18" hidden="1" customHeight="1" outlineLevel="1">
      <c r="A300" s="100"/>
      <c r="B300" s="101" t="s">
        <v>269</v>
      </c>
      <c r="C300" s="102">
        <v>0</v>
      </c>
      <c r="D300" s="102">
        <v>2240886</v>
      </c>
      <c r="E300" s="102">
        <v>2240886</v>
      </c>
    </row>
    <row r="301" spans="1:5" ht="18" hidden="1" customHeight="1" outlineLevel="1">
      <c r="A301" s="100" t="s">
        <v>49</v>
      </c>
      <c r="B301" s="101" t="s">
        <v>215</v>
      </c>
      <c r="C301" s="103"/>
      <c r="D301" s="103"/>
      <c r="E301" s="102">
        <v>0</v>
      </c>
    </row>
    <row r="302" spans="1:5" ht="18" hidden="1" customHeight="1" outlineLevel="1">
      <c r="A302" s="100"/>
      <c r="B302" s="101" t="s">
        <v>216</v>
      </c>
      <c r="C302" s="102">
        <v>247899</v>
      </c>
      <c r="D302" s="102">
        <v>0</v>
      </c>
      <c r="E302" s="102">
        <v>247899</v>
      </c>
    </row>
    <row r="303" spans="1:5" ht="18" hidden="1" customHeight="1" outlineLevel="1">
      <c r="A303" s="100" t="s">
        <v>49</v>
      </c>
      <c r="B303" s="101" t="s">
        <v>217</v>
      </c>
      <c r="C303" s="102">
        <v>41715461</v>
      </c>
      <c r="D303" s="102">
        <v>459651972</v>
      </c>
      <c r="E303" s="102">
        <v>501367433</v>
      </c>
    </row>
    <row r="304" spans="1:5" ht="18" hidden="1" customHeight="1" outlineLevel="1">
      <c r="A304" s="100" t="s">
        <v>49</v>
      </c>
      <c r="B304" s="101" t="s">
        <v>218</v>
      </c>
      <c r="C304" s="102">
        <v>13389054</v>
      </c>
      <c r="D304" s="102">
        <v>32792098</v>
      </c>
      <c r="E304" s="102">
        <v>46181152</v>
      </c>
    </row>
    <row r="305" spans="1:5" ht="18" hidden="1" customHeight="1" outlineLevel="1">
      <c r="A305" s="100" t="s">
        <v>49</v>
      </c>
      <c r="B305" s="101" t="s">
        <v>219</v>
      </c>
      <c r="C305" s="102">
        <v>6603321.3249999993</v>
      </c>
      <c r="D305" s="102">
        <v>93059710.674999997</v>
      </c>
      <c r="E305" s="102">
        <v>99663032</v>
      </c>
    </row>
    <row r="306" spans="1:5" ht="18" hidden="1" customHeight="1" outlineLevel="1">
      <c r="A306" s="100" t="s">
        <v>49</v>
      </c>
      <c r="B306" s="101" t="s">
        <v>220</v>
      </c>
      <c r="C306" s="102">
        <v>5907863</v>
      </c>
      <c r="D306" s="102">
        <v>80542984</v>
      </c>
      <c r="E306" s="102">
        <v>86450847</v>
      </c>
    </row>
    <row r="307" spans="1:5" ht="18" customHeight="1" collapsed="1">
      <c r="A307" s="100" t="s">
        <v>71</v>
      </c>
      <c r="B307" s="104" t="s">
        <v>258</v>
      </c>
      <c r="C307" s="102">
        <f>SUM($C$281:$C$306)</f>
        <v>268025974.79164335</v>
      </c>
      <c r="D307" s="102">
        <f>SUM($D$281:$D$306)</f>
        <v>3543443877.4422054</v>
      </c>
      <c r="E307" s="102">
        <f>SUM($E$281:$E$306)</f>
        <v>3811469852.233849</v>
      </c>
    </row>
    <row r="308" spans="1:5" ht="18" hidden="1" customHeight="1" outlineLevel="1">
      <c r="A308" s="100" t="s">
        <v>49</v>
      </c>
      <c r="B308" s="101" t="s">
        <v>280</v>
      </c>
      <c r="C308" s="102">
        <v>0</v>
      </c>
      <c r="D308" s="102">
        <v>3394563</v>
      </c>
      <c r="E308" s="102">
        <v>3394563</v>
      </c>
    </row>
    <row r="309" spans="1:5" ht="18" hidden="1" customHeight="1" outlineLevel="1">
      <c r="A309" s="100"/>
      <c r="B309" s="101" t="s">
        <v>203</v>
      </c>
      <c r="C309" s="102">
        <v>24138528</v>
      </c>
      <c r="D309" s="102">
        <v>0</v>
      </c>
      <c r="E309" s="102">
        <v>24138528</v>
      </c>
    </row>
    <row r="310" spans="1:5" ht="18" hidden="1" customHeight="1" outlineLevel="1">
      <c r="A310" s="100" t="s">
        <v>49</v>
      </c>
      <c r="B310" s="101" t="s">
        <v>204</v>
      </c>
      <c r="C310" s="102">
        <v>3946214.6129402164</v>
      </c>
      <c r="D310" s="102">
        <v>3976699.3870597836</v>
      </c>
      <c r="E310" s="102">
        <v>7922914</v>
      </c>
    </row>
    <row r="311" spans="1:5" ht="18" hidden="1" customHeight="1" outlineLevel="1">
      <c r="A311" s="100" t="s">
        <v>49</v>
      </c>
      <c r="B311" s="101" t="s">
        <v>267</v>
      </c>
      <c r="C311" s="102">
        <v>0</v>
      </c>
      <c r="D311" s="102">
        <v>0</v>
      </c>
      <c r="E311" s="102">
        <v>0</v>
      </c>
    </row>
    <row r="312" spans="1:5" ht="18" hidden="1" customHeight="1" outlineLevel="1">
      <c r="A312" s="100"/>
      <c r="B312" s="101" t="s">
        <v>274</v>
      </c>
      <c r="C312" s="102">
        <v>7063601.8062108336</v>
      </c>
      <c r="D312" s="102">
        <v>937852.6337891689</v>
      </c>
      <c r="E312" s="102">
        <v>8001454.4400000023</v>
      </c>
    </row>
    <row r="313" spans="1:5" ht="18" hidden="1" customHeight="1" outlineLevel="1">
      <c r="A313" s="100"/>
      <c r="B313" s="101" t="s">
        <v>275</v>
      </c>
      <c r="C313" s="102">
        <v>22341</v>
      </c>
      <c r="D313" s="102">
        <v>19452086</v>
      </c>
      <c r="E313" s="102">
        <v>19474427</v>
      </c>
    </row>
    <row r="314" spans="1:5" ht="18" hidden="1" customHeight="1" outlineLevel="1">
      <c r="A314" s="100" t="s">
        <v>49</v>
      </c>
      <c r="B314" s="101" t="s">
        <v>205</v>
      </c>
      <c r="C314" s="102">
        <v>109036672.05589706</v>
      </c>
      <c r="D314" s="102">
        <v>862475232.94410276</v>
      </c>
      <c r="E314" s="102">
        <v>971511904.99999976</v>
      </c>
    </row>
    <row r="315" spans="1:5" ht="18" hidden="1" customHeight="1" outlineLevel="1">
      <c r="A315" s="100" t="s">
        <v>49</v>
      </c>
      <c r="B315" s="101" t="s">
        <v>206</v>
      </c>
      <c r="C315" s="102">
        <v>28078799</v>
      </c>
      <c r="D315" s="102">
        <v>349768300</v>
      </c>
      <c r="E315" s="102">
        <v>377847099</v>
      </c>
    </row>
    <row r="316" spans="1:5" ht="18" hidden="1" customHeight="1" outlineLevel="1">
      <c r="A316" s="100" t="s">
        <v>49</v>
      </c>
      <c r="B316" s="101" t="s">
        <v>268</v>
      </c>
      <c r="C316" s="102">
        <v>152472</v>
      </c>
      <c r="D316" s="102">
        <v>5198457</v>
      </c>
      <c r="E316" s="102">
        <v>5350929</v>
      </c>
    </row>
    <row r="317" spans="1:5" ht="18" hidden="1" customHeight="1" outlineLevel="1">
      <c r="A317" s="100" t="s">
        <v>49</v>
      </c>
      <c r="B317" s="101" t="s">
        <v>207</v>
      </c>
      <c r="C317" s="102">
        <v>76005516</v>
      </c>
      <c r="D317" s="102">
        <v>342444752</v>
      </c>
      <c r="E317" s="102">
        <v>418450268</v>
      </c>
    </row>
    <row r="318" spans="1:5" ht="18" hidden="1" customHeight="1" outlineLevel="1">
      <c r="A318" s="100"/>
      <c r="B318" s="101" t="s">
        <v>270</v>
      </c>
      <c r="C318" s="102">
        <v>9998357</v>
      </c>
      <c r="D318" s="102">
        <v>12630032</v>
      </c>
      <c r="E318" s="102">
        <v>22628389</v>
      </c>
    </row>
    <row r="319" spans="1:5" ht="18" hidden="1" customHeight="1" outlineLevel="1">
      <c r="A319" s="100" t="s">
        <v>49</v>
      </c>
      <c r="B319" s="101" t="s">
        <v>208</v>
      </c>
      <c r="C319" s="102">
        <v>145285231</v>
      </c>
      <c r="D319" s="102">
        <v>1028503723</v>
      </c>
      <c r="E319" s="102">
        <v>1173788954</v>
      </c>
    </row>
    <row r="320" spans="1:5" ht="18" hidden="1" customHeight="1" outlineLevel="1">
      <c r="A320" s="100" t="s">
        <v>49</v>
      </c>
      <c r="B320" s="101" t="s">
        <v>209</v>
      </c>
      <c r="C320" s="102">
        <v>11537380.890363207</v>
      </c>
      <c r="D320" s="102">
        <v>1133775.1096367931</v>
      </c>
      <c r="E320" s="102">
        <v>12671156</v>
      </c>
    </row>
    <row r="321" spans="1:5" ht="18" hidden="1" customHeight="1" outlineLevel="1">
      <c r="A321" s="100"/>
      <c r="B321" s="101" t="s">
        <v>281</v>
      </c>
      <c r="C321" s="102">
        <v>-68082</v>
      </c>
      <c r="D321" s="102">
        <v>94965244.650000006</v>
      </c>
      <c r="E321" s="102">
        <v>94897162.650000006</v>
      </c>
    </row>
    <row r="322" spans="1:5" ht="18" hidden="1" customHeight="1" outlineLevel="1">
      <c r="A322" s="100" t="s">
        <v>49</v>
      </c>
      <c r="B322" s="101" t="s">
        <v>210</v>
      </c>
      <c r="C322" s="102">
        <v>12793229</v>
      </c>
      <c r="D322" s="102">
        <v>472071</v>
      </c>
      <c r="E322" s="102">
        <v>13265300</v>
      </c>
    </row>
    <row r="323" spans="1:5" ht="18" hidden="1" customHeight="1" outlineLevel="1">
      <c r="A323" s="100" t="s">
        <v>49</v>
      </c>
      <c r="B323" s="101" t="s">
        <v>211</v>
      </c>
      <c r="C323" s="102">
        <v>712874</v>
      </c>
      <c r="D323" s="102">
        <v>54250480</v>
      </c>
      <c r="E323" s="102">
        <v>54963354</v>
      </c>
    </row>
    <row r="324" spans="1:5" ht="18" hidden="1" customHeight="1" outlineLevel="1">
      <c r="A324" s="100" t="s">
        <v>49</v>
      </c>
      <c r="B324" s="101" t="s">
        <v>212</v>
      </c>
      <c r="C324" s="102">
        <v>13001772.283206634</v>
      </c>
      <c r="D324" s="102">
        <v>69384978.29048875</v>
      </c>
      <c r="E324" s="102">
        <v>82386750.573695391</v>
      </c>
    </row>
    <row r="325" spans="1:5" ht="18" hidden="1" customHeight="1" outlineLevel="1">
      <c r="A325" s="100" t="s">
        <v>49</v>
      </c>
      <c r="B325" s="101" t="s">
        <v>213</v>
      </c>
      <c r="C325" s="102">
        <v>38042240</v>
      </c>
      <c r="D325" s="102">
        <v>461818352</v>
      </c>
      <c r="E325" s="102">
        <v>499860592</v>
      </c>
    </row>
    <row r="326" spans="1:5" ht="18" hidden="1" customHeight="1" outlineLevel="1">
      <c r="A326" s="100" t="s">
        <v>49</v>
      </c>
      <c r="B326" s="101" t="s">
        <v>214</v>
      </c>
      <c r="C326" s="102">
        <v>2500668</v>
      </c>
      <c r="D326" s="102">
        <v>5848809</v>
      </c>
      <c r="E326" s="102">
        <v>8349477</v>
      </c>
    </row>
    <row r="327" spans="1:5" ht="18" hidden="1" customHeight="1" outlineLevel="1">
      <c r="A327" s="100"/>
      <c r="B327" s="101" t="s">
        <v>269</v>
      </c>
      <c r="C327" s="102">
        <v>0</v>
      </c>
      <c r="D327" s="102">
        <v>6260788</v>
      </c>
      <c r="E327" s="102">
        <v>6260788</v>
      </c>
    </row>
    <row r="328" spans="1:5" ht="18" hidden="1" customHeight="1" outlineLevel="1">
      <c r="A328" s="100" t="s">
        <v>49</v>
      </c>
      <c r="B328" s="101" t="s">
        <v>215</v>
      </c>
      <c r="C328" s="102">
        <v>3729893.77</v>
      </c>
      <c r="D328" s="103"/>
      <c r="E328" s="102">
        <v>3729893.77</v>
      </c>
    </row>
    <row r="329" spans="1:5" ht="18" hidden="1" customHeight="1" outlineLevel="1">
      <c r="A329" s="100"/>
      <c r="B329" s="101" t="s">
        <v>216</v>
      </c>
      <c r="C329" s="102">
        <v>3446363</v>
      </c>
      <c r="D329" s="102">
        <v>0</v>
      </c>
      <c r="E329" s="102">
        <v>3446363</v>
      </c>
    </row>
    <row r="330" spans="1:5" ht="18" hidden="1" customHeight="1" outlineLevel="1">
      <c r="A330" s="100" t="s">
        <v>49</v>
      </c>
      <c r="B330" s="101" t="s">
        <v>217</v>
      </c>
      <c r="C330" s="102">
        <v>214425713</v>
      </c>
      <c r="D330" s="102">
        <v>328310267</v>
      </c>
      <c r="E330" s="102">
        <v>542735980</v>
      </c>
    </row>
    <row r="331" spans="1:5" ht="18" hidden="1" customHeight="1" outlineLevel="1">
      <c r="A331" s="100" t="s">
        <v>49</v>
      </c>
      <c r="B331" s="101" t="s">
        <v>218</v>
      </c>
      <c r="C331" s="102">
        <v>14615375.85</v>
      </c>
      <c r="D331" s="102">
        <v>17863237</v>
      </c>
      <c r="E331" s="102">
        <v>32478612.850000001</v>
      </c>
    </row>
    <row r="332" spans="1:5" ht="18" hidden="1" customHeight="1" outlineLevel="1">
      <c r="A332" s="100" t="s">
        <v>49</v>
      </c>
      <c r="B332" s="101" t="s">
        <v>219</v>
      </c>
      <c r="C332" s="102">
        <v>2767781.4566924502</v>
      </c>
      <c r="D332" s="102">
        <v>36218042.54330755</v>
      </c>
      <c r="E332" s="102">
        <v>38985824</v>
      </c>
    </row>
    <row r="333" spans="1:5" ht="18" hidden="1" customHeight="1" outlineLevel="1">
      <c r="A333" s="100" t="s">
        <v>49</v>
      </c>
      <c r="B333" s="101" t="s">
        <v>220</v>
      </c>
      <c r="C333" s="102">
        <v>696768</v>
      </c>
      <c r="D333" s="102">
        <v>28224422</v>
      </c>
      <c r="E333" s="102">
        <v>28921190</v>
      </c>
    </row>
    <row r="334" spans="1:5" ht="18" customHeight="1" collapsed="1">
      <c r="A334" s="100" t="s">
        <v>73</v>
      </c>
      <c r="B334" s="104" t="s">
        <v>259</v>
      </c>
      <c r="C334" s="102">
        <f>SUM($C$308:$C$333)</f>
        <v>721929709.72531044</v>
      </c>
      <c r="D334" s="102">
        <f>SUM($D$308:$D$333)</f>
        <v>3733532164.5583849</v>
      </c>
      <c r="E334" s="102">
        <f>SUM($E$308:$E$333)</f>
        <v>4455461874.2836952</v>
      </c>
    </row>
    <row r="335" spans="1:5" ht="18" hidden="1" customHeight="1" outlineLevel="1">
      <c r="A335" s="100" t="s">
        <v>49</v>
      </c>
      <c r="B335" s="101" t="s">
        <v>280</v>
      </c>
      <c r="C335" s="102">
        <v>0</v>
      </c>
      <c r="D335" s="102">
        <v>290384</v>
      </c>
      <c r="E335" s="102">
        <v>290384</v>
      </c>
    </row>
    <row r="336" spans="1:5" ht="18" hidden="1" customHeight="1" outlineLevel="1">
      <c r="A336" s="100"/>
      <c r="B336" s="101" t="s">
        <v>203</v>
      </c>
      <c r="C336" s="102">
        <v>6992655</v>
      </c>
      <c r="D336" s="102">
        <v>0</v>
      </c>
      <c r="E336" s="102">
        <v>6992655</v>
      </c>
    </row>
    <row r="337" spans="1:5" ht="18" hidden="1" customHeight="1" outlineLevel="1">
      <c r="A337" s="100" t="s">
        <v>49</v>
      </c>
      <c r="B337" s="101" t="s">
        <v>204</v>
      </c>
      <c r="C337" s="102">
        <v>404375</v>
      </c>
      <c r="D337" s="102">
        <v>1155363</v>
      </c>
      <c r="E337" s="102">
        <v>1559738</v>
      </c>
    </row>
    <row r="338" spans="1:5" ht="18" hidden="1" customHeight="1" outlineLevel="1">
      <c r="A338" s="100" t="s">
        <v>49</v>
      </c>
      <c r="B338" s="101" t="s">
        <v>267</v>
      </c>
      <c r="C338" s="102">
        <v>0</v>
      </c>
      <c r="D338" s="102">
        <v>0</v>
      </c>
      <c r="E338" s="102">
        <v>0</v>
      </c>
    </row>
    <row r="339" spans="1:5" ht="18" hidden="1" customHeight="1" outlineLevel="1">
      <c r="A339" s="100"/>
      <c r="B339" s="101" t="s">
        <v>274</v>
      </c>
      <c r="C339" s="102">
        <v>3767.7385533357701</v>
      </c>
      <c r="D339" s="102">
        <v>500.2614466642338</v>
      </c>
      <c r="E339" s="102">
        <v>4268.0000000000036</v>
      </c>
    </row>
    <row r="340" spans="1:5" ht="18" hidden="1" customHeight="1" outlineLevel="1">
      <c r="A340" s="100"/>
      <c r="B340" s="101" t="s">
        <v>275</v>
      </c>
      <c r="C340" s="102">
        <v>172</v>
      </c>
      <c r="D340" s="102">
        <v>149144</v>
      </c>
      <c r="E340" s="102">
        <v>149316</v>
      </c>
    </row>
    <row r="341" spans="1:5" ht="18" hidden="1" customHeight="1" outlineLevel="1">
      <c r="A341" s="100" t="s">
        <v>49</v>
      </c>
      <c r="B341" s="101" t="s">
        <v>205</v>
      </c>
      <c r="C341" s="102">
        <v>24013436.632285517</v>
      </c>
      <c r="D341" s="102">
        <v>312910058.36771435</v>
      </c>
      <c r="E341" s="102">
        <v>336923494.99999988</v>
      </c>
    </row>
    <row r="342" spans="1:5" ht="18" hidden="1" customHeight="1" outlineLevel="1">
      <c r="A342" s="100" t="s">
        <v>49</v>
      </c>
      <c r="B342" s="101" t="s">
        <v>206</v>
      </c>
      <c r="C342" s="102">
        <v>1387061</v>
      </c>
      <c r="D342" s="102">
        <v>17278164</v>
      </c>
      <c r="E342" s="102">
        <v>18665225</v>
      </c>
    </row>
    <row r="343" spans="1:5" ht="18" hidden="1" customHeight="1" outlineLevel="1">
      <c r="A343" s="100" t="s">
        <v>49</v>
      </c>
      <c r="B343" s="101" t="s">
        <v>268</v>
      </c>
      <c r="C343" s="102">
        <v>117950</v>
      </c>
      <c r="D343" s="102">
        <v>531507</v>
      </c>
      <c r="E343" s="102">
        <v>649457</v>
      </c>
    </row>
    <row r="344" spans="1:5" ht="18" hidden="1" customHeight="1" outlineLevel="1">
      <c r="A344" s="100" t="s">
        <v>49</v>
      </c>
      <c r="B344" s="101" t="s">
        <v>207</v>
      </c>
      <c r="C344" s="102">
        <v>38860079</v>
      </c>
      <c r="D344" s="102">
        <v>175085060</v>
      </c>
      <c r="E344" s="102">
        <v>213945139</v>
      </c>
    </row>
    <row r="345" spans="1:5" ht="18" hidden="1" customHeight="1" outlineLevel="1">
      <c r="A345" s="100"/>
      <c r="B345" s="101" t="s">
        <v>270</v>
      </c>
      <c r="C345" s="102">
        <v>8192419</v>
      </c>
      <c r="D345" s="102">
        <v>8192418</v>
      </c>
      <c r="E345" s="102">
        <v>16384837</v>
      </c>
    </row>
    <row r="346" spans="1:5" ht="18" hidden="1" customHeight="1" outlineLevel="1">
      <c r="A346" s="100" t="s">
        <v>49</v>
      </c>
      <c r="B346" s="101" t="s">
        <v>208</v>
      </c>
      <c r="C346" s="102">
        <v>21443979</v>
      </c>
      <c r="D346" s="102">
        <v>245761684</v>
      </c>
      <c r="E346" s="102">
        <v>267205663</v>
      </c>
    </row>
    <row r="347" spans="1:5" ht="18" hidden="1" customHeight="1" outlineLevel="1">
      <c r="A347" s="100" t="s">
        <v>49</v>
      </c>
      <c r="B347" s="101" t="s">
        <v>209</v>
      </c>
      <c r="C347" s="102">
        <v>1531641.9819162365</v>
      </c>
      <c r="D347" s="102">
        <v>150514.01808376357</v>
      </c>
      <c r="E347" s="102">
        <v>1682156</v>
      </c>
    </row>
    <row r="348" spans="1:5" ht="18" hidden="1" customHeight="1" outlineLevel="1">
      <c r="A348" s="100"/>
      <c r="B348" s="101" t="s">
        <v>281</v>
      </c>
      <c r="C348" s="102">
        <v>0</v>
      </c>
      <c r="D348" s="102">
        <v>41994580</v>
      </c>
      <c r="E348" s="102">
        <v>41994580</v>
      </c>
    </row>
    <row r="349" spans="1:5" ht="18" hidden="1" customHeight="1" outlineLevel="1">
      <c r="A349" s="100" t="s">
        <v>49</v>
      </c>
      <c r="B349" s="101" t="s">
        <v>210</v>
      </c>
      <c r="C349" s="102">
        <v>71941</v>
      </c>
      <c r="D349" s="102">
        <v>2655</v>
      </c>
      <c r="E349" s="102">
        <v>74596</v>
      </c>
    </row>
    <row r="350" spans="1:5" ht="18" hidden="1" customHeight="1" outlineLevel="1">
      <c r="A350" s="100" t="s">
        <v>49</v>
      </c>
      <c r="B350" s="101" t="s">
        <v>211</v>
      </c>
      <c r="C350" s="102">
        <v>4986</v>
      </c>
      <c r="D350" s="102">
        <v>11114070</v>
      </c>
      <c r="E350" s="102">
        <v>11119056</v>
      </c>
    </row>
    <row r="351" spans="1:5" ht="18" hidden="1" customHeight="1" outlineLevel="1">
      <c r="A351" s="100" t="s">
        <v>49</v>
      </c>
      <c r="B351" s="101" t="s">
        <v>212</v>
      </c>
      <c r="C351" s="102">
        <v>132953.21117473516</v>
      </c>
      <c r="D351" s="102">
        <v>1407622.3939606268</v>
      </c>
      <c r="E351" s="102">
        <v>1540575.6051353619</v>
      </c>
    </row>
    <row r="352" spans="1:5" ht="18" hidden="1" customHeight="1" outlineLevel="1">
      <c r="A352" s="100" t="s">
        <v>49</v>
      </c>
      <c r="B352" s="101" t="s">
        <v>213</v>
      </c>
      <c r="C352" s="102">
        <v>7624083</v>
      </c>
      <c r="D352" s="102">
        <v>92553476</v>
      </c>
      <c r="E352" s="102">
        <v>100177559</v>
      </c>
    </row>
    <row r="353" spans="1:5" ht="18" hidden="1" customHeight="1" outlineLevel="1">
      <c r="A353" s="100" t="s">
        <v>49</v>
      </c>
      <c r="B353" s="101" t="s">
        <v>214</v>
      </c>
      <c r="C353" s="102">
        <v>0</v>
      </c>
      <c r="D353" s="102">
        <v>240685</v>
      </c>
      <c r="E353" s="102">
        <v>240685</v>
      </c>
    </row>
    <row r="354" spans="1:5" ht="18" hidden="1" customHeight="1" outlineLevel="1">
      <c r="A354" s="100"/>
      <c r="B354" s="101" t="s">
        <v>269</v>
      </c>
      <c r="C354" s="102">
        <v>0</v>
      </c>
      <c r="D354" s="102">
        <v>0</v>
      </c>
      <c r="E354" s="102">
        <v>0</v>
      </c>
    </row>
    <row r="355" spans="1:5" ht="18" hidden="1" customHeight="1" outlineLevel="1">
      <c r="A355" s="100" t="s">
        <v>49</v>
      </c>
      <c r="B355" s="101" t="s">
        <v>215</v>
      </c>
      <c r="C355" s="102">
        <v>347998</v>
      </c>
      <c r="D355" s="103"/>
      <c r="E355" s="102">
        <v>347998</v>
      </c>
    </row>
    <row r="356" spans="1:5" ht="18" hidden="1" customHeight="1" outlineLevel="1">
      <c r="A356" s="100"/>
      <c r="B356" s="101" t="s">
        <v>216</v>
      </c>
      <c r="C356" s="102">
        <v>16660</v>
      </c>
      <c r="D356" s="102">
        <v>0</v>
      </c>
      <c r="E356" s="102">
        <v>16660</v>
      </c>
    </row>
    <row r="357" spans="1:5" ht="18" hidden="1" customHeight="1" outlineLevel="1">
      <c r="A357" s="100" t="s">
        <v>49</v>
      </c>
      <c r="B357" s="101" t="s">
        <v>217</v>
      </c>
      <c r="C357" s="102">
        <v>3761155</v>
      </c>
      <c r="D357" s="102">
        <v>24697843</v>
      </c>
      <c r="E357" s="102">
        <v>28458998</v>
      </c>
    </row>
    <row r="358" spans="1:5" ht="18" hidden="1" customHeight="1" outlineLevel="1">
      <c r="A358" s="100" t="s">
        <v>49</v>
      </c>
      <c r="B358" s="101" t="s">
        <v>218</v>
      </c>
      <c r="C358" s="102">
        <v>1053022</v>
      </c>
      <c r="D358" s="102">
        <v>1287026</v>
      </c>
      <c r="E358" s="102">
        <v>2340048</v>
      </c>
    </row>
    <row r="359" spans="1:5" ht="18" hidden="1" customHeight="1" outlineLevel="1">
      <c r="A359" s="100" t="s">
        <v>49</v>
      </c>
      <c r="B359" s="101" t="s">
        <v>219</v>
      </c>
      <c r="C359" s="102">
        <v>408760.41374670324</v>
      </c>
      <c r="D359" s="102">
        <v>5348869.5862532966</v>
      </c>
      <c r="E359" s="102">
        <v>5757630</v>
      </c>
    </row>
    <row r="360" spans="1:5" ht="18" hidden="1" customHeight="1" outlineLevel="1">
      <c r="A360" s="100" t="s">
        <v>49</v>
      </c>
      <c r="B360" s="101" t="s">
        <v>220</v>
      </c>
      <c r="C360" s="102">
        <v>262981</v>
      </c>
      <c r="D360" s="102">
        <v>5773919</v>
      </c>
      <c r="E360" s="102">
        <v>6036900</v>
      </c>
    </row>
    <row r="361" spans="1:5" ht="18" customHeight="1" collapsed="1">
      <c r="A361" s="100" t="s">
        <v>75</v>
      </c>
      <c r="B361" s="104" t="s">
        <v>260</v>
      </c>
      <c r="C361" s="102">
        <f>SUM($C$335:$C$360)</f>
        <v>116632075.97767653</v>
      </c>
      <c r="D361" s="102">
        <f>SUM($D$335:$D$360)</f>
        <v>945925542.62745869</v>
      </c>
      <c r="E361" s="102">
        <f>SUM($E$335:$E$360)</f>
        <v>1062557618.6051352</v>
      </c>
    </row>
    <row r="362" spans="1:5" ht="18" hidden="1" customHeight="1" outlineLevel="1">
      <c r="A362" s="100" t="s">
        <v>49</v>
      </c>
      <c r="B362" s="101" t="s">
        <v>280</v>
      </c>
      <c r="C362" s="102">
        <v>0</v>
      </c>
      <c r="D362" s="102">
        <v>3684947</v>
      </c>
      <c r="E362" s="102">
        <v>3684947</v>
      </c>
    </row>
    <row r="363" spans="1:5" ht="18" hidden="1" customHeight="1" outlineLevel="1">
      <c r="A363" s="100"/>
      <c r="B363" s="101" t="s">
        <v>203</v>
      </c>
      <c r="C363" s="102">
        <v>31131183</v>
      </c>
      <c r="D363" s="102">
        <v>0</v>
      </c>
      <c r="E363" s="102">
        <v>31131183</v>
      </c>
    </row>
    <row r="364" spans="1:5" ht="18" hidden="1" customHeight="1" outlineLevel="1">
      <c r="A364" s="100" t="s">
        <v>49</v>
      </c>
      <c r="B364" s="101" t="s">
        <v>204</v>
      </c>
      <c r="C364" s="102">
        <v>4350589.6129402164</v>
      </c>
      <c r="D364" s="102">
        <v>5132062.3870597836</v>
      </c>
      <c r="E364" s="102">
        <v>9482652</v>
      </c>
    </row>
    <row r="365" spans="1:5" ht="18" hidden="1" customHeight="1" outlineLevel="1">
      <c r="A365" s="100" t="s">
        <v>49</v>
      </c>
      <c r="B365" s="101" t="s">
        <v>267</v>
      </c>
      <c r="C365" s="102">
        <v>0</v>
      </c>
      <c r="D365" s="102">
        <v>0</v>
      </c>
      <c r="E365" s="102">
        <v>0</v>
      </c>
    </row>
    <row r="366" spans="1:5" ht="18" hidden="1" customHeight="1" outlineLevel="1">
      <c r="A366" s="100"/>
      <c r="B366" s="101" t="s">
        <v>274</v>
      </c>
      <c r="C366" s="102">
        <v>7067369.5447641695</v>
      </c>
      <c r="D366" s="102">
        <v>938352.89523583313</v>
      </c>
      <c r="E366" s="102">
        <v>8005722.4400000023</v>
      </c>
    </row>
    <row r="367" spans="1:5" ht="18" hidden="1" customHeight="1" outlineLevel="1">
      <c r="A367" s="100"/>
      <c r="B367" s="101" t="s">
        <v>275</v>
      </c>
      <c r="C367" s="102">
        <v>22513</v>
      </c>
      <c r="D367" s="102">
        <v>19601230</v>
      </c>
      <c r="E367" s="102">
        <v>19623743</v>
      </c>
    </row>
    <row r="368" spans="1:5" ht="18" hidden="1" customHeight="1" outlineLevel="1">
      <c r="A368" s="100" t="s">
        <v>49</v>
      </c>
      <c r="B368" s="101" t="s">
        <v>205</v>
      </c>
      <c r="C368" s="102">
        <v>133050108.68818258</v>
      </c>
      <c r="D368" s="102">
        <v>1175385291.3118172</v>
      </c>
      <c r="E368" s="102">
        <v>1308435399.9999995</v>
      </c>
    </row>
    <row r="369" spans="1:5" ht="18" hidden="1" customHeight="1" outlineLevel="1">
      <c r="A369" s="100" t="s">
        <v>49</v>
      </c>
      <c r="B369" s="101" t="s">
        <v>206</v>
      </c>
      <c r="C369" s="102">
        <v>29465860</v>
      </c>
      <c r="D369" s="102">
        <v>367046464</v>
      </c>
      <c r="E369" s="102">
        <v>396512324</v>
      </c>
    </row>
    <row r="370" spans="1:5" ht="18" hidden="1" customHeight="1" outlineLevel="1">
      <c r="A370" s="100" t="s">
        <v>49</v>
      </c>
      <c r="B370" s="101" t="s">
        <v>268</v>
      </c>
      <c r="C370" s="102">
        <v>270422</v>
      </c>
      <c r="D370" s="102">
        <v>5729964</v>
      </c>
      <c r="E370" s="102">
        <v>6000386</v>
      </c>
    </row>
    <row r="371" spans="1:5" ht="18" hidden="1" customHeight="1" outlineLevel="1">
      <c r="A371" s="100" t="s">
        <v>49</v>
      </c>
      <c r="B371" s="101" t="s">
        <v>207</v>
      </c>
      <c r="C371" s="102">
        <v>114865595</v>
      </c>
      <c r="D371" s="102">
        <v>517529812</v>
      </c>
      <c r="E371" s="102">
        <v>632395407</v>
      </c>
    </row>
    <row r="372" spans="1:5" ht="18" hidden="1" customHeight="1" outlineLevel="1">
      <c r="A372" s="100"/>
      <c r="B372" s="101" t="s">
        <v>270</v>
      </c>
      <c r="C372" s="102">
        <v>18190776</v>
      </c>
      <c r="D372" s="102">
        <v>20822450</v>
      </c>
      <c r="E372" s="102">
        <v>39013226</v>
      </c>
    </row>
    <row r="373" spans="1:5" ht="18" hidden="1" customHeight="1" outlineLevel="1">
      <c r="A373" s="100" t="s">
        <v>49</v>
      </c>
      <c r="B373" s="101" t="s">
        <v>208</v>
      </c>
      <c r="C373" s="102">
        <v>166729210</v>
      </c>
      <c r="D373" s="102">
        <v>1274265407</v>
      </c>
      <c r="E373" s="102">
        <v>1440994617</v>
      </c>
    </row>
    <row r="374" spans="1:5" ht="18" hidden="1" customHeight="1" outlineLevel="1">
      <c r="A374" s="100" t="s">
        <v>49</v>
      </c>
      <c r="B374" s="101" t="s">
        <v>209</v>
      </c>
      <c r="C374" s="102">
        <v>13069022.872279443</v>
      </c>
      <c r="D374" s="102">
        <v>1284289.1277205567</v>
      </c>
      <c r="E374" s="102">
        <v>14353312</v>
      </c>
    </row>
    <row r="375" spans="1:5" ht="18" hidden="1" customHeight="1" outlineLevel="1">
      <c r="A375" s="100"/>
      <c r="B375" s="101" t="s">
        <v>281</v>
      </c>
      <c r="C375" s="102">
        <v>-68082</v>
      </c>
      <c r="D375" s="102">
        <v>136959824.65000001</v>
      </c>
      <c r="E375" s="102">
        <v>136891742.65000001</v>
      </c>
    </row>
    <row r="376" spans="1:5" ht="18" hidden="1" customHeight="1" outlineLevel="1">
      <c r="A376" s="100" t="s">
        <v>49</v>
      </c>
      <c r="B376" s="101" t="s">
        <v>210</v>
      </c>
      <c r="C376" s="102">
        <v>12865170</v>
      </c>
      <c r="D376" s="102">
        <v>474726</v>
      </c>
      <c r="E376" s="102">
        <v>13339896</v>
      </c>
    </row>
    <row r="377" spans="1:5" ht="18" hidden="1" customHeight="1" outlineLevel="1">
      <c r="A377" s="100" t="s">
        <v>49</v>
      </c>
      <c r="B377" s="101" t="s">
        <v>211</v>
      </c>
      <c r="C377" s="102">
        <v>717860</v>
      </c>
      <c r="D377" s="102">
        <v>65364550</v>
      </c>
      <c r="E377" s="102">
        <v>66082410</v>
      </c>
    </row>
    <row r="378" spans="1:5" ht="18" hidden="1" customHeight="1" outlineLevel="1">
      <c r="A378" s="100" t="s">
        <v>49</v>
      </c>
      <c r="B378" s="101" t="s">
        <v>212</v>
      </c>
      <c r="C378" s="102">
        <v>13134725.49438137</v>
      </c>
      <c r="D378" s="102">
        <v>70792600.684449375</v>
      </c>
      <c r="E378" s="102">
        <v>83927326.178830758</v>
      </c>
    </row>
    <row r="379" spans="1:5" ht="18" hidden="1" customHeight="1" outlineLevel="1">
      <c r="A379" s="100" t="s">
        <v>49</v>
      </c>
      <c r="B379" s="101" t="s">
        <v>213</v>
      </c>
      <c r="C379" s="102">
        <v>45666323</v>
      </c>
      <c r="D379" s="102">
        <v>554371828</v>
      </c>
      <c r="E379" s="102">
        <v>600038151</v>
      </c>
    </row>
    <row r="380" spans="1:5" ht="18" hidden="1" customHeight="1" outlineLevel="1">
      <c r="A380" s="100" t="s">
        <v>49</v>
      </c>
      <c r="B380" s="101" t="s">
        <v>214</v>
      </c>
      <c r="C380" s="102">
        <v>2500668</v>
      </c>
      <c r="D380" s="102">
        <v>6089494</v>
      </c>
      <c r="E380" s="102">
        <v>8590162</v>
      </c>
    </row>
    <row r="381" spans="1:5" ht="18" hidden="1" customHeight="1" outlineLevel="1">
      <c r="A381" s="100"/>
      <c r="B381" s="101" t="s">
        <v>269</v>
      </c>
      <c r="C381" s="102">
        <v>0</v>
      </c>
      <c r="D381" s="102">
        <v>6260788</v>
      </c>
      <c r="E381" s="102">
        <v>6260788</v>
      </c>
    </row>
    <row r="382" spans="1:5" ht="18" hidden="1" customHeight="1" outlineLevel="1">
      <c r="A382" s="100" t="s">
        <v>49</v>
      </c>
      <c r="B382" s="101" t="s">
        <v>215</v>
      </c>
      <c r="C382" s="102">
        <v>4077891.77</v>
      </c>
      <c r="D382" s="102">
        <v>0</v>
      </c>
      <c r="E382" s="102">
        <v>4077891.77</v>
      </c>
    </row>
    <row r="383" spans="1:5" ht="18" hidden="1" customHeight="1" outlineLevel="1">
      <c r="A383" s="100"/>
      <c r="B383" s="101" t="s">
        <v>216</v>
      </c>
      <c r="C383" s="102">
        <v>3463023</v>
      </c>
      <c r="D383" s="102">
        <v>0</v>
      </c>
      <c r="E383" s="102">
        <v>3463023</v>
      </c>
    </row>
    <row r="384" spans="1:5" ht="18" hidden="1" customHeight="1" outlineLevel="1">
      <c r="A384" s="100" t="s">
        <v>49</v>
      </c>
      <c r="B384" s="101" t="s">
        <v>217</v>
      </c>
      <c r="C384" s="102">
        <v>218186868</v>
      </c>
      <c r="D384" s="102">
        <v>353008110</v>
      </c>
      <c r="E384" s="102">
        <v>571194978</v>
      </c>
    </row>
    <row r="385" spans="1:5" ht="18" hidden="1" customHeight="1" outlineLevel="1">
      <c r="A385" s="100" t="s">
        <v>49</v>
      </c>
      <c r="B385" s="101" t="s">
        <v>218</v>
      </c>
      <c r="C385" s="102">
        <v>15668397.85</v>
      </c>
      <c r="D385" s="102">
        <v>19150263</v>
      </c>
      <c r="E385" s="102">
        <v>34818660.850000001</v>
      </c>
    </row>
    <row r="386" spans="1:5" ht="18" hidden="1" customHeight="1" outlineLevel="1">
      <c r="A386" s="100" t="s">
        <v>49</v>
      </c>
      <c r="B386" s="101" t="s">
        <v>219</v>
      </c>
      <c r="C386" s="102">
        <v>3176541.8704391536</v>
      </c>
      <c r="D386" s="102">
        <v>41566912.129560843</v>
      </c>
      <c r="E386" s="102">
        <v>44743454</v>
      </c>
    </row>
    <row r="387" spans="1:5" ht="18" hidden="1" customHeight="1" outlineLevel="1">
      <c r="A387" s="100" t="s">
        <v>49</v>
      </c>
      <c r="B387" s="101" t="s">
        <v>220</v>
      </c>
      <c r="C387" s="102">
        <v>959749</v>
      </c>
      <c r="D387" s="102">
        <v>33998341</v>
      </c>
      <c r="E387" s="102">
        <v>34958090</v>
      </c>
    </row>
    <row r="388" spans="1:5" ht="18" customHeight="1" collapsed="1">
      <c r="A388" s="100" t="s">
        <v>77</v>
      </c>
      <c r="B388" s="104" t="s">
        <v>261</v>
      </c>
      <c r="C388" s="102">
        <f>SUM($C$362:$C$387)</f>
        <v>838561785.70298696</v>
      </c>
      <c r="D388" s="102">
        <f>SUM($D$362:$D$387)</f>
        <v>4679457707.1858425</v>
      </c>
      <c r="E388" s="102">
        <f>SUM($E$362:$E$387)</f>
        <v>5518019492.8888311</v>
      </c>
    </row>
    <row r="389" spans="1:5" ht="18" hidden="1" customHeight="1" outlineLevel="1">
      <c r="A389" s="100" t="s">
        <v>49</v>
      </c>
      <c r="B389" s="107" t="s">
        <v>280</v>
      </c>
      <c r="C389" s="102">
        <v>0</v>
      </c>
      <c r="D389" s="102">
        <v>0</v>
      </c>
      <c r="E389" s="102">
        <v>0</v>
      </c>
    </row>
    <row r="390" spans="1:5" ht="18" hidden="1" customHeight="1" outlineLevel="1">
      <c r="A390" s="100"/>
      <c r="B390" s="107" t="s">
        <v>203</v>
      </c>
      <c r="C390" s="102">
        <v>0</v>
      </c>
      <c r="D390" s="102">
        <v>0</v>
      </c>
      <c r="E390" s="102">
        <v>0</v>
      </c>
    </row>
    <row r="391" spans="1:5" ht="18" hidden="1" customHeight="1" outlineLevel="1">
      <c r="A391" s="100" t="s">
        <v>49</v>
      </c>
      <c r="B391" s="107" t="s">
        <v>204</v>
      </c>
      <c r="C391" s="103"/>
      <c r="D391" s="103"/>
      <c r="E391" s="102">
        <v>0</v>
      </c>
    </row>
    <row r="392" spans="1:5" ht="18" hidden="1" customHeight="1" outlineLevel="1">
      <c r="A392" s="100" t="s">
        <v>49</v>
      </c>
      <c r="B392" s="107" t="s">
        <v>267</v>
      </c>
      <c r="C392" s="102">
        <v>0</v>
      </c>
      <c r="D392" s="102">
        <v>0</v>
      </c>
      <c r="E392" s="102">
        <v>0</v>
      </c>
    </row>
    <row r="393" spans="1:5" ht="18" hidden="1" customHeight="1" outlineLevel="1">
      <c r="A393" s="100"/>
      <c r="B393" s="107" t="s">
        <v>274</v>
      </c>
      <c r="C393" s="102">
        <v>18979938.823036313</v>
      </c>
      <c r="D393" s="102">
        <v>2520061.1769636897</v>
      </c>
      <c r="E393" s="102">
        <v>21500000.000000004</v>
      </c>
    </row>
    <row r="394" spans="1:5" ht="18" hidden="1" customHeight="1" outlineLevel="1">
      <c r="A394" s="100"/>
      <c r="B394" s="107" t="s">
        <v>275</v>
      </c>
      <c r="C394" s="102">
        <v>0</v>
      </c>
      <c r="D394" s="102">
        <v>0</v>
      </c>
      <c r="E394" s="102">
        <v>0</v>
      </c>
    </row>
    <row r="395" spans="1:5" ht="18" hidden="1" customHeight="1" outlineLevel="1">
      <c r="A395" s="100" t="s">
        <v>49</v>
      </c>
      <c r="B395" s="107" t="s">
        <v>205</v>
      </c>
      <c r="C395" s="102">
        <v>0</v>
      </c>
      <c r="D395" s="102">
        <v>0</v>
      </c>
      <c r="E395" s="102">
        <v>0</v>
      </c>
    </row>
    <row r="396" spans="1:5" ht="18" hidden="1" customHeight="1" outlineLevel="1">
      <c r="A396" s="100" t="s">
        <v>49</v>
      </c>
      <c r="B396" s="107" t="s">
        <v>206</v>
      </c>
      <c r="C396" s="102">
        <v>0</v>
      </c>
      <c r="D396" s="102">
        <v>0</v>
      </c>
      <c r="E396" s="102">
        <v>0</v>
      </c>
    </row>
    <row r="397" spans="1:5" ht="18" hidden="1" customHeight="1" outlineLevel="1">
      <c r="A397" s="100" t="s">
        <v>49</v>
      </c>
      <c r="B397" s="107" t="s">
        <v>268</v>
      </c>
      <c r="C397" s="103"/>
      <c r="D397" s="103"/>
      <c r="E397" s="102">
        <v>0</v>
      </c>
    </row>
    <row r="398" spans="1:5" ht="18" hidden="1" customHeight="1" outlineLevel="1">
      <c r="A398" s="100" t="s">
        <v>49</v>
      </c>
      <c r="B398" s="107" t="s">
        <v>207</v>
      </c>
      <c r="C398" s="102">
        <v>0</v>
      </c>
      <c r="D398" s="102">
        <v>0</v>
      </c>
      <c r="E398" s="102">
        <v>0</v>
      </c>
    </row>
    <row r="399" spans="1:5" ht="18" hidden="1" customHeight="1" outlineLevel="1">
      <c r="A399" s="100"/>
      <c r="B399" s="107" t="s">
        <v>270</v>
      </c>
      <c r="C399" s="102"/>
      <c r="D399" s="102"/>
      <c r="E399" s="102">
        <v>0</v>
      </c>
    </row>
    <row r="400" spans="1:5" ht="18" hidden="1" customHeight="1" outlineLevel="1">
      <c r="A400" s="100" t="s">
        <v>49</v>
      </c>
      <c r="B400" s="107" t="s">
        <v>208</v>
      </c>
      <c r="C400" s="103"/>
      <c r="D400" s="103"/>
      <c r="E400" s="102">
        <v>0</v>
      </c>
    </row>
    <row r="401" spans="1:5" ht="18" hidden="1" customHeight="1" outlineLevel="1">
      <c r="A401" s="100" t="s">
        <v>49</v>
      </c>
      <c r="B401" s="107" t="s">
        <v>209</v>
      </c>
      <c r="C401" s="102">
        <v>0</v>
      </c>
      <c r="D401" s="102">
        <v>0</v>
      </c>
      <c r="E401" s="102">
        <v>0</v>
      </c>
    </row>
    <row r="402" spans="1:5" ht="18" hidden="1" customHeight="1" outlineLevel="1">
      <c r="A402" s="100"/>
      <c r="B402" s="107" t="s">
        <v>281</v>
      </c>
      <c r="C402" s="102">
        <v>0</v>
      </c>
      <c r="D402" s="102">
        <v>0</v>
      </c>
      <c r="E402" s="102">
        <v>0</v>
      </c>
    </row>
    <row r="403" spans="1:5" ht="18" hidden="1" customHeight="1" outlineLevel="1">
      <c r="A403" s="100" t="s">
        <v>49</v>
      </c>
      <c r="B403" s="107" t="s">
        <v>210</v>
      </c>
      <c r="C403" s="102">
        <v>0</v>
      </c>
      <c r="D403" s="102">
        <v>0</v>
      </c>
      <c r="E403" s="102">
        <v>0</v>
      </c>
    </row>
    <row r="404" spans="1:5" ht="18" hidden="1" customHeight="1" outlineLevel="1">
      <c r="A404" s="100" t="s">
        <v>49</v>
      </c>
      <c r="B404" s="107" t="s">
        <v>211</v>
      </c>
      <c r="C404" s="102">
        <v>0</v>
      </c>
      <c r="D404" s="102">
        <v>0</v>
      </c>
      <c r="E404" s="102">
        <v>0</v>
      </c>
    </row>
    <row r="405" spans="1:5" ht="18" hidden="1" customHeight="1" outlineLevel="1">
      <c r="A405" s="100" t="s">
        <v>49</v>
      </c>
      <c r="B405" s="107" t="s">
        <v>212</v>
      </c>
      <c r="C405" s="102">
        <v>0</v>
      </c>
      <c r="D405" s="102">
        <v>0</v>
      </c>
      <c r="E405" s="102">
        <v>0</v>
      </c>
    </row>
    <row r="406" spans="1:5" ht="18" hidden="1" customHeight="1" outlineLevel="1">
      <c r="A406" s="100" t="s">
        <v>49</v>
      </c>
      <c r="B406" s="107" t="s">
        <v>213</v>
      </c>
      <c r="C406" s="102">
        <v>3825063</v>
      </c>
      <c r="D406" s="102">
        <v>46434818</v>
      </c>
      <c r="E406" s="102">
        <v>50259881</v>
      </c>
    </row>
    <row r="407" spans="1:5" ht="18" hidden="1" customHeight="1" outlineLevel="1">
      <c r="A407" s="100" t="s">
        <v>49</v>
      </c>
      <c r="B407" s="107" t="s">
        <v>214</v>
      </c>
      <c r="C407" s="102">
        <v>0</v>
      </c>
      <c r="D407" s="102">
        <v>0</v>
      </c>
      <c r="E407" s="102">
        <v>0</v>
      </c>
    </row>
    <row r="408" spans="1:5" ht="18" hidden="1" customHeight="1" outlineLevel="1">
      <c r="A408" s="100"/>
      <c r="B408" s="107" t="s">
        <v>269</v>
      </c>
      <c r="C408" s="102">
        <v>0</v>
      </c>
      <c r="D408" s="102">
        <v>0</v>
      </c>
      <c r="E408" s="102">
        <v>0</v>
      </c>
    </row>
    <row r="409" spans="1:5" ht="18" hidden="1" customHeight="1" outlineLevel="1">
      <c r="A409" s="100" t="s">
        <v>49</v>
      </c>
      <c r="B409" s="107" t="s">
        <v>215</v>
      </c>
      <c r="C409" s="103"/>
      <c r="D409" s="103"/>
      <c r="E409" s="102">
        <v>0</v>
      </c>
    </row>
    <row r="410" spans="1:5" ht="18" hidden="1" customHeight="1" outlineLevel="1">
      <c r="A410" s="100"/>
      <c r="B410" s="107" t="s">
        <v>216</v>
      </c>
      <c r="C410" s="102">
        <v>0</v>
      </c>
      <c r="D410" s="102">
        <v>0</v>
      </c>
      <c r="E410" s="102">
        <v>0</v>
      </c>
    </row>
    <row r="411" spans="1:5" ht="18" hidden="1" customHeight="1" outlineLevel="1">
      <c r="A411" s="100" t="s">
        <v>49</v>
      </c>
      <c r="B411" s="107" t="s">
        <v>217</v>
      </c>
      <c r="C411" s="102">
        <v>31351331</v>
      </c>
      <c r="D411" s="102">
        <v>5320000</v>
      </c>
      <c r="E411" s="102">
        <v>36671331</v>
      </c>
    </row>
    <row r="412" spans="1:5" ht="18" hidden="1" customHeight="1" outlineLevel="1">
      <c r="A412" s="100" t="s">
        <v>49</v>
      </c>
      <c r="B412" s="107" t="s">
        <v>218</v>
      </c>
      <c r="C412" s="103"/>
      <c r="D412" s="103"/>
      <c r="E412" s="102">
        <v>0</v>
      </c>
    </row>
    <row r="413" spans="1:5" ht="18" hidden="1" customHeight="1" outlineLevel="1">
      <c r="A413" s="100" t="s">
        <v>49</v>
      </c>
      <c r="B413" s="107" t="s">
        <v>219</v>
      </c>
      <c r="C413" s="103"/>
      <c r="D413" s="103"/>
      <c r="E413" s="102">
        <v>0</v>
      </c>
    </row>
    <row r="414" spans="1:5" ht="18" hidden="1" customHeight="1" outlineLevel="1">
      <c r="A414" s="100" t="s">
        <v>49</v>
      </c>
      <c r="B414" s="107" t="s">
        <v>220</v>
      </c>
      <c r="C414" s="102">
        <v>0</v>
      </c>
      <c r="D414" s="102">
        <v>0</v>
      </c>
      <c r="E414" s="102">
        <v>0</v>
      </c>
    </row>
    <row r="415" spans="1:5" ht="18" customHeight="1" collapsed="1">
      <c r="A415" s="100" t="s">
        <v>79</v>
      </c>
      <c r="B415" s="107" t="s">
        <v>262</v>
      </c>
      <c r="C415" s="102">
        <f>SUM($C$389:$C$414)</f>
        <v>54156332.823036313</v>
      </c>
      <c r="D415" s="102">
        <f>SUM($D$389:$D$414)</f>
        <v>54274879.176963687</v>
      </c>
      <c r="E415" s="102">
        <f>SUM($E$389:$E$414)</f>
        <v>108431212</v>
      </c>
    </row>
    <row r="416" spans="1:5" ht="18" hidden="1" customHeight="1" outlineLevel="1">
      <c r="A416" s="100" t="s">
        <v>49</v>
      </c>
      <c r="B416" s="107" t="s">
        <v>280</v>
      </c>
      <c r="C416" s="102">
        <v>0</v>
      </c>
      <c r="D416" s="102">
        <v>8803731</v>
      </c>
      <c r="E416" s="102">
        <v>8803731</v>
      </c>
    </row>
    <row r="417" spans="1:5" ht="18" hidden="1" customHeight="1" outlineLevel="1">
      <c r="A417" s="100"/>
      <c r="B417" s="107" t="s">
        <v>203</v>
      </c>
      <c r="C417" s="102">
        <v>44527517</v>
      </c>
      <c r="D417" s="102">
        <v>6080</v>
      </c>
      <c r="E417" s="102">
        <v>44533597</v>
      </c>
    </row>
    <row r="418" spans="1:5" ht="18" hidden="1" customHeight="1" outlineLevel="1">
      <c r="A418" s="100" t="s">
        <v>49</v>
      </c>
      <c r="B418" s="107" t="s">
        <v>204</v>
      </c>
      <c r="C418" s="102">
        <v>8302407.6129402164</v>
      </c>
      <c r="D418" s="102">
        <v>16945106.387059785</v>
      </c>
      <c r="E418" s="102">
        <v>25247514</v>
      </c>
    </row>
    <row r="419" spans="1:5" ht="18" hidden="1" customHeight="1" outlineLevel="1">
      <c r="A419" s="100" t="s">
        <v>49</v>
      </c>
      <c r="B419" s="107" t="s">
        <v>267</v>
      </c>
      <c r="C419" s="102">
        <v>0</v>
      </c>
      <c r="D419" s="102">
        <v>0</v>
      </c>
      <c r="E419" s="102">
        <v>0</v>
      </c>
    </row>
    <row r="420" spans="1:5" ht="18" hidden="1" customHeight="1" outlineLevel="1">
      <c r="A420" s="100"/>
      <c r="B420" s="107" t="s">
        <v>274</v>
      </c>
      <c r="C420" s="102">
        <v>26522492.367800482</v>
      </c>
      <c r="D420" s="102">
        <v>3526400.072199523</v>
      </c>
      <c r="E420" s="102">
        <v>30048892.440000005</v>
      </c>
    </row>
    <row r="421" spans="1:5" ht="18" hidden="1" customHeight="1" outlineLevel="1">
      <c r="A421" s="100"/>
      <c r="B421" s="107" t="s">
        <v>275</v>
      </c>
      <c r="C421" s="102">
        <v>22887</v>
      </c>
      <c r="D421" s="102">
        <v>20800888</v>
      </c>
      <c r="E421" s="102">
        <v>20823775</v>
      </c>
    </row>
    <row r="422" spans="1:5" ht="18" hidden="1" customHeight="1" outlineLevel="1">
      <c r="A422" s="100" t="s">
        <v>49</v>
      </c>
      <c r="B422" s="107" t="s">
        <v>205</v>
      </c>
      <c r="C422" s="102">
        <v>186542780.79191357</v>
      </c>
      <c r="D422" s="102">
        <v>1780675102.4797873</v>
      </c>
      <c r="E422" s="102">
        <v>1967217883.2717009</v>
      </c>
    </row>
    <row r="423" spans="1:5" ht="18" hidden="1" customHeight="1" outlineLevel="1">
      <c r="A423" s="100" t="s">
        <v>49</v>
      </c>
      <c r="B423" s="107" t="s">
        <v>206</v>
      </c>
      <c r="C423" s="102">
        <v>49034428</v>
      </c>
      <c r="D423" s="102">
        <v>577294938</v>
      </c>
      <c r="E423" s="102">
        <v>626329366</v>
      </c>
    </row>
    <row r="424" spans="1:5" ht="18" hidden="1" customHeight="1" outlineLevel="1">
      <c r="A424" s="100" t="s">
        <v>49</v>
      </c>
      <c r="B424" s="107" t="s">
        <v>268</v>
      </c>
      <c r="C424" s="102">
        <v>512219</v>
      </c>
      <c r="D424" s="102">
        <v>11825758</v>
      </c>
      <c r="E424" s="102">
        <v>12337977</v>
      </c>
    </row>
    <row r="425" spans="1:5" ht="18" hidden="1" customHeight="1" outlineLevel="1">
      <c r="A425" s="100" t="s">
        <v>49</v>
      </c>
      <c r="B425" s="107" t="s">
        <v>207</v>
      </c>
      <c r="C425" s="102">
        <v>164943351</v>
      </c>
      <c r="D425" s="102">
        <v>1058640794</v>
      </c>
      <c r="E425" s="102">
        <v>1223584145</v>
      </c>
    </row>
    <row r="426" spans="1:5" ht="18" hidden="1" customHeight="1" outlineLevel="1">
      <c r="A426" s="100"/>
      <c r="B426" s="107" t="s">
        <v>270</v>
      </c>
      <c r="C426" s="102">
        <v>24567123</v>
      </c>
      <c r="D426" s="102">
        <v>22170472</v>
      </c>
      <c r="E426" s="102">
        <v>46737595</v>
      </c>
    </row>
    <row r="427" spans="1:5" ht="18" hidden="1" customHeight="1" outlineLevel="1">
      <c r="A427" s="100" t="s">
        <v>49</v>
      </c>
      <c r="B427" s="107" t="s">
        <v>208</v>
      </c>
      <c r="C427" s="102">
        <v>198257545</v>
      </c>
      <c r="D427" s="102">
        <v>2542799316</v>
      </c>
      <c r="E427" s="102">
        <v>2741056861</v>
      </c>
    </row>
    <row r="428" spans="1:5" ht="18" hidden="1" customHeight="1" outlineLevel="1">
      <c r="A428" s="100" t="s">
        <v>49</v>
      </c>
      <c r="B428" s="107" t="s">
        <v>209</v>
      </c>
      <c r="C428" s="102">
        <v>23821022.872279443</v>
      </c>
      <c r="D428" s="102">
        <v>1652998.1277205567</v>
      </c>
      <c r="E428" s="102">
        <v>25474021</v>
      </c>
    </row>
    <row r="429" spans="1:5" ht="18" hidden="1" customHeight="1" outlineLevel="1">
      <c r="A429" s="100"/>
      <c r="B429" s="107" t="s">
        <v>281</v>
      </c>
      <c r="C429" s="102">
        <v>0</v>
      </c>
      <c r="D429" s="102">
        <v>195857796</v>
      </c>
      <c r="E429" s="102">
        <v>195857796</v>
      </c>
    </row>
    <row r="430" spans="1:5" ht="18" hidden="1" customHeight="1" outlineLevel="1">
      <c r="A430" s="100" t="s">
        <v>49</v>
      </c>
      <c r="B430" s="107" t="s">
        <v>210</v>
      </c>
      <c r="C430" s="102">
        <v>15569328.291200001</v>
      </c>
      <c r="D430" s="102">
        <v>752222.70880000014</v>
      </c>
      <c r="E430" s="102">
        <v>16321551</v>
      </c>
    </row>
    <row r="431" spans="1:5" ht="18" hidden="1" customHeight="1" outlineLevel="1">
      <c r="A431" s="100" t="s">
        <v>49</v>
      </c>
      <c r="B431" s="107" t="s">
        <v>211</v>
      </c>
      <c r="C431" s="102">
        <v>1654008</v>
      </c>
      <c r="D431" s="102">
        <v>127677915</v>
      </c>
      <c r="E431" s="102">
        <v>129331923</v>
      </c>
    </row>
    <row r="432" spans="1:5" ht="18" hidden="1" customHeight="1" outlineLevel="1">
      <c r="A432" s="100" t="s">
        <v>49</v>
      </c>
      <c r="B432" s="107" t="s">
        <v>212</v>
      </c>
      <c r="C432" s="102">
        <v>19534423.796093747</v>
      </c>
      <c r="D432" s="102">
        <v>116340565.1719847</v>
      </c>
      <c r="E432" s="102">
        <v>135874988.96807846</v>
      </c>
    </row>
    <row r="433" spans="1:5" ht="18" hidden="1" customHeight="1" outlineLevel="1">
      <c r="A433" s="100" t="s">
        <v>49</v>
      </c>
      <c r="B433" s="107" t="s">
        <v>213</v>
      </c>
      <c r="C433" s="102">
        <v>65959016</v>
      </c>
      <c r="D433" s="102">
        <v>1179224372</v>
      </c>
      <c r="E433" s="102">
        <v>1245183388</v>
      </c>
    </row>
    <row r="434" spans="1:5" ht="18" hidden="1" customHeight="1" outlineLevel="1">
      <c r="A434" s="100" t="s">
        <v>49</v>
      </c>
      <c r="B434" s="107" t="s">
        <v>214</v>
      </c>
      <c r="C434" s="102">
        <v>4622800</v>
      </c>
      <c r="D434" s="102">
        <v>11052944</v>
      </c>
      <c r="E434" s="102">
        <v>15675744</v>
      </c>
    </row>
    <row r="435" spans="1:5" ht="18" hidden="1" customHeight="1" outlineLevel="1">
      <c r="A435" s="100"/>
      <c r="B435" s="107" t="s">
        <v>269</v>
      </c>
      <c r="C435" s="102">
        <v>0</v>
      </c>
      <c r="D435" s="102">
        <v>8864651</v>
      </c>
      <c r="E435" s="102">
        <v>8864651</v>
      </c>
    </row>
    <row r="436" spans="1:5" ht="18" hidden="1" customHeight="1" outlineLevel="1">
      <c r="A436" s="100" t="s">
        <v>49</v>
      </c>
      <c r="B436" s="107" t="s">
        <v>215</v>
      </c>
      <c r="C436" s="102">
        <v>4651314.67</v>
      </c>
      <c r="D436" s="102">
        <v>0</v>
      </c>
      <c r="E436" s="102">
        <v>4651314.67</v>
      </c>
    </row>
    <row r="437" spans="1:5" ht="18" hidden="1" customHeight="1" outlineLevel="1">
      <c r="A437" s="100"/>
      <c r="B437" s="107" t="s">
        <v>216</v>
      </c>
      <c r="C437" s="102">
        <v>3735922</v>
      </c>
      <c r="D437" s="102">
        <v>0</v>
      </c>
      <c r="E437" s="102">
        <v>3735922</v>
      </c>
    </row>
    <row r="438" spans="1:5" ht="18" hidden="1" customHeight="1" outlineLevel="1">
      <c r="A438" s="100" t="s">
        <v>49</v>
      </c>
      <c r="B438" s="107" t="s">
        <v>217</v>
      </c>
      <c r="C438" s="102">
        <v>307682022</v>
      </c>
      <c r="D438" s="102">
        <v>896759698</v>
      </c>
      <c r="E438" s="102">
        <v>1204441720</v>
      </c>
    </row>
    <row r="439" spans="1:5" ht="18" hidden="1" customHeight="1" outlineLevel="1">
      <c r="A439" s="100" t="s">
        <v>49</v>
      </c>
      <c r="B439" s="107" t="s">
        <v>218</v>
      </c>
      <c r="C439" s="102">
        <v>29753291.850000001</v>
      </c>
      <c r="D439" s="102">
        <v>53330491</v>
      </c>
      <c r="E439" s="102">
        <v>83083782.849999994</v>
      </c>
    </row>
    <row r="440" spans="1:5" ht="18" hidden="1" customHeight="1" outlineLevel="1">
      <c r="A440" s="100" t="s">
        <v>49</v>
      </c>
      <c r="B440" s="107" t="s">
        <v>219</v>
      </c>
      <c r="C440" s="102">
        <v>9972626.9554391522</v>
      </c>
      <c r="D440" s="102">
        <v>136397298.28456086</v>
      </c>
      <c r="E440" s="102">
        <v>146369925.24000001</v>
      </c>
    </row>
    <row r="441" spans="1:5" ht="18" hidden="1" customHeight="1" outlineLevel="1">
      <c r="A441" s="100" t="s">
        <v>49</v>
      </c>
      <c r="B441" s="107" t="s">
        <v>220</v>
      </c>
      <c r="C441" s="102">
        <v>7692776</v>
      </c>
      <c r="D441" s="102">
        <v>119901392</v>
      </c>
      <c r="E441" s="102">
        <v>127594168</v>
      </c>
    </row>
    <row r="442" spans="1:5" ht="18" customHeight="1" collapsed="1">
      <c r="A442" s="100" t="s">
        <v>81</v>
      </c>
      <c r="B442" s="108" t="s">
        <v>263</v>
      </c>
      <c r="C442" s="102">
        <f>SUM($C$416:$C$441)</f>
        <v>1197881303.2076664</v>
      </c>
      <c r="D442" s="102">
        <f>SUM($D$416:$D$441)</f>
        <v>8891300929.2321129</v>
      </c>
      <c r="E442" s="102">
        <f>SUM($E$416:$E$441)</f>
        <v>10089182232.439779</v>
      </c>
    </row>
    <row r="443" spans="1:5" ht="18" hidden="1" customHeight="1" outlineLevel="1">
      <c r="A443" s="100" t="s">
        <v>49</v>
      </c>
      <c r="B443" s="107" t="s">
        <v>280</v>
      </c>
      <c r="C443" s="102">
        <v>0</v>
      </c>
      <c r="D443" s="102">
        <v>369307</v>
      </c>
      <c r="E443" s="102">
        <v>369307</v>
      </c>
    </row>
    <row r="444" spans="1:5" ht="18" hidden="1" customHeight="1" outlineLevel="1">
      <c r="A444" s="100"/>
      <c r="B444" s="107" t="s">
        <v>203</v>
      </c>
      <c r="C444" s="102">
        <v>4416585</v>
      </c>
      <c r="D444" s="102">
        <v>0</v>
      </c>
      <c r="E444" s="102">
        <v>4416585</v>
      </c>
    </row>
    <row r="445" spans="1:5" ht="18" hidden="1" customHeight="1" outlineLevel="1">
      <c r="A445" s="100" t="s">
        <v>49</v>
      </c>
      <c r="B445" s="107" t="s">
        <v>204</v>
      </c>
      <c r="C445" s="102">
        <v>4033285.8401764776</v>
      </c>
      <c r="D445" s="102">
        <v>3316578.1598235224</v>
      </c>
      <c r="E445" s="102">
        <v>7349864</v>
      </c>
    </row>
    <row r="446" spans="1:5" ht="18" hidden="1" customHeight="1" outlineLevel="1">
      <c r="A446" s="100" t="s">
        <v>49</v>
      </c>
      <c r="B446" s="107" t="s">
        <v>267</v>
      </c>
      <c r="C446" s="102">
        <v>0</v>
      </c>
      <c r="D446" s="102">
        <v>0</v>
      </c>
      <c r="E446" s="102">
        <v>0</v>
      </c>
    </row>
    <row r="447" spans="1:5" ht="18" hidden="1" customHeight="1" outlineLevel="1">
      <c r="A447" s="100"/>
      <c r="B447" s="107" t="s">
        <v>274</v>
      </c>
      <c r="C447" s="102">
        <v>1065657.3963840283</v>
      </c>
      <c r="D447" s="102">
        <v>149257.7536159718</v>
      </c>
      <c r="E447" s="102">
        <v>1214915.1500000001</v>
      </c>
    </row>
    <row r="448" spans="1:5" ht="18" hidden="1" customHeight="1" outlineLevel="1">
      <c r="A448" s="100"/>
      <c r="B448" s="107" t="s">
        <v>275</v>
      </c>
      <c r="C448" s="102">
        <v>2564</v>
      </c>
      <c r="D448" s="102">
        <v>2232751</v>
      </c>
      <c r="E448" s="102">
        <v>2235315</v>
      </c>
    </row>
    <row r="449" spans="1:5" ht="18" hidden="1" customHeight="1" outlineLevel="1">
      <c r="A449" s="100" t="s">
        <v>49</v>
      </c>
      <c r="B449" s="107" t="s">
        <v>205</v>
      </c>
      <c r="C449" s="102">
        <v>24708234.39407241</v>
      </c>
      <c r="D449" s="102">
        <v>195441036.60592744</v>
      </c>
      <c r="E449" s="102">
        <v>220149270.99999985</v>
      </c>
    </row>
    <row r="450" spans="1:5" ht="18" hidden="1" customHeight="1" outlineLevel="1">
      <c r="A450" s="100" t="s">
        <v>49</v>
      </c>
      <c r="B450" s="107" t="s">
        <v>206</v>
      </c>
      <c r="C450" s="102">
        <v>6792900</v>
      </c>
      <c r="D450" s="102">
        <v>84616912</v>
      </c>
      <c r="E450" s="102">
        <v>91409812</v>
      </c>
    </row>
    <row r="451" spans="1:5" ht="18" hidden="1" customHeight="1" outlineLevel="1">
      <c r="A451" s="100" t="s">
        <v>49</v>
      </c>
      <c r="B451" s="107" t="s">
        <v>268</v>
      </c>
      <c r="C451" s="102">
        <v>10750</v>
      </c>
      <c r="D451" s="102">
        <v>318745</v>
      </c>
      <c r="E451" s="102">
        <v>329495</v>
      </c>
    </row>
    <row r="452" spans="1:5" ht="18" hidden="1" customHeight="1" outlineLevel="1">
      <c r="A452" s="100" t="s">
        <v>49</v>
      </c>
      <c r="B452" s="107" t="s">
        <v>207</v>
      </c>
      <c r="C452" s="102">
        <v>64514032</v>
      </c>
      <c r="D452" s="102">
        <v>127645978</v>
      </c>
      <c r="E452" s="102">
        <v>192160010</v>
      </c>
    </row>
    <row r="453" spans="1:5" ht="18" hidden="1" customHeight="1" outlineLevel="1">
      <c r="A453" s="100"/>
      <c r="B453" s="107" t="s">
        <v>270</v>
      </c>
      <c r="C453" s="102">
        <v>1476883</v>
      </c>
      <c r="D453" s="102">
        <v>4021946</v>
      </c>
      <c r="E453" s="102">
        <v>5498829</v>
      </c>
    </row>
    <row r="454" spans="1:5" ht="18" hidden="1" customHeight="1" outlineLevel="1">
      <c r="A454" s="100" t="s">
        <v>49</v>
      </c>
      <c r="B454" s="107" t="s">
        <v>208</v>
      </c>
      <c r="C454" s="102">
        <v>43540704</v>
      </c>
      <c r="D454" s="102">
        <v>214278109</v>
      </c>
      <c r="E454" s="102">
        <v>257818813</v>
      </c>
    </row>
    <row r="455" spans="1:5" ht="18" hidden="1" customHeight="1" outlineLevel="1">
      <c r="A455" s="100" t="s">
        <v>49</v>
      </c>
      <c r="B455" s="107" t="s">
        <v>209</v>
      </c>
      <c r="C455" s="102">
        <v>841560.12772055669</v>
      </c>
      <c r="D455" s="102">
        <v>82699.872279443356</v>
      </c>
      <c r="E455" s="102">
        <v>924260</v>
      </c>
    </row>
    <row r="456" spans="1:5" ht="18" hidden="1" customHeight="1" outlineLevel="1">
      <c r="A456" s="100"/>
      <c r="B456" s="107" t="s">
        <v>281</v>
      </c>
      <c r="C456" s="102">
        <v>0</v>
      </c>
      <c r="D456" s="102">
        <v>27577019</v>
      </c>
      <c r="E456" s="102">
        <v>27577019</v>
      </c>
    </row>
    <row r="457" spans="1:5" ht="18" hidden="1" customHeight="1" outlineLevel="1">
      <c r="A457" s="100" t="s">
        <v>49</v>
      </c>
      <c r="B457" s="107" t="s">
        <v>210</v>
      </c>
      <c r="C457" s="102">
        <v>802282</v>
      </c>
      <c r="D457" s="102">
        <v>29604</v>
      </c>
      <c r="E457" s="102">
        <v>831886</v>
      </c>
    </row>
    <row r="458" spans="1:5" ht="18" hidden="1" customHeight="1" outlineLevel="1">
      <c r="A458" s="100" t="s">
        <v>49</v>
      </c>
      <c r="B458" s="107" t="s">
        <v>211</v>
      </c>
      <c r="C458" s="102">
        <v>922</v>
      </c>
      <c r="D458" s="102">
        <v>2055978</v>
      </c>
      <c r="E458" s="102">
        <v>2056900</v>
      </c>
    </row>
    <row r="459" spans="1:5" ht="18" hidden="1" customHeight="1" outlineLevel="1">
      <c r="A459" s="100" t="s">
        <v>49</v>
      </c>
      <c r="B459" s="107" t="s">
        <v>212</v>
      </c>
      <c r="C459" s="102">
        <v>716248.84806413832</v>
      </c>
      <c r="D459" s="102">
        <v>3797680.765560451</v>
      </c>
      <c r="E459" s="102">
        <v>4513929.6136245895</v>
      </c>
    </row>
    <row r="460" spans="1:5" ht="18" hidden="1" customHeight="1" outlineLevel="1">
      <c r="A460" s="100" t="s">
        <v>49</v>
      </c>
      <c r="B460" s="107" t="s">
        <v>213</v>
      </c>
      <c r="C460" s="102">
        <v>25746695</v>
      </c>
      <c r="D460" s="102">
        <v>134123232</v>
      </c>
      <c r="E460" s="102">
        <v>159869927</v>
      </c>
    </row>
    <row r="461" spans="1:5" ht="18" hidden="1" customHeight="1" outlineLevel="1">
      <c r="A461" s="100" t="s">
        <v>49</v>
      </c>
      <c r="B461" s="107" t="s">
        <v>214</v>
      </c>
      <c r="C461" s="102">
        <v>384397</v>
      </c>
      <c r="D461" s="102">
        <v>899065</v>
      </c>
      <c r="E461" s="102">
        <v>1283462</v>
      </c>
    </row>
    <row r="462" spans="1:5" ht="18" hidden="1" customHeight="1" outlineLevel="1">
      <c r="A462" s="100"/>
      <c r="B462" s="107" t="s">
        <v>269</v>
      </c>
      <c r="C462" s="102">
        <v>0</v>
      </c>
      <c r="D462" s="102">
        <v>1838286</v>
      </c>
      <c r="E462" s="102">
        <v>1838286</v>
      </c>
    </row>
    <row r="463" spans="1:5" ht="18" hidden="1" customHeight="1" outlineLevel="1">
      <c r="A463" s="100" t="s">
        <v>49</v>
      </c>
      <c r="B463" s="107" t="s">
        <v>215</v>
      </c>
      <c r="C463" s="102">
        <v>614437.9</v>
      </c>
      <c r="D463" s="102">
        <v>0</v>
      </c>
      <c r="E463" s="102">
        <v>614437.9</v>
      </c>
    </row>
    <row r="464" spans="1:5" ht="18" hidden="1" customHeight="1" outlineLevel="1">
      <c r="A464" s="100"/>
      <c r="B464" s="107" t="s">
        <v>216</v>
      </c>
      <c r="C464" s="102">
        <v>-51106</v>
      </c>
      <c r="D464" s="102">
        <v>0</v>
      </c>
      <c r="E464" s="102">
        <v>-51106</v>
      </c>
    </row>
    <row r="465" spans="1:5" ht="18" hidden="1" customHeight="1" outlineLevel="1">
      <c r="A465" s="100" t="s">
        <v>49</v>
      </c>
      <c r="B465" s="107" t="s">
        <v>217</v>
      </c>
      <c r="C465" s="102">
        <v>77638143</v>
      </c>
      <c r="D465" s="102">
        <v>88597045</v>
      </c>
      <c r="E465" s="102">
        <v>166235188</v>
      </c>
    </row>
    <row r="466" spans="1:5" ht="18" hidden="1" customHeight="1" outlineLevel="1">
      <c r="A466" s="100" t="s">
        <v>49</v>
      </c>
      <c r="B466" s="107" t="s">
        <v>218</v>
      </c>
      <c r="C466" s="102">
        <v>2822841</v>
      </c>
      <c r="D466" s="102">
        <v>3450139</v>
      </c>
      <c r="E466" s="102">
        <v>6272980</v>
      </c>
    </row>
    <row r="467" spans="1:5" ht="18" hidden="1" customHeight="1" outlineLevel="1">
      <c r="A467" s="100" t="s">
        <v>49</v>
      </c>
      <c r="B467" s="107" t="s">
        <v>219</v>
      </c>
      <c r="C467" s="102">
        <v>790777.31838678522</v>
      </c>
      <c r="D467" s="102">
        <v>10347784.681613214</v>
      </c>
      <c r="E467" s="102">
        <v>11138562</v>
      </c>
    </row>
    <row r="468" spans="1:5" ht="18" hidden="1" customHeight="1" outlineLevel="1">
      <c r="A468" s="100" t="s">
        <v>49</v>
      </c>
      <c r="B468" s="107" t="s">
        <v>220</v>
      </c>
      <c r="C468" s="102">
        <v>745927</v>
      </c>
      <c r="D468" s="102">
        <v>10222059</v>
      </c>
      <c r="E468" s="102">
        <v>10967986</v>
      </c>
    </row>
    <row r="469" spans="1:5" ht="18" customHeight="1" collapsed="1">
      <c r="A469" s="100" t="s">
        <v>83</v>
      </c>
      <c r="B469" s="108" t="s">
        <v>264</v>
      </c>
      <c r="C469" s="102">
        <f>SUM($C$443:$C$468)</f>
        <v>261614720.8248044</v>
      </c>
      <c r="D469" s="102">
        <f>SUM($D$443:$D$468)</f>
        <v>915411212.8388201</v>
      </c>
      <c r="E469" s="102">
        <f>SUM($E$443:$E$468)</f>
        <v>1177025933.6636243</v>
      </c>
    </row>
    <row r="470" spans="1:5" ht="18" hidden="1" customHeight="1" outlineLevel="1">
      <c r="A470" s="100" t="s">
        <v>49</v>
      </c>
      <c r="B470" s="101" t="s">
        <v>280</v>
      </c>
      <c r="C470" s="102">
        <v>0</v>
      </c>
      <c r="D470" s="102">
        <v>9173038</v>
      </c>
      <c r="E470" s="102">
        <v>9173038</v>
      </c>
    </row>
    <row r="471" spans="1:5" ht="18" hidden="1" customHeight="1" outlineLevel="1">
      <c r="A471" s="100"/>
      <c r="B471" s="101" t="s">
        <v>203</v>
      </c>
      <c r="C471" s="102">
        <v>48944102</v>
      </c>
      <c r="D471" s="102">
        <v>6080</v>
      </c>
      <c r="E471" s="102">
        <v>48950182</v>
      </c>
    </row>
    <row r="472" spans="1:5" ht="18" hidden="1" customHeight="1" outlineLevel="1">
      <c r="A472" s="100" t="s">
        <v>49</v>
      </c>
      <c r="B472" s="101" t="s">
        <v>204</v>
      </c>
      <c r="C472" s="102">
        <v>12335693.453116694</v>
      </c>
      <c r="D472" s="102">
        <v>20261684.546883307</v>
      </c>
      <c r="E472" s="102">
        <v>32597378</v>
      </c>
    </row>
    <row r="473" spans="1:5" ht="18" hidden="1" customHeight="1" outlineLevel="1">
      <c r="A473" s="100" t="s">
        <v>49</v>
      </c>
      <c r="B473" s="101" t="s">
        <v>267</v>
      </c>
      <c r="C473" s="102">
        <v>0</v>
      </c>
      <c r="D473" s="102">
        <v>0</v>
      </c>
      <c r="E473" s="102">
        <v>0</v>
      </c>
    </row>
    <row r="474" spans="1:5" ht="18" hidden="1" customHeight="1" outlineLevel="1">
      <c r="A474" s="100"/>
      <c r="B474" s="101" t="s">
        <v>274</v>
      </c>
      <c r="C474" s="102">
        <v>27588149.764184508</v>
      </c>
      <c r="D474" s="102">
        <v>3675657.8258154946</v>
      </c>
      <c r="E474" s="102">
        <v>31263807.590000004</v>
      </c>
    </row>
    <row r="475" spans="1:5" ht="18" hidden="1" customHeight="1" outlineLevel="1">
      <c r="A475" s="100"/>
      <c r="B475" s="101" t="s">
        <v>275</v>
      </c>
      <c r="C475" s="102">
        <v>25451</v>
      </c>
      <c r="D475" s="102">
        <v>23033639</v>
      </c>
      <c r="E475" s="102">
        <v>23059090</v>
      </c>
    </row>
    <row r="476" spans="1:5" ht="18" hidden="1" customHeight="1" outlineLevel="1">
      <c r="A476" s="100" t="s">
        <v>49</v>
      </c>
      <c r="B476" s="101" t="s">
        <v>205</v>
      </c>
      <c r="C476" s="102">
        <v>211251015.18598598</v>
      </c>
      <c r="D476" s="102">
        <v>1976116139.0857148</v>
      </c>
      <c r="E476" s="102">
        <v>2187367154.2717009</v>
      </c>
    </row>
    <row r="477" spans="1:5" ht="18" hidden="1" customHeight="1" outlineLevel="1">
      <c r="A477" s="100" t="s">
        <v>49</v>
      </c>
      <c r="B477" s="101" t="s">
        <v>206</v>
      </c>
      <c r="C477" s="102">
        <v>55827328</v>
      </c>
      <c r="D477" s="102">
        <v>661911850</v>
      </c>
      <c r="E477" s="102">
        <v>717739178</v>
      </c>
    </row>
    <row r="478" spans="1:5" ht="18" hidden="1" customHeight="1" outlineLevel="1">
      <c r="A478" s="100" t="s">
        <v>49</v>
      </c>
      <c r="B478" s="101" t="s">
        <v>268</v>
      </c>
      <c r="C478" s="102">
        <v>522969</v>
      </c>
      <c r="D478" s="102">
        <v>12144503</v>
      </c>
      <c r="E478" s="102">
        <v>12667472</v>
      </c>
    </row>
    <row r="479" spans="1:5" ht="18" hidden="1" customHeight="1" outlineLevel="1">
      <c r="A479" s="100" t="s">
        <v>49</v>
      </c>
      <c r="B479" s="101" t="s">
        <v>207</v>
      </c>
      <c r="C479" s="102">
        <v>229457383</v>
      </c>
      <c r="D479" s="102">
        <v>1186286772</v>
      </c>
      <c r="E479" s="102">
        <v>1415744155</v>
      </c>
    </row>
    <row r="480" spans="1:5" ht="18" hidden="1" customHeight="1" outlineLevel="1">
      <c r="A480" s="100"/>
      <c r="B480" s="101" t="s">
        <v>270</v>
      </c>
      <c r="C480" s="102">
        <v>26044006</v>
      </c>
      <c r="D480" s="102">
        <v>26192418</v>
      </c>
      <c r="E480" s="102">
        <v>52236424</v>
      </c>
    </row>
    <row r="481" spans="1:5" ht="18" hidden="1" customHeight="1" outlineLevel="1">
      <c r="A481" s="100" t="s">
        <v>49</v>
      </c>
      <c r="B481" s="101" t="s">
        <v>208</v>
      </c>
      <c r="C481" s="102">
        <v>241798249</v>
      </c>
      <c r="D481" s="102">
        <v>2757077425</v>
      </c>
      <c r="E481" s="102">
        <v>2998875674</v>
      </c>
    </row>
    <row r="482" spans="1:5" ht="18" hidden="1" customHeight="1" outlineLevel="1">
      <c r="A482" s="100" t="s">
        <v>49</v>
      </c>
      <c r="B482" s="101" t="s">
        <v>209</v>
      </c>
      <c r="C482" s="102">
        <v>24662583</v>
      </c>
      <c r="D482" s="102">
        <v>1735698</v>
      </c>
      <c r="E482" s="102">
        <v>26398281</v>
      </c>
    </row>
    <row r="483" spans="1:5" ht="18" hidden="1" customHeight="1" outlineLevel="1">
      <c r="A483" s="100"/>
      <c r="B483" s="101" t="s">
        <v>281</v>
      </c>
      <c r="C483" s="102">
        <v>0</v>
      </c>
      <c r="D483" s="102">
        <v>223434815</v>
      </c>
      <c r="E483" s="102">
        <v>223434815</v>
      </c>
    </row>
    <row r="484" spans="1:5" ht="18" hidden="1" customHeight="1" outlineLevel="1">
      <c r="A484" s="100" t="s">
        <v>49</v>
      </c>
      <c r="B484" s="101" t="s">
        <v>210</v>
      </c>
      <c r="C484" s="102">
        <v>16371610.291200001</v>
      </c>
      <c r="D484" s="102">
        <v>781826.70880000014</v>
      </c>
      <c r="E484" s="102">
        <v>17153437</v>
      </c>
    </row>
    <row r="485" spans="1:5" ht="18" hidden="1" customHeight="1" outlineLevel="1">
      <c r="A485" s="100" t="s">
        <v>49</v>
      </c>
      <c r="B485" s="101" t="s">
        <v>211</v>
      </c>
      <c r="C485" s="102">
        <v>1654930</v>
      </c>
      <c r="D485" s="102">
        <v>129733893</v>
      </c>
      <c r="E485" s="102">
        <v>131388823</v>
      </c>
    </row>
    <row r="486" spans="1:5" ht="18" hidden="1" customHeight="1" outlineLevel="1">
      <c r="A486" s="100" t="s">
        <v>49</v>
      </c>
      <c r="B486" s="101" t="s">
        <v>212</v>
      </c>
      <c r="C486" s="102">
        <v>20250672.644157887</v>
      </c>
      <c r="D486" s="102">
        <v>120138245.93754515</v>
      </c>
      <c r="E486" s="102">
        <v>140388918.58170307</v>
      </c>
    </row>
    <row r="487" spans="1:5" ht="18" hidden="1" customHeight="1" outlineLevel="1">
      <c r="A487" s="100" t="s">
        <v>49</v>
      </c>
      <c r="B487" s="101" t="s">
        <v>213</v>
      </c>
      <c r="C487" s="102">
        <v>91705711</v>
      </c>
      <c r="D487" s="102">
        <v>1313347604</v>
      </c>
      <c r="E487" s="102">
        <v>1405053315</v>
      </c>
    </row>
    <row r="488" spans="1:5" ht="18" hidden="1" customHeight="1" outlineLevel="1">
      <c r="A488" s="100" t="s">
        <v>49</v>
      </c>
      <c r="B488" s="101" t="s">
        <v>214</v>
      </c>
      <c r="C488" s="102">
        <v>5007197</v>
      </c>
      <c r="D488" s="102">
        <v>11952009</v>
      </c>
      <c r="E488" s="102">
        <v>16959206</v>
      </c>
    </row>
    <row r="489" spans="1:5" ht="18" hidden="1" customHeight="1" outlineLevel="1">
      <c r="A489" s="100"/>
      <c r="B489" s="101" t="s">
        <v>269</v>
      </c>
      <c r="C489" s="102">
        <v>0</v>
      </c>
      <c r="D489" s="102">
        <v>10702937</v>
      </c>
      <c r="E489" s="102">
        <v>10702937</v>
      </c>
    </row>
    <row r="490" spans="1:5" ht="18" hidden="1" customHeight="1" outlineLevel="1">
      <c r="A490" s="100" t="s">
        <v>49</v>
      </c>
      <c r="B490" s="101" t="s">
        <v>215</v>
      </c>
      <c r="C490" s="102">
        <v>5265752.57</v>
      </c>
      <c r="D490" s="102">
        <v>0</v>
      </c>
      <c r="E490" s="102">
        <v>5265752.57</v>
      </c>
    </row>
    <row r="491" spans="1:5" ht="18" hidden="1" customHeight="1" outlineLevel="1">
      <c r="A491" s="100"/>
      <c r="B491" s="101" t="s">
        <v>216</v>
      </c>
      <c r="C491" s="102">
        <v>3684816</v>
      </c>
      <c r="D491" s="102">
        <v>0</v>
      </c>
      <c r="E491" s="102">
        <v>3684816</v>
      </c>
    </row>
    <row r="492" spans="1:5" ht="18" hidden="1" customHeight="1" outlineLevel="1">
      <c r="A492" s="100" t="s">
        <v>49</v>
      </c>
      <c r="B492" s="101" t="s">
        <v>217</v>
      </c>
      <c r="C492" s="102">
        <v>385320165</v>
      </c>
      <c r="D492" s="102">
        <v>985356743</v>
      </c>
      <c r="E492" s="102">
        <v>1370676908</v>
      </c>
    </row>
    <row r="493" spans="1:5" ht="18" hidden="1" customHeight="1" outlineLevel="1">
      <c r="A493" s="100" t="s">
        <v>49</v>
      </c>
      <c r="B493" s="101" t="s">
        <v>218</v>
      </c>
      <c r="C493" s="102">
        <v>32576132.850000001</v>
      </c>
      <c r="D493" s="102">
        <v>56780630</v>
      </c>
      <c r="E493" s="102">
        <v>89356762.849999994</v>
      </c>
    </row>
    <row r="494" spans="1:5" ht="18" hidden="1" customHeight="1" outlineLevel="1">
      <c r="A494" s="100" t="s">
        <v>49</v>
      </c>
      <c r="B494" s="101" t="s">
        <v>219</v>
      </c>
      <c r="C494" s="102">
        <v>10763404.273825938</v>
      </c>
      <c r="D494" s="102">
        <v>146745082.96617407</v>
      </c>
      <c r="E494" s="102">
        <v>157508487.24000001</v>
      </c>
    </row>
    <row r="495" spans="1:5" ht="18" hidden="1" customHeight="1" outlineLevel="1">
      <c r="A495" s="100" t="s">
        <v>49</v>
      </c>
      <c r="B495" s="101" t="s">
        <v>220</v>
      </c>
      <c r="C495" s="102">
        <v>8438703</v>
      </c>
      <c r="D495" s="102">
        <v>130123451</v>
      </c>
      <c r="E495" s="102">
        <v>138562154</v>
      </c>
    </row>
    <row r="496" spans="1:5" ht="18" customHeight="1" collapsed="1">
      <c r="A496" s="100" t="s">
        <v>85</v>
      </c>
      <c r="B496" s="104" t="s">
        <v>265</v>
      </c>
      <c r="C496" s="102">
        <f>SUM($C$470:$C$495)</f>
        <v>1459496024.0324709</v>
      </c>
      <c r="D496" s="102">
        <f>SUM($D$470:$D$495)</f>
        <v>9806712142.0709324</v>
      </c>
      <c r="E496" s="102">
        <f>SUM($E$470:$E$495)</f>
        <v>11266208166.103405</v>
      </c>
    </row>
    <row r="497" spans="2:2">
      <c r="B497" s="96"/>
    </row>
    <row r="498" spans="2:2">
      <c r="B498" s="96"/>
    </row>
    <row r="499" spans="2:2">
      <c r="B499" s="96"/>
    </row>
    <row r="500" spans="2:2">
      <c r="B500" s="96"/>
    </row>
    <row r="501" spans="2:2">
      <c r="B501" s="96"/>
    </row>
    <row r="502" spans="2:2">
      <c r="B502" s="96"/>
    </row>
    <row r="503" spans="2:2">
      <c r="B503" s="96"/>
    </row>
  </sheetData>
  <mergeCells count="9">
    <mergeCell ref="A8:E8"/>
    <mergeCell ref="A117:E117"/>
    <mergeCell ref="A253:E253"/>
    <mergeCell ref="A1:E1"/>
    <mergeCell ref="A2:E2"/>
    <mergeCell ref="A3:E3"/>
    <mergeCell ref="A4:C5"/>
    <mergeCell ref="D4:E5"/>
    <mergeCell ref="A7:E7"/>
  </mergeCells>
  <printOptions gridLinesSet="0"/>
  <pageMargins left="0.67" right="0.62" top="0.7" bottom="0.66" header="0.5" footer="0.5"/>
  <pageSetup firstPageNumber="28" orientation="landscape" useFirstPageNumber="1" r:id="rId1"/>
  <headerFooter alignWithMargins="0">
    <oddFooter>&amp;LNote: Numbers may not add up due to rounding.&amp;C&amp;P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B3F8E-628D-4945-A4E2-C955450E86A3}">
  <dimension ref="A1:D547"/>
  <sheetViews>
    <sheetView showGridLines="0" zoomScaleNormal="100" workbookViewId="0">
      <selection activeCell="H15" sqref="H15"/>
    </sheetView>
  </sheetViews>
  <sheetFormatPr defaultRowHeight="15" outlineLevelRow="1"/>
  <cols>
    <col min="1" max="2" width="12.6640625" style="2" customWidth="1"/>
    <col min="3" max="3" width="23.88671875" style="2" customWidth="1"/>
    <col min="4" max="4" width="28.5546875" style="2" customWidth="1"/>
    <col min="5" max="254" width="8.88671875" style="2"/>
    <col min="255" max="256" width="12.6640625" style="2" customWidth="1"/>
    <col min="257" max="257" width="23.88671875" style="2" customWidth="1"/>
    <col min="258" max="258" width="28.5546875" style="2" customWidth="1"/>
    <col min="259" max="510" width="8.88671875" style="2"/>
    <col min="511" max="512" width="12.6640625" style="2" customWidth="1"/>
    <col min="513" max="513" width="23.88671875" style="2" customWidth="1"/>
    <col min="514" max="514" width="28.5546875" style="2" customWidth="1"/>
    <col min="515" max="766" width="8.88671875" style="2"/>
    <col min="767" max="768" width="12.6640625" style="2" customWidth="1"/>
    <col min="769" max="769" width="23.88671875" style="2" customWidth="1"/>
    <col min="770" max="770" width="28.5546875" style="2" customWidth="1"/>
    <col min="771" max="1022" width="8.88671875" style="2"/>
    <col min="1023" max="1024" width="12.6640625" style="2" customWidth="1"/>
    <col min="1025" max="1025" width="23.88671875" style="2" customWidth="1"/>
    <col min="1026" max="1026" width="28.5546875" style="2" customWidth="1"/>
    <col min="1027" max="1278" width="8.88671875" style="2"/>
    <col min="1279" max="1280" width="12.6640625" style="2" customWidth="1"/>
    <col min="1281" max="1281" width="23.88671875" style="2" customWidth="1"/>
    <col min="1282" max="1282" width="28.5546875" style="2" customWidth="1"/>
    <col min="1283" max="1534" width="8.88671875" style="2"/>
    <col min="1535" max="1536" width="12.6640625" style="2" customWidth="1"/>
    <col min="1537" max="1537" width="23.88671875" style="2" customWidth="1"/>
    <col min="1538" max="1538" width="28.5546875" style="2" customWidth="1"/>
    <col min="1539" max="1790" width="8.88671875" style="2"/>
    <col min="1791" max="1792" width="12.6640625" style="2" customWidth="1"/>
    <col min="1793" max="1793" width="23.88671875" style="2" customWidth="1"/>
    <col min="1794" max="1794" width="28.5546875" style="2" customWidth="1"/>
    <col min="1795" max="2046" width="8.88671875" style="2"/>
    <col min="2047" max="2048" width="12.6640625" style="2" customWidth="1"/>
    <col min="2049" max="2049" width="23.88671875" style="2" customWidth="1"/>
    <col min="2050" max="2050" width="28.5546875" style="2" customWidth="1"/>
    <col min="2051" max="2302" width="8.88671875" style="2"/>
    <col min="2303" max="2304" width="12.6640625" style="2" customWidth="1"/>
    <col min="2305" max="2305" width="23.88671875" style="2" customWidth="1"/>
    <col min="2306" max="2306" width="28.5546875" style="2" customWidth="1"/>
    <col min="2307" max="2558" width="8.88671875" style="2"/>
    <col min="2559" max="2560" width="12.6640625" style="2" customWidth="1"/>
    <col min="2561" max="2561" width="23.88671875" style="2" customWidth="1"/>
    <col min="2562" max="2562" width="28.5546875" style="2" customWidth="1"/>
    <col min="2563" max="2814" width="8.88671875" style="2"/>
    <col min="2815" max="2816" width="12.6640625" style="2" customWidth="1"/>
    <col min="2817" max="2817" width="23.88671875" style="2" customWidth="1"/>
    <col min="2818" max="2818" width="28.5546875" style="2" customWidth="1"/>
    <col min="2819" max="3070" width="8.88671875" style="2"/>
    <col min="3071" max="3072" width="12.6640625" style="2" customWidth="1"/>
    <col min="3073" max="3073" width="23.88671875" style="2" customWidth="1"/>
    <col min="3074" max="3074" width="28.5546875" style="2" customWidth="1"/>
    <col min="3075" max="3326" width="8.88671875" style="2"/>
    <col min="3327" max="3328" width="12.6640625" style="2" customWidth="1"/>
    <col min="3329" max="3329" width="23.88671875" style="2" customWidth="1"/>
    <col min="3330" max="3330" width="28.5546875" style="2" customWidth="1"/>
    <col min="3331" max="3582" width="8.88671875" style="2"/>
    <col min="3583" max="3584" width="12.6640625" style="2" customWidth="1"/>
    <col min="3585" max="3585" width="23.88671875" style="2" customWidth="1"/>
    <col min="3586" max="3586" width="28.5546875" style="2" customWidth="1"/>
    <col min="3587" max="3838" width="8.88671875" style="2"/>
    <col min="3839" max="3840" width="12.6640625" style="2" customWidth="1"/>
    <col min="3841" max="3841" width="23.88671875" style="2" customWidth="1"/>
    <col min="3842" max="3842" width="28.5546875" style="2" customWidth="1"/>
    <col min="3843" max="4094" width="8.88671875" style="2"/>
    <col min="4095" max="4096" width="12.6640625" style="2" customWidth="1"/>
    <col min="4097" max="4097" width="23.88671875" style="2" customWidth="1"/>
    <col min="4098" max="4098" width="28.5546875" style="2" customWidth="1"/>
    <col min="4099" max="4350" width="8.88671875" style="2"/>
    <col min="4351" max="4352" width="12.6640625" style="2" customWidth="1"/>
    <col min="4353" max="4353" width="23.88671875" style="2" customWidth="1"/>
    <col min="4354" max="4354" width="28.5546875" style="2" customWidth="1"/>
    <col min="4355" max="4606" width="8.88671875" style="2"/>
    <col min="4607" max="4608" width="12.6640625" style="2" customWidth="1"/>
    <col min="4609" max="4609" width="23.88671875" style="2" customWidth="1"/>
    <col min="4610" max="4610" width="28.5546875" style="2" customWidth="1"/>
    <col min="4611" max="4862" width="8.88671875" style="2"/>
    <col min="4863" max="4864" width="12.6640625" style="2" customWidth="1"/>
    <col min="4865" max="4865" width="23.88671875" style="2" customWidth="1"/>
    <col min="4866" max="4866" width="28.5546875" style="2" customWidth="1"/>
    <col min="4867" max="5118" width="8.88671875" style="2"/>
    <col min="5119" max="5120" width="12.6640625" style="2" customWidth="1"/>
    <col min="5121" max="5121" width="23.88671875" style="2" customWidth="1"/>
    <col min="5122" max="5122" width="28.5546875" style="2" customWidth="1"/>
    <col min="5123" max="5374" width="8.88671875" style="2"/>
    <col min="5375" max="5376" width="12.6640625" style="2" customWidth="1"/>
    <col min="5377" max="5377" width="23.88671875" style="2" customWidth="1"/>
    <col min="5378" max="5378" width="28.5546875" style="2" customWidth="1"/>
    <col min="5379" max="5630" width="8.88671875" style="2"/>
    <col min="5631" max="5632" width="12.6640625" style="2" customWidth="1"/>
    <col min="5633" max="5633" width="23.88671875" style="2" customWidth="1"/>
    <col min="5634" max="5634" width="28.5546875" style="2" customWidth="1"/>
    <col min="5635" max="5886" width="8.88671875" style="2"/>
    <col min="5887" max="5888" width="12.6640625" style="2" customWidth="1"/>
    <col min="5889" max="5889" width="23.88671875" style="2" customWidth="1"/>
    <col min="5890" max="5890" width="28.5546875" style="2" customWidth="1"/>
    <col min="5891" max="6142" width="8.88671875" style="2"/>
    <col min="6143" max="6144" width="12.6640625" style="2" customWidth="1"/>
    <col min="6145" max="6145" width="23.88671875" style="2" customWidth="1"/>
    <col min="6146" max="6146" width="28.5546875" style="2" customWidth="1"/>
    <col min="6147" max="6398" width="8.88671875" style="2"/>
    <col min="6399" max="6400" width="12.6640625" style="2" customWidth="1"/>
    <col min="6401" max="6401" width="23.88671875" style="2" customWidth="1"/>
    <col min="6402" max="6402" width="28.5546875" style="2" customWidth="1"/>
    <col min="6403" max="6654" width="8.88671875" style="2"/>
    <col min="6655" max="6656" width="12.6640625" style="2" customWidth="1"/>
    <col min="6657" max="6657" width="23.88671875" style="2" customWidth="1"/>
    <col min="6658" max="6658" width="28.5546875" style="2" customWidth="1"/>
    <col min="6659" max="6910" width="8.88671875" style="2"/>
    <col min="6911" max="6912" width="12.6640625" style="2" customWidth="1"/>
    <col min="6913" max="6913" width="23.88671875" style="2" customWidth="1"/>
    <col min="6914" max="6914" width="28.5546875" style="2" customWidth="1"/>
    <col min="6915" max="7166" width="8.88671875" style="2"/>
    <col min="7167" max="7168" width="12.6640625" style="2" customWidth="1"/>
    <col min="7169" max="7169" width="23.88671875" style="2" customWidth="1"/>
    <col min="7170" max="7170" width="28.5546875" style="2" customWidth="1"/>
    <col min="7171" max="7422" width="8.88671875" style="2"/>
    <col min="7423" max="7424" width="12.6640625" style="2" customWidth="1"/>
    <col min="7425" max="7425" width="23.88671875" style="2" customWidth="1"/>
    <col min="7426" max="7426" width="28.5546875" style="2" customWidth="1"/>
    <col min="7427" max="7678" width="8.88671875" style="2"/>
    <col min="7679" max="7680" width="12.6640625" style="2" customWidth="1"/>
    <col min="7681" max="7681" width="23.88671875" style="2" customWidth="1"/>
    <col min="7682" max="7682" width="28.5546875" style="2" customWidth="1"/>
    <col min="7683" max="7934" width="8.88671875" style="2"/>
    <col min="7935" max="7936" width="12.6640625" style="2" customWidth="1"/>
    <col min="7937" max="7937" width="23.88671875" style="2" customWidth="1"/>
    <col min="7938" max="7938" width="28.5546875" style="2" customWidth="1"/>
    <col min="7939" max="8190" width="8.88671875" style="2"/>
    <col min="8191" max="8192" width="12.6640625" style="2" customWidth="1"/>
    <col min="8193" max="8193" width="23.88671875" style="2" customWidth="1"/>
    <col min="8194" max="8194" width="28.5546875" style="2" customWidth="1"/>
    <col min="8195" max="8446" width="8.88671875" style="2"/>
    <col min="8447" max="8448" width="12.6640625" style="2" customWidth="1"/>
    <col min="8449" max="8449" width="23.88671875" style="2" customWidth="1"/>
    <col min="8450" max="8450" width="28.5546875" style="2" customWidth="1"/>
    <col min="8451" max="8702" width="8.88671875" style="2"/>
    <col min="8703" max="8704" width="12.6640625" style="2" customWidth="1"/>
    <col min="8705" max="8705" width="23.88671875" style="2" customWidth="1"/>
    <col min="8706" max="8706" width="28.5546875" style="2" customWidth="1"/>
    <col min="8707" max="8958" width="8.88671875" style="2"/>
    <col min="8959" max="8960" width="12.6640625" style="2" customWidth="1"/>
    <col min="8961" max="8961" width="23.88671875" style="2" customWidth="1"/>
    <col min="8962" max="8962" width="28.5546875" style="2" customWidth="1"/>
    <col min="8963" max="9214" width="8.88671875" style="2"/>
    <col min="9215" max="9216" width="12.6640625" style="2" customWidth="1"/>
    <col min="9217" max="9217" width="23.88671875" style="2" customWidth="1"/>
    <col min="9218" max="9218" width="28.5546875" style="2" customWidth="1"/>
    <col min="9219" max="9470" width="8.88671875" style="2"/>
    <col min="9471" max="9472" width="12.6640625" style="2" customWidth="1"/>
    <col min="9473" max="9473" width="23.88671875" style="2" customWidth="1"/>
    <col min="9474" max="9474" width="28.5546875" style="2" customWidth="1"/>
    <col min="9475" max="9726" width="8.88671875" style="2"/>
    <col min="9727" max="9728" width="12.6640625" style="2" customWidth="1"/>
    <col min="9729" max="9729" width="23.88671875" style="2" customWidth="1"/>
    <col min="9730" max="9730" width="28.5546875" style="2" customWidth="1"/>
    <col min="9731" max="9982" width="8.88671875" style="2"/>
    <col min="9983" max="9984" width="12.6640625" style="2" customWidth="1"/>
    <col min="9985" max="9985" width="23.88671875" style="2" customWidth="1"/>
    <col min="9986" max="9986" width="28.5546875" style="2" customWidth="1"/>
    <col min="9987" max="10238" width="8.88671875" style="2"/>
    <col min="10239" max="10240" width="12.6640625" style="2" customWidth="1"/>
    <col min="10241" max="10241" width="23.88671875" style="2" customWidth="1"/>
    <col min="10242" max="10242" width="28.5546875" style="2" customWidth="1"/>
    <col min="10243" max="10494" width="8.88671875" style="2"/>
    <col min="10495" max="10496" width="12.6640625" style="2" customWidth="1"/>
    <col min="10497" max="10497" width="23.88671875" style="2" customWidth="1"/>
    <col min="10498" max="10498" width="28.5546875" style="2" customWidth="1"/>
    <col min="10499" max="10750" width="8.88671875" style="2"/>
    <col min="10751" max="10752" width="12.6640625" style="2" customWidth="1"/>
    <col min="10753" max="10753" width="23.88671875" style="2" customWidth="1"/>
    <col min="10754" max="10754" width="28.5546875" style="2" customWidth="1"/>
    <col min="10755" max="11006" width="8.88671875" style="2"/>
    <col min="11007" max="11008" width="12.6640625" style="2" customWidth="1"/>
    <col min="11009" max="11009" width="23.88671875" style="2" customWidth="1"/>
    <col min="11010" max="11010" width="28.5546875" style="2" customWidth="1"/>
    <col min="11011" max="11262" width="8.88671875" style="2"/>
    <col min="11263" max="11264" width="12.6640625" style="2" customWidth="1"/>
    <col min="11265" max="11265" width="23.88671875" style="2" customWidth="1"/>
    <col min="11266" max="11266" width="28.5546875" style="2" customWidth="1"/>
    <col min="11267" max="11518" width="8.88671875" style="2"/>
    <col min="11519" max="11520" width="12.6640625" style="2" customWidth="1"/>
    <col min="11521" max="11521" width="23.88671875" style="2" customWidth="1"/>
    <col min="11522" max="11522" width="28.5546875" style="2" customWidth="1"/>
    <col min="11523" max="11774" width="8.88671875" style="2"/>
    <col min="11775" max="11776" width="12.6640625" style="2" customWidth="1"/>
    <col min="11777" max="11777" width="23.88671875" style="2" customWidth="1"/>
    <col min="11778" max="11778" width="28.5546875" style="2" customWidth="1"/>
    <col min="11779" max="12030" width="8.88671875" style="2"/>
    <col min="12031" max="12032" width="12.6640625" style="2" customWidth="1"/>
    <col min="12033" max="12033" width="23.88671875" style="2" customWidth="1"/>
    <col min="12034" max="12034" width="28.5546875" style="2" customWidth="1"/>
    <col min="12035" max="12286" width="8.88671875" style="2"/>
    <col min="12287" max="12288" width="12.6640625" style="2" customWidth="1"/>
    <col min="12289" max="12289" width="23.88671875" style="2" customWidth="1"/>
    <col min="12290" max="12290" width="28.5546875" style="2" customWidth="1"/>
    <col min="12291" max="12542" width="8.88671875" style="2"/>
    <col min="12543" max="12544" width="12.6640625" style="2" customWidth="1"/>
    <col min="12545" max="12545" width="23.88671875" style="2" customWidth="1"/>
    <col min="12546" max="12546" width="28.5546875" style="2" customWidth="1"/>
    <col min="12547" max="12798" width="8.88671875" style="2"/>
    <col min="12799" max="12800" width="12.6640625" style="2" customWidth="1"/>
    <col min="12801" max="12801" width="23.88671875" style="2" customWidth="1"/>
    <col min="12802" max="12802" width="28.5546875" style="2" customWidth="1"/>
    <col min="12803" max="13054" width="8.88671875" style="2"/>
    <col min="13055" max="13056" width="12.6640625" style="2" customWidth="1"/>
    <col min="13057" max="13057" width="23.88671875" style="2" customWidth="1"/>
    <col min="13058" max="13058" width="28.5546875" style="2" customWidth="1"/>
    <col min="13059" max="13310" width="8.88671875" style="2"/>
    <col min="13311" max="13312" width="12.6640625" style="2" customWidth="1"/>
    <col min="13313" max="13313" width="23.88671875" style="2" customWidth="1"/>
    <col min="13314" max="13314" width="28.5546875" style="2" customWidth="1"/>
    <col min="13315" max="13566" width="8.88671875" style="2"/>
    <col min="13567" max="13568" width="12.6640625" style="2" customWidth="1"/>
    <col min="13569" max="13569" width="23.88671875" style="2" customWidth="1"/>
    <col min="13570" max="13570" width="28.5546875" style="2" customWidth="1"/>
    <col min="13571" max="13822" width="8.88671875" style="2"/>
    <col min="13823" max="13824" width="12.6640625" style="2" customWidth="1"/>
    <col min="13825" max="13825" width="23.88671875" style="2" customWidth="1"/>
    <col min="13826" max="13826" width="28.5546875" style="2" customWidth="1"/>
    <col min="13827" max="14078" width="8.88671875" style="2"/>
    <col min="14079" max="14080" width="12.6640625" style="2" customWidth="1"/>
    <col min="14081" max="14081" width="23.88671875" style="2" customWidth="1"/>
    <col min="14082" max="14082" width="28.5546875" style="2" customWidth="1"/>
    <col min="14083" max="14334" width="8.88671875" style="2"/>
    <col min="14335" max="14336" width="12.6640625" style="2" customWidth="1"/>
    <col min="14337" max="14337" width="23.88671875" style="2" customWidth="1"/>
    <col min="14338" max="14338" width="28.5546875" style="2" customWidth="1"/>
    <col min="14339" max="14590" width="8.88671875" style="2"/>
    <col min="14591" max="14592" width="12.6640625" style="2" customWidth="1"/>
    <col min="14593" max="14593" width="23.88671875" style="2" customWidth="1"/>
    <col min="14594" max="14594" width="28.5546875" style="2" customWidth="1"/>
    <col min="14595" max="14846" width="8.88671875" style="2"/>
    <col min="14847" max="14848" width="12.6640625" style="2" customWidth="1"/>
    <col min="14849" max="14849" width="23.88671875" style="2" customWidth="1"/>
    <col min="14850" max="14850" width="28.5546875" style="2" customWidth="1"/>
    <col min="14851" max="15102" width="8.88671875" style="2"/>
    <col min="15103" max="15104" width="12.6640625" style="2" customWidth="1"/>
    <col min="15105" max="15105" width="23.88671875" style="2" customWidth="1"/>
    <col min="15106" max="15106" width="28.5546875" style="2" customWidth="1"/>
    <col min="15107" max="15358" width="8.88671875" style="2"/>
    <col min="15359" max="15360" width="12.6640625" style="2" customWidth="1"/>
    <col min="15361" max="15361" width="23.88671875" style="2" customWidth="1"/>
    <col min="15362" max="15362" width="28.5546875" style="2" customWidth="1"/>
    <col min="15363" max="15614" width="8.88671875" style="2"/>
    <col min="15615" max="15616" width="12.6640625" style="2" customWidth="1"/>
    <col min="15617" max="15617" width="23.88671875" style="2" customWidth="1"/>
    <col min="15618" max="15618" width="28.5546875" style="2" customWidth="1"/>
    <col min="15619" max="15870" width="8.88671875" style="2"/>
    <col min="15871" max="15872" width="12.6640625" style="2" customWidth="1"/>
    <col min="15873" max="15873" width="23.88671875" style="2" customWidth="1"/>
    <col min="15874" max="15874" width="28.5546875" style="2" customWidth="1"/>
    <col min="15875" max="16126" width="8.88671875" style="2"/>
    <col min="16127" max="16128" width="12.6640625" style="2" customWidth="1"/>
    <col min="16129" max="16129" width="23.88671875" style="2" customWidth="1"/>
    <col min="16130" max="16130" width="28.5546875" style="2" customWidth="1"/>
    <col min="16131" max="16384" width="8.88671875" style="2"/>
  </cols>
  <sheetData>
    <row r="1" spans="1:4" ht="26.4" customHeight="1">
      <c r="A1" s="456" t="s">
        <v>283</v>
      </c>
      <c r="B1" s="456"/>
      <c r="C1" s="456"/>
      <c r="D1" s="456"/>
    </row>
    <row r="2" spans="1:4" ht="12.75" customHeight="1">
      <c r="A2" s="474"/>
      <c r="B2" s="474"/>
      <c r="C2" s="474"/>
      <c r="D2" s="474"/>
    </row>
    <row r="3" spans="1:4" ht="15" customHeight="1">
      <c r="A3" s="474"/>
      <c r="B3" s="474"/>
      <c r="C3" s="474"/>
      <c r="D3" s="474"/>
    </row>
    <row r="4" spans="1:4" ht="15" customHeight="1">
      <c r="A4" s="474"/>
      <c r="B4" s="474"/>
      <c r="C4" s="474"/>
      <c r="D4" s="474"/>
    </row>
    <row r="5" spans="1:4" ht="15" customHeight="1">
      <c r="A5" s="474"/>
      <c r="B5" s="474"/>
      <c r="C5" s="474"/>
      <c r="D5" s="474"/>
    </row>
    <row r="6" spans="1:4" ht="16.8">
      <c r="A6" s="474"/>
      <c r="B6" s="474"/>
      <c r="C6" s="474"/>
      <c r="D6" s="474"/>
    </row>
    <row r="7" spans="1:4" ht="17.399999999999999" customHeight="1">
      <c r="A7" s="456" t="s">
        <v>185</v>
      </c>
      <c r="B7" s="456"/>
      <c r="C7" s="456"/>
      <c r="D7" s="456"/>
    </row>
    <row r="8" spans="1:4" ht="16.8" customHeight="1">
      <c r="A8" s="456" t="s">
        <v>284</v>
      </c>
      <c r="B8" s="456"/>
      <c r="C8" s="456"/>
      <c r="D8" s="456"/>
    </row>
    <row r="9" spans="1:4" ht="17.399999999999999" customHeight="1">
      <c r="A9" s="456" t="s">
        <v>285</v>
      </c>
      <c r="B9" s="456"/>
      <c r="C9" s="456"/>
      <c r="D9" s="456"/>
    </row>
    <row r="10" spans="1:4" ht="9" customHeight="1">
      <c r="A10" s="474"/>
      <c r="B10" s="474"/>
      <c r="C10" s="474"/>
      <c r="D10" s="474"/>
    </row>
    <row r="11" spans="1:4" ht="26.25" customHeight="1">
      <c r="A11" s="473"/>
      <c r="B11" s="473"/>
      <c r="C11" s="473"/>
      <c r="D11" s="473"/>
    </row>
    <row r="12" spans="1:4" ht="14.25" customHeight="1">
      <c r="A12" s="473"/>
      <c r="B12" s="473"/>
      <c r="C12" s="473"/>
      <c r="D12" s="473"/>
    </row>
    <row r="13" spans="1:4" ht="4.8" customHeight="1" thickBot="1">
      <c r="A13" s="473"/>
      <c r="B13" s="473"/>
      <c r="C13" s="473"/>
      <c r="D13" s="473"/>
    </row>
    <row r="14" spans="1:4" s="110" customFormat="1" ht="37.200000000000003" customHeight="1" thickBot="1">
      <c r="A14" s="477" t="s">
        <v>286</v>
      </c>
      <c r="B14" s="477"/>
      <c r="C14" s="109"/>
      <c r="D14" s="109"/>
    </row>
    <row r="15" spans="1:4" ht="52.8" customHeight="1" thickBot="1">
      <c r="A15" s="111" t="s">
        <v>287</v>
      </c>
      <c r="B15" s="111" t="s">
        <v>288</v>
      </c>
      <c r="C15" s="111" t="s">
        <v>289</v>
      </c>
      <c r="D15" s="111" t="s">
        <v>593</v>
      </c>
    </row>
    <row r="16" spans="1:4" ht="14.1" hidden="1" customHeight="1" outlineLevel="1" thickBot="1">
      <c r="A16" s="112" t="s">
        <v>203</v>
      </c>
      <c r="B16" s="113"/>
      <c r="C16" s="114">
        <v>132701</v>
      </c>
      <c r="D16" s="115">
        <v>-1154</v>
      </c>
    </row>
    <row r="17" spans="1:4" ht="14.1" hidden="1" customHeight="1" outlineLevel="1" thickBot="1">
      <c r="A17" s="112" t="s">
        <v>204</v>
      </c>
      <c r="B17" s="113"/>
      <c r="C17" s="114">
        <v>0</v>
      </c>
      <c r="D17" s="115">
        <v>0</v>
      </c>
    </row>
    <row r="18" spans="1:4" ht="14.1" hidden="1" customHeight="1" outlineLevel="1" thickBot="1">
      <c r="A18" s="112" t="s">
        <v>205</v>
      </c>
      <c r="B18" s="113"/>
      <c r="C18" s="114">
        <v>425004</v>
      </c>
      <c r="D18" s="115">
        <v>-356</v>
      </c>
    </row>
    <row r="19" spans="1:4" ht="14.1" hidden="1" customHeight="1" outlineLevel="1" thickBot="1">
      <c r="A19" s="112" t="s">
        <v>206</v>
      </c>
      <c r="B19" s="113"/>
      <c r="C19" s="114">
        <v>62276</v>
      </c>
      <c r="D19" s="115">
        <v>0</v>
      </c>
    </row>
    <row r="20" spans="1:4" ht="14.1" hidden="1" customHeight="1" outlineLevel="1" thickBot="1">
      <c r="A20" s="112" t="s">
        <v>207</v>
      </c>
      <c r="B20" s="113"/>
      <c r="C20" s="114">
        <v>356705</v>
      </c>
      <c r="D20" s="115">
        <v>0</v>
      </c>
    </row>
    <row r="21" spans="1:4" ht="14.1" hidden="1" customHeight="1" outlineLevel="1" thickBot="1">
      <c r="A21" s="112" t="s">
        <v>208</v>
      </c>
      <c r="B21" s="113"/>
      <c r="C21" s="114">
        <v>0</v>
      </c>
      <c r="D21" s="115">
        <v>0</v>
      </c>
    </row>
    <row r="22" spans="1:4" ht="14.1" hidden="1" customHeight="1" outlineLevel="1" thickBot="1">
      <c r="A22" s="112" t="s">
        <v>209</v>
      </c>
      <c r="B22" s="113"/>
      <c r="C22" s="114">
        <v>68640</v>
      </c>
      <c r="D22" s="115">
        <v>0</v>
      </c>
    </row>
    <row r="23" spans="1:4" ht="14.1" hidden="1" customHeight="1" outlineLevel="1" thickBot="1">
      <c r="A23" s="112" t="s">
        <v>210</v>
      </c>
      <c r="B23" s="113"/>
      <c r="C23" s="114">
        <v>3055</v>
      </c>
      <c r="D23" s="115">
        <v>-1531357</v>
      </c>
    </row>
    <row r="24" spans="1:4" ht="14.1" hidden="1" customHeight="1" outlineLevel="1" thickBot="1">
      <c r="A24" s="112" t="s">
        <v>211</v>
      </c>
      <c r="B24" s="113"/>
      <c r="C24" s="114">
        <v>88206</v>
      </c>
      <c r="D24" s="116"/>
    </row>
    <row r="25" spans="1:4" ht="14.1" hidden="1" customHeight="1" outlineLevel="1" thickBot="1">
      <c r="A25" s="112" t="s">
        <v>212</v>
      </c>
      <c r="B25" s="113"/>
      <c r="C25" s="114">
        <v>20</v>
      </c>
      <c r="D25" s="115">
        <v>800</v>
      </c>
    </row>
    <row r="26" spans="1:4" ht="14.1" hidden="1" customHeight="1" outlineLevel="1" thickBot="1">
      <c r="A26" s="112" t="s">
        <v>213</v>
      </c>
      <c r="B26" s="113"/>
      <c r="C26" s="117"/>
      <c r="D26" s="116"/>
    </row>
    <row r="27" spans="1:4" ht="14.1" hidden="1" customHeight="1" outlineLevel="1" thickBot="1">
      <c r="A27" s="112" t="s">
        <v>214</v>
      </c>
      <c r="B27" s="113"/>
      <c r="C27" s="114">
        <v>25978</v>
      </c>
      <c r="D27" s="115">
        <v>1125841.8</v>
      </c>
    </row>
    <row r="28" spans="1:4" ht="14.1" hidden="1" customHeight="1" outlineLevel="1" thickBot="1">
      <c r="A28" s="112" t="s">
        <v>215</v>
      </c>
      <c r="B28" s="113"/>
      <c r="C28" s="117"/>
      <c r="D28" s="116"/>
    </row>
    <row r="29" spans="1:4" ht="14.1" hidden="1" customHeight="1" outlineLevel="1" thickBot="1">
      <c r="A29" s="112" t="s">
        <v>216</v>
      </c>
      <c r="B29" s="113"/>
      <c r="C29" s="117"/>
      <c r="D29" s="116"/>
    </row>
    <row r="30" spans="1:4" ht="14.1" hidden="1" customHeight="1" outlineLevel="1" thickBot="1">
      <c r="A30" s="112" t="s">
        <v>217</v>
      </c>
      <c r="B30" s="113"/>
      <c r="C30" s="114">
        <v>3</v>
      </c>
      <c r="D30" s="115">
        <v>0</v>
      </c>
    </row>
    <row r="31" spans="1:4" ht="14.1" hidden="1" customHeight="1" outlineLevel="1" thickBot="1">
      <c r="A31" s="112" t="s">
        <v>218</v>
      </c>
      <c r="B31" s="113"/>
      <c r="C31" s="117"/>
      <c r="D31" s="116"/>
    </row>
    <row r="32" spans="1:4" ht="20.399999999999999" hidden="1" customHeight="1" outlineLevel="1" thickBot="1">
      <c r="A32" s="112" t="s">
        <v>219</v>
      </c>
      <c r="B32" s="113"/>
      <c r="C32" s="114">
        <v>328</v>
      </c>
      <c r="D32" s="115">
        <v>5565</v>
      </c>
    </row>
    <row r="33" spans="1:4" ht="18" hidden="1" customHeight="1" outlineLevel="1" thickBot="1">
      <c r="A33" s="112" t="s">
        <v>220</v>
      </c>
      <c r="B33" s="113"/>
      <c r="C33" s="114">
        <v>0</v>
      </c>
      <c r="D33" s="115">
        <v>-640.9</v>
      </c>
    </row>
    <row r="34" spans="1:4" ht="16.05" customHeight="1" collapsed="1">
      <c r="A34" s="118"/>
      <c r="B34" s="113">
        <v>0</v>
      </c>
      <c r="C34" s="114">
        <f>SUM($C$16:$C$33)</f>
        <v>1162916</v>
      </c>
      <c r="D34" s="115">
        <f>SUM($D$16:$D$33)</f>
        <v>-401301.1</v>
      </c>
    </row>
    <row r="35" spans="1:4" ht="14.1" hidden="1" customHeight="1" outlineLevel="1">
      <c r="A35" s="119" t="s">
        <v>203</v>
      </c>
      <c r="B35" s="120"/>
      <c r="C35" s="114">
        <v>328</v>
      </c>
      <c r="D35" s="121">
        <v>64062</v>
      </c>
    </row>
    <row r="36" spans="1:4" ht="14.1" hidden="1" customHeight="1" outlineLevel="1">
      <c r="A36" s="119" t="s">
        <v>204</v>
      </c>
      <c r="B36" s="120"/>
      <c r="C36" s="114">
        <v>846</v>
      </c>
      <c r="D36" s="121">
        <v>90702.78</v>
      </c>
    </row>
    <row r="37" spans="1:4" ht="14.1" hidden="1" customHeight="1" outlineLevel="1">
      <c r="A37" s="119" t="s">
        <v>205</v>
      </c>
      <c r="B37" s="120"/>
      <c r="C37" s="114">
        <v>202</v>
      </c>
      <c r="D37" s="121">
        <v>50780</v>
      </c>
    </row>
    <row r="38" spans="1:4" ht="14.1" hidden="1" customHeight="1" outlineLevel="1">
      <c r="A38" s="119" t="s">
        <v>206</v>
      </c>
      <c r="B38" s="120"/>
      <c r="C38" s="114">
        <v>380</v>
      </c>
      <c r="D38" s="121">
        <v>26100</v>
      </c>
    </row>
    <row r="39" spans="1:4" ht="14.1" hidden="1" customHeight="1" outlineLevel="1">
      <c r="A39" s="119" t="s">
        <v>207</v>
      </c>
      <c r="B39" s="120"/>
      <c r="C39" s="114">
        <v>773</v>
      </c>
      <c r="D39" s="121">
        <v>134484</v>
      </c>
    </row>
    <row r="40" spans="1:4" ht="14.1" hidden="1" customHeight="1" outlineLevel="1">
      <c r="A40" s="119" t="s">
        <v>208</v>
      </c>
      <c r="B40" s="120"/>
      <c r="C40" s="114">
        <v>542</v>
      </c>
      <c r="D40" s="121">
        <v>84904</v>
      </c>
    </row>
    <row r="41" spans="1:4" ht="14.1" hidden="1" customHeight="1" outlineLevel="1">
      <c r="A41" s="119" t="s">
        <v>209</v>
      </c>
      <c r="B41" s="120"/>
      <c r="C41" s="114">
        <v>84</v>
      </c>
      <c r="D41" s="121">
        <v>6700</v>
      </c>
    </row>
    <row r="42" spans="1:4" ht="14.1" hidden="1" customHeight="1" outlineLevel="1">
      <c r="A42" s="119" t="s">
        <v>210</v>
      </c>
      <c r="B42" s="120"/>
      <c r="C42" s="114">
        <v>68</v>
      </c>
      <c r="D42" s="121">
        <v>16117</v>
      </c>
    </row>
    <row r="43" spans="1:4" ht="14.1" hidden="1" customHeight="1" outlineLevel="1">
      <c r="A43" s="119" t="s">
        <v>211</v>
      </c>
      <c r="B43" s="120"/>
      <c r="C43" s="114">
        <v>11</v>
      </c>
      <c r="D43" s="121">
        <v>2389</v>
      </c>
    </row>
    <row r="44" spans="1:4" ht="14.1" hidden="1" customHeight="1" outlineLevel="1">
      <c r="A44" s="119" t="s">
        <v>212</v>
      </c>
      <c r="B44" s="120"/>
      <c r="C44" s="114">
        <v>17</v>
      </c>
      <c r="D44" s="121">
        <v>4294</v>
      </c>
    </row>
    <row r="45" spans="1:4" ht="14.1" hidden="1" customHeight="1" outlineLevel="1">
      <c r="A45" s="119" t="s">
        <v>213</v>
      </c>
      <c r="B45" s="120"/>
      <c r="C45" s="114">
        <v>429</v>
      </c>
      <c r="D45" s="121">
        <v>48401</v>
      </c>
    </row>
    <row r="46" spans="1:4" ht="14.1" hidden="1" customHeight="1" outlineLevel="1">
      <c r="A46" s="119" t="s">
        <v>214</v>
      </c>
      <c r="B46" s="120"/>
      <c r="C46" s="114">
        <v>1</v>
      </c>
      <c r="D46" s="121">
        <v>238</v>
      </c>
    </row>
    <row r="47" spans="1:4" ht="14.1" hidden="1" customHeight="1" outlineLevel="1">
      <c r="A47" s="119" t="s">
        <v>215</v>
      </c>
      <c r="B47" s="120"/>
      <c r="C47" s="114">
        <v>4</v>
      </c>
      <c r="D47" s="121">
        <v>690</v>
      </c>
    </row>
    <row r="48" spans="1:4" ht="14.1" hidden="1" customHeight="1" outlineLevel="1">
      <c r="A48" s="119" t="s">
        <v>216</v>
      </c>
      <c r="B48" s="120"/>
      <c r="C48" s="117"/>
      <c r="D48" s="122"/>
    </row>
    <row r="49" spans="1:4" ht="14.1" hidden="1" customHeight="1" outlineLevel="1">
      <c r="A49" s="119" t="s">
        <v>217</v>
      </c>
      <c r="B49" s="120"/>
      <c r="C49" s="114">
        <v>3742</v>
      </c>
      <c r="D49" s="121">
        <v>186226</v>
      </c>
    </row>
    <row r="50" spans="1:4" ht="14.1" hidden="1" customHeight="1" outlineLevel="1">
      <c r="A50" s="119" t="s">
        <v>218</v>
      </c>
      <c r="B50" s="120"/>
      <c r="C50" s="114">
        <v>199</v>
      </c>
      <c r="D50" s="121">
        <v>54428</v>
      </c>
    </row>
    <row r="51" spans="1:4" ht="14.1" hidden="1" customHeight="1" outlineLevel="1">
      <c r="A51" s="119" t="s">
        <v>219</v>
      </c>
      <c r="B51" s="120"/>
      <c r="C51" s="114">
        <v>50</v>
      </c>
      <c r="D51" s="121">
        <v>18700.900000000001</v>
      </c>
    </row>
    <row r="52" spans="1:4" ht="14.1" hidden="1" customHeight="1" outlineLevel="1">
      <c r="A52" s="119" t="s">
        <v>220</v>
      </c>
      <c r="B52" s="120"/>
      <c r="C52" s="114">
        <v>208</v>
      </c>
      <c r="D52" s="121">
        <v>34209</v>
      </c>
    </row>
    <row r="53" spans="1:4" ht="16.2" customHeight="1" collapsed="1">
      <c r="A53" s="123" t="s">
        <v>291</v>
      </c>
      <c r="B53" s="120">
        <v>4.5</v>
      </c>
      <c r="C53" s="114">
        <f>SUM($C$35:$C$52)</f>
        <v>7884</v>
      </c>
      <c r="D53" s="121">
        <f>SUM($D$35:$D$52)</f>
        <v>823425.68</v>
      </c>
    </row>
    <row r="54" spans="1:4" ht="14.1" hidden="1" customHeight="1" outlineLevel="1">
      <c r="A54" s="124" t="s">
        <v>203</v>
      </c>
      <c r="B54" s="125"/>
      <c r="C54" s="114">
        <v>531</v>
      </c>
      <c r="D54" s="121">
        <v>113062</v>
      </c>
    </row>
    <row r="55" spans="1:4" ht="14.1" hidden="1" customHeight="1" outlineLevel="1">
      <c r="A55" s="124" t="s">
        <v>204</v>
      </c>
      <c r="B55" s="125"/>
      <c r="C55" s="114">
        <v>283</v>
      </c>
      <c r="D55" s="121">
        <v>61020.44</v>
      </c>
    </row>
    <row r="56" spans="1:4" ht="14.1" hidden="1" customHeight="1" outlineLevel="1">
      <c r="A56" s="124" t="s">
        <v>205</v>
      </c>
      <c r="B56" s="125"/>
      <c r="C56" s="114">
        <v>456</v>
      </c>
      <c r="D56" s="121">
        <v>100973</v>
      </c>
    </row>
    <row r="57" spans="1:4" ht="14.1" hidden="1" customHeight="1" outlineLevel="1">
      <c r="A57" s="124" t="s">
        <v>206</v>
      </c>
      <c r="B57" s="125"/>
      <c r="C57" s="114">
        <v>278</v>
      </c>
      <c r="D57" s="121">
        <v>59857</v>
      </c>
    </row>
    <row r="58" spans="1:4" ht="14.1" hidden="1" customHeight="1" outlineLevel="1">
      <c r="A58" s="124" t="s">
        <v>207</v>
      </c>
      <c r="B58" s="125"/>
      <c r="C58" s="114">
        <v>891</v>
      </c>
      <c r="D58" s="121">
        <v>198051</v>
      </c>
    </row>
    <row r="59" spans="1:4" ht="14.1" hidden="1" customHeight="1" outlineLevel="1">
      <c r="A59" s="124" t="s">
        <v>208</v>
      </c>
      <c r="B59" s="125"/>
      <c r="C59" s="114">
        <v>1143</v>
      </c>
      <c r="D59" s="121">
        <v>254950</v>
      </c>
    </row>
    <row r="60" spans="1:4" ht="14.1" hidden="1" customHeight="1" outlineLevel="1">
      <c r="A60" s="124" t="s">
        <v>209</v>
      </c>
      <c r="B60" s="125"/>
      <c r="C60" s="114">
        <v>79</v>
      </c>
      <c r="D60" s="121">
        <v>17464</v>
      </c>
    </row>
    <row r="61" spans="1:4" ht="14.1" hidden="1" customHeight="1" outlineLevel="1">
      <c r="A61" s="124" t="s">
        <v>210</v>
      </c>
      <c r="B61" s="125"/>
      <c r="C61" s="114">
        <v>128</v>
      </c>
      <c r="D61" s="121">
        <v>28819</v>
      </c>
    </row>
    <row r="62" spans="1:4" ht="14.1" hidden="1" customHeight="1" outlineLevel="1">
      <c r="A62" s="124" t="s">
        <v>211</v>
      </c>
      <c r="B62" s="125"/>
      <c r="C62" s="114">
        <v>24</v>
      </c>
      <c r="D62" s="121">
        <v>5585</v>
      </c>
    </row>
    <row r="63" spans="1:4" ht="14.1" hidden="1" customHeight="1" outlineLevel="1">
      <c r="A63" s="124" t="s">
        <v>212</v>
      </c>
      <c r="B63" s="125"/>
      <c r="C63" s="114">
        <v>47</v>
      </c>
      <c r="D63" s="121">
        <v>10716</v>
      </c>
    </row>
    <row r="64" spans="1:4" ht="14.1" hidden="1" customHeight="1" outlineLevel="1">
      <c r="A64" s="124" t="s">
        <v>213</v>
      </c>
      <c r="B64" s="125"/>
      <c r="C64" s="114">
        <v>413</v>
      </c>
      <c r="D64" s="121">
        <v>90976</v>
      </c>
    </row>
    <row r="65" spans="1:4" ht="14.1" hidden="1" customHeight="1" outlineLevel="1">
      <c r="A65" s="124" t="s">
        <v>214</v>
      </c>
      <c r="B65" s="125"/>
      <c r="C65" s="114">
        <v>10</v>
      </c>
      <c r="D65" s="121">
        <v>1072</v>
      </c>
    </row>
    <row r="66" spans="1:4" ht="14.1" hidden="1" customHeight="1" outlineLevel="1">
      <c r="A66" s="124" t="s">
        <v>215</v>
      </c>
      <c r="B66" s="125"/>
      <c r="C66" s="114">
        <v>18</v>
      </c>
      <c r="D66" s="121">
        <v>2877</v>
      </c>
    </row>
    <row r="67" spans="1:4" ht="14.1" hidden="1" customHeight="1" outlineLevel="1">
      <c r="A67" s="124" t="s">
        <v>216</v>
      </c>
      <c r="B67" s="125"/>
      <c r="C67" s="117"/>
      <c r="D67" s="122"/>
    </row>
    <row r="68" spans="1:4" ht="14.1" hidden="1" customHeight="1" outlineLevel="1">
      <c r="A68" s="124" t="s">
        <v>217</v>
      </c>
      <c r="B68" s="125"/>
      <c r="C68" s="114">
        <v>1456</v>
      </c>
      <c r="D68" s="121">
        <v>317805</v>
      </c>
    </row>
    <row r="69" spans="1:4" ht="14.1" hidden="1" customHeight="1" outlineLevel="1">
      <c r="A69" s="124" t="s">
        <v>218</v>
      </c>
      <c r="B69" s="125"/>
      <c r="C69" s="114">
        <v>468</v>
      </c>
      <c r="D69" s="121">
        <v>102863</v>
      </c>
    </row>
    <row r="70" spans="1:4" ht="14.1" hidden="1" customHeight="1" outlineLevel="1">
      <c r="A70" s="124" t="s">
        <v>219</v>
      </c>
      <c r="B70" s="125"/>
      <c r="C70" s="114">
        <v>112</v>
      </c>
      <c r="D70" s="121">
        <v>25930</v>
      </c>
    </row>
    <row r="71" spans="1:4" ht="14.1" hidden="1" customHeight="1" outlineLevel="1">
      <c r="A71" s="124" t="s">
        <v>220</v>
      </c>
      <c r="B71" s="125"/>
      <c r="C71" s="114">
        <v>323</v>
      </c>
      <c r="D71" s="121">
        <v>70622.3</v>
      </c>
    </row>
    <row r="72" spans="1:4" ht="14.1" customHeight="1" collapsed="1">
      <c r="A72" s="126" t="s">
        <v>292</v>
      </c>
      <c r="B72" s="125">
        <v>10</v>
      </c>
      <c r="C72" s="114">
        <f>SUM($C$54:$C$71)</f>
        <v>6660</v>
      </c>
      <c r="D72" s="121">
        <f>SUM($D$54:$D$71)</f>
        <v>1462642.74</v>
      </c>
    </row>
    <row r="73" spans="1:4" ht="14.1" hidden="1" customHeight="1" outlineLevel="1">
      <c r="A73" s="119" t="s">
        <v>203</v>
      </c>
      <c r="B73" s="125"/>
      <c r="C73" s="114">
        <v>1303</v>
      </c>
      <c r="D73" s="121">
        <v>309422</v>
      </c>
    </row>
    <row r="74" spans="1:4" ht="14.1" hidden="1" customHeight="1" outlineLevel="1">
      <c r="A74" s="119" t="s">
        <v>204</v>
      </c>
      <c r="B74" s="125"/>
      <c r="C74" s="114">
        <v>752</v>
      </c>
      <c r="D74" s="121">
        <v>180035.95</v>
      </c>
    </row>
    <row r="75" spans="1:4" ht="14.1" hidden="1" customHeight="1" outlineLevel="1">
      <c r="A75" s="119" t="s">
        <v>205</v>
      </c>
      <c r="B75" s="125"/>
      <c r="C75" s="114">
        <v>1095</v>
      </c>
      <c r="D75" s="121">
        <v>270614</v>
      </c>
    </row>
    <row r="76" spans="1:4" ht="14.1" hidden="1" customHeight="1" outlineLevel="1">
      <c r="A76" s="119" t="s">
        <v>206</v>
      </c>
      <c r="B76" s="125"/>
      <c r="C76" s="114">
        <v>631</v>
      </c>
      <c r="D76" s="121">
        <v>152844</v>
      </c>
    </row>
    <row r="77" spans="1:4" ht="14.1" hidden="1" customHeight="1" outlineLevel="1">
      <c r="A77" s="119" t="s">
        <v>207</v>
      </c>
      <c r="B77" s="125"/>
      <c r="C77" s="114">
        <v>2191</v>
      </c>
      <c r="D77" s="121">
        <v>547672</v>
      </c>
    </row>
    <row r="78" spans="1:4" ht="14.1" hidden="1" customHeight="1" outlineLevel="1">
      <c r="A78" s="119" t="s">
        <v>208</v>
      </c>
      <c r="B78" s="125"/>
      <c r="C78" s="114">
        <v>2259</v>
      </c>
      <c r="D78" s="121">
        <v>554862</v>
      </c>
    </row>
    <row r="79" spans="1:4" ht="14.1" hidden="1" customHeight="1" outlineLevel="1">
      <c r="A79" s="119" t="s">
        <v>209</v>
      </c>
      <c r="B79" s="125"/>
      <c r="C79" s="114">
        <v>231</v>
      </c>
      <c r="D79" s="121">
        <v>56224</v>
      </c>
    </row>
    <row r="80" spans="1:4" ht="14.1" hidden="1" customHeight="1" outlineLevel="1">
      <c r="A80" s="119" t="s">
        <v>210</v>
      </c>
      <c r="B80" s="125"/>
      <c r="C80" s="114">
        <v>414</v>
      </c>
      <c r="D80" s="121">
        <v>88409</v>
      </c>
    </row>
    <row r="81" spans="1:4" ht="14.1" hidden="1" customHeight="1" outlineLevel="1">
      <c r="A81" s="119" t="s">
        <v>211</v>
      </c>
      <c r="B81" s="125"/>
      <c r="C81" s="114">
        <v>130</v>
      </c>
      <c r="D81" s="121">
        <v>35086</v>
      </c>
    </row>
    <row r="82" spans="1:4" ht="14.1" hidden="1" customHeight="1" outlineLevel="1">
      <c r="A82" s="119" t="s">
        <v>212</v>
      </c>
      <c r="B82" s="125"/>
      <c r="C82" s="114">
        <v>152</v>
      </c>
      <c r="D82" s="121">
        <v>37837.5</v>
      </c>
    </row>
    <row r="83" spans="1:4" ht="14.1" hidden="1" customHeight="1" outlineLevel="1">
      <c r="A83" s="119" t="s">
        <v>213</v>
      </c>
      <c r="B83" s="125"/>
      <c r="C83" s="114">
        <v>989</v>
      </c>
      <c r="D83" s="121">
        <v>243467</v>
      </c>
    </row>
    <row r="84" spans="1:4" ht="14.1" hidden="1" customHeight="1" outlineLevel="1">
      <c r="A84" s="119" t="s">
        <v>214</v>
      </c>
      <c r="B84" s="125"/>
      <c r="C84" s="114">
        <v>13</v>
      </c>
      <c r="D84" s="121">
        <v>1365</v>
      </c>
    </row>
    <row r="85" spans="1:4" ht="14.1" hidden="1" customHeight="1" outlineLevel="1">
      <c r="A85" s="119" t="s">
        <v>215</v>
      </c>
      <c r="B85" s="125"/>
      <c r="C85" s="114">
        <v>176</v>
      </c>
      <c r="D85" s="121">
        <v>44681</v>
      </c>
    </row>
    <row r="86" spans="1:4" ht="14.1" hidden="1" customHeight="1" outlineLevel="1">
      <c r="A86" s="119" t="s">
        <v>216</v>
      </c>
      <c r="B86" s="125"/>
      <c r="C86" s="117"/>
      <c r="D86" s="122"/>
    </row>
    <row r="87" spans="1:4" ht="14.1" hidden="1" customHeight="1" outlineLevel="1">
      <c r="A87" s="119" t="s">
        <v>217</v>
      </c>
      <c r="B87" s="125"/>
      <c r="C87" s="114">
        <v>3223</v>
      </c>
      <c r="D87" s="121">
        <v>779819</v>
      </c>
    </row>
    <row r="88" spans="1:4" ht="14.1" hidden="1" customHeight="1" outlineLevel="1">
      <c r="A88" s="119" t="s">
        <v>218</v>
      </c>
      <c r="B88" s="125"/>
      <c r="C88" s="114">
        <v>1123</v>
      </c>
      <c r="D88" s="121">
        <v>293547</v>
      </c>
    </row>
    <row r="89" spans="1:4" ht="14.1" hidden="1" customHeight="1" outlineLevel="1">
      <c r="A89" s="119" t="s">
        <v>219</v>
      </c>
      <c r="B89" s="125"/>
      <c r="C89" s="114">
        <v>272</v>
      </c>
      <c r="D89" s="121">
        <v>70961.5</v>
      </c>
    </row>
    <row r="90" spans="1:4" ht="14.1" hidden="1" customHeight="1" outlineLevel="1">
      <c r="A90" s="119" t="s">
        <v>220</v>
      </c>
      <c r="B90" s="125"/>
      <c r="C90" s="114">
        <v>751</v>
      </c>
      <c r="D90" s="121">
        <v>185355</v>
      </c>
    </row>
    <row r="91" spans="1:4" ht="14.4" customHeight="1" collapsed="1">
      <c r="A91" s="123" t="s">
        <v>293</v>
      </c>
      <c r="B91" s="125">
        <v>20</v>
      </c>
      <c r="C91" s="114">
        <f>SUM($C$73:$C$90)</f>
        <v>15705</v>
      </c>
      <c r="D91" s="121">
        <f>SUM($D$73:$D$90)</f>
        <v>3852201.95</v>
      </c>
    </row>
    <row r="92" spans="1:4" ht="14.1" hidden="1" customHeight="1" outlineLevel="1">
      <c r="A92" s="127" t="s">
        <v>203</v>
      </c>
      <c r="B92" s="128"/>
      <c r="C92" s="129">
        <v>1305</v>
      </c>
      <c r="D92" s="130">
        <v>373121</v>
      </c>
    </row>
    <row r="93" spans="1:4" ht="14.1" hidden="1" customHeight="1" outlineLevel="1">
      <c r="A93" s="127" t="s">
        <v>204</v>
      </c>
      <c r="B93" s="128"/>
      <c r="C93" s="129">
        <v>898</v>
      </c>
      <c r="D93" s="130">
        <v>266143.5</v>
      </c>
    </row>
    <row r="94" spans="1:4" ht="14.1" hidden="1" customHeight="1" outlineLevel="1">
      <c r="A94" s="127" t="s">
        <v>205</v>
      </c>
      <c r="B94" s="128"/>
      <c r="C94" s="129">
        <v>1649</v>
      </c>
      <c r="D94" s="130">
        <v>500857</v>
      </c>
    </row>
    <row r="95" spans="1:4" ht="14.1" hidden="1" customHeight="1" outlineLevel="1">
      <c r="A95" s="127" t="s">
        <v>206</v>
      </c>
      <c r="B95" s="128"/>
      <c r="C95" s="129">
        <v>703</v>
      </c>
      <c r="D95" s="130">
        <v>201908</v>
      </c>
    </row>
    <row r="96" spans="1:4" ht="14.1" hidden="1" customHeight="1" outlineLevel="1">
      <c r="A96" s="127" t="s">
        <v>207</v>
      </c>
      <c r="B96" s="128"/>
      <c r="C96" s="129">
        <v>2836</v>
      </c>
      <c r="D96" s="130">
        <v>852039</v>
      </c>
    </row>
    <row r="97" spans="1:4" ht="14.1" hidden="1" customHeight="1" outlineLevel="1">
      <c r="A97" s="127" t="s">
        <v>208</v>
      </c>
      <c r="B97" s="128"/>
      <c r="C97" s="129">
        <v>3258</v>
      </c>
      <c r="D97" s="130">
        <v>962233</v>
      </c>
    </row>
    <row r="98" spans="1:4" ht="14.1" hidden="1" customHeight="1" outlineLevel="1">
      <c r="A98" s="127" t="s">
        <v>209</v>
      </c>
      <c r="B98" s="128"/>
      <c r="C98" s="129">
        <v>286</v>
      </c>
      <c r="D98" s="130">
        <v>87708.6</v>
      </c>
    </row>
    <row r="99" spans="1:4" ht="14.1" hidden="1" customHeight="1" outlineLevel="1">
      <c r="A99" s="127" t="s">
        <v>210</v>
      </c>
      <c r="B99" s="128"/>
      <c r="C99" s="129">
        <v>518</v>
      </c>
      <c r="D99" s="130">
        <v>103471</v>
      </c>
    </row>
    <row r="100" spans="1:4" ht="14.1" hidden="1" customHeight="1" outlineLevel="1">
      <c r="A100" s="127" t="s">
        <v>211</v>
      </c>
      <c r="B100" s="128"/>
      <c r="C100" s="129">
        <v>346</v>
      </c>
      <c r="D100" s="130">
        <v>116348</v>
      </c>
    </row>
    <row r="101" spans="1:4" ht="14.1" hidden="1" customHeight="1" outlineLevel="1">
      <c r="A101" s="127" t="s">
        <v>212</v>
      </c>
      <c r="B101" s="128"/>
      <c r="C101" s="129">
        <v>257</v>
      </c>
      <c r="D101" s="130">
        <v>75535</v>
      </c>
    </row>
    <row r="102" spans="1:4" ht="14.1" hidden="1" customHeight="1" outlineLevel="1">
      <c r="A102" s="127" t="s">
        <v>213</v>
      </c>
      <c r="B102" s="128"/>
      <c r="C102" s="129">
        <v>1412</v>
      </c>
      <c r="D102" s="130">
        <v>413378</v>
      </c>
    </row>
    <row r="103" spans="1:4" ht="14.1" hidden="1" customHeight="1" outlineLevel="1">
      <c r="A103" s="127" t="s">
        <v>214</v>
      </c>
      <c r="B103" s="128"/>
      <c r="C103" s="129">
        <v>2</v>
      </c>
      <c r="D103" s="130">
        <v>200</v>
      </c>
    </row>
    <row r="104" spans="1:4" ht="14.1" hidden="1" customHeight="1" outlineLevel="1">
      <c r="A104" s="127" t="s">
        <v>215</v>
      </c>
      <c r="B104" s="128"/>
      <c r="C104" s="129">
        <v>152</v>
      </c>
      <c r="D104" s="130">
        <v>44835.199999999997</v>
      </c>
    </row>
    <row r="105" spans="1:4" ht="14.1" hidden="1" customHeight="1" outlineLevel="1">
      <c r="A105" s="127" t="s">
        <v>216</v>
      </c>
      <c r="B105" s="128"/>
      <c r="C105" s="131"/>
      <c r="D105" s="132"/>
    </row>
    <row r="106" spans="1:4" ht="14.1" hidden="1" customHeight="1" outlineLevel="1">
      <c r="A106" s="127" t="s">
        <v>217</v>
      </c>
      <c r="B106" s="128"/>
      <c r="C106" s="129">
        <v>4005</v>
      </c>
      <c r="D106" s="130">
        <v>1147237</v>
      </c>
    </row>
    <row r="107" spans="1:4" ht="14.1" hidden="1" customHeight="1" outlineLevel="1">
      <c r="A107" s="127" t="s">
        <v>218</v>
      </c>
      <c r="B107" s="128"/>
      <c r="C107" s="129">
        <v>1588</v>
      </c>
      <c r="D107" s="130">
        <v>475867</v>
      </c>
    </row>
    <row r="108" spans="1:4" ht="14.1" hidden="1" customHeight="1" outlineLevel="1">
      <c r="A108" s="127" t="s">
        <v>219</v>
      </c>
      <c r="B108" s="128"/>
      <c r="C108" s="129">
        <v>417</v>
      </c>
      <c r="D108" s="130">
        <v>120472.77</v>
      </c>
    </row>
    <row r="109" spans="1:4" ht="14.1" hidden="1" customHeight="1" outlineLevel="1">
      <c r="A109" s="127" t="s">
        <v>220</v>
      </c>
      <c r="B109" s="128"/>
      <c r="C109" s="129">
        <v>1053</v>
      </c>
      <c r="D109" s="130">
        <v>306663.59999999998</v>
      </c>
    </row>
    <row r="110" spans="1:4" ht="15.6" customHeight="1" collapsed="1">
      <c r="A110" s="133" t="s">
        <v>294</v>
      </c>
      <c r="B110" s="128">
        <v>30</v>
      </c>
      <c r="C110" s="129">
        <f>SUM($C$92:$C$109)</f>
        <v>20685</v>
      </c>
      <c r="D110" s="130">
        <f>SUM($D$92:$D$109)</f>
        <v>6048017.6699999999</v>
      </c>
    </row>
    <row r="111" spans="1:4" ht="14.1" hidden="1" customHeight="1" outlineLevel="1">
      <c r="A111" s="127" t="s">
        <v>203</v>
      </c>
      <c r="B111" s="128"/>
      <c r="C111" s="129">
        <v>1303</v>
      </c>
      <c r="D111" s="130">
        <v>432398</v>
      </c>
    </row>
    <row r="112" spans="1:4" ht="14.1" hidden="1" customHeight="1" outlineLevel="1">
      <c r="A112" s="127" t="s">
        <v>204</v>
      </c>
      <c r="B112" s="128"/>
      <c r="C112" s="129">
        <v>1074</v>
      </c>
      <c r="D112" s="130">
        <v>357349</v>
      </c>
    </row>
    <row r="113" spans="1:4" ht="14.1" hidden="1" customHeight="1" outlineLevel="1">
      <c r="A113" s="127" t="s">
        <v>205</v>
      </c>
      <c r="B113" s="128"/>
      <c r="C113" s="129">
        <v>2101</v>
      </c>
      <c r="D113" s="130">
        <v>757091</v>
      </c>
    </row>
    <row r="114" spans="1:4" ht="14.1" hidden="1" customHeight="1" outlineLevel="1">
      <c r="A114" s="127" t="s">
        <v>206</v>
      </c>
      <c r="B114" s="128"/>
      <c r="C114" s="129">
        <v>674</v>
      </c>
      <c r="D114" s="130">
        <v>220268</v>
      </c>
    </row>
    <row r="115" spans="1:4" ht="14.1" hidden="1" customHeight="1" outlineLevel="1">
      <c r="A115" s="127" t="s">
        <v>207</v>
      </c>
      <c r="B115" s="128"/>
      <c r="C115" s="129">
        <v>3066</v>
      </c>
      <c r="D115" s="130">
        <v>1043986</v>
      </c>
    </row>
    <row r="116" spans="1:4" ht="14.1" hidden="1" customHeight="1" outlineLevel="1">
      <c r="A116" s="127" t="s">
        <v>208</v>
      </c>
      <c r="B116" s="128"/>
      <c r="C116" s="129">
        <v>3761</v>
      </c>
      <c r="D116" s="130">
        <v>1282789</v>
      </c>
    </row>
    <row r="117" spans="1:4" ht="14.1" hidden="1" customHeight="1" outlineLevel="1">
      <c r="A117" s="127" t="s">
        <v>209</v>
      </c>
      <c r="B117" s="128"/>
      <c r="C117" s="129">
        <v>319</v>
      </c>
      <c r="D117" s="130">
        <v>111896.15</v>
      </c>
    </row>
    <row r="118" spans="1:4" ht="14.1" hidden="1" customHeight="1" outlineLevel="1">
      <c r="A118" s="127" t="s">
        <v>210</v>
      </c>
      <c r="B118" s="128"/>
      <c r="C118" s="129">
        <v>755</v>
      </c>
      <c r="D118" s="130">
        <v>152926</v>
      </c>
    </row>
    <row r="119" spans="1:4" ht="14.1" hidden="1" customHeight="1" outlineLevel="1">
      <c r="A119" s="127" t="s">
        <v>211</v>
      </c>
      <c r="B119" s="128"/>
      <c r="C119" s="129">
        <v>575</v>
      </c>
      <c r="D119" s="130">
        <v>224103</v>
      </c>
    </row>
    <row r="120" spans="1:4" ht="14.1" hidden="1" customHeight="1" outlineLevel="1">
      <c r="A120" s="127" t="s">
        <v>212</v>
      </c>
      <c r="B120" s="128"/>
      <c r="C120" s="129">
        <v>346</v>
      </c>
      <c r="D120" s="130">
        <v>118886.35</v>
      </c>
    </row>
    <row r="121" spans="1:4" ht="14.1" hidden="1" customHeight="1" outlineLevel="1">
      <c r="A121" s="127" t="s">
        <v>213</v>
      </c>
      <c r="B121" s="128"/>
      <c r="C121" s="129">
        <v>1698</v>
      </c>
      <c r="D121" s="130">
        <v>573725</v>
      </c>
    </row>
    <row r="122" spans="1:4" ht="14.1" hidden="1" customHeight="1" outlineLevel="1">
      <c r="A122" s="127" t="s">
        <v>214</v>
      </c>
      <c r="B122" s="128"/>
      <c r="C122" s="129">
        <v>10</v>
      </c>
      <c r="D122" s="130">
        <v>1237</v>
      </c>
    </row>
    <row r="123" spans="1:4" ht="14.1" hidden="1" customHeight="1" outlineLevel="1">
      <c r="A123" s="127" t="s">
        <v>215</v>
      </c>
      <c r="B123" s="128"/>
      <c r="C123" s="129">
        <v>168</v>
      </c>
      <c r="D123" s="130">
        <v>58529.4</v>
      </c>
    </row>
    <row r="124" spans="1:4" ht="14.1" hidden="1" customHeight="1" outlineLevel="1">
      <c r="A124" s="127" t="s">
        <v>216</v>
      </c>
      <c r="B124" s="128"/>
      <c r="C124" s="131"/>
      <c r="D124" s="132"/>
    </row>
    <row r="125" spans="1:4" ht="14.1" hidden="1" customHeight="1" outlineLevel="1">
      <c r="A125" s="127" t="s">
        <v>217</v>
      </c>
      <c r="B125" s="128"/>
      <c r="C125" s="129">
        <v>4533</v>
      </c>
      <c r="D125" s="130">
        <v>1493403</v>
      </c>
    </row>
    <row r="126" spans="1:4" ht="14.1" hidden="1" customHeight="1" outlineLevel="1">
      <c r="A126" s="127" t="s">
        <v>218</v>
      </c>
      <c r="B126" s="128"/>
      <c r="C126" s="129">
        <v>1700</v>
      </c>
      <c r="D126" s="130">
        <v>604803</v>
      </c>
    </row>
    <row r="127" spans="1:4" ht="14.1" hidden="1" customHeight="1" outlineLevel="1">
      <c r="A127" s="127" t="s">
        <v>219</v>
      </c>
      <c r="B127" s="128"/>
      <c r="C127" s="129">
        <v>548</v>
      </c>
      <c r="D127" s="130">
        <v>189589.66</v>
      </c>
    </row>
    <row r="128" spans="1:4" ht="14.1" hidden="1" customHeight="1" outlineLevel="1">
      <c r="A128" s="127" t="s">
        <v>220</v>
      </c>
      <c r="B128" s="128"/>
      <c r="C128" s="129">
        <v>1216</v>
      </c>
      <c r="D128" s="130">
        <v>400266.73</v>
      </c>
    </row>
    <row r="129" spans="1:4" ht="16.2" customHeight="1" collapsed="1">
      <c r="A129" s="133" t="s">
        <v>295</v>
      </c>
      <c r="B129" s="128">
        <v>40</v>
      </c>
      <c r="C129" s="129">
        <f>SUM($C$111:$C$128)</f>
        <v>23847</v>
      </c>
      <c r="D129" s="130">
        <f>SUM($D$111:$D$128)</f>
        <v>8023246.290000001</v>
      </c>
    </row>
    <row r="130" spans="1:4" ht="14.1" hidden="1" customHeight="1" outlineLevel="1">
      <c r="A130" s="127" t="s">
        <v>203</v>
      </c>
      <c r="B130" s="128"/>
      <c r="C130" s="129">
        <v>1301</v>
      </c>
      <c r="D130" s="130">
        <v>488380</v>
      </c>
    </row>
    <row r="131" spans="1:4" ht="14.1" hidden="1" customHeight="1" outlineLevel="1">
      <c r="A131" s="127" t="s">
        <v>204</v>
      </c>
      <c r="B131" s="128"/>
      <c r="C131" s="129">
        <v>1059</v>
      </c>
      <c r="D131" s="130">
        <v>417028.17</v>
      </c>
    </row>
    <row r="132" spans="1:4" ht="14.1" hidden="1" customHeight="1" outlineLevel="1">
      <c r="A132" s="127" t="s">
        <v>205</v>
      </c>
      <c r="B132" s="128"/>
      <c r="C132" s="129">
        <v>3478</v>
      </c>
      <c r="D132" s="130">
        <v>1481800</v>
      </c>
    </row>
    <row r="133" spans="1:4" ht="14.1" hidden="1" customHeight="1" outlineLevel="1">
      <c r="A133" s="127" t="s">
        <v>206</v>
      </c>
      <c r="B133" s="128"/>
      <c r="C133" s="129">
        <v>753</v>
      </c>
      <c r="D133" s="130">
        <v>278930</v>
      </c>
    </row>
    <row r="134" spans="1:4" ht="14.1" hidden="1" customHeight="1" outlineLevel="1">
      <c r="A134" s="127" t="s">
        <v>207</v>
      </c>
      <c r="B134" s="128"/>
      <c r="C134" s="129">
        <v>3532</v>
      </c>
      <c r="D134" s="130">
        <v>1381536</v>
      </c>
    </row>
    <row r="135" spans="1:4" ht="14.1" hidden="1" customHeight="1" outlineLevel="1">
      <c r="A135" s="127" t="s">
        <v>208</v>
      </c>
      <c r="B135" s="128"/>
      <c r="C135" s="129">
        <v>4530</v>
      </c>
      <c r="D135" s="130">
        <v>1761823</v>
      </c>
    </row>
    <row r="136" spans="1:4" ht="14.1" hidden="1" customHeight="1" outlineLevel="1">
      <c r="A136" s="127" t="s">
        <v>209</v>
      </c>
      <c r="B136" s="128"/>
      <c r="C136" s="129">
        <v>333</v>
      </c>
      <c r="D136" s="130">
        <v>126735.6</v>
      </c>
    </row>
    <row r="137" spans="1:4" ht="14.1" hidden="1" customHeight="1" outlineLevel="1">
      <c r="A137" s="127" t="s">
        <v>210</v>
      </c>
      <c r="B137" s="128"/>
      <c r="C137" s="129">
        <v>952</v>
      </c>
      <c r="D137" s="130">
        <v>176301</v>
      </c>
    </row>
    <row r="138" spans="1:4" ht="14.1" hidden="1" customHeight="1" outlineLevel="1">
      <c r="A138" s="127" t="s">
        <v>211</v>
      </c>
      <c r="B138" s="128"/>
      <c r="C138" s="129">
        <v>1045</v>
      </c>
      <c r="D138" s="130">
        <v>468801</v>
      </c>
    </row>
    <row r="139" spans="1:4" ht="14.1" hidden="1" customHeight="1" outlineLevel="1">
      <c r="A139" s="127" t="s">
        <v>212</v>
      </c>
      <c r="B139" s="128"/>
      <c r="C139" s="129">
        <v>385</v>
      </c>
      <c r="D139" s="130">
        <v>151485.25</v>
      </c>
    </row>
    <row r="140" spans="1:4" ht="14.1" hidden="1" customHeight="1" outlineLevel="1">
      <c r="A140" s="127" t="s">
        <v>213</v>
      </c>
      <c r="B140" s="128"/>
      <c r="C140" s="129">
        <v>2009</v>
      </c>
      <c r="D140" s="130">
        <v>763544</v>
      </c>
    </row>
    <row r="141" spans="1:4" ht="14.1" hidden="1" customHeight="1" outlineLevel="1">
      <c r="A141" s="127" t="s">
        <v>214</v>
      </c>
      <c r="B141" s="128"/>
      <c r="C141" s="129">
        <v>11</v>
      </c>
      <c r="D141" s="130">
        <v>1100</v>
      </c>
    </row>
    <row r="142" spans="1:4" ht="14.1" hidden="1" customHeight="1" outlineLevel="1">
      <c r="A142" s="127" t="s">
        <v>215</v>
      </c>
      <c r="B142" s="128"/>
      <c r="C142" s="129">
        <v>175</v>
      </c>
      <c r="D142" s="130">
        <v>64361.3</v>
      </c>
    </row>
    <row r="143" spans="1:4" ht="14.1" hidden="1" customHeight="1" outlineLevel="1">
      <c r="A143" s="127" t="s">
        <v>216</v>
      </c>
      <c r="B143" s="128"/>
      <c r="C143" s="131"/>
      <c r="D143" s="132"/>
    </row>
    <row r="144" spans="1:4" ht="14.1" hidden="1" customHeight="1" outlineLevel="1">
      <c r="A144" s="127" t="s">
        <v>217</v>
      </c>
      <c r="B144" s="128"/>
      <c r="C144" s="129">
        <v>4888</v>
      </c>
      <c r="D144" s="130">
        <v>1866353</v>
      </c>
    </row>
    <row r="145" spans="1:4" ht="14.1" hidden="1" customHeight="1" outlineLevel="1">
      <c r="A145" s="127" t="s">
        <v>218</v>
      </c>
      <c r="B145" s="128"/>
      <c r="C145" s="129">
        <v>1990</v>
      </c>
      <c r="D145" s="130">
        <v>781256</v>
      </c>
    </row>
    <row r="146" spans="1:4" ht="14.1" hidden="1" customHeight="1" outlineLevel="1">
      <c r="A146" s="127" t="s">
        <v>219</v>
      </c>
      <c r="B146" s="128"/>
      <c r="C146" s="129">
        <v>686</v>
      </c>
      <c r="D146" s="130">
        <v>273571.69</v>
      </c>
    </row>
    <row r="147" spans="1:4" ht="14.1" hidden="1" customHeight="1" outlineLevel="1">
      <c r="A147" s="127" t="s">
        <v>220</v>
      </c>
      <c r="B147" s="128"/>
      <c r="C147" s="129">
        <v>1438</v>
      </c>
      <c r="D147" s="130">
        <v>561527.64</v>
      </c>
    </row>
    <row r="148" spans="1:4" ht="16.8" customHeight="1" collapsed="1">
      <c r="A148" s="133" t="s">
        <v>296</v>
      </c>
      <c r="B148" s="128">
        <v>50</v>
      </c>
      <c r="C148" s="129">
        <f>SUM($C$130:$C$147)</f>
        <v>28565</v>
      </c>
      <c r="D148" s="130">
        <f>SUM($D$130:$D$147)</f>
        <v>11044533.65</v>
      </c>
    </row>
    <row r="149" spans="1:4" ht="14.1" hidden="1" customHeight="1" outlineLevel="1">
      <c r="A149" s="127" t="s">
        <v>203</v>
      </c>
      <c r="B149" s="128"/>
      <c r="C149" s="129">
        <v>1464</v>
      </c>
      <c r="D149" s="130">
        <v>600709</v>
      </c>
    </row>
    <row r="150" spans="1:4" ht="14.1" hidden="1" customHeight="1" outlineLevel="1">
      <c r="A150" s="127" t="s">
        <v>204</v>
      </c>
      <c r="B150" s="128"/>
      <c r="C150" s="129">
        <v>1154</v>
      </c>
      <c r="D150" s="130">
        <v>473891.2</v>
      </c>
    </row>
    <row r="151" spans="1:4" ht="14.1" hidden="1" customHeight="1" outlineLevel="1">
      <c r="A151" s="127" t="s">
        <v>205</v>
      </c>
      <c r="B151" s="128"/>
      <c r="C151" s="129">
        <v>4183</v>
      </c>
      <c r="D151" s="130">
        <v>2007757</v>
      </c>
    </row>
    <row r="152" spans="1:4" ht="14.1" hidden="1" customHeight="1" outlineLevel="1">
      <c r="A152" s="127" t="s">
        <v>206</v>
      </c>
      <c r="B152" s="128"/>
      <c r="C152" s="129">
        <v>768</v>
      </c>
      <c r="D152" s="130">
        <v>300057</v>
      </c>
    </row>
    <row r="153" spans="1:4" ht="14.1" hidden="1" customHeight="1" outlineLevel="1">
      <c r="A153" s="127" t="s">
        <v>207</v>
      </c>
      <c r="B153" s="128"/>
      <c r="C153" s="129">
        <v>3935</v>
      </c>
      <c r="D153" s="130">
        <v>1691117</v>
      </c>
    </row>
    <row r="154" spans="1:4" ht="14.1" hidden="1" customHeight="1" outlineLevel="1">
      <c r="A154" s="127" t="s">
        <v>208</v>
      </c>
      <c r="B154" s="128"/>
      <c r="C154" s="129">
        <v>5433</v>
      </c>
      <c r="D154" s="130">
        <v>2391250</v>
      </c>
    </row>
    <row r="155" spans="1:4" ht="14.1" hidden="1" customHeight="1" outlineLevel="1">
      <c r="A155" s="127" t="s">
        <v>209</v>
      </c>
      <c r="B155" s="128"/>
      <c r="C155" s="129">
        <v>381</v>
      </c>
      <c r="D155" s="130">
        <v>157497.25</v>
      </c>
    </row>
    <row r="156" spans="1:4" ht="14.1" hidden="1" customHeight="1" outlineLevel="1">
      <c r="A156" s="127" t="s">
        <v>210</v>
      </c>
      <c r="B156" s="128"/>
      <c r="C156" s="129">
        <v>1056</v>
      </c>
      <c r="D156" s="130">
        <v>200975</v>
      </c>
    </row>
    <row r="157" spans="1:4" ht="14.1" hidden="1" customHeight="1" outlineLevel="1">
      <c r="A157" s="127" t="s">
        <v>211</v>
      </c>
      <c r="B157" s="128"/>
      <c r="C157" s="129">
        <v>1410</v>
      </c>
      <c r="D157" s="130">
        <v>715492</v>
      </c>
    </row>
    <row r="158" spans="1:4" ht="14.1" hidden="1" customHeight="1" outlineLevel="1">
      <c r="A158" s="127" t="s">
        <v>212</v>
      </c>
      <c r="B158" s="128"/>
      <c r="C158" s="129">
        <v>422</v>
      </c>
      <c r="D158" s="130">
        <v>186006.65</v>
      </c>
    </row>
    <row r="159" spans="1:4" ht="14.1" hidden="1" customHeight="1" outlineLevel="1">
      <c r="A159" s="127" t="s">
        <v>213</v>
      </c>
      <c r="B159" s="128"/>
      <c r="C159" s="129">
        <v>2339</v>
      </c>
      <c r="D159" s="130">
        <v>976073</v>
      </c>
    </row>
    <row r="160" spans="1:4" ht="14.1" hidden="1" customHeight="1" outlineLevel="1">
      <c r="A160" s="127" t="s">
        <v>214</v>
      </c>
      <c r="B160" s="128"/>
      <c r="C160" s="129">
        <v>10</v>
      </c>
      <c r="D160" s="130">
        <v>1000</v>
      </c>
    </row>
    <row r="161" spans="1:4" ht="14.1" hidden="1" customHeight="1" outlineLevel="1">
      <c r="A161" s="127" t="s">
        <v>215</v>
      </c>
      <c r="B161" s="128"/>
      <c r="C161" s="129">
        <v>199</v>
      </c>
      <c r="D161" s="130">
        <v>79902.899999999994</v>
      </c>
    </row>
    <row r="162" spans="1:4" ht="14.1" hidden="1" customHeight="1" outlineLevel="1">
      <c r="A162" s="127" t="s">
        <v>216</v>
      </c>
      <c r="B162" s="128"/>
      <c r="C162" s="131"/>
      <c r="D162" s="132"/>
    </row>
    <row r="163" spans="1:4" ht="14.1" hidden="1" customHeight="1" outlineLevel="1">
      <c r="A163" s="127" t="s">
        <v>217</v>
      </c>
      <c r="B163" s="128"/>
      <c r="C163" s="129">
        <v>5085</v>
      </c>
      <c r="D163" s="130">
        <v>2150538</v>
      </c>
    </row>
    <row r="164" spans="1:4" ht="14.1" hidden="1" customHeight="1" outlineLevel="1">
      <c r="A164" s="127" t="s">
        <v>218</v>
      </c>
      <c r="B164" s="128"/>
      <c r="C164" s="129">
        <v>2369</v>
      </c>
      <c r="D164" s="130">
        <v>1037451</v>
      </c>
    </row>
    <row r="165" spans="1:4" ht="14.1" hidden="1" customHeight="1" outlineLevel="1">
      <c r="A165" s="127" t="s">
        <v>219</v>
      </c>
      <c r="B165" s="128"/>
      <c r="C165" s="129">
        <v>878</v>
      </c>
      <c r="D165" s="130">
        <v>386194.96</v>
      </c>
    </row>
    <row r="166" spans="1:4" ht="14.1" hidden="1" customHeight="1" outlineLevel="1">
      <c r="A166" s="127" t="s">
        <v>220</v>
      </c>
      <c r="B166" s="128"/>
      <c r="C166" s="129">
        <v>1584</v>
      </c>
      <c r="D166" s="130">
        <v>665817.24</v>
      </c>
    </row>
    <row r="167" spans="1:4" ht="16.2" customHeight="1" collapsed="1">
      <c r="A167" s="133" t="s">
        <v>297</v>
      </c>
      <c r="B167" s="128">
        <v>60</v>
      </c>
      <c r="C167" s="129">
        <f>SUM($C$149:$C$166)</f>
        <v>32670</v>
      </c>
      <c r="D167" s="130">
        <f>SUM($D$149:$D$166)</f>
        <v>14021729.200000001</v>
      </c>
    </row>
    <row r="168" spans="1:4" ht="14.1" hidden="1" customHeight="1" outlineLevel="1">
      <c r="A168" s="127" t="s">
        <v>203</v>
      </c>
      <c r="B168" s="128"/>
      <c r="C168" s="129">
        <v>1554</v>
      </c>
      <c r="D168" s="130">
        <v>711706</v>
      </c>
    </row>
    <row r="169" spans="1:4" ht="14.1" hidden="1" customHeight="1" outlineLevel="1">
      <c r="A169" s="127" t="s">
        <v>204</v>
      </c>
      <c r="B169" s="128"/>
      <c r="C169" s="129">
        <v>1331</v>
      </c>
      <c r="D169" s="130">
        <v>606236.87</v>
      </c>
    </row>
    <row r="170" spans="1:4" ht="14.1" hidden="1" customHeight="1" outlineLevel="1">
      <c r="A170" s="127" t="s">
        <v>205</v>
      </c>
      <c r="B170" s="128"/>
      <c r="C170" s="129">
        <v>5194</v>
      </c>
      <c r="D170" s="130">
        <v>2759507</v>
      </c>
    </row>
    <row r="171" spans="1:4" ht="14.1" hidden="1" customHeight="1" outlineLevel="1">
      <c r="A171" s="127" t="s">
        <v>206</v>
      </c>
      <c r="B171" s="128"/>
      <c r="C171" s="129">
        <v>850</v>
      </c>
      <c r="D171" s="130">
        <v>375372</v>
      </c>
    </row>
    <row r="172" spans="1:4" ht="14.1" hidden="1" customHeight="1" outlineLevel="1">
      <c r="A172" s="127" t="s">
        <v>207</v>
      </c>
      <c r="B172" s="128"/>
      <c r="C172" s="129">
        <v>4227</v>
      </c>
      <c r="D172" s="130">
        <v>1977208</v>
      </c>
    </row>
    <row r="173" spans="1:4" ht="14.1" hidden="1" customHeight="1" outlineLevel="1">
      <c r="A173" s="127" t="s">
        <v>208</v>
      </c>
      <c r="B173" s="128"/>
      <c r="C173" s="129">
        <v>6243</v>
      </c>
      <c r="D173" s="130">
        <v>3017299</v>
      </c>
    </row>
    <row r="174" spans="1:4" ht="14.1" hidden="1" customHeight="1" outlineLevel="1">
      <c r="A174" s="127" t="s">
        <v>209</v>
      </c>
      <c r="B174" s="128"/>
      <c r="C174" s="129">
        <v>440</v>
      </c>
      <c r="D174" s="130">
        <v>198940</v>
      </c>
    </row>
    <row r="175" spans="1:4" ht="14.1" hidden="1" customHeight="1" outlineLevel="1">
      <c r="A175" s="127" t="s">
        <v>210</v>
      </c>
      <c r="B175" s="128"/>
      <c r="C175" s="129">
        <v>1342</v>
      </c>
      <c r="D175" s="130">
        <v>263097</v>
      </c>
    </row>
    <row r="176" spans="1:4" ht="14.1" hidden="1" customHeight="1" outlineLevel="1">
      <c r="A176" s="127" t="s">
        <v>211</v>
      </c>
      <c r="B176" s="128"/>
      <c r="C176" s="129">
        <v>1605</v>
      </c>
      <c r="D176" s="130">
        <v>912556</v>
      </c>
    </row>
    <row r="177" spans="1:4" ht="14.1" hidden="1" customHeight="1" outlineLevel="1">
      <c r="A177" s="127" t="s">
        <v>212</v>
      </c>
      <c r="B177" s="128"/>
      <c r="C177" s="129">
        <v>477</v>
      </c>
      <c r="D177" s="130">
        <v>228678.05</v>
      </c>
    </row>
    <row r="178" spans="1:4" ht="14.1" hidden="1" customHeight="1" outlineLevel="1">
      <c r="A178" s="127" t="s">
        <v>213</v>
      </c>
      <c r="B178" s="128"/>
      <c r="C178" s="129">
        <v>2600</v>
      </c>
      <c r="D178" s="130">
        <v>1211736</v>
      </c>
    </row>
    <row r="179" spans="1:4" ht="14.1" hidden="1" customHeight="1" outlineLevel="1">
      <c r="A179" s="127" t="s">
        <v>214</v>
      </c>
      <c r="B179" s="128"/>
      <c r="C179" s="129">
        <v>9</v>
      </c>
      <c r="D179" s="130">
        <v>900</v>
      </c>
    </row>
    <row r="180" spans="1:4" ht="14.1" hidden="1" customHeight="1" outlineLevel="1">
      <c r="A180" s="127" t="s">
        <v>215</v>
      </c>
      <c r="B180" s="128"/>
      <c r="C180" s="129">
        <v>224</v>
      </c>
      <c r="D180" s="130">
        <v>98854.7</v>
      </c>
    </row>
    <row r="181" spans="1:4" ht="14.1" hidden="1" customHeight="1" outlineLevel="1">
      <c r="A181" s="127" t="s">
        <v>216</v>
      </c>
      <c r="B181" s="128"/>
      <c r="C181" s="131"/>
      <c r="D181" s="132"/>
    </row>
    <row r="182" spans="1:4" ht="14.1" hidden="1" customHeight="1" outlineLevel="1">
      <c r="A182" s="127" t="s">
        <v>217</v>
      </c>
      <c r="B182" s="128"/>
      <c r="C182" s="129">
        <v>5512</v>
      </c>
      <c r="D182" s="130">
        <v>2576384</v>
      </c>
    </row>
    <row r="183" spans="1:4" ht="14.1" hidden="1" customHeight="1" outlineLevel="1">
      <c r="A183" s="127" t="s">
        <v>218</v>
      </c>
      <c r="B183" s="128"/>
      <c r="C183" s="129">
        <v>2720</v>
      </c>
      <c r="D183" s="130">
        <v>1280607</v>
      </c>
    </row>
    <row r="184" spans="1:4" ht="14.1" hidden="1" customHeight="1" outlineLevel="1">
      <c r="A184" s="127" t="s">
        <v>219</v>
      </c>
      <c r="B184" s="128"/>
      <c r="C184" s="129">
        <v>1076</v>
      </c>
      <c r="D184" s="130">
        <v>522309.05</v>
      </c>
    </row>
    <row r="185" spans="1:4" ht="14.1" hidden="1" customHeight="1" outlineLevel="1">
      <c r="A185" s="127" t="s">
        <v>220</v>
      </c>
      <c r="B185" s="128"/>
      <c r="C185" s="129">
        <v>1924</v>
      </c>
      <c r="D185" s="130">
        <v>919643.66</v>
      </c>
    </row>
    <row r="186" spans="1:4" ht="14.1" customHeight="1" collapsed="1">
      <c r="A186" s="133" t="s">
        <v>298</v>
      </c>
      <c r="B186" s="128">
        <v>70</v>
      </c>
      <c r="C186" s="129">
        <f>SUM($C$168:$C$185)</f>
        <v>37328</v>
      </c>
      <c r="D186" s="130">
        <f>SUM($D$168:$D$185)</f>
        <v>17661034.330000002</v>
      </c>
    </row>
    <row r="187" spans="1:4" ht="14.1" hidden="1" customHeight="1" outlineLevel="1">
      <c r="A187" s="127" t="s">
        <v>203</v>
      </c>
      <c r="B187" s="128"/>
      <c r="C187" s="129">
        <v>1816</v>
      </c>
      <c r="D187" s="130">
        <v>871647</v>
      </c>
    </row>
    <row r="188" spans="1:4" ht="14.1" hidden="1" customHeight="1" outlineLevel="1">
      <c r="A188" s="127" t="s">
        <v>204</v>
      </c>
      <c r="B188" s="128"/>
      <c r="C188" s="129">
        <v>1579</v>
      </c>
      <c r="D188" s="130">
        <v>773950.71</v>
      </c>
    </row>
    <row r="189" spans="1:4" ht="14.1" hidden="1" customHeight="1" outlineLevel="1">
      <c r="A189" s="127" t="s">
        <v>205</v>
      </c>
      <c r="B189" s="128"/>
      <c r="C189" s="129">
        <v>6184</v>
      </c>
      <c r="D189" s="130">
        <v>3653629</v>
      </c>
    </row>
    <row r="190" spans="1:4" ht="14.1" hidden="1" customHeight="1" outlineLevel="1">
      <c r="A190" s="127" t="s">
        <v>206</v>
      </c>
      <c r="B190" s="128"/>
      <c r="C190" s="129">
        <v>1039</v>
      </c>
      <c r="D190" s="130">
        <v>497494</v>
      </c>
    </row>
    <row r="191" spans="1:4" ht="14.1" hidden="1" customHeight="1" outlineLevel="1">
      <c r="A191" s="127" t="s">
        <v>207</v>
      </c>
      <c r="B191" s="128"/>
      <c r="C191" s="129">
        <v>5141</v>
      </c>
      <c r="D191" s="130">
        <v>2639551</v>
      </c>
    </row>
    <row r="192" spans="1:4" ht="14.1" hidden="1" customHeight="1" outlineLevel="1">
      <c r="A192" s="127" t="s">
        <v>208</v>
      </c>
      <c r="B192" s="128"/>
      <c r="C192" s="129">
        <v>7484</v>
      </c>
      <c r="D192" s="130">
        <v>3843437</v>
      </c>
    </row>
    <row r="193" spans="1:4" ht="14.1" hidden="1" customHeight="1" outlineLevel="1">
      <c r="A193" s="127" t="s">
        <v>209</v>
      </c>
      <c r="B193" s="128"/>
      <c r="C193" s="129">
        <v>618</v>
      </c>
      <c r="D193" s="130">
        <v>298738.09999999998</v>
      </c>
    </row>
    <row r="194" spans="1:4" ht="14.1" hidden="1" customHeight="1" outlineLevel="1">
      <c r="A194" s="127" t="s">
        <v>210</v>
      </c>
      <c r="B194" s="128"/>
      <c r="C194" s="129">
        <v>1758</v>
      </c>
      <c r="D194" s="130">
        <v>335185</v>
      </c>
    </row>
    <row r="195" spans="1:4" ht="14.1" hidden="1" customHeight="1" outlineLevel="1">
      <c r="A195" s="127" t="s">
        <v>211</v>
      </c>
      <c r="B195" s="128"/>
      <c r="C195" s="129">
        <v>1836</v>
      </c>
      <c r="D195" s="130">
        <v>1145110</v>
      </c>
    </row>
    <row r="196" spans="1:4" ht="14.1" hidden="1" customHeight="1" outlineLevel="1">
      <c r="A196" s="127" t="s">
        <v>212</v>
      </c>
      <c r="B196" s="128"/>
      <c r="C196" s="129">
        <v>584</v>
      </c>
      <c r="D196" s="130">
        <v>293524</v>
      </c>
    </row>
    <row r="197" spans="1:4" ht="14.1" hidden="1" customHeight="1" outlineLevel="1">
      <c r="A197" s="127" t="s">
        <v>213</v>
      </c>
      <c r="B197" s="128"/>
      <c r="C197" s="129">
        <v>3302</v>
      </c>
      <c r="D197" s="130">
        <v>1684347</v>
      </c>
    </row>
    <row r="198" spans="1:4" ht="14.1" hidden="1" customHeight="1" outlineLevel="1">
      <c r="A198" s="127" t="s">
        <v>214</v>
      </c>
      <c r="B198" s="128"/>
      <c r="C198" s="129">
        <v>28</v>
      </c>
      <c r="D198" s="130">
        <v>2800</v>
      </c>
    </row>
    <row r="199" spans="1:4" ht="14.1" hidden="1" customHeight="1" outlineLevel="1">
      <c r="A199" s="127" t="s">
        <v>215</v>
      </c>
      <c r="B199" s="128"/>
      <c r="C199" s="129">
        <v>267</v>
      </c>
      <c r="D199" s="130">
        <v>123946.1</v>
      </c>
    </row>
    <row r="200" spans="1:4" ht="14.1" hidden="1" customHeight="1" outlineLevel="1">
      <c r="A200" s="127" t="s">
        <v>216</v>
      </c>
      <c r="B200" s="128"/>
      <c r="C200" s="131"/>
      <c r="D200" s="132"/>
    </row>
    <row r="201" spans="1:4" ht="14.1" hidden="1" customHeight="1" outlineLevel="1">
      <c r="A201" s="127" t="s">
        <v>217</v>
      </c>
      <c r="B201" s="128"/>
      <c r="C201" s="129">
        <v>6627</v>
      </c>
      <c r="D201" s="130">
        <v>3355419</v>
      </c>
    </row>
    <row r="202" spans="1:4" ht="14.1" hidden="1" customHeight="1" outlineLevel="1">
      <c r="A202" s="127" t="s">
        <v>218</v>
      </c>
      <c r="B202" s="128"/>
      <c r="C202" s="129">
        <v>3317</v>
      </c>
      <c r="D202" s="130">
        <v>1703879</v>
      </c>
    </row>
    <row r="203" spans="1:4" ht="14.1" hidden="1" customHeight="1" outlineLevel="1">
      <c r="A203" s="127" t="s">
        <v>219</v>
      </c>
      <c r="B203" s="128"/>
      <c r="C203" s="129">
        <v>1363</v>
      </c>
      <c r="D203" s="130">
        <v>730740.4</v>
      </c>
    </row>
    <row r="204" spans="1:4" ht="14.1" hidden="1" customHeight="1" outlineLevel="1">
      <c r="A204" s="127" t="s">
        <v>220</v>
      </c>
      <c r="B204" s="128"/>
      <c r="C204" s="129">
        <v>2298</v>
      </c>
      <c r="D204" s="130">
        <v>1219843.23</v>
      </c>
    </row>
    <row r="205" spans="1:4" ht="16.2" customHeight="1" collapsed="1">
      <c r="A205" s="133" t="s">
        <v>299</v>
      </c>
      <c r="B205" s="128">
        <v>80</v>
      </c>
      <c r="C205" s="129">
        <f>SUM($C$187:$C$204)</f>
        <v>45241</v>
      </c>
      <c r="D205" s="130">
        <f>SUM($D$187:$D$204)</f>
        <v>23173240.539999999</v>
      </c>
    </row>
    <row r="206" spans="1:4" ht="14.1" hidden="1" customHeight="1" outlineLevel="1">
      <c r="A206" s="127" t="s">
        <v>203</v>
      </c>
      <c r="B206" s="128"/>
      <c r="C206" s="129">
        <v>1816</v>
      </c>
      <c r="D206" s="130">
        <v>935567</v>
      </c>
    </row>
    <row r="207" spans="1:4" ht="14.1" hidden="1" customHeight="1" outlineLevel="1">
      <c r="A207" s="127" t="s">
        <v>204</v>
      </c>
      <c r="B207" s="128"/>
      <c r="C207" s="129">
        <v>1648</v>
      </c>
      <c r="D207" s="130">
        <v>896421.14</v>
      </c>
    </row>
    <row r="208" spans="1:4" ht="14.1" hidden="1" customHeight="1" outlineLevel="1">
      <c r="A208" s="127" t="s">
        <v>205</v>
      </c>
      <c r="B208" s="128"/>
      <c r="C208" s="129">
        <v>6512</v>
      </c>
      <c r="D208" s="130">
        <v>4233653</v>
      </c>
    </row>
    <row r="209" spans="1:4" ht="14.1" hidden="1" customHeight="1" outlineLevel="1">
      <c r="A209" s="127" t="s">
        <v>206</v>
      </c>
      <c r="B209" s="128"/>
      <c r="C209" s="129">
        <v>985</v>
      </c>
      <c r="D209" s="130">
        <v>506137</v>
      </c>
    </row>
    <row r="210" spans="1:4" ht="14.1" hidden="1" customHeight="1" outlineLevel="1">
      <c r="A210" s="127" t="s">
        <v>207</v>
      </c>
      <c r="B210" s="128"/>
      <c r="C210" s="129">
        <v>5575</v>
      </c>
      <c r="D210" s="130">
        <v>3037570</v>
      </c>
    </row>
    <row r="211" spans="1:4" ht="14.1" hidden="1" customHeight="1" outlineLevel="1">
      <c r="A211" s="127" t="s">
        <v>208</v>
      </c>
      <c r="B211" s="128"/>
      <c r="C211" s="129">
        <v>8310</v>
      </c>
      <c r="D211" s="130">
        <v>4705970</v>
      </c>
    </row>
    <row r="212" spans="1:4" ht="14.1" hidden="1" customHeight="1" outlineLevel="1">
      <c r="A212" s="127" t="s">
        <v>209</v>
      </c>
      <c r="B212" s="128"/>
      <c r="C212" s="129">
        <v>682</v>
      </c>
      <c r="D212" s="130">
        <v>344767.05</v>
      </c>
    </row>
    <row r="213" spans="1:4" ht="14.1" hidden="1" customHeight="1" outlineLevel="1">
      <c r="A213" s="127" t="s">
        <v>210</v>
      </c>
      <c r="B213" s="128"/>
      <c r="C213" s="129">
        <v>2128</v>
      </c>
      <c r="D213" s="130">
        <v>397402</v>
      </c>
    </row>
    <row r="214" spans="1:4" ht="14.1" hidden="1" customHeight="1" outlineLevel="1">
      <c r="A214" s="127" t="s">
        <v>211</v>
      </c>
      <c r="B214" s="128"/>
      <c r="C214" s="129">
        <v>2024</v>
      </c>
      <c r="D214" s="130">
        <v>1369661</v>
      </c>
    </row>
    <row r="215" spans="1:4" ht="14.1" hidden="1" customHeight="1" outlineLevel="1">
      <c r="A215" s="127" t="s">
        <v>212</v>
      </c>
      <c r="B215" s="128"/>
      <c r="C215" s="129">
        <v>653</v>
      </c>
      <c r="D215" s="130">
        <v>357597.15</v>
      </c>
    </row>
    <row r="216" spans="1:4" ht="14.1" hidden="1" customHeight="1" outlineLevel="1">
      <c r="A216" s="127" t="s">
        <v>213</v>
      </c>
      <c r="B216" s="128"/>
      <c r="C216" s="129">
        <v>3534</v>
      </c>
      <c r="D216" s="130">
        <v>1934063</v>
      </c>
    </row>
    <row r="217" spans="1:4" ht="14.1" hidden="1" customHeight="1" outlineLevel="1">
      <c r="A217" s="127" t="s">
        <v>214</v>
      </c>
      <c r="B217" s="128"/>
      <c r="C217" s="129">
        <v>24</v>
      </c>
      <c r="D217" s="130">
        <v>2400</v>
      </c>
    </row>
    <row r="218" spans="1:4" ht="14.1" hidden="1" customHeight="1" outlineLevel="1">
      <c r="A218" s="127" t="s">
        <v>215</v>
      </c>
      <c r="B218" s="128"/>
      <c r="C218" s="129">
        <v>263</v>
      </c>
      <c r="D218" s="130">
        <v>136996.9</v>
      </c>
    </row>
    <row r="219" spans="1:4" ht="14.1" hidden="1" customHeight="1" outlineLevel="1">
      <c r="A219" s="127" t="s">
        <v>216</v>
      </c>
      <c r="B219" s="128"/>
      <c r="C219" s="131"/>
      <c r="D219" s="132"/>
    </row>
    <row r="220" spans="1:4" ht="14.1" hidden="1" customHeight="1" outlineLevel="1">
      <c r="A220" s="127" t="s">
        <v>217</v>
      </c>
      <c r="B220" s="128"/>
      <c r="C220" s="129">
        <v>6740</v>
      </c>
      <c r="D220" s="130">
        <v>3685733</v>
      </c>
    </row>
    <row r="221" spans="1:4" ht="14.1" hidden="1" customHeight="1" outlineLevel="1">
      <c r="A221" s="127" t="s">
        <v>218</v>
      </c>
      <c r="B221" s="128"/>
      <c r="C221" s="129">
        <v>3644</v>
      </c>
      <c r="D221" s="130">
        <v>2000534</v>
      </c>
    </row>
    <row r="222" spans="1:4" ht="14.1" hidden="1" customHeight="1" outlineLevel="1">
      <c r="A222" s="127" t="s">
        <v>219</v>
      </c>
      <c r="B222" s="128"/>
      <c r="C222" s="129">
        <v>1376</v>
      </c>
      <c r="D222" s="130">
        <v>801471.2</v>
      </c>
    </row>
    <row r="223" spans="1:4" ht="14.1" hidden="1" customHeight="1" outlineLevel="1">
      <c r="A223" s="127" t="s">
        <v>220</v>
      </c>
      <c r="B223" s="128"/>
      <c r="C223" s="129">
        <v>2586</v>
      </c>
      <c r="D223" s="130">
        <v>1487937.35</v>
      </c>
    </row>
    <row r="224" spans="1:4" ht="15" customHeight="1" collapsed="1">
      <c r="A224" s="133" t="s">
        <v>300</v>
      </c>
      <c r="B224" s="128">
        <v>90</v>
      </c>
      <c r="C224" s="129">
        <f>SUM($C$206:$C$223)</f>
        <v>48500</v>
      </c>
      <c r="D224" s="130">
        <f>SUM($D$206:$D$223)</f>
        <v>26833880.789999999</v>
      </c>
    </row>
    <row r="225" spans="1:4" ht="14.1" hidden="1" customHeight="1" outlineLevel="1">
      <c r="A225" s="127" t="s">
        <v>203</v>
      </c>
      <c r="B225" s="128"/>
      <c r="C225" s="129">
        <v>2057</v>
      </c>
      <c r="D225" s="130">
        <v>1063923</v>
      </c>
    </row>
    <row r="226" spans="1:4" ht="14.1" hidden="1" customHeight="1" outlineLevel="1">
      <c r="A226" s="127" t="s">
        <v>204</v>
      </c>
      <c r="B226" s="128"/>
      <c r="C226" s="129">
        <v>2055</v>
      </c>
      <c r="D226" s="130">
        <v>1271985.45</v>
      </c>
    </row>
    <row r="227" spans="1:4" ht="14.1" hidden="1" customHeight="1" outlineLevel="1">
      <c r="A227" s="127" t="s">
        <v>205</v>
      </c>
      <c r="B227" s="128"/>
      <c r="C227" s="129">
        <v>7109</v>
      </c>
      <c r="D227" s="130">
        <v>4889407</v>
      </c>
    </row>
    <row r="228" spans="1:4" ht="14.1" hidden="1" customHeight="1" outlineLevel="1">
      <c r="A228" s="127" t="s">
        <v>206</v>
      </c>
      <c r="B228" s="128"/>
      <c r="C228" s="129">
        <v>1032</v>
      </c>
      <c r="D228" s="130">
        <v>559005</v>
      </c>
    </row>
    <row r="229" spans="1:4" ht="14.1" hidden="1" customHeight="1" outlineLevel="1">
      <c r="A229" s="127" t="s">
        <v>207</v>
      </c>
      <c r="B229" s="128"/>
      <c r="C229" s="129">
        <v>5881</v>
      </c>
      <c r="D229" s="130">
        <v>3390337</v>
      </c>
    </row>
    <row r="230" spans="1:4" ht="14.1" hidden="1" customHeight="1" outlineLevel="1">
      <c r="A230" s="127" t="s">
        <v>208</v>
      </c>
      <c r="B230" s="128"/>
      <c r="C230" s="129">
        <v>8751</v>
      </c>
      <c r="D230" s="130">
        <v>5147839</v>
      </c>
    </row>
    <row r="231" spans="1:4" ht="14.1" hidden="1" customHeight="1" outlineLevel="1">
      <c r="A231" s="127" t="s">
        <v>209</v>
      </c>
      <c r="B231" s="128"/>
      <c r="C231" s="129">
        <v>789</v>
      </c>
      <c r="D231" s="130">
        <v>409273.9</v>
      </c>
    </row>
    <row r="232" spans="1:4" ht="14.1" hidden="1" customHeight="1" outlineLevel="1">
      <c r="A232" s="127" t="s">
        <v>210</v>
      </c>
      <c r="B232" s="128"/>
      <c r="C232" s="129">
        <v>2714</v>
      </c>
      <c r="D232" s="130">
        <v>507250</v>
      </c>
    </row>
    <row r="233" spans="1:4" ht="14.1" hidden="1" customHeight="1" outlineLevel="1">
      <c r="A233" s="127" t="s">
        <v>211</v>
      </c>
      <c r="B233" s="128"/>
      <c r="C233" s="129">
        <v>2058</v>
      </c>
      <c r="D233" s="130">
        <v>1508023</v>
      </c>
    </row>
    <row r="234" spans="1:4" ht="14.1" hidden="1" customHeight="1" outlineLevel="1">
      <c r="A234" s="127" t="s">
        <v>212</v>
      </c>
      <c r="B234" s="128"/>
      <c r="C234" s="129">
        <v>697</v>
      </c>
      <c r="D234" s="130">
        <v>381608.79</v>
      </c>
    </row>
    <row r="235" spans="1:4" ht="14.1" hidden="1" customHeight="1" outlineLevel="1">
      <c r="A235" s="127" t="s">
        <v>213</v>
      </c>
      <c r="B235" s="128"/>
      <c r="C235" s="129">
        <v>3868</v>
      </c>
      <c r="D235" s="130">
        <v>2240048</v>
      </c>
    </row>
    <row r="236" spans="1:4" ht="14.1" hidden="1" customHeight="1" outlineLevel="1">
      <c r="A236" s="127" t="s">
        <v>214</v>
      </c>
      <c r="B236" s="128"/>
      <c r="C236" s="129">
        <v>50</v>
      </c>
      <c r="D236" s="130">
        <v>6516</v>
      </c>
    </row>
    <row r="237" spans="1:4" ht="14.1" hidden="1" customHeight="1" outlineLevel="1">
      <c r="A237" s="127" t="s">
        <v>215</v>
      </c>
      <c r="B237" s="128"/>
      <c r="C237" s="129">
        <v>218</v>
      </c>
      <c r="D237" s="130">
        <v>118370.5</v>
      </c>
    </row>
    <row r="238" spans="1:4" ht="14.1" hidden="1" customHeight="1" outlineLevel="1">
      <c r="A238" s="127" t="s">
        <v>216</v>
      </c>
      <c r="B238" s="128"/>
      <c r="C238" s="131"/>
      <c r="D238" s="132"/>
    </row>
    <row r="239" spans="1:4" ht="14.1" hidden="1" customHeight="1" outlineLevel="1">
      <c r="A239" s="127" t="s">
        <v>217</v>
      </c>
      <c r="B239" s="128"/>
      <c r="C239" s="129">
        <v>7354</v>
      </c>
      <c r="D239" s="130">
        <v>4315337</v>
      </c>
    </row>
    <row r="240" spans="1:4" ht="14.1" hidden="1" customHeight="1" outlineLevel="1">
      <c r="A240" s="127" t="s">
        <v>218</v>
      </c>
      <c r="B240" s="128"/>
      <c r="C240" s="129">
        <v>3917</v>
      </c>
      <c r="D240" s="130">
        <v>2293927</v>
      </c>
    </row>
    <row r="241" spans="1:4" ht="14.1" hidden="1" customHeight="1" outlineLevel="1">
      <c r="A241" s="127" t="s">
        <v>219</v>
      </c>
      <c r="B241" s="128"/>
      <c r="C241" s="129">
        <v>1378</v>
      </c>
      <c r="D241" s="130">
        <v>880985.08</v>
      </c>
    </row>
    <row r="242" spans="1:4" ht="14.1" hidden="1" customHeight="1" outlineLevel="1">
      <c r="A242" s="127" t="s">
        <v>220</v>
      </c>
      <c r="B242" s="128"/>
      <c r="C242" s="129">
        <v>2921</v>
      </c>
      <c r="D242" s="130">
        <v>1823789.2</v>
      </c>
    </row>
    <row r="243" spans="1:4" ht="16.8" customHeight="1" collapsed="1">
      <c r="A243" s="133" t="s">
        <v>301</v>
      </c>
      <c r="B243" s="128">
        <v>100</v>
      </c>
      <c r="C243" s="129">
        <f>SUM($C$225:$C$242)</f>
        <v>52849</v>
      </c>
      <c r="D243" s="130">
        <f>SUM($D$225:$D$242)</f>
        <v>30807624.919999998</v>
      </c>
    </row>
    <row r="244" spans="1:4" ht="14.1" hidden="1" customHeight="1" outlineLevel="1">
      <c r="A244" s="127" t="s">
        <v>203</v>
      </c>
      <c r="B244" s="128"/>
      <c r="C244" s="129">
        <v>23026</v>
      </c>
      <c r="D244" s="130">
        <v>15946535</v>
      </c>
    </row>
    <row r="245" spans="1:4" ht="14.1" hidden="1" customHeight="1" outlineLevel="1">
      <c r="A245" s="127" t="s">
        <v>204</v>
      </c>
      <c r="B245" s="128"/>
      <c r="C245" s="129">
        <v>16590</v>
      </c>
      <c r="D245" s="130">
        <v>11770253.82</v>
      </c>
    </row>
    <row r="246" spans="1:4" ht="14.1" hidden="1" customHeight="1" outlineLevel="1">
      <c r="A246" s="127" t="s">
        <v>205</v>
      </c>
      <c r="B246" s="128"/>
      <c r="C246" s="129">
        <v>54043</v>
      </c>
      <c r="D246" s="130">
        <v>44183688</v>
      </c>
    </row>
    <row r="247" spans="1:4" ht="14.1" hidden="1" customHeight="1" outlineLevel="1">
      <c r="A247" s="127" t="s">
        <v>206</v>
      </c>
      <c r="B247" s="128"/>
      <c r="C247" s="129">
        <v>9980</v>
      </c>
      <c r="D247" s="130">
        <v>6955753</v>
      </c>
    </row>
    <row r="248" spans="1:4" ht="14.1" hidden="1" customHeight="1" outlineLevel="1">
      <c r="A248" s="127" t="s">
        <v>207</v>
      </c>
      <c r="B248" s="128"/>
      <c r="C248" s="129">
        <v>55194</v>
      </c>
      <c r="D248" s="130">
        <v>40095044</v>
      </c>
    </row>
    <row r="249" spans="1:4" ht="14.1" hidden="1" customHeight="1" outlineLevel="1">
      <c r="A249" s="127" t="s">
        <v>208</v>
      </c>
      <c r="B249" s="128"/>
      <c r="C249" s="129">
        <v>87789</v>
      </c>
      <c r="D249" s="130">
        <v>64169498</v>
      </c>
    </row>
    <row r="250" spans="1:4" ht="14.1" hidden="1" customHeight="1" outlineLevel="1">
      <c r="A250" s="127" t="s">
        <v>209</v>
      </c>
      <c r="B250" s="128"/>
      <c r="C250" s="129">
        <v>10742</v>
      </c>
      <c r="D250" s="130">
        <v>7451040.8899999997</v>
      </c>
    </row>
    <row r="251" spans="1:4" ht="14.1" hidden="1" customHeight="1" outlineLevel="1">
      <c r="A251" s="127" t="s">
        <v>210</v>
      </c>
      <c r="B251" s="128"/>
      <c r="C251" s="129">
        <v>38816</v>
      </c>
      <c r="D251" s="130">
        <v>8209227</v>
      </c>
    </row>
    <row r="252" spans="1:4" ht="14.1" hidden="1" customHeight="1" outlineLevel="1">
      <c r="A252" s="127" t="s">
        <v>211</v>
      </c>
      <c r="B252" s="128"/>
      <c r="C252" s="129">
        <v>12535</v>
      </c>
      <c r="D252" s="130">
        <v>11209002</v>
      </c>
    </row>
    <row r="253" spans="1:4" ht="14.1" hidden="1" customHeight="1" outlineLevel="1">
      <c r="A253" s="127" t="s">
        <v>212</v>
      </c>
      <c r="B253" s="128"/>
      <c r="C253" s="129">
        <v>8102</v>
      </c>
      <c r="D253" s="130">
        <v>5607336.9500000002</v>
      </c>
    </row>
    <row r="254" spans="1:4" ht="14.1" hidden="1" customHeight="1" outlineLevel="1">
      <c r="A254" s="127" t="s">
        <v>213</v>
      </c>
      <c r="B254" s="128"/>
      <c r="C254" s="129">
        <v>35554</v>
      </c>
      <c r="D254" s="130">
        <v>26135229</v>
      </c>
    </row>
    <row r="255" spans="1:4" ht="14.1" hidden="1" customHeight="1" outlineLevel="1">
      <c r="A255" s="127" t="s">
        <v>214</v>
      </c>
      <c r="B255" s="128"/>
      <c r="C255" s="129">
        <v>3917</v>
      </c>
      <c r="D255" s="130">
        <v>2511374</v>
      </c>
    </row>
    <row r="256" spans="1:4" ht="14.1" hidden="1" customHeight="1" outlineLevel="1">
      <c r="A256" s="127" t="s">
        <v>215</v>
      </c>
      <c r="B256" s="128"/>
      <c r="C256" s="129">
        <v>1765</v>
      </c>
      <c r="D256" s="130">
        <v>1177253.2</v>
      </c>
    </row>
    <row r="257" spans="1:4" ht="14.1" hidden="1" customHeight="1" outlineLevel="1">
      <c r="A257" s="127" t="s">
        <v>216</v>
      </c>
      <c r="B257" s="128"/>
      <c r="C257" s="129">
        <v>1</v>
      </c>
      <c r="D257" s="130">
        <v>1286</v>
      </c>
    </row>
    <row r="258" spans="1:4" ht="14.1" hidden="1" customHeight="1" outlineLevel="1">
      <c r="A258" s="127" t="s">
        <v>217</v>
      </c>
      <c r="B258" s="128"/>
      <c r="C258" s="129">
        <v>73512</v>
      </c>
      <c r="D258" s="130">
        <v>52829098</v>
      </c>
    </row>
    <row r="259" spans="1:4" ht="14.1" hidden="1" customHeight="1" outlineLevel="1">
      <c r="A259" s="127" t="s">
        <v>218</v>
      </c>
      <c r="B259" s="128"/>
      <c r="C259" s="129">
        <v>38621</v>
      </c>
      <c r="D259" s="130">
        <v>28656029</v>
      </c>
    </row>
    <row r="260" spans="1:4" ht="14.1" hidden="1" customHeight="1" outlineLevel="1">
      <c r="A260" s="127" t="s">
        <v>219</v>
      </c>
      <c r="B260" s="128"/>
      <c r="C260" s="129">
        <v>12859</v>
      </c>
      <c r="D260" s="130">
        <v>10638756.82</v>
      </c>
    </row>
    <row r="261" spans="1:4" ht="14.1" hidden="1" customHeight="1" outlineLevel="1">
      <c r="A261" s="127" t="s">
        <v>220</v>
      </c>
      <c r="B261" s="128"/>
      <c r="C261" s="129">
        <v>25813</v>
      </c>
      <c r="D261" s="130">
        <v>20007719.420000002</v>
      </c>
    </row>
    <row r="262" spans="1:4" ht="14.4" customHeight="1" collapsed="1">
      <c r="A262" s="133" t="s">
        <v>302</v>
      </c>
      <c r="B262" s="128">
        <v>200</v>
      </c>
      <c r="C262" s="129">
        <f>SUM($C$244:$C$261)</f>
        <v>508859</v>
      </c>
      <c r="D262" s="130">
        <f>SUM($D$244:$D$261)</f>
        <v>357554124.09999996</v>
      </c>
    </row>
    <row r="263" spans="1:4" ht="14.1" hidden="1" customHeight="1" outlineLevel="1">
      <c r="A263" s="127" t="s">
        <v>203</v>
      </c>
      <c r="B263" s="128"/>
      <c r="C263" s="129">
        <v>10677</v>
      </c>
      <c r="D263" s="130">
        <v>10475765</v>
      </c>
    </row>
    <row r="264" spans="1:4" ht="14.1" hidden="1" customHeight="1" outlineLevel="1">
      <c r="A264" s="127" t="s">
        <v>204</v>
      </c>
      <c r="B264" s="128"/>
      <c r="C264" s="129">
        <v>6538</v>
      </c>
      <c r="D264" s="130">
        <v>6605794.9210000001</v>
      </c>
    </row>
    <row r="265" spans="1:4" ht="14.1" hidden="1" customHeight="1" outlineLevel="1">
      <c r="A265" s="127" t="s">
        <v>205</v>
      </c>
      <c r="B265" s="128"/>
      <c r="C265" s="129">
        <v>21446</v>
      </c>
      <c r="D265" s="130">
        <v>23095114</v>
      </c>
    </row>
    <row r="266" spans="1:4" ht="14.1" hidden="1" customHeight="1" outlineLevel="1">
      <c r="A266" s="127" t="s">
        <v>206</v>
      </c>
      <c r="B266" s="128"/>
      <c r="C266" s="129">
        <v>4520</v>
      </c>
      <c r="D266" s="130">
        <v>4533441</v>
      </c>
    </row>
    <row r="267" spans="1:4" ht="14.1" hidden="1" customHeight="1" outlineLevel="1">
      <c r="A267" s="127" t="s">
        <v>207</v>
      </c>
      <c r="B267" s="128"/>
      <c r="C267" s="129">
        <v>24942</v>
      </c>
      <c r="D267" s="130">
        <v>25372403</v>
      </c>
    </row>
    <row r="268" spans="1:4" ht="14.1" hidden="1" customHeight="1" outlineLevel="1">
      <c r="A268" s="127" t="s">
        <v>208</v>
      </c>
      <c r="B268" s="128"/>
      <c r="C268" s="129">
        <v>41166</v>
      </c>
      <c r="D268" s="130">
        <v>41336007</v>
      </c>
    </row>
    <row r="269" spans="1:4" ht="14.1" hidden="1" customHeight="1" outlineLevel="1">
      <c r="A269" s="127" t="s">
        <v>209</v>
      </c>
      <c r="B269" s="128"/>
      <c r="C269" s="129">
        <v>4830</v>
      </c>
      <c r="D269" s="130">
        <v>4752826.79</v>
      </c>
    </row>
    <row r="270" spans="1:4" ht="14.1" hidden="1" customHeight="1" outlineLevel="1">
      <c r="A270" s="127" t="s">
        <v>210</v>
      </c>
      <c r="B270" s="128"/>
      <c r="C270" s="129">
        <v>23020</v>
      </c>
      <c r="D270" s="130">
        <v>6448453</v>
      </c>
    </row>
    <row r="271" spans="1:4" ht="14.1" hidden="1" customHeight="1" outlineLevel="1">
      <c r="A271" s="127" t="s">
        <v>211</v>
      </c>
      <c r="B271" s="128"/>
      <c r="C271" s="129">
        <v>2471</v>
      </c>
      <c r="D271" s="130">
        <v>3094224</v>
      </c>
    </row>
    <row r="272" spans="1:4" ht="14.1" hidden="1" customHeight="1" outlineLevel="1">
      <c r="A272" s="127" t="s">
        <v>212</v>
      </c>
      <c r="B272" s="128"/>
      <c r="C272" s="129">
        <v>3868</v>
      </c>
      <c r="D272" s="130">
        <v>3790626.48</v>
      </c>
    </row>
    <row r="273" spans="1:4" ht="14.1" hidden="1" customHeight="1" outlineLevel="1">
      <c r="A273" s="127" t="s">
        <v>213</v>
      </c>
      <c r="B273" s="128"/>
      <c r="C273" s="129">
        <v>15259</v>
      </c>
      <c r="D273" s="130">
        <v>15583063</v>
      </c>
    </row>
    <row r="274" spans="1:4" ht="14.1" hidden="1" customHeight="1" outlineLevel="1">
      <c r="A274" s="127" t="s">
        <v>214</v>
      </c>
      <c r="B274" s="128"/>
      <c r="C274" s="129">
        <v>1916</v>
      </c>
      <c r="D274" s="130">
        <v>1968919</v>
      </c>
    </row>
    <row r="275" spans="1:4" ht="14.1" hidden="1" customHeight="1" outlineLevel="1">
      <c r="A275" s="127" t="s">
        <v>215</v>
      </c>
      <c r="B275" s="128"/>
      <c r="C275" s="129">
        <v>497</v>
      </c>
      <c r="D275" s="130">
        <v>485299.6</v>
      </c>
    </row>
    <row r="276" spans="1:4" ht="14.1" hidden="1" customHeight="1" outlineLevel="1">
      <c r="A276" s="127" t="s">
        <v>216</v>
      </c>
      <c r="B276" s="128"/>
      <c r="C276" s="131"/>
      <c r="D276" s="132"/>
    </row>
    <row r="277" spans="1:4" ht="14.1" hidden="1" customHeight="1" outlineLevel="1">
      <c r="A277" s="127" t="s">
        <v>217</v>
      </c>
      <c r="B277" s="128"/>
      <c r="C277" s="129">
        <v>34534</v>
      </c>
      <c r="D277" s="130">
        <v>34303465</v>
      </c>
    </row>
    <row r="278" spans="1:4" ht="14.1" hidden="1" customHeight="1" outlineLevel="1">
      <c r="A278" s="127" t="s">
        <v>218</v>
      </c>
      <c r="B278" s="128"/>
      <c r="C278" s="129">
        <v>16248</v>
      </c>
      <c r="D278" s="130">
        <v>17063454</v>
      </c>
    </row>
    <row r="279" spans="1:4" ht="14.1" hidden="1" customHeight="1" outlineLevel="1">
      <c r="A279" s="127" t="s">
        <v>219</v>
      </c>
      <c r="B279" s="128"/>
      <c r="C279" s="129">
        <v>4737</v>
      </c>
      <c r="D279" s="130">
        <v>5677672.1600000001</v>
      </c>
    </row>
    <row r="280" spans="1:4" ht="14.1" hidden="1" customHeight="1" outlineLevel="1">
      <c r="A280" s="127" t="s">
        <v>220</v>
      </c>
      <c r="B280" s="128"/>
      <c r="C280" s="129">
        <v>8690</v>
      </c>
      <c r="D280" s="130">
        <v>9276645.7799999993</v>
      </c>
    </row>
    <row r="281" spans="1:4" ht="15.6" customHeight="1" collapsed="1">
      <c r="A281" s="133" t="s">
        <v>303</v>
      </c>
      <c r="B281" s="128">
        <v>300</v>
      </c>
      <c r="C281" s="129">
        <f>SUM($C$263:$C$280)</f>
        <v>225359</v>
      </c>
      <c r="D281" s="130">
        <f>SUM($D$263:$D$280)</f>
        <v>213863173.73100001</v>
      </c>
    </row>
    <row r="282" spans="1:4" ht="14.1" hidden="1" customHeight="1" outlineLevel="1">
      <c r="A282" s="127" t="s">
        <v>203</v>
      </c>
      <c r="B282" s="128"/>
      <c r="C282" s="129">
        <v>4331</v>
      </c>
      <c r="D282" s="130">
        <v>5787145</v>
      </c>
    </row>
    <row r="283" spans="1:4" ht="14.1" hidden="1" customHeight="1" outlineLevel="1">
      <c r="A283" s="127" t="s">
        <v>204</v>
      </c>
      <c r="B283" s="128"/>
      <c r="C283" s="129">
        <v>2405</v>
      </c>
      <c r="D283" s="130">
        <v>3418970.39</v>
      </c>
    </row>
    <row r="284" spans="1:4" ht="14.1" hidden="1" customHeight="1" outlineLevel="1">
      <c r="A284" s="127" t="s">
        <v>205</v>
      </c>
      <c r="B284" s="128"/>
      <c r="C284" s="129">
        <v>9895</v>
      </c>
      <c r="D284" s="130">
        <v>14170996</v>
      </c>
    </row>
    <row r="285" spans="1:4" ht="14.1" hidden="1" customHeight="1" outlineLevel="1">
      <c r="A285" s="127" t="s">
        <v>206</v>
      </c>
      <c r="B285" s="128"/>
      <c r="C285" s="129">
        <v>1842</v>
      </c>
      <c r="D285" s="130">
        <v>2600660</v>
      </c>
    </row>
    <row r="286" spans="1:4" ht="14.1" hidden="1" customHeight="1" outlineLevel="1">
      <c r="A286" s="127" t="s">
        <v>207</v>
      </c>
      <c r="B286" s="128"/>
      <c r="C286" s="129">
        <v>10633</v>
      </c>
      <c r="D286" s="130">
        <v>15038908</v>
      </c>
    </row>
    <row r="287" spans="1:4" ht="14.1" hidden="1" customHeight="1" outlineLevel="1">
      <c r="A287" s="127" t="s">
        <v>208</v>
      </c>
      <c r="B287" s="128"/>
      <c r="C287" s="129">
        <v>17513</v>
      </c>
      <c r="D287" s="130">
        <v>24335445</v>
      </c>
    </row>
    <row r="288" spans="1:4" ht="14.1" hidden="1" customHeight="1" outlineLevel="1">
      <c r="A288" s="127" t="s">
        <v>209</v>
      </c>
      <c r="B288" s="128"/>
      <c r="C288" s="129">
        <v>2164</v>
      </c>
      <c r="D288" s="130">
        <v>2923476.09</v>
      </c>
    </row>
    <row r="289" spans="1:4" ht="14.1" hidden="1" customHeight="1" outlineLevel="1">
      <c r="A289" s="127" t="s">
        <v>210</v>
      </c>
      <c r="B289" s="128"/>
      <c r="C289" s="129">
        <v>10960</v>
      </c>
      <c r="D289" s="130">
        <v>3933350</v>
      </c>
    </row>
    <row r="290" spans="1:4" ht="14.1" hidden="1" customHeight="1" outlineLevel="1">
      <c r="A290" s="127" t="s">
        <v>211</v>
      </c>
      <c r="B290" s="128"/>
      <c r="C290" s="129">
        <v>616</v>
      </c>
      <c r="D290" s="130">
        <v>1019208</v>
      </c>
    </row>
    <row r="291" spans="1:4" ht="14.1" hidden="1" customHeight="1" outlineLevel="1">
      <c r="A291" s="127" t="s">
        <v>212</v>
      </c>
      <c r="B291" s="128"/>
      <c r="C291" s="129">
        <v>1431</v>
      </c>
      <c r="D291" s="130">
        <v>1997262.06</v>
      </c>
    </row>
    <row r="292" spans="1:4" ht="14.1" hidden="1" customHeight="1" outlineLevel="1">
      <c r="A292" s="127" t="s">
        <v>213</v>
      </c>
      <c r="B292" s="128"/>
      <c r="C292" s="129">
        <v>7601</v>
      </c>
      <c r="D292" s="130">
        <v>10411012</v>
      </c>
    </row>
    <row r="293" spans="1:4" ht="14.1" hidden="1" customHeight="1" outlineLevel="1">
      <c r="A293" s="127" t="s">
        <v>214</v>
      </c>
      <c r="B293" s="128"/>
      <c r="C293" s="129">
        <v>556</v>
      </c>
      <c r="D293" s="130">
        <v>935221</v>
      </c>
    </row>
    <row r="294" spans="1:4" ht="14.1" hidden="1" customHeight="1" outlineLevel="1">
      <c r="A294" s="127" t="s">
        <v>215</v>
      </c>
      <c r="B294" s="128"/>
      <c r="C294" s="129">
        <v>128</v>
      </c>
      <c r="D294" s="130">
        <v>185918.65</v>
      </c>
    </row>
    <row r="295" spans="1:4" ht="14.1" hidden="1" customHeight="1" outlineLevel="1">
      <c r="A295" s="127" t="s">
        <v>216</v>
      </c>
      <c r="B295" s="128"/>
      <c r="C295" s="131"/>
      <c r="D295" s="132"/>
    </row>
    <row r="296" spans="1:4" ht="14.1" hidden="1" customHeight="1" outlineLevel="1">
      <c r="A296" s="127" t="s">
        <v>217</v>
      </c>
      <c r="B296" s="128"/>
      <c r="C296" s="129">
        <v>15803</v>
      </c>
      <c r="D296" s="130">
        <v>21726903</v>
      </c>
    </row>
    <row r="297" spans="1:4" ht="14.1" hidden="1" customHeight="1" outlineLevel="1">
      <c r="A297" s="127" t="s">
        <v>218</v>
      </c>
      <c r="B297" s="128"/>
      <c r="C297" s="129">
        <v>6160</v>
      </c>
      <c r="D297" s="130">
        <v>9083814</v>
      </c>
    </row>
    <row r="298" spans="1:4" ht="14.1" hidden="1" customHeight="1" outlineLevel="1">
      <c r="A298" s="127" t="s">
        <v>219</v>
      </c>
      <c r="B298" s="128"/>
      <c r="C298" s="129">
        <v>1804</v>
      </c>
      <c r="D298" s="130">
        <v>2896773.89</v>
      </c>
    </row>
    <row r="299" spans="1:4" ht="14.1" hidden="1" customHeight="1" outlineLevel="1">
      <c r="A299" s="127" t="s">
        <v>220</v>
      </c>
      <c r="B299" s="128"/>
      <c r="C299" s="129">
        <v>3024</v>
      </c>
      <c r="D299" s="130">
        <v>4566510.84</v>
      </c>
    </row>
    <row r="300" spans="1:4" ht="16.2" customHeight="1" collapsed="1">
      <c r="A300" s="133" t="s">
        <v>304</v>
      </c>
      <c r="B300" s="128">
        <v>400</v>
      </c>
      <c r="C300" s="129">
        <f>SUM($C$282:$C$299)</f>
        <v>96866</v>
      </c>
      <c r="D300" s="130">
        <f>SUM($D$282:$D$299)</f>
        <v>125031573.92000002</v>
      </c>
    </row>
    <row r="301" spans="1:4" ht="14.1" hidden="1" customHeight="1" outlineLevel="1">
      <c r="A301" s="127" t="s">
        <v>203</v>
      </c>
      <c r="B301" s="128"/>
      <c r="C301" s="129">
        <v>2132</v>
      </c>
      <c r="D301" s="130">
        <v>3621622</v>
      </c>
    </row>
    <row r="302" spans="1:4" ht="14.1" hidden="1" customHeight="1" outlineLevel="1">
      <c r="A302" s="127" t="s">
        <v>204</v>
      </c>
      <c r="B302" s="128"/>
      <c r="C302" s="129">
        <v>1085</v>
      </c>
      <c r="D302" s="130">
        <v>1958357.91</v>
      </c>
    </row>
    <row r="303" spans="1:4" ht="14.1" hidden="1" customHeight="1" outlineLevel="1">
      <c r="A303" s="127" t="s">
        <v>205</v>
      </c>
      <c r="B303" s="128"/>
      <c r="C303" s="129">
        <v>4376</v>
      </c>
      <c r="D303" s="130">
        <v>7834324</v>
      </c>
    </row>
    <row r="304" spans="1:4" ht="14.1" hidden="1" customHeight="1" outlineLevel="1">
      <c r="A304" s="127" t="s">
        <v>206</v>
      </c>
      <c r="B304" s="128"/>
      <c r="C304" s="129">
        <v>892</v>
      </c>
      <c r="D304" s="130">
        <v>1569218</v>
      </c>
    </row>
    <row r="305" spans="1:4" ht="14.1" hidden="1" customHeight="1" outlineLevel="1">
      <c r="A305" s="127" t="s">
        <v>207</v>
      </c>
      <c r="B305" s="128"/>
      <c r="C305" s="129">
        <v>4852</v>
      </c>
      <c r="D305" s="130">
        <v>8551876</v>
      </c>
    </row>
    <row r="306" spans="1:4" ht="14.1" hidden="1" customHeight="1" outlineLevel="1">
      <c r="A306" s="127" t="s">
        <v>208</v>
      </c>
      <c r="B306" s="128"/>
      <c r="C306" s="129">
        <v>7745</v>
      </c>
      <c r="D306" s="130">
        <v>13546047</v>
      </c>
    </row>
    <row r="307" spans="1:4" ht="14.1" hidden="1" customHeight="1" outlineLevel="1">
      <c r="A307" s="127" t="s">
        <v>209</v>
      </c>
      <c r="B307" s="128"/>
      <c r="C307" s="129">
        <v>924</v>
      </c>
      <c r="D307" s="130">
        <v>1570535.25</v>
      </c>
    </row>
    <row r="308" spans="1:4" ht="14.1" hidden="1" customHeight="1" outlineLevel="1">
      <c r="A308" s="127" t="s">
        <v>210</v>
      </c>
      <c r="B308" s="128"/>
      <c r="C308" s="129">
        <v>5911</v>
      </c>
      <c r="D308" s="130">
        <v>2509548</v>
      </c>
    </row>
    <row r="309" spans="1:4" ht="14.1" hidden="1" customHeight="1" outlineLevel="1">
      <c r="A309" s="127" t="s">
        <v>211</v>
      </c>
      <c r="B309" s="128"/>
      <c r="C309" s="129">
        <v>91</v>
      </c>
      <c r="D309" s="130">
        <v>166959</v>
      </c>
    </row>
    <row r="310" spans="1:4" ht="14.1" hidden="1" customHeight="1" outlineLevel="1">
      <c r="A310" s="127" t="s">
        <v>212</v>
      </c>
      <c r="B310" s="128"/>
      <c r="C310" s="129">
        <v>477</v>
      </c>
      <c r="D310" s="130">
        <v>935996.45</v>
      </c>
    </row>
    <row r="311" spans="1:4" ht="14.1" hidden="1" customHeight="1" outlineLevel="1">
      <c r="A311" s="127" t="s">
        <v>213</v>
      </c>
      <c r="B311" s="128"/>
      <c r="C311" s="129">
        <v>3908</v>
      </c>
      <c r="D311" s="130">
        <v>6788419</v>
      </c>
    </row>
    <row r="312" spans="1:4" ht="14.1" hidden="1" customHeight="1" outlineLevel="1">
      <c r="A312" s="127" t="s">
        <v>214</v>
      </c>
      <c r="B312" s="128"/>
      <c r="C312" s="129">
        <v>81</v>
      </c>
      <c r="D312" s="130">
        <v>209949</v>
      </c>
    </row>
    <row r="313" spans="1:4" ht="14.1" hidden="1" customHeight="1" outlineLevel="1">
      <c r="A313" s="127" t="s">
        <v>215</v>
      </c>
      <c r="B313" s="128"/>
      <c r="C313" s="129">
        <v>51</v>
      </c>
      <c r="D313" s="130">
        <v>86055.9</v>
      </c>
    </row>
    <row r="314" spans="1:4" ht="14.1" hidden="1" customHeight="1" outlineLevel="1">
      <c r="A314" s="127" t="s">
        <v>216</v>
      </c>
      <c r="B314" s="128"/>
      <c r="C314" s="131"/>
      <c r="D314" s="132"/>
    </row>
    <row r="315" spans="1:4" ht="14.1" hidden="1" customHeight="1" outlineLevel="1">
      <c r="A315" s="127" t="s">
        <v>217</v>
      </c>
      <c r="B315" s="128"/>
      <c r="C315" s="129">
        <v>7413</v>
      </c>
      <c r="D315" s="130">
        <v>13266412</v>
      </c>
    </row>
    <row r="316" spans="1:4" ht="14.1" hidden="1" customHeight="1" outlineLevel="1">
      <c r="A316" s="127" t="s">
        <v>218</v>
      </c>
      <c r="B316" s="128"/>
      <c r="C316" s="129">
        <v>2811</v>
      </c>
      <c r="D316" s="130">
        <v>4906892</v>
      </c>
    </row>
    <row r="317" spans="1:4" ht="14.1" hidden="1" customHeight="1" outlineLevel="1">
      <c r="A317" s="127" t="s">
        <v>219</v>
      </c>
      <c r="B317" s="128"/>
      <c r="C317" s="129">
        <v>695</v>
      </c>
      <c r="D317" s="130">
        <v>1320857.3700000001</v>
      </c>
    </row>
    <row r="318" spans="1:4" ht="14.1" hidden="1" customHeight="1" outlineLevel="1">
      <c r="A318" s="127" t="s">
        <v>220</v>
      </c>
      <c r="B318" s="128"/>
      <c r="C318" s="129">
        <v>1091</v>
      </c>
      <c r="D318" s="130">
        <v>2005013.55</v>
      </c>
    </row>
    <row r="319" spans="1:4" ht="15.6" customHeight="1" collapsed="1">
      <c r="A319" s="133" t="s">
        <v>305</v>
      </c>
      <c r="B319" s="128">
        <v>500</v>
      </c>
      <c r="C319" s="129">
        <f>SUM($C$301:$C$318)</f>
        <v>44535</v>
      </c>
      <c r="D319" s="130">
        <f>SUM($D$301:$D$318)</f>
        <v>70848082.429999992</v>
      </c>
    </row>
    <row r="320" spans="1:4" ht="14.1" hidden="1" customHeight="1" outlineLevel="1">
      <c r="A320" s="127" t="s">
        <v>203</v>
      </c>
      <c r="B320" s="128"/>
      <c r="C320" s="129">
        <v>2329</v>
      </c>
      <c r="D320" s="130">
        <v>6794090</v>
      </c>
    </row>
    <row r="321" spans="1:4" ht="14.1" hidden="1" customHeight="1" outlineLevel="1">
      <c r="A321" s="127" t="s">
        <v>204</v>
      </c>
      <c r="B321" s="128"/>
      <c r="C321" s="129">
        <v>1170</v>
      </c>
      <c r="D321" s="130">
        <v>3381102.07</v>
      </c>
    </row>
    <row r="322" spans="1:4" ht="14.1" hidden="1" customHeight="1" outlineLevel="1">
      <c r="A322" s="127" t="s">
        <v>205</v>
      </c>
      <c r="B322" s="128"/>
      <c r="C322" s="129">
        <v>5032</v>
      </c>
      <c r="D322" s="130">
        <v>14355559</v>
      </c>
    </row>
    <row r="323" spans="1:4" ht="14.1" hidden="1" customHeight="1" outlineLevel="1">
      <c r="A323" s="127" t="s">
        <v>206</v>
      </c>
      <c r="B323" s="128"/>
      <c r="C323" s="129">
        <v>1058</v>
      </c>
      <c r="D323" s="130">
        <v>3029210</v>
      </c>
    </row>
    <row r="324" spans="1:4" ht="14.1" hidden="1" customHeight="1" outlineLevel="1">
      <c r="A324" s="127" t="s">
        <v>207</v>
      </c>
      <c r="B324" s="128"/>
      <c r="C324" s="129">
        <v>6493</v>
      </c>
      <c r="D324" s="130">
        <v>18688600</v>
      </c>
    </row>
    <row r="325" spans="1:4" ht="14.1" hidden="1" customHeight="1" outlineLevel="1">
      <c r="A325" s="127" t="s">
        <v>208</v>
      </c>
      <c r="B325" s="128"/>
      <c r="C325" s="129">
        <v>8583</v>
      </c>
      <c r="D325" s="130">
        <v>25069774</v>
      </c>
    </row>
    <row r="326" spans="1:4" ht="14.1" hidden="1" customHeight="1" outlineLevel="1">
      <c r="A326" s="127" t="s">
        <v>209</v>
      </c>
      <c r="B326" s="128"/>
      <c r="C326" s="129">
        <v>700</v>
      </c>
      <c r="D326" s="130">
        <v>1989150.03</v>
      </c>
    </row>
    <row r="327" spans="1:4" ht="14.1" hidden="1" customHeight="1" outlineLevel="1">
      <c r="A327" s="127" t="s">
        <v>210</v>
      </c>
      <c r="B327" s="128"/>
      <c r="C327" s="129">
        <v>6331</v>
      </c>
      <c r="D327" s="130">
        <v>4327691</v>
      </c>
    </row>
    <row r="328" spans="1:4" ht="14.1" hidden="1" customHeight="1" outlineLevel="1">
      <c r="A328" s="127" t="s">
        <v>211</v>
      </c>
      <c r="B328" s="128"/>
      <c r="C328" s="129">
        <v>78</v>
      </c>
      <c r="D328" s="130">
        <v>237678</v>
      </c>
    </row>
    <row r="329" spans="1:4" ht="14.1" hidden="1" customHeight="1" outlineLevel="1">
      <c r="A329" s="127" t="s">
        <v>212</v>
      </c>
      <c r="B329" s="128"/>
      <c r="C329" s="129">
        <v>245</v>
      </c>
      <c r="D329" s="130">
        <v>704399.4</v>
      </c>
    </row>
    <row r="330" spans="1:4" ht="14.1" hidden="1" customHeight="1" outlineLevel="1">
      <c r="A330" s="127" t="s">
        <v>213</v>
      </c>
      <c r="B330" s="128"/>
      <c r="C330" s="129">
        <v>4173</v>
      </c>
      <c r="D330" s="130">
        <v>11968627</v>
      </c>
    </row>
    <row r="331" spans="1:4" ht="14.1" hidden="1" customHeight="1" outlineLevel="1">
      <c r="A331" s="127" t="s">
        <v>214</v>
      </c>
      <c r="B331" s="128"/>
      <c r="C331" s="129">
        <v>3</v>
      </c>
      <c r="D331" s="130">
        <v>9998</v>
      </c>
    </row>
    <row r="332" spans="1:4" ht="14.1" hidden="1" customHeight="1" outlineLevel="1">
      <c r="A332" s="127" t="s">
        <v>215</v>
      </c>
      <c r="B332" s="128"/>
      <c r="C332" s="129">
        <v>62</v>
      </c>
      <c r="D332" s="130">
        <v>171711.6</v>
      </c>
    </row>
    <row r="333" spans="1:4" ht="14.1" hidden="1" customHeight="1" outlineLevel="1">
      <c r="A333" s="127" t="s">
        <v>216</v>
      </c>
      <c r="B333" s="128"/>
      <c r="C333" s="131"/>
      <c r="D333" s="132"/>
    </row>
    <row r="334" spans="1:4" ht="14.1" hidden="1" customHeight="1" outlineLevel="1">
      <c r="A334" s="127" t="s">
        <v>217</v>
      </c>
      <c r="B334" s="128"/>
      <c r="C334" s="129">
        <v>8052</v>
      </c>
      <c r="D334" s="130">
        <v>22648920</v>
      </c>
    </row>
    <row r="335" spans="1:4" ht="14.1" hidden="1" customHeight="1" outlineLevel="1">
      <c r="A335" s="127" t="s">
        <v>218</v>
      </c>
      <c r="B335" s="128"/>
      <c r="C335" s="129">
        <v>3132</v>
      </c>
      <c r="D335" s="130">
        <v>9094738</v>
      </c>
    </row>
    <row r="336" spans="1:4" ht="14.1" hidden="1" customHeight="1" outlineLevel="1">
      <c r="A336" s="127" t="s">
        <v>219</v>
      </c>
      <c r="B336" s="128"/>
      <c r="C336" s="129">
        <v>613</v>
      </c>
      <c r="D336" s="130">
        <v>1850557.94</v>
      </c>
    </row>
    <row r="337" spans="1:4" ht="14.1" hidden="1" customHeight="1" outlineLevel="1">
      <c r="A337" s="127" t="s">
        <v>220</v>
      </c>
      <c r="B337" s="128"/>
      <c r="C337" s="129">
        <v>940</v>
      </c>
      <c r="D337" s="130">
        <v>2671998.84</v>
      </c>
    </row>
    <row r="338" spans="1:4" ht="15" customHeight="1" collapsed="1">
      <c r="A338" s="133" t="s">
        <v>306</v>
      </c>
      <c r="B338" s="128">
        <v>1000</v>
      </c>
      <c r="C338" s="129">
        <f>SUM($C$320:$C$337)</f>
        <v>48994</v>
      </c>
      <c r="D338" s="130">
        <f>SUM($D$320:$D$337)</f>
        <v>126993804.88</v>
      </c>
    </row>
    <row r="339" spans="1:4" ht="14.1" hidden="1" customHeight="1" outlineLevel="1">
      <c r="A339" s="127" t="s">
        <v>203</v>
      </c>
      <c r="B339" s="128"/>
      <c r="C339" s="129">
        <v>614</v>
      </c>
      <c r="D339" s="130">
        <v>3313645</v>
      </c>
    </row>
    <row r="340" spans="1:4" ht="14.1" hidden="1" customHeight="1" outlineLevel="1">
      <c r="A340" s="127" t="s">
        <v>204</v>
      </c>
      <c r="B340" s="128"/>
      <c r="C340" s="129">
        <v>335</v>
      </c>
      <c r="D340" s="130">
        <v>1793992.99</v>
      </c>
    </row>
    <row r="341" spans="1:4" ht="14.1" hidden="1" customHeight="1" outlineLevel="1">
      <c r="A341" s="127" t="s">
        <v>205</v>
      </c>
      <c r="B341" s="128"/>
      <c r="C341" s="129">
        <v>1988</v>
      </c>
      <c r="D341" s="130">
        <v>10354432</v>
      </c>
    </row>
    <row r="342" spans="1:4" ht="14.1" hidden="1" customHeight="1" outlineLevel="1">
      <c r="A342" s="127" t="s">
        <v>206</v>
      </c>
      <c r="B342" s="128"/>
      <c r="C342" s="129">
        <v>393</v>
      </c>
      <c r="D342" s="130">
        <v>2119807</v>
      </c>
    </row>
    <row r="343" spans="1:4" ht="14.1" hidden="1" customHeight="1" outlineLevel="1">
      <c r="A343" s="127" t="s">
        <v>207</v>
      </c>
      <c r="B343" s="128"/>
      <c r="C343" s="129">
        <v>2710</v>
      </c>
      <c r="D343" s="130">
        <v>14476563</v>
      </c>
    </row>
    <row r="344" spans="1:4" ht="14.1" hidden="1" customHeight="1" outlineLevel="1">
      <c r="A344" s="127" t="s">
        <v>208</v>
      </c>
      <c r="B344" s="128"/>
      <c r="C344" s="129">
        <v>3398</v>
      </c>
      <c r="D344" s="130">
        <v>18452890</v>
      </c>
    </row>
    <row r="345" spans="1:4" ht="14.1" hidden="1" customHeight="1" outlineLevel="1">
      <c r="A345" s="127" t="s">
        <v>209</v>
      </c>
      <c r="B345" s="128"/>
      <c r="C345" s="129">
        <v>88</v>
      </c>
      <c r="D345" s="130">
        <v>452827.6</v>
      </c>
    </row>
    <row r="346" spans="1:4" ht="14.1" hidden="1" customHeight="1" outlineLevel="1">
      <c r="A346" s="127" t="s">
        <v>210</v>
      </c>
      <c r="B346" s="128"/>
      <c r="C346" s="129">
        <v>1420</v>
      </c>
      <c r="D346" s="130">
        <v>1916304</v>
      </c>
    </row>
    <row r="347" spans="1:4" ht="14.1" hidden="1" customHeight="1" outlineLevel="1">
      <c r="A347" s="127" t="s">
        <v>211</v>
      </c>
      <c r="B347" s="128"/>
      <c r="C347" s="129">
        <v>5</v>
      </c>
      <c r="D347" s="130">
        <v>26434</v>
      </c>
    </row>
    <row r="348" spans="1:4" ht="14.1" hidden="1" customHeight="1" outlineLevel="1">
      <c r="A348" s="127" t="s">
        <v>212</v>
      </c>
      <c r="B348" s="128"/>
      <c r="C348" s="129">
        <v>63</v>
      </c>
      <c r="D348" s="130">
        <v>284439.75</v>
      </c>
    </row>
    <row r="349" spans="1:4" ht="14.1" hidden="1" customHeight="1" outlineLevel="1">
      <c r="A349" s="127" t="s">
        <v>213</v>
      </c>
      <c r="B349" s="128"/>
      <c r="C349" s="129">
        <v>1411</v>
      </c>
      <c r="D349" s="130">
        <v>7653805</v>
      </c>
    </row>
    <row r="350" spans="1:4" ht="14.1" hidden="1" customHeight="1" outlineLevel="1">
      <c r="A350" s="127" t="s">
        <v>214</v>
      </c>
      <c r="B350" s="128"/>
      <c r="C350" s="131"/>
      <c r="D350" s="132"/>
    </row>
    <row r="351" spans="1:4" ht="14.1" hidden="1" customHeight="1" outlineLevel="1">
      <c r="A351" s="127" t="s">
        <v>215</v>
      </c>
      <c r="B351" s="128"/>
      <c r="C351" s="129">
        <v>9</v>
      </c>
      <c r="D351" s="130">
        <v>47591</v>
      </c>
    </row>
    <row r="352" spans="1:4" ht="14.1" hidden="1" customHeight="1" outlineLevel="1">
      <c r="A352" s="127" t="s">
        <v>216</v>
      </c>
      <c r="B352" s="128"/>
      <c r="C352" s="131"/>
      <c r="D352" s="132"/>
    </row>
    <row r="353" spans="1:4" ht="14.1" hidden="1" customHeight="1" outlineLevel="1">
      <c r="A353" s="127" t="s">
        <v>217</v>
      </c>
      <c r="B353" s="128"/>
      <c r="C353" s="129">
        <v>2692</v>
      </c>
      <c r="D353" s="130">
        <v>13851438</v>
      </c>
    </row>
    <row r="354" spans="1:4" ht="14.1" hidden="1" customHeight="1" outlineLevel="1">
      <c r="A354" s="127" t="s">
        <v>218</v>
      </c>
      <c r="B354" s="128"/>
      <c r="C354" s="129">
        <v>892</v>
      </c>
      <c r="D354" s="130">
        <v>4503056</v>
      </c>
    </row>
    <row r="355" spans="1:4" ht="14.1" hidden="1" customHeight="1" outlineLevel="1">
      <c r="A355" s="127" t="s">
        <v>219</v>
      </c>
      <c r="B355" s="128"/>
      <c r="C355" s="129">
        <v>125</v>
      </c>
      <c r="D355" s="130">
        <v>712872.8</v>
      </c>
    </row>
    <row r="356" spans="1:4" ht="14.1" hidden="1" customHeight="1" outlineLevel="1">
      <c r="A356" s="127" t="s">
        <v>220</v>
      </c>
      <c r="B356" s="128"/>
      <c r="C356" s="129">
        <v>276</v>
      </c>
      <c r="D356" s="130">
        <v>1425997.48</v>
      </c>
    </row>
    <row r="357" spans="1:4" ht="14.1" customHeight="1" collapsed="1">
      <c r="A357" s="133" t="s">
        <v>307</v>
      </c>
      <c r="B357" s="128">
        <v>2000</v>
      </c>
      <c r="C357" s="129">
        <f>SUM($C$339:$C$356)</f>
        <v>16419</v>
      </c>
      <c r="D357" s="130">
        <f>SUM($D$339:$D$356)</f>
        <v>81386095.620000005</v>
      </c>
    </row>
    <row r="358" spans="1:4" ht="14.1" hidden="1" customHeight="1" outlineLevel="1">
      <c r="A358" s="127" t="s">
        <v>203</v>
      </c>
      <c r="B358" s="128"/>
      <c r="C358" s="129">
        <v>185</v>
      </c>
      <c r="D358" s="130">
        <v>1573938</v>
      </c>
    </row>
    <row r="359" spans="1:4" ht="14.1" hidden="1" customHeight="1" outlineLevel="1">
      <c r="A359" s="127" t="s">
        <v>204</v>
      </c>
      <c r="B359" s="128"/>
      <c r="C359" s="129">
        <v>81</v>
      </c>
      <c r="D359" s="130">
        <v>744066.55</v>
      </c>
    </row>
    <row r="360" spans="1:4" ht="14.1" hidden="1" customHeight="1" outlineLevel="1">
      <c r="A360" s="127" t="s">
        <v>205</v>
      </c>
      <c r="B360" s="128"/>
      <c r="C360" s="129">
        <v>696</v>
      </c>
      <c r="D360" s="130">
        <v>6040138</v>
      </c>
    </row>
    <row r="361" spans="1:4" ht="14.1" hidden="1" customHeight="1" outlineLevel="1">
      <c r="A361" s="127" t="s">
        <v>206</v>
      </c>
      <c r="B361" s="128"/>
      <c r="C361" s="129">
        <v>141</v>
      </c>
      <c r="D361" s="130">
        <v>1230943</v>
      </c>
    </row>
    <row r="362" spans="1:4" ht="14.1" hidden="1" customHeight="1" outlineLevel="1">
      <c r="A362" s="127" t="s">
        <v>207</v>
      </c>
      <c r="B362" s="128"/>
      <c r="C362" s="129">
        <v>846</v>
      </c>
      <c r="D362" s="130">
        <v>7509880</v>
      </c>
    </row>
    <row r="363" spans="1:4" ht="14.1" hidden="1" customHeight="1" outlineLevel="1">
      <c r="A363" s="127" t="s">
        <v>208</v>
      </c>
      <c r="B363" s="128"/>
      <c r="C363" s="129">
        <v>1092</v>
      </c>
      <c r="D363" s="130">
        <v>10003557</v>
      </c>
    </row>
    <row r="364" spans="1:4" ht="14.1" hidden="1" customHeight="1" outlineLevel="1">
      <c r="A364" s="127" t="s">
        <v>209</v>
      </c>
      <c r="B364" s="128"/>
      <c r="C364" s="129">
        <v>21</v>
      </c>
      <c r="D364" s="130">
        <v>184847.75</v>
      </c>
    </row>
    <row r="365" spans="1:4" ht="14.1" hidden="1" customHeight="1" outlineLevel="1">
      <c r="A365" s="127" t="s">
        <v>210</v>
      </c>
      <c r="B365" s="128"/>
      <c r="C365" s="129">
        <v>218</v>
      </c>
      <c r="D365" s="130">
        <v>549787</v>
      </c>
    </row>
    <row r="366" spans="1:4" ht="14.1" hidden="1" customHeight="1" outlineLevel="1">
      <c r="A366" s="127" t="s">
        <v>211</v>
      </c>
      <c r="B366" s="128"/>
      <c r="C366" s="129">
        <v>1</v>
      </c>
      <c r="D366" s="130">
        <v>10683</v>
      </c>
    </row>
    <row r="367" spans="1:4" ht="14.1" hidden="1" customHeight="1" outlineLevel="1">
      <c r="A367" s="127" t="s">
        <v>212</v>
      </c>
      <c r="B367" s="128"/>
      <c r="C367" s="129">
        <v>12</v>
      </c>
      <c r="D367" s="130">
        <v>101597.95</v>
      </c>
    </row>
    <row r="368" spans="1:4" ht="14.1" hidden="1" customHeight="1" outlineLevel="1">
      <c r="A368" s="127" t="s">
        <v>213</v>
      </c>
      <c r="B368" s="128"/>
      <c r="C368" s="129">
        <v>343</v>
      </c>
      <c r="D368" s="130">
        <v>3178599</v>
      </c>
    </row>
    <row r="369" spans="1:4" ht="14.1" hidden="1" customHeight="1" outlineLevel="1">
      <c r="A369" s="127" t="s">
        <v>214</v>
      </c>
      <c r="B369" s="128"/>
      <c r="C369" s="131"/>
      <c r="D369" s="132"/>
    </row>
    <row r="370" spans="1:4" ht="14.1" hidden="1" customHeight="1" outlineLevel="1">
      <c r="A370" s="127" t="s">
        <v>215</v>
      </c>
      <c r="B370" s="128"/>
      <c r="C370" s="129">
        <v>1</v>
      </c>
      <c r="D370" s="130">
        <v>6785.75</v>
      </c>
    </row>
    <row r="371" spans="1:4" ht="14.1" hidden="1" customHeight="1" outlineLevel="1">
      <c r="A371" s="127" t="s">
        <v>216</v>
      </c>
      <c r="B371" s="128"/>
      <c r="C371" s="131"/>
      <c r="D371" s="132"/>
    </row>
    <row r="372" spans="1:4" ht="14.1" hidden="1" customHeight="1" outlineLevel="1">
      <c r="A372" s="127" t="s">
        <v>217</v>
      </c>
      <c r="B372" s="128"/>
      <c r="C372" s="129">
        <v>750</v>
      </c>
      <c r="D372" s="130">
        <v>6388230</v>
      </c>
    </row>
    <row r="373" spans="1:4" ht="14.1" hidden="1" customHeight="1" outlineLevel="1">
      <c r="A373" s="127" t="s">
        <v>218</v>
      </c>
      <c r="B373" s="128"/>
      <c r="C373" s="129">
        <v>169</v>
      </c>
      <c r="D373" s="130">
        <v>1475566</v>
      </c>
    </row>
    <row r="374" spans="1:4" ht="14.1" hidden="1" customHeight="1" outlineLevel="1">
      <c r="A374" s="127" t="s">
        <v>219</v>
      </c>
      <c r="B374" s="128"/>
      <c r="C374" s="129">
        <v>18</v>
      </c>
      <c r="D374" s="130">
        <v>187108.8</v>
      </c>
    </row>
    <row r="375" spans="1:4" ht="14.1" hidden="1" customHeight="1" outlineLevel="1">
      <c r="A375" s="127" t="s">
        <v>220</v>
      </c>
      <c r="B375" s="128"/>
      <c r="C375" s="129">
        <v>38</v>
      </c>
      <c r="D375" s="130">
        <v>368129.25</v>
      </c>
    </row>
    <row r="376" spans="1:4" ht="14.1" customHeight="1" collapsed="1">
      <c r="A376" s="133" t="s">
        <v>308</v>
      </c>
      <c r="B376" s="128">
        <v>3000</v>
      </c>
      <c r="C376" s="129">
        <f>SUM($C$358:$C$375)</f>
        <v>4612</v>
      </c>
      <c r="D376" s="130">
        <f>SUM($D$358:$D$375)</f>
        <v>39553857.049999997</v>
      </c>
    </row>
    <row r="377" spans="1:4" ht="14.1" hidden="1" customHeight="1" outlineLevel="1">
      <c r="A377" s="127" t="s">
        <v>203</v>
      </c>
      <c r="B377" s="128"/>
      <c r="C377" s="129">
        <v>81</v>
      </c>
      <c r="D377" s="130">
        <v>1099114</v>
      </c>
    </row>
    <row r="378" spans="1:4" ht="14.1" hidden="1" customHeight="1" outlineLevel="1">
      <c r="A378" s="127" t="s">
        <v>204</v>
      </c>
      <c r="B378" s="128"/>
      <c r="C378" s="129">
        <v>19</v>
      </c>
      <c r="D378" s="130">
        <v>224965</v>
      </c>
    </row>
    <row r="379" spans="1:4" ht="14.1" hidden="1" customHeight="1" outlineLevel="1">
      <c r="A379" s="127" t="s">
        <v>205</v>
      </c>
      <c r="B379" s="128"/>
      <c r="C379" s="129">
        <v>346</v>
      </c>
      <c r="D379" s="130">
        <v>4207012</v>
      </c>
    </row>
    <row r="380" spans="1:4" ht="14.1" hidden="1" customHeight="1" outlineLevel="1">
      <c r="A380" s="127" t="s">
        <v>206</v>
      </c>
      <c r="B380" s="128"/>
      <c r="C380" s="129">
        <v>89</v>
      </c>
      <c r="D380" s="130">
        <v>1047575</v>
      </c>
    </row>
    <row r="381" spans="1:4" ht="14.1" hidden="1" customHeight="1" outlineLevel="1">
      <c r="A381" s="127" t="s">
        <v>207</v>
      </c>
      <c r="B381" s="128"/>
      <c r="C381" s="129">
        <v>448</v>
      </c>
      <c r="D381" s="130">
        <v>5486125</v>
      </c>
    </row>
    <row r="382" spans="1:4" ht="14.1" hidden="1" customHeight="1" outlineLevel="1">
      <c r="A382" s="127" t="s">
        <v>208</v>
      </c>
      <c r="B382" s="128"/>
      <c r="C382" s="129">
        <v>542</v>
      </c>
      <c r="D382" s="130">
        <v>6490677</v>
      </c>
    </row>
    <row r="383" spans="1:4" ht="14.1" hidden="1" customHeight="1" outlineLevel="1">
      <c r="A383" s="127" t="s">
        <v>209</v>
      </c>
      <c r="B383" s="128"/>
      <c r="C383" s="129">
        <v>6</v>
      </c>
      <c r="D383" s="130">
        <v>62600.05</v>
      </c>
    </row>
    <row r="384" spans="1:4" ht="14.1" hidden="1" customHeight="1" outlineLevel="1">
      <c r="A384" s="127" t="s">
        <v>210</v>
      </c>
      <c r="B384" s="128"/>
      <c r="C384" s="129">
        <v>44</v>
      </c>
      <c r="D384" s="130">
        <v>207345</v>
      </c>
    </row>
    <row r="385" spans="1:4" ht="14.1" hidden="1" customHeight="1" outlineLevel="1">
      <c r="A385" s="127" t="s">
        <v>211</v>
      </c>
      <c r="B385" s="128"/>
      <c r="C385" s="131"/>
      <c r="D385" s="132"/>
    </row>
    <row r="386" spans="1:4" ht="14.1" hidden="1" customHeight="1" outlineLevel="1">
      <c r="A386" s="127" t="s">
        <v>212</v>
      </c>
      <c r="B386" s="128"/>
      <c r="C386" s="129">
        <v>6</v>
      </c>
      <c r="D386" s="130">
        <v>66062</v>
      </c>
    </row>
    <row r="387" spans="1:4" ht="14.1" hidden="1" customHeight="1" outlineLevel="1">
      <c r="A387" s="127" t="s">
        <v>213</v>
      </c>
      <c r="B387" s="128"/>
      <c r="C387" s="129">
        <v>174</v>
      </c>
      <c r="D387" s="130">
        <v>2084678</v>
      </c>
    </row>
    <row r="388" spans="1:4" ht="14.1" hidden="1" customHeight="1" outlineLevel="1">
      <c r="A388" s="127" t="s">
        <v>214</v>
      </c>
      <c r="B388" s="128"/>
      <c r="C388" s="131"/>
      <c r="D388" s="132"/>
    </row>
    <row r="389" spans="1:4" ht="14.1" hidden="1" customHeight="1" outlineLevel="1">
      <c r="A389" s="127" t="s">
        <v>215</v>
      </c>
      <c r="B389" s="128"/>
      <c r="C389" s="131"/>
      <c r="D389" s="132"/>
    </row>
    <row r="390" spans="1:4" ht="14.1" hidden="1" customHeight="1" outlineLevel="1">
      <c r="A390" s="127" t="s">
        <v>216</v>
      </c>
      <c r="B390" s="128"/>
      <c r="C390" s="131"/>
      <c r="D390" s="132"/>
    </row>
    <row r="391" spans="1:4" ht="14.1" hidden="1" customHeight="1" outlineLevel="1">
      <c r="A391" s="127" t="s">
        <v>217</v>
      </c>
      <c r="B391" s="128"/>
      <c r="C391" s="129">
        <v>365</v>
      </c>
      <c r="D391" s="130">
        <v>4344678</v>
      </c>
    </row>
    <row r="392" spans="1:4" ht="14.1" hidden="1" customHeight="1" outlineLevel="1">
      <c r="A392" s="127" t="s">
        <v>218</v>
      </c>
      <c r="B392" s="128"/>
      <c r="C392" s="129">
        <v>71</v>
      </c>
      <c r="D392" s="130">
        <v>952279</v>
      </c>
    </row>
    <row r="393" spans="1:4" ht="14.1" hidden="1" customHeight="1" outlineLevel="1">
      <c r="A393" s="127" t="s">
        <v>219</v>
      </c>
      <c r="B393" s="128"/>
      <c r="C393" s="129">
        <v>2</v>
      </c>
      <c r="D393" s="130">
        <v>33242</v>
      </c>
    </row>
    <row r="394" spans="1:4" ht="14.1" hidden="1" customHeight="1" outlineLevel="1">
      <c r="A394" s="127" t="s">
        <v>220</v>
      </c>
      <c r="B394" s="128"/>
      <c r="C394" s="129">
        <v>18</v>
      </c>
      <c r="D394" s="130">
        <v>218632.6</v>
      </c>
    </row>
    <row r="395" spans="1:4" ht="14.1" customHeight="1" collapsed="1">
      <c r="A395" s="133" t="s">
        <v>309</v>
      </c>
      <c r="B395" s="128">
        <v>4000</v>
      </c>
      <c r="C395" s="129">
        <f>SUM($C$377:$C$394)</f>
        <v>2211</v>
      </c>
      <c r="D395" s="130">
        <f>SUM($D$377:$D$394)</f>
        <v>26524984.650000002</v>
      </c>
    </row>
    <row r="396" spans="1:4" ht="14.1" hidden="1" customHeight="1" outlineLevel="1">
      <c r="A396" s="127" t="s">
        <v>203</v>
      </c>
      <c r="B396" s="128"/>
      <c r="C396" s="129">
        <v>41</v>
      </c>
      <c r="D396" s="130">
        <v>646826</v>
      </c>
    </row>
    <row r="397" spans="1:4" ht="14.1" hidden="1" customHeight="1" outlineLevel="1">
      <c r="A397" s="127" t="s">
        <v>204</v>
      </c>
      <c r="B397" s="128"/>
      <c r="C397" s="129">
        <v>18</v>
      </c>
      <c r="D397" s="130">
        <v>354220.25</v>
      </c>
    </row>
    <row r="398" spans="1:4" ht="14.1" hidden="1" customHeight="1" outlineLevel="1">
      <c r="A398" s="127" t="s">
        <v>205</v>
      </c>
      <c r="B398" s="128"/>
      <c r="C398" s="129">
        <v>223</v>
      </c>
      <c r="D398" s="130">
        <v>3574390</v>
      </c>
    </row>
    <row r="399" spans="1:4" ht="14.1" hidden="1" customHeight="1" outlineLevel="1">
      <c r="A399" s="127" t="s">
        <v>206</v>
      </c>
      <c r="B399" s="128"/>
      <c r="C399" s="129">
        <v>60</v>
      </c>
      <c r="D399" s="130">
        <v>878989</v>
      </c>
    </row>
    <row r="400" spans="1:4" ht="14.1" hidden="1" customHeight="1" outlineLevel="1">
      <c r="A400" s="127" t="s">
        <v>207</v>
      </c>
      <c r="B400" s="128"/>
      <c r="C400" s="129">
        <v>317</v>
      </c>
      <c r="D400" s="130">
        <v>5070796</v>
      </c>
    </row>
    <row r="401" spans="1:4" ht="14.1" hidden="1" customHeight="1" outlineLevel="1">
      <c r="A401" s="127" t="s">
        <v>208</v>
      </c>
      <c r="B401" s="128"/>
      <c r="C401" s="129">
        <v>360</v>
      </c>
      <c r="D401" s="130">
        <v>5565168</v>
      </c>
    </row>
    <row r="402" spans="1:4" ht="14.1" hidden="1" customHeight="1" outlineLevel="1">
      <c r="A402" s="127" t="s">
        <v>209</v>
      </c>
      <c r="B402" s="128"/>
      <c r="C402" s="129">
        <v>4</v>
      </c>
      <c r="D402" s="130">
        <v>41248</v>
      </c>
    </row>
    <row r="403" spans="1:4" ht="14.1" hidden="1" customHeight="1" outlineLevel="1">
      <c r="A403" s="127" t="s">
        <v>210</v>
      </c>
      <c r="B403" s="128"/>
      <c r="C403" s="129">
        <v>38</v>
      </c>
      <c r="D403" s="130">
        <v>151495</v>
      </c>
    </row>
    <row r="404" spans="1:4" ht="14.1" hidden="1" customHeight="1" outlineLevel="1">
      <c r="A404" s="127" t="s">
        <v>211</v>
      </c>
      <c r="B404" s="128"/>
      <c r="C404" s="131"/>
      <c r="D404" s="132"/>
    </row>
    <row r="405" spans="1:4" ht="14.1" hidden="1" customHeight="1" outlineLevel="1">
      <c r="A405" s="127" t="s">
        <v>212</v>
      </c>
      <c r="B405" s="128"/>
      <c r="C405" s="129">
        <v>1</v>
      </c>
      <c r="D405" s="130">
        <v>23440</v>
      </c>
    </row>
    <row r="406" spans="1:4" ht="14.1" hidden="1" customHeight="1" outlineLevel="1">
      <c r="A406" s="127" t="s">
        <v>213</v>
      </c>
      <c r="B406" s="128"/>
      <c r="C406" s="129">
        <v>102</v>
      </c>
      <c r="D406" s="130">
        <v>1539628</v>
      </c>
    </row>
    <row r="407" spans="1:4" ht="14.1" hidden="1" customHeight="1" outlineLevel="1">
      <c r="A407" s="127" t="s">
        <v>214</v>
      </c>
      <c r="B407" s="128"/>
      <c r="C407" s="131"/>
      <c r="D407" s="132"/>
    </row>
    <row r="408" spans="1:4" ht="14.1" hidden="1" customHeight="1" outlineLevel="1">
      <c r="A408" s="127" t="s">
        <v>215</v>
      </c>
      <c r="B408" s="128"/>
      <c r="C408" s="131"/>
      <c r="D408" s="132"/>
    </row>
    <row r="409" spans="1:4" ht="14.1" hidden="1" customHeight="1" outlineLevel="1">
      <c r="A409" s="127" t="s">
        <v>216</v>
      </c>
      <c r="B409" s="128"/>
      <c r="C409" s="131"/>
      <c r="D409" s="132"/>
    </row>
    <row r="410" spans="1:4" ht="14.1" hidden="1" customHeight="1" outlineLevel="1">
      <c r="A410" s="127" t="s">
        <v>217</v>
      </c>
      <c r="B410" s="128"/>
      <c r="C410" s="129">
        <v>217</v>
      </c>
      <c r="D410" s="130">
        <v>3461492</v>
      </c>
    </row>
    <row r="411" spans="1:4" ht="14.1" hidden="1" customHeight="1" outlineLevel="1">
      <c r="A411" s="127" t="s">
        <v>218</v>
      </c>
      <c r="B411" s="128"/>
      <c r="C411" s="129">
        <v>30</v>
      </c>
      <c r="D411" s="130">
        <v>617658</v>
      </c>
    </row>
    <row r="412" spans="1:4" ht="14.1" hidden="1" customHeight="1" outlineLevel="1">
      <c r="A412" s="127" t="s">
        <v>219</v>
      </c>
      <c r="B412" s="128"/>
      <c r="C412" s="129">
        <v>3</v>
      </c>
      <c r="D412" s="130">
        <v>64057</v>
      </c>
    </row>
    <row r="413" spans="1:4" ht="14.1" hidden="1" customHeight="1" outlineLevel="1">
      <c r="A413" s="127" t="s">
        <v>220</v>
      </c>
      <c r="B413" s="128"/>
      <c r="C413" s="129">
        <v>5</v>
      </c>
      <c r="D413" s="130">
        <v>68515</v>
      </c>
    </row>
    <row r="414" spans="1:4" ht="14.1" customHeight="1" collapsed="1">
      <c r="A414" s="133" t="s">
        <v>310</v>
      </c>
      <c r="B414" s="128">
        <v>5000</v>
      </c>
      <c r="C414" s="129">
        <f>SUM($C$396:$C$413)</f>
        <v>1419</v>
      </c>
      <c r="D414" s="130">
        <f>SUM($D$396:$D$413)</f>
        <v>22057922.25</v>
      </c>
    </row>
    <row r="415" spans="1:4" ht="14.1" hidden="1" customHeight="1" outlineLevel="1">
      <c r="A415" s="127" t="s">
        <v>203</v>
      </c>
      <c r="B415" s="128"/>
      <c r="C415" s="129">
        <v>97</v>
      </c>
      <c r="D415" s="130">
        <v>2357879</v>
      </c>
    </row>
    <row r="416" spans="1:4" ht="14.1" hidden="1" customHeight="1" outlineLevel="1">
      <c r="A416" s="127" t="s">
        <v>204</v>
      </c>
      <c r="B416" s="128"/>
      <c r="C416" s="129">
        <v>5</v>
      </c>
      <c r="D416" s="130">
        <v>132990.29999999999</v>
      </c>
    </row>
    <row r="417" spans="1:4" ht="14.1" hidden="1" customHeight="1" outlineLevel="1">
      <c r="A417" s="127" t="s">
        <v>205</v>
      </c>
      <c r="B417" s="128"/>
      <c r="C417" s="129">
        <v>752</v>
      </c>
      <c r="D417" s="130">
        <v>19043664</v>
      </c>
    </row>
    <row r="418" spans="1:4" ht="14.1" hidden="1" customHeight="1" outlineLevel="1">
      <c r="A418" s="127" t="s">
        <v>206</v>
      </c>
      <c r="B418" s="128"/>
      <c r="C418" s="129">
        <v>187</v>
      </c>
      <c r="D418" s="130">
        <v>4676863</v>
      </c>
    </row>
    <row r="419" spans="1:4" ht="14.1" hidden="1" customHeight="1" outlineLevel="1">
      <c r="A419" s="127" t="s">
        <v>207</v>
      </c>
      <c r="B419" s="128"/>
      <c r="C419" s="129">
        <v>881</v>
      </c>
      <c r="D419" s="130">
        <v>22516043</v>
      </c>
    </row>
    <row r="420" spans="1:4" ht="14.1" hidden="1" customHeight="1" outlineLevel="1">
      <c r="A420" s="127" t="s">
        <v>208</v>
      </c>
      <c r="B420" s="128"/>
      <c r="C420" s="129">
        <v>1149</v>
      </c>
      <c r="D420" s="130">
        <v>27860686</v>
      </c>
    </row>
    <row r="421" spans="1:4" ht="14.1" hidden="1" customHeight="1" outlineLevel="1">
      <c r="A421" s="127" t="s">
        <v>209</v>
      </c>
      <c r="B421" s="128"/>
      <c r="C421" s="129">
        <v>8</v>
      </c>
      <c r="D421" s="130">
        <v>138547</v>
      </c>
    </row>
    <row r="422" spans="1:4" ht="14.1" hidden="1" customHeight="1" outlineLevel="1">
      <c r="A422" s="127" t="s">
        <v>210</v>
      </c>
      <c r="B422" s="128"/>
      <c r="C422" s="129">
        <v>31</v>
      </c>
      <c r="D422" s="130">
        <v>282088</v>
      </c>
    </row>
    <row r="423" spans="1:4" ht="14.1" hidden="1" customHeight="1" outlineLevel="1">
      <c r="A423" s="127" t="s">
        <v>211</v>
      </c>
      <c r="B423" s="128"/>
      <c r="C423" s="131"/>
      <c r="D423" s="132"/>
    </row>
    <row r="424" spans="1:4" ht="14.1" hidden="1" customHeight="1" outlineLevel="1">
      <c r="A424" s="127" t="s">
        <v>212</v>
      </c>
      <c r="B424" s="128"/>
      <c r="C424" s="129">
        <v>5</v>
      </c>
      <c r="D424" s="130">
        <v>130756</v>
      </c>
    </row>
    <row r="425" spans="1:4" ht="14.1" hidden="1" customHeight="1" outlineLevel="1">
      <c r="A425" s="127" t="s">
        <v>213</v>
      </c>
      <c r="B425" s="128"/>
      <c r="C425" s="129">
        <v>272</v>
      </c>
      <c r="D425" s="130">
        <v>6636247</v>
      </c>
    </row>
    <row r="426" spans="1:4" ht="14.1" hidden="1" customHeight="1" outlineLevel="1">
      <c r="A426" s="127" t="s">
        <v>214</v>
      </c>
      <c r="B426" s="128"/>
      <c r="C426" s="131"/>
      <c r="D426" s="132"/>
    </row>
    <row r="427" spans="1:4" ht="14.1" hidden="1" customHeight="1" outlineLevel="1">
      <c r="A427" s="127" t="s">
        <v>215</v>
      </c>
      <c r="B427" s="128"/>
      <c r="C427" s="131"/>
      <c r="D427" s="132"/>
    </row>
    <row r="428" spans="1:4" ht="14.1" hidden="1" customHeight="1" outlineLevel="1">
      <c r="A428" s="127" t="s">
        <v>216</v>
      </c>
      <c r="B428" s="128"/>
      <c r="C428" s="131"/>
      <c r="D428" s="132"/>
    </row>
    <row r="429" spans="1:4" ht="14.1" hidden="1" customHeight="1" outlineLevel="1">
      <c r="A429" s="127" t="s">
        <v>217</v>
      </c>
      <c r="B429" s="128"/>
      <c r="C429" s="129">
        <v>587</v>
      </c>
      <c r="D429" s="130">
        <v>13752889</v>
      </c>
    </row>
    <row r="430" spans="1:4" ht="14.1" hidden="1" customHeight="1" outlineLevel="1">
      <c r="A430" s="127" t="s">
        <v>218</v>
      </c>
      <c r="B430" s="128"/>
      <c r="C430" s="129">
        <v>45</v>
      </c>
      <c r="D430" s="130">
        <v>1288091</v>
      </c>
    </row>
    <row r="431" spans="1:4" ht="14.1" hidden="1" customHeight="1" outlineLevel="1">
      <c r="A431" s="127" t="s">
        <v>219</v>
      </c>
      <c r="B431" s="128"/>
      <c r="C431" s="129">
        <v>6</v>
      </c>
      <c r="D431" s="130">
        <v>129815</v>
      </c>
    </row>
    <row r="432" spans="1:4" ht="14.1" hidden="1" customHeight="1" outlineLevel="1">
      <c r="A432" s="127" t="s">
        <v>220</v>
      </c>
      <c r="B432" s="128"/>
      <c r="C432" s="129">
        <v>24</v>
      </c>
      <c r="D432" s="130">
        <v>591982</v>
      </c>
    </row>
    <row r="433" spans="1:4" ht="14.1" customHeight="1" collapsed="1">
      <c r="A433" s="133" t="s">
        <v>311</v>
      </c>
      <c r="B433" s="128">
        <v>15000</v>
      </c>
      <c r="C433" s="129">
        <f>SUM($C$415:$C$432)</f>
        <v>4049</v>
      </c>
      <c r="D433" s="130">
        <f>SUM($D$415:$D$432)</f>
        <v>99538540.299999997</v>
      </c>
    </row>
    <row r="434" spans="1:4" ht="14.1" hidden="1" customHeight="1" outlineLevel="1">
      <c r="A434" s="127" t="s">
        <v>203</v>
      </c>
      <c r="B434" s="128"/>
      <c r="C434" s="129">
        <v>5</v>
      </c>
      <c r="D434" s="130">
        <v>131935</v>
      </c>
    </row>
    <row r="435" spans="1:4" ht="14.1" hidden="1" customHeight="1" outlineLevel="1">
      <c r="A435" s="127" t="s">
        <v>204</v>
      </c>
      <c r="B435" s="128"/>
      <c r="C435" s="129">
        <v>0</v>
      </c>
      <c r="D435" s="130">
        <v>0</v>
      </c>
    </row>
    <row r="436" spans="1:4" ht="14.1" hidden="1" customHeight="1" outlineLevel="1">
      <c r="A436" s="127" t="s">
        <v>205</v>
      </c>
      <c r="B436" s="128"/>
      <c r="C436" s="129">
        <v>224</v>
      </c>
      <c r="D436" s="130">
        <v>8929232</v>
      </c>
    </row>
    <row r="437" spans="1:4" ht="14.1" hidden="1" customHeight="1" outlineLevel="1">
      <c r="A437" s="127" t="s">
        <v>206</v>
      </c>
      <c r="B437" s="128"/>
      <c r="C437" s="129">
        <v>70</v>
      </c>
      <c r="D437" s="130">
        <v>3186007</v>
      </c>
    </row>
    <row r="438" spans="1:4" ht="14.1" hidden="1" customHeight="1" outlineLevel="1">
      <c r="A438" s="127" t="s">
        <v>207</v>
      </c>
      <c r="B438" s="128"/>
      <c r="C438" s="129">
        <v>258</v>
      </c>
      <c r="D438" s="130">
        <v>10413181</v>
      </c>
    </row>
    <row r="439" spans="1:4" ht="14.1" hidden="1" customHeight="1" outlineLevel="1">
      <c r="A439" s="127" t="s">
        <v>208</v>
      </c>
      <c r="B439" s="128"/>
      <c r="C439" s="129">
        <v>339</v>
      </c>
      <c r="D439" s="130">
        <v>15252096</v>
      </c>
    </row>
    <row r="440" spans="1:4" ht="14.1" hidden="1" customHeight="1" outlineLevel="1">
      <c r="A440" s="127" t="s">
        <v>209</v>
      </c>
      <c r="B440" s="128"/>
      <c r="C440" s="131"/>
      <c r="D440" s="132"/>
    </row>
    <row r="441" spans="1:4" ht="14.1" hidden="1" customHeight="1" outlineLevel="1">
      <c r="A441" s="127" t="s">
        <v>210</v>
      </c>
      <c r="B441" s="128"/>
      <c r="C441" s="131"/>
      <c r="D441" s="132"/>
    </row>
    <row r="442" spans="1:4" ht="14.1" hidden="1" customHeight="1" outlineLevel="1">
      <c r="A442" s="127" t="s">
        <v>211</v>
      </c>
      <c r="B442" s="128"/>
      <c r="C442" s="131"/>
      <c r="D442" s="132"/>
    </row>
    <row r="443" spans="1:4" ht="14.1" hidden="1" customHeight="1" outlineLevel="1">
      <c r="A443" s="127" t="s">
        <v>212</v>
      </c>
      <c r="B443" s="128"/>
      <c r="C443" s="129">
        <v>0</v>
      </c>
      <c r="D443" s="130">
        <v>0</v>
      </c>
    </row>
    <row r="444" spans="1:4" ht="14.1" hidden="1" customHeight="1" outlineLevel="1">
      <c r="A444" s="127" t="s">
        <v>213</v>
      </c>
      <c r="B444" s="128"/>
      <c r="C444" s="129">
        <v>58</v>
      </c>
      <c r="D444" s="130">
        <v>2799827</v>
      </c>
    </row>
    <row r="445" spans="1:4" ht="14.1" hidden="1" customHeight="1" outlineLevel="1">
      <c r="A445" s="127" t="s">
        <v>214</v>
      </c>
      <c r="B445" s="128"/>
      <c r="C445" s="131"/>
      <c r="D445" s="132"/>
    </row>
    <row r="446" spans="1:4" ht="14.1" hidden="1" customHeight="1" outlineLevel="1">
      <c r="A446" s="127" t="s">
        <v>215</v>
      </c>
      <c r="B446" s="128"/>
      <c r="C446" s="131"/>
      <c r="D446" s="132"/>
    </row>
    <row r="447" spans="1:4" ht="14.1" hidden="1" customHeight="1" outlineLevel="1">
      <c r="A447" s="127" t="s">
        <v>216</v>
      </c>
      <c r="B447" s="128"/>
      <c r="C447" s="131"/>
      <c r="D447" s="132"/>
    </row>
    <row r="448" spans="1:4" ht="14.1" hidden="1" customHeight="1" outlineLevel="1">
      <c r="A448" s="127" t="s">
        <v>217</v>
      </c>
      <c r="B448" s="128"/>
      <c r="C448" s="129">
        <v>116</v>
      </c>
      <c r="D448" s="130">
        <v>5866957</v>
      </c>
    </row>
    <row r="449" spans="1:4" ht="14.1" hidden="1" customHeight="1" outlineLevel="1">
      <c r="A449" s="127" t="s">
        <v>218</v>
      </c>
      <c r="B449" s="128"/>
      <c r="C449" s="129">
        <v>6</v>
      </c>
      <c r="D449" s="130">
        <v>238787</v>
      </c>
    </row>
    <row r="450" spans="1:4" ht="14.1" hidden="1" customHeight="1" outlineLevel="1">
      <c r="A450" s="127" t="s">
        <v>219</v>
      </c>
      <c r="B450" s="128"/>
      <c r="C450" s="129">
        <v>0</v>
      </c>
      <c r="D450" s="130">
        <v>0</v>
      </c>
    </row>
    <row r="451" spans="1:4" ht="14.1" hidden="1" customHeight="1" outlineLevel="1">
      <c r="A451" s="127" t="s">
        <v>220</v>
      </c>
      <c r="B451" s="128"/>
      <c r="C451" s="129">
        <v>0</v>
      </c>
      <c r="D451" s="130">
        <v>0</v>
      </c>
    </row>
    <row r="452" spans="1:4" ht="15.6" customHeight="1" collapsed="1">
      <c r="A452" s="133" t="s">
        <v>312</v>
      </c>
      <c r="B452" s="128">
        <v>25000</v>
      </c>
      <c r="C452" s="129">
        <f>SUM($C$434:$C$451)</f>
        <v>1076</v>
      </c>
      <c r="D452" s="130">
        <f>SUM($D$434:$D$451)</f>
        <v>46818022</v>
      </c>
    </row>
    <row r="453" spans="1:4" ht="14.1" hidden="1" customHeight="1" outlineLevel="1">
      <c r="A453" s="127" t="s">
        <v>203</v>
      </c>
      <c r="B453" s="128"/>
      <c r="C453" s="129">
        <v>0</v>
      </c>
      <c r="D453" s="130">
        <v>44418</v>
      </c>
    </row>
    <row r="454" spans="1:4" ht="14.1" hidden="1" customHeight="1" outlineLevel="1">
      <c r="A454" s="127" t="s">
        <v>204</v>
      </c>
      <c r="B454" s="128"/>
      <c r="C454" s="129">
        <v>0</v>
      </c>
      <c r="D454" s="130">
        <v>0</v>
      </c>
    </row>
    <row r="455" spans="1:4" ht="14.1" hidden="1" customHeight="1" outlineLevel="1">
      <c r="A455" s="127" t="s">
        <v>205</v>
      </c>
      <c r="B455" s="128"/>
      <c r="C455" s="129">
        <v>243</v>
      </c>
      <c r="D455" s="130">
        <v>15934362</v>
      </c>
    </row>
    <row r="456" spans="1:4" ht="14.1" hidden="1" customHeight="1" outlineLevel="1">
      <c r="A456" s="127" t="s">
        <v>206</v>
      </c>
      <c r="B456" s="128"/>
      <c r="C456" s="129">
        <v>64</v>
      </c>
      <c r="D456" s="130">
        <v>3446518</v>
      </c>
    </row>
    <row r="457" spans="1:4" ht="14.1" hidden="1" customHeight="1" outlineLevel="1">
      <c r="A457" s="127" t="s">
        <v>207</v>
      </c>
      <c r="B457" s="128"/>
      <c r="C457" s="129">
        <v>235</v>
      </c>
      <c r="D457" s="130">
        <v>12595941</v>
      </c>
    </row>
    <row r="458" spans="1:4" ht="14.1" hidden="1" customHeight="1" outlineLevel="1">
      <c r="A458" s="127" t="s">
        <v>208</v>
      </c>
      <c r="B458" s="128"/>
      <c r="C458" s="129">
        <v>309</v>
      </c>
      <c r="D458" s="130">
        <v>18488425</v>
      </c>
    </row>
    <row r="459" spans="1:4" ht="14.1" hidden="1" customHeight="1" outlineLevel="1">
      <c r="A459" s="127" t="s">
        <v>209</v>
      </c>
      <c r="B459" s="128"/>
      <c r="C459" s="131"/>
      <c r="D459" s="132"/>
    </row>
    <row r="460" spans="1:4" ht="14.1" hidden="1" customHeight="1" outlineLevel="1">
      <c r="A460" s="127" t="s">
        <v>210</v>
      </c>
      <c r="B460" s="128"/>
      <c r="C460" s="129">
        <v>3</v>
      </c>
      <c r="D460" s="130">
        <v>120729</v>
      </c>
    </row>
    <row r="461" spans="1:4" ht="14.1" hidden="1" customHeight="1" outlineLevel="1">
      <c r="A461" s="127" t="s">
        <v>211</v>
      </c>
      <c r="B461" s="128"/>
      <c r="C461" s="131"/>
      <c r="D461" s="132"/>
    </row>
    <row r="462" spans="1:4" ht="14.1" hidden="1" customHeight="1" outlineLevel="1">
      <c r="A462" s="127" t="s">
        <v>212</v>
      </c>
      <c r="B462" s="128"/>
      <c r="C462" s="129">
        <v>0</v>
      </c>
      <c r="D462" s="130">
        <v>0</v>
      </c>
    </row>
    <row r="463" spans="1:4" ht="14.1" hidden="1" customHeight="1" outlineLevel="1">
      <c r="A463" s="127" t="s">
        <v>213</v>
      </c>
      <c r="B463" s="128"/>
      <c r="C463" s="129">
        <v>42</v>
      </c>
      <c r="D463" s="130">
        <v>2521337</v>
      </c>
    </row>
    <row r="464" spans="1:4" ht="14.1" hidden="1" customHeight="1" outlineLevel="1">
      <c r="A464" s="127" t="s">
        <v>214</v>
      </c>
      <c r="B464" s="128"/>
      <c r="C464" s="131"/>
      <c r="D464" s="132"/>
    </row>
    <row r="465" spans="1:4" ht="14.1" hidden="1" customHeight="1" outlineLevel="1">
      <c r="A465" s="127" t="s">
        <v>215</v>
      </c>
      <c r="B465" s="128"/>
      <c r="C465" s="131"/>
      <c r="D465" s="132"/>
    </row>
    <row r="466" spans="1:4" ht="14.1" hidden="1" customHeight="1" outlineLevel="1">
      <c r="A466" s="127" t="s">
        <v>216</v>
      </c>
      <c r="B466" s="128"/>
      <c r="C466" s="131"/>
      <c r="D466" s="132"/>
    </row>
    <row r="467" spans="1:4" ht="14.1" hidden="1" customHeight="1" outlineLevel="1">
      <c r="A467" s="127" t="s">
        <v>217</v>
      </c>
      <c r="B467" s="128"/>
      <c r="C467" s="129">
        <v>80</v>
      </c>
      <c r="D467" s="130">
        <v>5225610</v>
      </c>
    </row>
    <row r="468" spans="1:4" ht="14.1" hidden="1" customHeight="1" outlineLevel="1">
      <c r="A468" s="127" t="s">
        <v>218</v>
      </c>
      <c r="B468" s="128"/>
      <c r="C468" s="131"/>
      <c r="D468" s="132"/>
    </row>
    <row r="469" spans="1:4" ht="14.1" hidden="1" customHeight="1" outlineLevel="1">
      <c r="A469" s="127" t="s">
        <v>219</v>
      </c>
      <c r="B469" s="128"/>
      <c r="C469" s="129">
        <v>0</v>
      </c>
      <c r="D469" s="130">
        <v>0</v>
      </c>
    </row>
    <row r="470" spans="1:4" ht="14.1" hidden="1" customHeight="1" outlineLevel="1">
      <c r="A470" s="127" t="s">
        <v>220</v>
      </c>
      <c r="B470" s="128"/>
      <c r="C470" s="129">
        <v>0</v>
      </c>
      <c r="D470" s="130">
        <v>0</v>
      </c>
    </row>
    <row r="471" spans="1:4" ht="16.8" customHeight="1" collapsed="1">
      <c r="A471" s="133" t="s">
        <v>313</v>
      </c>
      <c r="B471" s="128">
        <v>50000</v>
      </c>
      <c r="C471" s="129">
        <f>SUM($C$453:$C$470)</f>
        <v>976</v>
      </c>
      <c r="D471" s="130">
        <f>SUM($D$453:$D$470)</f>
        <v>58377340</v>
      </c>
    </row>
    <row r="472" spans="1:4" ht="14.1" hidden="1" customHeight="1" outlineLevel="1">
      <c r="A472" s="127" t="s">
        <v>203</v>
      </c>
      <c r="B472" s="128"/>
      <c r="C472" s="129">
        <v>0</v>
      </c>
      <c r="D472" s="130">
        <v>0</v>
      </c>
    </row>
    <row r="473" spans="1:4" ht="14.1" hidden="1" customHeight="1" outlineLevel="1">
      <c r="A473" s="127" t="s">
        <v>204</v>
      </c>
      <c r="B473" s="128"/>
      <c r="C473" s="129">
        <v>0</v>
      </c>
      <c r="D473" s="130">
        <v>0</v>
      </c>
    </row>
    <row r="474" spans="1:4" ht="14.1" hidden="1" customHeight="1" outlineLevel="1">
      <c r="A474" s="127" t="s">
        <v>205</v>
      </c>
      <c r="B474" s="128"/>
      <c r="C474" s="129">
        <v>58</v>
      </c>
      <c r="D474" s="130">
        <v>5669571</v>
      </c>
    </row>
    <row r="475" spans="1:4" ht="14.1" hidden="1" customHeight="1" outlineLevel="1">
      <c r="A475" s="127" t="s">
        <v>206</v>
      </c>
      <c r="B475" s="128"/>
      <c r="C475" s="129">
        <v>12</v>
      </c>
      <c r="D475" s="130">
        <v>1429192</v>
      </c>
    </row>
    <row r="476" spans="1:4" ht="14.1" hidden="1" customHeight="1" outlineLevel="1">
      <c r="A476" s="127" t="s">
        <v>207</v>
      </c>
      <c r="B476" s="128"/>
      <c r="C476" s="129">
        <v>49</v>
      </c>
      <c r="D476" s="130">
        <v>4222655</v>
      </c>
    </row>
    <row r="477" spans="1:4" ht="14.1" hidden="1" customHeight="1" outlineLevel="1">
      <c r="A477" s="127" t="s">
        <v>208</v>
      </c>
      <c r="B477" s="128"/>
      <c r="C477" s="129">
        <v>68</v>
      </c>
      <c r="D477" s="130">
        <v>5413332</v>
      </c>
    </row>
    <row r="478" spans="1:4" ht="14.1" hidden="1" customHeight="1" outlineLevel="1">
      <c r="A478" s="127" t="s">
        <v>209</v>
      </c>
      <c r="B478" s="128"/>
      <c r="C478" s="131"/>
      <c r="D478" s="132"/>
    </row>
    <row r="479" spans="1:4" ht="14.1" hidden="1" customHeight="1" outlineLevel="1">
      <c r="A479" s="127" t="s">
        <v>210</v>
      </c>
      <c r="B479" s="128"/>
      <c r="C479" s="129">
        <v>4</v>
      </c>
      <c r="D479" s="130">
        <v>158979</v>
      </c>
    </row>
    <row r="480" spans="1:4" ht="14.1" hidden="1" customHeight="1" outlineLevel="1">
      <c r="A480" s="127" t="s">
        <v>211</v>
      </c>
      <c r="B480" s="128"/>
      <c r="C480" s="131"/>
      <c r="D480" s="132"/>
    </row>
    <row r="481" spans="1:4" ht="14.1" hidden="1" customHeight="1" outlineLevel="1">
      <c r="A481" s="127" t="s">
        <v>212</v>
      </c>
      <c r="B481" s="128"/>
      <c r="C481" s="129">
        <v>0</v>
      </c>
      <c r="D481" s="130">
        <v>0</v>
      </c>
    </row>
    <row r="482" spans="1:4" ht="14.1" hidden="1" customHeight="1" outlineLevel="1">
      <c r="A482" s="127" t="s">
        <v>213</v>
      </c>
      <c r="B482" s="128"/>
      <c r="C482" s="129">
        <v>10</v>
      </c>
      <c r="D482" s="130">
        <v>912570</v>
      </c>
    </row>
    <row r="483" spans="1:4" ht="14.1" hidden="1" customHeight="1" outlineLevel="1">
      <c r="A483" s="127" t="s">
        <v>214</v>
      </c>
      <c r="B483" s="128"/>
      <c r="C483" s="131"/>
      <c r="D483" s="132"/>
    </row>
    <row r="484" spans="1:4" ht="14.1" hidden="1" customHeight="1" outlineLevel="1">
      <c r="A484" s="127" t="s">
        <v>215</v>
      </c>
      <c r="B484" s="128"/>
      <c r="C484" s="131"/>
      <c r="D484" s="132"/>
    </row>
    <row r="485" spans="1:4" ht="14.1" hidden="1" customHeight="1" outlineLevel="1">
      <c r="A485" s="127" t="s">
        <v>216</v>
      </c>
      <c r="B485" s="128"/>
      <c r="C485" s="131"/>
      <c r="D485" s="132"/>
    </row>
    <row r="486" spans="1:4" ht="14.1" hidden="1" customHeight="1" outlineLevel="1">
      <c r="A486" s="127" t="s">
        <v>217</v>
      </c>
      <c r="B486" s="128"/>
      <c r="C486" s="129">
        <v>23</v>
      </c>
      <c r="D486" s="130">
        <v>2036356</v>
      </c>
    </row>
    <row r="487" spans="1:4" ht="14.1" hidden="1" customHeight="1" outlineLevel="1">
      <c r="A487" s="127" t="s">
        <v>218</v>
      </c>
      <c r="B487" s="128"/>
      <c r="C487" s="131"/>
      <c r="D487" s="132"/>
    </row>
    <row r="488" spans="1:4" ht="14.1" hidden="1" customHeight="1" outlineLevel="1">
      <c r="A488" s="127" t="s">
        <v>219</v>
      </c>
      <c r="B488" s="128"/>
      <c r="C488" s="129">
        <v>0</v>
      </c>
      <c r="D488" s="130">
        <v>0</v>
      </c>
    </row>
    <row r="489" spans="1:4" ht="14.1" hidden="1" customHeight="1" outlineLevel="1">
      <c r="A489" s="127" t="s">
        <v>220</v>
      </c>
      <c r="B489" s="128"/>
      <c r="C489" s="129">
        <v>0</v>
      </c>
      <c r="D489" s="130">
        <v>0</v>
      </c>
    </row>
    <row r="490" spans="1:4" ht="16.8" customHeight="1" collapsed="1">
      <c r="A490" s="133" t="s">
        <v>314</v>
      </c>
      <c r="B490" s="128">
        <v>75000</v>
      </c>
      <c r="C490" s="129">
        <f>SUM($C$472:$C$489)</f>
        <v>224</v>
      </c>
      <c r="D490" s="130">
        <f>SUM($D$472:$D$489)</f>
        <v>19842655</v>
      </c>
    </row>
    <row r="491" spans="1:4" ht="14.1" hidden="1" customHeight="1" outlineLevel="1">
      <c r="A491" s="127" t="s">
        <v>203</v>
      </c>
      <c r="B491" s="128"/>
      <c r="C491" s="129">
        <v>0</v>
      </c>
      <c r="D491" s="130">
        <v>0</v>
      </c>
    </row>
    <row r="492" spans="1:4" ht="14.1" hidden="1" customHeight="1" outlineLevel="1">
      <c r="A492" s="127" t="s">
        <v>204</v>
      </c>
      <c r="B492" s="128"/>
      <c r="C492" s="129">
        <v>0</v>
      </c>
      <c r="D492" s="130">
        <v>0</v>
      </c>
    </row>
    <row r="493" spans="1:4" ht="14.1" hidden="1" customHeight="1" outlineLevel="1">
      <c r="A493" s="127" t="s">
        <v>205</v>
      </c>
      <c r="B493" s="128"/>
      <c r="C493" s="129">
        <v>30</v>
      </c>
      <c r="D493" s="130">
        <v>3720364</v>
      </c>
    </row>
    <row r="494" spans="1:4" ht="14.1" hidden="1" customHeight="1" outlineLevel="1">
      <c r="A494" s="127" t="s">
        <v>206</v>
      </c>
      <c r="B494" s="128"/>
      <c r="C494" s="129">
        <v>10</v>
      </c>
      <c r="D494" s="130">
        <v>1241847</v>
      </c>
    </row>
    <row r="495" spans="1:4" ht="14.1" hidden="1" customHeight="1" outlineLevel="1">
      <c r="A495" s="127" t="s">
        <v>207</v>
      </c>
      <c r="B495" s="128"/>
      <c r="C495" s="129">
        <v>17</v>
      </c>
      <c r="D495" s="130">
        <v>2250470</v>
      </c>
    </row>
    <row r="496" spans="1:4" ht="14.1" hidden="1" customHeight="1" outlineLevel="1">
      <c r="A496" s="127" t="s">
        <v>208</v>
      </c>
      <c r="B496" s="128"/>
      <c r="C496" s="129">
        <v>34</v>
      </c>
      <c r="D496" s="130">
        <v>3940172</v>
      </c>
    </row>
    <row r="497" spans="1:4" ht="14.1" hidden="1" customHeight="1" outlineLevel="1">
      <c r="A497" s="127" t="s">
        <v>209</v>
      </c>
      <c r="B497" s="128"/>
      <c r="C497" s="131"/>
      <c r="D497" s="132"/>
    </row>
    <row r="498" spans="1:4" ht="14.1" hidden="1" customHeight="1" outlineLevel="1">
      <c r="A498" s="127" t="s">
        <v>210</v>
      </c>
      <c r="B498" s="128"/>
      <c r="C498" s="131"/>
      <c r="D498" s="132"/>
    </row>
    <row r="499" spans="1:4" ht="14.1" hidden="1" customHeight="1" outlineLevel="1">
      <c r="A499" s="127" t="s">
        <v>211</v>
      </c>
      <c r="B499" s="128"/>
      <c r="C499" s="131"/>
      <c r="D499" s="132"/>
    </row>
    <row r="500" spans="1:4" ht="14.1" hidden="1" customHeight="1" outlineLevel="1">
      <c r="A500" s="127" t="s">
        <v>212</v>
      </c>
      <c r="B500" s="128"/>
      <c r="C500" s="129">
        <v>0</v>
      </c>
      <c r="D500" s="130">
        <v>0</v>
      </c>
    </row>
    <row r="501" spans="1:4" ht="14.1" hidden="1" customHeight="1" outlineLevel="1">
      <c r="A501" s="127" t="s">
        <v>213</v>
      </c>
      <c r="B501" s="128"/>
      <c r="C501" s="129">
        <v>5</v>
      </c>
      <c r="D501" s="130">
        <v>569071</v>
      </c>
    </row>
    <row r="502" spans="1:4" ht="14.1" hidden="1" customHeight="1" outlineLevel="1">
      <c r="A502" s="127" t="s">
        <v>214</v>
      </c>
      <c r="B502" s="128"/>
      <c r="C502" s="131"/>
      <c r="D502" s="132"/>
    </row>
    <row r="503" spans="1:4" ht="14.1" hidden="1" customHeight="1" outlineLevel="1">
      <c r="A503" s="127" t="s">
        <v>215</v>
      </c>
      <c r="B503" s="128"/>
      <c r="C503" s="131"/>
      <c r="D503" s="132"/>
    </row>
    <row r="504" spans="1:4" ht="14.1" hidden="1" customHeight="1" outlineLevel="1">
      <c r="A504" s="127" t="s">
        <v>216</v>
      </c>
      <c r="B504" s="128"/>
      <c r="C504" s="131"/>
      <c r="D504" s="132"/>
    </row>
    <row r="505" spans="1:4" ht="14.1" hidden="1" customHeight="1" outlineLevel="1">
      <c r="A505" s="127" t="s">
        <v>217</v>
      </c>
      <c r="B505" s="128"/>
      <c r="C505" s="129">
        <v>20</v>
      </c>
      <c r="D505" s="130">
        <v>3353780</v>
      </c>
    </row>
    <row r="506" spans="1:4" ht="14.1" hidden="1" customHeight="1" outlineLevel="1">
      <c r="A506" s="127" t="s">
        <v>218</v>
      </c>
      <c r="B506" s="128"/>
      <c r="C506" s="131"/>
      <c r="D506" s="132"/>
    </row>
    <row r="507" spans="1:4" ht="14.1" hidden="1" customHeight="1" outlineLevel="1">
      <c r="A507" s="127" t="s">
        <v>219</v>
      </c>
      <c r="B507" s="128"/>
      <c r="C507" s="129">
        <v>0</v>
      </c>
      <c r="D507" s="130">
        <v>0</v>
      </c>
    </row>
    <row r="508" spans="1:4" ht="14.1" hidden="1" customHeight="1" outlineLevel="1">
      <c r="A508" s="127" t="s">
        <v>220</v>
      </c>
      <c r="B508" s="128"/>
      <c r="C508" s="129">
        <v>0</v>
      </c>
      <c r="D508" s="130">
        <v>0</v>
      </c>
    </row>
    <row r="509" spans="1:4" ht="16.8" customHeight="1" collapsed="1">
      <c r="A509" s="133" t="s">
        <v>315</v>
      </c>
      <c r="B509" s="128">
        <v>100000</v>
      </c>
      <c r="C509" s="129">
        <f>SUM($C$491:$C$508)</f>
        <v>116</v>
      </c>
      <c r="D509" s="130">
        <f>SUM($D$491:$D$508)</f>
        <v>15075704</v>
      </c>
    </row>
    <row r="510" spans="1:4" ht="14.1" hidden="1" customHeight="1" outlineLevel="1">
      <c r="A510" s="475" t="s">
        <v>203</v>
      </c>
      <c r="B510" s="476"/>
      <c r="C510" s="129">
        <v>0</v>
      </c>
      <c r="D510" s="130">
        <v>0</v>
      </c>
    </row>
    <row r="511" spans="1:4" ht="14.1" hidden="1" customHeight="1" outlineLevel="1">
      <c r="A511" s="475" t="s">
        <v>204</v>
      </c>
      <c r="B511" s="476"/>
      <c r="C511" s="129">
        <v>0</v>
      </c>
      <c r="D511" s="130">
        <v>0</v>
      </c>
    </row>
    <row r="512" spans="1:4" ht="14.1" hidden="1" customHeight="1" outlineLevel="1">
      <c r="A512" s="475" t="s">
        <v>205</v>
      </c>
      <c r="B512" s="476"/>
      <c r="C512" s="129">
        <v>48</v>
      </c>
      <c r="D512" s="130">
        <v>12672209</v>
      </c>
    </row>
    <row r="513" spans="1:4" ht="14.1" hidden="1" customHeight="1" outlineLevel="1">
      <c r="A513" s="475" t="s">
        <v>206</v>
      </c>
      <c r="B513" s="476"/>
      <c r="C513" s="129">
        <v>10</v>
      </c>
      <c r="D513" s="130">
        <v>2867716</v>
      </c>
    </row>
    <row r="514" spans="1:4" ht="14.1" hidden="1" customHeight="1" outlineLevel="1">
      <c r="A514" s="475" t="s">
        <v>207</v>
      </c>
      <c r="B514" s="476"/>
      <c r="C514" s="129">
        <v>39</v>
      </c>
      <c r="D514" s="130">
        <v>9627973</v>
      </c>
    </row>
    <row r="515" spans="1:4" ht="14.1" hidden="1" customHeight="1" outlineLevel="1">
      <c r="A515" s="475" t="s">
        <v>208</v>
      </c>
      <c r="B515" s="476"/>
      <c r="C515" s="129">
        <v>34</v>
      </c>
      <c r="D515" s="130">
        <v>8269845</v>
      </c>
    </row>
    <row r="516" spans="1:4" ht="14.1" hidden="1" customHeight="1" outlineLevel="1">
      <c r="A516" s="475" t="s">
        <v>209</v>
      </c>
      <c r="B516" s="476"/>
      <c r="C516" s="131"/>
      <c r="D516" s="132"/>
    </row>
    <row r="517" spans="1:4" ht="14.1" hidden="1" customHeight="1" outlineLevel="1">
      <c r="A517" s="475" t="s">
        <v>210</v>
      </c>
      <c r="B517" s="476"/>
      <c r="C517" s="131"/>
      <c r="D517" s="132"/>
    </row>
    <row r="518" spans="1:4" ht="14.1" hidden="1" customHeight="1" outlineLevel="1">
      <c r="A518" s="475" t="s">
        <v>211</v>
      </c>
      <c r="B518" s="476"/>
      <c r="C518" s="131"/>
      <c r="D518" s="132"/>
    </row>
    <row r="519" spans="1:4" ht="14.1" hidden="1" customHeight="1" outlineLevel="1">
      <c r="A519" s="475" t="s">
        <v>212</v>
      </c>
      <c r="B519" s="476"/>
      <c r="C519" s="129">
        <v>0</v>
      </c>
      <c r="D519" s="130">
        <v>0</v>
      </c>
    </row>
    <row r="520" spans="1:4" ht="14.1" hidden="1" customHeight="1" outlineLevel="1">
      <c r="A520" s="475" t="s">
        <v>213</v>
      </c>
      <c r="B520" s="476"/>
      <c r="C520" s="129">
        <v>-1</v>
      </c>
      <c r="D520" s="130">
        <v>-283769</v>
      </c>
    </row>
    <row r="521" spans="1:4" ht="14.1" hidden="1" customHeight="1" outlineLevel="1">
      <c r="A521" s="475" t="s">
        <v>214</v>
      </c>
      <c r="B521" s="476"/>
      <c r="C521" s="131"/>
      <c r="D521" s="132"/>
    </row>
    <row r="522" spans="1:4" ht="14.1" hidden="1" customHeight="1" outlineLevel="1">
      <c r="A522" s="475" t="s">
        <v>215</v>
      </c>
      <c r="B522" s="476"/>
      <c r="C522" s="131"/>
      <c r="D522" s="132"/>
    </row>
    <row r="523" spans="1:4" ht="14.1" hidden="1" customHeight="1" outlineLevel="1">
      <c r="A523" s="475" t="s">
        <v>216</v>
      </c>
      <c r="B523" s="476"/>
      <c r="C523" s="131"/>
      <c r="D523" s="132"/>
    </row>
    <row r="524" spans="1:4" ht="14.1" hidden="1" customHeight="1" outlineLevel="1">
      <c r="A524" s="475" t="s">
        <v>217</v>
      </c>
      <c r="B524" s="476"/>
      <c r="C524" s="129">
        <v>3</v>
      </c>
      <c r="D524" s="130">
        <v>402296</v>
      </c>
    </row>
    <row r="525" spans="1:4" ht="14.1" hidden="1" customHeight="1" outlineLevel="1">
      <c r="A525" s="475" t="s">
        <v>218</v>
      </c>
      <c r="B525" s="476"/>
      <c r="C525" s="131"/>
      <c r="D525" s="132"/>
    </row>
    <row r="526" spans="1:4" ht="14.1" hidden="1" customHeight="1" outlineLevel="1">
      <c r="A526" s="475" t="s">
        <v>219</v>
      </c>
      <c r="B526" s="476"/>
      <c r="C526" s="129">
        <v>0</v>
      </c>
      <c r="D526" s="130">
        <v>0</v>
      </c>
    </row>
    <row r="527" spans="1:4" ht="14.1" hidden="1" customHeight="1" outlineLevel="1">
      <c r="A527" s="475" t="s">
        <v>220</v>
      </c>
      <c r="B527" s="476"/>
      <c r="C527" s="129">
        <v>0</v>
      </c>
      <c r="D527" s="130">
        <v>0</v>
      </c>
    </row>
    <row r="528" spans="1:4" ht="16.8" customHeight="1" collapsed="1">
      <c r="A528" s="480" t="s">
        <v>316</v>
      </c>
      <c r="B528" s="481"/>
      <c r="C528" s="129">
        <f>SUM($C$510:$C$527)</f>
        <v>133</v>
      </c>
      <c r="D528" s="130">
        <f>SUM($D$510:$D$527)</f>
        <v>33556270</v>
      </c>
    </row>
    <row r="529" spans="1:4" ht="17.399999999999999" hidden="1" customHeight="1" outlineLevel="1" thickBot="1">
      <c r="A529" s="478" t="s">
        <v>203</v>
      </c>
      <c r="B529" s="479"/>
      <c r="C529" s="134">
        <v>190997</v>
      </c>
      <c r="D529" s="134">
        <v>57755755</v>
      </c>
    </row>
    <row r="530" spans="1:4" ht="17.399999999999999" hidden="1" customHeight="1" outlineLevel="1" thickBot="1">
      <c r="A530" s="478" t="s">
        <v>204</v>
      </c>
      <c r="B530" s="479"/>
      <c r="C530" s="134">
        <v>40925</v>
      </c>
      <c r="D530" s="134">
        <v>35779479.410999998</v>
      </c>
    </row>
    <row r="531" spans="1:4" ht="17.399999999999999" hidden="1" customHeight="1" outlineLevel="1" thickBot="1">
      <c r="A531" s="478" t="s">
        <v>205</v>
      </c>
      <c r="B531" s="479"/>
      <c r="C531" s="134">
        <v>562567</v>
      </c>
      <c r="D531" s="134">
        <v>214490767</v>
      </c>
    </row>
    <row r="532" spans="1:4" ht="17.399999999999999" hidden="1" customHeight="1" outlineLevel="1" thickBot="1">
      <c r="A532" s="478" t="s">
        <v>206</v>
      </c>
      <c r="B532" s="479"/>
      <c r="C532" s="134">
        <v>89697</v>
      </c>
      <c r="D532" s="134">
        <v>43991711</v>
      </c>
    </row>
    <row r="533" spans="1:4" ht="17.399999999999999" hidden="1" customHeight="1" outlineLevel="1" thickBot="1">
      <c r="A533" s="478" t="s">
        <v>207</v>
      </c>
      <c r="B533" s="479"/>
      <c r="C533" s="134">
        <v>502667</v>
      </c>
      <c r="D533" s="134">
        <v>218810009</v>
      </c>
    </row>
    <row r="534" spans="1:4" ht="17.399999999999999" hidden="1" customHeight="1" outlineLevel="1" thickBot="1">
      <c r="A534" s="478" t="s">
        <v>208</v>
      </c>
      <c r="B534" s="479"/>
      <c r="C534" s="134">
        <v>221835</v>
      </c>
      <c r="D534" s="134">
        <v>312200975</v>
      </c>
    </row>
    <row r="535" spans="1:4" ht="17.399999999999999" hidden="1" customHeight="1" outlineLevel="1" thickBot="1">
      <c r="A535" s="478" t="s">
        <v>209</v>
      </c>
      <c r="B535" s="479"/>
      <c r="C535" s="134">
        <v>92369</v>
      </c>
      <c r="D535" s="134">
        <v>21383044.100000001</v>
      </c>
    </row>
    <row r="536" spans="1:4" ht="17.399999999999999" hidden="1" customHeight="1" outlineLevel="1" thickBot="1">
      <c r="A536" s="478" t="s">
        <v>210</v>
      </c>
      <c r="B536" s="479"/>
      <c r="C536" s="134">
        <v>101684</v>
      </c>
      <c r="D536" s="134">
        <v>29553591</v>
      </c>
    </row>
    <row r="537" spans="1:4" ht="17.399999999999999" hidden="1" customHeight="1" outlineLevel="1" thickBot="1">
      <c r="A537" s="478" t="s">
        <v>211</v>
      </c>
      <c r="B537" s="479"/>
      <c r="C537" s="134">
        <v>115067</v>
      </c>
      <c r="D537" s="134">
        <v>22267342</v>
      </c>
    </row>
    <row r="538" spans="1:4" ht="17.399999999999999" hidden="1" customHeight="1" outlineLevel="1" thickBot="1">
      <c r="A538" s="478" t="s">
        <v>212</v>
      </c>
      <c r="B538" s="479"/>
      <c r="C538" s="134">
        <v>18267</v>
      </c>
      <c r="D538" s="134">
        <v>15488885.779999999</v>
      </c>
    </row>
    <row r="539" spans="1:4" ht="17.399999999999999" hidden="1" customHeight="1" outlineLevel="1" thickBot="1">
      <c r="A539" s="478" t="s">
        <v>213</v>
      </c>
      <c r="B539" s="479"/>
      <c r="C539" s="134">
        <v>91504</v>
      </c>
      <c r="D539" s="134">
        <v>108678101</v>
      </c>
    </row>
    <row r="540" spans="1:4" ht="17.399999999999999" hidden="1" customHeight="1" outlineLevel="1" thickBot="1">
      <c r="A540" s="478" t="s">
        <v>214</v>
      </c>
      <c r="B540" s="479"/>
      <c r="C540" s="134">
        <v>32619</v>
      </c>
      <c r="D540" s="134">
        <v>6780130.7999999998</v>
      </c>
    </row>
    <row r="541" spans="1:4" ht="17.399999999999999" hidden="1" customHeight="1" outlineLevel="1" thickBot="1">
      <c r="A541" s="478" t="s">
        <v>215</v>
      </c>
      <c r="B541" s="479"/>
      <c r="C541" s="134">
        <v>4377</v>
      </c>
      <c r="D541" s="134">
        <v>2934660.7</v>
      </c>
    </row>
    <row r="542" spans="1:4" ht="17.399999999999999" hidden="1" customHeight="1" outlineLevel="1" thickBot="1">
      <c r="A542" s="478" t="s">
        <v>216</v>
      </c>
      <c r="B542" s="479"/>
      <c r="C542" s="134">
        <v>1</v>
      </c>
      <c r="D542" s="134">
        <v>1286</v>
      </c>
    </row>
    <row r="543" spans="1:4" ht="17.399999999999999" hidden="1" customHeight="1" outlineLevel="1" thickBot="1">
      <c r="A543" s="478" t="s">
        <v>217</v>
      </c>
      <c r="B543" s="479"/>
      <c r="C543" s="134">
        <v>197335</v>
      </c>
      <c r="D543" s="134">
        <v>225332778</v>
      </c>
    </row>
    <row r="544" spans="1:4" ht="17.399999999999999" hidden="1" customHeight="1" outlineLevel="1" thickBot="1">
      <c r="A544" s="478" t="s">
        <v>218</v>
      </c>
      <c r="B544" s="479"/>
      <c r="C544" s="134">
        <v>91220</v>
      </c>
      <c r="D544" s="134">
        <v>88509526</v>
      </c>
    </row>
    <row r="545" spans="1:4" ht="17.399999999999999" hidden="1" customHeight="1" outlineLevel="1" thickBot="1">
      <c r="A545" s="478" t="s">
        <v>219</v>
      </c>
      <c r="B545" s="479"/>
      <c r="C545" s="134">
        <v>29346</v>
      </c>
      <c r="D545" s="134">
        <v>27538205.989999998</v>
      </c>
    </row>
    <row r="546" spans="1:4" ht="17.399999999999999" hidden="1" customHeight="1" outlineLevel="1" thickBot="1">
      <c r="A546" s="478" t="s">
        <v>220</v>
      </c>
      <c r="B546" s="479"/>
      <c r="C546" s="134">
        <v>56221</v>
      </c>
      <c r="D546" s="134">
        <v>48876178.810000002</v>
      </c>
    </row>
    <row r="547" spans="1:4" ht="17.399999999999999" customHeight="1" collapsed="1" thickBot="1">
      <c r="A547" s="482" t="s">
        <v>317</v>
      </c>
      <c r="B547" s="483"/>
      <c r="C547" s="134">
        <f>SUM($C$529:$C$546)</f>
        <v>2438698</v>
      </c>
      <c r="D547" s="134">
        <f>SUM($D$529:$D$546)</f>
        <v>1480372426.5909998</v>
      </c>
    </row>
  </sheetData>
  <sheetProtection selectLockedCells="1"/>
  <mergeCells count="52">
    <mergeCell ref="A543:B543"/>
    <mergeCell ref="A544:B544"/>
    <mergeCell ref="A545:B545"/>
    <mergeCell ref="A546:B546"/>
    <mergeCell ref="A547:B547"/>
    <mergeCell ref="A542:B542"/>
    <mergeCell ref="A531:B531"/>
    <mergeCell ref="A532:B532"/>
    <mergeCell ref="A533:B533"/>
    <mergeCell ref="A534:B534"/>
    <mergeCell ref="A535:B535"/>
    <mergeCell ref="A536:B536"/>
    <mergeCell ref="A537:B537"/>
    <mergeCell ref="A538:B538"/>
    <mergeCell ref="A539:B539"/>
    <mergeCell ref="A540:B540"/>
    <mergeCell ref="A541:B541"/>
    <mergeCell ref="A530:B530"/>
    <mergeCell ref="A519:B519"/>
    <mergeCell ref="A520:B520"/>
    <mergeCell ref="A521:B521"/>
    <mergeCell ref="A522:B522"/>
    <mergeCell ref="A523:B523"/>
    <mergeCell ref="A524:B524"/>
    <mergeCell ref="A525:B525"/>
    <mergeCell ref="A526:B526"/>
    <mergeCell ref="A527:B527"/>
    <mergeCell ref="A528:B528"/>
    <mergeCell ref="A529:B529"/>
    <mergeCell ref="A518:B518"/>
    <mergeCell ref="A13:D13"/>
    <mergeCell ref="A14:B14"/>
    <mergeCell ref="A510:B510"/>
    <mergeCell ref="A511:B511"/>
    <mergeCell ref="A512:B512"/>
    <mergeCell ref="A513:B513"/>
    <mergeCell ref="A514:B514"/>
    <mergeCell ref="A515:B515"/>
    <mergeCell ref="A516:B516"/>
    <mergeCell ref="A517:B517"/>
    <mergeCell ref="A12:D12"/>
    <mergeCell ref="A1:D1"/>
    <mergeCell ref="A2:D2"/>
    <mergeCell ref="A3:D3"/>
    <mergeCell ref="A4:D4"/>
    <mergeCell ref="A5:D5"/>
    <mergeCell ref="A6:D6"/>
    <mergeCell ref="A7:D7"/>
    <mergeCell ref="A8:D8"/>
    <mergeCell ref="A9:D9"/>
    <mergeCell ref="A10:D10"/>
    <mergeCell ref="A11:D11"/>
  </mergeCells>
  <printOptions horizontalCentered="1"/>
  <pageMargins left="0.75" right="0.75" top="0.57999999999999996" bottom="0.55000000000000004" header="0.57999999999999996" footer="0.5"/>
  <pageSetup firstPageNumber="29" orientation="portrait" useFirstPageNumber="1" r:id="rId1"/>
  <headerFooter alignWithMargins="0">
    <oddFooter>&amp;LSource:  Schedule S-3
Texas Title Insurance Statistical Plan&amp;C&amp;P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992F2-CCE0-44E4-B42E-066AC574AE5C}">
  <dimension ref="A1:D659"/>
  <sheetViews>
    <sheetView showGridLines="0" workbookViewId="0">
      <selection activeCell="H15" sqref="H15"/>
    </sheetView>
  </sheetViews>
  <sheetFormatPr defaultRowHeight="157.19999999999999" customHeight="1" outlineLevelRow="1"/>
  <cols>
    <col min="1" max="2" width="12.6640625" style="2" customWidth="1"/>
    <col min="3" max="3" width="23.88671875" style="2" customWidth="1"/>
    <col min="4" max="4" width="28.5546875" style="2" customWidth="1"/>
    <col min="5" max="254" width="8.88671875" style="2"/>
    <col min="255" max="256" width="12.6640625" style="2" customWidth="1"/>
    <col min="257" max="257" width="23.88671875" style="2" customWidth="1"/>
    <col min="258" max="258" width="28.5546875" style="2" customWidth="1"/>
    <col min="259" max="510" width="8.88671875" style="2"/>
    <col min="511" max="512" width="12.6640625" style="2" customWidth="1"/>
    <col min="513" max="513" width="23.88671875" style="2" customWidth="1"/>
    <col min="514" max="514" width="28.5546875" style="2" customWidth="1"/>
    <col min="515" max="766" width="8.88671875" style="2"/>
    <col min="767" max="768" width="12.6640625" style="2" customWidth="1"/>
    <col min="769" max="769" width="23.88671875" style="2" customWidth="1"/>
    <col min="770" max="770" width="28.5546875" style="2" customWidth="1"/>
    <col min="771" max="1022" width="8.88671875" style="2"/>
    <col min="1023" max="1024" width="12.6640625" style="2" customWidth="1"/>
    <col min="1025" max="1025" width="23.88671875" style="2" customWidth="1"/>
    <col min="1026" max="1026" width="28.5546875" style="2" customWidth="1"/>
    <col min="1027" max="1278" width="8.88671875" style="2"/>
    <col min="1279" max="1280" width="12.6640625" style="2" customWidth="1"/>
    <col min="1281" max="1281" width="23.88671875" style="2" customWidth="1"/>
    <col min="1282" max="1282" width="28.5546875" style="2" customWidth="1"/>
    <col min="1283" max="1534" width="8.88671875" style="2"/>
    <col min="1535" max="1536" width="12.6640625" style="2" customWidth="1"/>
    <col min="1537" max="1537" width="23.88671875" style="2" customWidth="1"/>
    <col min="1538" max="1538" width="28.5546875" style="2" customWidth="1"/>
    <col min="1539" max="1790" width="8.88671875" style="2"/>
    <col min="1791" max="1792" width="12.6640625" style="2" customWidth="1"/>
    <col min="1793" max="1793" width="23.88671875" style="2" customWidth="1"/>
    <col min="1794" max="1794" width="28.5546875" style="2" customWidth="1"/>
    <col min="1795" max="2046" width="8.88671875" style="2"/>
    <col min="2047" max="2048" width="12.6640625" style="2" customWidth="1"/>
    <col min="2049" max="2049" width="23.88671875" style="2" customWidth="1"/>
    <col min="2050" max="2050" width="28.5546875" style="2" customWidth="1"/>
    <col min="2051" max="2302" width="8.88671875" style="2"/>
    <col min="2303" max="2304" width="12.6640625" style="2" customWidth="1"/>
    <col min="2305" max="2305" width="23.88671875" style="2" customWidth="1"/>
    <col min="2306" max="2306" width="28.5546875" style="2" customWidth="1"/>
    <col min="2307" max="2558" width="8.88671875" style="2"/>
    <col min="2559" max="2560" width="12.6640625" style="2" customWidth="1"/>
    <col min="2561" max="2561" width="23.88671875" style="2" customWidth="1"/>
    <col min="2562" max="2562" width="28.5546875" style="2" customWidth="1"/>
    <col min="2563" max="2814" width="8.88671875" style="2"/>
    <col min="2815" max="2816" width="12.6640625" style="2" customWidth="1"/>
    <col min="2817" max="2817" width="23.88671875" style="2" customWidth="1"/>
    <col min="2818" max="2818" width="28.5546875" style="2" customWidth="1"/>
    <col min="2819" max="3070" width="8.88671875" style="2"/>
    <col min="3071" max="3072" width="12.6640625" style="2" customWidth="1"/>
    <col min="3073" max="3073" width="23.88671875" style="2" customWidth="1"/>
    <col min="3074" max="3074" width="28.5546875" style="2" customWidth="1"/>
    <col min="3075" max="3326" width="8.88671875" style="2"/>
    <col min="3327" max="3328" width="12.6640625" style="2" customWidth="1"/>
    <col min="3329" max="3329" width="23.88671875" style="2" customWidth="1"/>
    <col min="3330" max="3330" width="28.5546875" style="2" customWidth="1"/>
    <col min="3331" max="3582" width="8.88671875" style="2"/>
    <col min="3583" max="3584" width="12.6640625" style="2" customWidth="1"/>
    <col min="3585" max="3585" width="23.88671875" style="2" customWidth="1"/>
    <col min="3586" max="3586" width="28.5546875" style="2" customWidth="1"/>
    <col min="3587" max="3838" width="8.88671875" style="2"/>
    <col min="3839" max="3840" width="12.6640625" style="2" customWidth="1"/>
    <col min="3841" max="3841" width="23.88671875" style="2" customWidth="1"/>
    <col min="3842" max="3842" width="28.5546875" style="2" customWidth="1"/>
    <col min="3843" max="4094" width="8.88671875" style="2"/>
    <col min="4095" max="4096" width="12.6640625" style="2" customWidth="1"/>
    <col min="4097" max="4097" width="23.88671875" style="2" customWidth="1"/>
    <col min="4098" max="4098" width="28.5546875" style="2" customWidth="1"/>
    <col min="4099" max="4350" width="8.88671875" style="2"/>
    <col min="4351" max="4352" width="12.6640625" style="2" customWidth="1"/>
    <col min="4353" max="4353" width="23.88671875" style="2" customWidth="1"/>
    <col min="4354" max="4354" width="28.5546875" style="2" customWidth="1"/>
    <col min="4355" max="4606" width="8.88671875" style="2"/>
    <col min="4607" max="4608" width="12.6640625" style="2" customWidth="1"/>
    <col min="4609" max="4609" width="23.88671875" style="2" customWidth="1"/>
    <col min="4610" max="4610" width="28.5546875" style="2" customWidth="1"/>
    <col min="4611" max="4862" width="8.88671875" style="2"/>
    <col min="4863" max="4864" width="12.6640625" style="2" customWidth="1"/>
    <col min="4865" max="4865" width="23.88671875" style="2" customWidth="1"/>
    <col min="4866" max="4866" width="28.5546875" style="2" customWidth="1"/>
    <col min="4867" max="5118" width="8.88671875" style="2"/>
    <col min="5119" max="5120" width="12.6640625" style="2" customWidth="1"/>
    <col min="5121" max="5121" width="23.88671875" style="2" customWidth="1"/>
    <col min="5122" max="5122" width="28.5546875" style="2" customWidth="1"/>
    <col min="5123" max="5374" width="8.88671875" style="2"/>
    <col min="5375" max="5376" width="12.6640625" style="2" customWidth="1"/>
    <col min="5377" max="5377" width="23.88671875" style="2" customWidth="1"/>
    <col min="5378" max="5378" width="28.5546875" style="2" customWidth="1"/>
    <col min="5379" max="5630" width="8.88671875" style="2"/>
    <col min="5631" max="5632" width="12.6640625" style="2" customWidth="1"/>
    <col min="5633" max="5633" width="23.88671875" style="2" customWidth="1"/>
    <col min="5634" max="5634" width="28.5546875" style="2" customWidth="1"/>
    <col min="5635" max="5886" width="8.88671875" style="2"/>
    <col min="5887" max="5888" width="12.6640625" style="2" customWidth="1"/>
    <col min="5889" max="5889" width="23.88671875" style="2" customWidth="1"/>
    <col min="5890" max="5890" width="28.5546875" style="2" customWidth="1"/>
    <col min="5891" max="6142" width="8.88671875" style="2"/>
    <col min="6143" max="6144" width="12.6640625" style="2" customWidth="1"/>
    <col min="6145" max="6145" width="23.88671875" style="2" customWidth="1"/>
    <col min="6146" max="6146" width="28.5546875" style="2" customWidth="1"/>
    <col min="6147" max="6398" width="8.88671875" style="2"/>
    <col min="6399" max="6400" width="12.6640625" style="2" customWidth="1"/>
    <col min="6401" max="6401" width="23.88671875" style="2" customWidth="1"/>
    <col min="6402" max="6402" width="28.5546875" style="2" customWidth="1"/>
    <col min="6403" max="6654" width="8.88671875" style="2"/>
    <col min="6655" max="6656" width="12.6640625" style="2" customWidth="1"/>
    <col min="6657" max="6657" width="23.88671875" style="2" customWidth="1"/>
    <col min="6658" max="6658" width="28.5546875" style="2" customWidth="1"/>
    <col min="6659" max="6910" width="8.88671875" style="2"/>
    <col min="6911" max="6912" width="12.6640625" style="2" customWidth="1"/>
    <col min="6913" max="6913" width="23.88671875" style="2" customWidth="1"/>
    <col min="6914" max="6914" width="28.5546875" style="2" customWidth="1"/>
    <col min="6915" max="7166" width="8.88671875" style="2"/>
    <col min="7167" max="7168" width="12.6640625" style="2" customWidth="1"/>
    <col min="7169" max="7169" width="23.88671875" style="2" customWidth="1"/>
    <col min="7170" max="7170" width="28.5546875" style="2" customWidth="1"/>
    <col min="7171" max="7422" width="8.88671875" style="2"/>
    <col min="7423" max="7424" width="12.6640625" style="2" customWidth="1"/>
    <col min="7425" max="7425" width="23.88671875" style="2" customWidth="1"/>
    <col min="7426" max="7426" width="28.5546875" style="2" customWidth="1"/>
    <col min="7427" max="7678" width="8.88671875" style="2"/>
    <col min="7679" max="7680" width="12.6640625" style="2" customWidth="1"/>
    <col min="7681" max="7681" width="23.88671875" style="2" customWidth="1"/>
    <col min="7682" max="7682" width="28.5546875" style="2" customWidth="1"/>
    <col min="7683" max="7934" width="8.88671875" style="2"/>
    <col min="7935" max="7936" width="12.6640625" style="2" customWidth="1"/>
    <col min="7937" max="7937" width="23.88671875" style="2" customWidth="1"/>
    <col min="7938" max="7938" width="28.5546875" style="2" customWidth="1"/>
    <col min="7939" max="8190" width="8.88671875" style="2"/>
    <col min="8191" max="8192" width="12.6640625" style="2" customWidth="1"/>
    <col min="8193" max="8193" width="23.88671875" style="2" customWidth="1"/>
    <col min="8194" max="8194" width="28.5546875" style="2" customWidth="1"/>
    <col min="8195" max="8446" width="8.88671875" style="2"/>
    <col min="8447" max="8448" width="12.6640625" style="2" customWidth="1"/>
    <col min="8449" max="8449" width="23.88671875" style="2" customWidth="1"/>
    <col min="8450" max="8450" width="28.5546875" style="2" customWidth="1"/>
    <col min="8451" max="8702" width="8.88671875" style="2"/>
    <col min="8703" max="8704" width="12.6640625" style="2" customWidth="1"/>
    <col min="8705" max="8705" width="23.88671875" style="2" customWidth="1"/>
    <col min="8706" max="8706" width="28.5546875" style="2" customWidth="1"/>
    <col min="8707" max="8958" width="8.88671875" style="2"/>
    <col min="8959" max="8960" width="12.6640625" style="2" customWidth="1"/>
    <col min="8961" max="8961" width="23.88671875" style="2" customWidth="1"/>
    <col min="8962" max="8962" width="28.5546875" style="2" customWidth="1"/>
    <col min="8963" max="9214" width="8.88671875" style="2"/>
    <col min="9215" max="9216" width="12.6640625" style="2" customWidth="1"/>
    <col min="9217" max="9217" width="23.88671875" style="2" customWidth="1"/>
    <col min="9218" max="9218" width="28.5546875" style="2" customWidth="1"/>
    <col min="9219" max="9470" width="8.88671875" style="2"/>
    <col min="9471" max="9472" width="12.6640625" style="2" customWidth="1"/>
    <col min="9473" max="9473" width="23.88671875" style="2" customWidth="1"/>
    <col min="9474" max="9474" width="28.5546875" style="2" customWidth="1"/>
    <col min="9475" max="9726" width="8.88671875" style="2"/>
    <col min="9727" max="9728" width="12.6640625" style="2" customWidth="1"/>
    <col min="9729" max="9729" width="23.88671875" style="2" customWidth="1"/>
    <col min="9730" max="9730" width="28.5546875" style="2" customWidth="1"/>
    <col min="9731" max="9982" width="8.88671875" style="2"/>
    <col min="9983" max="9984" width="12.6640625" style="2" customWidth="1"/>
    <col min="9985" max="9985" width="23.88671875" style="2" customWidth="1"/>
    <col min="9986" max="9986" width="28.5546875" style="2" customWidth="1"/>
    <col min="9987" max="10238" width="8.88671875" style="2"/>
    <col min="10239" max="10240" width="12.6640625" style="2" customWidth="1"/>
    <col min="10241" max="10241" width="23.88671875" style="2" customWidth="1"/>
    <col min="10242" max="10242" width="28.5546875" style="2" customWidth="1"/>
    <col min="10243" max="10494" width="8.88671875" style="2"/>
    <col min="10495" max="10496" width="12.6640625" style="2" customWidth="1"/>
    <col min="10497" max="10497" width="23.88671875" style="2" customWidth="1"/>
    <col min="10498" max="10498" width="28.5546875" style="2" customWidth="1"/>
    <col min="10499" max="10750" width="8.88671875" style="2"/>
    <col min="10751" max="10752" width="12.6640625" style="2" customWidth="1"/>
    <col min="10753" max="10753" width="23.88671875" style="2" customWidth="1"/>
    <col min="10754" max="10754" width="28.5546875" style="2" customWidth="1"/>
    <col min="10755" max="11006" width="8.88671875" style="2"/>
    <col min="11007" max="11008" width="12.6640625" style="2" customWidth="1"/>
    <col min="11009" max="11009" width="23.88671875" style="2" customWidth="1"/>
    <col min="11010" max="11010" width="28.5546875" style="2" customWidth="1"/>
    <col min="11011" max="11262" width="8.88671875" style="2"/>
    <col min="11263" max="11264" width="12.6640625" style="2" customWidth="1"/>
    <col min="11265" max="11265" width="23.88671875" style="2" customWidth="1"/>
    <col min="11266" max="11266" width="28.5546875" style="2" customWidth="1"/>
    <col min="11267" max="11518" width="8.88671875" style="2"/>
    <col min="11519" max="11520" width="12.6640625" style="2" customWidth="1"/>
    <col min="11521" max="11521" width="23.88671875" style="2" customWidth="1"/>
    <col min="11522" max="11522" width="28.5546875" style="2" customWidth="1"/>
    <col min="11523" max="11774" width="8.88671875" style="2"/>
    <col min="11775" max="11776" width="12.6640625" style="2" customWidth="1"/>
    <col min="11777" max="11777" width="23.88671875" style="2" customWidth="1"/>
    <col min="11778" max="11778" width="28.5546875" style="2" customWidth="1"/>
    <col min="11779" max="12030" width="8.88671875" style="2"/>
    <col min="12031" max="12032" width="12.6640625" style="2" customWidth="1"/>
    <col min="12033" max="12033" width="23.88671875" style="2" customWidth="1"/>
    <col min="12034" max="12034" width="28.5546875" style="2" customWidth="1"/>
    <col min="12035" max="12286" width="8.88671875" style="2"/>
    <col min="12287" max="12288" width="12.6640625" style="2" customWidth="1"/>
    <col min="12289" max="12289" width="23.88671875" style="2" customWidth="1"/>
    <col min="12290" max="12290" width="28.5546875" style="2" customWidth="1"/>
    <col min="12291" max="12542" width="8.88671875" style="2"/>
    <col min="12543" max="12544" width="12.6640625" style="2" customWidth="1"/>
    <col min="12545" max="12545" width="23.88671875" style="2" customWidth="1"/>
    <col min="12546" max="12546" width="28.5546875" style="2" customWidth="1"/>
    <col min="12547" max="12798" width="8.88671875" style="2"/>
    <col min="12799" max="12800" width="12.6640625" style="2" customWidth="1"/>
    <col min="12801" max="12801" width="23.88671875" style="2" customWidth="1"/>
    <col min="12802" max="12802" width="28.5546875" style="2" customWidth="1"/>
    <col min="12803" max="13054" width="8.88671875" style="2"/>
    <col min="13055" max="13056" width="12.6640625" style="2" customWidth="1"/>
    <col min="13057" max="13057" width="23.88671875" style="2" customWidth="1"/>
    <col min="13058" max="13058" width="28.5546875" style="2" customWidth="1"/>
    <col min="13059" max="13310" width="8.88671875" style="2"/>
    <col min="13311" max="13312" width="12.6640625" style="2" customWidth="1"/>
    <col min="13313" max="13313" width="23.88671875" style="2" customWidth="1"/>
    <col min="13314" max="13314" width="28.5546875" style="2" customWidth="1"/>
    <col min="13315" max="13566" width="8.88671875" style="2"/>
    <col min="13567" max="13568" width="12.6640625" style="2" customWidth="1"/>
    <col min="13569" max="13569" width="23.88671875" style="2" customWidth="1"/>
    <col min="13570" max="13570" width="28.5546875" style="2" customWidth="1"/>
    <col min="13571" max="13822" width="8.88671875" style="2"/>
    <col min="13823" max="13824" width="12.6640625" style="2" customWidth="1"/>
    <col min="13825" max="13825" width="23.88671875" style="2" customWidth="1"/>
    <col min="13826" max="13826" width="28.5546875" style="2" customWidth="1"/>
    <col min="13827" max="14078" width="8.88671875" style="2"/>
    <col min="14079" max="14080" width="12.6640625" style="2" customWidth="1"/>
    <col min="14081" max="14081" width="23.88671875" style="2" customWidth="1"/>
    <col min="14082" max="14082" width="28.5546875" style="2" customWidth="1"/>
    <col min="14083" max="14334" width="8.88671875" style="2"/>
    <col min="14335" max="14336" width="12.6640625" style="2" customWidth="1"/>
    <col min="14337" max="14337" width="23.88671875" style="2" customWidth="1"/>
    <col min="14338" max="14338" width="28.5546875" style="2" customWidth="1"/>
    <col min="14339" max="14590" width="8.88671875" style="2"/>
    <col min="14591" max="14592" width="12.6640625" style="2" customWidth="1"/>
    <col min="14593" max="14593" width="23.88671875" style="2" customWidth="1"/>
    <col min="14594" max="14594" width="28.5546875" style="2" customWidth="1"/>
    <col min="14595" max="14846" width="8.88671875" style="2"/>
    <col min="14847" max="14848" width="12.6640625" style="2" customWidth="1"/>
    <col min="14849" max="14849" width="23.88671875" style="2" customWidth="1"/>
    <col min="14850" max="14850" width="28.5546875" style="2" customWidth="1"/>
    <col min="14851" max="15102" width="8.88671875" style="2"/>
    <col min="15103" max="15104" width="12.6640625" style="2" customWidth="1"/>
    <col min="15105" max="15105" width="23.88671875" style="2" customWidth="1"/>
    <col min="15106" max="15106" width="28.5546875" style="2" customWidth="1"/>
    <col min="15107" max="15358" width="8.88671875" style="2"/>
    <col min="15359" max="15360" width="12.6640625" style="2" customWidth="1"/>
    <col min="15361" max="15361" width="23.88671875" style="2" customWidth="1"/>
    <col min="15362" max="15362" width="28.5546875" style="2" customWidth="1"/>
    <col min="15363" max="15614" width="8.88671875" style="2"/>
    <col min="15615" max="15616" width="12.6640625" style="2" customWidth="1"/>
    <col min="15617" max="15617" width="23.88671875" style="2" customWidth="1"/>
    <col min="15618" max="15618" width="28.5546875" style="2" customWidth="1"/>
    <col min="15619" max="15870" width="8.88671875" style="2"/>
    <col min="15871" max="15872" width="12.6640625" style="2" customWidth="1"/>
    <col min="15873" max="15873" width="23.88671875" style="2" customWidth="1"/>
    <col min="15874" max="15874" width="28.5546875" style="2" customWidth="1"/>
    <col min="15875" max="16126" width="8.88671875" style="2"/>
    <col min="16127" max="16128" width="12.6640625" style="2" customWidth="1"/>
    <col min="16129" max="16129" width="23.88671875" style="2" customWidth="1"/>
    <col min="16130" max="16130" width="28.5546875" style="2" customWidth="1"/>
    <col min="16131" max="16384" width="8.88671875" style="2"/>
  </cols>
  <sheetData>
    <row r="1" spans="1:4" ht="19.2" customHeight="1">
      <c r="A1" s="456" t="s">
        <v>283</v>
      </c>
      <c r="B1" s="456"/>
      <c r="C1" s="456"/>
      <c r="D1" s="456"/>
    </row>
    <row r="2" spans="1:4" ht="12.75" customHeight="1">
      <c r="A2" s="474"/>
      <c r="B2" s="474"/>
      <c r="C2" s="474"/>
      <c r="D2" s="474"/>
    </row>
    <row r="3" spans="1:4" ht="15" customHeight="1">
      <c r="A3" s="474"/>
      <c r="B3" s="474"/>
      <c r="C3" s="474"/>
      <c r="D3" s="474"/>
    </row>
    <row r="4" spans="1:4" ht="15" customHeight="1">
      <c r="A4" s="474"/>
      <c r="B4" s="474"/>
      <c r="C4" s="474"/>
      <c r="D4" s="474"/>
    </row>
    <row r="5" spans="1:4" ht="15" customHeight="1">
      <c r="A5" s="474"/>
      <c r="B5" s="474"/>
      <c r="C5" s="474"/>
      <c r="D5" s="474"/>
    </row>
    <row r="6" spans="1:4" ht="16.8">
      <c r="A6" s="474"/>
      <c r="B6" s="474"/>
      <c r="C6" s="474"/>
      <c r="D6" s="474"/>
    </row>
    <row r="7" spans="1:4" ht="15" customHeight="1">
      <c r="A7" s="456" t="s">
        <v>185</v>
      </c>
      <c r="B7" s="456"/>
      <c r="C7" s="456"/>
      <c r="D7" s="456"/>
    </row>
    <row r="8" spans="1:4" ht="16.2" customHeight="1">
      <c r="A8" s="456" t="s">
        <v>284</v>
      </c>
      <c r="B8" s="456"/>
      <c r="C8" s="456"/>
      <c r="D8" s="456"/>
    </row>
    <row r="9" spans="1:4" ht="16.2" customHeight="1">
      <c r="A9" s="456" t="s">
        <v>318</v>
      </c>
      <c r="B9" s="456"/>
      <c r="C9" s="456"/>
      <c r="D9" s="456"/>
    </row>
    <row r="10" spans="1:4" ht="9" customHeight="1">
      <c r="A10" s="474"/>
      <c r="B10" s="474"/>
      <c r="C10" s="474"/>
      <c r="D10" s="474"/>
    </row>
    <row r="11" spans="1:4" ht="26.25" customHeight="1">
      <c r="A11" s="473"/>
      <c r="B11" s="473"/>
      <c r="C11" s="473"/>
      <c r="D11" s="473"/>
    </row>
    <row r="12" spans="1:4" ht="14.25" customHeight="1">
      <c r="A12" s="473"/>
      <c r="B12" s="473"/>
      <c r="C12" s="473"/>
      <c r="D12" s="473"/>
    </row>
    <row r="13" spans="1:4" ht="4.8" customHeight="1" thickBot="1">
      <c r="A13" s="473"/>
      <c r="B13" s="473"/>
      <c r="C13" s="473"/>
      <c r="D13" s="473"/>
    </row>
    <row r="14" spans="1:4" s="110" customFormat="1" ht="36.6" customHeight="1" thickBot="1">
      <c r="A14" s="477" t="s">
        <v>286</v>
      </c>
      <c r="B14" s="477"/>
      <c r="C14" s="109"/>
      <c r="D14" s="109"/>
    </row>
    <row r="15" spans="1:4" ht="55.2" customHeight="1" thickBot="1">
      <c r="A15" s="111" t="s">
        <v>287</v>
      </c>
      <c r="B15" s="111" t="s">
        <v>288</v>
      </c>
      <c r="C15" s="111" t="s">
        <v>289</v>
      </c>
      <c r="D15" s="111" t="s">
        <v>290</v>
      </c>
    </row>
    <row r="16" spans="1:4" ht="48.6" hidden="1" customHeight="1" outlineLevel="1" thickBot="1">
      <c r="A16" s="112" t="s">
        <v>203</v>
      </c>
      <c r="B16" s="113"/>
      <c r="C16" s="114">
        <v>114854</v>
      </c>
      <c r="D16" s="115">
        <v>579</v>
      </c>
    </row>
    <row r="17" spans="1:4" ht="48.6" hidden="1" customHeight="1" outlineLevel="1" thickBot="1">
      <c r="A17" s="112" t="s">
        <v>204</v>
      </c>
      <c r="B17" s="113"/>
      <c r="C17" s="114">
        <v>0</v>
      </c>
      <c r="D17" s="115">
        <v>0</v>
      </c>
    </row>
    <row r="18" spans="1:4" ht="48.6" hidden="1" customHeight="1" outlineLevel="1" thickBot="1">
      <c r="A18" s="112" t="s">
        <v>267</v>
      </c>
      <c r="B18" s="113"/>
      <c r="C18" s="117"/>
      <c r="D18" s="116"/>
    </row>
    <row r="19" spans="1:4" ht="48.6" hidden="1" customHeight="1" outlineLevel="1" thickBot="1">
      <c r="A19" s="112" t="s">
        <v>205</v>
      </c>
      <c r="B19" s="113"/>
      <c r="C19" s="114">
        <v>253716</v>
      </c>
      <c r="D19" s="115">
        <v>356</v>
      </c>
    </row>
    <row r="20" spans="1:4" ht="48.6" hidden="1" customHeight="1" outlineLevel="1" thickBot="1">
      <c r="A20" s="112" t="s">
        <v>206</v>
      </c>
      <c r="B20" s="113"/>
      <c r="C20" s="114">
        <v>42363</v>
      </c>
      <c r="D20" s="115">
        <v>939</v>
      </c>
    </row>
    <row r="21" spans="1:4" ht="48.6" hidden="1" customHeight="1" outlineLevel="1" thickBot="1">
      <c r="A21" s="112" t="s">
        <v>268</v>
      </c>
      <c r="B21" s="113"/>
      <c r="C21" s="114">
        <v>0</v>
      </c>
      <c r="D21" s="115">
        <v>0</v>
      </c>
    </row>
    <row r="22" spans="1:4" ht="48.6" hidden="1" customHeight="1" outlineLevel="1" thickBot="1">
      <c r="A22" s="112" t="s">
        <v>207</v>
      </c>
      <c r="B22" s="113"/>
      <c r="C22" s="114">
        <v>251197</v>
      </c>
      <c r="D22" s="115">
        <v>6951</v>
      </c>
    </row>
    <row r="23" spans="1:4" ht="48.6" hidden="1" customHeight="1" outlineLevel="1" thickBot="1">
      <c r="A23" s="112" t="s">
        <v>208</v>
      </c>
      <c r="B23" s="113"/>
      <c r="C23" s="117"/>
      <c r="D23" s="116"/>
    </row>
    <row r="24" spans="1:4" ht="48.6" hidden="1" customHeight="1" outlineLevel="1" thickBot="1">
      <c r="A24" s="112" t="s">
        <v>209</v>
      </c>
      <c r="B24" s="113"/>
      <c r="C24" s="114">
        <v>73763</v>
      </c>
      <c r="D24" s="115">
        <v>0</v>
      </c>
    </row>
    <row r="25" spans="1:4" ht="48.6" hidden="1" customHeight="1" outlineLevel="1" thickBot="1">
      <c r="A25" s="112" t="s">
        <v>210</v>
      </c>
      <c r="B25" s="113"/>
      <c r="C25" s="117"/>
      <c r="D25" s="116"/>
    </row>
    <row r="26" spans="1:4" ht="48.6" hidden="1" customHeight="1" outlineLevel="1" thickBot="1">
      <c r="A26" s="112" t="s">
        <v>211</v>
      </c>
      <c r="B26" s="113"/>
      <c r="C26" s="114">
        <v>23729</v>
      </c>
      <c r="D26" s="115">
        <v>0</v>
      </c>
    </row>
    <row r="27" spans="1:4" ht="48.6" hidden="1" customHeight="1" outlineLevel="1" thickBot="1">
      <c r="A27" s="112" t="s">
        <v>212</v>
      </c>
      <c r="B27" s="113"/>
      <c r="C27" s="114">
        <v>238</v>
      </c>
      <c r="D27" s="115">
        <v>7553</v>
      </c>
    </row>
    <row r="28" spans="1:4" ht="48.6" hidden="1" customHeight="1" outlineLevel="1" thickBot="1">
      <c r="A28" s="112" t="s">
        <v>213</v>
      </c>
      <c r="B28" s="113"/>
      <c r="C28" s="114">
        <v>0</v>
      </c>
      <c r="D28" s="115">
        <v>0</v>
      </c>
    </row>
    <row r="29" spans="1:4" ht="48.6" hidden="1" customHeight="1" outlineLevel="1" thickBot="1">
      <c r="A29" s="112" t="s">
        <v>214</v>
      </c>
      <c r="B29" s="113"/>
      <c r="C29" s="114">
        <v>25443</v>
      </c>
      <c r="D29" s="115">
        <v>1161013.9099999999</v>
      </c>
    </row>
    <row r="30" spans="1:4" ht="48.6" hidden="1" customHeight="1" outlineLevel="1" thickBot="1">
      <c r="A30" s="112" t="s">
        <v>269</v>
      </c>
      <c r="B30" s="113"/>
      <c r="C30" s="117"/>
      <c r="D30" s="116"/>
    </row>
    <row r="31" spans="1:4" ht="48.6" hidden="1" customHeight="1" outlineLevel="1" thickBot="1">
      <c r="A31" s="112" t="s">
        <v>215</v>
      </c>
      <c r="B31" s="113"/>
      <c r="C31" s="117"/>
      <c r="D31" s="116"/>
    </row>
    <row r="32" spans="1:4" ht="48.6" hidden="1" customHeight="1" outlineLevel="1" thickBot="1">
      <c r="A32" s="112" t="s">
        <v>216</v>
      </c>
      <c r="B32" s="113"/>
      <c r="C32" s="114">
        <v>1</v>
      </c>
      <c r="D32" s="115">
        <v>1457</v>
      </c>
    </row>
    <row r="33" spans="1:4" ht="48.6" hidden="1" customHeight="1" outlineLevel="1" thickBot="1">
      <c r="A33" s="112" t="s">
        <v>217</v>
      </c>
      <c r="B33" s="113"/>
      <c r="C33" s="114">
        <v>5</v>
      </c>
      <c r="D33" s="115">
        <v>282</v>
      </c>
    </row>
    <row r="34" spans="1:4" ht="48.6" hidden="1" customHeight="1" outlineLevel="1" thickBot="1">
      <c r="A34" s="112" t="s">
        <v>218</v>
      </c>
      <c r="B34" s="113"/>
      <c r="C34" s="117"/>
      <c r="D34" s="116"/>
    </row>
    <row r="35" spans="1:4" ht="48.6" hidden="1" customHeight="1" outlineLevel="1" thickBot="1">
      <c r="A35" s="112" t="s">
        <v>219</v>
      </c>
      <c r="B35" s="113"/>
      <c r="C35" s="114">
        <v>133</v>
      </c>
      <c r="D35" s="115">
        <v>6044.4</v>
      </c>
    </row>
    <row r="36" spans="1:4" ht="24" hidden="1" customHeight="1" outlineLevel="1" thickBot="1">
      <c r="A36" s="112" t="s">
        <v>220</v>
      </c>
      <c r="B36" s="113"/>
      <c r="C36" s="114">
        <v>-1</v>
      </c>
      <c r="D36" s="115">
        <v>-2346.4</v>
      </c>
    </row>
    <row r="37" spans="1:4" ht="18.600000000000001" hidden="1" customHeight="1" outlineLevel="1" thickBot="1">
      <c r="A37" s="112" t="s">
        <v>270</v>
      </c>
      <c r="B37" s="113"/>
      <c r="C37" s="117"/>
      <c r="D37" s="116"/>
    </row>
    <row r="38" spans="1:4" ht="16.05" customHeight="1" collapsed="1">
      <c r="A38" s="118"/>
      <c r="B38" s="113">
        <v>0</v>
      </c>
      <c r="C38" s="114">
        <f>SUM($C$16:$C$37)</f>
        <v>785441</v>
      </c>
      <c r="D38" s="115">
        <f>SUM($D$16:$D$37)</f>
        <v>1182828.9099999999</v>
      </c>
    </row>
    <row r="39" spans="1:4" ht="48.6" hidden="1" customHeight="1" outlineLevel="1">
      <c r="A39" s="119" t="s">
        <v>203</v>
      </c>
      <c r="B39" s="120"/>
      <c r="C39" s="114">
        <v>267</v>
      </c>
      <c r="D39" s="121">
        <v>60742</v>
      </c>
    </row>
    <row r="40" spans="1:4" ht="48.6" hidden="1" customHeight="1" outlineLevel="1">
      <c r="A40" s="119" t="s">
        <v>204</v>
      </c>
      <c r="B40" s="120"/>
      <c r="C40" s="114">
        <v>140</v>
      </c>
      <c r="D40" s="121">
        <v>34110.35</v>
      </c>
    </row>
    <row r="41" spans="1:4" ht="48.6" hidden="1" customHeight="1" outlineLevel="1">
      <c r="A41" s="119" t="s">
        <v>267</v>
      </c>
      <c r="B41" s="120"/>
      <c r="C41" s="117"/>
      <c r="D41" s="122"/>
    </row>
    <row r="42" spans="1:4" ht="48.6" hidden="1" customHeight="1" outlineLevel="1">
      <c r="A42" s="119" t="s">
        <v>205</v>
      </c>
      <c r="B42" s="120"/>
      <c r="C42" s="114">
        <v>157</v>
      </c>
      <c r="D42" s="121">
        <v>34396</v>
      </c>
    </row>
    <row r="43" spans="1:4" ht="48.6" hidden="1" customHeight="1" outlineLevel="1">
      <c r="A43" s="119" t="s">
        <v>206</v>
      </c>
      <c r="B43" s="120"/>
      <c r="C43" s="114">
        <v>318</v>
      </c>
      <c r="D43" s="121">
        <v>19923</v>
      </c>
    </row>
    <row r="44" spans="1:4" ht="48.6" hidden="1" customHeight="1" outlineLevel="1">
      <c r="A44" s="119" t="s">
        <v>268</v>
      </c>
      <c r="B44" s="120"/>
      <c r="C44" s="114">
        <v>0</v>
      </c>
      <c r="D44" s="121">
        <v>0</v>
      </c>
    </row>
    <row r="45" spans="1:4" ht="48.6" hidden="1" customHeight="1" outlineLevel="1">
      <c r="A45" s="119" t="s">
        <v>207</v>
      </c>
      <c r="B45" s="120"/>
      <c r="C45" s="114">
        <v>840</v>
      </c>
      <c r="D45" s="121">
        <v>115935</v>
      </c>
    </row>
    <row r="46" spans="1:4" ht="48.6" hidden="1" customHeight="1" outlineLevel="1">
      <c r="A46" s="119" t="s">
        <v>208</v>
      </c>
      <c r="B46" s="120"/>
      <c r="C46" s="114">
        <v>657</v>
      </c>
      <c r="D46" s="121">
        <v>90152</v>
      </c>
    </row>
    <row r="47" spans="1:4" ht="48.6" hidden="1" customHeight="1" outlineLevel="1">
      <c r="A47" s="119" t="s">
        <v>209</v>
      </c>
      <c r="B47" s="120"/>
      <c r="C47" s="114">
        <v>152</v>
      </c>
      <c r="D47" s="121">
        <v>23705</v>
      </c>
    </row>
    <row r="48" spans="1:4" ht="48.6" hidden="1" customHeight="1" outlineLevel="1">
      <c r="A48" s="119" t="s">
        <v>210</v>
      </c>
      <c r="B48" s="120"/>
      <c r="C48" s="114">
        <v>97</v>
      </c>
      <c r="D48" s="121">
        <v>22716</v>
      </c>
    </row>
    <row r="49" spans="1:4" ht="48.6" hidden="1" customHeight="1" outlineLevel="1">
      <c r="A49" s="119" t="s">
        <v>211</v>
      </c>
      <c r="B49" s="120"/>
      <c r="C49" s="114">
        <v>5</v>
      </c>
      <c r="D49" s="121">
        <v>1842</v>
      </c>
    </row>
    <row r="50" spans="1:4" ht="48.6" hidden="1" customHeight="1" outlineLevel="1">
      <c r="A50" s="119" t="s">
        <v>212</v>
      </c>
      <c r="B50" s="120"/>
      <c r="C50" s="114">
        <v>5</v>
      </c>
      <c r="D50" s="121">
        <v>552</v>
      </c>
    </row>
    <row r="51" spans="1:4" ht="48.6" hidden="1" customHeight="1" outlineLevel="1">
      <c r="A51" s="119" t="s">
        <v>213</v>
      </c>
      <c r="B51" s="120"/>
      <c r="C51" s="114">
        <v>349</v>
      </c>
      <c r="D51" s="121">
        <v>51535</v>
      </c>
    </row>
    <row r="52" spans="1:4" ht="48.6" hidden="1" customHeight="1" outlineLevel="1">
      <c r="A52" s="119" t="s">
        <v>214</v>
      </c>
      <c r="B52" s="120"/>
      <c r="C52" s="114">
        <v>0</v>
      </c>
      <c r="D52" s="121">
        <v>0</v>
      </c>
    </row>
    <row r="53" spans="1:4" ht="48.6" hidden="1" customHeight="1" outlineLevel="1">
      <c r="A53" s="119" t="s">
        <v>269</v>
      </c>
      <c r="B53" s="120"/>
      <c r="C53" s="117"/>
      <c r="D53" s="122"/>
    </row>
    <row r="54" spans="1:4" ht="48.6" hidden="1" customHeight="1" outlineLevel="1">
      <c r="A54" s="119" t="s">
        <v>215</v>
      </c>
      <c r="B54" s="120"/>
      <c r="C54" s="114">
        <v>10</v>
      </c>
      <c r="D54" s="121">
        <v>2264</v>
      </c>
    </row>
    <row r="55" spans="1:4" ht="48.6" hidden="1" customHeight="1" outlineLevel="1">
      <c r="A55" s="119" t="s">
        <v>216</v>
      </c>
      <c r="B55" s="120"/>
      <c r="C55" s="114">
        <v>0</v>
      </c>
      <c r="D55" s="121">
        <v>0</v>
      </c>
    </row>
    <row r="56" spans="1:4" ht="48.6" hidden="1" customHeight="1" outlineLevel="1">
      <c r="A56" s="119" t="s">
        <v>217</v>
      </c>
      <c r="B56" s="120"/>
      <c r="C56" s="114">
        <v>922</v>
      </c>
      <c r="D56" s="121">
        <v>151677</v>
      </c>
    </row>
    <row r="57" spans="1:4" ht="48.6" hidden="1" customHeight="1" outlineLevel="1">
      <c r="A57" s="119" t="s">
        <v>218</v>
      </c>
      <c r="B57" s="120"/>
      <c r="C57" s="114">
        <v>90</v>
      </c>
      <c r="D57" s="121">
        <v>32563.64</v>
      </c>
    </row>
    <row r="58" spans="1:4" ht="48.6" hidden="1" customHeight="1" outlineLevel="1">
      <c r="A58" s="119" t="s">
        <v>219</v>
      </c>
      <c r="B58" s="120"/>
      <c r="C58" s="114">
        <v>289</v>
      </c>
      <c r="D58" s="121">
        <v>15365</v>
      </c>
    </row>
    <row r="59" spans="1:4" ht="48.6" hidden="1" customHeight="1" outlineLevel="1">
      <c r="A59" s="119" t="s">
        <v>220</v>
      </c>
      <c r="B59" s="120"/>
      <c r="C59" s="114">
        <v>196</v>
      </c>
      <c r="D59" s="121">
        <v>41433</v>
      </c>
    </row>
    <row r="60" spans="1:4" ht="48.6" hidden="1" customHeight="1" outlineLevel="1">
      <c r="A60" s="119" t="s">
        <v>270</v>
      </c>
      <c r="B60" s="120"/>
      <c r="C60" s="114">
        <v>1</v>
      </c>
      <c r="D60" s="121">
        <v>238</v>
      </c>
    </row>
    <row r="61" spans="1:4" ht="15.6" customHeight="1" collapsed="1">
      <c r="A61" s="123" t="s">
        <v>291</v>
      </c>
      <c r="B61" s="120">
        <v>4.5</v>
      </c>
      <c r="C61" s="114">
        <f>SUM($C$39:$C$60)</f>
        <v>4495</v>
      </c>
      <c r="D61" s="121">
        <f>SUM($D$39:$D$60)</f>
        <v>699148.99</v>
      </c>
    </row>
    <row r="62" spans="1:4" ht="15.6" hidden="1" customHeight="1" outlineLevel="1">
      <c r="A62" s="124" t="s">
        <v>203</v>
      </c>
      <c r="B62" s="125"/>
      <c r="C62" s="114">
        <v>541</v>
      </c>
      <c r="D62" s="121">
        <v>117663</v>
      </c>
    </row>
    <row r="63" spans="1:4" ht="15.6" hidden="1" customHeight="1" outlineLevel="1">
      <c r="A63" s="124" t="s">
        <v>204</v>
      </c>
      <c r="B63" s="125"/>
      <c r="C63" s="114">
        <v>272</v>
      </c>
      <c r="D63" s="121">
        <v>64358.25</v>
      </c>
    </row>
    <row r="64" spans="1:4" ht="15.6" hidden="1" customHeight="1" outlineLevel="1">
      <c r="A64" s="124" t="s">
        <v>267</v>
      </c>
      <c r="B64" s="125"/>
      <c r="C64" s="117"/>
      <c r="D64" s="122"/>
    </row>
    <row r="65" spans="1:4" ht="15.6" hidden="1" customHeight="1" outlineLevel="1">
      <c r="A65" s="124" t="s">
        <v>205</v>
      </c>
      <c r="B65" s="125"/>
      <c r="C65" s="114">
        <v>461</v>
      </c>
      <c r="D65" s="121">
        <v>102606</v>
      </c>
    </row>
    <row r="66" spans="1:4" ht="15.6" hidden="1" customHeight="1" outlineLevel="1">
      <c r="A66" s="124" t="s">
        <v>206</v>
      </c>
      <c r="B66" s="125"/>
      <c r="C66" s="114">
        <v>222</v>
      </c>
      <c r="D66" s="121">
        <v>50180</v>
      </c>
    </row>
    <row r="67" spans="1:4" ht="15.6" hidden="1" customHeight="1" outlineLevel="1">
      <c r="A67" s="124" t="s">
        <v>268</v>
      </c>
      <c r="B67" s="125"/>
      <c r="C67" s="114">
        <v>0</v>
      </c>
      <c r="D67" s="121">
        <v>0</v>
      </c>
    </row>
    <row r="68" spans="1:4" ht="15.6" hidden="1" customHeight="1" outlineLevel="1">
      <c r="A68" s="124" t="s">
        <v>207</v>
      </c>
      <c r="B68" s="125"/>
      <c r="C68" s="114">
        <v>827</v>
      </c>
      <c r="D68" s="121">
        <v>192576</v>
      </c>
    </row>
    <row r="69" spans="1:4" ht="15.6" hidden="1" customHeight="1" outlineLevel="1">
      <c r="A69" s="124" t="s">
        <v>208</v>
      </c>
      <c r="B69" s="125"/>
      <c r="C69" s="114">
        <v>1082</v>
      </c>
      <c r="D69" s="121">
        <v>247834</v>
      </c>
    </row>
    <row r="70" spans="1:4" ht="15.6" hidden="1" customHeight="1" outlineLevel="1">
      <c r="A70" s="124" t="s">
        <v>209</v>
      </c>
      <c r="B70" s="125"/>
      <c r="C70" s="114">
        <v>199</v>
      </c>
      <c r="D70" s="121">
        <v>44675</v>
      </c>
    </row>
    <row r="71" spans="1:4" ht="15.6" hidden="1" customHeight="1" outlineLevel="1">
      <c r="A71" s="124" t="s">
        <v>210</v>
      </c>
      <c r="B71" s="125"/>
      <c r="C71" s="114">
        <v>193</v>
      </c>
      <c r="D71" s="121">
        <v>44830</v>
      </c>
    </row>
    <row r="72" spans="1:4" ht="15.6" hidden="1" customHeight="1" outlineLevel="1">
      <c r="A72" s="124" t="s">
        <v>211</v>
      </c>
      <c r="B72" s="125"/>
      <c r="C72" s="114">
        <v>1</v>
      </c>
      <c r="D72" s="121">
        <v>238</v>
      </c>
    </row>
    <row r="73" spans="1:4" ht="15.6" hidden="1" customHeight="1" outlineLevel="1">
      <c r="A73" s="124" t="s">
        <v>212</v>
      </c>
      <c r="B73" s="125"/>
      <c r="C73" s="114">
        <v>9</v>
      </c>
      <c r="D73" s="121">
        <v>1076</v>
      </c>
    </row>
    <row r="74" spans="1:4" ht="15.6" hidden="1" customHeight="1" outlineLevel="1">
      <c r="A74" s="124" t="s">
        <v>213</v>
      </c>
      <c r="B74" s="125"/>
      <c r="C74" s="114">
        <v>458</v>
      </c>
      <c r="D74" s="121">
        <v>102386</v>
      </c>
    </row>
    <row r="75" spans="1:4" ht="15.6" hidden="1" customHeight="1" outlineLevel="1">
      <c r="A75" s="124" t="s">
        <v>214</v>
      </c>
      <c r="B75" s="125"/>
      <c r="C75" s="114">
        <v>2</v>
      </c>
      <c r="D75" s="121">
        <v>200</v>
      </c>
    </row>
    <row r="76" spans="1:4" ht="15.6" hidden="1" customHeight="1" outlineLevel="1">
      <c r="A76" s="124" t="s">
        <v>269</v>
      </c>
      <c r="B76" s="125"/>
      <c r="C76" s="117"/>
      <c r="D76" s="122"/>
    </row>
    <row r="77" spans="1:4" ht="15.6" hidden="1" customHeight="1" outlineLevel="1">
      <c r="A77" s="124" t="s">
        <v>215</v>
      </c>
      <c r="B77" s="125"/>
      <c r="C77" s="114">
        <v>31</v>
      </c>
      <c r="D77" s="121">
        <v>6136</v>
      </c>
    </row>
    <row r="78" spans="1:4" ht="15.6" hidden="1" customHeight="1" outlineLevel="1">
      <c r="A78" s="124" t="s">
        <v>216</v>
      </c>
      <c r="B78" s="125"/>
      <c r="C78" s="114">
        <v>0</v>
      </c>
      <c r="D78" s="121">
        <v>0</v>
      </c>
    </row>
    <row r="79" spans="1:4" ht="15.6" hidden="1" customHeight="1" outlineLevel="1">
      <c r="A79" s="124" t="s">
        <v>217</v>
      </c>
      <c r="B79" s="125"/>
      <c r="C79" s="114">
        <v>1541</v>
      </c>
      <c r="D79" s="121">
        <v>344631</v>
      </c>
    </row>
    <row r="80" spans="1:4" ht="15.6" hidden="1" customHeight="1" outlineLevel="1">
      <c r="A80" s="124" t="s">
        <v>218</v>
      </c>
      <c r="B80" s="125"/>
      <c r="C80" s="114">
        <v>281</v>
      </c>
      <c r="D80" s="121">
        <v>90752</v>
      </c>
    </row>
    <row r="81" spans="1:4" ht="15.6" hidden="1" customHeight="1" outlineLevel="1">
      <c r="A81" s="124" t="s">
        <v>219</v>
      </c>
      <c r="B81" s="125"/>
      <c r="C81" s="114">
        <v>74</v>
      </c>
      <c r="D81" s="121">
        <v>17670</v>
      </c>
    </row>
    <row r="82" spans="1:4" ht="15.6" hidden="1" customHeight="1" outlineLevel="1">
      <c r="A82" s="124" t="s">
        <v>220</v>
      </c>
      <c r="B82" s="125"/>
      <c r="C82" s="114">
        <v>374</v>
      </c>
      <c r="D82" s="121">
        <v>84377</v>
      </c>
    </row>
    <row r="83" spans="1:4" ht="15.6" hidden="1" customHeight="1" outlineLevel="1">
      <c r="A83" s="124" t="s">
        <v>270</v>
      </c>
      <c r="B83" s="125"/>
      <c r="C83" s="114">
        <v>6</v>
      </c>
      <c r="D83" s="121">
        <v>1428</v>
      </c>
    </row>
    <row r="84" spans="1:4" ht="17.399999999999999" customHeight="1" collapsed="1">
      <c r="A84" s="126" t="s">
        <v>292</v>
      </c>
      <c r="B84" s="125">
        <v>10</v>
      </c>
      <c r="C84" s="114">
        <f>SUM($C$62:$C$83)</f>
        <v>6574</v>
      </c>
      <c r="D84" s="121">
        <f>SUM($D$62:$D$83)</f>
        <v>1513616.25</v>
      </c>
    </row>
    <row r="85" spans="1:4" ht="15.6" hidden="1" customHeight="1" outlineLevel="1">
      <c r="A85" s="119" t="s">
        <v>203</v>
      </c>
      <c r="B85" s="125"/>
      <c r="C85" s="114">
        <v>1124</v>
      </c>
      <c r="D85" s="121">
        <v>270782</v>
      </c>
    </row>
    <row r="86" spans="1:4" ht="15.6" hidden="1" customHeight="1" outlineLevel="1">
      <c r="A86" s="119" t="s">
        <v>204</v>
      </c>
      <c r="B86" s="125"/>
      <c r="C86" s="114">
        <v>728</v>
      </c>
      <c r="D86" s="121">
        <v>192157.3</v>
      </c>
    </row>
    <row r="87" spans="1:4" ht="15.6" hidden="1" customHeight="1" outlineLevel="1">
      <c r="A87" s="119" t="s">
        <v>267</v>
      </c>
      <c r="B87" s="125"/>
      <c r="C87" s="117"/>
      <c r="D87" s="122"/>
    </row>
    <row r="88" spans="1:4" ht="15.6" hidden="1" customHeight="1" outlineLevel="1">
      <c r="A88" s="119" t="s">
        <v>205</v>
      </c>
      <c r="B88" s="125"/>
      <c r="C88" s="114">
        <v>1007</v>
      </c>
      <c r="D88" s="121">
        <v>249293</v>
      </c>
    </row>
    <row r="89" spans="1:4" ht="15.6" hidden="1" customHeight="1" outlineLevel="1">
      <c r="A89" s="119" t="s">
        <v>206</v>
      </c>
      <c r="B89" s="125"/>
      <c r="C89" s="114">
        <v>558</v>
      </c>
      <c r="D89" s="121">
        <v>139170</v>
      </c>
    </row>
    <row r="90" spans="1:4" ht="15.6" hidden="1" customHeight="1" outlineLevel="1">
      <c r="A90" s="119" t="s">
        <v>268</v>
      </c>
      <c r="B90" s="125"/>
      <c r="C90" s="114">
        <v>0</v>
      </c>
      <c r="D90" s="121">
        <v>0</v>
      </c>
    </row>
    <row r="91" spans="1:4" ht="15.6" hidden="1" customHeight="1" outlineLevel="1">
      <c r="A91" s="119" t="s">
        <v>207</v>
      </c>
      <c r="B91" s="125"/>
      <c r="C91" s="114">
        <v>1980</v>
      </c>
      <c r="D91" s="121">
        <v>505420</v>
      </c>
    </row>
    <row r="92" spans="1:4" ht="15.6" hidden="1" customHeight="1" outlineLevel="1">
      <c r="A92" s="119" t="s">
        <v>208</v>
      </c>
      <c r="B92" s="125"/>
      <c r="C92" s="114">
        <v>2060</v>
      </c>
      <c r="D92" s="121">
        <v>517079</v>
      </c>
    </row>
    <row r="93" spans="1:4" ht="15.6" hidden="1" customHeight="1" outlineLevel="1">
      <c r="A93" s="119" t="s">
        <v>209</v>
      </c>
      <c r="B93" s="125"/>
      <c r="C93" s="114">
        <v>431</v>
      </c>
      <c r="D93" s="121">
        <v>109775.3</v>
      </c>
    </row>
    <row r="94" spans="1:4" ht="15.6" hidden="1" customHeight="1" outlineLevel="1">
      <c r="A94" s="119" t="s">
        <v>210</v>
      </c>
      <c r="B94" s="125"/>
      <c r="C94" s="114">
        <v>388</v>
      </c>
      <c r="D94" s="121">
        <v>101553</v>
      </c>
    </row>
    <row r="95" spans="1:4" ht="15.6" hidden="1" customHeight="1" outlineLevel="1">
      <c r="A95" s="119" t="s">
        <v>211</v>
      </c>
      <c r="B95" s="125"/>
      <c r="C95" s="114">
        <v>43</v>
      </c>
      <c r="D95" s="121">
        <v>12108</v>
      </c>
    </row>
    <row r="96" spans="1:4" ht="15.6" hidden="1" customHeight="1" outlineLevel="1">
      <c r="A96" s="119" t="s">
        <v>212</v>
      </c>
      <c r="B96" s="125"/>
      <c r="C96" s="114">
        <v>4</v>
      </c>
      <c r="D96" s="121">
        <v>758</v>
      </c>
    </row>
    <row r="97" spans="1:4" ht="15.6" hidden="1" customHeight="1" outlineLevel="1">
      <c r="A97" s="119" t="s">
        <v>213</v>
      </c>
      <c r="B97" s="125"/>
      <c r="C97" s="114">
        <v>983</v>
      </c>
      <c r="D97" s="121">
        <v>253000</v>
      </c>
    </row>
    <row r="98" spans="1:4" ht="15.6" hidden="1" customHeight="1" outlineLevel="1">
      <c r="A98" s="119" t="s">
        <v>214</v>
      </c>
      <c r="B98" s="125"/>
      <c r="C98" s="114">
        <v>4</v>
      </c>
      <c r="D98" s="121">
        <v>482</v>
      </c>
    </row>
    <row r="99" spans="1:4" ht="15.6" hidden="1" customHeight="1" outlineLevel="1">
      <c r="A99" s="119" t="s">
        <v>269</v>
      </c>
      <c r="B99" s="125"/>
      <c r="C99" s="117"/>
      <c r="D99" s="122"/>
    </row>
    <row r="100" spans="1:4" ht="15.6" hidden="1" customHeight="1" outlineLevel="1">
      <c r="A100" s="119" t="s">
        <v>215</v>
      </c>
      <c r="B100" s="125"/>
      <c r="C100" s="114">
        <v>225</v>
      </c>
      <c r="D100" s="121">
        <v>60486</v>
      </c>
    </row>
    <row r="101" spans="1:4" ht="15.6" hidden="1" customHeight="1" outlineLevel="1">
      <c r="A101" s="119" t="s">
        <v>216</v>
      </c>
      <c r="B101" s="125"/>
      <c r="C101" s="114">
        <v>9</v>
      </c>
      <c r="D101" s="121">
        <v>2602</v>
      </c>
    </row>
    <row r="102" spans="1:4" ht="15.6" hidden="1" customHeight="1" outlineLevel="1">
      <c r="A102" s="119" t="s">
        <v>217</v>
      </c>
      <c r="B102" s="125"/>
      <c r="C102" s="114">
        <v>3512</v>
      </c>
      <c r="D102" s="121">
        <v>871248</v>
      </c>
    </row>
    <row r="103" spans="1:4" ht="15.6" hidden="1" customHeight="1" outlineLevel="1">
      <c r="A103" s="119" t="s">
        <v>218</v>
      </c>
      <c r="B103" s="125"/>
      <c r="C103" s="114">
        <v>717</v>
      </c>
      <c r="D103" s="121">
        <v>271606.89</v>
      </c>
    </row>
    <row r="104" spans="1:4" ht="15.6" hidden="1" customHeight="1" outlineLevel="1">
      <c r="A104" s="119" t="s">
        <v>219</v>
      </c>
      <c r="B104" s="125"/>
      <c r="C104" s="114">
        <v>231</v>
      </c>
      <c r="D104" s="121">
        <v>60145.35</v>
      </c>
    </row>
    <row r="105" spans="1:4" ht="15.6" hidden="1" customHeight="1" outlineLevel="1">
      <c r="A105" s="119" t="s">
        <v>220</v>
      </c>
      <c r="B105" s="125"/>
      <c r="C105" s="114">
        <v>907</v>
      </c>
      <c r="D105" s="121">
        <v>228034.6</v>
      </c>
    </row>
    <row r="106" spans="1:4" ht="15.6" hidden="1" customHeight="1" outlineLevel="1">
      <c r="A106" s="119" t="s">
        <v>270</v>
      </c>
      <c r="B106" s="125"/>
      <c r="C106" s="114">
        <v>12</v>
      </c>
      <c r="D106" s="121">
        <v>3275</v>
      </c>
    </row>
    <row r="107" spans="1:4" ht="17.399999999999999" customHeight="1" collapsed="1">
      <c r="A107" s="123" t="s">
        <v>293</v>
      </c>
      <c r="B107" s="125">
        <v>20</v>
      </c>
      <c r="C107" s="114">
        <f>SUM($C$85:$C$106)</f>
        <v>14923</v>
      </c>
      <c r="D107" s="121">
        <f>SUM($D$85:$D$106)</f>
        <v>3848975.4400000004</v>
      </c>
    </row>
    <row r="108" spans="1:4" ht="15.6" hidden="1" customHeight="1" outlineLevel="1">
      <c r="A108" s="127" t="s">
        <v>203</v>
      </c>
      <c r="B108" s="128"/>
      <c r="C108" s="129">
        <v>1125</v>
      </c>
      <c r="D108" s="130">
        <v>334200</v>
      </c>
    </row>
    <row r="109" spans="1:4" ht="15.6" hidden="1" customHeight="1" outlineLevel="1">
      <c r="A109" s="127" t="s">
        <v>204</v>
      </c>
      <c r="B109" s="128"/>
      <c r="C109" s="129">
        <v>942</v>
      </c>
      <c r="D109" s="130">
        <v>282290.8</v>
      </c>
    </row>
    <row r="110" spans="1:4" ht="15.6" hidden="1" customHeight="1" outlineLevel="1">
      <c r="A110" s="127" t="s">
        <v>267</v>
      </c>
      <c r="B110" s="128"/>
      <c r="C110" s="131"/>
      <c r="D110" s="132"/>
    </row>
    <row r="111" spans="1:4" ht="15.6" hidden="1" customHeight="1" outlineLevel="1">
      <c r="A111" s="127" t="s">
        <v>205</v>
      </c>
      <c r="B111" s="128"/>
      <c r="C111" s="129">
        <v>1444</v>
      </c>
      <c r="D111" s="130">
        <v>438055</v>
      </c>
    </row>
    <row r="112" spans="1:4" ht="15.6" hidden="1" customHeight="1" outlineLevel="1">
      <c r="A112" s="127" t="s">
        <v>206</v>
      </c>
      <c r="B112" s="128"/>
      <c r="C112" s="129">
        <v>580</v>
      </c>
      <c r="D112" s="130">
        <v>179877</v>
      </c>
    </row>
    <row r="113" spans="1:4" ht="15.6" hidden="1" customHeight="1" outlineLevel="1">
      <c r="A113" s="127" t="s">
        <v>268</v>
      </c>
      <c r="B113" s="128"/>
      <c r="C113" s="129">
        <v>0</v>
      </c>
      <c r="D113" s="130">
        <v>0</v>
      </c>
    </row>
    <row r="114" spans="1:4" ht="15.6" hidden="1" customHeight="1" outlineLevel="1">
      <c r="A114" s="127" t="s">
        <v>207</v>
      </c>
      <c r="B114" s="128"/>
      <c r="C114" s="129">
        <v>2532</v>
      </c>
      <c r="D114" s="130">
        <v>777561</v>
      </c>
    </row>
    <row r="115" spans="1:4" ht="15.6" hidden="1" customHeight="1" outlineLevel="1">
      <c r="A115" s="127" t="s">
        <v>208</v>
      </c>
      <c r="B115" s="128"/>
      <c r="C115" s="129">
        <v>2920</v>
      </c>
      <c r="D115" s="130">
        <v>867365</v>
      </c>
    </row>
    <row r="116" spans="1:4" ht="15.6" hidden="1" customHeight="1" outlineLevel="1">
      <c r="A116" s="127" t="s">
        <v>209</v>
      </c>
      <c r="B116" s="128"/>
      <c r="C116" s="129">
        <v>573</v>
      </c>
      <c r="D116" s="130">
        <v>172690</v>
      </c>
    </row>
    <row r="117" spans="1:4" ht="15.6" hidden="1" customHeight="1" outlineLevel="1">
      <c r="A117" s="127" t="s">
        <v>210</v>
      </c>
      <c r="B117" s="128"/>
      <c r="C117" s="129">
        <v>452</v>
      </c>
      <c r="D117" s="130">
        <v>138970</v>
      </c>
    </row>
    <row r="118" spans="1:4" ht="15.6" hidden="1" customHeight="1" outlineLevel="1">
      <c r="A118" s="127" t="s">
        <v>211</v>
      </c>
      <c r="B118" s="128"/>
      <c r="C118" s="129">
        <v>110</v>
      </c>
      <c r="D118" s="130">
        <v>36306</v>
      </c>
    </row>
    <row r="119" spans="1:4" ht="15.6" hidden="1" customHeight="1" outlineLevel="1">
      <c r="A119" s="127" t="s">
        <v>212</v>
      </c>
      <c r="B119" s="128"/>
      <c r="C119" s="129">
        <v>20</v>
      </c>
      <c r="D119" s="130">
        <v>4274</v>
      </c>
    </row>
    <row r="120" spans="1:4" ht="15.6" hidden="1" customHeight="1" outlineLevel="1">
      <c r="A120" s="127" t="s">
        <v>213</v>
      </c>
      <c r="B120" s="128"/>
      <c r="C120" s="129">
        <v>1276</v>
      </c>
      <c r="D120" s="130">
        <v>377618</v>
      </c>
    </row>
    <row r="121" spans="1:4" ht="15.6" hidden="1" customHeight="1" outlineLevel="1">
      <c r="A121" s="127" t="s">
        <v>214</v>
      </c>
      <c r="B121" s="128"/>
      <c r="C121" s="129">
        <v>1</v>
      </c>
      <c r="D121" s="130">
        <v>100</v>
      </c>
    </row>
    <row r="122" spans="1:4" ht="15.6" hidden="1" customHeight="1" outlineLevel="1">
      <c r="A122" s="127" t="s">
        <v>269</v>
      </c>
      <c r="B122" s="128"/>
      <c r="C122" s="129">
        <v>5</v>
      </c>
      <c r="D122" s="130">
        <v>3185</v>
      </c>
    </row>
    <row r="123" spans="1:4" ht="15.6" hidden="1" customHeight="1" outlineLevel="1">
      <c r="A123" s="127" t="s">
        <v>215</v>
      </c>
      <c r="B123" s="128"/>
      <c r="C123" s="129">
        <v>229</v>
      </c>
      <c r="D123" s="130">
        <v>69985</v>
      </c>
    </row>
    <row r="124" spans="1:4" ht="15.6" hidden="1" customHeight="1" outlineLevel="1">
      <c r="A124" s="127" t="s">
        <v>216</v>
      </c>
      <c r="B124" s="128"/>
      <c r="C124" s="129">
        <v>4</v>
      </c>
      <c r="D124" s="130">
        <v>1438</v>
      </c>
    </row>
    <row r="125" spans="1:4" ht="15.6" hidden="1" customHeight="1" outlineLevel="1">
      <c r="A125" s="127" t="s">
        <v>217</v>
      </c>
      <c r="B125" s="128"/>
      <c r="C125" s="129">
        <v>4323</v>
      </c>
      <c r="D125" s="130">
        <v>1280237</v>
      </c>
    </row>
    <row r="126" spans="1:4" ht="15.6" hidden="1" customHeight="1" outlineLevel="1">
      <c r="A126" s="127" t="s">
        <v>218</v>
      </c>
      <c r="B126" s="128"/>
      <c r="C126" s="129">
        <v>916</v>
      </c>
      <c r="D126" s="130">
        <v>409451.6</v>
      </c>
    </row>
    <row r="127" spans="1:4" ht="15.6" hidden="1" customHeight="1" outlineLevel="1">
      <c r="A127" s="127" t="s">
        <v>219</v>
      </c>
      <c r="B127" s="128"/>
      <c r="C127" s="129">
        <v>393</v>
      </c>
      <c r="D127" s="130">
        <v>124586.37</v>
      </c>
    </row>
    <row r="128" spans="1:4" ht="15.6" hidden="1" customHeight="1" outlineLevel="1">
      <c r="A128" s="127" t="s">
        <v>220</v>
      </c>
      <c r="B128" s="128"/>
      <c r="C128" s="129">
        <v>1216</v>
      </c>
      <c r="D128" s="130">
        <v>371182.45</v>
      </c>
    </row>
    <row r="129" spans="1:4" ht="15.6" hidden="1" customHeight="1" outlineLevel="1">
      <c r="A129" s="127" t="s">
        <v>270</v>
      </c>
      <c r="B129" s="128"/>
      <c r="C129" s="129">
        <v>28</v>
      </c>
      <c r="D129" s="130">
        <v>9459</v>
      </c>
    </row>
    <row r="130" spans="1:4" ht="15.6" customHeight="1" collapsed="1">
      <c r="A130" s="133" t="s">
        <v>294</v>
      </c>
      <c r="B130" s="128">
        <v>30</v>
      </c>
      <c r="C130" s="129">
        <f>SUM($C$108:$C$129)</f>
        <v>19089</v>
      </c>
      <c r="D130" s="130">
        <f>SUM($D$108:$D$129)</f>
        <v>5878831.2199999997</v>
      </c>
    </row>
    <row r="131" spans="1:4" ht="15.6" hidden="1" customHeight="1" outlineLevel="1">
      <c r="A131" s="127" t="s">
        <v>203</v>
      </c>
      <c r="B131" s="128"/>
      <c r="C131" s="129">
        <v>1327</v>
      </c>
      <c r="D131" s="130">
        <v>450058</v>
      </c>
    </row>
    <row r="132" spans="1:4" ht="15.6" hidden="1" customHeight="1" outlineLevel="1">
      <c r="A132" s="127" t="s">
        <v>204</v>
      </c>
      <c r="B132" s="128"/>
      <c r="C132" s="129">
        <v>1003</v>
      </c>
      <c r="D132" s="130">
        <v>334892.05</v>
      </c>
    </row>
    <row r="133" spans="1:4" ht="15.6" hidden="1" customHeight="1" outlineLevel="1">
      <c r="A133" s="127" t="s">
        <v>267</v>
      </c>
      <c r="B133" s="128"/>
      <c r="C133" s="131"/>
      <c r="D133" s="132"/>
    </row>
    <row r="134" spans="1:4" ht="15.6" hidden="1" customHeight="1" outlineLevel="1">
      <c r="A134" s="127" t="s">
        <v>205</v>
      </c>
      <c r="B134" s="128"/>
      <c r="C134" s="129">
        <v>1685</v>
      </c>
      <c r="D134" s="130">
        <v>601905</v>
      </c>
    </row>
    <row r="135" spans="1:4" ht="15.6" hidden="1" customHeight="1" outlineLevel="1">
      <c r="A135" s="127" t="s">
        <v>206</v>
      </c>
      <c r="B135" s="128"/>
      <c r="C135" s="129">
        <v>636</v>
      </c>
      <c r="D135" s="130">
        <v>213473</v>
      </c>
    </row>
    <row r="136" spans="1:4" ht="15.6" hidden="1" customHeight="1" outlineLevel="1">
      <c r="A136" s="127" t="s">
        <v>268</v>
      </c>
      <c r="B136" s="128"/>
      <c r="C136" s="129">
        <v>0</v>
      </c>
      <c r="D136" s="130">
        <v>0</v>
      </c>
    </row>
    <row r="137" spans="1:4" ht="15.6" hidden="1" customHeight="1" outlineLevel="1">
      <c r="A137" s="127" t="s">
        <v>207</v>
      </c>
      <c r="B137" s="128"/>
      <c r="C137" s="129">
        <v>2715</v>
      </c>
      <c r="D137" s="130">
        <v>942822</v>
      </c>
    </row>
    <row r="138" spans="1:4" ht="15.6" hidden="1" customHeight="1" outlineLevel="1">
      <c r="A138" s="127" t="s">
        <v>208</v>
      </c>
      <c r="B138" s="128"/>
      <c r="C138" s="129">
        <v>3314</v>
      </c>
      <c r="D138" s="130">
        <v>1132491</v>
      </c>
    </row>
    <row r="139" spans="1:4" ht="15.6" hidden="1" customHeight="1" outlineLevel="1">
      <c r="A139" s="127" t="s">
        <v>209</v>
      </c>
      <c r="B139" s="128"/>
      <c r="C139" s="129">
        <v>662</v>
      </c>
      <c r="D139" s="130">
        <v>229122.95</v>
      </c>
    </row>
    <row r="140" spans="1:4" ht="15.6" hidden="1" customHeight="1" outlineLevel="1">
      <c r="A140" s="127" t="s">
        <v>210</v>
      </c>
      <c r="B140" s="128"/>
      <c r="C140" s="129">
        <v>587</v>
      </c>
      <c r="D140" s="130">
        <v>203094</v>
      </c>
    </row>
    <row r="141" spans="1:4" ht="15.6" hidden="1" customHeight="1" outlineLevel="1">
      <c r="A141" s="127" t="s">
        <v>211</v>
      </c>
      <c r="B141" s="128"/>
      <c r="C141" s="129">
        <v>187</v>
      </c>
      <c r="D141" s="130">
        <v>74071</v>
      </c>
    </row>
    <row r="142" spans="1:4" ht="15.6" hidden="1" customHeight="1" outlineLevel="1">
      <c r="A142" s="127" t="s">
        <v>212</v>
      </c>
      <c r="B142" s="128"/>
      <c r="C142" s="129">
        <v>6</v>
      </c>
      <c r="D142" s="130">
        <v>1788.2</v>
      </c>
    </row>
    <row r="143" spans="1:4" ht="15.6" hidden="1" customHeight="1" outlineLevel="1">
      <c r="A143" s="127" t="s">
        <v>213</v>
      </c>
      <c r="B143" s="128"/>
      <c r="C143" s="129">
        <v>1525</v>
      </c>
      <c r="D143" s="130">
        <v>513089</v>
      </c>
    </row>
    <row r="144" spans="1:4" ht="15.6" hidden="1" customHeight="1" outlineLevel="1">
      <c r="A144" s="127" t="s">
        <v>214</v>
      </c>
      <c r="B144" s="128"/>
      <c r="C144" s="129">
        <v>5</v>
      </c>
      <c r="D144" s="130">
        <v>826</v>
      </c>
    </row>
    <row r="145" spans="1:4" ht="15.6" hidden="1" customHeight="1" outlineLevel="1">
      <c r="A145" s="127" t="s">
        <v>269</v>
      </c>
      <c r="B145" s="128"/>
      <c r="C145" s="129">
        <v>7</v>
      </c>
      <c r="D145" s="130">
        <v>3528.5</v>
      </c>
    </row>
    <row r="146" spans="1:4" ht="15.6" hidden="1" customHeight="1" outlineLevel="1">
      <c r="A146" s="127" t="s">
        <v>215</v>
      </c>
      <c r="B146" s="128"/>
      <c r="C146" s="129">
        <v>233</v>
      </c>
      <c r="D146" s="130">
        <v>80971</v>
      </c>
    </row>
    <row r="147" spans="1:4" ht="15.6" hidden="1" customHeight="1" outlineLevel="1">
      <c r="A147" s="127" t="s">
        <v>216</v>
      </c>
      <c r="B147" s="128"/>
      <c r="C147" s="129">
        <v>2</v>
      </c>
      <c r="D147" s="130">
        <v>865</v>
      </c>
    </row>
    <row r="148" spans="1:4" ht="15.6" hidden="1" customHeight="1" outlineLevel="1">
      <c r="A148" s="127" t="s">
        <v>217</v>
      </c>
      <c r="B148" s="128"/>
      <c r="C148" s="129">
        <v>4618</v>
      </c>
      <c r="D148" s="130">
        <v>1549594</v>
      </c>
    </row>
    <row r="149" spans="1:4" ht="15.6" hidden="1" customHeight="1" outlineLevel="1">
      <c r="A149" s="127" t="s">
        <v>218</v>
      </c>
      <c r="B149" s="128"/>
      <c r="C149" s="129">
        <v>1059</v>
      </c>
      <c r="D149" s="130">
        <v>541353</v>
      </c>
    </row>
    <row r="150" spans="1:4" ht="15.6" hidden="1" customHeight="1" outlineLevel="1">
      <c r="A150" s="127" t="s">
        <v>219</v>
      </c>
      <c r="B150" s="128"/>
      <c r="C150" s="129">
        <v>491</v>
      </c>
      <c r="D150" s="130">
        <v>178209.62</v>
      </c>
    </row>
    <row r="151" spans="1:4" ht="15.6" hidden="1" customHeight="1" outlineLevel="1">
      <c r="A151" s="127" t="s">
        <v>220</v>
      </c>
      <c r="B151" s="128"/>
      <c r="C151" s="129">
        <v>1319</v>
      </c>
      <c r="D151" s="130">
        <v>456526.65</v>
      </c>
    </row>
    <row r="152" spans="1:4" ht="15.6" hidden="1" customHeight="1" outlineLevel="1">
      <c r="A152" s="127" t="s">
        <v>270</v>
      </c>
      <c r="B152" s="128"/>
      <c r="C152" s="129">
        <v>23</v>
      </c>
      <c r="D152" s="130">
        <v>8852</v>
      </c>
    </row>
    <row r="153" spans="1:4" ht="15.6" customHeight="1" collapsed="1">
      <c r="A153" s="133" t="s">
        <v>295</v>
      </c>
      <c r="B153" s="128">
        <v>40</v>
      </c>
      <c r="C153" s="129">
        <f>SUM($C$131:$C$152)</f>
        <v>21404</v>
      </c>
      <c r="D153" s="130">
        <f>SUM($D$131:$D$152)</f>
        <v>7517531.9700000007</v>
      </c>
    </row>
    <row r="154" spans="1:4" ht="15.6" hidden="1" customHeight="1" outlineLevel="1">
      <c r="A154" s="127" t="s">
        <v>203</v>
      </c>
      <c r="B154" s="128"/>
      <c r="C154" s="129">
        <v>1327</v>
      </c>
      <c r="D154" s="130">
        <v>514265</v>
      </c>
    </row>
    <row r="155" spans="1:4" ht="15.6" hidden="1" customHeight="1" outlineLevel="1">
      <c r="A155" s="127" t="s">
        <v>204</v>
      </c>
      <c r="B155" s="128"/>
      <c r="C155" s="129">
        <v>1138</v>
      </c>
      <c r="D155" s="130">
        <v>436553.27</v>
      </c>
    </row>
    <row r="156" spans="1:4" ht="15.6" hidden="1" customHeight="1" outlineLevel="1">
      <c r="A156" s="127" t="s">
        <v>267</v>
      </c>
      <c r="B156" s="128"/>
      <c r="C156" s="131"/>
      <c r="D156" s="132"/>
    </row>
    <row r="157" spans="1:4" ht="15.6" hidden="1" customHeight="1" outlineLevel="1">
      <c r="A157" s="127" t="s">
        <v>205</v>
      </c>
      <c r="B157" s="128"/>
      <c r="C157" s="129">
        <v>2155</v>
      </c>
      <c r="D157" s="130">
        <v>885470</v>
      </c>
    </row>
    <row r="158" spans="1:4" ht="15.6" hidden="1" customHeight="1" outlineLevel="1">
      <c r="A158" s="127" t="s">
        <v>206</v>
      </c>
      <c r="B158" s="128"/>
      <c r="C158" s="129">
        <v>639</v>
      </c>
      <c r="D158" s="130">
        <v>233285</v>
      </c>
    </row>
    <row r="159" spans="1:4" ht="15.6" hidden="1" customHeight="1" outlineLevel="1">
      <c r="A159" s="127" t="s">
        <v>268</v>
      </c>
      <c r="B159" s="128"/>
      <c r="C159" s="129">
        <v>0</v>
      </c>
      <c r="D159" s="130">
        <v>0</v>
      </c>
    </row>
    <row r="160" spans="1:4" ht="15.6" hidden="1" customHeight="1" outlineLevel="1">
      <c r="A160" s="127" t="s">
        <v>207</v>
      </c>
      <c r="B160" s="128"/>
      <c r="C160" s="129">
        <v>3004</v>
      </c>
      <c r="D160" s="130">
        <v>1196207</v>
      </c>
    </row>
    <row r="161" spans="1:4" ht="15.6" hidden="1" customHeight="1" outlineLevel="1">
      <c r="A161" s="127" t="s">
        <v>208</v>
      </c>
      <c r="B161" s="128"/>
      <c r="C161" s="129">
        <v>3821</v>
      </c>
      <c r="D161" s="130">
        <v>1494265</v>
      </c>
    </row>
    <row r="162" spans="1:4" ht="15.6" hidden="1" customHeight="1" outlineLevel="1">
      <c r="A162" s="127" t="s">
        <v>209</v>
      </c>
      <c r="B162" s="128"/>
      <c r="C162" s="129">
        <v>678</v>
      </c>
      <c r="D162" s="130">
        <v>255743.2</v>
      </c>
    </row>
    <row r="163" spans="1:4" ht="15.6" hidden="1" customHeight="1" outlineLevel="1">
      <c r="A163" s="127" t="s">
        <v>210</v>
      </c>
      <c r="B163" s="128"/>
      <c r="C163" s="129">
        <v>502</v>
      </c>
      <c r="D163" s="130">
        <v>201557</v>
      </c>
    </row>
    <row r="164" spans="1:4" ht="15.6" hidden="1" customHeight="1" outlineLevel="1">
      <c r="A164" s="127" t="s">
        <v>211</v>
      </c>
      <c r="B164" s="128"/>
      <c r="C164" s="129">
        <v>295</v>
      </c>
      <c r="D164" s="130">
        <v>137898</v>
      </c>
    </row>
    <row r="165" spans="1:4" ht="15.6" hidden="1" customHeight="1" outlineLevel="1">
      <c r="A165" s="127" t="s">
        <v>212</v>
      </c>
      <c r="B165" s="128"/>
      <c r="C165" s="129">
        <v>68</v>
      </c>
      <c r="D165" s="130">
        <v>32937.599999999999</v>
      </c>
    </row>
    <row r="166" spans="1:4" ht="15.6" hidden="1" customHeight="1" outlineLevel="1">
      <c r="A166" s="127" t="s">
        <v>213</v>
      </c>
      <c r="B166" s="128"/>
      <c r="C166" s="129">
        <v>1760</v>
      </c>
      <c r="D166" s="130">
        <v>690491</v>
      </c>
    </row>
    <row r="167" spans="1:4" ht="15.6" hidden="1" customHeight="1" outlineLevel="1">
      <c r="A167" s="127" t="s">
        <v>214</v>
      </c>
      <c r="B167" s="128"/>
      <c r="C167" s="129">
        <v>7</v>
      </c>
      <c r="D167" s="130">
        <v>700</v>
      </c>
    </row>
    <row r="168" spans="1:4" ht="15.6" hidden="1" customHeight="1" outlineLevel="1">
      <c r="A168" s="127" t="s">
        <v>269</v>
      </c>
      <c r="B168" s="128"/>
      <c r="C168" s="129">
        <v>24</v>
      </c>
      <c r="D168" s="130">
        <v>15330.5</v>
      </c>
    </row>
    <row r="169" spans="1:4" ht="15.6" hidden="1" customHeight="1" outlineLevel="1">
      <c r="A169" s="127" t="s">
        <v>215</v>
      </c>
      <c r="B169" s="128"/>
      <c r="C169" s="129">
        <v>200</v>
      </c>
      <c r="D169" s="130">
        <v>75077</v>
      </c>
    </row>
    <row r="170" spans="1:4" ht="15.6" hidden="1" customHeight="1" outlineLevel="1">
      <c r="A170" s="127" t="s">
        <v>216</v>
      </c>
      <c r="B170" s="128"/>
      <c r="C170" s="129">
        <v>12</v>
      </c>
      <c r="D170" s="130">
        <v>4070</v>
      </c>
    </row>
    <row r="171" spans="1:4" ht="15.6" hidden="1" customHeight="1" outlineLevel="1">
      <c r="A171" s="127" t="s">
        <v>217</v>
      </c>
      <c r="B171" s="128"/>
      <c r="C171" s="129">
        <v>5112</v>
      </c>
      <c r="D171" s="130">
        <v>1972367</v>
      </c>
    </row>
    <row r="172" spans="1:4" ht="15.6" hidden="1" customHeight="1" outlineLevel="1">
      <c r="A172" s="127" t="s">
        <v>218</v>
      </c>
      <c r="B172" s="128"/>
      <c r="C172" s="129">
        <v>1202</v>
      </c>
      <c r="D172" s="130">
        <v>688546.93</v>
      </c>
    </row>
    <row r="173" spans="1:4" ht="15.6" hidden="1" customHeight="1" outlineLevel="1">
      <c r="A173" s="127" t="s">
        <v>219</v>
      </c>
      <c r="B173" s="128"/>
      <c r="C173" s="129">
        <v>712</v>
      </c>
      <c r="D173" s="130">
        <v>295206</v>
      </c>
    </row>
    <row r="174" spans="1:4" ht="15.6" hidden="1" customHeight="1" outlineLevel="1">
      <c r="A174" s="127" t="s">
        <v>220</v>
      </c>
      <c r="B174" s="128"/>
      <c r="C174" s="129">
        <v>1600</v>
      </c>
      <c r="D174" s="130">
        <v>623670.44999999995</v>
      </c>
    </row>
    <row r="175" spans="1:4" ht="15.6" hidden="1" customHeight="1" outlineLevel="1">
      <c r="A175" s="127" t="s">
        <v>270</v>
      </c>
      <c r="B175" s="128"/>
      <c r="C175" s="129">
        <v>28</v>
      </c>
      <c r="D175" s="130">
        <v>11769</v>
      </c>
    </row>
    <row r="176" spans="1:4" ht="15.6" customHeight="1" collapsed="1">
      <c r="A176" s="133" t="s">
        <v>296</v>
      </c>
      <c r="B176" s="128">
        <v>50</v>
      </c>
      <c r="C176" s="129">
        <f>SUM($C$154:$C$175)</f>
        <v>24284</v>
      </c>
      <c r="D176" s="130">
        <f>SUM($D$154:$D$175)</f>
        <v>9765408.9499999993</v>
      </c>
    </row>
    <row r="177" spans="1:4" ht="15.6" hidden="1" customHeight="1" outlineLevel="1">
      <c r="A177" s="127" t="s">
        <v>203</v>
      </c>
      <c r="B177" s="128"/>
      <c r="C177" s="129">
        <v>1376</v>
      </c>
      <c r="D177" s="130">
        <v>575897</v>
      </c>
    </row>
    <row r="178" spans="1:4" ht="15.6" hidden="1" customHeight="1" outlineLevel="1">
      <c r="A178" s="127" t="s">
        <v>204</v>
      </c>
      <c r="B178" s="128"/>
      <c r="C178" s="129">
        <v>1233</v>
      </c>
      <c r="D178" s="130">
        <v>526192.15</v>
      </c>
    </row>
    <row r="179" spans="1:4" ht="15.6" hidden="1" customHeight="1" outlineLevel="1">
      <c r="A179" s="127" t="s">
        <v>267</v>
      </c>
      <c r="B179" s="128"/>
      <c r="C179" s="131"/>
      <c r="D179" s="132"/>
    </row>
    <row r="180" spans="1:4" ht="15.6" hidden="1" customHeight="1" outlineLevel="1">
      <c r="A180" s="127" t="s">
        <v>205</v>
      </c>
      <c r="B180" s="128"/>
      <c r="C180" s="129">
        <v>2551</v>
      </c>
      <c r="D180" s="130">
        <v>1206345</v>
      </c>
    </row>
    <row r="181" spans="1:4" ht="15.6" hidden="1" customHeight="1" outlineLevel="1">
      <c r="A181" s="127" t="s">
        <v>206</v>
      </c>
      <c r="B181" s="128"/>
      <c r="C181" s="129">
        <v>711</v>
      </c>
      <c r="D181" s="130">
        <v>292238</v>
      </c>
    </row>
    <row r="182" spans="1:4" ht="15.6" hidden="1" customHeight="1" outlineLevel="1">
      <c r="A182" s="127" t="s">
        <v>268</v>
      </c>
      <c r="B182" s="128"/>
      <c r="C182" s="129">
        <v>0</v>
      </c>
      <c r="D182" s="130">
        <v>0</v>
      </c>
    </row>
    <row r="183" spans="1:4" ht="15.6" hidden="1" customHeight="1" outlineLevel="1">
      <c r="A183" s="127" t="s">
        <v>207</v>
      </c>
      <c r="B183" s="128"/>
      <c r="C183" s="129">
        <v>3244</v>
      </c>
      <c r="D183" s="130">
        <v>1402200</v>
      </c>
    </row>
    <row r="184" spans="1:4" ht="15.6" hidden="1" customHeight="1" outlineLevel="1">
      <c r="A184" s="127" t="s">
        <v>208</v>
      </c>
      <c r="B184" s="128"/>
      <c r="C184" s="129">
        <v>4455</v>
      </c>
      <c r="D184" s="130">
        <v>1912722</v>
      </c>
    </row>
    <row r="185" spans="1:4" ht="15.6" hidden="1" customHeight="1" outlineLevel="1">
      <c r="A185" s="127" t="s">
        <v>209</v>
      </c>
      <c r="B185" s="128"/>
      <c r="C185" s="129">
        <v>691</v>
      </c>
      <c r="D185" s="130">
        <v>275368.55</v>
      </c>
    </row>
    <row r="186" spans="1:4" ht="15.6" hidden="1" customHeight="1" outlineLevel="1">
      <c r="A186" s="127" t="s">
        <v>210</v>
      </c>
      <c r="B186" s="128"/>
      <c r="C186" s="129">
        <v>530</v>
      </c>
      <c r="D186" s="130">
        <v>224740</v>
      </c>
    </row>
    <row r="187" spans="1:4" ht="15.6" hidden="1" customHeight="1" outlineLevel="1">
      <c r="A187" s="127" t="s">
        <v>211</v>
      </c>
      <c r="B187" s="128"/>
      <c r="C187" s="129">
        <v>373</v>
      </c>
      <c r="D187" s="130">
        <v>196181</v>
      </c>
    </row>
    <row r="188" spans="1:4" ht="15.6" hidden="1" customHeight="1" outlineLevel="1">
      <c r="A188" s="127" t="s">
        <v>212</v>
      </c>
      <c r="B188" s="128"/>
      <c r="C188" s="129">
        <v>41</v>
      </c>
      <c r="D188" s="130">
        <v>22374</v>
      </c>
    </row>
    <row r="189" spans="1:4" ht="15.6" hidden="1" customHeight="1" outlineLevel="1">
      <c r="A189" s="127" t="s">
        <v>213</v>
      </c>
      <c r="B189" s="128"/>
      <c r="C189" s="129">
        <v>2170</v>
      </c>
      <c r="D189" s="130">
        <v>944788</v>
      </c>
    </row>
    <row r="190" spans="1:4" ht="15.6" hidden="1" customHeight="1" outlineLevel="1">
      <c r="A190" s="127" t="s">
        <v>214</v>
      </c>
      <c r="B190" s="128"/>
      <c r="C190" s="129">
        <v>8</v>
      </c>
      <c r="D190" s="130">
        <v>800</v>
      </c>
    </row>
    <row r="191" spans="1:4" ht="15.6" hidden="1" customHeight="1" outlineLevel="1">
      <c r="A191" s="127" t="s">
        <v>269</v>
      </c>
      <c r="B191" s="128"/>
      <c r="C191" s="129">
        <v>40</v>
      </c>
      <c r="D191" s="130">
        <v>27527.200000000001</v>
      </c>
    </row>
    <row r="192" spans="1:4" ht="15.6" hidden="1" customHeight="1" outlineLevel="1">
      <c r="A192" s="127" t="s">
        <v>215</v>
      </c>
      <c r="B192" s="128"/>
      <c r="C192" s="129">
        <v>227</v>
      </c>
      <c r="D192" s="130">
        <v>96420</v>
      </c>
    </row>
    <row r="193" spans="1:4" ht="15.6" hidden="1" customHeight="1" outlineLevel="1">
      <c r="A193" s="127" t="s">
        <v>216</v>
      </c>
      <c r="B193" s="128"/>
      <c r="C193" s="129">
        <v>10</v>
      </c>
      <c r="D193" s="130">
        <v>3381</v>
      </c>
    </row>
    <row r="194" spans="1:4" ht="15.6" hidden="1" customHeight="1" outlineLevel="1">
      <c r="A194" s="127" t="s">
        <v>217</v>
      </c>
      <c r="B194" s="128"/>
      <c r="C194" s="129">
        <v>5417</v>
      </c>
      <c r="D194" s="130">
        <v>2271813</v>
      </c>
    </row>
    <row r="195" spans="1:4" ht="15.6" hidden="1" customHeight="1" outlineLevel="1">
      <c r="A195" s="127" t="s">
        <v>218</v>
      </c>
      <c r="B195" s="128"/>
      <c r="C195" s="129">
        <v>1360</v>
      </c>
      <c r="D195" s="130">
        <v>854078.22</v>
      </c>
    </row>
    <row r="196" spans="1:4" ht="15.6" hidden="1" customHeight="1" outlineLevel="1">
      <c r="A196" s="127" t="s">
        <v>219</v>
      </c>
      <c r="B196" s="128"/>
      <c r="C196" s="129">
        <v>790</v>
      </c>
      <c r="D196" s="130">
        <v>355736.33</v>
      </c>
    </row>
    <row r="197" spans="1:4" ht="15.6" hidden="1" customHeight="1" outlineLevel="1">
      <c r="A197" s="127" t="s">
        <v>220</v>
      </c>
      <c r="B197" s="128"/>
      <c r="C197" s="129">
        <v>1670</v>
      </c>
      <c r="D197" s="130">
        <v>726486.67</v>
      </c>
    </row>
    <row r="198" spans="1:4" ht="15.6" hidden="1" customHeight="1" outlineLevel="1">
      <c r="A198" s="127" t="s">
        <v>270</v>
      </c>
      <c r="B198" s="128"/>
      <c r="C198" s="129">
        <v>35</v>
      </c>
      <c r="D198" s="130">
        <v>19065</v>
      </c>
    </row>
    <row r="199" spans="1:4" ht="15.6" customHeight="1" collapsed="1">
      <c r="A199" s="133" t="s">
        <v>297</v>
      </c>
      <c r="B199" s="128">
        <v>60</v>
      </c>
      <c r="C199" s="129">
        <f>SUM($C$177:$C$198)</f>
        <v>26932</v>
      </c>
      <c r="D199" s="130">
        <f>SUM($D$177:$D$198)</f>
        <v>11934353.120000001</v>
      </c>
    </row>
    <row r="200" spans="1:4" ht="15.6" hidden="1" customHeight="1" outlineLevel="1">
      <c r="A200" s="127" t="s">
        <v>203</v>
      </c>
      <c r="B200" s="128"/>
      <c r="C200" s="129">
        <v>1401</v>
      </c>
      <c r="D200" s="130">
        <v>652981</v>
      </c>
    </row>
    <row r="201" spans="1:4" ht="15.6" hidden="1" customHeight="1" outlineLevel="1">
      <c r="A201" s="127" t="s">
        <v>204</v>
      </c>
      <c r="B201" s="128"/>
      <c r="C201" s="129">
        <v>1323</v>
      </c>
      <c r="D201" s="130">
        <v>598707.30000000005</v>
      </c>
    </row>
    <row r="202" spans="1:4" ht="15.6" hidden="1" customHeight="1" outlineLevel="1">
      <c r="A202" s="127" t="s">
        <v>267</v>
      </c>
      <c r="B202" s="128"/>
      <c r="C202" s="131"/>
      <c r="D202" s="132"/>
    </row>
    <row r="203" spans="1:4" ht="15.6" hidden="1" customHeight="1" outlineLevel="1">
      <c r="A203" s="127" t="s">
        <v>205</v>
      </c>
      <c r="B203" s="128"/>
      <c r="C203" s="129">
        <v>3194</v>
      </c>
      <c r="D203" s="130">
        <v>1659492</v>
      </c>
    </row>
    <row r="204" spans="1:4" ht="15.6" hidden="1" customHeight="1" outlineLevel="1">
      <c r="A204" s="127" t="s">
        <v>206</v>
      </c>
      <c r="B204" s="128"/>
      <c r="C204" s="129">
        <v>746</v>
      </c>
      <c r="D204" s="130">
        <v>343354</v>
      </c>
    </row>
    <row r="205" spans="1:4" ht="15.6" hidden="1" customHeight="1" outlineLevel="1">
      <c r="A205" s="127" t="s">
        <v>268</v>
      </c>
      <c r="B205" s="128"/>
      <c r="C205" s="129">
        <v>0</v>
      </c>
      <c r="D205" s="130">
        <v>0</v>
      </c>
    </row>
    <row r="206" spans="1:4" ht="15.6" hidden="1" customHeight="1" outlineLevel="1">
      <c r="A206" s="127" t="s">
        <v>207</v>
      </c>
      <c r="B206" s="128"/>
      <c r="C206" s="129">
        <v>3614</v>
      </c>
      <c r="D206" s="130">
        <v>1725955</v>
      </c>
    </row>
    <row r="207" spans="1:4" ht="15.6" hidden="1" customHeight="1" outlineLevel="1">
      <c r="A207" s="127" t="s">
        <v>208</v>
      </c>
      <c r="B207" s="128"/>
      <c r="C207" s="129">
        <v>5111</v>
      </c>
      <c r="D207" s="130">
        <v>2442374</v>
      </c>
    </row>
    <row r="208" spans="1:4" ht="15.6" hidden="1" customHeight="1" outlineLevel="1">
      <c r="A208" s="127" t="s">
        <v>209</v>
      </c>
      <c r="B208" s="128"/>
      <c r="C208" s="129">
        <v>723</v>
      </c>
      <c r="D208" s="130">
        <v>334639.3</v>
      </c>
    </row>
    <row r="209" spans="1:4" ht="15.6" hidden="1" customHeight="1" outlineLevel="1">
      <c r="A209" s="127" t="s">
        <v>210</v>
      </c>
      <c r="B209" s="128"/>
      <c r="C209" s="129">
        <v>603</v>
      </c>
      <c r="D209" s="130">
        <v>284295</v>
      </c>
    </row>
    <row r="210" spans="1:4" ht="15.6" hidden="1" customHeight="1" outlineLevel="1">
      <c r="A210" s="127" t="s">
        <v>211</v>
      </c>
      <c r="B210" s="128"/>
      <c r="C210" s="129">
        <v>387</v>
      </c>
      <c r="D210" s="130">
        <v>220250</v>
      </c>
    </row>
    <row r="211" spans="1:4" ht="15.6" hidden="1" customHeight="1" outlineLevel="1">
      <c r="A211" s="127" t="s">
        <v>212</v>
      </c>
      <c r="B211" s="128"/>
      <c r="C211" s="129">
        <v>30</v>
      </c>
      <c r="D211" s="130">
        <v>18359</v>
      </c>
    </row>
    <row r="212" spans="1:4" ht="15.6" hidden="1" customHeight="1" outlineLevel="1">
      <c r="A212" s="127" t="s">
        <v>213</v>
      </c>
      <c r="B212" s="128"/>
      <c r="C212" s="129">
        <v>2402</v>
      </c>
      <c r="D212" s="130">
        <v>1163563</v>
      </c>
    </row>
    <row r="213" spans="1:4" ht="15.6" hidden="1" customHeight="1" outlineLevel="1">
      <c r="A213" s="127" t="s">
        <v>214</v>
      </c>
      <c r="B213" s="128"/>
      <c r="C213" s="129">
        <v>14</v>
      </c>
      <c r="D213" s="130">
        <v>1400</v>
      </c>
    </row>
    <row r="214" spans="1:4" ht="15.6" hidden="1" customHeight="1" outlineLevel="1">
      <c r="A214" s="127" t="s">
        <v>269</v>
      </c>
      <c r="B214" s="128"/>
      <c r="C214" s="129">
        <v>39</v>
      </c>
      <c r="D214" s="130">
        <v>29251.13</v>
      </c>
    </row>
    <row r="215" spans="1:4" ht="15.6" hidden="1" customHeight="1" outlineLevel="1">
      <c r="A215" s="127" t="s">
        <v>215</v>
      </c>
      <c r="B215" s="128"/>
      <c r="C215" s="129">
        <v>225</v>
      </c>
      <c r="D215" s="130">
        <v>99598</v>
      </c>
    </row>
    <row r="216" spans="1:4" ht="15.6" hidden="1" customHeight="1" outlineLevel="1">
      <c r="A216" s="127" t="s">
        <v>216</v>
      </c>
      <c r="B216" s="128"/>
      <c r="C216" s="129">
        <v>21</v>
      </c>
      <c r="D216" s="130">
        <v>9734</v>
      </c>
    </row>
    <row r="217" spans="1:4" ht="15.6" hidden="1" customHeight="1" outlineLevel="1">
      <c r="A217" s="127" t="s">
        <v>217</v>
      </c>
      <c r="B217" s="128"/>
      <c r="C217" s="129">
        <v>6031</v>
      </c>
      <c r="D217" s="130">
        <v>2842806</v>
      </c>
    </row>
    <row r="218" spans="1:4" ht="15.6" hidden="1" customHeight="1" outlineLevel="1">
      <c r="A218" s="127" t="s">
        <v>218</v>
      </c>
      <c r="B218" s="128"/>
      <c r="C218" s="129">
        <v>1471</v>
      </c>
      <c r="D218" s="130">
        <v>996996.61</v>
      </c>
    </row>
    <row r="219" spans="1:4" ht="15.6" hidden="1" customHeight="1" outlineLevel="1">
      <c r="A219" s="127" t="s">
        <v>219</v>
      </c>
      <c r="B219" s="128"/>
      <c r="C219" s="129">
        <v>873</v>
      </c>
      <c r="D219" s="130">
        <v>448726.73</v>
      </c>
    </row>
    <row r="220" spans="1:4" ht="15.6" hidden="1" customHeight="1" outlineLevel="1">
      <c r="A220" s="127" t="s">
        <v>220</v>
      </c>
      <c r="B220" s="128"/>
      <c r="C220" s="129">
        <v>1854</v>
      </c>
      <c r="D220" s="130">
        <v>871578.34</v>
      </c>
    </row>
    <row r="221" spans="1:4" ht="15.6" hidden="1" customHeight="1" outlineLevel="1">
      <c r="A221" s="127" t="s">
        <v>270</v>
      </c>
      <c r="B221" s="128"/>
      <c r="C221" s="129">
        <v>33</v>
      </c>
      <c r="D221" s="130">
        <v>18955.099999999999</v>
      </c>
    </row>
    <row r="222" spans="1:4" ht="15.6" customHeight="1" collapsed="1">
      <c r="A222" s="133" t="s">
        <v>298</v>
      </c>
      <c r="B222" s="128">
        <v>70</v>
      </c>
      <c r="C222" s="129">
        <f>SUM($C$200:$C$221)</f>
        <v>30095</v>
      </c>
      <c r="D222" s="130">
        <f>SUM($D$200:$D$221)</f>
        <v>14763015.51</v>
      </c>
    </row>
    <row r="223" spans="1:4" ht="15.6" hidden="1" customHeight="1" outlineLevel="1">
      <c r="A223" s="127" t="s">
        <v>203</v>
      </c>
      <c r="B223" s="128"/>
      <c r="C223" s="129">
        <v>1642</v>
      </c>
      <c r="D223" s="130">
        <v>801425</v>
      </c>
    </row>
    <row r="224" spans="1:4" ht="15.6" hidden="1" customHeight="1" outlineLevel="1">
      <c r="A224" s="127" t="s">
        <v>204</v>
      </c>
      <c r="B224" s="128"/>
      <c r="C224" s="129">
        <v>1637</v>
      </c>
      <c r="D224" s="130">
        <v>807919.05</v>
      </c>
    </row>
    <row r="225" spans="1:4" ht="15.6" hidden="1" customHeight="1" outlineLevel="1">
      <c r="A225" s="127" t="s">
        <v>267</v>
      </c>
      <c r="B225" s="128"/>
      <c r="C225" s="131"/>
      <c r="D225" s="132"/>
    </row>
    <row r="226" spans="1:4" ht="15.6" hidden="1" customHeight="1" outlineLevel="1">
      <c r="A226" s="127" t="s">
        <v>205</v>
      </c>
      <c r="B226" s="128"/>
      <c r="C226" s="129">
        <v>3990</v>
      </c>
      <c r="D226" s="130">
        <v>2236509</v>
      </c>
    </row>
    <row r="227" spans="1:4" ht="15.6" hidden="1" customHeight="1" outlineLevel="1">
      <c r="A227" s="127" t="s">
        <v>206</v>
      </c>
      <c r="B227" s="128"/>
      <c r="C227" s="129">
        <v>858</v>
      </c>
      <c r="D227" s="130">
        <v>398633</v>
      </c>
    </row>
    <row r="228" spans="1:4" ht="15.6" hidden="1" customHeight="1" outlineLevel="1">
      <c r="A228" s="127" t="s">
        <v>268</v>
      </c>
      <c r="B228" s="128"/>
      <c r="C228" s="129">
        <v>5</v>
      </c>
      <c r="D228" s="130">
        <v>2858</v>
      </c>
    </row>
    <row r="229" spans="1:4" ht="15.6" hidden="1" customHeight="1" outlineLevel="1">
      <c r="A229" s="127" t="s">
        <v>207</v>
      </c>
      <c r="B229" s="128"/>
      <c r="C229" s="129">
        <v>4202</v>
      </c>
      <c r="D229" s="130">
        <v>2169159</v>
      </c>
    </row>
    <row r="230" spans="1:4" ht="15.6" hidden="1" customHeight="1" outlineLevel="1">
      <c r="A230" s="127" t="s">
        <v>208</v>
      </c>
      <c r="B230" s="128"/>
      <c r="C230" s="129">
        <v>6151</v>
      </c>
      <c r="D230" s="130">
        <v>3192243</v>
      </c>
    </row>
    <row r="231" spans="1:4" ht="15.6" hidden="1" customHeight="1" outlineLevel="1">
      <c r="A231" s="127" t="s">
        <v>209</v>
      </c>
      <c r="B231" s="128"/>
      <c r="C231" s="129">
        <v>927</v>
      </c>
      <c r="D231" s="130">
        <v>440704.4</v>
      </c>
    </row>
    <row r="232" spans="1:4" ht="15.6" hidden="1" customHeight="1" outlineLevel="1">
      <c r="A232" s="127" t="s">
        <v>210</v>
      </c>
      <c r="B232" s="128"/>
      <c r="C232" s="129">
        <v>643</v>
      </c>
      <c r="D232" s="130">
        <v>326206</v>
      </c>
    </row>
    <row r="233" spans="1:4" ht="15.6" hidden="1" customHeight="1" outlineLevel="1">
      <c r="A233" s="127" t="s">
        <v>211</v>
      </c>
      <c r="B233" s="128"/>
      <c r="C233" s="129">
        <v>537</v>
      </c>
      <c r="D233" s="130">
        <v>333145</v>
      </c>
    </row>
    <row r="234" spans="1:4" ht="15.6" hidden="1" customHeight="1" outlineLevel="1">
      <c r="A234" s="127" t="s">
        <v>212</v>
      </c>
      <c r="B234" s="128"/>
      <c r="C234" s="129">
        <v>15</v>
      </c>
      <c r="D234" s="130">
        <v>3054</v>
      </c>
    </row>
    <row r="235" spans="1:4" ht="15.6" hidden="1" customHeight="1" outlineLevel="1">
      <c r="A235" s="127" t="s">
        <v>213</v>
      </c>
      <c r="B235" s="128"/>
      <c r="C235" s="129">
        <v>3179</v>
      </c>
      <c r="D235" s="130">
        <v>1692734</v>
      </c>
    </row>
    <row r="236" spans="1:4" ht="15.6" hidden="1" customHeight="1" outlineLevel="1">
      <c r="A236" s="127" t="s">
        <v>214</v>
      </c>
      <c r="B236" s="128"/>
      <c r="C236" s="129">
        <v>25</v>
      </c>
      <c r="D236" s="130">
        <v>2500</v>
      </c>
    </row>
    <row r="237" spans="1:4" ht="15.6" hidden="1" customHeight="1" outlineLevel="1">
      <c r="A237" s="127" t="s">
        <v>269</v>
      </c>
      <c r="B237" s="128"/>
      <c r="C237" s="129">
        <v>44</v>
      </c>
      <c r="D237" s="130">
        <v>35102.550000000003</v>
      </c>
    </row>
    <row r="238" spans="1:4" ht="15.6" hidden="1" customHeight="1" outlineLevel="1">
      <c r="A238" s="127" t="s">
        <v>215</v>
      </c>
      <c r="B238" s="128"/>
      <c r="C238" s="129">
        <v>283</v>
      </c>
      <c r="D238" s="130">
        <v>133034</v>
      </c>
    </row>
    <row r="239" spans="1:4" ht="15.6" hidden="1" customHeight="1" outlineLevel="1">
      <c r="A239" s="127" t="s">
        <v>216</v>
      </c>
      <c r="B239" s="128"/>
      <c r="C239" s="129">
        <v>22</v>
      </c>
      <c r="D239" s="130">
        <v>10114</v>
      </c>
    </row>
    <row r="240" spans="1:4" ht="15.6" hidden="1" customHeight="1" outlineLevel="1">
      <c r="A240" s="127" t="s">
        <v>217</v>
      </c>
      <c r="B240" s="128"/>
      <c r="C240" s="129">
        <v>7013</v>
      </c>
      <c r="D240" s="130">
        <v>3535946</v>
      </c>
    </row>
    <row r="241" spans="1:4" ht="15.6" hidden="1" customHeight="1" outlineLevel="1">
      <c r="A241" s="127" t="s">
        <v>218</v>
      </c>
      <c r="B241" s="128"/>
      <c r="C241" s="129">
        <v>1788</v>
      </c>
      <c r="D241" s="130">
        <v>1303809.07</v>
      </c>
    </row>
    <row r="242" spans="1:4" ht="15.6" hidden="1" customHeight="1" outlineLevel="1">
      <c r="A242" s="127" t="s">
        <v>219</v>
      </c>
      <c r="B242" s="128"/>
      <c r="C242" s="129">
        <v>1118</v>
      </c>
      <c r="D242" s="130">
        <v>605095.9</v>
      </c>
    </row>
    <row r="243" spans="1:4" ht="15.6" hidden="1" customHeight="1" outlineLevel="1">
      <c r="A243" s="127" t="s">
        <v>220</v>
      </c>
      <c r="B243" s="128"/>
      <c r="C243" s="129">
        <v>2131</v>
      </c>
      <c r="D243" s="130">
        <v>1113552.3999999999</v>
      </c>
    </row>
    <row r="244" spans="1:4" ht="15.6" hidden="1" customHeight="1" outlineLevel="1">
      <c r="A244" s="127" t="s">
        <v>270</v>
      </c>
      <c r="B244" s="128"/>
      <c r="C244" s="129">
        <v>43</v>
      </c>
      <c r="D244" s="130">
        <v>26489.200000000001</v>
      </c>
    </row>
    <row r="245" spans="1:4" ht="15.6" customHeight="1" collapsed="1">
      <c r="A245" s="133" t="s">
        <v>299</v>
      </c>
      <c r="B245" s="128">
        <v>80</v>
      </c>
      <c r="C245" s="129">
        <f>SUM($C$223:$C$244)</f>
        <v>36253</v>
      </c>
      <c r="D245" s="130">
        <f>SUM($D$223:$D$244)</f>
        <v>19170232.569999997</v>
      </c>
    </row>
    <row r="246" spans="1:4" ht="15.6" hidden="1" customHeight="1" outlineLevel="1">
      <c r="A246" s="127" t="s">
        <v>203</v>
      </c>
      <c r="B246" s="128"/>
      <c r="C246" s="129">
        <v>1787</v>
      </c>
      <c r="D246" s="130">
        <v>897760</v>
      </c>
    </row>
    <row r="247" spans="1:4" ht="15.6" hidden="1" customHeight="1" outlineLevel="1">
      <c r="A247" s="127" t="s">
        <v>204</v>
      </c>
      <c r="B247" s="128"/>
      <c r="C247" s="129">
        <v>1545</v>
      </c>
      <c r="D247" s="130">
        <v>801805.83</v>
      </c>
    </row>
    <row r="248" spans="1:4" ht="15.6" hidden="1" customHeight="1" outlineLevel="1">
      <c r="A248" s="127" t="s">
        <v>267</v>
      </c>
      <c r="B248" s="128"/>
      <c r="C248" s="131"/>
      <c r="D248" s="132"/>
    </row>
    <row r="249" spans="1:4" ht="15.6" hidden="1" customHeight="1" outlineLevel="1">
      <c r="A249" s="127" t="s">
        <v>205</v>
      </c>
      <c r="B249" s="128"/>
      <c r="C249" s="129">
        <v>4009</v>
      </c>
      <c r="D249" s="130">
        <v>2422160</v>
      </c>
    </row>
    <row r="250" spans="1:4" ht="15.6" hidden="1" customHeight="1" outlineLevel="1">
      <c r="A250" s="127" t="s">
        <v>206</v>
      </c>
      <c r="B250" s="128"/>
      <c r="C250" s="129">
        <v>869</v>
      </c>
      <c r="D250" s="130">
        <v>436598</v>
      </c>
    </row>
    <row r="251" spans="1:4" ht="15.6" hidden="1" customHeight="1" outlineLevel="1">
      <c r="A251" s="127" t="s">
        <v>268</v>
      </c>
      <c r="B251" s="128"/>
      <c r="C251" s="129">
        <v>11</v>
      </c>
      <c r="D251" s="130">
        <v>7539</v>
      </c>
    </row>
    <row r="252" spans="1:4" ht="15.6" hidden="1" customHeight="1" outlineLevel="1">
      <c r="A252" s="127" t="s">
        <v>207</v>
      </c>
      <c r="B252" s="128"/>
      <c r="C252" s="129">
        <v>4234</v>
      </c>
      <c r="D252" s="130">
        <v>2292156</v>
      </c>
    </row>
    <row r="253" spans="1:4" ht="15.6" hidden="1" customHeight="1" outlineLevel="1">
      <c r="A253" s="127" t="s">
        <v>208</v>
      </c>
      <c r="B253" s="128"/>
      <c r="C253" s="129">
        <v>6519</v>
      </c>
      <c r="D253" s="130">
        <v>3625238</v>
      </c>
    </row>
    <row r="254" spans="1:4" ht="15.6" hidden="1" customHeight="1" outlineLevel="1">
      <c r="A254" s="127" t="s">
        <v>209</v>
      </c>
      <c r="B254" s="128"/>
      <c r="C254" s="129">
        <v>953</v>
      </c>
      <c r="D254" s="130">
        <v>478441.1</v>
      </c>
    </row>
    <row r="255" spans="1:4" ht="15.6" hidden="1" customHeight="1" outlineLevel="1">
      <c r="A255" s="127" t="s">
        <v>210</v>
      </c>
      <c r="B255" s="128"/>
      <c r="C255" s="129">
        <v>716</v>
      </c>
      <c r="D255" s="130">
        <v>375904</v>
      </c>
    </row>
    <row r="256" spans="1:4" ht="15.6" hidden="1" customHeight="1" outlineLevel="1">
      <c r="A256" s="127" t="s">
        <v>211</v>
      </c>
      <c r="B256" s="128"/>
      <c r="C256" s="129">
        <v>618</v>
      </c>
      <c r="D256" s="130">
        <v>415793</v>
      </c>
    </row>
    <row r="257" spans="1:4" ht="15.6" hidden="1" customHeight="1" outlineLevel="1">
      <c r="A257" s="127" t="s">
        <v>212</v>
      </c>
      <c r="B257" s="128"/>
      <c r="C257" s="129">
        <v>3</v>
      </c>
      <c r="D257" s="130">
        <v>800.5</v>
      </c>
    </row>
    <row r="258" spans="1:4" ht="15.6" hidden="1" customHeight="1" outlineLevel="1">
      <c r="A258" s="127" t="s">
        <v>213</v>
      </c>
      <c r="B258" s="128"/>
      <c r="C258" s="129">
        <v>3427</v>
      </c>
      <c r="D258" s="130">
        <v>1978821</v>
      </c>
    </row>
    <row r="259" spans="1:4" ht="15.6" hidden="1" customHeight="1" outlineLevel="1">
      <c r="A259" s="127" t="s">
        <v>214</v>
      </c>
      <c r="B259" s="128"/>
      <c r="C259" s="129">
        <v>24</v>
      </c>
      <c r="D259" s="130">
        <v>2400</v>
      </c>
    </row>
    <row r="260" spans="1:4" ht="15.6" hidden="1" customHeight="1" outlineLevel="1">
      <c r="A260" s="127" t="s">
        <v>269</v>
      </c>
      <c r="B260" s="128"/>
      <c r="C260" s="129">
        <v>65</v>
      </c>
      <c r="D260" s="130">
        <v>55661.45</v>
      </c>
    </row>
    <row r="261" spans="1:4" ht="15.6" hidden="1" customHeight="1" outlineLevel="1">
      <c r="A261" s="127" t="s">
        <v>215</v>
      </c>
      <c r="B261" s="128"/>
      <c r="C261" s="129">
        <v>290</v>
      </c>
      <c r="D261" s="130">
        <v>154824</v>
      </c>
    </row>
    <row r="262" spans="1:4" ht="15.6" hidden="1" customHeight="1" outlineLevel="1">
      <c r="A262" s="127" t="s">
        <v>216</v>
      </c>
      <c r="B262" s="128"/>
      <c r="C262" s="129">
        <v>29</v>
      </c>
      <c r="D262" s="130">
        <v>15225</v>
      </c>
    </row>
    <row r="263" spans="1:4" ht="15.6" hidden="1" customHeight="1" outlineLevel="1">
      <c r="A263" s="127" t="s">
        <v>217</v>
      </c>
      <c r="B263" s="128"/>
      <c r="C263" s="129">
        <v>6838</v>
      </c>
      <c r="D263" s="130">
        <v>3706489</v>
      </c>
    </row>
    <row r="264" spans="1:4" ht="15.6" hidden="1" customHeight="1" outlineLevel="1">
      <c r="A264" s="127" t="s">
        <v>218</v>
      </c>
      <c r="B264" s="128"/>
      <c r="C264" s="129">
        <v>1916</v>
      </c>
      <c r="D264" s="130">
        <v>1485920.26</v>
      </c>
    </row>
    <row r="265" spans="1:4" ht="15.6" hidden="1" customHeight="1" outlineLevel="1">
      <c r="A265" s="127" t="s">
        <v>219</v>
      </c>
      <c r="B265" s="128"/>
      <c r="C265" s="129">
        <v>1119</v>
      </c>
      <c r="D265" s="130">
        <v>679537.88</v>
      </c>
    </row>
    <row r="266" spans="1:4" ht="15.6" hidden="1" customHeight="1" outlineLevel="1">
      <c r="A266" s="127" t="s">
        <v>220</v>
      </c>
      <c r="B266" s="128"/>
      <c r="C266" s="129">
        <v>2495</v>
      </c>
      <c r="D266" s="130">
        <v>1378953.29</v>
      </c>
    </row>
    <row r="267" spans="1:4" ht="15.6" hidden="1" customHeight="1" outlineLevel="1">
      <c r="A267" s="127" t="s">
        <v>270</v>
      </c>
      <c r="B267" s="128"/>
      <c r="C267" s="129">
        <v>43</v>
      </c>
      <c r="D267" s="130">
        <v>28914.95</v>
      </c>
    </row>
    <row r="268" spans="1:4" ht="15.6" customHeight="1" collapsed="1">
      <c r="A268" s="133" t="s">
        <v>300</v>
      </c>
      <c r="B268" s="128">
        <v>90</v>
      </c>
      <c r="C268" s="129">
        <f>SUM($C$246:$C$267)</f>
        <v>37510</v>
      </c>
      <c r="D268" s="130">
        <f>SUM($D$246:$D$267)</f>
        <v>21240942.259999998</v>
      </c>
    </row>
    <row r="269" spans="1:4" ht="15.6" hidden="1" customHeight="1" outlineLevel="1">
      <c r="A269" s="127" t="s">
        <v>203</v>
      </c>
      <c r="B269" s="128"/>
      <c r="C269" s="129">
        <v>1817</v>
      </c>
      <c r="D269" s="130">
        <v>948814</v>
      </c>
    </row>
    <row r="270" spans="1:4" ht="15.6" hidden="1" customHeight="1" outlineLevel="1">
      <c r="A270" s="127" t="s">
        <v>204</v>
      </c>
      <c r="B270" s="128"/>
      <c r="C270" s="129">
        <v>1612</v>
      </c>
      <c r="D270" s="130">
        <v>869368.9</v>
      </c>
    </row>
    <row r="271" spans="1:4" ht="15.6" hidden="1" customHeight="1" outlineLevel="1">
      <c r="A271" s="127" t="s">
        <v>267</v>
      </c>
      <c r="B271" s="128"/>
      <c r="C271" s="131"/>
      <c r="D271" s="132"/>
    </row>
    <row r="272" spans="1:4" ht="15.6" hidden="1" customHeight="1" outlineLevel="1">
      <c r="A272" s="127" t="s">
        <v>205</v>
      </c>
      <c r="B272" s="128"/>
      <c r="C272" s="129">
        <v>4068</v>
      </c>
      <c r="D272" s="130">
        <v>2664245</v>
      </c>
    </row>
    <row r="273" spans="1:4" ht="15.6" hidden="1" customHeight="1" outlineLevel="1">
      <c r="A273" s="127" t="s">
        <v>206</v>
      </c>
      <c r="B273" s="128"/>
      <c r="C273" s="129">
        <v>866</v>
      </c>
      <c r="D273" s="130">
        <v>458763</v>
      </c>
    </row>
    <row r="274" spans="1:4" ht="15.6" hidden="1" customHeight="1" outlineLevel="1">
      <c r="A274" s="127" t="s">
        <v>268</v>
      </c>
      <c r="B274" s="128"/>
      <c r="C274" s="129">
        <v>15</v>
      </c>
      <c r="D274" s="130">
        <v>11076</v>
      </c>
    </row>
    <row r="275" spans="1:4" ht="15.6" hidden="1" customHeight="1" outlineLevel="1">
      <c r="A275" s="127" t="s">
        <v>207</v>
      </c>
      <c r="B275" s="128"/>
      <c r="C275" s="129">
        <v>4583</v>
      </c>
      <c r="D275" s="130">
        <v>2634825</v>
      </c>
    </row>
    <row r="276" spans="1:4" ht="15.6" hidden="1" customHeight="1" outlineLevel="1">
      <c r="A276" s="127" t="s">
        <v>208</v>
      </c>
      <c r="B276" s="128"/>
      <c r="C276" s="129">
        <v>6747</v>
      </c>
      <c r="D276" s="130">
        <v>3871961</v>
      </c>
    </row>
    <row r="277" spans="1:4" ht="15.6" hidden="1" customHeight="1" outlineLevel="1">
      <c r="A277" s="127" t="s">
        <v>209</v>
      </c>
      <c r="B277" s="128"/>
      <c r="C277" s="129">
        <v>1127</v>
      </c>
      <c r="D277" s="130">
        <v>582873</v>
      </c>
    </row>
    <row r="278" spans="1:4" ht="15.6" hidden="1" customHeight="1" outlineLevel="1">
      <c r="A278" s="127" t="s">
        <v>210</v>
      </c>
      <c r="B278" s="128"/>
      <c r="C278" s="129">
        <v>765</v>
      </c>
      <c r="D278" s="130">
        <v>439608</v>
      </c>
    </row>
    <row r="279" spans="1:4" ht="15.6" hidden="1" customHeight="1" outlineLevel="1">
      <c r="A279" s="127" t="s">
        <v>211</v>
      </c>
      <c r="B279" s="128"/>
      <c r="C279" s="129">
        <v>581</v>
      </c>
      <c r="D279" s="130">
        <v>423984</v>
      </c>
    </row>
    <row r="280" spans="1:4" ht="15.6" hidden="1" customHeight="1" outlineLevel="1">
      <c r="A280" s="127" t="s">
        <v>212</v>
      </c>
      <c r="B280" s="128"/>
      <c r="C280" s="129">
        <v>11</v>
      </c>
      <c r="D280" s="130">
        <v>2564</v>
      </c>
    </row>
    <row r="281" spans="1:4" ht="15.6" hidden="1" customHeight="1" outlineLevel="1">
      <c r="A281" s="127" t="s">
        <v>213</v>
      </c>
      <c r="B281" s="128"/>
      <c r="C281" s="129">
        <v>3604</v>
      </c>
      <c r="D281" s="130">
        <v>2153554</v>
      </c>
    </row>
    <row r="282" spans="1:4" ht="15.6" hidden="1" customHeight="1" outlineLevel="1">
      <c r="A282" s="127" t="s">
        <v>214</v>
      </c>
      <c r="B282" s="128"/>
      <c r="C282" s="129">
        <v>48</v>
      </c>
      <c r="D282" s="130">
        <v>4800</v>
      </c>
    </row>
    <row r="283" spans="1:4" ht="15.6" hidden="1" customHeight="1" outlineLevel="1">
      <c r="A283" s="127" t="s">
        <v>269</v>
      </c>
      <c r="B283" s="128"/>
      <c r="C283" s="129">
        <v>64</v>
      </c>
      <c r="D283" s="130">
        <v>61387.8</v>
      </c>
    </row>
    <row r="284" spans="1:4" ht="15.6" hidden="1" customHeight="1" outlineLevel="1">
      <c r="A284" s="127" t="s">
        <v>215</v>
      </c>
      <c r="B284" s="128"/>
      <c r="C284" s="129">
        <v>277</v>
      </c>
      <c r="D284" s="130">
        <v>141059</v>
      </c>
    </row>
    <row r="285" spans="1:4" ht="15.6" hidden="1" customHeight="1" outlineLevel="1">
      <c r="A285" s="127" t="s">
        <v>216</v>
      </c>
      <c r="B285" s="128"/>
      <c r="C285" s="129">
        <v>34</v>
      </c>
      <c r="D285" s="130">
        <v>15683</v>
      </c>
    </row>
    <row r="286" spans="1:4" ht="15.6" hidden="1" customHeight="1" outlineLevel="1">
      <c r="A286" s="127" t="s">
        <v>217</v>
      </c>
      <c r="B286" s="128"/>
      <c r="C286" s="129">
        <v>7451</v>
      </c>
      <c r="D286" s="130">
        <v>4188311</v>
      </c>
    </row>
    <row r="287" spans="1:4" ht="15.6" hidden="1" customHeight="1" outlineLevel="1">
      <c r="A287" s="127" t="s">
        <v>218</v>
      </c>
      <c r="B287" s="128"/>
      <c r="C287" s="129">
        <v>2163</v>
      </c>
      <c r="D287" s="130">
        <v>1774218.31</v>
      </c>
    </row>
    <row r="288" spans="1:4" ht="15.6" hidden="1" customHeight="1" outlineLevel="1">
      <c r="A288" s="127" t="s">
        <v>219</v>
      </c>
      <c r="B288" s="128"/>
      <c r="C288" s="129">
        <v>1239</v>
      </c>
      <c r="D288" s="130">
        <v>788702.62</v>
      </c>
    </row>
    <row r="289" spans="1:4" ht="15.6" hidden="1" customHeight="1" outlineLevel="1">
      <c r="A289" s="127" t="s">
        <v>220</v>
      </c>
      <c r="B289" s="128"/>
      <c r="C289" s="129">
        <v>2481</v>
      </c>
      <c r="D289" s="130">
        <v>1464679.82</v>
      </c>
    </row>
    <row r="290" spans="1:4" ht="15.6" hidden="1" customHeight="1" outlineLevel="1">
      <c r="A290" s="127" t="s">
        <v>270</v>
      </c>
      <c r="B290" s="128"/>
      <c r="C290" s="129">
        <v>63</v>
      </c>
      <c r="D290" s="130">
        <v>38209.550000000003</v>
      </c>
    </row>
    <row r="291" spans="1:4" ht="15.6" customHeight="1" collapsed="1">
      <c r="A291" s="133" t="s">
        <v>301</v>
      </c>
      <c r="B291" s="128">
        <v>100</v>
      </c>
      <c r="C291" s="129">
        <f>SUM($C$269:$C$290)</f>
        <v>39616</v>
      </c>
      <c r="D291" s="130">
        <f>SUM($D$269:$D$290)</f>
        <v>23538687.000000004</v>
      </c>
    </row>
    <row r="292" spans="1:4" ht="15.6" hidden="1" customHeight="1" outlineLevel="1">
      <c r="A292" s="127" t="s">
        <v>203</v>
      </c>
      <c r="B292" s="128"/>
      <c r="C292" s="129">
        <v>20834</v>
      </c>
      <c r="D292" s="130">
        <v>14489469</v>
      </c>
    </row>
    <row r="293" spans="1:4" ht="15.6" hidden="1" customHeight="1" outlineLevel="1">
      <c r="A293" s="127" t="s">
        <v>204</v>
      </c>
      <c r="B293" s="128"/>
      <c r="C293" s="129">
        <v>16776</v>
      </c>
      <c r="D293" s="130">
        <v>11051616.26</v>
      </c>
    </row>
    <row r="294" spans="1:4" ht="15.6" hidden="1" customHeight="1" outlineLevel="1">
      <c r="A294" s="127" t="s">
        <v>267</v>
      </c>
      <c r="B294" s="128"/>
      <c r="C294" s="131"/>
      <c r="D294" s="132"/>
    </row>
    <row r="295" spans="1:4" ht="15.6" hidden="1" customHeight="1" outlineLevel="1">
      <c r="A295" s="127" t="s">
        <v>205</v>
      </c>
      <c r="B295" s="128"/>
      <c r="C295" s="129">
        <v>34976</v>
      </c>
      <c r="D295" s="130">
        <v>27372743</v>
      </c>
    </row>
    <row r="296" spans="1:4" ht="15.6" hidden="1" customHeight="1" outlineLevel="1">
      <c r="A296" s="127" t="s">
        <v>206</v>
      </c>
      <c r="B296" s="128"/>
      <c r="C296" s="129">
        <v>8127</v>
      </c>
      <c r="D296" s="130">
        <v>5583041</v>
      </c>
    </row>
    <row r="297" spans="1:4" ht="15.6" hidden="1" customHeight="1" outlineLevel="1">
      <c r="A297" s="127" t="s">
        <v>268</v>
      </c>
      <c r="B297" s="128"/>
      <c r="C297" s="129">
        <v>229</v>
      </c>
      <c r="D297" s="130">
        <v>194382</v>
      </c>
    </row>
    <row r="298" spans="1:4" ht="15.6" hidden="1" customHeight="1" outlineLevel="1">
      <c r="A298" s="127" t="s">
        <v>207</v>
      </c>
      <c r="B298" s="128"/>
      <c r="C298" s="129">
        <v>43783</v>
      </c>
      <c r="D298" s="130">
        <v>31588844</v>
      </c>
    </row>
    <row r="299" spans="1:4" ht="15.6" hidden="1" customHeight="1" outlineLevel="1">
      <c r="A299" s="127" t="s">
        <v>208</v>
      </c>
      <c r="B299" s="128"/>
      <c r="C299" s="129">
        <v>72175</v>
      </c>
      <c r="D299" s="130">
        <v>51125131</v>
      </c>
    </row>
    <row r="300" spans="1:4" ht="15.6" hidden="1" customHeight="1" outlineLevel="1">
      <c r="A300" s="127" t="s">
        <v>209</v>
      </c>
      <c r="B300" s="128"/>
      <c r="C300" s="129">
        <v>13093</v>
      </c>
      <c r="D300" s="130">
        <v>8981798</v>
      </c>
    </row>
    <row r="301" spans="1:4" ht="15.6" hidden="1" customHeight="1" outlineLevel="1">
      <c r="A301" s="127" t="s">
        <v>210</v>
      </c>
      <c r="B301" s="128"/>
      <c r="C301" s="129">
        <v>11517</v>
      </c>
      <c r="D301" s="130">
        <v>7956687</v>
      </c>
    </row>
    <row r="302" spans="1:4" ht="15.6" hidden="1" customHeight="1" outlineLevel="1">
      <c r="A302" s="127" t="s">
        <v>211</v>
      </c>
      <c r="B302" s="128"/>
      <c r="C302" s="129">
        <v>3110</v>
      </c>
      <c r="D302" s="130">
        <v>2762167</v>
      </c>
    </row>
    <row r="303" spans="1:4" ht="15.6" hidden="1" customHeight="1" outlineLevel="1">
      <c r="A303" s="127" t="s">
        <v>212</v>
      </c>
      <c r="B303" s="128"/>
      <c r="C303" s="129">
        <v>74</v>
      </c>
      <c r="D303" s="130">
        <v>29251.200000000001</v>
      </c>
    </row>
    <row r="304" spans="1:4" ht="15.6" hidden="1" customHeight="1" outlineLevel="1">
      <c r="A304" s="127" t="s">
        <v>213</v>
      </c>
      <c r="B304" s="128"/>
      <c r="C304" s="129">
        <v>33855</v>
      </c>
      <c r="D304" s="130">
        <v>25121121</v>
      </c>
    </row>
    <row r="305" spans="1:4" ht="15.6" hidden="1" customHeight="1" outlineLevel="1">
      <c r="A305" s="127" t="s">
        <v>214</v>
      </c>
      <c r="B305" s="128"/>
      <c r="C305" s="129">
        <v>3397</v>
      </c>
      <c r="D305" s="130">
        <v>2174853</v>
      </c>
    </row>
    <row r="306" spans="1:4" ht="15.6" hidden="1" customHeight="1" outlineLevel="1">
      <c r="A306" s="127" t="s">
        <v>269</v>
      </c>
      <c r="B306" s="128"/>
      <c r="C306" s="129">
        <v>407</v>
      </c>
      <c r="D306" s="130">
        <v>476045.82</v>
      </c>
    </row>
    <row r="307" spans="1:4" ht="15.6" hidden="1" customHeight="1" outlineLevel="1">
      <c r="A307" s="127" t="s">
        <v>215</v>
      </c>
      <c r="B307" s="128"/>
      <c r="C307" s="129">
        <v>2009</v>
      </c>
      <c r="D307" s="130">
        <v>1344780</v>
      </c>
    </row>
    <row r="308" spans="1:4" ht="15.6" hidden="1" customHeight="1" outlineLevel="1">
      <c r="A308" s="127" t="s">
        <v>216</v>
      </c>
      <c r="B308" s="128"/>
      <c r="C308" s="129">
        <v>812</v>
      </c>
      <c r="D308" s="130">
        <v>579740</v>
      </c>
    </row>
    <row r="309" spans="1:4" ht="15.6" hidden="1" customHeight="1" outlineLevel="1">
      <c r="A309" s="127" t="s">
        <v>217</v>
      </c>
      <c r="B309" s="128"/>
      <c r="C309" s="129">
        <v>76171</v>
      </c>
      <c r="D309" s="130">
        <v>54076883</v>
      </c>
    </row>
    <row r="310" spans="1:4" ht="15.6" hidden="1" customHeight="1" outlineLevel="1">
      <c r="A310" s="127" t="s">
        <v>218</v>
      </c>
      <c r="B310" s="128"/>
      <c r="C310" s="129">
        <v>22978</v>
      </c>
      <c r="D310" s="130">
        <v>24503626.73</v>
      </c>
    </row>
    <row r="311" spans="1:4" ht="15.6" hidden="1" customHeight="1" outlineLevel="1">
      <c r="A311" s="127" t="s">
        <v>219</v>
      </c>
      <c r="B311" s="128"/>
      <c r="C311" s="129">
        <v>10273</v>
      </c>
      <c r="D311" s="130">
        <v>8101114.1799999997</v>
      </c>
    </row>
    <row r="312" spans="1:4" ht="15.6" hidden="1" customHeight="1" outlineLevel="1">
      <c r="A312" s="127" t="s">
        <v>220</v>
      </c>
      <c r="B312" s="128"/>
      <c r="C312" s="129">
        <v>22172</v>
      </c>
      <c r="D312" s="130">
        <v>16479399.789999999</v>
      </c>
    </row>
    <row r="313" spans="1:4" ht="15.6" hidden="1" customHeight="1" outlineLevel="1">
      <c r="A313" s="127" t="s">
        <v>270</v>
      </c>
      <c r="B313" s="128"/>
      <c r="C313" s="129">
        <v>911</v>
      </c>
      <c r="D313" s="130">
        <v>725914</v>
      </c>
    </row>
    <row r="314" spans="1:4" ht="15.6" customHeight="1" collapsed="1">
      <c r="A314" s="133" t="s">
        <v>302</v>
      </c>
      <c r="B314" s="128">
        <v>200</v>
      </c>
      <c r="C314" s="129">
        <f>SUM($C$292:$C$313)</f>
        <v>397679</v>
      </c>
      <c r="D314" s="130">
        <f>SUM($D$292:$D$313)</f>
        <v>294718606.98000002</v>
      </c>
    </row>
    <row r="315" spans="1:4" ht="15.6" hidden="1" customHeight="1" outlineLevel="1">
      <c r="A315" s="127" t="s">
        <v>203</v>
      </c>
      <c r="B315" s="128"/>
      <c r="C315" s="129">
        <v>10183</v>
      </c>
      <c r="D315" s="130">
        <v>9967687</v>
      </c>
    </row>
    <row r="316" spans="1:4" ht="15.6" hidden="1" customHeight="1" outlineLevel="1">
      <c r="A316" s="127" t="s">
        <v>204</v>
      </c>
      <c r="B316" s="128"/>
      <c r="C316" s="129">
        <v>6660</v>
      </c>
      <c r="D316" s="130">
        <v>6705991.7999999998</v>
      </c>
    </row>
    <row r="317" spans="1:4" ht="15.6" hidden="1" customHeight="1" outlineLevel="1">
      <c r="A317" s="127" t="s">
        <v>267</v>
      </c>
      <c r="B317" s="128"/>
      <c r="C317" s="131"/>
      <c r="D317" s="132"/>
    </row>
    <row r="318" spans="1:4" ht="15.6" hidden="1" customHeight="1" outlineLevel="1">
      <c r="A318" s="127" t="s">
        <v>205</v>
      </c>
      <c r="B318" s="128"/>
      <c r="C318" s="129">
        <v>16913</v>
      </c>
      <c r="D318" s="130">
        <v>17308445</v>
      </c>
    </row>
    <row r="319" spans="1:4" ht="15.6" hidden="1" customHeight="1" outlineLevel="1">
      <c r="A319" s="127" t="s">
        <v>206</v>
      </c>
      <c r="B319" s="128"/>
      <c r="C319" s="129">
        <v>3555</v>
      </c>
      <c r="D319" s="130">
        <v>3715093</v>
      </c>
    </row>
    <row r="320" spans="1:4" ht="15.6" hidden="1" customHeight="1" outlineLevel="1">
      <c r="A320" s="127" t="s">
        <v>268</v>
      </c>
      <c r="B320" s="128"/>
      <c r="C320" s="129">
        <v>101</v>
      </c>
      <c r="D320" s="130">
        <v>117861</v>
      </c>
    </row>
    <row r="321" spans="1:4" ht="15.6" hidden="1" customHeight="1" outlineLevel="1">
      <c r="A321" s="127" t="s">
        <v>207</v>
      </c>
      <c r="B321" s="128"/>
      <c r="C321" s="129">
        <v>21415</v>
      </c>
      <c r="D321" s="130">
        <v>21737530</v>
      </c>
    </row>
    <row r="322" spans="1:4" ht="15.6" hidden="1" customHeight="1" outlineLevel="1">
      <c r="A322" s="127" t="s">
        <v>208</v>
      </c>
      <c r="B322" s="128"/>
      <c r="C322" s="129">
        <v>40260</v>
      </c>
      <c r="D322" s="130">
        <v>39631040</v>
      </c>
    </row>
    <row r="323" spans="1:4" ht="15.6" hidden="1" customHeight="1" outlineLevel="1">
      <c r="A323" s="127" t="s">
        <v>209</v>
      </c>
      <c r="B323" s="128"/>
      <c r="C323" s="129">
        <v>5913</v>
      </c>
      <c r="D323" s="130">
        <v>5847910.7699999996</v>
      </c>
    </row>
    <row r="324" spans="1:4" ht="15.6" hidden="1" customHeight="1" outlineLevel="1">
      <c r="A324" s="127" t="s">
        <v>210</v>
      </c>
      <c r="B324" s="128"/>
      <c r="C324" s="129">
        <v>7389</v>
      </c>
      <c r="D324" s="130">
        <v>6981929</v>
      </c>
    </row>
    <row r="325" spans="1:4" ht="15.6" hidden="1" customHeight="1" outlineLevel="1">
      <c r="A325" s="127" t="s">
        <v>211</v>
      </c>
      <c r="B325" s="128"/>
      <c r="C325" s="129">
        <v>559</v>
      </c>
      <c r="D325" s="130">
        <v>719115</v>
      </c>
    </row>
    <row r="326" spans="1:4" ht="15.6" hidden="1" customHeight="1" outlineLevel="1">
      <c r="A326" s="127" t="s">
        <v>212</v>
      </c>
      <c r="B326" s="128"/>
      <c r="C326" s="129">
        <v>93</v>
      </c>
      <c r="D326" s="130">
        <v>34609.050000000003</v>
      </c>
    </row>
    <row r="327" spans="1:4" ht="15.6" hidden="1" customHeight="1" outlineLevel="1">
      <c r="A327" s="127" t="s">
        <v>213</v>
      </c>
      <c r="B327" s="128"/>
      <c r="C327" s="129">
        <v>14716</v>
      </c>
      <c r="D327" s="130">
        <v>15276868</v>
      </c>
    </row>
    <row r="328" spans="1:4" ht="15.6" hidden="1" customHeight="1" outlineLevel="1">
      <c r="A328" s="127" t="s">
        <v>214</v>
      </c>
      <c r="B328" s="128"/>
      <c r="C328" s="129">
        <v>2136</v>
      </c>
      <c r="D328" s="130">
        <v>2296002</v>
      </c>
    </row>
    <row r="329" spans="1:4" ht="15.6" hidden="1" customHeight="1" outlineLevel="1">
      <c r="A329" s="127" t="s">
        <v>269</v>
      </c>
      <c r="B329" s="128"/>
      <c r="C329" s="129">
        <v>71</v>
      </c>
      <c r="D329" s="130">
        <v>117094.34</v>
      </c>
    </row>
    <row r="330" spans="1:4" ht="15.6" hidden="1" customHeight="1" outlineLevel="1">
      <c r="A330" s="127" t="s">
        <v>215</v>
      </c>
      <c r="B330" s="128"/>
      <c r="C330" s="129">
        <v>582</v>
      </c>
      <c r="D330" s="130">
        <v>603445</v>
      </c>
    </row>
    <row r="331" spans="1:4" ht="15.6" hidden="1" customHeight="1" outlineLevel="1">
      <c r="A331" s="127" t="s">
        <v>216</v>
      </c>
      <c r="B331" s="128"/>
      <c r="C331" s="129">
        <v>425</v>
      </c>
      <c r="D331" s="130">
        <v>500942</v>
      </c>
    </row>
    <row r="332" spans="1:4" ht="15.6" hidden="1" customHeight="1" outlineLevel="1">
      <c r="A332" s="127" t="s">
        <v>217</v>
      </c>
      <c r="B332" s="128"/>
      <c r="C332" s="129">
        <v>38384</v>
      </c>
      <c r="D332" s="130">
        <v>38017353</v>
      </c>
    </row>
    <row r="333" spans="1:4" ht="15.6" hidden="1" customHeight="1" outlineLevel="1">
      <c r="A333" s="127" t="s">
        <v>218</v>
      </c>
      <c r="B333" s="128"/>
      <c r="C333" s="129">
        <v>10282</v>
      </c>
      <c r="D333" s="130">
        <v>13920552.220000001</v>
      </c>
    </row>
    <row r="334" spans="1:4" ht="15.6" hidden="1" customHeight="1" outlineLevel="1">
      <c r="A334" s="127" t="s">
        <v>219</v>
      </c>
      <c r="B334" s="128"/>
      <c r="C334" s="129">
        <v>3611</v>
      </c>
      <c r="D334" s="130">
        <v>3995413.49</v>
      </c>
    </row>
    <row r="335" spans="1:4" ht="15.6" hidden="1" customHeight="1" outlineLevel="1">
      <c r="A335" s="127" t="s">
        <v>220</v>
      </c>
      <c r="B335" s="128"/>
      <c r="C335" s="129">
        <v>8452</v>
      </c>
      <c r="D335" s="130">
        <v>8856695.5</v>
      </c>
    </row>
    <row r="336" spans="1:4" ht="15.6" hidden="1" customHeight="1" outlineLevel="1">
      <c r="A336" s="127" t="s">
        <v>270</v>
      </c>
      <c r="B336" s="128"/>
      <c r="C336" s="129">
        <v>642</v>
      </c>
      <c r="D336" s="130">
        <v>668133.75</v>
      </c>
    </row>
    <row r="337" spans="1:4" ht="15.6" customHeight="1" collapsed="1">
      <c r="A337" s="133" t="s">
        <v>303</v>
      </c>
      <c r="B337" s="128">
        <v>300</v>
      </c>
      <c r="C337" s="129">
        <f>SUM($C$315:$C$336)</f>
        <v>192342</v>
      </c>
      <c r="D337" s="130">
        <f>SUM($D$315:$D$336)</f>
        <v>197019710.91999999</v>
      </c>
    </row>
    <row r="338" spans="1:4" ht="15.6" hidden="1" customHeight="1" outlineLevel="1">
      <c r="A338" s="127" t="s">
        <v>203</v>
      </c>
      <c r="B338" s="128"/>
      <c r="C338" s="129">
        <v>4277</v>
      </c>
      <c r="D338" s="130">
        <v>5850516</v>
      </c>
    </row>
    <row r="339" spans="1:4" ht="15.6" hidden="1" customHeight="1" outlineLevel="1">
      <c r="A339" s="127" t="s">
        <v>204</v>
      </c>
      <c r="B339" s="128"/>
      <c r="C339" s="129">
        <v>2548</v>
      </c>
      <c r="D339" s="130">
        <v>3581174.68</v>
      </c>
    </row>
    <row r="340" spans="1:4" ht="15.6" hidden="1" customHeight="1" outlineLevel="1">
      <c r="A340" s="127" t="s">
        <v>267</v>
      </c>
      <c r="B340" s="128"/>
      <c r="C340" s="131"/>
      <c r="D340" s="132"/>
    </row>
    <row r="341" spans="1:4" ht="15.6" hidden="1" customHeight="1" outlineLevel="1">
      <c r="A341" s="127" t="s">
        <v>205</v>
      </c>
      <c r="B341" s="128"/>
      <c r="C341" s="129">
        <v>8700</v>
      </c>
      <c r="D341" s="130">
        <v>12099863</v>
      </c>
    </row>
    <row r="342" spans="1:4" ht="15.6" hidden="1" customHeight="1" outlineLevel="1">
      <c r="A342" s="127" t="s">
        <v>206</v>
      </c>
      <c r="B342" s="128"/>
      <c r="C342" s="129">
        <v>1651</v>
      </c>
      <c r="D342" s="130">
        <v>2374512</v>
      </c>
    </row>
    <row r="343" spans="1:4" ht="15.6" hidden="1" customHeight="1" outlineLevel="1">
      <c r="A343" s="127" t="s">
        <v>268</v>
      </c>
      <c r="B343" s="128"/>
      <c r="C343" s="129">
        <v>46</v>
      </c>
      <c r="D343" s="130">
        <v>72762</v>
      </c>
    </row>
    <row r="344" spans="1:4" ht="15.6" hidden="1" customHeight="1" outlineLevel="1">
      <c r="A344" s="127" t="s">
        <v>207</v>
      </c>
      <c r="B344" s="128"/>
      <c r="C344" s="129">
        <v>9565</v>
      </c>
      <c r="D344" s="130">
        <v>13671777</v>
      </c>
    </row>
    <row r="345" spans="1:4" ht="15.6" hidden="1" customHeight="1" outlineLevel="1">
      <c r="A345" s="127" t="s">
        <v>208</v>
      </c>
      <c r="B345" s="128"/>
      <c r="C345" s="129">
        <v>18317</v>
      </c>
      <c r="D345" s="130">
        <v>25015308</v>
      </c>
    </row>
    <row r="346" spans="1:4" ht="15.6" hidden="1" customHeight="1" outlineLevel="1">
      <c r="A346" s="127" t="s">
        <v>209</v>
      </c>
      <c r="B346" s="128"/>
      <c r="C346" s="129">
        <v>2467</v>
      </c>
      <c r="D346" s="130">
        <v>3436456.7</v>
      </c>
    </row>
    <row r="347" spans="1:4" ht="15.6" hidden="1" customHeight="1" outlineLevel="1">
      <c r="A347" s="127" t="s">
        <v>210</v>
      </c>
      <c r="B347" s="128"/>
      <c r="C347" s="129">
        <v>3736</v>
      </c>
      <c r="D347" s="130">
        <v>4580671</v>
      </c>
    </row>
    <row r="348" spans="1:4" ht="15.6" hidden="1" customHeight="1" outlineLevel="1">
      <c r="A348" s="127" t="s">
        <v>211</v>
      </c>
      <c r="B348" s="128"/>
      <c r="C348" s="129">
        <v>123</v>
      </c>
      <c r="D348" s="130">
        <v>211432</v>
      </c>
    </row>
    <row r="349" spans="1:4" ht="15.6" hidden="1" customHeight="1" outlineLevel="1">
      <c r="A349" s="127" t="s">
        <v>212</v>
      </c>
      <c r="B349" s="128"/>
      <c r="C349" s="129">
        <v>108</v>
      </c>
      <c r="D349" s="130">
        <v>31914.25</v>
      </c>
    </row>
    <row r="350" spans="1:4" ht="15.6" hidden="1" customHeight="1" outlineLevel="1">
      <c r="A350" s="127" t="s">
        <v>213</v>
      </c>
      <c r="B350" s="128"/>
      <c r="C350" s="129">
        <v>7217</v>
      </c>
      <c r="D350" s="130">
        <v>10120958</v>
      </c>
    </row>
    <row r="351" spans="1:4" ht="15.6" hidden="1" customHeight="1" outlineLevel="1">
      <c r="A351" s="127" t="s">
        <v>214</v>
      </c>
      <c r="B351" s="128"/>
      <c r="C351" s="129">
        <v>606</v>
      </c>
      <c r="D351" s="130">
        <v>966423.6</v>
      </c>
    </row>
    <row r="352" spans="1:4" ht="15.6" hidden="1" customHeight="1" outlineLevel="1">
      <c r="A352" s="127" t="s">
        <v>269</v>
      </c>
      <c r="B352" s="128"/>
      <c r="C352" s="129">
        <v>10</v>
      </c>
      <c r="D352" s="130">
        <v>23175.27</v>
      </c>
    </row>
    <row r="353" spans="1:4" ht="15.6" hidden="1" customHeight="1" outlineLevel="1">
      <c r="A353" s="127" t="s">
        <v>215</v>
      </c>
      <c r="B353" s="128"/>
      <c r="C353" s="129">
        <v>182</v>
      </c>
      <c r="D353" s="130">
        <v>287559</v>
      </c>
    </row>
    <row r="354" spans="1:4" ht="15.6" hidden="1" customHeight="1" outlineLevel="1">
      <c r="A354" s="127" t="s">
        <v>216</v>
      </c>
      <c r="B354" s="128"/>
      <c r="C354" s="129">
        <v>5</v>
      </c>
      <c r="D354" s="130">
        <v>7470</v>
      </c>
    </row>
    <row r="355" spans="1:4" ht="15.6" hidden="1" customHeight="1" outlineLevel="1">
      <c r="A355" s="127" t="s">
        <v>217</v>
      </c>
      <c r="B355" s="128"/>
      <c r="C355" s="129">
        <v>19089</v>
      </c>
      <c r="D355" s="130">
        <v>25985996</v>
      </c>
    </row>
    <row r="356" spans="1:4" ht="15.6" hidden="1" customHeight="1" outlineLevel="1">
      <c r="A356" s="127" t="s">
        <v>218</v>
      </c>
      <c r="B356" s="128"/>
      <c r="C356" s="129">
        <v>4313</v>
      </c>
      <c r="D356" s="130">
        <v>8323355.75</v>
      </c>
    </row>
    <row r="357" spans="1:4" ht="15.6" hidden="1" customHeight="1" outlineLevel="1">
      <c r="A357" s="127" t="s">
        <v>219</v>
      </c>
      <c r="B357" s="128"/>
      <c r="C357" s="129">
        <v>1367</v>
      </c>
      <c r="D357" s="130">
        <v>1998130</v>
      </c>
    </row>
    <row r="358" spans="1:4" ht="15.6" hidden="1" customHeight="1" outlineLevel="1">
      <c r="A358" s="127" t="s">
        <v>220</v>
      </c>
      <c r="B358" s="128"/>
      <c r="C358" s="129">
        <v>3209</v>
      </c>
      <c r="D358" s="130">
        <v>4722981.5</v>
      </c>
    </row>
    <row r="359" spans="1:4" ht="15.6" hidden="1" customHeight="1" outlineLevel="1">
      <c r="A359" s="127" t="s">
        <v>270</v>
      </c>
      <c r="B359" s="128"/>
      <c r="C359" s="129">
        <v>311</v>
      </c>
      <c r="D359" s="130">
        <v>420592.55</v>
      </c>
    </row>
    <row r="360" spans="1:4" ht="15.6" customHeight="1" collapsed="1">
      <c r="A360" s="133" t="s">
        <v>304</v>
      </c>
      <c r="B360" s="128">
        <v>400</v>
      </c>
      <c r="C360" s="129">
        <f>SUM($C$338:$C$359)</f>
        <v>87847</v>
      </c>
      <c r="D360" s="130">
        <f>SUM($D$338:$D$359)</f>
        <v>123783028.29999998</v>
      </c>
    </row>
    <row r="361" spans="1:4" ht="15.6" hidden="1" customHeight="1" outlineLevel="1">
      <c r="A361" s="127" t="s">
        <v>203</v>
      </c>
      <c r="B361" s="128"/>
      <c r="C361" s="129">
        <v>2102</v>
      </c>
      <c r="D361" s="130">
        <v>3588440</v>
      </c>
    </row>
    <row r="362" spans="1:4" ht="15.6" hidden="1" customHeight="1" outlineLevel="1">
      <c r="A362" s="127" t="s">
        <v>204</v>
      </c>
      <c r="B362" s="128"/>
      <c r="C362" s="129">
        <v>1146</v>
      </c>
      <c r="D362" s="130">
        <v>2023799.07</v>
      </c>
    </row>
    <row r="363" spans="1:4" ht="15.6" hidden="1" customHeight="1" outlineLevel="1">
      <c r="A363" s="127" t="s">
        <v>267</v>
      </c>
      <c r="B363" s="128"/>
      <c r="C363" s="131"/>
      <c r="D363" s="132"/>
    </row>
    <row r="364" spans="1:4" ht="15.6" hidden="1" customHeight="1" outlineLevel="1">
      <c r="A364" s="127" t="s">
        <v>205</v>
      </c>
      <c r="B364" s="128"/>
      <c r="C364" s="129">
        <v>4401</v>
      </c>
      <c r="D364" s="130">
        <v>7881736</v>
      </c>
    </row>
    <row r="365" spans="1:4" ht="15.6" hidden="1" customHeight="1" outlineLevel="1">
      <c r="A365" s="127" t="s">
        <v>206</v>
      </c>
      <c r="B365" s="128"/>
      <c r="C365" s="129">
        <v>763</v>
      </c>
      <c r="D365" s="130">
        <v>1462480</v>
      </c>
    </row>
    <row r="366" spans="1:4" ht="15.6" hidden="1" customHeight="1" outlineLevel="1">
      <c r="A366" s="127" t="s">
        <v>268</v>
      </c>
      <c r="B366" s="128"/>
      <c r="C366" s="129">
        <v>11</v>
      </c>
      <c r="D366" s="130">
        <v>18228</v>
      </c>
    </row>
    <row r="367" spans="1:4" ht="15.6" hidden="1" customHeight="1" outlineLevel="1">
      <c r="A367" s="127" t="s">
        <v>207</v>
      </c>
      <c r="B367" s="128"/>
      <c r="C367" s="129">
        <v>4712</v>
      </c>
      <c r="D367" s="130">
        <v>8399153</v>
      </c>
    </row>
    <row r="368" spans="1:4" ht="15.6" hidden="1" customHeight="1" outlineLevel="1">
      <c r="A368" s="127" t="s">
        <v>208</v>
      </c>
      <c r="B368" s="128"/>
      <c r="C368" s="129">
        <v>8664</v>
      </c>
      <c r="D368" s="130">
        <v>15541934</v>
      </c>
    </row>
    <row r="369" spans="1:4" ht="15.6" hidden="1" customHeight="1" outlineLevel="1">
      <c r="A369" s="127" t="s">
        <v>209</v>
      </c>
      <c r="B369" s="128"/>
      <c r="C369" s="129">
        <v>1130</v>
      </c>
      <c r="D369" s="130">
        <v>1872853.37</v>
      </c>
    </row>
    <row r="370" spans="1:4" ht="15.6" hidden="1" customHeight="1" outlineLevel="1">
      <c r="A370" s="127" t="s">
        <v>210</v>
      </c>
      <c r="B370" s="128"/>
      <c r="C370" s="129">
        <v>1928</v>
      </c>
      <c r="D370" s="130">
        <v>2935811</v>
      </c>
    </row>
    <row r="371" spans="1:4" ht="15.6" hidden="1" customHeight="1" outlineLevel="1">
      <c r="A371" s="127" t="s">
        <v>211</v>
      </c>
      <c r="B371" s="128"/>
      <c r="C371" s="129">
        <v>33</v>
      </c>
      <c r="D371" s="130">
        <v>70465</v>
      </c>
    </row>
    <row r="372" spans="1:4" ht="15.6" hidden="1" customHeight="1" outlineLevel="1">
      <c r="A372" s="127" t="s">
        <v>212</v>
      </c>
      <c r="B372" s="128"/>
      <c r="C372" s="129">
        <v>73</v>
      </c>
      <c r="D372" s="130">
        <v>32505.1</v>
      </c>
    </row>
    <row r="373" spans="1:4" ht="15.6" hidden="1" customHeight="1" outlineLevel="1">
      <c r="A373" s="127" t="s">
        <v>213</v>
      </c>
      <c r="B373" s="128"/>
      <c r="C373" s="129">
        <v>3750</v>
      </c>
      <c r="D373" s="130">
        <v>6551726</v>
      </c>
    </row>
    <row r="374" spans="1:4" ht="15.6" hidden="1" customHeight="1" outlineLevel="1">
      <c r="A374" s="127" t="s">
        <v>214</v>
      </c>
      <c r="B374" s="128"/>
      <c r="C374" s="129">
        <v>191</v>
      </c>
      <c r="D374" s="130">
        <v>445042</v>
      </c>
    </row>
    <row r="375" spans="1:4" ht="15.6" hidden="1" customHeight="1" outlineLevel="1">
      <c r="A375" s="127" t="s">
        <v>269</v>
      </c>
      <c r="B375" s="128"/>
      <c r="C375" s="131"/>
      <c r="D375" s="132"/>
    </row>
    <row r="376" spans="1:4" ht="15.6" hidden="1" customHeight="1" outlineLevel="1">
      <c r="A376" s="127" t="s">
        <v>215</v>
      </c>
      <c r="B376" s="128"/>
      <c r="C376" s="129">
        <v>65</v>
      </c>
      <c r="D376" s="130">
        <v>121180</v>
      </c>
    </row>
    <row r="377" spans="1:4" ht="15.6" hidden="1" customHeight="1" outlineLevel="1">
      <c r="A377" s="127" t="s">
        <v>216</v>
      </c>
      <c r="B377" s="128"/>
      <c r="C377" s="129">
        <v>2</v>
      </c>
      <c r="D377" s="130">
        <v>200</v>
      </c>
    </row>
    <row r="378" spans="1:4" ht="15.6" hidden="1" customHeight="1" outlineLevel="1">
      <c r="A378" s="127" t="s">
        <v>217</v>
      </c>
      <c r="B378" s="128"/>
      <c r="C378" s="129">
        <v>9909</v>
      </c>
      <c r="D378" s="130">
        <v>17752633</v>
      </c>
    </row>
    <row r="379" spans="1:4" ht="15.6" hidden="1" customHeight="1" outlineLevel="1">
      <c r="A379" s="127" t="s">
        <v>218</v>
      </c>
      <c r="B379" s="128"/>
      <c r="C379" s="129">
        <v>2028</v>
      </c>
      <c r="D379" s="130">
        <v>5374872.71</v>
      </c>
    </row>
    <row r="380" spans="1:4" ht="15.6" hidden="1" customHeight="1" outlineLevel="1">
      <c r="A380" s="127" t="s">
        <v>219</v>
      </c>
      <c r="B380" s="128"/>
      <c r="C380" s="129">
        <v>561</v>
      </c>
      <c r="D380" s="130">
        <v>1018404.32</v>
      </c>
    </row>
    <row r="381" spans="1:4" ht="15.6" hidden="1" customHeight="1" outlineLevel="1">
      <c r="A381" s="127" t="s">
        <v>220</v>
      </c>
      <c r="B381" s="128"/>
      <c r="C381" s="129">
        <v>1300</v>
      </c>
      <c r="D381" s="130">
        <v>2264197.56</v>
      </c>
    </row>
    <row r="382" spans="1:4" ht="15.6" hidden="1" customHeight="1" outlineLevel="1">
      <c r="A382" s="127" t="s">
        <v>270</v>
      </c>
      <c r="B382" s="128"/>
      <c r="C382" s="129">
        <v>140</v>
      </c>
      <c r="D382" s="130">
        <v>234212.1</v>
      </c>
    </row>
    <row r="383" spans="1:4" ht="15.6" customHeight="1" collapsed="1">
      <c r="A383" s="133" t="s">
        <v>305</v>
      </c>
      <c r="B383" s="128">
        <v>500</v>
      </c>
      <c r="C383" s="129">
        <f>SUM($C$361:$C$382)</f>
        <v>42909</v>
      </c>
      <c r="D383" s="130">
        <f>SUM($D$361:$D$382)</f>
        <v>77589872.229999974</v>
      </c>
    </row>
    <row r="384" spans="1:4" ht="15.6" hidden="1" customHeight="1" outlineLevel="1">
      <c r="A384" s="127" t="s">
        <v>203</v>
      </c>
      <c r="B384" s="128"/>
      <c r="C384" s="129">
        <v>2495</v>
      </c>
      <c r="D384" s="130">
        <v>7289304</v>
      </c>
    </row>
    <row r="385" spans="1:4" ht="15.6" hidden="1" customHeight="1" outlineLevel="1">
      <c r="A385" s="127" t="s">
        <v>204</v>
      </c>
      <c r="B385" s="128"/>
      <c r="C385" s="129">
        <v>1246</v>
      </c>
      <c r="D385" s="130">
        <v>3586714.02</v>
      </c>
    </row>
    <row r="386" spans="1:4" ht="15.6" hidden="1" customHeight="1" outlineLevel="1">
      <c r="A386" s="127" t="s">
        <v>267</v>
      </c>
      <c r="B386" s="128"/>
      <c r="C386" s="131"/>
      <c r="D386" s="132"/>
    </row>
    <row r="387" spans="1:4" ht="15.6" hidden="1" customHeight="1" outlineLevel="1">
      <c r="A387" s="127" t="s">
        <v>205</v>
      </c>
      <c r="B387" s="128"/>
      <c r="C387" s="129">
        <v>5456</v>
      </c>
      <c r="D387" s="130">
        <v>15726567</v>
      </c>
    </row>
    <row r="388" spans="1:4" ht="15.6" hidden="1" customHeight="1" outlineLevel="1">
      <c r="A388" s="127" t="s">
        <v>206</v>
      </c>
      <c r="B388" s="128"/>
      <c r="C388" s="129">
        <v>940</v>
      </c>
      <c r="D388" s="130">
        <v>2840086</v>
      </c>
    </row>
    <row r="389" spans="1:4" ht="15.6" hidden="1" customHeight="1" outlineLevel="1">
      <c r="A389" s="127" t="s">
        <v>268</v>
      </c>
      <c r="B389" s="128"/>
      <c r="C389" s="129">
        <v>9</v>
      </c>
      <c r="D389" s="130">
        <v>24531</v>
      </c>
    </row>
    <row r="390" spans="1:4" ht="15.6" hidden="1" customHeight="1" outlineLevel="1">
      <c r="A390" s="127" t="s">
        <v>207</v>
      </c>
      <c r="B390" s="128"/>
      <c r="C390" s="129">
        <v>6282</v>
      </c>
      <c r="D390" s="130">
        <v>17831722</v>
      </c>
    </row>
    <row r="391" spans="1:4" ht="15.6" hidden="1" customHeight="1" outlineLevel="1">
      <c r="A391" s="127" t="s">
        <v>208</v>
      </c>
      <c r="B391" s="128"/>
      <c r="C391" s="129">
        <v>9531</v>
      </c>
      <c r="D391" s="130">
        <v>27971645</v>
      </c>
    </row>
    <row r="392" spans="1:4" ht="15.6" hidden="1" customHeight="1" outlineLevel="1">
      <c r="A392" s="127" t="s">
        <v>209</v>
      </c>
      <c r="B392" s="128"/>
      <c r="C392" s="129">
        <v>1042</v>
      </c>
      <c r="D392" s="130">
        <v>2892806.05</v>
      </c>
    </row>
    <row r="393" spans="1:4" ht="15.6" hidden="1" customHeight="1" outlineLevel="1">
      <c r="A393" s="127" t="s">
        <v>210</v>
      </c>
      <c r="B393" s="128"/>
      <c r="C393" s="129">
        <v>2675</v>
      </c>
      <c r="D393" s="130">
        <v>5812592</v>
      </c>
    </row>
    <row r="394" spans="1:4" ht="15.6" hidden="1" customHeight="1" outlineLevel="1">
      <c r="A394" s="127" t="s">
        <v>211</v>
      </c>
      <c r="B394" s="128"/>
      <c r="C394" s="129">
        <v>32</v>
      </c>
      <c r="D394" s="130">
        <v>87619</v>
      </c>
    </row>
    <row r="395" spans="1:4" ht="15.6" hidden="1" customHeight="1" outlineLevel="1">
      <c r="A395" s="127" t="s">
        <v>212</v>
      </c>
      <c r="B395" s="128"/>
      <c r="C395" s="129">
        <v>526</v>
      </c>
      <c r="D395" s="130">
        <v>142474.96</v>
      </c>
    </row>
    <row r="396" spans="1:4" ht="15.6" hidden="1" customHeight="1" outlineLevel="1">
      <c r="A396" s="127" t="s">
        <v>213</v>
      </c>
      <c r="B396" s="128"/>
      <c r="C396" s="129">
        <v>4581</v>
      </c>
      <c r="D396" s="130">
        <v>13348998</v>
      </c>
    </row>
    <row r="397" spans="1:4" ht="15.6" hidden="1" customHeight="1" outlineLevel="1">
      <c r="A397" s="127" t="s">
        <v>214</v>
      </c>
      <c r="B397" s="128"/>
      <c r="C397" s="129">
        <v>17</v>
      </c>
      <c r="D397" s="130">
        <v>54260</v>
      </c>
    </row>
    <row r="398" spans="1:4" ht="15.6" hidden="1" customHeight="1" outlineLevel="1">
      <c r="A398" s="127" t="s">
        <v>269</v>
      </c>
      <c r="B398" s="128"/>
      <c r="C398" s="129">
        <v>1</v>
      </c>
      <c r="D398" s="130">
        <v>2484.65</v>
      </c>
    </row>
    <row r="399" spans="1:4" ht="15.6" hidden="1" customHeight="1" outlineLevel="1">
      <c r="A399" s="127" t="s">
        <v>215</v>
      </c>
      <c r="B399" s="128"/>
      <c r="C399" s="129">
        <v>54</v>
      </c>
      <c r="D399" s="130">
        <v>158703</v>
      </c>
    </row>
    <row r="400" spans="1:4" ht="15.6" hidden="1" customHeight="1" outlineLevel="1">
      <c r="A400" s="127" t="s">
        <v>216</v>
      </c>
      <c r="B400" s="128"/>
      <c r="C400" s="129">
        <v>0</v>
      </c>
      <c r="D400" s="130">
        <v>0</v>
      </c>
    </row>
    <row r="401" spans="1:4" ht="15.6" hidden="1" customHeight="1" outlineLevel="1">
      <c r="A401" s="127" t="s">
        <v>217</v>
      </c>
      <c r="B401" s="128"/>
      <c r="C401" s="129">
        <v>11079</v>
      </c>
      <c r="D401" s="130">
        <v>31576560</v>
      </c>
    </row>
    <row r="402" spans="1:4" ht="15.6" hidden="1" customHeight="1" outlineLevel="1">
      <c r="A402" s="127" t="s">
        <v>218</v>
      </c>
      <c r="B402" s="128"/>
      <c r="C402" s="129">
        <v>2203</v>
      </c>
      <c r="D402" s="130">
        <v>9372340.3599999994</v>
      </c>
    </row>
    <row r="403" spans="1:4" ht="15.6" hidden="1" customHeight="1" outlineLevel="1">
      <c r="A403" s="127" t="s">
        <v>219</v>
      </c>
      <c r="B403" s="128"/>
      <c r="C403" s="129">
        <v>620</v>
      </c>
      <c r="D403" s="130">
        <v>1790057.89</v>
      </c>
    </row>
    <row r="404" spans="1:4" ht="15.6" hidden="1" customHeight="1" outlineLevel="1">
      <c r="A404" s="127" t="s">
        <v>220</v>
      </c>
      <c r="B404" s="128"/>
      <c r="C404" s="129">
        <v>1451</v>
      </c>
      <c r="D404" s="130">
        <v>4220535.3</v>
      </c>
    </row>
    <row r="405" spans="1:4" ht="15.6" hidden="1" customHeight="1" outlineLevel="1">
      <c r="A405" s="127" t="s">
        <v>270</v>
      </c>
      <c r="B405" s="128"/>
      <c r="C405" s="129">
        <v>99</v>
      </c>
      <c r="D405" s="130">
        <v>242073.5</v>
      </c>
    </row>
    <row r="406" spans="1:4" ht="15.6" customHeight="1" collapsed="1">
      <c r="A406" s="133" t="s">
        <v>306</v>
      </c>
      <c r="B406" s="128">
        <v>1000</v>
      </c>
      <c r="C406" s="129">
        <f>SUM($C$384:$C$405)</f>
        <v>50339</v>
      </c>
      <c r="D406" s="130">
        <f>SUM($D$384:$D$405)</f>
        <v>144972073.72999999</v>
      </c>
    </row>
    <row r="407" spans="1:4" ht="15.6" hidden="1" customHeight="1" outlineLevel="1">
      <c r="A407" s="127" t="s">
        <v>203</v>
      </c>
      <c r="B407" s="128"/>
      <c r="C407" s="129">
        <v>720</v>
      </c>
      <c r="D407" s="130">
        <v>3842619</v>
      </c>
    </row>
    <row r="408" spans="1:4" ht="15.6" hidden="1" customHeight="1" outlineLevel="1">
      <c r="A408" s="127" t="s">
        <v>204</v>
      </c>
      <c r="B408" s="128"/>
      <c r="C408" s="129">
        <v>369</v>
      </c>
      <c r="D408" s="130">
        <v>1942208.55</v>
      </c>
    </row>
    <row r="409" spans="1:4" ht="15.6" hidden="1" customHeight="1" outlineLevel="1">
      <c r="A409" s="127" t="s">
        <v>267</v>
      </c>
      <c r="B409" s="128"/>
      <c r="C409" s="131"/>
      <c r="D409" s="132"/>
    </row>
    <row r="410" spans="1:4" ht="15.6" hidden="1" customHeight="1" outlineLevel="1">
      <c r="A410" s="127" t="s">
        <v>205</v>
      </c>
      <c r="B410" s="128"/>
      <c r="C410" s="129">
        <v>2049</v>
      </c>
      <c r="D410" s="130">
        <v>11208806</v>
      </c>
    </row>
    <row r="411" spans="1:4" ht="15.6" hidden="1" customHeight="1" outlineLevel="1">
      <c r="A411" s="127" t="s">
        <v>206</v>
      </c>
      <c r="B411" s="128"/>
      <c r="C411" s="129">
        <v>391</v>
      </c>
      <c r="D411" s="130">
        <v>2186332</v>
      </c>
    </row>
    <row r="412" spans="1:4" ht="15.6" hidden="1" customHeight="1" outlineLevel="1">
      <c r="A412" s="127" t="s">
        <v>268</v>
      </c>
      <c r="B412" s="128"/>
      <c r="C412" s="129">
        <v>2</v>
      </c>
      <c r="D412" s="130">
        <v>12774</v>
      </c>
    </row>
    <row r="413" spans="1:4" ht="15.6" hidden="1" customHeight="1" outlineLevel="1">
      <c r="A413" s="127" t="s">
        <v>207</v>
      </c>
      <c r="B413" s="128"/>
      <c r="C413" s="129">
        <v>3055</v>
      </c>
      <c r="D413" s="130">
        <v>16185838</v>
      </c>
    </row>
    <row r="414" spans="1:4" ht="15.6" hidden="1" customHeight="1" outlineLevel="1">
      <c r="A414" s="127" t="s">
        <v>208</v>
      </c>
      <c r="B414" s="128"/>
      <c r="C414" s="129">
        <v>3493</v>
      </c>
      <c r="D414" s="130">
        <v>19186092</v>
      </c>
    </row>
    <row r="415" spans="1:4" ht="15.6" hidden="1" customHeight="1" outlineLevel="1">
      <c r="A415" s="127" t="s">
        <v>209</v>
      </c>
      <c r="B415" s="128"/>
      <c r="C415" s="129">
        <v>163</v>
      </c>
      <c r="D415" s="130">
        <v>878157.2</v>
      </c>
    </row>
    <row r="416" spans="1:4" ht="15.6" hidden="1" customHeight="1" outlineLevel="1">
      <c r="A416" s="127" t="s">
        <v>210</v>
      </c>
      <c r="B416" s="128"/>
      <c r="C416" s="129">
        <v>646</v>
      </c>
      <c r="D416" s="130">
        <v>2587713</v>
      </c>
    </row>
    <row r="417" spans="1:4" ht="15.6" hidden="1" customHeight="1" outlineLevel="1">
      <c r="A417" s="127" t="s">
        <v>211</v>
      </c>
      <c r="B417" s="128"/>
      <c r="C417" s="129">
        <v>4</v>
      </c>
      <c r="D417" s="130">
        <v>10796</v>
      </c>
    </row>
    <row r="418" spans="1:4" ht="15.6" hidden="1" customHeight="1" outlineLevel="1">
      <c r="A418" s="127" t="s">
        <v>212</v>
      </c>
      <c r="B418" s="128"/>
      <c r="C418" s="129">
        <v>326</v>
      </c>
      <c r="D418" s="130">
        <v>221298.8</v>
      </c>
    </row>
    <row r="419" spans="1:4" ht="15.6" hidden="1" customHeight="1" outlineLevel="1">
      <c r="A419" s="127" t="s">
        <v>213</v>
      </c>
      <c r="B419" s="128"/>
      <c r="C419" s="129">
        <v>1534</v>
      </c>
      <c r="D419" s="130">
        <v>8418642</v>
      </c>
    </row>
    <row r="420" spans="1:4" ht="15.6" hidden="1" customHeight="1" outlineLevel="1">
      <c r="A420" s="127" t="s">
        <v>214</v>
      </c>
      <c r="B420" s="128"/>
      <c r="C420" s="129">
        <v>0</v>
      </c>
      <c r="D420" s="130">
        <v>0</v>
      </c>
    </row>
    <row r="421" spans="1:4" ht="15.6" hidden="1" customHeight="1" outlineLevel="1">
      <c r="A421" s="127" t="s">
        <v>269</v>
      </c>
      <c r="B421" s="128"/>
      <c r="C421" s="129">
        <v>1</v>
      </c>
      <c r="D421" s="130">
        <v>5448.15</v>
      </c>
    </row>
    <row r="422" spans="1:4" ht="15.6" hidden="1" customHeight="1" outlineLevel="1">
      <c r="A422" s="127" t="s">
        <v>215</v>
      </c>
      <c r="B422" s="128"/>
      <c r="C422" s="129">
        <v>13</v>
      </c>
      <c r="D422" s="130">
        <v>55075</v>
      </c>
    </row>
    <row r="423" spans="1:4" ht="15.6" hidden="1" customHeight="1" outlineLevel="1">
      <c r="A423" s="127" t="s">
        <v>216</v>
      </c>
      <c r="B423" s="128"/>
      <c r="C423" s="131"/>
      <c r="D423" s="132"/>
    </row>
    <row r="424" spans="1:4" ht="15.6" hidden="1" customHeight="1" outlineLevel="1">
      <c r="A424" s="127" t="s">
        <v>217</v>
      </c>
      <c r="B424" s="128"/>
      <c r="C424" s="129">
        <v>3583</v>
      </c>
      <c r="D424" s="130">
        <v>18267352</v>
      </c>
    </row>
    <row r="425" spans="1:4" ht="15.6" hidden="1" customHeight="1" outlineLevel="1">
      <c r="A425" s="127" t="s">
        <v>218</v>
      </c>
      <c r="B425" s="128"/>
      <c r="C425" s="129">
        <v>540</v>
      </c>
      <c r="D425" s="130">
        <v>4257664.5199999996</v>
      </c>
    </row>
    <row r="426" spans="1:4" ht="15.6" hidden="1" customHeight="1" outlineLevel="1">
      <c r="A426" s="127" t="s">
        <v>219</v>
      </c>
      <c r="B426" s="128"/>
      <c r="C426" s="129">
        <v>157</v>
      </c>
      <c r="D426" s="130">
        <v>840840.71</v>
      </c>
    </row>
    <row r="427" spans="1:4" ht="15.6" hidden="1" customHeight="1" outlineLevel="1">
      <c r="A427" s="127" t="s">
        <v>220</v>
      </c>
      <c r="B427" s="128"/>
      <c r="C427" s="129">
        <v>395</v>
      </c>
      <c r="D427" s="130">
        <v>2149944.35</v>
      </c>
    </row>
    <row r="428" spans="1:4" ht="15.6" hidden="1" customHeight="1" outlineLevel="1">
      <c r="A428" s="127" t="s">
        <v>270</v>
      </c>
      <c r="B428" s="128"/>
      <c r="C428" s="129">
        <v>29</v>
      </c>
      <c r="D428" s="130">
        <v>141148.65</v>
      </c>
    </row>
    <row r="429" spans="1:4" ht="15.6" customHeight="1" collapsed="1">
      <c r="A429" s="133" t="s">
        <v>307</v>
      </c>
      <c r="B429" s="128">
        <v>2000</v>
      </c>
      <c r="C429" s="129">
        <f>SUM($C$407:$C$428)</f>
        <v>17470</v>
      </c>
      <c r="D429" s="130">
        <f>SUM($D$407:$D$428)</f>
        <v>92398749.929999977</v>
      </c>
    </row>
    <row r="430" spans="1:4" ht="15.6" hidden="1" customHeight="1" outlineLevel="1">
      <c r="A430" s="127" t="s">
        <v>203</v>
      </c>
      <c r="B430" s="128"/>
      <c r="C430" s="129">
        <v>214</v>
      </c>
      <c r="D430" s="130">
        <v>1948598</v>
      </c>
    </row>
    <row r="431" spans="1:4" ht="15.6" hidden="1" customHeight="1" outlineLevel="1">
      <c r="A431" s="127" t="s">
        <v>204</v>
      </c>
      <c r="B431" s="128"/>
      <c r="C431" s="129">
        <v>88</v>
      </c>
      <c r="D431" s="130">
        <v>753087.95</v>
      </c>
    </row>
    <row r="432" spans="1:4" ht="15.6" hidden="1" customHeight="1" outlineLevel="1">
      <c r="A432" s="127" t="s">
        <v>267</v>
      </c>
      <c r="B432" s="128"/>
      <c r="C432" s="131"/>
      <c r="D432" s="132"/>
    </row>
    <row r="433" spans="1:4" ht="15.6" hidden="1" customHeight="1" outlineLevel="1">
      <c r="A433" s="127" t="s">
        <v>205</v>
      </c>
      <c r="B433" s="128"/>
      <c r="C433" s="129">
        <v>649</v>
      </c>
      <c r="D433" s="130">
        <v>5752808</v>
      </c>
    </row>
    <row r="434" spans="1:4" ht="15.6" hidden="1" customHeight="1" outlineLevel="1">
      <c r="A434" s="127" t="s">
        <v>206</v>
      </c>
      <c r="B434" s="128"/>
      <c r="C434" s="129">
        <v>138</v>
      </c>
      <c r="D434" s="130">
        <v>1268859</v>
      </c>
    </row>
    <row r="435" spans="1:4" ht="15.6" hidden="1" customHeight="1" outlineLevel="1">
      <c r="A435" s="127" t="s">
        <v>268</v>
      </c>
      <c r="B435" s="128"/>
      <c r="C435" s="129">
        <v>0</v>
      </c>
      <c r="D435" s="130">
        <v>0</v>
      </c>
    </row>
    <row r="436" spans="1:4" ht="15.6" hidden="1" customHeight="1" outlineLevel="1">
      <c r="A436" s="127" t="s">
        <v>207</v>
      </c>
      <c r="B436" s="128"/>
      <c r="C436" s="129">
        <v>1051</v>
      </c>
      <c r="D436" s="130">
        <v>9522318</v>
      </c>
    </row>
    <row r="437" spans="1:4" ht="15.6" hidden="1" customHeight="1" outlineLevel="1">
      <c r="A437" s="127" t="s">
        <v>208</v>
      </c>
      <c r="B437" s="128"/>
      <c r="C437" s="129">
        <v>1281</v>
      </c>
      <c r="D437" s="130">
        <v>11578456</v>
      </c>
    </row>
    <row r="438" spans="1:4" ht="15.6" hidden="1" customHeight="1" outlineLevel="1">
      <c r="A438" s="127" t="s">
        <v>209</v>
      </c>
      <c r="B438" s="128"/>
      <c r="C438" s="129">
        <v>37</v>
      </c>
      <c r="D438" s="130">
        <v>292410.55</v>
      </c>
    </row>
    <row r="439" spans="1:4" ht="15.6" hidden="1" customHeight="1" outlineLevel="1">
      <c r="A439" s="127" t="s">
        <v>210</v>
      </c>
      <c r="B439" s="128"/>
      <c r="C439" s="129">
        <v>128</v>
      </c>
      <c r="D439" s="130">
        <v>860025</v>
      </c>
    </row>
    <row r="440" spans="1:4" ht="15.6" hidden="1" customHeight="1" outlineLevel="1">
      <c r="A440" s="127" t="s">
        <v>211</v>
      </c>
      <c r="B440" s="128"/>
      <c r="C440" s="129">
        <v>1</v>
      </c>
      <c r="D440" s="130">
        <v>12922</v>
      </c>
    </row>
    <row r="441" spans="1:4" ht="15.6" hidden="1" customHeight="1" outlineLevel="1">
      <c r="A441" s="127" t="s">
        <v>212</v>
      </c>
      <c r="B441" s="128"/>
      <c r="C441" s="129">
        <v>397</v>
      </c>
      <c r="D441" s="130">
        <v>290784.93</v>
      </c>
    </row>
    <row r="442" spans="1:4" ht="15.6" hidden="1" customHeight="1" outlineLevel="1">
      <c r="A442" s="127" t="s">
        <v>213</v>
      </c>
      <c r="B442" s="128"/>
      <c r="C442" s="129">
        <v>412</v>
      </c>
      <c r="D442" s="130">
        <v>3781872</v>
      </c>
    </row>
    <row r="443" spans="1:4" ht="15.6" hidden="1" customHeight="1" outlineLevel="1">
      <c r="A443" s="127" t="s">
        <v>214</v>
      </c>
      <c r="B443" s="128"/>
      <c r="C443" s="129">
        <v>0</v>
      </c>
      <c r="D443" s="130">
        <v>0</v>
      </c>
    </row>
    <row r="444" spans="1:4" ht="15.6" hidden="1" customHeight="1" outlineLevel="1">
      <c r="A444" s="127" t="s">
        <v>269</v>
      </c>
      <c r="B444" s="128"/>
      <c r="C444" s="131"/>
      <c r="D444" s="132"/>
    </row>
    <row r="445" spans="1:4" ht="15.6" hidden="1" customHeight="1" outlineLevel="1">
      <c r="A445" s="127" t="s">
        <v>215</v>
      </c>
      <c r="B445" s="128"/>
      <c r="C445" s="131"/>
      <c r="D445" s="132"/>
    </row>
    <row r="446" spans="1:4" ht="15.6" hidden="1" customHeight="1" outlineLevel="1">
      <c r="A446" s="127" t="s">
        <v>216</v>
      </c>
      <c r="B446" s="128"/>
      <c r="C446" s="129">
        <v>0</v>
      </c>
      <c r="D446" s="130">
        <v>0</v>
      </c>
    </row>
    <row r="447" spans="1:4" ht="15.6" hidden="1" customHeight="1" outlineLevel="1">
      <c r="A447" s="127" t="s">
        <v>217</v>
      </c>
      <c r="B447" s="128"/>
      <c r="C447" s="129">
        <v>1030</v>
      </c>
      <c r="D447" s="130">
        <v>8611384</v>
      </c>
    </row>
    <row r="448" spans="1:4" ht="15.6" hidden="1" customHeight="1" outlineLevel="1">
      <c r="A448" s="127" t="s">
        <v>218</v>
      </c>
      <c r="B448" s="128"/>
      <c r="C448" s="129">
        <v>129</v>
      </c>
      <c r="D448" s="130">
        <v>1647126.55</v>
      </c>
    </row>
    <row r="449" spans="1:4" ht="15.6" hidden="1" customHeight="1" outlineLevel="1">
      <c r="A449" s="127" t="s">
        <v>219</v>
      </c>
      <c r="B449" s="128"/>
      <c r="C449" s="129">
        <v>28</v>
      </c>
      <c r="D449" s="130">
        <v>295172.7</v>
      </c>
    </row>
    <row r="450" spans="1:4" ht="15.6" hidden="1" customHeight="1" outlineLevel="1">
      <c r="A450" s="127" t="s">
        <v>220</v>
      </c>
      <c r="B450" s="128"/>
      <c r="C450" s="129">
        <v>64</v>
      </c>
      <c r="D450" s="130">
        <v>639158.69999999995</v>
      </c>
    </row>
    <row r="451" spans="1:4" ht="15.6" hidden="1" customHeight="1" outlineLevel="1">
      <c r="A451" s="127" t="s">
        <v>270</v>
      </c>
      <c r="B451" s="128"/>
      <c r="C451" s="129">
        <v>11</v>
      </c>
      <c r="D451" s="130">
        <v>83747.75</v>
      </c>
    </row>
    <row r="452" spans="1:4" ht="15.6" customHeight="1" collapsed="1">
      <c r="A452" s="133" t="s">
        <v>308</v>
      </c>
      <c r="B452" s="128">
        <v>3000</v>
      </c>
      <c r="C452" s="129">
        <f>SUM($C$430:$C$451)</f>
        <v>5658</v>
      </c>
      <c r="D452" s="130">
        <f>SUM($D$430:$D$451)</f>
        <v>47338731.130000003</v>
      </c>
    </row>
    <row r="453" spans="1:4" ht="15.6" hidden="1" customHeight="1" outlineLevel="1">
      <c r="A453" s="127" t="s">
        <v>203</v>
      </c>
      <c r="B453" s="128"/>
      <c r="C453" s="129">
        <v>111</v>
      </c>
      <c r="D453" s="130">
        <v>1474999</v>
      </c>
    </row>
    <row r="454" spans="1:4" ht="15.6" hidden="1" customHeight="1" outlineLevel="1">
      <c r="A454" s="127" t="s">
        <v>204</v>
      </c>
      <c r="B454" s="128"/>
      <c r="C454" s="129">
        <v>30</v>
      </c>
      <c r="D454" s="130">
        <v>410267.75</v>
      </c>
    </row>
    <row r="455" spans="1:4" ht="15.6" hidden="1" customHeight="1" outlineLevel="1">
      <c r="A455" s="127" t="s">
        <v>267</v>
      </c>
      <c r="B455" s="128"/>
      <c r="C455" s="131"/>
      <c r="D455" s="132"/>
    </row>
    <row r="456" spans="1:4" ht="15.6" hidden="1" customHeight="1" outlineLevel="1">
      <c r="A456" s="127" t="s">
        <v>205</v>
      </c>
      <c r="B456" s="128"/>
      <c r="C456" s="129">
        <v>364</v>
      </c>
      <c r="D456" s="130">
        <v>4474947</v>
      </c>
    </row>
    <row r="457" spans="1:4" ht="15.6" hidden="1" customHeight="1" outlineLevel="1">
      <c r="A457" s="127" t="s">
        <v>206</v>
      </c>
      <c r="B457" s="128"/>
      <c r="C457" s="129">
        <v>83</v>
      </c>
      <c r="D457" s="130">
        <v>1095659</v>
      </c>
    </row>
    <row r="458" spans="1:4" ht="15.6" hidden="1" customHeight="1" outlineLevel="1">
      <c r="A458" s="127" t="s">
        <v>268</v>
      </c>
      <c r="B458" s="128"/>
      <c r="C458" s="129">
        <v>0</v>
      </c>
      <c r="D458" s="130">
        <v>0</v>
      </c>
    </row>
    <row r="459" spans="1:4" ht="15.6" hidden="1" customHeight="1" outlineLevel="1">
      <c r="A459" s="127" t="s">
        <v>207</v>
      </c>
      <c r="B459" s="128"/>
      <c r="C459" s="129">
        <v>546</v>
      </c>
      <c r="D459" s="130">
        <v>6232337</v>
      </c>
    </row>
    <row r="460" spans="1:4" ht="15.6" hidden="1" customHeight="1" outlineLevel="1">
      <c r="A460" s="127" t="s">
        <v>208</v>
      </c>
      <c r="B460" s="128"/>
      <c r="C460" s="129">
        <v>628</v>
      </c>
      <c r="D460" s="130">
        <v>7601633</v>
      </c>
    </row>
    <row r="461" spans="1:4" ht="15.6" hidden="1" customHeight="1" outlineLevel="1">
      <c r="A461" s="127" t="s">
        <v>209</v>
      </c>
      <c r="B461" s="128"/>
      <c r="C461" s="129">
        <v>11</v>
      </c>
      <c r="D461" s="130">
        <v>133929.35</v>
      </c>
    </row>
    <row r="462" spans="1:4" ht="15.6" hidden="1" customHeight="1" outlineLevel="1">
      <c r="A462" s="127" t="s">
        <v>210</v>
      </c>
      <c r="B462" s="128"/>
      <c r="C462" s="129">
        <v>36</v>
      </c>
      <c r="D462" s="130">
        <v>268108</v>
      </c>
    </row>
    <row r="463" spans="1:4" ht="15.6" hidden="1" customHeight="1" outlineLevel="1">
      <c r="A463" s="127" t="s">
        <v>211</v>
      </c>
      <c r="B463" s="128"/>
      <c r="C463" s="129">
        <v>0</v>
      </c>
      <c r="D463" s="130">
        <v>0</v>
      </c>
    </row>
    <row r="464" spans="1:4" ht="15.6" hidden="1" customHeight="1" outlineLevel="1">
      <c r="A464" s="127" t="s">
        <v>212</v>
      </c>
      <c r="B464" s="128"/>
      <c r="C464" s="129">
        <v>294</v>
      </c>
      <c r="D464" s="130">
        <v>242020.81</v>
      </c>
    </row>
    <row r="465" spans="1:4" ht="15.6" hidden="1" customHeight="1" outlineLevel="1">
      <c r="A465" s="127" t="s">
        <v>213</v>
      </c>
      <c r="B465" s="128"/>
      <c r="C465" s="129">
        <v>197</v>
      </c>
      <c r="D465" s="130">
        <v>2383524</v>
      </c>
    </row>
    <row r="466" spans="1:4" ht="15.6" hidden="1" customHeight="1" outlineLevel="1">
      <c r="A466" s="127" t="s">
        <v>214</v>
      </c>
      <c r="B466" s="128"/>
      <c r="C466" s="129">
        <v>0</v>
      </c>
      <c r="D466" s="130">
        <v>0</v>
      </c>
    </row>
    <row r="467" spans="1:4" ht="15.6" hidden="1" customHeight="1" outlineLevel="1">
      <c r="A467" s="127" t="s">
        <v>269</v>
      </c>
      <c r="B467" s="128"/>
      <c r="C467" s="131"/>
      <c r="D467" s="132"/>
    </row>
    <row r="468" spans="1:4" ht="15.6" hidden="1" customHeight="1" outlineLevel="1">
      <c r="A468" s="127" t="s">
        <v>215</v>
      </c>
      <c r="B468" s="128"/>
      <c r="C468" s="131"/>
      <c r="D468" s="132"/>
    </row>
    <row r="469" spans="1:4" ht="15.6" hidden="1" customHeight="1" outlineLevel="1">
      <c r="A469" s="127" t="s">
        <v>216</v>
      </c>
      <c r="B469" s="128"/>
      <c r="C469" s="129">
        <v>0</v>
      </c>
      <c r="D469" s="130">
        <v>0</v>
      </c>
    </row>
    <row r="470" spans="1:4" ht="15.6" hidden="1" customHeight="1" outlineLevel="1">
      <c r="A470" s="127" t="s">
        <v>217</v>
      </c>
      <c r="B470" s="128"/>
      <c r="C470" s="129">
        <v>472</v>
      </c>
      <c r="D470" s="130">
        <v>5579719</v>
      </c>
    </row>
    <row r="471" spans="1:4" ht="15.6" hidden="1" customHeight="1" outlineLevel="1">
      <c r="A471" s="127" t="s">
        <v>218</v>
      </c>
      <c r="B471" s="128"/>
      <c r="C471" s="129">
        <v>45</v>
      </c>
      <c r="D471" s="130">
        <v>856121.1</v>
      </c>
    </row>
    <row r="472" spans="1:4" ht="15.6" hidden="1" customHeight="1" outlineLevel="1">
      <c r="A472" s="127" t="s">
        <v>219</v>
      </c>
      <c r="B472" s="128"/>
      <c r="C472" s="129">
        <v>8</v>
      </c>
      <c r="D472" s="130">
        <v>120974</v>
      </c>
    </row>
    <row r="473" spans="1:4" ht="15.6" hidden="1" customHeight="1" outlineLevel="1">
      <c r="A473" s="127" t="s">
        <v>220</v>
      </c>
      <c r="B473" s="128"/>
      <c r="C473" s="129">
        <v>23</v>
      </c>
      <c r="D473" s="130">
        <v>327193.5</v>
      </c>
    </row>
    <row r="474" spans="1:4" ht="15.6" hidden="1" customHeight="1" outlineLevel="1">
      <c r="A474" s="127" t="s">
        <v>270</v>
      </c>
      <c r="B474" s="128"/>
      <c r="C474" s="129">
        <v>4</v>
      </c>
      <c r="D474" s="130">
        <v>31621</v>
      </c>
    </row>
    <row r="475" spans="1:4" ht="15.6" customHeight="1" collapsed="1">
      <c r="A475" s="133" t="s">
        <v>309</v>
      </c>
      <c r="B475" s="128">
        <v>4000</v>
      </c>
      <c r="C475" s="129">
        <f>SUM($C$453:$C$474)</f>
        <v>2852</v>
      </c>
      <c r="D475" s="130">
        <f>SUM($D$453:$D$474)</f>
        <v>31233053.510000002</v>
      </c>
    </row>
    <row r="476" spans="1:4" ht="15.6" hidden="1" customHeight="1" outlineLevel="1">
      <c r="A476" s="127" t="s">
        <v>203</v>
      </c>
      <c r="B476" s="128"/>
      <c r="C476" s="129">
        <v>53</v>
      </c>
      <c r="D476" s="130">
        <v>803432</v>
      </c>
    </row>
    <row r="477" spans="1:4" ht="15.6" hidden="1" customHeight="1" outlineLevel="1">
      <c r="A477" s="127" t="s">
        <v>204</v>
      </c>
      <c r="B477" s="128"/>
      <c r="C477" s="129">
        <v>14</v>
      </c>
      <c r="D477" s="130">
        <v>200217</v>
      </c>
    </row>
    <row r="478" spans="1:4" ht="15.6" hidden="1" customHeight="1" outlineLevel="1">
      <c r="A478" s="127" t="s">
        <v>267</v>
      </c>
      <c r="B478" s="128"/>
      <c r="C478" s="131"/>
      <c r="D478" s="132"/>
    </row>
    <row r="479" spans="1:4" ht="15.6" hidden="1" customHeight="1" outlineLevel="1">
      <c r="A479" s="127" t="s">
        <v>205</v>
      </c>
      <c r="B479" s="128"/>
      <c r="C479" s="129">
        <v>216</v>
      </c>
      <c r="D479" s="130">
        <v>3390443</v>
      </c>
    </row>
    <row r="480" spans="1:4" ht="15.6" hidden="1" customHeight="1" outlineLevel="1">
      <c r="A480" s="127" t="s">
        <v>206</v>
      </c>
      <c r="B480" s="128"/>
      <c r="C480" s="129">
        <v>61</v>
      </c>
      <c r="D480" s="130">
        <v>871480</v>
      </c>
    </row>
    <row r="481" spans="1:4" ht="15.6" hidden="1" customHeight="1" outlineLevel="1">
      <c r="A481" s="127" t="s">
        <v>268</v>
      </c>
      <c r="B481" s="128"/>
      <c r="C481" s="129">
        <v>0</v>
      </c>
      <c r="D481" s="130">
        <v>0</v>
      </c>
    </row>
    <row r="482" spans="1:4" ht="15.6" hidden="1" customHeight="1" outlineLevel="1">
      <c r="A482" s="127" t="s">
        <v>207</v>
      </c>
      <c r="B482" s="128"/>
      <c r="C482" s="129">
        <v>356</v>
      </c>
      <c r="D482" s="130">
        <v>5560875</v>
      </c>
    </row>
    <row r="483" spans="1:4" ht="15.6" hidden="1" customHeight="1" outlineLevel="1">
      <c r="A483" s="127" t="s">
        <v>208</v>
      </c>
      <c r="B483" s="128"/>
      <c r="C483" s="129">
        <v>396</v>
      </c>
      <c r="D483" s="130">
        <v>5929767</v>
      </c>
    </row>
    <row r="484" spans="1:4" ht="15.6" hidden="1" customHeight="1" outlineLevel="1">
      <c r="A484" s="127" t="s">
        <v>209</v>
      </c>
      <c r="B484" s="128"/>
      <c r="C484" s="129">
        <v>5</v>
      </c>
      <c r="D484" s="130">
        <v>84234.65</v>
      </c>
    </row>
    <row r="485" spans="1:4" ht="15.6" hidden="1" customHeight="1" outlineLevel="1">
      <c r="A485" s="127" t="s">
        <v>210</v>
      </c>
      <c r="B485" s="128"/>
      <c r="C485" s="129">
        <v>24</v>
      </c>
      <c r="D485" s="130">
        <v>262596</v>
      </c>
    </row>
    <row r="486" spans="1:4" ht="15.6" hidden="1" customHeight="1" outlineLevel="1">
      <c r="A486" s="127" t="s">
        <v>211</v>
      </c>
      <c r="B486" s="128"/>
      <c r="C486" s="129">
        <v>0</v>
      </c>
      <c r="D486" s="130">
        <v>0</v>
      </c>
    </row>
    <row r="487" spans="1:4" ht="15.6" hidden="1" customHeight="1" outlineLevel="1">
      <c r="A487" s="127" t="s">
        <v>212</v>
      </c>
      <c r="B487" s="128"/>
      <c r="C487" s="129">
        <v>62</v>
      </c>
      <c r="D487" s="130">
        <v>144074.87</v>
      </c>
    </row>
    <row r="488" spans="1:4" ht="15.6" hidden="1" customHeight="1" outlineLevel="1">
      <c r="A488" s="127" t="s">
        <v>213</v>
      </c>
      <c r="B488" s="128"/>
      <c r="C488" s="129">
        <v>114</v>
      </c>
      <c r="D488" s="130">
        <v>1631272</v>
      </c>
    </row>
    <row r="489" spans="1:4" ht="15.6" hidden="1" customHeight="1" outlineLevel="1">
      <c r="A489" s="127" t="s">
        <v>214</v>
      </c>
      <c r="B489" s="128"/>
      <c r="C489" s="129">
        <v>0</v>
      </c>
      <c r="D489" s="130">
        <v>0</v>
      </c>
    </row>
    <row r="490" spans="1:4" ht="15.6" hidden="1" customHeight="1" outlineLevel="1">
      <c r="A490" s="127" t="s">
        <v>269</v>
      </c>
      <c r="B490" s="128"/>
      <c r="C490" s="131"/>
      <c r="D490" s="132"/>
    </row>
    <row r="491" spans="1:4" ht="15.6" hidden="1" customHeight="1" outlineLevel="1">
      <c r="A491" s="127" t="s">
        <v>215</v>
      </c>
      <c r="B491" s="128"/>
      <c r="C491" s="131"/>
      <c r="D491" s="132"/>
    </row>
    <row r="492" spans="1:4" ht="15.6" hidden="1" customHeight="1" outlineLevel="1">
      <c r="A492" s="127" t="s">
        <v>216</v>
      </c>
      <c r="B492" s="128"/>
      <c r="C492" s="129">
        <v>0</v>
      </c>
      <c r="D492" s="130">
        <v>0</v>
      </c>
    </row>
    <row r="493" spans="1:4" ht="15.6" hidden="1" customHeight="1" outlineLevel="1">
      <c r="A493" s="127" t="s">
        <v>217</v>
      </c>
      <c r="B493" s="128"/>
      <c r="C493" s="129">
        <v>322</v>
      </c>
      <c r="D493" s="130">
        <v>4838771</v>
      </c>
    </row>
    <row r="494" spans="1:4" ht="15.6" hidden="1" customHeight="1" outlineLevel="1">
      <c r="A494" s="127" t="s">
        <v>218</v>
      </c>
      <c r="B494" s="128"/>
      <c r="C494" s="129">
        <v>16</v>
      </c>
      <c r="D494" s="130">
        <v>380230.86</v>
      </c>
    </row>
    <row r="495" spans="1:4" ht="15.6" hidden="1" customHeight="1" outlineLevel="1">
      <c r="A495" s="127" t="s">
        <v>219</v>
      </c>
      <c r="B495" s="128"/>
      <c r="C495" s="129">
        <v>8</v>
      </c>
      <c r="D495" s="130">
        <v>131939.15</v>
      </c>
    </row>
    <row r="496" spans="1:4" ht="15.6" hidden="1" customHeight="1" outlineLevel="1">
      <c r="A496" s="127" t="s">
        <v>220</v>
      </c>
      <c r="B496" s="128"/>
      <c r="C496" s="129">
        <v>6</v>
      </c>
      <c r="D496" s="130">
        <v>120845.4</v>
      </c>
    </row>
    <row r="497" spans="1:4" ht="15.6" hidden="1" customHeight="1" outlineLevel="1">
      <c r="A497" s="127" t="s">
        <v>270</v>
      </c>
      <c r="B497" s="128"/>
      <c r="C497" s="129">
        <v>0</v>
      </c>
      <c r="D497" s="130">
        <v>0</v>
      </c>
    </row>
    <row r="498" spans="1:4" ht="15.6" customHeight="1" collapsed="1">
      <c r="A498" s="133" t="s">
        <v>310</v>
      </c>
      <c r="B498" s="128">
        <v>5000</v>
      </c>
      <c r="C498" s="129">
        <f>SUM($C$476:$C$497)</f>
        <v>1653</v>
      </c>
      <c r="D498" s="130">
        <f>SUM($D$476:$D$497)</f>
        <v>24350177.929999996</v>
      </c>
    </row>
    <row r="499" spans="1:4" ht="15.6" hidden="1" customHeight="1" outlineLevel="1">
      <c r="A499" s="127" t="s">
        <v>203</v>
      </c>
      <c r="B499" s="128"/>
      <c r="C499" s="129">
        <v>96</v>
      </c>
      <c r="D499" s="130">
        <v>2209681</v>
      </c>
    </row>
    <row r="500" spans="1:4" ht="15.6" hidden="1" customHeight="1" outlineLevel="1">
      <c r="A500" s="127" t="s">
        <v>204</v>
      </c>
      <c r="B500" s="128"/>
      <c r="C500" s="129">
        <v>26</v>
      </c>
      <c r="D500" s="130">
        <v>569712.25</v>
      </c>
    </row>
    <row r="501" spans="1:4" ht="15.6" hidden="1" customHeight="1" outlineLevel="1">
      <c r="A501" s="127" t="s">
        <v>267</v>
      </c>
      <c r="B501" s="128"/>
      <c r="C501" s="131"/>
      <c r="D501" s="132"/>
    </row>
    <row r="502" spans="1:4" ht="15.6" hidden="1" customHeight="1" outlineLevel="1">
      <c r="A502" s="127" t="s">
        <v>205</v>
      </c>
      <c r="B502" s="128"/>
      <c r="C502" s="129">
        <v>895</v>
      </c>
      <c r="D502" s="130">
        <v>22553659</v>
      </c>
    </row>
    <row r="503" spans="1:4" ht="15.6" hidden="1" customHeight="1" outlineLevel="1">
      <c r="A503" s="127" t="s">
        <v>206</v>
      </c>
      <c r="B503" s="128"/>
      <c r="C503" s="129">
        <v>227</v>
      </c>
      <c r="D503" s="130">
        <v>5812795</v>
      </c>
    </row>
    <row r="504" spans="1:4" ht="15.6" hidden="1" customHeight="1" outlineLevel="1">
      <c r="A504" s="127" t="s">
        <v>268</v>
      </c>
      <c r="B504" s="128"/>
      <c r="C504" s="129">
        <v>0</v>
      </c>
      <c r="D504" s="130">
        <v>0</v>
      </c>
    </row>
    <row r="505" spans="1:4" ht="15.6" hidden="1" customHeight="1" outlineLevel="1">
      <c r="A505" s="127" t="s">
        <v>207</v>
      </c>
      <c r="B505" s="128"/>
      <c r="C505" s="129">
        <v>949</v>
      </c>
      <c r="D505" s="130">
        <v>24170662</v>
      </c>
    </row>
    <row r="506" spans="1:4" ht="15.6" hidden="1" customHeight="1" outlineLevel="1">
      <c r="A506" s="127" t="s">
        <v>208</v>
      </c>
      <c r="B506" s="128"/>
      <c r="C506" s="129">
        <v>1461</v>
      </c>
      <c r="D506" s="130">
        <v>35664389</v>
      </c>
    </row>
    <row r="507" spans="1:4" ht="15.6" hidden="1" customHeight="1" outlineLevel="1">
      <c r="A507" s="127" t="s">
        <v>209</v>
      </c>
      <c r="B507" s="128"/>
      <c r="C507" s="129">
        <v>7</v>
      </c>
      <c r="D507" s="130">
        <v>191973.75</v>
      </c>
    </row>
    <row r="508" spans="1:4" ht="15.6" hidden="1" customHeight="1" outlineLevel="1">
      <c r="A508" s="127" t="s">
        <v>210</v>
      </c>
      <c r="B508" s="128"/>
      <c r="C508" s="129">
        <v>19</v>
      </c>
      <c r="D508" s="130">
        <v>343676</v>
      </c>
    </row>
    <row r="509" spans="1:4" ht="15.6" hidden="1" customHeight="1" outlineLevel="1">
      <c r="A509" s="127" t="s">
        <v>211</v>
      </c>
      <c r="B509" s="128"/>
      <c r="C509" s="129">
        <v>0</v>
      </c>
      <c r="D509" s="130">
        <v>0</v>
      </c>
    </row>
    <row r="510" spans="1:4" ht="15.6" hidden="1" customHeight="1" outlineLevel="1">
      <c r="A510" s="127" t="s">
        <v>212</v>
      </c>
      <c r="B510" s="128"/>
      <c r="C510" s="129">
        <v>2604</v>
      </c>
      <c r="D510" s="130">
        <v>2204614.67</v>
      </c>
    </row>
    <row r="511" spans="1:4" ht="15.6" hidden="1" customHeight="1" outlineLevel="1">
      <c r="A511" s="127" t="s">
        <v>213</v>
      </c>
      <c r="B511" s="128"/>
      <c r="C511" s="129">
        <v>288</v>
      </c>
      <c r="D511" s="130">
        <v>7023585</v>
      </c>
    </row>
    <row r="512" spans="1:4" ht="15.6" hidden="1" customHeight="1" outlineLevel="1">
      <c r="A512" s="127" t="s">
        <v>214</v>
      </c>
      <c r="B512" s="128"/>
      <c r="C512" s="129">
        <v>0</v>
      </c>
      <c r="D512" s="130">
        <v>0</v>
      </c>
    </row>
    <row r="513" spans="1:4" ht="15.6" hidden="1" customHeight="1" outlineLevel="1">
      <c r="A513" s="127" t="s">
        <v>269</v>
      </c>
      <c r="B513" s="128"/>
      <c r="C513" s="131"/>
      <c r="D513" s="132"/>
    </row>
    <row r="514" spans="1:4" ht="15.6" hidden="1" customHeight="1" outlineLevel="1">
      <c r="A514" s="127" t="s">
        <v>215</v>
      </c>
      <c r="B514" s="128"/>
      <c r="C514" s="131"/>
      <c r="D514" s="132"/>
    </row>
    <row r="515" spans="1:4" ht="15.6" hidden="1" customHeight="1" outlineLevel="1">
      <c r="A515" s="127" t="s">
        <v>216</v>
      </c>
      <c r="B515" s="128"/>
      <c r="C515" s="129">
        <v>0</v>
      </c>
      <c r="D515" s="130">
        <v>0</v>
      </c>
    </row>
    <row r="516" spans="1:4" ht="15.6" hidden="1" customHeight="1" outlineLevel="1">
      <c r="A516" s="127" t="s">
        <v>217</v>
      </c>
      <c r="B516" s="128"/>
      <c r="C516" s="129">
        <v>750</v>
      </c>
      <c r="D516" s="130">
        <v>17778068</v>
      </c>
    </row>
    <row r="517" spans="1:4" ht="15.6" hidden="1" customHeight="1" outlineLevel="1">
      <c r="A517" s="127" t="s">
        <v>218</v>
      </c>
      <c r="B517" s="128"/>
      <c r="C517" s="129">
        <v>38</v>
      </c>
      <c r="D517" s="130">
        <v>1249139.8999999999</v>
      </c>
    </row>
    <row r="518" spans="1:4" ht="15.6" hidden="1" customHeight="1" outlineLevel="1">
      <c r="A518" s="127" t="s">
        <v>219</v>
      </c>
      <c r="B518" s="128"/>
      <c r="C518" s="129">
        <v>9</v>
      </c>
      <c r="D518" s="130">
        <v>166224.1</v>
      </c>
    </row>
    <row r="519" spans="1:4" ht="15.6" hidden="1" customHeight="1" outlineLevel="1">
      <c r="A519" s="127" t="s">
        <v>220</v>
      </c>
      <c r="B519" s="128"/>
      <c r="C519" s="129">
        <v>9</v>
      </c>
      <c r="D519" s="130">
        <v>265560.45</v>
      </c>
    </row>
    <row r="520" spans="1:4" ht="15.6" hidden="1" customHeight="1" outlineLevel="1">
      <c r="A520" s="127" t="s">
        <v>270</v>
      </c>
      <c r="B520" s="128"/>
      <c r="C520" s="129">
        <v>1</v>
      </c>
      <c r="D520" s="130">
        <v>24477</v>
      </c>
    </row>
    <row r="521" spans="1:4" ht="15.6" customHeight="1" collapsed="1">
      <c r="A521" s="133" t="s">
        <v>311</v>
      </c>
      <c r="B521" s="128">
        <v>15000</v>
      </c>
      <c r="C521" s="129">
        <f>SUM($C$499:$C$520)</f>
        <v>7379</v>
      </c>
      <c r="D521" s="130">
        <f>SUM($D$499:$D$520)</f>
        <v>120228217.12</v>
      </c>
    </row>
    <row r="522" spans="1:4" ht="15.6" hidden="1" customHeight="1" outlineLevel="1">
      <c r="A522" s="127" t="s">
        <v>203</v>
      </c>
      <c r="B522" s="128"/>
      <c r="C522" s="129">
        <v>6</v>
      </c>
      <c r="D522" s="130">
        <v>223486</v>
      </c>
    </row>
    <row r="523" spans="1:4" ht="15.6" hidden="1" customHeight="1" outlineLevel="1">
      <c r="A523" s="127" t="s">
        <v>204</v>
      </c>
      <c r="B523" s="128"/>
      <c r="C523" s="129">
        <v>1</v>
      </c>
      <c r="D523" s="130">
        <v>48905</v>
      </c>
    </row>
    <row r="524" spans="1:4" ht="15.6" hidden="1" customHeight="1" outlineLevel="1">
      <c r="A524" s="127" t="s">
        <v>267</v>
      </c>
      <c r="B524" s="128"/>
      <c r="C524" s="131"/>
      <c r="D524" s="132"/>
    </row>
    <row r="525" spans="1:4" ht="15.6" hidden="1" customHeight="1" outlineLevel="1">
      <c r="A525" s="127" t="s">
        <v>205</v>
      </c>
      <c r="B525" s="128"/>
      <c r="C525" s="129">
        <v>298</v>
      </c>
      <c r="D525" s="130">
        <v>11332852</v>
      </c>
    </row>
    <row r="526" spans="1:4" ht="15.6" hidden="1" customHeight="1" outlineLevel="1">
      <c r="A526" s="127" t="s">
        <v>206</v>
      </c>
      <c r="B526" s="128"/>
      <c r="C526" s="129">
        <v>71</v>
      </c>
      <c r="D526" s="130">
        <v>3579650</v>
      </c>
    </row>
    <row r="527" spans="1:4" ht="15.6" hidden="1" customHeight="1" outlineLevel="1">
      <c r="A527" s="127" t="s">
        <v>268</v>
      </c>
      <c r="B527" s="128"/>
      <c r="C527" s="129">
        <v>0</v>
      </c>
      <c r="D527" s="130">
        <v>0</v>
      </c>
    </row>
    <row r="528" spans="1:4" ht="15.6" hidden="1" customHeight="1" outlineLevel="1">
      <c r="A528" s="127" t="s">
        <v>207</v>
      </c>
      <c r="B528" s="128"/>
      <c r="C528" s="129">
        <v>250</v>
      </c>
      <c r="D528" s="130">
        <v>11136672</v>
      </c>
    </row>
    <row r="529" spans="1:4" ht="15.6" hidden="1" customHeight="1" outlineLevel="1">
      <c r="A529" s="127" t="s">
        <v>208</v>
      </c>
      <c r="B529" s="128"/>
      <c r="C529" s="129">
        <v>385</v>
      </c>
      <c r="D529" s="130">
        <v>16362283</v>
      </c>
    </row>
    <row r="530" spans="1:4" ht="15.6" hidden="1" customHeight="1" outlineLevel="1">
      <c r="A530" s="127" t="s">
        <v>209</v>
      </c>
      <c r="B530" s="128"/>
      <c r="C530" s="131"/>
      <c r="D530" s="132"/>
    </row>
    <row r="531" spans="1:4" ht="15.6" hidden="1" customHeight="1" outlineLevel="1">
      <c r="A531" s="127" t="s">
        <v>210</v>
      </c>
      <c r="B531" s="128"/>
      <c r="C531" s="129">
        <v>4</v>
      </c>
      <c r="D531" s="130">
        <v>129080</v>
      </c>
    </row>
    <row r="532" spans="1:4" ht="15.6" hidden="1" customHeight="1" outlineLevel="1">
      <c r="A532" s="127" t="s">
        <v>211</v>
      </c>
      <c r="B532" s="128"/>
      <c r="C532" s="129">
        <v>0</v>
      </c>
      <c r="D532" s="130">
        <v>0</v>
      </c>
    </row>
    <row r="533" spans="1:4" ht="15.6" hidden="1" customHeight="1" outlineLevel="1">
      <c r="A533" s="127" t="s">
        <v>212</v>
      </c>
      <c r="B533" s="128"/>
      <c r="C533" s="129">
        <v>766</v>
      </c>
      <c r="D533" s="130">
        <v>682061.69</v>
      </c>
    </row>
    <row r="534" spans="1:4" ht="15.6" hidden="1" customHeight="1" outlineLevel="1">
      <c r="A534" s="127" t="s">
        <v>213</v>
      </c>
      <c r="B534" s="128"/>
      <c r="C534" s="129">
        <v>48</v>
      </c>
      <c r="D534" s="130">
        <v>2336366</v>
      </c>
    </row>
    <row r="535" spans="1:4" ht="15.6" hidden="1" customHeight="1" outlineLevel="1">
      <c r="A535" s="127" t="s">
        <v>214</v>
      </c>
      <c r="B535" s="128"/>
      <c r="C535" s="129">
        <v>0</v>
      </c>
      <c r="D535" s="130">
        <v>0</v>
      </c>
    </row>
    <row r="536" spans="1:4" ht="15.6" hidden="1" customHeight="1" outlineLevel="1">
      <c r="A536" s="127" t="s">
        <v>269</v>
      </c>
      <c r="B536" s="128"/>
      <c r="C536" s="131"/>
      <c r="D536" s="132"/>
    </row>
    <row r="537" spans="1:4" ht="15.6" hidden="1" customHeight="1" outlineLevel="1">
      <c r="A537" s="127" t="s">
        <v>215</v>
      </c>
      <c r="B537" s="128"/>
      <c r="C537" s="131"/>
      <c r="D537" s="132"/>
    </row>
    <row r="538" spans="1:4" ht="15.6" hidden="1" customHeight="1" outlineLevel="1">
      <c r="A538" s="127" t="s">
        <v>216</v>
      </c>
      <c r="B538" s="128"/>
      <c r="C538" s="129">
        <v>0</v>
      </c>
      <c r="D538" s="130">
        <v>0</v>
      </c>
    </row>
    <row r="539" spans="1:4" ht="15.6" hidden="1" customHeight="1" outlineLevel="1">
      <c r="A539" s="127" t="s">
        <v>217</v>
      </c>
      <c r="B539" s="128"/>
      <c r="C539" s="129">
        <v>189</v>
      </c>
      <c r="D539" s="130">
        <v>8120590</v>
      </c>
    </row>
    <row r="540" spans="1:4" ht="15.6" hidden="1" customHeight="1" outlineLevel="1">
      <c r="A540" s="127" t="s">
        <v>218</v>
      </c>
      <c r="B540" s="128"/>
      <c r="C540" s="129">
        <v>4</v>
      </c>
      <c r="D540" s="130">
        <v>349416</v>
      </c>
    </row>
    <row r="541" spans="1:4" ht="15.6" hidden="1" customHeight="1" outlineLevel="1">
      <c r="A541" s="127" t="s">
        <v>219</v>
      </c>
      <c r="B541" s="128"/>
      <c r="C541" s="129">
        <v>0</v>
      </c>
      <c r="D541" s="130">
        <v>0</v>
      </c>
    </row>
    <row r="542" spans="1:4" ht="15.6" hidden="1" customHeight="1" outlineLevel="1">
      <c r="A542" s="127" t="s">
        <v>220</v>
      </c>
      <c r="B542" s="128"/>
      <c r="C542" s="131"/>
      <c r="D542" s="132"/>
    </row>
    <row r="543" spans="1:4" ht="15.6" hidden="1" customHeight="1" outlineLevel="1">
      <c r="A543" s="127" t="s">
        <v>270</v>
      </c>
      <c r="B543" s="128"/>
      <c r="C543" s="129">
        <v>0</v>
      </c>
      <c r="D543" s="130">
        <v>0</v>
      </c>
    </row>
    <row r="544" spans="1:4" ht="15.6" customHeight="1" collapsed="1">
      <c r="A544" s="133" t="s">
        <v>312</v>
      </c>
      <c r="B544" s="128">
        <v>25000</v>
      </c>
      <c r="C544" s="129">
        <f>SUM($C$522:$C$543)</f>
        <v>2022</v>
      </c>
      <c r="D544" s="130">
        <f>SUM($D$522:$D$543)</f>
        <v>54301361.689999998</v>
      </c>
    </row>
    <row r="545" spans="1:4" ht="15.6" hidden="1" customHeight="1" outlineLevel="1">
      <c r="A545" s="127" t="s">
        <v>203</v>
      </c>
      <c r="B545" s="128"/>
      <c r="C545" s="129">
        <v>3</v>
      </c>
      <c r="D545" s="130">
        <v>250568</v>
      </c>
    </row>
    <row r="546" spans="1:4" ht="15.6" hidden="1" customHeight="1" outlineLevel="1">
      <c r="A546" s="127" t="s">
        <v>204</v>
      </c>
      <c r="B546" s="128"/>
      <c r="C546" s="129">
        <v>0</v>
      </c>
      <c r="D546" s="130">
        <v>0</v>
      </c>
    </row>
    <row r="547" spans="1:4" ht="15.6" hidden="1" customHeight="1" outlineLevel="1">
      <c r="A547" s="127" t="s">
        <v>267</v>
      </c>
      <c r="B547" s="128"/>
      <c r="C547" s="131"/>
      <c r="D547" s="132"/>
    </row>
    <row r="548" spans="1:4" ht="15.6" hidden="1" customHeight="1" outlineLevel="1">
      <c r="A548" s="127" t="s">
        <v>205</v>
      </c>
      <c r="B548" s="128"/>
      <c r="C548" s="129">
        <v>281</v>
      </c>
      <c r="D548" s="130">
        <v>16823930</v>
      </c>
    </row>
    <row r="549" spans="1:4" ht="15.6" hidden="1" customHeight="1" outlineLevel="1">
      <c r="A549" s="127" t="s">
        <v>206</v>
      </c>
      <c r="B549" s="128"/>
      <c r="C549" s="129">
        <v>65</v>
      </c>
      <c r="D549" s="130">
        <v>4232854</v>
      </c>
    </row>
    <row r="550" spans="1:4" ht="15.6" hidden="1" customHeight="1" outlineLevel="1">
      <c r="A550" s="127" t="s">
        <v>268</v>
      </c>
      <c r="B550" s="128"/>
      <c r="C550" s="129">
        <v>0</v>
      </c>
      <c r="D550" s="130">
        <v>0</v>
      </c>
    </row>
    <row r="551" spans="1:4" ht="15.6" hidden="1" customHeight="1" outlineLevel="1">
      <c r="A551" s="127" t="s">
        <v>207</v>
      </c>
      <c r="B551" s="128"/>
      <c r="C551" s="129">
        <v>213</v>
      </c>
      <c r="D551" s="130">
        <v>13682432</v>
      </c>
    </row>
    <row r="552" spans="1:4" ht="15.6" hidden="1" customHeight="1" outlineLevel="1">
      <c r="A552" s="127" t="s">
        <v>208</v>
      </c>
      <c r="B552" s="128"/>
      <c r="C552" s="129">
        <v>408</v>
      </c>
      <c r="D552" s="130">
        <v>23787517</v>
      </c>
    </row>
    <row r="553" spans="1:4" ht="15.6" hidden="1" customHeight="1" outlineLevel="1">
      <c r="A553" s="127" t="s">
        <v>209</v>
      </c>
      <c r="B553" s="128"/>
      <c r="C553" s="131"/>
      <c r="D553" s="132"/>
    </row>
    <row r="554" spans="1:4" ht="15.6" hidden="1" customHeight="1" outlineLevel="1">
      <c r="A554" s="127" t="s">
        <v>210</v>
      </c>
      <c r="B554" s="128"/>
      <c r="C554" s="129">
        <v>3</v>
      </c>
      <c r="D554" s="130">
        <v>184902</v>
      </c>
    </row>
    <row r="555" spans="1:4" ht="15.6" hidden="1" customHeight="1" outlineLevel="1">
      <c r="A555" s="127" t="s">
        <v>211</v>
      </c>
      <c r="B555" s="128"/>
      <c r="C555" s="129">
        <v>0</v>
      </c>
      <c r="D555" s="130">
        <v>0</v>
      </c>
    </row>
    <row r="556" spans="1:4" ht="15.6" hidden="1" customHeight="1" outlineLevel="1">
      <c r="A556" s="127" t="s">
        <v>212</v>
      </c>
      <c r="B556" s="128"/>
      <c r="C556" s="129">
        <v>805</v>
      </c>
      <c r="D556" s="130">
        <v>1164262</v>
      </c>
    </row>
    <row r="557" spans="1:4" ht="15.6" hidden="1" customHeight="1" outlineLevel="1">
      <c r="A557" s="127" t="s">
        <v>213</v>
      </c>
      <c r="B557" s="128"/>
      <c r="C557" s="129">
        <v>37</v>
      </c>
      <c r="D557" s="130">
        <v>2067856</v>
      </c>
    </row>
    <row r="558" spans="1:4" ht="15.6" hidden="1" customHeight="1" outlineLevel="1">
      <c r="A558" s="127" t="s">
        <v>214</v>
      </c>
      <c r="B558" s="128"/>
      <c r="C558" s="129">
        <v>0</v>
      </c>
      <c r="D558" s="130">
        <v>0</v>
      </c>
    </row>
    <row r="559" spans="1:4" ht="15.6" hidden="1" customHeight="1" outlineLevel="1">
      <c r="A559" s="127" t="s">
        <v>269</v>
      </c>
      <c r="B559" s="128"/>
      <c r="C559" s="131"/>
      <c r="D559" s="132"/>
    </row>
    <row r="560" spans="1:4" ht="15.6" hidden="1" customHeight="1" outlineLevel="1">
      <c r="A560" s="127" t="s">
        <v>215</v>
      </c>
      <c r="B560" s="128"/>
      <c r="C560" s="131"/>
      <c r="D560" s="132"/>
    </row>
    <row r="561" spans="1:4" ht="15.6" hidden="1" customHeight="1" outlineLevel="1">
      <c r="A561" s="127" t="s">
        <v>216</v>
      </c>
      <c r="B561" s="128"/>
      <c r="C561" s="129">
        <v>0</v>
      </c>
      <c r="D561" s="130">
        <v>0</v>
      </c>
    </row>
    <row r="562" spans="1:4" ht="15.6" hidden="1" customHeight="1" outlineLevel="1">
      <c r="A562" s="127" t="s">
        <v>217</v>
      </c>
      <c r="B562" s="128"/>
      <c r="C562" s="129">
        <v>143</v>
      </c>
      <c r="D562" s="130">
        <v>9551655</v>
      </c>
    </row>
    <row r="563" spans="1:4" ht="15.6" hidden="1" customHeight="1" outlineLevel="1">
      <c r="A563" s="127" t="s">
        <v>218</v>
      </c>
      <c r="B563" s="128"/>
      <c r="C563" s="131"/>
      <c r="D563" s="132"/>
    </row>
    <row r="564" spans="1:4" ht="15.6" hidden="1" customHeight="1" outlineLevel="1">
      <c r="A564" s="127" t="s">
        <v>219</v>
      </c>
      <c r="B564" s="128"/>
      <c r="C564" s="129">
        <v>0</v>
      </c>
      <c r="D564" s="130">
        <v>0</v>
      </c>
    </row>
    <row r="565" spans="1:4" ht="15.6" hidden="1" customHeight="1" outlineLevel="1">
      <c r="A565" s="127" t="s">
        <v>220</v>
      </c>
      <c r="B565" s="128"/>
      <c r="C565" s="131"/>
      <c r="D565" s="132"/>
    </row>
    <row r="566" spans="1:4" ht="15.6" hidden="1" customHeight="1" outlineLevel="1">
      <c r="A566" s="127" t="s">
        <v>270</v>
      </c>
      <c r="B566" s="128"/>
      <c r="C566" s="129">
        <v>0</v>
      </c>
      <c r="D566" s="130">
        <v>0</v>
      </c>
    </row>
    <row r="567" spans="1:4" ht="15.6" customHeight="1" collapsed="1">
      <c r="A567" s="133" t="s">
        <v>313</v>
      </c>
      <c r="B567" s="128">
        <v>50000</v>
      </c>
      <c r="C567" s="129">
        <f>SUM($C$545:$C$566)</f>
        <v>1958</v>
      </c>
      <c r="D567" s="130">
        <f>SUM($D$545:$D$566)</f>
        <v>71745976</v>
      </c>
    </row>
    <row r="568" spans="1:4" ht="15.6" hidden="1" customHeight="1" outlineLevel="1">
      <c r="A568" s="127" t="s">
        <v>203</v>
      </c>
      <c r="B568" s="128"/>
      <c r="C568" s="129">
        <v>0</v>
      </c>
      <c r="D568" s="130">
        <v>0</v>
      </c>
    </row>
    <row r="569" spans="1:4" ht="15.6" hidden="1" customHeight="1" outlineLevel="1">
      <c r="A569" s="127" t="s">
        <v>204</v>
      </c>
      <c r="B569" s="128"/>
      <c r="C569" s="129">
        <v>0</v>
      </c>
      <c r="D569" s="130">
        <v>0</v>
      </c>
    </row>
    <row r="570" spans="1:4" ht="15.6" hidden="1" customHeight="1" outlineLevel="1">
      <c r="A570" s="127" t="s">
        <v>267</v>
      </c>
      <c r="B570" s="128"/>
      <c r="C570" s="131"/>
      <c r="D570" s="132"/>
    </row>
    <row r="571" spans="1:4" ht="15.6" hidden="1" customHeight="1" outlineLevel="1">
      <c r="A571" s="127" t="s">
        <v>205</v>
      </c>
      <c r="B571" s="128"/>
      <c r="C571" s="129">
        <v>72</v>
      </c>
      <c r="D571" s="130">
        <v>6001764</v>
      </c>
    </row>
    <row r="572" spans="1:4" ht="15.6" hidden="1" customHeight="1" outlineLevel="1">
      <c r="A572" s="127" t="s">
        <v>206</v>
      </c>
      <c r="B572" s="128"/>
      <c r="C572" s="129">
        <v>15</v>
      </c>
      <c r="D572" s="130">
        <v>1629167</v>
      </c>
    </row>
    <row r="573" spans="1:4" ht="15.6" hidden="1" customHeight="1" outlineLevel="1">
      <c r="A573" s="127" t="s">
        <v>268</v>
      </c>
      <c r="B573" s="128"/>
      <c r="C573" s="129">
        <v>0</v>
      </c>
      <c r="D573" s="130">
        <v>0</v>
      </c>
    </row>
    <row r="574" spans="1:4" ht="15.6" hidden="1" customHeight="1" outlineLevel="1">
      <c r="A574" s="127" t="s">
        <v>207</v>
      </c>
      <c r="B574" s="128"/>
      <c r="C574" s="129">
        <v>49</v>
      </c>
      <c r="D574" s="130">
        <v>4401210</v>
      </c>
    </row>
    <row r="575" spans="1:4" ht="15.6" hidden="1" customHeight="1" outlineLevel="1">
      <c r="A575" s="127" t="s">
        <v>208</v>
      </c>
      <c r="B575" s="128"/>
      <c r="C575" s="129">
        <v>116</v>
      </c>
      <c r="D575" s="130">
        <v>9337655</v>
      </c>
    </row>
    <row r="576" spans="1:4" ht="15.6" hidden="1" customHeight="1" outlineLevel="1">
      <c r="A576" s="127" t="s">
        <v>209</v>
      </c>
      <c r="B576" s="128"/>
      <c r="C576" s="131"/>
      <c r="D576" s="132"/>
    </row>
    <row r="577" spans="1:4" ht="15.6" hidden="1" customHeight="1" outlineLevel="1">
      <c r="A577" s="127" t="s">
        <v>210</v>
      </c>
      <c r="B577" s="128"/>
      <c r="C577" s="131"/>
      <c r="D577" s="132"/>
    </row>
    <row r="578" spans="1:4" ht="15.6" hidden="1" customHeight="1" outlineLevel="1">
      <c r="A578" s="127" t="s">
        <v>211</v>
      </c>
      <c r="B578" s="128"/>
      <c r="C578" s="129">
        <v>0</v>
      </c>
      <c r="D578" s="130">
        <v>0</v>
      </c>
    </row>
    <row r="579" spans="1:4" ht="15.6" hidden="1" customHeight="1" outlineLevel="1">
      <c r="A579" s="127" t="s">
        <v>212</v>
      </c>
      <c r="B579" s="128"/>
      <c r="C579" s="129">
        <v>1609</v>
      </c>
      <c r="D579" s="130">
        <v>979803.46</v>
      </c>
    </row>
    <row r="580" spans="1:4" ht="15.6" hidden="1" customHeight="1" outlineLevel="1">
      <c r="A580" s="127" t="s">
        <v>213</v>
      </c>
      <c r="B580" s="128"/>
      <c r="C580" s="129">
        <v>10</v>
      </c>
      <c r="D580" s="130">
        <v>841404</v>
      </c>
    </row>
    <row r="581" spans="1:4" ht="15.6" hidden="1" customHeight="1" outlineLevel="1">
      <c r="A581" s="127" t="s">
        <v>214</v>
      </c>
      <c r="B581" s="128"/>
      <c r="C581" s="129">
        <v>0</v>
      </c>
      <c r="D581" s="130">
        <v>0</v>
      </c>
    </row>
    <row r="582" spans="1:4" ht="15.6" hidden="1" customHeight="1" outlineLevel="1">
      <c r="A582" s="127" t="s">
        <v>269</v>
      </c>
      <c r="B582" s="128"/>
      <c r="C582" s="131"/>
      <c r="D582" s="132"/>
    </row>
    <row r="583" spans="1:4" ht="15.6" hidden="1" customHeight="1" outlineLevel="1">
      <c r="A583" s="127" t="s">
        <v>215</v>
      </c>
      <c r="B583" s="128"/>
      <c r="C583" s="131"/>
      <c r="D583" s="132"/>
    </row>
    <row r="584" spans="1:4" ht="15.6" hidden="1" customHeight="1" outlineLevel="1">
      <c r="A584" s="127" t="s">
        <v>216</v>
      </c>
      <c r="B584" s="128"/>
      <c r="C584" s="129">
        <v>0</v>
      </c>
      <c r="D584" s="130">
        <v>0</v>
      </c>
    </row>
    <row r="585" spans="1:4" ht="15.6" hidden="1" customHeight="1" outlineLevel="1">
      <c r="A585" s="127" t="s">
        <v>217</v>
      </c>
      <c r="B585" s="128"/>
      <c r="C585" s="129">
        <v>24</v>
      </c>
      <c r="D585" s="130">
        <v>2602511</v>
      </c>
    </row>
    <row r="586" spans="1:4" ht="15.6" hidden="1" customHeight="1" outlineLevel="1">
      <c r="A586" s="127" t="s">
        <v>218</v>
      </c>
      <c r="B586" s="128"/>
      <c r="C586" s="131"/>
      <c r="D586" s="132"/>
    </row>
    <row r="587" spans="1:4" ht="15.6" hidden="1" customHeight="1" outlineLevel="1">
      <c r="A587" s="127" t="s">
        <v>219</v>
      </c>
      <c r="B587" s="128"/>
      <c r="C587" s="129">
        <v>0</v>
      </c>
      <c r="D587" s="130">
        <v>0</v>
      </c>
    </row>
    <row r="588" spans="1:4" ht="15.6" hidden="1" customHeight="1" outlineLevel="1">
      <c r="A588" s="127" t="s">
        <v>220</v>
      </c>
      <c r="B588" s="128"/>
      <c r="C588" s="131"/>
      <c r="D588" s="132"/>
    </row>
    <row r="589" spans="1:4" ht="15.6" hidden="1" customHeight="1" outlineLevel="1">
      <c r="A589" s="127" t="s">
        <v>270</v>
      </c>
      <c r="B589" s="128"/>
      <c r="C589" s="129">
        <v>0</v>
      </c>
      <c r="D589" s="130">
        <v>0</v>
      </c>
    </row>
    <row r="590" spans="1:4" ht="15.6" customHeight="1" collapsed="1">
      <c r="A590" s="133" t="s">
        <v>314</v>
      </c>
      <c r="B590" s="128">
        <v>75000</v>
      </c>
      <c r="C590" s="129">
        <f>SUM($C$568:$C$589)</f>
        <v>1895</v>
      </c>
      <c r="D590" s="130">
        <f>SUM($D$568:$D$589)</f>
        <v>25793514.460000001</v>
      </c>
    </row>
    <row r="591" spans="1:4" ht="15.6" hidden="1" customHeight="1" outlineLevel="1">
      <c r="A591" s="127" t="s">
        <v>203</v>
      </c>
      <c r="B591" s="128"/>
      <c r="C591" s="129">
        <v>0</v>
      </c>
      <c r="D591" s="130">
        <v>0</v>
      </c>
    </row>
    <row r="592" spans="1:4" ht="15.6" hidden="1" customHeight="1" outlineLevel="1">
      <c r="A592" s="127" t="s">
        <v>204</v>
      </c>
      <c r="B592" s="128"/>
      <c r="C592" s="129">
        <v>0</v>
      </c>
      <c r="D592" s="130">
        <v>0</v>
      </c>
    </row>
    <row r="593" spans="1:4" ht="15.6" hidden="1" customHeight="1" outlineLevel="1">
      <c r="A593" s="127" t="s">
        <v>267</v>
      </c>
      <c r="B593" s="128"/>
      <c r="C593" s="131"/>
      <c r="D593" s="132"/>
    </row>
    <row r="594" spans="1:4" ht="15.6" hidden="1" customHeight="1" outlineLevel="1">
      <c r="A594" s="127" t="s">
        <v>205</v>
      </c>
      <c r="B594" s="128"/>
      <c r="C594" s="129">
        <v>25</v>
      </c>
      <c r="D594" s="130">
        <v>3070204</v>
      </c>
    </row>
    <row r="595" spans="1:4" ht="15.6" hidden="1" customHeight="1" outlineLevel="1">
      <c r="A595" s="127" t="s">
        <v>206</v>
      </c>
      <c r="B595" s="128"/>
      <c r="C595" s="129">
        <v>7</v>
      </c>
      <c r="D595" s="130">
        <v>821298</v>
      </c>
    </row>
    <row r="596" spans="1:4" ht="15.6" hidden="1" customHeight="1" outlineLevel="1">
      <c r="A596" s="127" t="s">
        <v>268</v>
      </c>
      <c r="B596" s="128"/>
      <c r="C596" s="129">
        <v>0</v>
      </c>
      <c r="D596" s="130">
        <v>0</v>
      </c>
    </row>
    <row r="597" spans="1:4" ht="15.6" hidden="1" customHeight="1" outlineLevel="1">
      <c r="A597" s="127" t="s">
        <v>207</v>
      </c>
      <c r="B597" s="128"/>
      <c r="C597" s="129">
        <v>15</v>
      </c>
      <c r="D597" s="130">
        <v>1441918</v>
      </c>
    </row>
    <row r="598" spans="1:4" ht="15.6" hidden="1" customHeight="1" outlineLevel="1">
      <c r="A598" s="127" t="s">
        <v>208</v>
      </c>
      <c r="B598" s="128"/>
      <c r="C598" s="129">
        <v>40</v>
      </c>
      <c r="D598" s="130">
        <v>5425389</v>
      </c>
    </row>
    <row r="599" spans="1:4" ht="15.6" hidden="1" customHeight="1" outlineLevel="1">
      <c r="A599" s="127" t="s">
        <v>209</v>
      </c>
      <c r="B599" s="128"/>
      <c r="C599" s="131"/>
      <c r="D599" s="132"/>
    </row>
    <row r="600" spans="1:4" ht="15.6" hidden="1" customHeight="1" outlineLevel="1">
      <c r="A600" s="127" t="s">
        <v>210</v>
      </c>
      <c r="B600" s="128"/>
      <c r="C600" s="131"/>
      <c r="D600" s="132"/>
    </row>
    <row r="601" spans="1:4" ht="15.6" hidden="1" customHeight="1" outlineLevel="1">
      <c r="A601" s="127" t="s">
        <v>211</v>
      </c>
      <c r="B601" s="128"/>
      <c r="C601" s="129">
        <v>0</v>
      </c>
      <c r="D601" s="130">
        <v>0</v>
      </c>
    </row>
    <row r="602" spans="1:4" ht="15.6" hidden="1" customHeight="1" outlineLevel="1">
      <c r="A602" s="127" t="s">
        <v>212</v>
      </c>
      <c r="B602" s="128"/>
      <c r="C602" s="129">
        <v>14487</v>
      </c>
      <c r="D602" s="130">
        <v>14012996.18</v>
      </c>
    </row>
    <row r="603" spans="1:4" ht="15.6" hidden="1" customHeight="1" outlineLevel="1">
      <c r="A603" s="127" t="s">
        <v>213</v>
      </c>
      <c r="B603" s="128"/>
      <c r="C603" s="129">
        <v>5</v>
      </c>
      <c r="D603" s="130">
        <v>560787</v>
      </c>
    </row>
    <row r="604" spans="1:4" ht="15.6" hidden="1" customHeight="1" outlineLevel="1">
      <c r="A604" s="127" t="s">
        <v>214</v>
      </c>
      <c r="B604" s="128"/>
      <c r="C604" s="129">
        <v>0</v>
      </c>
      <c r="D604" s="130">
        <v>0</v>
      </c>
    </row>
    <row r="605" spans="1:4" ht="15.6" hidden="1" customHeight="1" outlineLevel="1">
      <c r="A605" s="127" t="s">
        <v>269</v>
      </c>
      <c r="B605" s="128"/>
      <c r="C605" s="131"/>
      <c r="D605" s="132"/>
    </row>
    <row r="606" spans="1:4" ht="15.6" hidden="1" customHeight="1" outlineLevel="1">
      <c r="A606" s="127" t="s">
        <v>215</v>
      </c>
      <c r="B606" s="128"/>
      <c r="C606" s="131"/>
      <c r="D606" s="132"/>
    </row>
    <row r="607" spans="1:4" ht="15.6" hidden="1" customHeight="1" outlineLevel="1">
      <c r="A607" s="127" t="s">
        <v>216</v>
      </c>
      <c r="B607" s="128"/>
      <c r="C607" s="129">
        <v>0</v>
      </c>
      <c r="D607" s="130">
        <v>0</v>
      </c>
    </row>
    <row r="608" spans="1:4" ht="15.6" hidden="1" customHeight="1" outlineLevel="1">
      <c r="A608" s="127" t="s">
        <v>217</v>
      </c>
      <c r="B608" s="128"/>
      <c r="C608" s="129">
        <v>29</v>
      </c>
      <c r="D608" s="130">
        <v>3492087</v>
      </c>
    </row>
    <row r="609" spans="1:4" ht="15.6" hidden="1" customHeight="1" outlineLevel="1">
      <c r="A609" s="127" t="s">
        <v>218</v>
      </c>
      <c r="B609" s="128"/>
      <c r="C609" s="131"/>
      <c r="D609" s="132"/>
    </row>
    <row r="610" spans="1:4" ht="15.6" hidden="1" customHeight="1" outlineLevel="1">
      <c r="A610" s="127" t="s">
        <v>219</v>
      </c>
      <c r="B610" s="128"/>
      <c r="C610" s="129">
        <v>0</v>
      </c>
      <c r="D610" s="130">
        <v>0</v>
      </c>
    </row>
    <row r="611" spans="1:4" ht="15.6" hidden="1" customHeight="1" outlineLevel="1">
      <c r="A611" s="127" t="s">
        <v>220</v>
      </c>
      <c r="B611" s="128"/>
      <c r="C611" s="131"/>
      <c r="D611" s="132"/>
    </row>
    <row r="612" spans="1:4" ht="15.6" hidden="1" customHeight="1" outlineLevel="1">
      <c r="A612" s="127" t="s">
        <v>270</v>
      </c>
      <c r="B612" s="128"/>
      <c r="C612" s="129">
        <v>0</v>
      </c>
      <c r="D612" s="130">
        <v>0</v>
      </c>
    </row>
    <row r="613" spans="1:4" ht="15.6" customHeight="1" collapsed="1">
      <c r="A613" s="133" t="s">
        <v>315</v>
      </c>
      <c r="B613" s="128">
        <v>100000</v>
      </c>
      <c r="C613" s="129">
        <f>SUM($C$591:$C$612)</f>
        <v>14608</v>
      </c>
      <c r="D613" s="130">
        <f>SUM($D$591:$D$612)</f>
        <v>28824679.18</v>
      </c>
    </row>
    <row r="614" spans="1:4" ht="15.6" hidden="1" customHeight="1" outlineLevel="1">
      <c r="A614" s="475" t="s">
        <v>203</v>
      </c>
      <c r="B614" s="476"/>
      <c r="C614" s="129">
        <v>0</v>
      </c>
      <c r="D614" s="130">
        <v>0</v>
      </c>
    </row>
    <row r="615" spans="1:4" ht="15.6" hidden="1" customHeight="1" outlineLevel="1">
      <c r="A615" s="475" t="s">
        <v>204</v>
      </c>
      <c r="B615" s="476"/>
      <c r="C615" s="129">
        <v>0</v>
      </c>
      <c r="D615" s="130">
        <v>0</v>
      </c>
    </row>
    <row r="616" spans="1:4" ht="15.6" hidden="1" customHeight="1" outlineLevel="1">
      <c r="A616" s="475" t="s">
        <v>267</v>
      </c>
      <c r="B616" s="476"/>
      <c r="C616" s="131"/>
      <c r="D616" s="132"/>
    </row>
    <row r="617" spans="1:4" ht="15.6" hidden="1" customHeight="1" outlineLevel="1">
      <c r="A617" s="475" t="s">
        <v>205</v>
      </c>
      <c r="B617" s="476"/>
      <c r="C617" s="129">
        <v>51</v>
      </c>
      <c r="D617" s="130">
        <v>12450018</v>
      </c>
    </row>
    <row r="618" spans="1:4" ht="15.6" hidden="1" customHeight="1" outlineLevel="1">
      <c r="A618" s="475" t="s">
        <v>206</v>
      </c>
      <c r="B618" s="476"/>
      <c r="C618" s="129">
        <v>6</v>
      </c>
      <c r="D618" s="130">
        <v>927047</v>
      </c>
    </row>
    <row r="619" spans="1:4" ht="15.6" hidden="1" customHeight="1" outlineLevel="1">
      <c r="A619" s="475" t="s">
        <v>268</v>
      </c>
      <c r="B619" s="476"/>
      <c r="C619" s="131"/>
      <c r="D619" s="132"/>
    </row>
    <row r="620" spans="1:4" ht="15.6" hidden="1" customHeight="1" outlineLevel="1">
      <c r="A620" s="475" t="s">
        <v>207</v>
      </c>
      <c r="B620" s="476"/>
      <c r="C620" s="129">
        <v>50</v>
      </c>
      <c r="D620" s="130">
        <v>8878965</v>
      </c>
    </row>
    <row r="621" spans="1:4" ht="15.6" hidden="1" customHeight="1" outlineLevel="1">
      <c r="A621" s="475" t="s">
        <v>208</v>
      </c>
      <c r="B621" s="476"/>
      <c r="C621" s="129">
        <v>71</v>
      </c>
      <c r="D621" s="130">
        <v>23746193</v>
      </c>
    </row>
    <row r="622" spans="1:4" ht="15.6" hidden="1" customHeight="1" outlineLevel="1">
      <c r="A622" s="475" t="s">
        <v>209</v>
      </c>
      <c r="B622" s="476"/>
      <c r="C622" s="131"/>
      <c r="D622" s="132"/>
    </row>
    <row r="623" spans="1:4" ht="15.6" hidden="1" customHeight="1" outlineLevel="1">
      <c r="A623" s="475" t="s">
        <v>210</v>
      </c>
      <c r="B623" s="476"/>
      <c r="C623" s="131"/>
      <c r="D623" s="132"/>
    </row>
    <row r="624" spans="1:4" ht="15.6" hidden="1" customHeight="1" outlineLevel="1">
      <c r="A624" s="475" t="s">
        <v>211</v>
      </c>
      <c r="B624" s="476"/>
      <c r="C624" s="129">
        <v>0</v>
      </c>
      <c r="D624" s="130">
        <v>0</v>
      </c>
    </row>
    <row r="625" spans="1:4" ht="15.6" hidden="1" customHeight="1" outlineLevel="1">
      <c r="A625" s="475" t="s">
        <v>212</v>
      </c>
      <c r="B625" s="476"/>
      <c r="C625" s="129">
        <v>0</v>
      </c>
      <c r="D625" s="130">
        <v>0</v>
      </c>
    </row>
    <row r="626" spans="1:4" ht="15.6" hidden="1" customHeight="1" outlineLevel="1">
      <c r="A626" s="475" t="s">
        <v>213</v>
      </c>
      <c r="B626" s="476"/>
      <c r="C626" s="129">
        <v>7</v>
      </c>
      <c r="D626" s="130">
        <v>1169656</v>
      </c>
    </row>
    <row r="627" spans="1:4" ht="15.6" hidden="1" customHeight="1" outlineLevel="1">
      <c r="A627" s="475" t="s">
        <v>214</v>
      </c>
      <c r="B627" s="476"/>
      <c r="C627" s="129">
        <v>0</v>
      </c>
      <c r="D627" s="130">
        <v>0</v>
      </c>
    </row>
    <row r="628" spans="1:4" ht="15.6" hidden="1" customHeight="1" outlineLevel="1">
      <c r="A628" s="475" t="s">
        <v>269</v>
      </c>
      <c r="B628" s="476"/>
      <c r="C628" s="131"/>
      <c r="D628" s="132"/>
    </row>
    <row r="629" spans="1:4" ht="15.6" hidden="1" customHeight="1" outlineLevel="1">
      <c r="A629" s="475" t="s">
        <v>215</v>
      </c>
      <c r="B629" s="476"/>
      <c r="C629" s="131"/>
      <c r="D629" s="132"/>
    </row>
    <row r="630" spans="1:4" ht="15.6" hidden="1" customHeight="1" outlineLevel="1">
      <c r="A630" s="475" t="s">
        <v>216</v>
      </c>
      <c r="B630" s="476"/>
      <c r="C630" s="129">
        <v>0</v>
      </c>
      <c r="D630" s="130">
        <v>0</v>
      </c>
    </row>
    <row r="631" spans="1:4" ht="15.6" hidden="1" customHeight="1" outlineLevel="1">
      <c r="A631" s="475" t="s">
        <v>217</v>
      </c>
      <c r="B631" s="476"/>
      <c r="C631" s="129">
        <v>8</v>
      </c>
      <c r="D631" s="130">
        <v>1620931</v>
      </c>
    </row>
    <row r="632" spans="1:4" ht="15.6" hidden="1" customHeight="1" outlineLevel="1">
      <c r="A632" s="475" t="s">
        <v>218</v>
      </c>
      <c r="B632" s="476"/>
      <c r="C632" s="131"/>
      <c r="D632" s="132"/>
    </row>
    <row r="633" spans="1:4" ht="15.6" hidden="1" customHeight="1" outlineLevel="1">
      <c r="A633" s="475" t="s">
        <v>219</v>
      </c>
      <c r="B633" s="476"/>
      <c r="C633" s="129">
        <v>0</v>
      </c>
      <c r="D633" s="130">
        <v>0</v>
      </c>
    </row>
    <row r="634" spans="1:4" ht="15.6" hidden="1" customHeight="1" outlineLevel="1">
      <c r="A634" s="475" t="s">
        <v>220</v>
      </c>
      <c r="B634" s="476"/>
      <c r="C634" s="131"/>
      <c r="D634" s="132"/>
    </row>
    <row r="635" spans="1:4" ht="15.6" hidden="1" customHeight="1" outlineLevel="1">
      <c r="A635" s="475" t="s">
        <v>270</v>
      </c>
      <c r="B635" s="476"/>
      <c r="C635" s="129">
        <v>0</v>
      </c>
      <c r="D635" s="130">
        <v>0</v>
      </c>
    </row>
    <row r="636" spans="1:4" ht="15.6" customHeight="1" collapsed="1">
      <c r="A636" s="480" t="s">
        <v>316</v>
      </c>
      <c r="B636" s="481"/>
      <c r="C636" s="129">
        <f>SUM($C$614:$C$635)</f>
        <v>193</v>
      </c>
      <c r="D636" s="130">
        <f>SUM($D$614:$D$635)</f>
        <v>48792810</v>
      </c>
    </row>
    <row r="637" spans="1:4" ht="15.6" hidden="1" customHeight="1" outlineLevel="1" thickBot="1">
      <c r="A637" s="478" t="s">
        <v>203</v>
      </c>
      <c r="B637" s="479"/>
      <c r="C637" s="134">
        <v>169682</v>
      </c>
      <c r="D637" s="134">
        <v>57563965</v>
      </c>
    </row>
    <row r="638" spans="1:4" ht="15.6" hidden="1" customHeight="1" outlineLevel="1" thickBot="1">
      <c r="A638" s="478" t="s">
        <v>204</v>
      </c>
      <c r="B638" s="479"/>
      <c r="C638" s="134">
        <v>40477</v>
      </c>
      <c r="D638" s="134">
        <v>35822049.579999998</v>
      </c>
    </row>
    <row r="639" spans="1:4" ht="15.6" hidden="1" customHeight="1" outlineLevel="1" thickBot="1">
      <c r="A639" s="478" t="s">
        <v>267</v>
      </c>
      <c r="B639" s="479"/>
      <c r="C639" s="134">
        <v>0</v>
      </c>
      <c r="D639" s="134">
        <v>0</v>
      </c>
    </row>
    <row r="640" spans="1:4" ht="15.6" hidden="1" customHeight="1" outlineLevel="1" thickBot="1">
      <c r="A640" s="478" t="s">
        <v>205</v>
      </c>
      <c r="B640" s="479"/>
      <c r="C640" s="134">
        <v>353783</v>
      </c>
      <c r="D640" s="134">
        <v>189949617</v>
      </c>
    </row>
    <row r="641" spans="1:4" ht="15.6" hidden="1" customHeight="1" outlineLevel="1" thickBot="1">
      <c r="A641" s="478" t="s">
        <v>206</v>
      </c>
      <c r="B641" s="479"/>
      <c r="C641" s="134">
        <v>65466</v>
      </c>
      <c r="D641" s="134">
        <v>41166786</v>
      </c>
    </row>
    <row r="642" spans="1:4" ht="15.6" hidden="1" customHeight="1" outlineLevel="1" thickBot="1">
      <c r="A642" s="478" t="s">
        <v>268</v>
      </c>
      <c r="B642" s="479"/>
      <c r="C642" s="134">
        <v>429</v>
      </c>
      <c r="D642" s="134">
        <v>462011</v>
      </c>
    </row>
    <row r="643" spans="1:4" ht="15.6" hidden="1" customHeight="1" outlineLevel="1" thickBot="1">
      <c r="A643" s="478" t="s">
        <v>207</v>
      </c>
      <c r="B643" s="479"/>
      <c r="C643" s="134">
        <v>375263</v>
      </c>
      <c r="D643" s="134">
        <v>208404020</v>
      </c>
    </row>
    <row r="644" spans="1:4" ht="15.6" hidden="1" customHeight="1" outlineLevel="1" thickBot="1">
      <c r="A644" s="478" t="s">
        <v>208</v>
      </c>
      <c r="B644" s="479"/>
      <c r="C644" s="134">
        <v>200063</v>
      </c>
      <c r="D644" s="134">
        <v>337298156</v>
      </c>
    </row>
    <row r="645" spans="1:4" ht="15.6" hidden="1" customHeight="1" outlineLevel="1" thickBot="1">
      <c r="A645" s="478" t="s">
        <v>209</v>
      </c>
      <c r="B645" s="479"/>
      <c r="C645" s="134">
        <v>104747</v>
      </c>
      <c r="D645" s="134">
        <v>27560268.190000001</v>
      </c>
    </row>
    <row r="646" spans="1:4" ht="15.6" hidden="1" customHeight="1" outlineLevel="1" thickBot="1">
      <c r="A646" s="478" t="s">
        <v>210</v>
      </c>
      <c r="B646" s="479"/>
      <c r="C646" s="134">
        <v>33581</v>
      </c>
      <c r="D646" s="134">
        <v>35267263</v>
      </c>
    </row>
    <row r="647" spans="1:4" ht="15.6" hidden="1" customHeight="1" outlineLevel="1" thickBot="1">
      <c r="A647" s="478" t="s">
        <v>211</v>
      </c>
      <c r="B647" s="479"/>
      <c r="C647" s="134">
        <v>30728</v>
      </c>
      <c r="D647" s="134">
        <v>5726332</v>
      </c>
    </row>
    <row r="648" spans="1:4" ht="15.6" hidden="1" customHeight="1" outlineLevel="1" thickBot="1">
      <c r="A648" s="478" t="s">
        <v>212</v>
      </c>
      <c r="B648" s="479"/>
      <c r="C648" s="134">
        <v>22674</v>
      </c>
      <c r="D648" s="134">
        <v>20308762.27</v>
      </c>
    </row>
    <row r="649" spans="1:4" ht="15.6" hidden="1" customHeight="1" outlineLevel="1" thickBot="1">
      <c r="A649" s="478" t="s">
        <v>213</v>
      </c>
      <c r="B649" s="479"/>
      <c r="C649" s="134">
        <v>87904</v>
      </c>
      <c r="D649" s="134">
        <v>110556214</v>
      </c>
    </row>
    <row r="650" spans="1:4" ht="15.6" hidden="1" customHeight="1" outlineLevel="1" thickBot="1">
      <c r="A650" s="478" t="s">
        <v>214</v>
      </c>
      <c r="B650" s="479"/>
      <c r="C650" s="134">
        <v>31928</v>
      </c>
      <c r="D650" s="134">
        <v>7111802.5099999998</v>
      </c>
    </row>
    <row r="651" spans="1:4" ht="15.6" hidden="1" customHeight="1" outlineLevel="1" thickBot="1">
      <c r="A651" s="478" t="s">
        <v>269</v>
      </c>
      <c r="B651" s="479"/>
      <c r="C651" s="134">
        <v>778</v>
      </c>
      <c r="D651" s="134">
        <v>855222.36</v>
      </c>
    </row>
    <row r="652" spans="1:4" ht="15.6" hidden="1" customHeight="1" outlineLevel="1" thickBot="1">
      <c r="A652" s="478" t="s">
        <v>215</v>
      </c>
      <c r="B652" s="479"/>
      <c r="C652" s="134">
        <v>5135</v>
      </c>
      <c r="D652" s="134">
        <v>3490596</v>
      </c>
    </row>
    <row r="653" spans="1:4" ht="15.6" hidden="1" customHeight="1" outlineLevel="1" thickBot="1">
      <c r="A653" s="478" t="s">
        <v>216</v>
      </c>
      <c r="B653" s="479"/>
      <c r="C653" s="134">
        <v>1388</v>
      </c>
      <c r="D653" s="134">
        <v>1152921</v>
      </c>
    </row>
    <row r="654" spans="1:4" ht="15.6" hidden="1" customHeight="1" outlineLevel="1" thickBot="1">
      <c r="A654" s="478" t="s">
        <v>217</v>
      </c>
      <c r="B654" s="479"/>
      <c r="C654" s="134">
        <v>213965</v>
      </c>
      <c r="D654" s="134">
        <v>270587894</v>
      </c>
    </row>
    <row r="655" spans="1:4" ht="15.6" hidden="1" customHeight="1" outlineLevel="1" thickBot="1">
      <c r="A655" s="478" t="s">
        <v>218</v>
      </c>
      <c r="B655" s="479"/>
      <c r="C655" s="134">
        <v>55539</v>
      </c>
      <c r="D655" s="134">
        <v>78683743.230000004</v>
      </c>
    </row>
    <row r="656" spans="1:4" ht="15.6" hidden="1" customHeight="1" outlineLevel="1" thickBot="1">
      <c r="A656" s="478" t="s">
        <v>219</v>
      </c>
      <c r="B656" s="479"/>
      <c r="C656" s="134">
        <v>24104</v>
      </c>
      <c r="D656" s="134">
        <v>22033296.739999998</v>
      </c>
    </row>
    <row r="657" spans="1:4" ht="15.6" hidden="1" customHeight="1" outlineLevel="1" thickBot="1">
      <c r="A657" s="478" t="s">
        <v>220</v>
      </c>
      <c r="B657" s="479"/>
      <c r="C657" s="134">
        <v>53323</v>
      </c>
      <c r="D657" s="134">
        <v>47404640.32</v>
      </c>
    </row>
    <row r="658" spans="1:4" ht="15.6" hidden="1" customHeight="1" outlineLevel="1" thickBot="1">
      <c r="A658" s="478" t="s">
        <v>270</v>
      </c>
      <c r="B658" s="479"/>
      <c r="C658" s="134">
        <v>2463</v>
      </c>
      <c r="D658" s="134">
        <v>2738575.1</v>
      </c>
    </row>
    <row r="659" spans="1:4" ht="15.6" customHeight="1" collapsed="1" thickBot="1">
      <c r="A659" s="482" t="s">
        <v>317</v>
      </c>
      <c r="B659" s="483"/>
      <c r="C659" s="134">
        <f>SUM($C$637:$C$658)</f>
        <v>1873420</v>
      </c>
      <c r="D659" s="134">
        <f>SUM($D$637:$D$658)</f>
        <v>1504144135.2999997</v>
      </c>
    </row>
  </sheetData>
  <sheetProtection selectLockedCells="1"/>
  <mergeCells count="60">
    <mergeCell ref="A659:B659"/>
    <mergeCell ref="A653:B653"/>
    <mergeCell ref="A654:B654"/>
    <mergeCell ref="A655:B655"/>
    <mergeCell ref="A656:B656"/>
    <mergeCell ref="A657:B657"/>
    <mergeCell ref="A658:B658"/>
    <mergeCell ref="A652:B652"/>
    <mergeCell ref="A641:B641"/>
    <mergeCell ref="A642:B642"/>
    <mergeCell ref="A643:B643"/>
    <mergeCell ref="A644:B644"/>
    <mergeCell ref="A645:B645"/>
    <mergeCell ref="A646:B646"/>
    <mergeCell ref="A647:B647"/>
    <mergeCell ref="A648:B648"/>
    <mergeCell ref="A649:B649"/>
    <mergeCell ref="A650:B650"/>
    <mergeCell ref="A651:B651"/>
    <mergeCell ref="A640:B640"/>
    <mergeCell ref="A629:B629"/>
    <mergeCell ref="A630:B630"/>
    <mergeCell ref="A631:B631"/>
    <mergeCell ref="A632:B632"/>
    <mergeCell ref="A633:B633"/>
    <mergeCell ref="A634:B634"/>
    <mergeCell ref="A635:B635"/>
    <mergeCell ref="A636:B636"/>
    <mergeCell ref="A637:B637"/>
    <mergeCell ref="A638:B638"/>
    <mergeCell ref="A639:B639"/>
    <mergeCell ref="A628:B628"/>
    <mergeCell ref="A617:B617"/>
    <mergeCell ref="A618:B618"/>
    <mergeCell ref="A619:B619"/>
    <mergeCell ref="A620:B620"/>
    <mergeCell ref="A621:B621"/>
    <mergeCell ref="A622:B622"/>
    <mergeCell ref="A623:B623"/>
    <mergeCell ref="A624:B624"/>
    <mergeCell ref="A625:B625"/>
    <mergeCell ref="A626:B626"/>
    <mergeCell ref="A627:B627"/>
    <mergeCell ref="A616:B616"/>
    <mergeCell ref="A7:D7"/>
    <mergeCell ref="A8:D8"/>
    <mergeCell ref="A9:D9"/>
    <mergeCell ref="A10:D10"/>
    <mergeCell ref="A11:D11"/>
    <mergeCell ref="A12:D12"/>
    <mergeCell ref="A13:D13"/>
    <mergeCell ref="A14:B14"/>
    <mergeCell ref="A614:B614"/>
    <mergeCell ref="A615:B615"/>
    <mergeCell ref="A6:D6"/>
    <mergeCell ref="A1:D1"/>
    <mergeCell ref="A2:D2"/>
    <mergeCell ref="A3:D3"/>
    <mergeCell ref="A4:D4"/>
    <mergeCell ref="A5:D5"/>
  </mergeCells>
  <printOptions horizontalCentered="1"/>
  <pageMargins left="0.75" right="0.75" top="0.57999999999999996" bottom="0.55000000000000004" header="0.57999999999999996" footer="0.5"/>
  <pageSetup firstPageNumber="30" orientation="portrait" useFirstPageNumber="1" r:id="rId1"/>
  <headerFooter alignWithMargins="0">
    <oddFooter>&amp;LSource:  Schedule S-3
Texas Title Insurance Statistical Plan&amp;C&amp;P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0E559-5FE6-4E49-840F-40A897FEC551}">
  <dimension ref="A1:D715"/>
  <sheetViews>
    <sheetView showGridLines="0" zoomScaleNormal="100" workbookViewId="0">
      <selection activeCell="G15" sqref="G15"/>
    </sheetView>
  </sheetViews>
  <sheetFormatPr defaultRowHeight="15" outlineLevelRow="1"/>
  <cols>
    <col min="1" max="2" width="12.6640625" style="2" customWidth="1"/>
    <col min="3" max="3" width="23.88671875" style="2" customWidth="1"/>
    <col min="4" max="4" width="28.5546875" style="2" customWidth="1"/>
    <col min="5" max="254" width="8.88671875" style="2"/>
    <col min="255" max="256" width="12.6640625" style="2" customWidth="1"/>
    <col min="257" max="257" width="23.88671875" style="2" customWidth="1"/>
    <col min="258" max="258" width="28.5546875" style="2" customWidth="1"/>
    <col min="259" max="510" width="8.88671875" style="2"/>
    <col min="511" max="512" width="12.6640625" style="2" customWidth="1"/>
    <col min="513" max="513" width="23.88671875" style="2" customWidth="1"/>
    <col min="514" max="514" width="28.5546875" style="2" customWidth="1"/>
    <col min="515" max="766" width="8.88671875" style="2"/>
    <col min="767" max="768" width="12.6640625" style="2" customWidth="1"/>
    <col min="769" max="769" width="23.88671875" style="2" customWidth="1"/>
    <col min="770" max="770" width="28.5546875" style="2" customWidth="1"/>
    <col min="771" max="1022" width="8.88671875" style="2"/>
    <col min="1023" max="1024" width="12.6640625" style="2" customWidth="1"/>
    <col min="1025" max="1025" width="23.88671875" style="2" customWidth="1"/>
    <col min="1026" max="1026" width="28.5546875" style="2" customWidth="1"/>
    <col min="1027" max="1278" width="8.88671875" style="2"/>
    <col min="1279" max="1280" width="12.6640625" style="2" customWidth="1"/>
    <col min="1281" max="1281" width="23.88671875" style="2" customWidth="1"/>
    <col min="1282" max="1282" width="28.5546875" style="2" customWidth="1"/>
    <col min="1283" max="1534" width="8.88671875" style="2"/>
    <col min="1535" max="1536" width="12.6640625" style="2" customWidth="1"/>
    <col min="1537" max="1537" width="23.88671875" style="2" customWidth="1"/>
    <col min="1538" max="1538" width="28.5546875" style="2" customWidth="1"/>
    <col min="1539" max="1790" width="8.88671875" style="2"/>
    <col min="1791" max="1792" width="12.6640625" style="2" customWidth="1"/>
    <col min="1793" max="1793" width="23.88671875" style="2" customWidth="1"/>
    <col min="1794" max="1794" width="28.5546875" style="2" customWidth="1"/>
    <col min="1795" max="2046" width="8.88671875" style="2"/>
    <col min="2047" max="2048" width="12.6640625" style="2" customWidth="1"/>
    <col min="2049" max="2049" width="23.88671875" style="2" customWidth="1"/>
    <col min="2050" max="2050" width="28.5546875" style="2" customWidth="1"/>
    <col min="2051" max="2302" width="8.88671875" style="2"/>
    <col min="2303" max="2304" width="12.6640625" style="2" customWidth="1"/>
    <col min="2305" max="2305" width="23.88671875" style="2" customWidth="1"/>
    <col min="2306" max="2306" width="28.5546875" style="2" customWidth="1"/>
    <col min="2307" max="2558" width="8.88671875" style="2"/>
    <col min="2559" max="2560" width="12.6640625" style="2" customWidth="1"/>
    <col min="2561" max="2561" width="23.88671875" style="2" customWidth="1"/>
    <col min="2562" max="2562" width="28.5546875" style="2" customWidth="1"/>
    <col min="2563" max="2814" width="8.88671875" style="2"/>
    <col min="2815" max="2816" width="12.6640625" style="2" customWidth="1"/>
    <col min="2817" max="2817" width="23.88671875" style="2" customWidth="1"/>
    <col min="2818" max="2818" width="28.5546875" style="2" customWidth="1"/>
    <col min="2819" max="3070" width="8.88671875" style="2"/>
    <col min="3071" max="3072" width="12.6640625" style="2" customWidth="1"/>
    <col min="3073" max="3073" width="23.88671875" style="2" customWidth="1"/>
    <col min="3074" max="3074" width="28.5546875" style="2" customWidth="1"/>
    <col min="3075" max="3326" width="8.88671875" style="2"/>
    <col min="3327" max="3328" width="12.6640625" style="2" customWidth="1"/>
    <col min="3329" max="3329" width="23.88671875" style="2" customWidth="1"/>
    <col min="3330" max="3330" width="28.5546875" style="2" customWidth="1"/>
    <col min="3331" max="3582" width="8.88671875" style="2"/>
    <col min="3583" max="3584" width="12.6640625" style="2" customWidth="1"/>
    <col min="3585" max="3585" width="23.88671875" style="2" customWidth="1"/>
    <col min="3586" max="3586" width="28.5546875" style="2" customWidth="1"/>
    <col min="3587" max="3838" width="8.88671875" style="2"/>
    <col min="3839" max="3840" width="12.6640625" style="2" customWidth="1"/>
    <col min="3841" max="3841" width="23.88671875" style="2" customWidth="1"/>
    <col min="3842" max="3842" width="28.5546875" style="2" customWidth="1"/>
    <col min="3843" max="4094" width="8.88671875" style="2"/>
    <col min="4095" max="4096" width="12.6640625" style="2" customWidth="1"/>
    <col min="4097" max="4097" width="23.88671875" style="2" customWidth="1"/>
    <col min="4098" max="4098" width="28.5546875" style="2" customWidth="1"/>
    <col min="4099" max="4350" width="8.88671875" style="2"/>
    <col min="4351" max="4352" width="12.6640625" style="2" customWidth="1"/>
    <col min="4353" max="4353" width="23.88671875" style="2" customWidth="1"/>
    <col min="4354" max="4354" width="28.5546875" style="2" customWidth="1"/>
    <col min="4355" max="4606" width="8.88671875" style="2"/>
    <col min="4607" max="4608" width="12.6640625" style="2" customWidth="1"/>
    <col min="4609" max="4609" width="23.88671875" style="2" customWidth="1"/>
    <col min="4610" max="4610" width="28.5546875" style="2" customWidth="1"/>
    <col min="4611" max="4862" width="8.88671875" style="2"/>
    <col min="4863" max="4864" width="12.6640625" style="2" customWidth="1"/>
    <col min="4865" max="4865" width="23.88671875" style="2" customWidth="1"/>
    <col min="4866" max="4866" width="28.5546875" style="2" customWidth="1"/>
    <col min="4867" max="5118" width="8.88671875" style="2"/>
    <col min="5119" max="5120" width="12.6640625" style="2" customWidth="1"/>
    <col min="5121" max="5121" width="23.88671875" style="2" customWidth="1"/>
    <col min="5122" max="5122" width="28.5546875" style="2" customWidth="1"/>
    <col min="5123" max="5374" width="8.88671875" style="2"/>
    <col min="5375" max="5376" width="12.6640625" style="2" customWidth="1"/>
    <col min="5377" max="5377" width="23.88671875" style="2" customWidth="1"/>
    <col min="5378" max="5378" width="28.5546875" style="2" customWidth="1"/>
    <col min="5379" max="5630" width="8.88671875" style="2"/>
    <col min="5631" max="5632" width="12.6640625" style="2" customWidth="1"/>
    <col min="5633" max="5633" width="23.88671875" style="2" customWidth="1"/>
    <col min="5634" max="5634" width="28.5546875" style="2" customWidth="1"/>
    <col min="5635" max="5886" width="8.88671875" style="2"/>
    <col min="5887" max="5888" width="12.6640625" style="2" customWidth="1"/>
    <col min="5889" max="5889" width="23.88671875" style="2" customWidth="1"/>
    <col min="5890" max="5890" width="28.5546875" style="2" customWidth="1"/>
    <col min="5891" max="6142" width="8.88671875" style="2"/>
    <col min="6143" max="6144" width="12.6640625" style="2" customWidth="1"/>
    <col min="6145" max="6145" width="23.88671875" style="2" customWidth="1"/>
    <col min="6146" max="6146" width="28.5546875" style="2" customWidth="1"/>
    <col min="6147" max="6398" width="8.88671875" style="2"/>
    <col min="6399" max="6400" width="12.6640625" style="2" customWidth="1"/>
    <col min="6401" max="6401" width="23.88671875" style="2" customWidth="1"/>
    <col min="6402" max="6402" width="28.5546875" style="2" customWidth="1"/>
    <col min="6403" max="6654" width="8.88671875" style="2"/>
    <col min="6655" max="6656" width="12.6640625" style="2" customWidth="1"/>
    <col min="6657" max="6657" width="23.88671875" style="2" customWidth="1"/>
    <col min="6658" max="6658" width="28.5546875" style="2" customWidth="1"/>
    <col min="6659" max="6910" width="8.88671875" style="2"/>
    <col min="6911" max="6912" width="12.6640625" style="2" customWidth="1"/>
    <col min="6913" max="6913" width="23.88671875" style="2" customWidth="1"/>
    <col min="6914" max="6914" width="28.5546875" style="2" customWidth="1"/>
    <col min="6915" max="7166" width="8.88671875" style="2"/>
    <col min="7167" max="7168" width="12.6640625" style="2" customWidth="1"/>
    <col min="7169" max="7169" width="23.88671875" style="2" customWidth="1"/>
    <col min="7170" max="7170" width="28.5546875" style="2" customWidth="1"/>
    <col min="7171" max="7422" width="8.88671875" style="2"/>
    <col min="7423" max="7424" width="12.6640625" style="2" customWidth="1"/>
    <col min="7425" max="7425" width="23.88671875" style="2" customWidth="1"/>
    <col min="7426" max="7426" width="28.5546875" style="2" customWidth="1"/>
    <col min="7427" max="7678" width="8.88671875" style="2"/>
    <col min="7679" max="7680" width="12.6640625" style="2" customWidth="1"/>
    <col min="7681" max="7681" width="23.88671875" style="2" customWidth="1"/>
    <col min="7682" max="7682" width="28.5546875" style="2" customWidth="1"/>
    <col min="7683" max="7934" width="8.88671875" style="2"/>
    <col min="7935" max="7936" width="12.6640625" style="2" customWidth="1"/>
    <col min="7937" max="7937" width="23.88671875" style="2" customWidth="1"/>
    <col min="7938" max="7938" width="28.5546875" style="2" customWidth="1"/>
    <col min="7939" max="8190" width="8.88671875" style="2"/>
    <col min="8191" max="8192" width="12.6640625" style="2" customWidth="1"/>
    <col min="8193" max="8193" width="23.88671875" style="2" customWidth="1"/>
    <col min="8194" max="8194" width="28.5546875" style="2" customWidth="1"/>
    <col min="8195" max="8446" width="8.88671875" style="2"/>
    <col min="8447" max="8448" width="12.6640625" style="2" customWidth="1"/>
    <col min="8449" max="8449" width="23.88671875" style="2" customWidth="1"/>
    <col min="8450" max="8450" width="28.5546875" style="2" customWidth="1"/>
    <col min="8451" max="8702" width="8.88671875" style="2"/>
    <col min="8703" max="8704" width="12.6640625" style="2" customWidth="1"/>
    <col min="8705" max="8705" width="23.88671875" style="2" customWidth="1"/>
    <col min="8706" max="8706" width="28.5546875" style="2" customWidth="1"/>
    <col min="8707" max="8958" width="8.88671875" style="2"/>
    <col min="8959" max="8960" width="12.6640625" style="2" customWidth="1"/>
    <col min="8961" max="8961" width="23.88671875" style="2" customWidth="1"/>
    <col min="8962" max="8962" width="28.5546875" style="2" customWidth="1"/>
    <col min="8963" max="9214" width="8.88671875" style="2"/>
    <col min="9215" max="9216" width="12.6640625" style="2" customWidth="1"/>
    <col min="9217" max="9217" width="23.88671875" style="2" customWidth="1"/>
    <col min="9218" max="9218" width="28.5546875" style="2" customWidth="1"/>
    <col min="9219" max="9470" width="8.88671875" style="2"/>
    <col min="9471" max="9472" width="12.6640625" style="2" customWidth="1"/>
    <col min="9473" max="9473" width="23.88671875" style="2" customWidth="1"/>
    <col min="9474" max="9474" width="28.5546875" style="2" customWidth="1"/>
    <col min="9475" max="9726" width="8.88671875" style="2"/>
    <col min="9727" max="9728" width="12.6640625" style="2" customWidth="1"/>
    <col min="9729" max="9729" width="23.88671875" style="2" customWidth="1"/>
    <col min="9730" max="9730" width="28.5546875" style="2" customWidth="1"/>
    <col min="9731" max="9982" width="8.88671875" style="2"/>
    <col min="9983" max="9984" width="12.6640625" style="2" customWidth="1"/>
    <col min="9985" max="9985" width="23.88671875" style="2" customWidth="1"/>
    <col min="9986" max="9986" width="28.5546875" style="2" customWidth="1"/>
    <col min="9987" max="10238" width="8.88671875" style="2"/>
    <col min="10239" max="10240" width="12.6640625" style="2" customWidth="1"/>
    <col min="10241" max="10241" width="23.88671875" style="2" customWidth="1"/>
    <col min="10242" max="10242" width="28.5546875" style="2" customWidth="1"/>
    <col min="10243" max="10494" width="8.88671875" style="2"/>
    <col min="10495" max="10496" width="12.6640625" style="2" customWidth="1"/>
    <col min="10497" max="10497" width="23.88671875" style="2" customWidth="1"/>
    <col min="10498" max="10498" width="28.5546875" style="2" customWidth="1"/>
    <col min="10499" max="10750" width="8.88671875" style="2"/>
    <col min="10751" max="10752" width="12.6640625" style="2" customWidth="1"/>
    <col min="10753" max="10753" width="23.88671875" style="2" customWidth="1"/>
    <col min="10754" max="10754" width="28.5546875" style="2" customWidth="1"/>
    <col min="10755" max="11006" width="8.88671875" style="2"/>
    <col min="11007" max="11008" width="12.6640625" style="2" customWidth="1"/>
    <col min="11009" max="11009" width="23.88671875" style="2" customWidth="1"/>
    <col min="11010" max="11010" width="28.5546875" style="2" customWidth="1"/>
    <col min="11011" max="11262" width="8.88671875" style="2"/>
    <col min="11263" max="11264" width="12.6640625" style="2" customWidth="1"/>
    <col min="11265" max="11265" width="23.88671875" style="2" customWidth="1"/>
    <col min="11266" max="11266" width="28.5546875" style="2" customWidth="1"/>
    <col min="11267" max="11518" width="8.88671875" style="2"/>
    <col min="11519" max="11520" width="12.6640625" style="2" customWidth="1"/>
    <col min="11521" max="11521" width="23.88671875" style="2" customWidth="1"/>
    <col min="11522" max="11522" width="28.5546875" style="2" customWidth="1"/>
    <col min="11523" max="11774" width="8.88671875" style="2"/>
    <col min="11775" max="11776" width="12.6640625" style="2" customWidth="1"/>
    <col min="11777" max="11777" width="23.88671875" style="2" customWidth="1"/>
    <col min="11778" max="11778" width="28.5546875" style="2" customWidth="1"/>
    <col min="11779" max="12030" width="8.88671875" style="2"/>
    <col min="12031" max="12032" width="12.6640625" style="2" customWidth="1"/>
    <col min="12033" max="12033" width="23.88671875" style="2" customWidth="1"/>
    <col min="12034" max="12034" width="28.5546875" style="2" customWidth="1"/>
    <col min="12035" max="12286" width="8.88671875" style="2"/>
    <col min="12287" max="12288" width="12.6640625" style="2" customWidth="1"/>
    <col min="12289" max="12289" width="23.88671875" style="2" customWidth="1"/>
    <col min="12290" max="12290" width="28.5546875" style="2" customWidth="1"/>
    <col min="12291" max="12542" width="8.88671875" style="2"/>
    <col min="12543" max="12544" width="12.6640625" style="2" customWidth="1"/>
    <col min="12545" max="12545" width="23.88671875" style="2" customWidth="1"/>
    <col min="12546" max="12546" width="28.5546875" style="2" customWidth="1"/>
    <col min="12547" max="12798" width="8.88671875" style="2"/>
    <col min="12799" max="12800" width="12.6640625" style="2" customWidth="1"/>
    <col min="12801" max="12801" width="23.88671875" style="2" customWidth="1"/>
    <col min="12802" max="12802" width="28.5546875" style="2" customWidth="1"/>
    <col min="12803" max="13054" width="8.88671875" style="2"/>
    <col min="13055" max="13056" width="12.6640625" style="2" customWidth="1"/>
    <col min="13057" max="13057" width="23.88671875" style="2" customWidth="1"/>
    <col min="13058" max="13058" width="28.5546875" style="2" customWidth="1"/>
    <col min="13059" max="13310" width="8.88671875" style="2"/>
    <col min="13311" max="13312" width="12.6640625" style="2" customWidth="1"/>
    <col min="13313" max="13313" width="23.88671875" style="2" customWidth="1"/>
    <col min="13314" max="13314" width="28.5546875" style="2" customWidth="1"/>
    <col min="13315" max="13566" width="8.88671875" style="2"/>
    <col min="13567" max="13568" width="12.6640625" style="2" customWidth="1"/>
    <col min="13569" max="13569" width="23.88671875" style="2" customWidth="1"/>
    <col min="13570" max="13570" width="28.5546875" style="2" customWidth="1"/>
    <col min="13571" max="13822" width="8.88671875" style="2"/>
    <col min="13823" max="13824" width="12.6640625" style="2" customWidth="1"/>
    <col min="13825" max="13825" width="23.88671875" style="2" customWidth="1"/>
    <col min="13826" max="13826" width="28.5546875" style="2" customWidth="1"/>
    <col min="13827" max="14078" width="8.88671875" style="2"/>
    <col min="14079" max="14080" width="12.6640625" style="2" customWidth="1"/>
    <col min="14081" max="14081" width="23.88671875" style="2" customWidth="1"/>
    <col min="14082" max="14082" width="28.5546875" style="2" customWidth="1"/>
    <col min="14083" max="14334" width="8.88671875" style="2"/>
    <col min="14335" max="14336" width="12.6640625" style="2" customWidth="1"/>
    <col min="14337" max="14337" width="23.88671875" style="2" customWidth="1"/>
    <col min="14338" max="14338" width="28.5546875" style="2" customWidth="1"/>
    <col min="14339" max="14590" width="8.88671875" style="2"/>
    <col min="14591" max="14592" width="12.6640625" style="2" customWidth="1"/>
    <col min="14593" max="14593" width="23.88671875" style="2" customWidth="1"/>
    <col min="14594" max="14594" width="28.5546875" style="2" customWidth="1"/>
    <col min="14595" max="14846" width="8.88671875" style="2"/>
    <col min="14847" max="14848" width="12.6640625" style="2" customWidth="1"/>
    <col min="14849" max="14849" width="23.88671875" style="2" customWidth="1"/>
    <col min="14850" max="14850" width="28.5546875" style="2" customWidth="1"/>
    <col min="14851" max="15102" width="8.88671875" style="2"/>
    <col min="15103" max="15104" width="12.6640625" style="2" customWidth="1"/>
    <col min="15105" max="15105" width="23.88671875" style="2" customWidth="1"/>
    <col min="15106" max="15106" width="28.5546875" style="2" customWidth="1"/>
    <col min="15107" max="15358" width="8.88671875" style="2"/>
    <col min="15359" max="15360" width="12.6640625" style="2" customWidth="1"/>
    <col min="15361" max="15361" width="23.88671875" style="2" customWidth="1"/>
    <col min="15362" max="15362" width="28.5546875" style="2" customWidth="1"/>
    <col min="15363" max="15614" width="8.88671875" style="2"/>
    <col min="15615" max="15616" width="12.6640625" style="2" customWidth="1"/>
    <col min="15617" max="15617" width="23.88671875" style="2" customWidth="1"/>
    <col min="15618" max="15618" width="28.5546875" style="2" customWidth="1"/>
    <col min="15619" max="15870" width="8.88671875" style="2"/>
    <col min="15871" max="15872" width="12.6640625" style="2" customWidth="1"/>
    <col min="15873" max="15873" width="23.88671875" style="2" customWidth="1"/>
    <col min="15874" max="15874" width="28.5546875" style="2" customWidth="1"/>
    <col min="15875" max="16126" width="8.88671875" style="2"/>
    <col min="16127" max="16128" width="12.6640625" style="2" customWidth="1"/>
    <col min="16129" max="16129" width="23.88671875" style="2" customWidth="1"/>
    <col min="16130" max="16130" width="28.5546875" style="2" customWidth="1"/>
    <col min="16131" max="16384" width="8.88671875" style="2"/>
  </cols>
  <sheetData>
    <row r="1" spans="1:4" ht="20.399999999999999" customHeight="1">
      <c r="A1" s="456" t="s">
        <v>283</v>
      </c>
      <c r="B1" s="456"/>
      <c r="C1" s="456"/>
      <c r="D1" s="456"/>
    </row>
    <row r="2" spans="1:4" ht="12.75" customHeight="1">
      <c r="A2" s="474"/>
      <c r="B2" s="474"/>
      <c r="C2" s="474"/>
      <c r="D2" s="474"/>
    </row>
    <row r="3" spans="1:4" ht="15" customHeight="1">
      <c r="A3" s="474"/>
      <c r="B3" s="474"/>
      <c r="C3" s="474"/>
      <c r="D3" s="474"/>
    </row>
    <row r="4" spans="1:4" ht="15" customHeight="1">
      <c r="A4" s="474"/>
      <c r="B4" s="474"/>
      <c r="C4" s="474"/>
      <c r="D4" s="474"/>
    </row>
    <row r="5" spans="1:4" ht="15" customHeight="1">
      <c r="A5" s="474"/>
      <c r="B5" s="474"/>
      <c r="C5" s="474"/>
      <c r="D5" s="474"/>
    </row>
    <row r="6" spans="1:4" ht="16.8">
      <c r="A6" s="474"/>
      <c r="B6" s="474"/>
      <c r="C6" s="474"/>
      <c r="D6" s="474"/>
    </row>
    <row r="7" spans="1:4" ht="14.25" customHeight="1">
      <c r="A7" s="456" t="s">
        <v>185</v>
      </c>
      <c r="B7" s="456"/>
      <c r="C7" s="456"/>
      <c r="D7" s="456"/>
    </row>
    <row r="8" spans="1:4" ht="17.399999999999999" customHeight="1">
      <c r="A8" s="456" t="s">
        <v>284</v>
      </c>
      <c r="B8" s="456"/>
      <c r="C8" s="456"/>
      <c r="D8" s="456"/>
    </row>
    <row r="9" spans="1:4" ht="16.8" customHeight="1">
      <c r="A9" s="456" t="s">
        <v>319</v>
      </c>
      <c r="B9" s="456"/>
      <c r="C9" s="456"/>
      <c r="D9" s="456"/>
    </row>
    <row r="10" spans="1:4" ht="9" customHeight="1">
      <c r="A10" s="474"/>
      <c r="B10" s="474"/>
      <c r="C10" s="474"/>
      <c r="D10" s="474"/>
    </row>
    <row r="11" spans="1:4" ht="15.6" customHeight="1">
      <c r="A11" s="473"/>
      <c r="B11" s="473"/>
      <c r="C11" s="473"/>
      <c r="D11" s="473"/>
    </row>
    <row r="12" spans="1:4" ht="14.25" customHeight="1">
      <c r="A12" s="473"/>
      <c r="B12" s="473"/>
      <c r="C12" s="473"/>
      <c r="D12" s="473"/>
    </row>
    <row r="13" spans="1:4" ht="4.8" customHeight="1" thickBot="1">
      <c r="A13" s="473"/>
      <c r="B13" s="473"/>
      <c r="C13" s="473"/>
      <c r="D13" s="473"/>
    </row>
    <row r="14" spans="1:4" s="110" customFormat="1" ht="36.6" customHeight="1" thickBot="1">
      <c r="A14" s="477" t="s">
        <v>286</v>
      </c>
      <c r="B14" s="477"/>
      <c r="C14" s="109"/>
      <c r="D14" s="109"/>
    </row>
    <row r="15" spans="1:4" ht="55.8" customHeight="1" thickBot="1">
      <c r="A15" s="111" t="s">
        <v>287</v>
      </c>
      <c r="B15" s="111" t="s">
        <v>288</v>
      </c>
      <c r="C15" s="111" t="s">
        <v>289</v>
      </c>
      <c r="D15" s="111" t="s">
        <v>290</v>
      </c>
    </row>
    <row r="16" spans="1:4" ht="14.1" hidden="1" customHeight="1" outlineLevel="1" thickBot="1">
      <c r="A16" s="112" t="s">
        <v>273</v>
      </c>
      <c r="B16" s="113"/>
      <c r="C16" s="114">
        <v>0</v>
      </c>
      <c r="D16" s="115">
        <v>0</v>
      </c>
    </row>
    <row r="17" spans="1:4" ht="14.1" hidden="1" customHeight="1" outlineLevel="1" thickBot="1">
      <c r="A17" s="112" t="s">
        <v>203</v>
      </c>
      <c r="B17" s="113"/>
      <c r="C17" s="114">
        <v>127953</v>
      </c>
      <c r="D17" s="115">
        <v>0</v>
      </c>
    </row>
    <row r="18" spans="1:4" ht="14.1" hidden="1" customHeight="1" outlineLevel="1" thickBot="1">
      <c r="A18" s="112" t="s">
        <v>204</v>
      </c>
      <c r="B18" s="113"/>
      <c r="C18" s="114">
        <v>0</v>
      </c>
      <c r="D18" s="115">
        <v>0</v>
      </c>
    </row>
    <row r="19" spans="1:4" ht="14.1" hidden="1" customHeight="1" outlineLevel="1" thickBot="1">
      <c r="A19" s="112" t="s">
        <v>267</v>
      </c>
      <c r="B19" s="113"/>
      <c r="C19" s="117"/>
      <c r="D19" s="116"/>
    </row>
    <row r="20" spans="1:4" ht="14.1" hidden="1" customHeight="1" outlineLevel="1" thickBot="1">
      <c r="A20" s="112" t="s">
        <v>274</v>
      </c>
      <c r="B20" s="113"/>
      <c r="C20" s="117"/>
      <c r="D20" s="116"/>
    </row>
    <row r="21" spans="1:4" ht="14.1" hidden="1" customHeight="1" outlineLevel="1" thickBot="1">
      <c r="A21" s="112" t="s">
        <v>275</v>
      </c>
      <c r="B21" s="113"/>
      <c r="C21" s="117"/>
      <c r="D21" s="116"/>
    </row>
    <row r="22" spans="1:4" ht="14.1" hidden="1" customHeight="1" outlineLevel="1" thickBot="1">
      <c r="A22" s="112" t="s">
        <v>205</v>
      </c>
      <c r="B22" s="113"/>
      <c r="C22" s="114">
        <v>292344</v>
      </c>
      <c r="D22" s="115">
        <v>0</v>
      </c>
    </row>
    <row r="23" spans="1:4" ht="14.1" hidden="1" customHeight="1" outlineLevel="1" thickBot="1">
      <c r="A23" s="112" t="s">
        <v>206</v>
      </c>
      <c r="B23" s="113"/>
      <c r="C23" s="114">
        <v>43287</v>
      </c>
      <c r="D23" s="115">
        <v>0</v>
      </c>
    </row>
    <row r="24" spans="1:4" ht="14.1" hidden="1" customHeight="1" outlineLevel="1" thickBot="1">
      <c r="A24" s="112" t="s">
        <v>268</v>
      </c>
      <c r="B24" s="113"/>
      <c r="C24" s="114">
        <v>0</v>
      </c>
      <c r="D24" s="115">
        <v>0</v>
      </c>
    </row>
    <row r="25" spans="1:4" ht="14.1" hidden="1" customHeight="1" outlineLevel="1" thickBot="1">
      <c r="A25" s="112" t="s">
        <v>207</v>
      </c>
      <c r="B25" s="113"/>
      <c r="C25" s="114">
        <v>309734</v>
      </c>
      <c r="D25" s="115">
        <v>0</v>
      </c>
    </row>
    <row r="26" spans="1:4" ht="14.1" hidden="1" customHeight="1" outlineLevel="1" thickBot="1">
      <c r="A26" s="112" t="s">
        <v>270</v>
      </c>
      <c r="B26" s="113"/>
      <c r="C26" s="114">
        <v>0</v>
      </c>
      <c r="D26" s="115">
        <v>0</v>
      </c>
    </row>
    <row r="27" spans="1:4" ht="14.1" hidden="1" customHeight="1" outlineLevel="1" thickBot="1">
      <c r="A27" s="112" t="s">
        <v>208</v>
      </c>
      <c r="B27" s="113"/>
      <c r="C27" s="117"/>
      <c r="D27" s="116"/>
    </row>
    <row r="28" spans="1:4" ht="14.1" hidden="1" customHeight="1" outlineLevel="1" thickBot="1">
      <c r="A28" s="112" t="s">
        <v>209</v>
      </c>
      <c r="B28" s="113"/>
      <c r="C28" s="114">
        <v>113559</v>
      </c>
      <c r="D28" s="115">
        <v>253</v>
      </c>
    </row>
    <row r="29" spans="1:4" ht="14.1" hidden="1" customHeight="1" outlineLevel="1" thickBot="1">
      <c r="A29" s="112" t="s">
        <v>210</v>
      </c>
      <c r="B29" s="113"/>
      <c r="C29" s="117"/>
      <c r="D29" s="116"/>
    </row>
    <row r="30" spans="1:4" ht="14.1" hidden="1" customHeight="1" outlineLevel="1" thickBot="1">
      <c r="A30" s="112" t="s">
        <v>211</v>
      </c>
      <c r="B30" s="113"/>
      <c r="C30" s="114">
        <v>3436</v>
      </c>
      <c r="D30" s="115">
        <v>0</v>
      </c>
    </row>
    <row r="31" spans="1:4" ht="14.1" hidden="1" customHeight="1" outlineLevel="1" thickBot="1">
      <c r="A31" s="112" t="s">
        <v>212</v>
      </c>
      <c r="B31" s="113"/>
      <c r="C31" s="114">
        <v>55</v>
      </c>
      <c r="D31" s="115">
        <v>2366</v>
      </c>
    </row>
    <row r="32" spans="1:4" ht="14.1" hidden="1" customHeight="1" outlineLevel="1" thickBot="1">
      <c r="A32" s="112" t="s">
        <v>213</v>
      </c>
      <c r="B32" s="113"/>
      <c r="C32" s="114">
        <v>0</v>
      </c>
      <c r="D32" s="115">
        <v>0</v>
      </c>
    </row>
    <row r="33" spans="1:4" ht="14.1" hidden="1" customHeight="1" outlineLevel="1" thickBot="1">
      <c r="A33" s="112" t="s">
        <v>214</v>
      </c>
      <c r="B33" s="113"/>
      <c r="C33" s="114">
        <v>23052</v>
      </c>
      <c r="D33" s="115">
        <v>1097435.74</v>
      </c>
    </row>
    <row r="34" spans="1:4" ht="14.1" hidden="1" customHeight="1" outlineLevel="1" thickBot="1">
      <c r="A34" s="112" t="s">
        <v>215</v>
      </c>
      <c r="B34" s="113"/>
      <c r="C34" s="117"/>
      <c r="D34" s="116"/>
    </row>
    <row r="35" spans="1:4" ht="14.1" hidden="1" customHeight="1" outlineLevel="1" thickBot="1">
      <c r="A35" s="112" t="s">
        <v>216</v>
      </c>
      <c r="B35" s="113"/>
      <c r="C35" s="114">
        <v>0</v>
      </c>
      <c r="D35" s="115">
        <v>0</v>
      </c>
    </row>
    <row r="36" spans="1:4" ht="14.1" hidden="1" customHeight="1" outlineLevel="1" thickBot="1">
      <c r="A36" s="112" t="s">
        <v>217</v>
      </c>
      <c r="B36" s="113"/>
      <c r="C36" s="114">
        <v>0</v>
      </c>
      <c r="D36" s="115">
        <v>0</v>
      </c>
    </row>
    <row r="37" spans="1:4" ht="14.1" hidden="1" customHeight="1" outlineLevel="1" thickBot="1">
      <c r="A37" s="112" t="s">
        <v>218</v>
      </c>
      <c r="B37" s="113"/>
      <c r="C37" s="117"/>
      <c r="D37" s="116"/>
    </row>
    <row r="38" spans="1:4" ht="14.1" hidden="1" customHeight="1" outlineLevel="1" thickBot="1">
      <c r="A38" s="112" t="s">
        <v>219</v>
      </c>
      <c r="B38" s="113"/>
      <c r="C38" s="114">
        <v>1</v>
      </c>
      <c r="D38" s="115">
        <v>100</v>
      </c>
    </row>
    <row r="39" spans="1:4" ht="22.8" hidden="1" customHeight="1" outlineLevel="1" thickBot="1">
      <c r="A39" s="112" t="s">
        <v>220</v>
      </c>
      <c r="B39" s="113"/>
      <c r="C39" s="114">
        <v>0</v>
      </c>
      <c r="D39" s="115">
        <v>1296.7</v>
      </c>
    </row>
    <row r="40" spans="1:4" ht="15.6" customHeight="1" collapsed="1">
      <c r="A40" s="118"/>
      <c r="B40" s="113">
        <v>0</v>
      </c>
      <c r="C40" s="114">
        <f>SUM($C$16:$C$39)</f>
        <v>913421</v>
      </c>
      <c r="D40" s="115">
        <f>SUM($D$16:$D$39)</f>
        <v>1101451.44</v>
      </c>
    </row>
    <row r="41" spans="1:4" ht="14.1" hidden="1" customHeight="1" outlineLevel="1">
      <c r="A41" s="119" t="s">
        <v>273</v>
      </c>
      <c r="B41" s="120"/>
      <c r="C41" s="114">
        <v>0</v>
      </c>
      <c r="D41" s="121">
        <v>0</v>
      </c>
    </row>
    <row r="42" spans="1:4" ht="14.1" hidden="1" customHeight="1" outlineLevel="1">
      <c r="A42" s="119" t="s">
        <v>203</v>
      </c>
      <c r="B42" s="120"/>
      <c r="C42" s="114">
        <v>252</v>
      </c>
      <c r="D42" s="121">
        <v>59518</v>
      </c>
    </row>
    <row r="43" spans="1:4" ht="14.1" hidden="1" customHeight="1" outlineLevel="1">
      <c r="A43" s="119" t="s">
        <v>204</v>
      </c>
      <c r="B43" s="120"/>
      <c r="C43" s="114">
        <v>1470</v>
      </c>
      <c r="D43" s="121">
        <v>62467.65</v>
      </c>
    </row>
    <row r="44" spans="1:4" ht="14.1" hidden="1" customHeight="1" outlineLevel="1">
      <c r="A44" s="119" t="s">
        <v>267</v>
      </c>
      <c r="B44" s="120"/>
      <c r="C44" s="117"/>
      <c r="D44" s="122"/>
    </row>
    <row r="45" spans="1:4" ht="14.1" hidden="1" customHeight="1" outlineLevel="1">
      <c r="A45" s="119" t="s">
        <v>274</v>
      </c>
      <c r="B45" s="120"/>
      <c r="C45" s="117"/>
      <c r="D45" s="122"/>
    </row>
    <row r="46" spans="1:4" ht="14.1" hidden="1" customHeight="1" outlineLevel="1">
      <c r="A46" s="119" t="s">
        <v>275</v>
      </c>
      <c r="B46" s="120"/>
      <c r="C46" s="117"/>
      <c r="D46" s="122"/>
    </row>
    <row r="47" spans="1:4" ht="14.1" hidden="1" customHeight="1" outlineLevel="1">
      <c r="A47" s="119" t="s">
        <v>205</v>
      </c>
      <c r="B47" s="120"/>
      <c r="C47" s="114">
        <v>282</v>
      </c>
      <c r="D47" s="121">
        <v>64275</v>
      </c>
    </row>
    <row r="48" spans="1:4" ht="14.1" hidden="1" customHeight="1" outlineLevel="1">
      <c r="A48" s="119" t="s">
        <v>206</v>
      </c>
      <c r="B48" s="120"/>
      <c r="C48" s="114">
        <v>347</v>
      </c>
      <c r="D48" s="121">
        <v>32298</v>
      </c>
    </row>
    <row r="49" spans="1:4" ht="14.1" hidden="1" customHeight="1" outlineLevel="1">
      <c r="A49" s="119" t="s">
        <v>268</v>
      </c>
      <c r="B49" s="120"/>
      <c r="C49" s="114">
        <v>0</v>
      </c>
      <c r="D49" s="121">
        <v>0</v>
      </c>
    </row>
    <row r="50" spans="1:4" ht="14.1" hidden="1" customHeight="1" outlineLevel="1">
      <c r="A50" s="119" t="s">
        <v>207</v>
      </c>
      <c r="B50" s="120"/>
      <c r="C50" s="114">
        <v>974</v>
      </c>
      <c r="D50" s="121">
        <v>137476</v>
      </c>
    </row>
    <row r="51" spans="1:4" ht="14.1" hidden="1" customHeight="1" outlineLevel="1">
      <c r="A51" s="119" t="s">
        <v>270</v>
      </c>
      <c r="B51" s="120"/>
      <c r="C51" s="114">
        <v>26</v>
      </c>
      <c r="D51" s="121">
        <v>5774</v>
      </c>
    </row>
    <row r="52" spans="1:4" ht="14.1" hidden="1" customHeight="1" outlineLevel="1">
      <c r="A52" s="119" t="s">
        <v>208</v>
      </c>
      <c r="B52" s="120"/>
      <c r="C52" s="114">
        <v>2213</v>
      </c>
      <c r="D52" s="121">
        <v>113603</v>
      </c>
    </row>
    <row r="53" spans="1:4" ht="14.1" hidden="1" customHeight="1" outlineLevel="1">
      <c r="A53" s="119" t="s">
        <v>209</v>
      </c>
      <c r="B53" s="120"/>
      <c r="C53" s="114">
        <v>444</v>
      </c>
      <c r="D53" s="121">
        <v>26263</v>
      </c>
    </row>
    <row r="54" spans="1:4" ht="14.1" hidden="1" customHeight="1" outlineLevel="1">
      <c r="A54" s="119" t="s">
        <v>210</v>
      </c>
      <c r="B54" s="120"/>
      <c r="C54" s="114">
        <v>125</v>
      </c>
      <c r="D54" s="121">
        <v>25425</v>
      </c>
    </row>
    <row r="55" spans="1:4" ht="14.1" hidden="1" customHeight="1" outlineLevel="1">
      <c r="A55" s="119" t="s">
        <v>211</v>
      </c>
      <c r="B55" s="120"/>
      <c r="C55" s="114">
        <v>1</v>
      </c>
      <c r="D55" s="121">
        <v>243</v>
      </c>
    </row>
    <row r="56" spans="1:4" ht="14.1" hidden="1" customHeight="1" outlineLevel="1">
      <c r="A56" s="119" t="s">
        <v>212</v>
      </c>
      <c r="B56" s="120"/>
      <c r="C56" s="114">
        <v>51</v>
      </c>
      <c r="D56" s="121">
        <v>4900.2</v>
      </c>
    </row>
    <row r="57" spans="1:4" ht="14.1" hidden="1" customHeight="1" outlineLevel="1">
      <c r="A57" s="119" t="s">
        <v>213</v>
      </c>
      <c r="B57" s="120"/>
      <c r="C57" s="114">
        <v>485</v>
      </c>
      <c r="D57" s="121">
        <v>136294</v>
      </c>
    </row>
    <row r="58" spans="1:4" ht="14.1" hidden="1" customHeight="1" outlineLevel="1">
      <c r="A58" s="119" t="s">
        <v>214</v>
      </c>
      <c r="B58" s="120"/>
      <c r="C58" s="114">
        <v>0</v>
      </c>
      <c r="D58" s="121">
        <v>0</v>
      </c>
    </row>
    <row r="59" spans="1:4" ht="14.1" hidden="1" customHeight="1" outlineLevel="1">
      <c r="A59" s="119" t="s">
        <v>215</v>
      </c>
      <c r="B59" s="120"/>
      <c r="C59" s="114">
        <v>16</v>
      </c>
      <c r="D59" s="121">
        <v>3532</v>
      </c>
    </row>
    <row r="60" spans="1:4" ht="14.1" hidden="1" customHeight="1" outlineLevel="1">
      <c r="A60" s="119" t="s">
        <v>216</v>
      </c>
      <c r="B60" s="120"/>
      <c r="C60" s="114">
        <v>1</v>
      </c>
      <c r="D60" s="121">
        <v>238</v>
      </c>
    </row>
    <row r="61" spans="1:4" ht="14.1" hidden="1" customHeight="1" outlineLevel="1">
      <c r="A61" s="119" t="s">
        <v>217</v>
      </c>
      <c r="B61" s="120"/>
      <c r="C61" s="114">
        <v>770</v>
      </c>
      <c r="D61" s="121">
        <v>129298</v>
      </c>
    </row>
    <row r="62" spans="1:4" ht="14.1" hidden="1" customHeight="1" outlineLevel="1">
      <c r="A62" s="119" t="s">
        <v>218</v>
      </c>
      <c r="B62" s="120"/>
      <c r="C62" s="114">
        <v>101</v>
      </c>
      <c r="D62" s="121">
        <v>33901</v>
      </c>
    </row>
    <row r="63" spans="1:4" ht="14.1" hidden="1" customHeight="1" outlineLevel="1">
      <c r="A63" s="119" t="s">
        <v>219</v>
      </c>
      <c r="B63" s="120"/>
      <c r="C63" s="114">
        <v>63</v>
      </c>
      <c r="D63" s="121">
        <v>23003.15</v>
      </c>
    </row>
    <row r="64" spans="1:4" ht="14.1" hidden="1" customHeight="1" outlineLevel="1">
      <c r="A64" s="119" t="s">
        <v>220</v>
      </c>
      <c r="B64" s="120"/>
      <c r="C64" s="114">
        <v>158</v>
      </c>
      <c r="D64" s="121">
        <v>34236</v>
      </c>
    </row>
    <row r="65" spans="1:4" ht="15.6" customHeight="1" collapsed="1">
      <c r="A65" s="123" t="s">
        <v>291</v>
      </c>
      <c r="B65" s="120">
        <v>4.5</v>
      </c>
      <c r="C65" s="114">
        <f>SUM($C$41:$C$64)</f>
        <v>7779</v>
      </c>
      <c r="D65" s="121">
        <f>SUM($D$41:$D$64)</f>
        <v>892745</v>
      </c>
    </row>
    <row r="66" spans="1:4" ht="14.1" hidden="1" customHeight="1" outlineLevel="1">
      <c r="A66" s="124" t="s">
        <v>273</v>
      </c>
      <c r="B66" s="125"/>
      <c r="C66" s="114">
        <v>0</v>
      </c>
      <c r="D66" s="121">
        <v>0</v>
      </c>
    </row>
    <row r="67" spans="1:4" ht="14.1" hidden="1" customHeight="1" outlineLevel="1">
      <c r="A67" s="124" t="s">
        <v>203</v>
      </c>
      <c r="B67" s="125"/>
      <c r="C67" s="114">
        <v>515</v>
      </c>
      <c r="D67" s="121">
        <v>113547</v>
      </c>
    </row>
    <row r="68" spans="1:4" ht="14.1" hidden="1" customHeight="1" outlineLevel="1">
      <c r="A68" s="124" t="s">
        <v>204</v>
      </c>
      <c r="B68" s="125"/>
      <c r="C68" s="114">
        <v>291</v>
      </c>
      <c r="D68" s="121">
        <v>73589.7</v>
      </c>
    </row>
    <row r="69" spans="1:4" ht="14.1" hidden="1" customHeight="1" outlineLevel="1">
      <c r="A69" s="124" t="s">
        <v>267</v>
      </c>
      <c r="B69" s="125"/>
      <c r="C69" s="117"/>
      <c r="D69" s="122"/>
    </row>
    <row r="70" spans="1:4" ht="14.1" hidden="1" customHeight="1" outlineLevel="1">
      <c r="A70" s="124" t="s">
        <v>274</v>
      </c>
      <c r="B70" s="125"/>
      <c r="C70" s="117"/>
      <c r="D70" s="122"/>
    </row>
    <row r="71" spans="1:4" ht="14.1" hidden="1" customHeight="1" outlineLevel="1">
      <c r="A71" s="124" t="s">
        <v>275</v>
      </c>
      <c r="B71" s="125"/>
      <c r="C71" s="117"/>
      <c r="D71" s="122"/>
    </row>
    <row r="72" spans="1:4" ht="14.1" hidden="1" customHeight="1" outlineLevel="1">
      <c r="A72" s="124" t="s">
        <v>205</v>
      </c>
      <c r="B72" s="125"/>
      <c r="C72" s="114">
        <v>481</v>
      </c>
      <c r="D72" s="121">
        <v>107945</v>
      </c>
    </row>
    <row r="73" spans="1:4" ht="14.1" hidden="1" customHeight="1" outlineLevel="1">
      <c r="A73" s="124" t="s">
        <v>206</v>
      </c>
      <c r="B73" s="125"/>
      <c r="C73" s="114">
        <v>220</v>
      </c>
      <c r="D73" s="121">
        <v>49530</v>
      </c>
    </row>
    <row r="74" spans="1:4" ht="14.1" hidden="1" customHeight="1" outlineLevel="1">
      <c r="A74" s="124" t="s">
        <v>268</v>
      </c>
      <c r="B74" s="125"/>
      <c r="C74" s="114">
        <v>0</v>
      </c>
      <c r="D74" s="121">
        <v>0</v>
      </c>
    </row>
    <row r="75" spans="1:4" ht="14.1" hidden="1" customHeight="1" outlineLevel="1">
      <c r="A75" s="124" t="s">
        <v>207</v>
      </c>
      <c r="B75" s="125"/>
      <c r="C75" s="114">
        <v>800</v>
      </c>
      <c r="D75" s="121">
        <v>183431</v>
      </c>
    </row>
    <row r="76" spans="1:4" ht="14.1" hidden="1" customHeight="1" outlineLevel="1">
      <c r="A76" s="124" t="s">
        <v>270</v>
      </c>
      <c r="B76" s="125"/>
      <c r="C76" s="114">
        <v>100</v>
      </c>
      <c r="D76" s="121">
        <v>22320</v>
      </c>
    </row>
    <row r="77" spans="1:4" ht="14.1" hidden="1" customHeight="1" outlineLevel="1">
      <c r="A77" s="124" t="s">
        <v>208</v>
      </c>
      <c r="B77" s="125"/>
      <c r="C77" s="114">
        <v>942</v>
      </c>
      <c r="D77" s="121">
        <v>212891</v>
      </c>
    </row>
    <row r="78" spans="1:4" ht="14.1" hidden="1" customHeight="1" outlineLevel="1">
      <c r="A78" s="124" t="s">
        <v>209</v>
      </c>
      <c r="B78" s="125"/>
      <c r="C78" s="114">
        <v>234</v>
      </c>
      <c r="D78" s="121">
        <v>51891</v>
      </c>
    </row>
    <row r="79" spans="1:4" ht="14.1" hidden="1" customHeight="1" outlineLevel="1">
      <c r="A79" s="124" t="s">
        <v>210</v>
      </c>
      <c r="B79" s="125"/>
      <c r="C79" s="114">
        <v>201</v>
      </c>
      <c r="D79" s="121">
        <v>43105</v>
      </c>
    </row>
    <row r="80" spans="1:4" ht="14.1" hidden="1" customHeight="1" outlineLevel="1">
      <c r="A80" s="124" t="s">
        <v>211</v>
      </c>
      <c r="B80" s="125"/>
      <c r="C80" s="114">
        <v>2</v>
      </c>
      <c r="D80" s="121">
        <v>486</v>
      </c>
    </row>
    <row r="81" spans="1:4" ht="14.1" hidden="1" customHeight="1" outlineLevel="1">
      <c r="A81" s="124" t="s">
        <v>212</v>
      </c>
      <c r="B81" s="125"/>
      <c r="C81" s="114">
        <v>47</v>
      </c>
      <c r="D81" s="121">
        <v>10255.700000000001</v>
      </c>
    </row>
    <row r="82" spans="1:4" ht="14.1" hidden="1" customHeight="1" outlineLevel="1">
      <c r="A82" s="124" t="s">
        <v>213</v>
      </c>
      <c r="B82" s="125"/>
      <c r="C82" s="114">
        <v>463</v>
      </c>
      <c r="D82" s="121">
        <v>106383</v>
      </c>
    </row>
    <row r="83" spans="1:4" ht="14.1" hidden="1" customHeight="1" outlineLevel="1">
      <c r="A83" s="124" t="s">
        <v>214</v>
      </c>
      <c r="B83" s="125"/>
      <c r="C83" s="114">
        <v>2</v>
      </c>
      <c r="D83" s="121">
        <v>217</v>
      </c>
    </row>
    <row r="84" spans="1:4" ht="14.1" hidden="1" customHeight="1" outlineLevel="1">
      <c r="A84" s="124" t="s">
        <v>215</v>
      </c>
      <c r="B84" s="125"/>
      <c r="C84" s="114">
        <v>56</v>
      </c>
      <c r="D84" s="121">
        <v>11948</v>
      </c>
    </row>
    <row r="85" spans="1:4" ht="14.1" hidden="1" customHeight="1" outlineLevel="1">
      <c r="A85" s="124" t="s">
        <v>216</v>
      </c>
      <c r="B85" s="125"/>
      <c r="C85" s="114">
        <v>4</v>
      </c>
      <c r="D85" s="121">
        <v>952</v>
      </c>
    </row>
    <row r="86" spans="1:4" ht="14.1" hidden="1" customHeight="1" outlineLevel="1">
      <c r="A86" s="124" t="s">
        <v>217</v>
      </c>
      <c r="B86" s="125"/>
      <c r="C86" s="114">
        <v>2780</v>
      </c>
      <c r="D86" s="121">
        <v>557033</v>
      </c>
    </row>
    <row r="87" spans="1:4" ht="14.1" hidden="1" customHeight="1" outlineLevel="1">
      <c r="A87" s="124" t="s">
        <v>218</v>
      </c>
      <c r="B87" s="125"/>
      <c r="C87" s="114">
        <v>319.26509065871011</v>
      </c>
      <c r="D87" s="121">
        <v>94689</v>
      </c>
    </row>
    <row r="88" spans="1:4" ht="14.1" hidden="1" customHeight="1" outlineLevel="1">
      <c r="A88" s="124" t="s">
        <v>219</v>
      </c>
      <c r="B88" s="125"/>
      <c r="C88" s="114">
        <v>77</v>
      </c>
      <c r="D88" s="121">
        <v>17786.7</v>
      </c>
    </row>
    <row r="89" spans="1:4" ht="14.1" hidden="1" customHeight="1" outlineLevel="1">
      <c r="A89" s="124" t="s">
        <v>220</v>
      </c>
      <c r="B89" s="125"/>
      <c r="C89" s="114">
        <v>327</v>
      </c>
      <c r="D89" s="121">
        <v>80815.7</v>
      </c>
    </row>
    <row r="90" spans="1:4" ht="15.6" customHeight="1" collapsed="1">
      <c r="A90" s="126" t="s">
        <v>292</v>
      </c>
      <c r="B90" s="125">
        <v>10</v>
      </c>
      <c r="C90" s="114">
        <f>SUM($C$66:$C$89)</f>
        <v>7861.2650906587105</v>
      </c>
      <c r="D90" s="121">
        <f>SUM($D$66:$D$89)</f>
        <v>1738815.7999999998</v>
      </c>
    </row>
    <row r="91" spans="1:4" ht="14.1" hidden="1" customHeight="1" outlineLevel="1">
      <c r="A91" s="119" t="s">
        <v>273</v>
      </c>
      <c r="B91" s="125"/>
      <c r="C91" s="114">
        <v>0</v>
      </c>
      <c r="D91" s="121">
        <v>0</v>
      </c>
    </row>
    <row r="92" spans="1:4" ht="14.1" hidden="1" customHeight="1" outlineLevel="1">
      <c r="A92" s="119" t="s">
        <v>203</v>
      </c>
      <c r="B92" s="125"/>
      <c r="C92" s="114">
        <v>1050</v>
      </c>
      <c r="D92" s="121">
        <v>257616</v>
      </c>
    </row>
    <row r="93" spans="1:4" ht="14.1" hidden="1" customHeight="1" outlineLevel="1">
      <c r="A93" s="119" t="s">
        <v>204</v>
      </c>
      <c r="B93" s="125"/>
      <c r="C93" s="114">
        <v>656</v>
      </c>
      <c r="D93" s="121">
        <v>186640.8</v>
      </c>
    </row>
    <row r="94" spans="1:4" ht="14.1" hidden="1" customHeight="1" outlineLevel="1">
      <c r="A94" s="119" t="s">
        <v>267</v>
      </c>
      <c r="B94" s="125"/>
      <c r="C94" s="117"/>
      <c r="D94" s="122"/>
    </row>
    <row r="95" spans="1:4" ht="14.1" hidden="1" customHeight="1" outlineLevel="1">
      <c r="A95" s="119" t="s">
        <v>274</v>
      </c>
      <c r="B95" s="125"/>
      <c r="C95" s="117"/>
      <c r="D95" s="122"/>
    </row>
    <row r="96" spans="1:4" ht="14.1" hidden="1" customHeight="1" outlineLevel="1">
      <c r="A96" s="119" t="s">
        <v>275</v>
      </c>
      <c r="B96" s="125"/>
      <c r="C96" s="117"/>
      <c r="D96" s="122"/>
    </row>
    <row r="97" spans="1:4" ht="14.1" hidden="1" customHeight="1" outlineLevel="1">
      <c r="A97" s="119" t="s">
        <v>205</v>
      </c>
      <c r="B97" s="125"/>
      <c r="C97" s="114">
        <v>957</v>
      </c>
      <c r="D97" s="121">
        <v>237821</v>
      </c>
    </row>
    <row r="98" spans="1:4" ht="14.1" hidden="1" customHeight="1" outlineLevel="1">
      <c r="A98" s="119" t="s">
        <v>206</v>
      </c>
      <c r="B98" s="125"/>
      <c r="C98" s="114">
        <v>494</v>
      </c>
      <c r="D98" s="121">
        <v>122364</v>
      </c>
    </row>
    <row r="99" spans="1:4" ht="14.1" hidden="1" customHeight="1" outlineLevel="1">
      <c r="A99" s="119" t="s">
        <v>268</v>
      </c>
      <c r="B99" s="125"/>
      <c r="C99" s="114">
        <v>0</v>
      </c>
      <c r="D99" s="121">
        <v>0</v>
      </c>
    </row>
    <row r="100" spans="1:4" ht="14.1" hidden="1" customHeight="1" outlineLevel="1">
      <c r="A100" s="119" t="s">
        <v>207</v>
      </c>
      <c r="B100" s="125"/>
      <c r="C100" s="114">
        <v>1677</v>
      </c>
      <c r="D100" s="121">
        <v>429448</v>
      </c>
    </row>
    <row r="101" spans="1:4" ht="14.1" hidden="1" customHeight="1" outlineLevel="1">
      <c r="A101" s="119" t="s">
        <v>270</v>
      </c>
      <c r="B101" s="125"/>
      <c r="C101" s="114">
        <v>226</v>
      </c>
      <c r="D101" s="121">
        <v>59837</v>
      </c>
    </row>
    <row r="102" spans="1:4" ht="14.1" hidden="1" customHeight="1" outlineLevel="1">
      <c r="A102" s="119" t="s">
        <v>208</v>
      </c>
      <c r="B102" s="125"/>
      <c r="C102" s="114">
        <v>1623</v>
      </c>
      <c r="D102" s="121">
        <v>404671</v>
      </c>
    </row>
    <row r="103" spans="1:4" ht="14.1" hidden="1" customHeight="1" outlineLevel="1">
      <c r="A103" s="119" t="s">
        <v>209</v>
      </c>
      <c r="B103" s="125"/>
      <c r="C103" s="114">
        <v>590</v>
      </c>
      <c r="D103" s="121">
        <v>147205</v>
      </c>
    </row>
    <row r="104" spans="1:4" ht="14.1" hidden="1" customHeight="1" outlineLevel="1">
      <c r="A104" s="119" t="s">
        <v>210</v>
      </c>
      <c r="B104" s="125"/>
      <c r="C104" s="114">
        <v>441</v>
      </c>
      <c r="D104" s="121">
        <v>88609</v>
      </c>
    </row>
    <row r="105" spans="1:4" ht="14.1" hidden="1" customHeight="1" outlineLevel="1">
      <c r="A105" s="119" t="s">
        <v>211</v>
      </c>
      <c r="B105" s="125"/>
      <c r="C105" s="114">
        <v>19</v>
      </c>
      <c r="D105" s="121">
        <v>5259</v>
      </c>
    </row>
    <row r="106" spans="1:4" ht="14.1" hidden="1" customHeight="1" outlineLevel="1">
      <c r="A106" s="119" t="s">
        <v>212</v>
      </c>
      <c r="B106" s="125"/>
      <c r="C106" s="114">
        <v>196</v>
      </c>
      <c r="D106" s="121">
        <v>49957</v>
      </c>
    </row>
    <row r="107" spans="1:4" ht="14.1" hidden="1" customHeight="1" outlineLevel="1">
      <c r="A107" s="119" t="s">
        <v>213</v>
      </c>
      <c r="B107" s="125"/>
      <c r="C107" s="114">
        <v>964</v>
      </c>
      <c r="D107" s="121">
        <v>251388</v>
      </c>
    </row>
    <row r="108" spans="1:4" ht="14.1" hidden="1" customHeight="1" outlineLevel="1">
      <c r="A108" s="119" t="s">
        <v>214</v>
      </c>
      <c r="B108" s="125"/>
      <c r="C108" s="114">
        <v>2</v>
      </c>
      <c r="D108" s="121">
        <v>241</v>
      </c>
    </row>
    <row r="109" spans="1:4" ht="14.1" hidden="1" customHeight="1" outlineLevel="1">
      <c r="A109" s="119" t="s">
        <v>215</v>
      </c>
      <c r="B109" s="125"/>
      <c r="C109" s="114">
        <v>225</v>
      </c>
      <c r="D109" s="121">
        <v>58034</v>
      </c>
    </row>
    <row r="110" spans="1:4" ht="14.1" hidden="1" customHeight="1" outlineLevel="1">
      <c r="A110" s="119" t="s">
        <v>216</v>
      </c>
      <c r="B110" s="125"/>
      <c r="C110" s="114">
        <v>6</v>
      </c>
      <c r="D110" s="121">
        <v>1293</v>
      </c>
    </row>
    <row r="111" spans="1:4" ht="14.1" hidden="1" customHeight="1" outlineLevel="1">
      <c r="A111" s="119" t="s">
        <v>217</v>
      </c>
      <c r="B111" s="125"/>
      <c r="C111" s="114">
        <v>3522</v>
      </c>
      <c r="D111" s="121">
        <v>835048</v>
      </c>
    </row>
    <row r="112" spans="1:4" ht="14.1" hidden="1" customHeight="1" outlineLevel="1">
      <c r="A112" s="119" t="s">
        <v>218</v>
      </c>
      <c r="B112" s="125"/>
      <c r="C112" s="114">
        <v>708.92769649935997</v>
      </c>
      <c r="D112" s="121">
        <v>741007</v>
      </c>
    </row>
    <row r="113" spans="1:4" ht="14.1" hidden="1" customHeight="1" outlineLevel="1">
      <c r="A113" s="119" t="s">
        <v>219</v>
      </c>
      <c r="B113" s="125"/>
      <c r="C113" s="114">
        <v>225</v>
      </c>
      <c r="D113" s="121">
        <v>63171.5</v>
      </c>
    </row>
    <row r="114" spans="1:4" ht="14.1" hidden="1" customHeight="1" outlineLevel="1">
      <c r="A114" s="119" t="s">
        <v>220</v>
      </c>
      <c r="B114" s="125"/>
      <c r="C114" s="114">
        <v>710</v>
      </c>
      <c r="D114" s="121">
        <v>213596.6</v>
      </c>
    </row>
    <row r="115" spans="1:4" ht="15.6" customHeight="1" collapsed="1">
      <c r="A115" s="123" t="s">
        <v>293</v>
      </c>
      <c r="B115" s="125">
        <v>20</v>
      </c>
      <c r="C115" s="114">
        <f>SUM($C$91:$C$114)</f>
        <v>14291.927696499361</v>
      </c>
      <c r="D115" s="121">
        <f>SUM($D$91:$D$114)</f>
        <v>4153206.9</v>
      </c>
    </row>
    <row r="116" spans="1:4" ht="14.1" hidden="1" customHeight="1" outlineLevel="1">
      <c r="A116" s="127" t="s">
        <v>273</v>
      </c>
      <c r="B116" s="128"/>
      <c r="C116" s="129">
        <v>0</v>
      </c>
      <c r="D116" s="130">
        <v>0</v>
      </c>
    </row>
    <row r="117" spans="1:4" ht="14.1" hidden="1" customHeight="1" outlineLevel="1">
      <c r="A117" s="127" t="s">
        <v>203</v>
      </c>
      <c r="B117" s="128"/>
      <c r="C117" s="129">
        <v>1163</v>
      </c>
      <c r="D117" s="130">
        <v>349968</v>
      </c>
    </row>
    <row r="118" spans="1:4" ht="14.1" hidden="1" customHeight="1" outlineLevel="1">
      <c r="A118" s="127" t="s">
        <v>204</v>
      </c>
      <c r="B118" s="128"/>
      <c r="C118" s="129">
        <v>913</v>
      </c>
      <c r="D118" s="130">
        <v>274439.13</v>
      </c>
    </row>
    <row r="119" spans="1:4" ht="14.1" hidden="1" customHeight="1" outlineLevel="1">
      <c r="A119" s="127" t="s">
        <v>267</v>
      </c>
      <c r="B119" s="128"/>
      <c r="C119" s="131"/>
      <c r="D119" s="132"/>
    </row>
    <row r="120" spans="1:4" ht="14.1" hidden="1" customHeight="1" outlineLevel="1">
      <c r="A120" s="127" t="s">
        <v>274</v>
      </c>
      <c r="B120" s="128"/>
      <c r="C120" s="131"/>
      <c r="D120" s="132"/>
    </row>
    <row r="121" spans="1:4" ht="14.1" hidden="1" customHeight="1" outlineLevel="1">
      <c r="A121" s="127" t="s">
        <v>275</v>
      </c>
      <c r="B121" s="128"/>
      <c r="C121" s="131"/>
      <c r="D121" s="132"/>
    </row>
    <row r="122" spans="1:4" ht="14.1" hidden="1" customHeight="1" outlineLevel="1">
      <c r="A122" s="127" t="s">
        <v>205</v>
      </c>
      <c r="B122" s="128"/>
      <c r="C122" s="129">
        <v>1342</v>
      </c>
      <c r="D122" s="130">
        <v>406094</v>
      </c>
    </row>
    <row r="123" spans="1:4" ht="14.1" hidden="1" customHeight="1" outlineLevel="1">
      <c r="A123" s="127" t="s">
        <v>206</v>
      </c>
      <c r="B123" s="128"/>
      <c r="C123" s="129">
        <v>596</v>
      </c>
      <c r="D123" s="130">
        <v>178715</v>
      </c>
    </row>
    <row r="124" spans="1:4" ht="14.1" hidden="1" customHeight="1" outlineLevel="1">
      <c r="A124" s="127" t="s">
        <v>268</v>
      </c>
      <c r="B124" s="128"/>
      <c r="C124" s="129">
        <v>1</v>
      </c>
      <c r="D124" s="130">
        <v>235.16977604179601</v>
      </c>
    </row>
    <row r="125" spans="1:4" ht="14.1" hidden="1" customHeight="1" outlineLevel="1">
      <c r="A125" s="127" t="s">
        <v>207</v>
      </c>
      <c r="B125" s="128"/>
      <c r="C125" s="129">
        <v>2239</v>
      </c>
      <c r="D125" s="130">
        <v>686704</v>
      </c>
    </row>
    <row r="126" spans="1:4" ht="14.1" hidden="1" customHeight="1" outlineLevel="1">
      <c r="A126" s="127" t="s">
        <v>270</v>
      </c>
      <c r="B126" s="128"/>
      <c r="C126" s="129">
        <v>309</v>
      </c>
      <c r="D126" s="130">
        <v>99558</v>
      </c>
    </row>
    <row r="127" spans="1:4" ht="14.1" hidden="1" customHeight="1" outlineLevel="1">
      <c r="A127" s="127" t="s">
        <v>208</v>
      </c>
      <c r="B127" s="128"/>
      <c r="C127" s="129">
        <v>2207</v>
      </c>
      <c r="D127" s="130">
        <v>660139</v>
      </c>
    </row>
    <row r="128" spans="1:4" ht="14.1" hidden="1" customHeight="1" outlineLevel="1">
      <c r="A128" s="127" t="s">
        <v>209</v>
      </c>
      <c r="B128" s="128"/>
      <c r="C128" s="129">
        <v>863</v>
      </c>
      <c r="D128" s="130">
        <v>258132.85</v>
      </c>
    </row>
    <row r="129" spans="1:4" ht="14.1" hidden="1" customHeight="1" outlineLevel="1">
      <c r="A129" s="127" t="s">
        <v>210</v>
      </c>
      <c r="B129" s="128"/>
      <c r="C129" s="129">
        <v>542</v>
      </c>
      <c r="D129" s="130">
        <v>113087</v>
      </c>
    </row>
    <row r="130" spans="1:4" ht="14.1" hidden="1" customHeight="1" outlineLevel="1">
      <c r="A130" s="127" t="s">
        <v>211</v>
      </c>
      <c r="B130" s="128"/>
      <c r="C130" s="129">
        <v>51</v>
      </c>
      <c r="D130" s="130">
        <v>17010</v>
      </c>
    </row>
    <row r="131" spans="1:4" ht="14.1" hidden="1" customHeight="1" outlineLevel="1">
      <c r="A131" s="127" t="s">
        <v>212</v>
      </c>
      <c r="B131" s="128"/>
      <c r="C131" s="129">
        <v>293</v>
      </c>
      <c r="D131" s="130">
        <v>90185.3</v>
      </c>
    </row>
    <row r="132" spans="1:4" ht="14.1" hidden="1" customHeight="1" outlineLevel="1">
      <c r="A132" s="127" t="s">
        <v>213</v>
      </c>
      <c r="B132" s="128"/>
      <c r="C132" s="129">
        <v>1196</v>
      </c>
      <c r="D132" s="130">
        <v>367140</v>
      </c>
    </row>
    <row r="133" spans="1:4" ht="14.1" hidden="1" customHeight="1" outlineLevel="1">
      <c r="A133" s="127" t="s">
        <v>214</v>
      </c>
      <c r="B133" s="128"/>
      <c r="C133" s="129">
        <v>3</v>
      </c>
      <c r="D133" s="130">
        <v>345</v>
      </c>
    </row>
    <row r="134" spans="1:4" ht="14.1" hidden="1" customHeight="1" outlineLevel="1">
      <c r="A134" s="127" t="s">
        <v>215</v>
      </c>
      <c r="B134" s="128"/>
      <c r="C134" s="129">
        <v>301</v>
      </c>
      <c r="D134" s="130">
        <v>89228</v>
      </c>
    </row>
    <row r="135" spans="1:4" ht="14.1" hidden="1" customHeight="1" outlineLevel="1">
      <c r="A135" s="127" t="s">
        <v>216</v>
      </c>
      <c r="B135" s="128"/>
      <c r="C135" s="129">
        <v>9</v>
      </c>
      <c r="D135" s="130">
        <v>2621</v>
      </c>
    </row>
    <row r="136" spans="1:4" ht="14.1" hidden="1" customHeight="1" outlineLevel="1">
      <c r="A136" s="127" t="s">
        <v>217</v>
      </c>
      <c r="B136" s="128"/>
      <c r="C136" s="129">
        <v>3514</v>
      </c>
      <c r="D136" s="130">
        <v>1043219</v>
      </c>
    </row>
    <row r="137" spans="1:4" ht="14.1" hidden="1" customHeight="1" outlineLevel="1">
      <c r="A137" s="127" t="s">
        <v>218</v>
      </c>
      <c r="B137" s="128"/>
      <c r="C137" s="129">
        <v>893</v>
      </c>
      <c r="D137" s="130">
        <v>365821.01</v>
      </c>
    </row>
    <row r="138" spans="1:4" ht="14.1" hidden="1" customHeight="1" outlineLevel="1">
      <c r="A138" s="127" t="s">
        <v>219</v>
      </c>
      <c r="B138" s="128"/>
      <c r="C138" s="129">
        <v>369</v>
      </c>
      <c r="D138" s="130">
        <v>116580.67</v>
      </c>
    </row>
    <row r="139" spans="1:4" ht="14.1" hidden="1" customHeight="1" outlineLevel="1">
      <c r="A139" s="127" t="s">
        <v>220</v>
      </c>
      <c r="B139" s="128"/>
      <c r="C139" s="129">
        <v>868</v>
      </c>
      <c r="D139" s="130">
        <v>329539.39999999997</v>
      </c>
    </row>
    <row r="140" spans="1:4" ht="15.6" customHeight="1" collapsed="1">
      <c r="A140" s="133" t="s">
        <v>294</v>
      </c>
      <c r="B140" s="128">
        <v>30</v>
      </c>
      <c r="C140" s="129">
        <f>SUM($C$116:$C$139)</f>
        <v>17672</v>
      </c>
      <c r="D140" s="130">
        <f>SUM($D$116:$D$139)</f>
        <v>5448761.5297760423</v>
      </c>
    </row>
    <row r="141" spans="1:4" ht="14.1" hidden="1" customHeight="1" outlineLevel="1">
      <c r="A141" s="127" t="s">
        <v>273</v>
      </c>
      <c r="B141" s="128"/>
      <c r="C141" s="129">
        <v>0</v>
      </c>
      <c r="D141" s="130">
        <v>0</v>
      </c>
    </row>
    <row r="142" spans="1:4" ht="14.1" hidden="1" customHeight="1" outlineLevel="1">
      <c r="A142" s="127" t="s">
        <v>203</v>
      </c>
      <c r="B142" s="128"/>
      <c r="C142" s="129">
        <v>1132</v>
      </c>
      <c r="D142" s="130">
        <v>380416</v>
      </c>
    </row>
    <row r="143" spans="1:4" ht="14.1" hidden="1" customHeight="1" outlineLevel="1">
      <c r="A143" s="127" t="s">
        <v>204</v>
      </c>
      <c r="B143" s="128"/>
      <c r="C143" s="129">
        <v>1019</v>
      </c>
      <c r="D143" s="130">
        <v>360365.23</v>
      </c>
    </row>
    <row r="144" spans="1:4" ht="14.1" hidden="1" customHeight="1" outlineLevel="1">
      <c r="A144" s="127" t="s">
        <v>267</v>
      </c>
      <c r="B144" s="128"/>
      <c r="C144" s="131"/>
      <c r="D144" s="132"/>
    </row>
    <row r="145" spans="1:4" ht="14.1" hidden="1" customHeight="1" outlineLevel="1">
      <c r="A145" s="127" t="s">
        <v>274</v>
      </c>
      <c r="B145" s="128"/>
      <c r="C145" s="131"/>
      <c r="D145" s="132"/>
    </row>
    <row r="146" spans="1:4" ht="14.1" hidden="1" customHeight="1" outlineLevel="1">
      <c r="A146" s="127" t="s">
        <v>275</v>
      </c>
      <c r="B146" s="128"/>
      <c r="C146" s="131"/>
      <c r="D146" s="132"/>
    </row>
    <row r="147" spans="1:4" ht="14.1" hidden="1" customHeight="1" outlineLevel="1">
      <c r="A147" s="127" t="s">
        <v>205</v>
      </c>
      <c r="B147" s="128"/>
      <c r="C147" s="129">
        <v>1521</v>
      </c>
      <c r="D147" s="130">
        <v>538546</v>
      </c>
    </row>
    <row r="148" spans="1:4" ht="14.1" hidden="1" customHeight="1" outlineLevel="1">
      <c r="A148" s="127" t="s">
        <v>206</v>
      </c>
      <c r="B148" s="128"/>
      <c r="C148" s="129">
        <v>622</v>
      </c>
      <c r="D148" s="130">
        <v>204683</v>
      </c>
    </row>
    <row r="149" spans="1:4" ht="14.1" hidden="1" customHeight="1" outlineLevel="1">
      <c r="A149" s="127" t="s">
        <v>268</v>
      </c>
      <c r="B149" s="128"/>
      <c r="C149" s="129">
        <v>1</v>
      </c>
      <c r="D149" s="130">
        <v>104.84652515196738</v>
      </c>
    </row>
    <row r="150" spans="1:4" ht="14.1" hidden="1" customHeight="1" outlineLevel="1">
      <c r="A150" s="127" t="s">
        <v>207</v>
      </c>
      <c r="B150" s="128"/>
      <c r="C150" s="129">
        <v>2334</v>
      </c>
      <c r="D150" s="130">
        <v>817640</v>
      </c>
    </row>
    <row r="151" spans="1:4" ht="14.1" hidden="1" customHeight="1" outlineLevel="1">
      <c r="A151" s="127" t="s">
        <v>270</v>
      </c>
      <c r="B151" s="128"/>
      <c r="C151" s="129">
        <v>399</v>
      </c>
      <c r="D151" s="130">
        <v>147096</v>
      </c>
    </row>
    <row r="152" spans="1:4" ht="14.1" hidden="1" customHeight="1" outlineLevel="1">
      <c r="A152" s="127" t="s">
        <v>208</v>
      </c>
      <c r="B152" s="128"/>
      <c r="C152" s="129">
        <v>2702</v>
      </c>
      <c r="D152" s="130">
        <v>928136</v>
      </c>
    </row>
    <row r="153" spans="1:4" ht="14.1" hidden="1" customHeight="1" outlineLevel="1">
      <c r="A153" s="127" t="s">
        <v>209</v>
      </c>
      <c r="B153" s="128"/>
      <c r="C153" s="129">
        <v>849</v>
      </c>
      <c r="D153" s="130">
        <v>295071.34999999998</v>
      </c>
    </row>
    <row r="154" spans="1:4" ht="14.1" hidden="1" customHeight="1" outlineLevel="1">
      <c r="A154" s="127" t="s">
        <v>210</v>
      </c>
      <c r="B154" s="128"/>
      <c r="C154" s="129">
        <v>656</v>
      </c>
      <c r="D154" s="130">
        <v>135739</v>
      </c>
    </row>
    <row r="155" spans="1:4" ht="14.1" hidden="1" customHeight="1" outlineLevel="1">
      <c r="A155" s="127" t="s">
        <v>211</v>
      </c>
      <c r="B155" s="128"/>
      <c r="C155" s="129">
        <v>73</v>
      </c>
      <c r="D155" s="130">
        <v>29698</v>
      </c>
    </row>
    <row r="156" spans="1:4" ht="14.1" hidden="1" customHeight="1" outlineLevel="1">
      <c r="A156" s="127" t="s">
        <v>212</v>
      </c>
      <c r="B156" s="128"/>
      <c r="C156" s="129">
        <v>349</v>
      </c>
      <c r="D156" s="130">
        <v>121050.3</v>
      </c>
    </row>
    <row r="157" spans="1:4" ht="14.1" hidden="1" customHeight="1" outlineLevel="1">
      <c r="A157" s="127" t="s">
        <v>213</v>
      </c>
      <c r="B157" s="128"/>
      <c r="C157" s="129">
        <v>1435</v>
      </c>
      <c r="D157" s="130">
        <v>505200</v>
      </c>
    </row>
    <row r="158" spans="1:4" ht="14.1" hidden="1" customHeight="1" outlineLevel="1">
      <c r="A158" s="127" t="s">
        <v>214</v>
      </c>
      <c r="B158" s="128"/>
      <c r="C158" s="129">
        <v>2</v>
      </c>
      <c r="D158" s="130">
        <v>200</v>
      </c>
    </row>
    <row r="159" spans="1:4" ht="14.1" hidden="1" customHeight="1" outlineLevel="1">
      <c r="A159" s="127" t="s">
        <v>215</v>
      </c>
      <c r="B159" s="128"/>
      <c r="C159" s="129">
        <v>242</v>
      </c>
      <c r="D159" s="130">
        <v>86276</v>
      </c>
    </row>
    <row r="160" spans="1:4" ht="14.1" hidden="1" customHeight="1" outlineLevel="1">
      <c r="A160" s="127" t="s">
        <v>216</v>
      </c>
      <c r="B160" s="128"/>
      <c r="C160" s="129">
        <v>13</v>
      </c>
      <c r="D160" s="130">
        <v>3607</v>
      </c>
    </row>
    <row r="161" spans="1:4" ht="14.1" hidden="1" customHeight="1" outlineLevel="1">
      <c r="A161" s="127" t="s">
        <v>217</v>
      </c>
      <c r="B161" s="128"/>
      <c r="C161" s="129">
        <v>3810</v>
      </c>
      <c r="D161" s="130">
        <v>1301412</v>
      </c>
    </row>
    <row r="162" spans="1:4" ht="14.1" hidden="1" customHeight="1" outlineLevel="1">
      <c r="A162" s="127" t="s">
        <v>218</v>
      </c>
      <c r="B162" s="128"/>
      <c r="C162" s="129">
        <v>1016.459004958622</v>
      </c>
      <c r="D162" s="130">
        <v>479024.1</v>
      </c>
    </row>
    <row r="163" spans="1:4" ht="14.1" hidden="1" customHeight="1" outlineLevel="1">
      <c r="A163" s="127" t="s">
        <v>219</v>
      </c>
      <c r="B163" s="128"/>
      <c r="C163" s="129">
        <v>451</v>
      </c>
      <c r="D163" s="130">
        <v>165122.63999999998</v>
      </c>
    </row>
    <row r="164" spans="1:4" ht="14.1" hidden="1" customHeight="1" outlineLevel="1">
      <c r="A164" s="127" t="s">
        <v>220</v>
      </c>
      <c r="B164" s="128"/>
      <c r="C164" s="129">
        <v>941</v>
      </c>
      <c r="D164" s="130">
        <v>427003.38</v>
      </c>
    </row>
    <row r="165" spans="1:4" ht="15.6" customHeight="1" collapsed="1">
      <c r="A165" s="133" t="s">
        <v>295</v>
      </c>
      <c r="B165" s="128">
        <v>40</v>
      </c>
      <c r="C165" s="129">
        <f>SUM($C$141:$C$164)</f>
        <v>19567.459004958622</v>
      </c>
      <c r="D165" s="130">
        <f>SUM($D$141:$D$164)</f>
        <v>6926390.8465251513</v>
      </c>
    </row>
    <row r="166" spans="1:4" ht="14.1" hidden="1" customHeight="1" outlineLevel="1">
      <c r="A166" s="127" t="s">
        <v>273</v>
      </c>
      <c r="B166" s="128"/>
      <c r="C166" s="129">
        <v>0</v>
      </c>
      <c r="D166" s="130">
        <v>0</v>
      </c>
    </row>
    <row r="167" spans="1:4" ht="14.1" hidden="1" customHeight="1" outlineLevel="1">
      <c r="A167" s="127" t="s">
        <v>203</v>
      </c>
      <c r="B167" s="128"/>
      <c r="C167" s="129">
        <v>1268</v>
      </c>
      <c r="D167" s="130">
        <v>484917</v>
      </c>
    </row>
    <row r="168" spans="1:4" ht="14.1" hidden="1" customHeight="1" outlineLevel="1">
      <c r="A168" s="127" t="s">
        <v>204</v>
      </c>
      <c r="B168" s="128"/>
      <c r="C168" s="129">
        <v>1054</v>
      </c>
      <c r="D168" s="130">
        <v>407523.65</v>
      </c>
    </row>
    <row r="169" spans="1:4" ht="14.1" hidden="1" customHeight="1" outlineLevel="1">
      <c r="A169" s="127" t="s">
        <v>267</v>
      </c>
      <c r="B169" s="128"/>
      <c r="C169" s="131"/>
      <c r="D169" s="132"/>
    </row>
    <row r="170" spans="1:4" ht="14.1" hidden="1" customHeight="1" outlineLevel="1">
      <c r="A170" s="127" t="s">
        <v>274</v>
      </c>
      <c r="B170" s="128"/>
      <c r="C170" s="131"/>
      <c r="D170" s="132"/>
    </row>
    <row r="171" spans="1:4" ht="14.1" hidden="1" customHeight="1" outlineLevel="1">
      <c r="A171" s="127" t="s">
        <v>275</v>
      </c>
      <c r="B171" s="128"/>
      <c r="C171" s="131"/>
      <c r="D171" s="132"/>
    </row>
    <row r="172" spans="1:4" ht="14.1" hidden="1" customHeight="1" outlineLevel="1">
      <c r="A172" s="127" t="s">
        <v>205</v>
      </c>
      <c r="B172" s="128"/>
      <c r="C172" s="129">
        <v>1951</v>
      </c>
      <c r="D172" s="130">
        <v>780844</v>
      </c>
    </row>
    <row r="173" spans="1:4" ht="14.1" hidden="1" customHeight="1" outlineLevel="1">
      <c r="A173" s="127" t="s">
        <v>206</v>
      </c>
      <c r="B173" s="128"/>
      <c r="C173" s="129">
        <v>605</v>
      </c>
      <c r="D173" s="130">
        <v>232202</v>
      </c>
    </row>
    <row r="174" spans="1:4" ht="14.1" hidden="1" customHeight="1" outlineLevel="1">
      <c r="A174" s="127" t="s">
        <v>268</v>
      </c>
      <c r="B174" s="128"/>
      <c r="C174" s="129">
        <v>0</v>
      </c>
      <c r="D174" s="130">
        <v>0</v>
      </c>
    </row>
    <row r="175" spans="1:4" ht="14.1" hidden="1" customHeight="1" outlineLevel="1">
      <c r="A175" s="127" t="s">
        <v>270</v>
      </c>
      <c r="B175" s="128"/>
      <c r="C175" s="129">
        <v>542</v>
      </c>
      <c r="D175" s="130">
        <v>224302</v>
      </c>
    </row>
    <row r="176" spans="1:4" ht="14.1" hidden="1" customHeight="1" outlineLevel="1">
      <c r="A176" s="127" t="s">
        <v>207</v>
      </c>
      <c r="B176" s="128"/>
      <c r="C176" s="129">
        <v>2635</v>
      </c>
      <c r="D176" s="130">
        <v>1029402</v>
      </c>
    </row>
    <row r="177" spans="1:4" ht="14.1" hidden="1" customHeight="1" outlineLevel="1">
      <c r="A177" s="127" t="s">
        <v>208</v>
      </c>
      <c r="B177" s="128"/>
      <c r="C177" s="129">
        <v>3058</v>
      </c>
      <c r="D177" s="130">
        <v>1202643</v>
      </c>
    </row>
    <row r="178" spans="1:4" ht="14.1" hidden="1" customHeight="1" outlineLevel="1">
      <c r="A178" s="127" t="s">
        <v>209</v>
      </c>
      <c r="B178" s="128"/>
      <c r="C178" s="129">
        <v>911</v>
      </c>
      <c r="D178" s="130">
        <v>355322.42</v>
      </c>
    </row>
    <row r="179" spans="1:4" ht="14.1" hidden="1" customHeight="1" outlineLevel="1">
      <c r="A179" s="127" t="s">
        <v>210</v>
      </c>
      <c r="B179" s="128"/>
      <c r="C179" s="129">
        <v>849</v>
      </c>
      <c r="D179" s="130">
        <v>193919</v>
      </c>
    </row>
    <row r="180" spans="1:4" ht="14.1" hidden="1" customHeight="1" outlineLevel="1">
      <c r="A180" s="127" t="s">
        <v>211</v>
      </c>
      <c r="B180" s="128"/>
      <c r="C180" s="129">
        <v>88</v>
      </c>
      <c r="D180" s="130">
        <v>41561</v>
      </c>
    </row>
    <row r="181" spans="1:4" ht="14.1" hidden="1" customHeight="1" outlineLevel="1">
      <c r="A181" s="127" t="s">
        <v>212</v>
      </c>
      <c r="B181" s="128"/>
      <c r="C181" s="129">
        <v>391</v>
      </c>
      <c r="D181" s="130">
        <v>158119.9</v>
      </c>
    </row>
    <row r="182" spans="1:4" ht="14.1" hidden="1" customHeight="1" outlineLevel="1">
      <c r="A182" s="127" t="s">
        <v>213</v>
      </c>
      <c r="B182" s="128"/>
      <c r="C182" s="129">
        <v>1648</v>
      </c>
      <c r="D182" s="130">
        <v>656959</v>
      </c>
    </row>
    <row r="183" spans="1:4" ht="14.1" hidden="1" customHeight="1" outlineLevel="1">
      <c r="A183" s="127" t="s">
        <v>214</v>
      </c>
      <c r="B183" s="128"/>
      <c r="C183" s="129">
        <v>4</v>
      </c>
      <c r="D183" s="130">
        <v>787</v>
      </c>
    </row>
    <row r="184" spans="1:4" ht="14.1" hidden="1" customHeight="1" outlineLevel="1">
      <c r="A184" s="127" t="s">
        <v>215</v>
      </c>
      <c r="B184" s="128"/>
      <c r="C184" s="129">
        <v>227</v>
      </c>
      <c r="D184" s="130">
        <v>88652</v>
      </c>
    </row>
    <row r="185" spans="1:4" ht="14.1" hidden="1" customHeight="1" outlineLevel="1">
      <c r="A185" s="127" t="s">
        <v>216</v>
      </c>
      <c r="B185" s="128"/>
      <c r="C185" s="129">
        <v>10</v>
      </c>
      <c r="D185" s="130">
        <v>3714</v>
      </c>
    </row>
    <row r="186" spans="1:4" ht="14.1" hidden="1" customHeight="1" outlineLevel="1">
      <c r="A186" s="127" t="s">
        <v>217</v>
      </c>
      <c r="B186" s="128"/>
      <c r="C186" s="129">
        <v>4072</v>
      </c>
      <c r="D186" s="130">
        <v>1557968</v>
      </c>
    </row>
    <row r="187" spans="1:4" ht="14.1" hidden="1" customHeight="1" outlineLevel="1">
      <c r="A187" s="127" t="s">
        <v>218</v>
      </c>
      <c r="B187" s="128"/>
      <c r="C187" s="129">
        <v>1163.8369940507359</v>
      </c>
      <c r="D187" s="130">
        <v>606826.30000000005</v>
      </c>
    </row>
    <row r="188" spans="1:4" ht="14.1" hidden="1" customHeight="1" outlineLevel="1">
      <c r="A188" s="127" t="s">
        <v>219</v>
      </c>
      <c r="B188" s="128"/>
      <c r="C188" s="129">
        <v>637</v>
      </c>
      <c r="D188" s="130">
        <v>260475.15000000002</v>
      </c>
    </row>
    <row r="189" spans="1:4" ht="14.1" hidden="1" customHeight="1" outlineLevel="1">
      <c r="A189" s="127" t="s">
        <v>220</v>
      </c>
      <c r="B189" s="128"/>
      <c r="C189" s="129">
        <v>1121</v>
      </c>
      <c r="D189" s="130">
        <v>587169.12</v>
      </c>
    </row>
    <row r="190" spans="1:4" ht="15.6" customHeight="1" collapsed="1">
      <c r="A190" s="133" t="s">
        <v>296</v>
      </c>
      <c r="B190" s="128">
        <v>50</v>
      </c>
      <c r="C190" s="129">
        <f>SUM($C$166:$C$189)</f>
        <v>22234.836994050736</v>
      </c>
      <c r="D190" s="130">
        <f>SUM($D$166:$D$189)</f>
        <v>8873306.540000001</v>
      </c>
    </row>
    <row r="191" spans="1:4" ht="14.1" hidden="1" customHeight="1" outlineLevel="1">
      <c r="A191" s="127" t="s">
        <v>273</v>
      </c>
      <c r="B191" s="128"/>
      <c r="C191" s="129">
        <v>0</v>
      </c>
      <c r="D191" s="130">
        <v>0</v>
      </c>
    </row>
    <row r="192" spans="1:4" ht="14.1" hidden="1" customHeight="1" outlineLevel="1">
      <c r="A192" s="127" t="s">
        <v>203</v>
      </c>
      <c r="B192" s="128"/>
      <c r="C192" s="129">
        <v>1329</v>
      </c>
      <c r="D192" s="130">
        <v>559240</v>
      </c>
    </row>
    <row r="193" spans="1:4" ht="14.1" hidden="1" customHeight="1" outlineLevel="1">
      <c r="A193" s="127" t="s">
        <v>204</v>
      </c>
      <c r="B193" s="128"/>
      <c r="C193" s="129">
        <v>1150</v>
      </c>
      <c r="D193" s="130">
        <v>486586.72000000003</v>
      </c>
    </row>
    <row r="194" spans="1:4" ht="14.1" hidden="1" customHeight="1" outlineLevel="1">
      <c r="A194" s="127" t="s">
        <v>267</v>
      </c>
      <c r="B194" s="128"/>
      <c r="C194" s="131"/>
      <c r="D194" s="132"/>
    </row>
    <row r="195" spans="1:4" ht="14.1" hidden="1" customHeight="1" outlineLevel="1">
      <c r="A195" s="127" t="s">
        <v>274</v>
      </c>
      <c r="B195" s="128"/>
      <c r="C195" s="131"/>
      <c r="D195" s="132"/>
    </row>
    <row r="196" spans="1:4" ht="14.1" hidden="1" customHeight="1" outlineLevel="1">
      <c r="A196" s="127" t="s">
        <v>275</v>
      </c>
      <c r="B196" s="128"/>
      <c r="C196" s="131"/>
      <c r="D196" s="132"/>
    </row>
    <row r="197" spans="1:4" ht="14.1" hidden="1" customHeight="1" outlineLevel="1">
      <c r="A197" s="127" t="s">
        <v>205</v>
      </c>
      <c r="B197" s="128"/>
      <c r="C197" s="129">
        <v>2357</v>
      </c>
      <c r="D197" s="130">
        <v>1079991</v>
      </c>
    </row>
    <row r="198" spans="1:4" ht="14.1" hidden="1" customHeight="1" outlineLevel="1">
      <c r="A198" s="127" t="s">
        <v>206</v>
      </c>
      <c r="B198" s="128"/>
      <c r="C198" s="129">
        <v>714</v>
      </c>
      <c r="D198" s="130">
        <v>285546</v>
      </c>
    </row>
    <row r="199" spans="1:4" ht="14.1" hidden="1" customHeight="1" outlineLevel="1">
      <c r="A199" s="127" t="s">
        <v>268</v>
      </c>
      <c r="B199" s="128"/>
      <c r="C199" s="129">
        <v>1</v>
      </c>
      <c r="D199" s="130">
        <v>-49.542432819471642</v>
      </c>
    </row>
    <row r="200" spans="1:4" ht="14.1" hidden="1" customHeight="1" outlineLevel="1">
      <c r="A200" s="127" t="s">
        <v>207</v>
      </c>
      <c r="B200" s="128"/>
      <c r="C200" s="129">
        <v>2941</v>
      </c>
      <c r="D200" s="130">
        <v>1245288</v>
      </c>
    </row>
    <row r="201" spans="1:4" ht="14.1" hidden="1" customHeight="1" outlineLevel="1">
      <c r="A201" s="127" t="s">
        <v>270</v>
      </c>
      <c r="B201" s="128"/>
      <c r="C201" s="129">
        <v>676</v>
      </c>
      <c r="D201" s="130">
        <v>303804</v>
      </c>
    </row>
    <row r="202" spans="1:4" ht="14.1" hidden="1" customHeight="1" outlineLevel="1">
      <c r="A202" s="127" t="s">
        <v>208</v>
      </c>
      <c r="B202" s="128"/>
      <c r="C202" s="129">
        <v>3496</v>
      </c>
      <c r="D202" s="130">
        <v>1506387</v>
      </c>
    </row>
    <row r="203" spans="1:4" ht="14.1" hidden="1" customHeight="1" outlineLevel="1">
      <c r="A203" s="127" t="s">
        <v>209</v>
      </c>
      <c r="B203" s="128"/>
      <c r="C203" s="129">
        <v>960</v>
      </c>
      <c r="D203" s="130">
        <v>398357.65</v>
      </c>
    </row>
    <row r="204" spans="1:4" ht="14.1" hidden="1" customHeight="1" outlineLevel="1">
      <c r="A204" s="127" t="s">
        <v>210</v>
      </c>
      <c r="B204" s="128"/>
      <c r="C204" s="129">
        <v>987</v>
      </c>
      <c r="D204" s="130">
        <v>197374</v>
      </c>
    </row>
    <row r="205" spans="1:4" ht="14.1" hidden="1" customHeight="1" outlineLevel="1">
      <c r="A205" s="127" t="s">
        <v>211</v>
      </c>
      <c r="B205" s="128"/>
      <c r="C205" s="129">
        <v>107</v>
      </c>
      <c r="D205" s="130">
        <v>58936</v>
      </c>
    </row>
    <row r="206" spans="1:4" ht="14.1" hidden="1" customHeight="1" outlineLevel="1">
      <c r="A206" s="127" t="s">
        <v>212</v>
      </c>
      <c r="B206" s="128"/>
      <c r="C206" s="129">
        <v>472</v>
      </c>
      <c r="D206" s="130">
        <v>205347.70000000004</v>
      </c>
    </row>
    <row r="207" spans="1:4" ht="14.1" hidden="1" customHeight="1" outlineLevel="1">
      <c r="A207" s="127" t="s">
        <v>213</v>
      </c>
      <c r="B207" s="128"/>
      <c r="C207" s="129">
        <v>2055</v>
      </c>
      <c r="D207" s="130">
        <v>889673</v>
      </c>
    </row>
    <row r="208" spans="1:4" ht="14.1" hidden="1" customHeight="1" outlineLevel="1">
      <c r="A208" s="127" t="s">
        <v>214</v>
      </c>
      <c r="B208" s="128"/>
      <c r="C208" s="129">
        <v>9</v>
      </c>
      <c r="D208" s="130">
        <v>900</v>
      </c>
    </row>
    <row r="209" spans="1:4" ht="14.1" hidden="1" customHeight="1" outlineLevel="1">
      <c r="A209" s="127" t="s">
        <v>215</v>
      </c>
      <c r="B209" s="128"/>
      <c r="C209" s="129">
        <v>267</v>
      </c>
      <c r="D209" s="130">
        <v>105898</v>
      </c>
    </row>
    <row r="210" spans="1:4" ht="14.1" hidden="1" customHeight="1" outlineLevel="1">
      <c r="A210" s="127" t="s">
        <v>216</v>
      </c>
      <c r="B210" s="128"/>
      <c r="C210" s="129">
        <v>10</v>
      </c>
      <c r="D210" s="130">
        <v>3757</v>
      </c>
    </row>
    <row r="211" spans="1:4" ht="14.1" hidden="1" customHeight="1" outlineLevel="1">
      <c r="A211" s="127" t="s">
        <v>217</v>
      </c>
      <c r="B211" s="128"/>
      <c r="C211" s="129">
        <v>4380</v>
      </c>
      <c r="D211" s="130">
        <v>1847308</v>
      </c>
    </row>
    <row r="212" spans="1:4" ht="14.1" hidden="1" customHeight="1" outlineLevel="1">
      <c r="A212" s="127" t="s">
        <v>218</v>
      </c>
      <c r="B212" s="128"/>
      <c r="C212" s="129">
        <v>1256.723883928074</v>
      </c>
      <c r="D212" s="130">
        <v>720911.73</v>
      </c>
    </row>
    <row r="213" spans="1:4" ht="14.1" hidden="1" customHeight="1" outlineLevel="1">
      <c r="A213" s="127" t="s">
        <v>219</v>
      </c>
      <c r="B213" s="128"/>
      <c r="C213" s="129">
        <v>821</v>
      </c>
      <c r="D213" s="130">
        <v>378587.65000000008</v>
      </c>
    </row>
    <row r="214" spans="1:4" ht="14.1" hidden="1" customHeight="1" outlineLevel="1">
      <c r="A214" s="127" t="s">
        <v>220</v>
      </c>
      <c r="B214" s="128"/>
      <c r="C214" s="129">
        <v>1144</v>
      </c>
      <c r="D214" s="130">
        <v>681647.55</v>
      </c>
    </row>
    <row r="215" spans="1:4" ht="15.6" customHeight="1" collapsed="1">
      <c r="A215" s="133" t="s">
        <v>297</v>
      </c>
      <c r="B215" s="128">
        <v>60</v>
      </c>
      <c r="C215" s="129">
        <f>SUM($C$191:$C$214)</f>
        <v>25132.723883928073</v>
      </c>
      <c r="D215" s="130">
        <f>SUM($D$191:$D$214)</f>
        <v>10955491.457567183</v>
      </c>
    </row>
    <row r="216" spans="1:4" ht="14.1" hidden="1" customHeight="1" outlineLevel="1">
      <c r="A216" s="127" t="s">
        <v>273</v>
      </c>
      <c r="B216" s="128"/>
      <c r="C216" s="129">
        <v>0</v>
      </c>
      <c r="D216" s="130">
        <v>0</v>
      </c>
    </row>
    <row r="217" spans="1:4" ht="14.1" hidden="1" customHeight="1" outlineLevel="1">
      <c r="A217" s="127" t="s">
        <v>203</v>
      </c>
      <c r="B217" s="128"/>
      <c r="C217" s="129">
        <v>1472</v>
      </c>
      <c r="D217" s="130">
        <v>690837</v>
      </c>
    </row>
    <row r="218" spans="1:4" ht="14.1" hidden="1" customHeight="1" outlineLevel="1">
      <c r="A218" s="127" t="s">
        <v>204</v>
      </c>
      <c r="B218" s="128"/>
      <c r="C218" s="129">
        <v>1314</v>
      </c>
      <c r="D218" s="130">
        <v>614729.75</v>
      </c>
    </row>
    <row r="219" spans="1:4" ht="14.1" hidden="1" customHeight="1" outlineLevel="1">
      <c r="A219" s="127" t="s">
        <v>267</v>
      </c>
      <c r="B219" s="128"/>
      <c r="C219" s="131"/>
      <c r="D219" s="132"/>
    </row>
    <row r="220" spans="1:4" ht="14.1" hidden="1" customHeight="1" outlineLevel="1">
      <c r="A220" s="127" t="s">
        <v>274</v>
      </c>
      <c r="B220" s="128"/>
      <c r="C220" s="131"/>
      <c r="D220" s="132"/>
    </row>
    <row r="221" spans="1:4" ht="14.1" hidden="1" customHeight="1" outlineLevel="1">
      <c r="A221" s="127" t="s">
        <v>275</v>
      </c>
      <c r="B221" s="128"/>
      <c r="C221" s="131"/>
      <c r="D221" s="132"/>
    </row>
    <row r="222" spans="1:4" ht="14.1" hidden="1" customHeight="1" outlineLevel="1">
      <c r="A222" s="127" t="s">
        <v>205</v>
      </c>
      <c r="B222" s="128"/>
      <c r="C222" s="129">
        <v>2870</v>
      </c>
      <c r="D222" s="130">
        <v>1427904</v>
      </c>
    </row>
    <row r="223" spans="1:4" ht="14.1" hidden="1" customHeight="1" outlineLevel="1">
      <c r="A223" s="127" t="s">
        <v>206</v>
      </c>
      <c r="B223" s="128"/>
      <c r="C223" s="129">
        <v>696</v>
      </c>
      <c r="D223" s="130">
        <v>310879</v>
      </c>
    </row>
    <row r="224" spans="1:4" ht="14.1" hidden="1" customHeight="1" outlineLevel="1">
      <c r="A224" s="127" t="s">
        <v>268</v>
      </c>
      <c r="B224" s="128"/>
      <c r="C224" s="129">
        <v>3</v>
      </c>
      <c r="D224" s="130">
        <v>1017.4032436008201</v>
      </c>
    </row>
    <row r="225" spans="1:4" ht="14.1" hidden="1" customHeight="1" outlineLevel="1">
      <c r="A225" s="127" t="s">
        <v>207</v>
      </c>
      <c r="B225" s="128"/>
      <c r="C225" s="129">
        <v>3138</v>
      </c>
      <c r="D225" s="130">
        <v>1466094</v>
      </c>
    </row>
    <row r="226" spans="1:4" ht="14.1" hidden="1" customHeight="1" outlineLevel="1">
      <c r="A226" s="127" t="s">
        <v>270</v>
      </c>
      <c r="B226" s="128"/>
      <c r="C226" s="129">
        <v>824</v>
      </c>
      <c r="D226" s="130">
        <v>416870</v>
      </c>
    </row>
    <row r="227" spans="1:4" ht="14.1" hidden="1" customHeight="1" outlineLevel="1">
      <c r="A227" s="127" t="s">
        <v>208</v>
      </c>
      <c r="B227" s="128"/>
      <c r="C227" s="129">
        <v>3856</v>
      </c>
      <c r="D227" s="130">
        <v>1841344</v>
      </c>
    </row>
    <row r="228" spans="1:4" ht="14.1" hidden="1" customHeight="1" outlineLevel="1">
      <c r="A228" s="127" t="s">
        <v>209</v>
      </c>
      <c r="B228" s="128"/>
      <c r="C228" s="129">
        <v>1062</v>
      </c>
      <c r="D228" s="130">
        <v>483829.35</v>
      </c>
    </row>
    <row r="229" spans="1:4" ht="14.1" hidden="1" customHeight="1" outlineLevel="1">
      <c r="A229" s="127" t="s">
        <v>210</v>
      </c>
      <c r="B229" s="128"/>
      <c r="C229" s="129">
        <v>1092</v>
      </c>
      <c r="D229" s="130">
        <v>233729</v>
      </c>
    </row>
    <row r="230" spans="1:4" ht="14.1" hidden="1" customHeight="1" outlineLevel="1">
      <c r="A230" s="127" t="s">
        <v>211</v>
      </c>
      <c r="B230" s="128"/>
      <c r="C230" s="129">
        <v>116</v>
      </c>
      <c r="D230" s="130">
        <v>70239</v>
      </c>
    </row>
    <row r="231" spans="1:4" ht="14.1" hidden="1" customHeight="1" outlineLevel="1">
      <c r="A231" s="127" t="s">
        <v>212</v>
      </c>
      <c r="B231" s="128"/>
      <c r="C231" s="129">
        <v>533</v>
      </c>
      <c r="D231" s="130">
        <v>256978.45</v>
      </c>
    </row>
    <row r="232" spans="1:4" ht="14.1" hidden="1" customHeight="1" outlineLevel="1">
      <c r="A232" s="127" t="s">
        <v>213</v>
      </c>
      <c r="B232" s="128"/>
      <c r="C232" s="129">
        <v>2180</v>
      </c>
      <c r="D232" s="130">
        <v>1044871</v>
      </c>
    </row>
    <row r="233" spans="1:4" ht="14.1" hidden="1" customHeight="1" outlineLevel="1">
      <c r="A233" s="127" t="s">
        <v>214</v>
      </c>
      <c r="B233" s="128"/>
      <c r="C233" s="129">
        <v>8</v>
      </c>
      <c r="D233" s="130">
        <v>800</v>
      </c>
    </row>
    <row r="234" spans="1:4" ht="14.1" hidden="1" customHeight="1" outlineLevel="1">
      <c r="A234" s="127" t="s">
        <v>215</v>
      </c>
      <c r="B234" s="128"/>
      <c r="C234" s="129">
        <v>270</v>
      </c>
      <c r="D234" s="130">
        <v>114432</v>
      </c>
    </row>
    <row r="235" spans="1:4" ht="14.1" hidden="1" customHeight="1" outlineLevel="1">
      <c r="A235" s="127" t="s">
        <v>216</v>
      </c>
      <c r="B235" s="128"/>
      <c r="C235" s="129">
        <v>22</v>
      </c>
      <c r="D235" s="130">
        <v>10325</v>
      </c>
    </row>
    <row r="236" spans="1:4" ht="14.1" hidden="1" customHeight="1" outlineLevel="1">
      <c r="A236" s="127" t="s">
        <v>217</v>
      </c>
      <c r="B236" s="128"/>
      <c r="C236" s="129">
        <v>4621</v>
      </c>
      <c r="D236" s="130">
        <v>2169629</v>
      </c>
    </row>
    <row r="237" spans="1:4" ht="14.1" hidden="1" customHeight="1" outlineLevel="1">
      <c r="A237" s="127" t="s">
        <v>218</v>
      </c>
      <c r="B237" s="128"/>
      <c r="C237" s="129">
        <v>1364.9563505663245</v>
      </c>
      <c r="D237" s="130">
        <v>868849.06</v>
      </c>
    </row>
    <row r="238" spans="1:4" ht="14.1" hidden="1" customHeight="1" outlineLevel="1">
      <c r="A238" s="127" t="s">
        <v>219</v>
      </c>
      <c r="B238" s="128"/>
      <c r="C238" s="129">
        <v>967</v>
      </c>
      <c r="D238" s="130">
        <v>475223.24</v>
      </c>
    </row>
    <row r="239" spans="1:4" ht="14.1" hidden="1" customHeight="1" outlineLevel="1">
      <c r="A239" s="127" t="s">
        <v>220</v>
      </c>
      <c r="B239" s="128"/>
      <c r="C239" s="129">
        <v>1344</v>
      </c>
      <c r="D239" s="130">
        <v>886005.19000000018</v>
      </c>
    </row>
    <row r="240" spans="1:4" ht="15.6" customHeight="1" collapsed="1">
      <c r="A240" s="133" t="s">
        <v>298</v>
      </c>
      <c r="B240" s="128">
        <v>70</v>
      </c>
      <c r="C240" s="129">
        <f>SUM($C$216:$C$239)</f>
        <v>27752.956350566325</v>
      </c>
      <c r="D240" s="130">
        <f>SUM($D$216:$D$239)</f>
        <v>13384585.443243602</v>
      </c>
    </row>
    <row r="241" spans="1:4" ht="14.1" hidden="1" customHeight="1" outlineLevel="1">
      <c r="A241" s="127" t="s">
        <v>273</v>
      </c>
      <c r="B241" s="128"/>
      <c r="C241" s="129">
        <v>0</v>
      </c>
      <c r="D241" s="130">
        <v>0</v>
      </c>
    </row>
    <row r="242" spans="1:4" ht="14.1" hidden="1" customHeight="1" outlineLevel="1">
      <c r="A242" s="127" t="s">
        <v>203</v>
      </c>
      <c r="B242" s="128"/>
      <c r="C242" s="129">
        <v>1648</v>
      </c>
      <c r="D242" s="130">
        <v>821089</v>
      </c>
    </row>
    <row r="243" spans="1:4" ht="14.1" hidden="1" customHeight="1" outlineLevel="1">
      <c r="A243" s="127" t="s">
        <v>204</v>
      </c>
      <c r="B243" s="128"/>
      <c r="C243" s="129">
        <v>1625</v>
      </c>
      <c r="D243" s="130">
        <v>808284.45</v>
      </c>
    </row>
    <row r="244" spans="1:4" ht="14.1" hidden="1" customHeight="1" outlineLevel="1">
      <c r="A244" s="127" t="s">
        <v>267</v>
      </c>
      <c r="B244" s="128"/>
      <c r="C244" s="131"/>
      <c r="D244" s="132"/>
    </row>
    <row r="245" spans="1:4" ht="14.1" hidden="1" customHeight="1" outlineLevel="1">
      <c r="A245" s="127" t="s">
        <v>274</v>
      </c>
      <c r="B245" s="128"/>
      <c r="C245" s="131"/>
      <c r="D245" s="132"/>
    </row>
    <row r="246" spans="1:4" ht="14.1" hidden="1" customHeight="1" outlineLevel="1">
      <c r="A246" s="127" t="s">
        <v>275</v>
      </c>
      <c r="B246" s="128"/>
      <c r="C246" s="131"/>
      <c r="D246" s="132"/>
    </row>
    <row r="247" spans="1:4" ht="14.1" hidden="1" customHeight="1" outlineLevel="1">
      <c r="A247" s="127" t="s">
        <v>205</v>
      </c>
      <c r="B247" s="128"/>
      <c r="C247" s="129">
        <v>3513</v>
      </c>
      <c r="D247" s="130">
        <v>1935675</v>
      </c>
    </row>
    <row r="248" spans="1:4" ht="14.1" hidden="1" customHeight="1" outlineLevel="1">
      <c r="A248" s="127" t="s">
        <v>206</v>
      </c>
      <c r="B248" s="128"/>
      <c r="C248" s="129">
        <v>811</v>
      </c>
      <c r="D248" s="130">
        <v>394801</v>
      </c>
    </row>
    <row r="249" spans="1:4" ht="14.1" hidden="1" customHeight="1" outlineLevel="1">
      <c r="A249" s="127" t="s">
        <v>268</v>
      </c>
      <c r="B249" s="128"/>
      <c r="C249" s="129">
        <v>11</v>
      </c>
      <c r="D249" s="130">
        <v>5712.1170802045299</v>
      </c>
    </row>
    <row r="250" spans="1:4" ht="14.1" hidden="1" customHeight="1" outlineLevel="1">
      <c r="A250" s="127" t="s">
        <v>207</v>
      </c>
      <c r="B250" s="128"/>
      <c r="C250" s="129">
        <v>3604</v>
      </c>
      <c r="D250" s="130">
        <v>1827475</v>
      </c>
    </row>
    <row r="251" spans="1:4" ht="14.1" hidden="1" customHeight="1" outlineLevel="1">
      <c r="A251" s="127" t="s">
        <v>270</v>
      </c>
      <c r="B251" s="128"/>
      <c r="C251" s="129">
        <v>1029</v>
      </c>
      <c r="D251" s="130">
        <v>548451</v>
      </c>
    </row>
    <row r="252" spans="1:4" ht="14.1" hidden="1" customHeight="1" outlineLevel="1">
      <c r="A252" s="127" t="s">
        <v>208</v>
      </c>
      <c r="B252" s="128"/>
      <c r="C252" s="129">
        <v>4499</v>
      </c>
      <c r="D252" s="130">
        <v>2355847</v>
      </c>
    </row>
    <row r="253" spans="1:4" ht="14.1" hidden="1" customHeight="1" outlineLevel="1">
      <c r="A253" s="127" t="s">
        <v>209</v>
      </c>
      <c r="B253" s="128"/>
      <c r="C253" s="129">
        <v>1201</v>
      </c>
      <c r="D253" s="130">
        <v>580859.69999999995</v>
      </c>
    </row>
    <row r="254" spans="1:4" ht="14.1" hidden="1" customHeight="1" outlineLevel="1">
      <c r="A254" s="127" t="s">
        <v>210</v>
      </c>
      <c r="B254" s="128"/>
      <c r="C254" s="129">
        <v>1586</v>
      </c>
      <c r="D254" s="130">
        <v>333150</v>
      </c>
    </row>
    <row r="255" spans="1:4" ht="14.1" hidden="1" customHeight="1" outlineLevel="1">
      <c r="A255" s="127" t="s">
        <v>211</v>
      </c>
      <c r="B255" s="128"/>
      <c r="C255" s="129">
        <v>119</v>
      </c>
      <c r="D255" s="130">
        <v>81160</v>
      </c>
    </row>
    <row r="256" spans="1:4" ht="14.1" hidden="1" customHeight="1" outlineLevel="1">
      <c r="A256" s="127" t="s">
        <v>212</v>
      </c>
      <c r="B256" s="128"/>
      <c r="C256" s="129">
        <v>629</v>
      </c>
      <c r="D256" s="130">
        <v>326266</v>
      </c>
    </row>
    <row r="257" spans="1:4" ht="14.1" hidden="1" customHeight="1" outlineLevel="1">
      <c r="A257" s="127" t="s">
        <v>213</v>
      </c>
      <c r="B257" s="128"/>
      <c r="C257" s="129">
        <v>2969</v>
      </c>
      <c r="D257" s="130">
        <v>1533720</v>
      </c>
    </row>
    <row r="258" spans="1:4" ht="14.1" hidden="1" customHeight="1" outlineLevel="1">
      <c r="A258" s="127" t="s">
        <v>214</v>
      </c>
      <c r="B258" s="128"/>
      <c r="C258" s="129">
        <v>9</v>
      </c>
      <c r="D258" s="130">
        <v>900</v>
      </c>
    </row>
    <row r="259" spans="1:4" ht="14.1" hidden="1" customHeight="1" outlineLevel="1">
      <c r="A259" s="127" t="s">
        <v>215</v>
      </c>
      <c r="B259" s="128"/>
      <c r="C259" s="129">
        <v>347</v>
      </c>
      <c r="D259" s="130">
        <v>166627</v>
      </c>
    </row>
    <row r="260" spans="1:4" ht="14.1" hidden="1" customHeight="1" outlineLevel="1">
      <c r="A260" s="127" t="s">
        <v>216</v>
      </c>
      <c r="B260" s="128"/>
      <c r="C260" s="129">
        <v>29</v>
      </c>
      <c r="D260" s="130">
        <v>13378</v>
      </c>
    </row>
    <row r="261" spans="1:4" ht="14.1" hidden="1" customHeight="1" outlineLevel="1">
      <c r="A261" s="127" t="s">
        <v>217</v>
      </c>
      <c r="B261" s="128"/>
      <c r="C261" s="129">
        <v>5542</v>
      </c>
      <c r="D261" s="130">
        <v>2807770</v>
      </c>
    </row>
    <row r="262" spans="1:4" ht="14.1" hidden="1" customHeight="1" outlineLevel="1">
      <c r="A262" s="127" t="s">
        <v>218</v>
      </c>
      <c r="B262" s="128"/>
      <c r="C262" s="129">
        <v>1720.2509043587932</v>
      </c>
      <c r="D262" s="130">
        <v>1149327.01</v>
      </c>
    </row>
    <row r="263" spans="1:4" ht="14.1" hidden="1" customHeight="1" outlineLevel="1">
      <c r="A263" s="127" t="s">
        <v>219</v>
      </c>
      <c r="B263" s="128"/>
      <c r="C263" s="129">
        <v>1210</v>
      </c>
      <c r="D263" s="130">
        <v>684634.04</v>
      </c>
    </row>
    <row r="264" spans="1:4" ht="14.1" hidden="1" customHeight="1" outlineLevel="1">
      <c r="A264" s="127" t="s">
        <v>220</v>
      </c>
      <c r="B264" s="128"/>
      <c r="C264" s="129">
        <v>1513</v>
      </c>
      <c r="D264" s="130">
        <v>1099932.7</v>
      </c>
    </row>
    <row r="265" spans="1:4" ht="15.6" customHeight="1" collapsed="1">
      <c r="A265" s="133" t="s">
        <v>299</v>
      </c>
      <c r="B265" s="128">
        <v>80</v>
      </c>
      <c r="C265" s="129">
        <f>SUM($C$241:$C$264)</f>
        <v>33614.250904358792</v>
      </c>
      <c r="D265" s="130">
        <f>SUM($D$241:$D$264)</f>
        <v>17475059.017080203</v>
      </c>
    </row>
    <row r="266" spans="1:4" ht="14.1" hidden="1" customHeight="1" outlineLevel="1">
      <c r="A266" s="127" t="s">
        <v>273</v>
      </c>
      <c r="B266" s="128"/>
      <c r="C266" s="129">
        <v>0</v>
      </c>
      <c r="D266" s="130">
        <v>0</v>
      </c>
    </row>
    <row r="267" spans="1:4" ht="14.1" hidden="1" customHeight="1" outlineLevel="1">
      <c r="A267" s="127" t="s">
        <v>203</v>
      </c>
      <c r="B267" s="128"/>
      <c r="C267" s="129">
        <v>1705</v>
      </c>
      <c r="D267" s="130">
        <v>918302</v>
      </c>
    </row>
    <row r="268" spans="1:4" ht="14.1" hidden="1" customHeight="1" outlineLevel="1">
      <c r="A268" s="127" t="s">
        <v>204</v>
      </c>
      <c r="B268" s="128"/>
      <c r="C268" s="129">
        <v>1647</v>
      </c>
      <c r="D268" s="130">
        <v>879156.69</v>
      </c>
    </row>
    <row r="269" spans="1:4" ht="14.1" hidden="1" customHeight="1" outlineLevel="1">
      <c r="A269" s="127" t="s">
        <v>267</v>
      </c>
      <c r="B269" s="128"/>
      <c r="C269" s="131"/>
      <c r="D269" s="132"/>
    </row>
    <row r="270" spans="1:4" ht="14.1" hidden="1" customHeight="1" outlineLevel="1">
      <c r="A270" s="127" t="s">
        <v>274</v>
      </c>
      <c r="B270" s="128"/>
      <c r="C270" s="131"/>
      <c r="D270" s="132"/>
    </row>
    <row r="271" spans="1:4" ht="14.1" hidden="1" customHeight="1" outlineLevel="1">
      <c r="A271" s="127" t="s">
        <v>275</v>
      </c>
      <c r="B271" s="128"/>
      <c r="C271" s="131"/>
      <c r="D271" s="132"/>
    </row>
    <row r="272" spans="1:4" ht="14.1" hidden="1" customHeight="1" outlineLevel="1">
      <c r="A272" s="127" t="s">
        <v>205</v>
      </c>
      <c r="B272" s="128"/>
      <c r="C272" s="129">
        <v>3663</v>
      </c>
      <c r="D272" s="130">
        <v>2166335</v>
      </c>
    </row>
    <row r="273" spans="1:4" ht="14.1" hidden="1" customHeight="1" outlineLevel="1">
      <c r="A273" s="127" t="s">
        <v>206</v>
      </c>
      <c r="B273" s="128"/>
      <c r="C273" s="129">
        <v>844</v>
      </c>
      <c r="D273" s="130">
        <v>437189</v>
      </c>
    </row>
    <row r="274" spans="1:4" ht="14.1" hidden="1" customHeight="1" outlineLevel="1">
      <c r="A274" s="127" t="s">
        <v>268</v>
      </c>
      <c r="B274" s="128"/>
      <c r="C274" s="129">
        <v>12</v>
      </c>
      <c r="D274" s="130">
        <v>6508.1275771433375</v>
      </c>
    </row>
    <row r="275" spans="1:4" ht="14.1" hidden="1" customHeight="1" outlineLevel="1">
      <c r="A275" s="127" t="s">
        <v>207</v>
      </c>
      <c r="B275" s="128"/>
      <c r="C275" s="129">
        <v>3710</v>
      </c>
      <c r="D275" s="130">
        <v>1993124</v>
      </c>
    </row>
    <row r="276" spans="1:4" ht="14.1" hidden="1" customHeight="1" outlineLevel="1">
      <c r="A276" s="127" t="s">
        <v>270</v>
      </c>
      <c r="B276" s="128"/>
      <c r="C276" s="129">
        <v>1195</v>
      </c>
      <c r="D276" s="130">
        <v>678878</v>
      </c>
    </row>
    <row r="277" spans="1:4" ht="14.1" hidden="1" customHeight="1" outlineLevel="1">
      <c r="A277" s="127" t="s">
        <v>208</v>
      </c>
      <c r="B277" s="128"/>
      <c r="C277" s="129">
        <v>4570</v>
      </c>
      <c r="D277" s="130">
        <v>2506683</v>
      </c>
    </row>
    <row r="278" spans="1:4" ht="14.1" hidden="1" customHeight="1" outlineLevel="1">
      <c r="A278" s="127" t="s">
        <v>209</v>
      </c>
      <c r="B278" s="128"/>
      <c r="C278" s="129">
        <v>1391</v>
      </c>
      <c r="D278" s="130">
        <v>730776.58</v>
      </c>
    </row>
    <row r="279" spans="1:4" ht="14.1" hidden="1" customHeight="1" outlineLevel="1">
      <c r="A279" s="127" t="s">
        <v>210</v>
      </c>
      <c r="B279" s="128"/>
      <c r="C279" s="129">
        <v>1736</v>
      </c>
      <c r="D279" s="130">
        <v>355734</v>
      </c>
    </row>
    <row r="280" spans="1:4" ht="14.1" hidden="1" customHeight="1" outlineLevel="1">
      <c r="A280" s="127" t="s">
        <v>211</v>
      </c>
      <c r="B280" s="128"/>
      <c r="C280" s="129">
        <v>157</v>
      </c>
      <c r="D280" s="130">
        <v>114901</v>
      </c>
    </row>
    <row r="281" spans="1:4" ht="14.1" hidden="1" customHeight="1" outlineLevel="1">
      <c r="A281" s="127" t="s">
        <v>212</v>
      </c>
      <c r="B281" s="128"/>
      <c r="C281" s="129">
        <v>627.68688879290448</v>
      </c>
      <c r="D281" s="130">
        <v>317765.80595130514</v>
      </c>
    </row>
    <row r="282" spans="1:4" ht="14.1" hidden="1" customHeight="1" outlineLevel="1">
      <c r="A282" s="127" t="s">
        <v>213</v>
      </c>
      <c r="B282" s="128"/>
      <c r="C282" s="129">
        <v>3145</v>
      </c>
      <c r="D282" s="130">
        <v>1749998</v>
      </c>
    </row>
    <row r="283" spans="1:4" ht="14.1" hidden="1" customHeight="1" outlineLevel="1">
      <c r="A283" s="127" t="s">
        <v>214</v>
      </c>
      <c r="B283" s="128"/>
      <c r="C283" s="129">
        <v>11</v>
      </c>
      <c r="D283" s="130">
        <v>1100</v>
      </c>
    </row>
    <row r="284" spans="1:4" ht="14.1" hidden="1" customHeight="1" outlineLevel="1">
      <c r="A284" s="127" t="s">
        <v>215</v>
      </c>
      <c r="B284" s="128"/>
      <c r="C284" s="129">
        <v>401</v>
      </c>
      <c r="D284" s="130">
        <v>208692</v>
      </c>
    </row>
    <row r="285" spans="1:4" ht="14.1" hidden="1" customHeight="1" outlineLevel="1">
      <c r="A285" s="127" t="s">
        <v>216</v>
      </c>
      <c r="B285" s="128"/>
      <c r="C285" s="129">
        <v>41</v>
      </c>
      <c r="D285" s="130">
        <v>23839</v>
      </c>
    </row>
    <row r="286" spans="1:4" ht="14.1" hidden="1" customHeight="1" outlineLevel="1">
      <c r="A286" s="127" t="s">
        <v>217</v>
      </c>
      <c r="B286" s="128"/>
      <c r="C286" s="129">
        <v>5393</v>
      </c>
      <c r="D286" s="130">
        <v>2946114</v>
      </c>
    </row>
    <row r="287" spans="1:4" ht="14.1" hidden="1" customHeight="1" outlineLevel="1">
      <c r="A287" s="127" t="s">
        <v>218</v>
      </c>
      <c r="B287" s="128"/>
      <c r="C287" s="129">
        <v>1845.7873320691399</v>
      </c>
      <c r="D287" s="130">
        <v>1334856.8500000001</v>
      </c>
    </row>
    <row r="288" spans="1:4" ht="14.1" hidden="1" customHeight="1" outlineLevel="1">
      <c r="A288" s="127" t="s">
        <v>219</v>
      </c>
      <c r="B288" s="128"/>
      <c r="C288" s="129">
        <v>1324</v>
      </c>
      <c r="D288" s="130">
        <v>786734.8200000003</v>
      </c>
    </row>
    <row r="289" spans="1:4" ht="14.1" hidden="1" customHeight="1" outlineLevel="1">
      <c r="A289" s="127" t="s">
        <v>220</v>
      </c>
      <c r="B289" s="128"/>
      <c r="C289" s="129">
        <v>1615</v>
      </c>
      <c r="D289" s="130">
        <v>1277817.6599999999</v>
      </c>
    </row>
    <row r="290" spans="1:4" ht="15.6" customHeight="1" collapsed="1">
      <c r="A290" s="133" t="s">
        <v>300</v>
      </c>
      <c r="B290" s="128">
        <v>90</v>
      </c>
      <c r="C290" s="129">
        <f>SUM($C$266:$C$289)</f>
        <v>35033.474220862045</v>
      </c>
      <c r="D290" s="130">
        <f>SUM($D$266:$D$289)</f>
        <v>19434505.533528447</v>
      </c>
    </row>
    <row r="291" spans="1:4" ht="14.1" hidden="1" customHeight="1" outlineLevel="1">
      <c r="A291" s="127" t="s">
        <v>273</v>
      </c>
      <c r="B291" s="128"/>
      <c r="C291" s="129">
        <v>0</v>
      </c>
      <c r="D291" s="130">
        <v>0</v>
      </c>
    </row>
    <row r="292" spans="1:4" ht="14.1" hidden="1" customHeight="1" outlineLevel="1">
      <c r="A292" s="127" t="s">
        <v>203</v>
      </c>
      <c r="B292" s="128"/>
      <c r="C292" s="129">
        <v>1757</v>
      </c>
      <c r="D292" s="130">
        <v>967855</v>
      </c>
    </row>
    <row r="293" spans="1:4" ht="14.1" hidden="1" customHeight="1" outlineLevel="1">
      <c r="A293" s="127" t="s">
        <v>204</v>
      </c>
      <c r="B293" s="128"/>
      <c r="C293" s="129">
        <v>1622</v>
      </c>
      <c r="D293" s="130">
        <v>911002.79999999993</v>
      </c>
    </row>
    <row r="294" spans="1:4" ht="14.1" hidden="1" customHeight="1" outlineLevel="1">
      <c r="A294" s="127" t="s">
        <v>267</v>
      </c>
      <c r="B294" s="128"/>
      <c r="C294" s="131"/>
      <c r="D294" s="132"/>
    </row>
    <row r="295" spans="1:4" ht="14.1" hidden="1" customHeight="1" outlineLevel="1">
      <c r="A295" s="127" t="s">
        <v>274</v>
      </c>
      <c r="B295" s="128"/>
      <c r="C295" s="131"/>
      <c r="D295" s="132"/>
    </row>
    <row r="296" spans="1:4" ht="14.1" hidden="1" customHeight="1" outlineLevel="1">
      <c r="A296" s="127" t="s">
        <v>275</v>
      </c>
      <c r="B296" s="128"/>
      <c r="C296" s="131"/>
      <c r="D296" s="132"/>
    </row>
    <row r="297" spans="1:4" ht="14.1" hidden="1" customHeight="1" outlineLevel="1">
      <c r="A297" s="127" t="s">
        <v>205</v>
      </c>
      <c r="B297" s="128"/>
      <c r="C297" s="129">
        <v>3892</v>
      </c>
      <c r="D297" s="130">
        <v>2438331</v>
      </c>
    </row>
    <row r="298" spans="1:4" ht="14.1" hidden="1" customHeight="1" outlineLevel="1">
      <c r="A298" s="127" t="s">
        <v>206</v>
      </c>
      <c r="B298" s="128"/>
      <c r="C298" s="129">
        <v>870</v>
      </c>
      <c r="D298" s="130">
        <v>463917</v>
      </c>
    </row>
    <row r="299" spans="1:4" ht="14.1" hidden="1" customHeight="1" outlineLevel="1">
      <c r="A299" s="127" t="s">
        <v>268</v>
      </c>
      <c r="B299" s="128"/>
      <c r="C299" s="129">
        <v>15</v>
      </c>
      <c r="D299" s="130">
        <v>8929.190622752958</v>
      </c>
    </row>
    <row r="300" spans="1:4" ht="14.1" hidden="1" customHeight="1" outlineLevel="1">
      <c r="A300" s="127" t="s">
        <v>207</v>
      </c>
      <c r="B300" s="128"/>
      <c r="C300" s="129">
        <v>4028</v>
      </c>
      <c r="D300" s="130">
        <v>2254882</v>
      </c>
    </row>
    <row r="301" spans="1:4" ht="14.1" hidden="1" customHeight="1" outlineLevel="1">
      <c r="A301" s="127" t="s">
        <v>270</v>
      </c>
      <c r="B301" s="128"/>
      <c r="C301" s="129">
        <v>1514</v>
      </c>
      <c r="D301" s="130">
        <v>835374</v>
      </c>
    </row>
    <row r="302" spans="1:4" ht="14.1" hidden="1" customHeight="1" outlineLevel="1">
      <c r="A302" s="127" t="s">
        <v>208</v>
      </c>
      <c r="B302" s="128"/>
      <c r="C302" s="129">
        <v>4910</v>
      </c>
      <c r="D302" s="130">
        <v>2815717</v>
      </c>
    </row>
    <row r="303" spans="1:4" ht="14.1" hidden="1" customHeight="1" outlineLevel="1">
      <c r="A303" s="127" t="s">
        <v>209</v>
      </c>
      <c r="B303" s="128"/>
      <c r="C303" s="129">
        <v>1435</v>
      </c>
      <c r="D303" s="130">
        <v>769238.8</v>
      </c>
    </row>
    <row r="304" spans="1:4" ht="14.1" hidden="1" customHeight="1" outlineLevel="1">
      <c r="A304" s="127" t="s">
        <v>210</v>
      </c>
      <c r="B304" s="128"/>
      <c r="C304" s="129">
        <v>1946</v>
      </c>
      <c r="D304" s="130">
        <v>374161</v>
      </c>
    </row>
    <row r="305" spans="1:4" ht="14.1" hidden="1" customHeight="1" outlineLevel="1">
      <c r="A305" s="127" t="s">
        <v>211</v>
      </c>
      <c r="B305" s="128"/>
      <c r="C305" s="129">
        <v>162</v>
      </c>
      <c r="D305" s="130">
        <v>128489</v>
      </c>
    </row>
    <row r="306" spans="1:4" ht="14.1" hidden="1" customHeight="1" outlineLevel="1">
      <c r="A306" s="127" t="s">
        <v>212</v>
      </c>
      <c r="B306" s="128"/>
      <c r="C306" s="129">
        <v>670.94390312320718</v>
      </c>
      <c r="D306" s="130">
        <v>355573.6458189172</v>
      </c>
    </row>
    <row r="307" spans="1:4" ht="14.1" hidden="1" customHeight="1" outlineLevel="1">
      <c r="A307" s="127" t="s">
        <v>213</v>
      </c>
      <c r="B307" s="128"/>
      <c r="C307" s="129">
        <v>3499</v>
      </c>
      <c r="D307" s="130">
        <v>2064173</v>
      </c>
    </row>
    <row r="308" spans="1:4" ht="14.1" hidden="1" customHeight="1" outlineLevel="1">
      <c r="A308" s="127" t="s">
        <v>214</v>
      </c>
      <c r="B308" s="128"/>
      <c r="C308" s="129">
        <v>30</v>
      </c>
      <c r="D308" s="130">
        <v>3575.8</v>
      </c>
    </row>
    <row r="309" spans="1:4" ht="14.1" hidden="1" customHeight="1" outlineLevel="1">
      <c r="A309" s="127" t="s">
        <v>215</v>
      </c>
      <c r="B309" s="128"/>
      <c r="C309" s="129">
        <v>328</v>
      </c>
      <c r="D309" s="130">
        <v>179294</v>
      </c>
    </row>
    <row r="310" spans="1:4" ht="14.1" hidden="1" customHeight="1" outlineLevel="1">
      <c r="A310" s="127" t="s">
        <v>216</v>
      </c>
      <c r="B310" s="128"/>
      <c r="C310" s="129">
        <v>47</v>
      </c>
      <c r="D310" s="130">
        <v>29061</v>
      </c>
    </row>
    <row r="311" spans="1:4" ht="14.1" hidden="1" customHeight="1" outlineLevel="1">
      <c r="A311" s="127" t="s">
        <v>217</v>
      </c>
      <c r="B311" s="128"/>
      <c r="C311" s="129">
        <v>5953</v>
      </c>
      <c r="D311" s="130">
        <v>3364631</v>
      </c>
    </row>
    <row r="312" spans="1:4" ht="14.1" hidden="1" customHeight="1" outlineLevel="1">
      <c r="A312" s="127" t="s">
        <v>218</v>
      </c>
      <c r="B312" s="128"/>
      <c r="C312" s="129">
        <v>2166.535922330097</v>
      </c>
      <c r="D312" s="130">
        <v>1637649.5</v>
      </c>
    </row>
    <row r="313" spans="1:4" ht="14.1" hidden="1" customHeight="1" outlineLevel="1">
      <c r="A313" s="127" t="s">
        <v>219</v>
      </c>
      <c r="B313" s="128"/>
      <c r="C313" s="129">
        <v>1367</v>
      </c>
      <c r="D313" s="130">
        <v>860603.46000000043</v>
      </c>
    </row>
    <row r="314" spans="1:4" ht="14.1" hidden="1" customHeight="1" outlineLevel="1">
      <c r="A314" s="127" t="s">
        <v>220</v>
      </c>
      <c r="B314" s="128"/>
      <c r="C314" s="129">
        <v>2109</v>
      </c>
      <c r="D314" s="130">
        <v>1766483.35</v>
      </c>
    </row>
    <row r="315" spans="1:4" ht="15.6" customHeight="1" collapsed="1">
      <c r="A315" s="133" t="s">
        <v>301</v>
      </c>
      <c r="B315" s="128">
        <v>100</v>
      </c>
      <c r="C315" s="129">
        <f>SUM($C$291:$C$314)</f>
        <v>38321.479825453302</v>
      </c>
      <c r="D315" s="130">
        <f>SUM($D$291:$D$314)</f>
        <v>22228941.546441674</v>
      </c>
    </row>
    <row r="316" spans="1:4" ht="14.1" hidden="1" customHeight="1" outlineLevel="1">
      <c r="A316" s="127" t="s">
        <v>273</v>
      </c>
      <c r="B316" s="128"/>
      <c r="C316" s="129">
        <v>0</v>
      </c>
      <c r="D316" s="130">
        <v>0</v>
      </c>
    </row>
    <row r="317" spans="1:4" ht="14.1" hidden="1" customHeight="1" outlineLevel="1">
      <c r="A317" s="127" t="s">
        <v>203</v>
      </c>
      <c r="B317" s="128"/>
      <c r="C317" s="129">
        <v>21222</v>
      </c>
      <c r="D317" s="130">
        <v>14912289</v>
      </c>
    </row>
    <row r="318" spans="1:4" ht="14.1" hidden="1" customHeight="1" outlineLevel="1">
      <c r="A318" s="127" t="s">
        <v>204</v>
      </c>
      <c r="B318" s="128"/>
      <c r="C318" s="129">
        <v>18600</v>
      </c>
      <c r="D318" s="130">
        <v>12999269.359999999</v>
      </c>
    </row>
    <row r="319" spans="1:4" ht="14.1" hidden="1" customHeight="1" outlineLevel="1">
      <c r="A319" s="127" t="s">
        <v>267</v>
      </c>
      <c r="B319" s="128"/>
      <c r="C319" s="131"/>
      <c r="D319" s="132"/>
    </row>
    <row r="320" spans="1:4" ht="14.1" hidden="1" customHeight="1" outlineLevel="1">
      <c r="A320" s="127" t="s">
        <v>274</v>
      </c>
      <c r="B320" s="128"/>
      <c r="C320" s="131"/>
      <c r="D320" s="132"/>
    </row>
    <row r="321" spans="1:4" ht="14.1" hidden="1" customHeight="1" outlineLevel="1">
      <c r="A321" s="127" t="s">
        <v>275</v>
      </c>
      <c r="B321" s="128"/>
      <c r="C321" s="131"/>
      <c r="D321" s="132"/>
    </row>
    <row r="322" spans="1:4" ht="14.1" hidden="1" customHeight="1" outlineLevel="1">
      <c r="A322" s="127" t="s">
        <v>205</v>
      </c>
      <c r="B322" s="128"/>
      <c r="C322" s="129">
        <v>37189</v>
      </c>
      <c r="D322" s="130">
        <v>28425340</v>
      </c>
    </row>
    <row r="323" spans="1:4" ht="14.1" hidden="1" customHeight="1" outlineLevel="1">
      <c r="A323" s="127" t="s">
        <v>206</v>
      </c>
      <c r="B323" s="128"/>
      <c r="C323" s="129">
        <v>7871</v>
      </c>
      <c r="D323" s="130">
        <v>5423954</v>
      </c>
    </row>
    <row r="324" spans="1:4" ht="14.1" hidden="1" customHeight="1" outlineLevel="1">
      <c r="A324" s="127" t="s">
        <v>268</v>
      </c>
      <c r="B324" s="128"/>
      <c r="C324" s="129">
        <v>326</v>
      </c>
      <c r="D324" s="130">
        <v>260822.24219354519</v>
      </c>
    </row>
    <row r="325" spans="1:4" ht="14.1" hidden="1" customHeight="1" outlineLevel="1">
      <c r="A325" s="127" t="s">
        <v>207</v>
      </c>
      <c r="B325" s="128"/>
      <c r="C325" s="129">
        <v>45109</v>
      </c>
      <c r="D325" s="130">
        <v>31924659</v>
      </c>
    </row>
    <row r="326" spans="1:4" ht="14.1" hidden="1" customHeight="1" outlineLevel="1">
      <c r="A326" s="127" t="s">
        <v>270</v>
      </c>
      <c r="B326" s="128"/>
      <c r="C326" s="129">
        <v>20823</v>
      </c>
      <c r="D326" s="130">
        <v>14990824</v>
      </c>
    </row>
    <row r="327" spans="1:4" ht="14.1" hidden="1" customHeight="1" outlineLevel="1">
      <c r="A327" s="127" t="s">
        <v>208</v>
      </c>
      <c r="B327" s="128"/>
      <c r="C327" s="129">
        <v>50194</v>
      </c>
      <c r="D327" s="130">
        <v>35557635</v>
      </c>
    </row>
    <row r="328" spans="1:4" ht="14.1" hidden="1" customHeight="1" outlineLevel="1">
      <c r="A328" s="127" t="s">
        <v>209</v>
      </c>
      <c r="B328" s="128"/>
      <c r="C328" s="129">
        <v>17376</v>
      </c>
      <c r="D328" s="130">
        <v>12159865.57</v>
      </c>
    </row>
    <row r="329" spans="1:4" ht="14.1" hidden="1" customHeight="1" outlineLevel="1">
      <c r="A329" s="127" t="s">
        <v>210</v>
      </c>
      <c r="B329" s="128"/>
      <c r="C329" s="129">
        <v>30293</v>
      </c>
      <c r="D329" s="130">
        <v>6543619</v>
      </c>
    </row>
    <row r="330" spans="1:4" ht="14.1" hidden="1" customHeight="1" outlineLevel="1">
      <c r="A330" s="127" t="s">
        <v>211</v>
      </c>
      <c r="B330" s="128"/>
      <c r="C330" s="129">
        <v>768</v>
      </c>
      <c r="D330" s="130">
        <v>749967</v>
      </c>
    </row>
    <row r="331" spans="1:4" ht="14.1" hidden="1" customHeight="1" outlineLevel="1">
      <c r="A331" s="127" t="s">
        <v>212</v>
      </c>
      <c r="B331" s="128"/>
      <c r="C331" s="129">
        <v>7987.8306246701859</v>
      </c>
      <c r="D331" s="130">
        <v>5651290.4223345853</v>
      </c>
    </row>
    <row r="332" spans="1:4" ht="14.1" hidden="1" customHeight="1" outlineLevel="1">
      <c r="A332" s="127" t="s">
        <v>213</v>
      </c>
      <c r="B332" s="128"/>
      <c r="C332" s="129">
        <v>37749</v>
      </c>
      <c r="D332" s="130">
        <v>27436023</v>
      </c>
    </row>
    <row r="333" spans="1:4" ht="14.1" hidden="1" customHeight="1" outlineLevel="1">
      <c r="A333" s="127" t="s">
        <v>214</v>
      </c>
      <c r="B333" s="128"/>
      <c r="C333" s="129">
        <v>2259</v>
      </c>
      <c r="D333" s="130">
        <v>1402984.1</v>
      </c>
    </row>
    <row r="334" spans="1:4" ht="14.1" hidden="1" customHeight="1" outlineLevel="1">
      <c r="A334" s="127" t="s">
        <v>215</v>
      </c>
      <c r="B334" s="128"/>
      <c r="C334" s="129">
        <v>2783</v>
      </c>
      <c r="D334" s="130">
        <v>1856524</v>
      </c>
    </row>
    <row r="335" spans="1:4" ht="14.1" hidden="1" customHeight="1" outlineLevel="1">
      <c r="A335" s="127" t="s">
        <v>216</v>
      </c>
      <c r="B335" s="128"/>
      <c r="C335" s="129">
        <v>982</v>
      </c>
      <c r="D335" s="130">
        <v>686725</v>
      </c>
    </row>
    <row r="336" spans="1:4" ht="14.1" hidden="1" customHeight="1" outlineLevel="1">
      <c r="A336" s="127" t="s">
        <v>217</v>
      </c>
      <c r="B336" s="128"/>
      <c r="C336" s="129">
        <v>65171</v>
      </c>
      <c r="D336" s="130">
        <v>46763958</v>
      </c>
    </row>
    <row r="337" spans="1:4" ht="14.1" hidden="1" customHeight="1" outlineLevel="1">
      <c r="A337" s="127" t="s">
        <v>218</v>
      </c>
      <c r="B337" s="128"/>
      <c r="C337" s="129">
        <v>27599.703105019835</v>
      </c>
      <c r="D337" s="130">
        <v>33379026.43</v>
      </c>
    </row>
    <row r="338" spans="1:4" ht="14.1" hidden="1" customHeight="1" outlineLevel="1">
      <c r="A338" s="127" t="s">
        <v>219</v>
      </c>
      <c r="B338" s="128"/>
      <c r="C338" s="129">
        <v>13202</v>
      </c>
      <c r="D338" s="130">
        <v>10455204.340000005</v>
      </c>
    </row>
    <row r="339" spans="1:4" ht="14.1" hidden="1" customHeight="1" outlineLevel="1">
      <c r="A339" s="127" t="s">
        <v>220</v>
      </c>
      <c r="B339" s="128"/>
      <c r="C339" s="129">
        <v>17431</v>
      </c>
      <c r="D339" s="130">
        <v>19470103.989999998</v>
      </c>
    </row>
    <row r="340" spans="1:4" ht="15.6" customHeight="1" collapsed="1">
      <c r="A340" s="133" t="s">
        <v>302</v>
      </c>
      <c r="B340" s="128">
        <v>200</v>
      </c>
      <c r="C340" s="129">
        <f>SUM($C$316:$C$339)</f>
        <v>424935.53372969001</v>
      </c>
      <c r="D340" s="130">
        <f>SUM($D$316:$D$339)</f>
        <v>311050083.45452815</v>
      </c>
    </row>
    <row r="341" spans="1:4" ht="14.1" hidden="1" customHeight="1" outlineLevel="1">
      <c r="A341" s="127" t="s">
        <v>273</v>
      </c>
      <c r="B341" s="128"/>
      <c r="C341" s="129">
        <v>0</v>
      </c>
      <c r="D341" s="130">
        <v>0</v>
      </c>
    </row>
    <row r="342" spans="1:4" ht="14.1" hidden="1" customHeight="1" outlineLevel="1">
      <c r="A342" s="127" t="s">
        <v>203</v>
      </c>
      <c r="B342" s="128"/>
      <c r="C342" s="129">
        <v>11928</v>
      </c>
      <c r="D342" s="130">
        <v>11795084</v>
      </c>
    </row>
    <row r="343" spans="1:4" ht="14.1" hidden="1" customHeight="1" outlineLevel="1">
      <c r="A343" s="127" t="s">
        <v>204</v>
      </c>
      <c r="B343" s="128"/>
      <c r="C343" s="129">
        <v>9242</v>
      </c>
      <c r="D343" s="130">
        <v>9275457.6500000004</v>
      </c>
    </row>
    <row r="344" spans="1:4" ht="14.1" hidden="1" customHeight="1" outlineLevel="1">
      <c r="A344" s="127" t="s">
        <v>267</v>
      </c>
      <c r="B344" s="128"/>
      <c r="C344" s="131"/>
      <c r="D344" s="132"/>
    </row>
    <row r="345" spans="1:4" ht="14.1" hidden="1" customHeight="1" outlineLevel="1">
      <c r="A345" s="127" t="s">
        <v>274</v>
      </c>
      <c r="B345" s="128"/>
      <c r="C345" s="131"/>
      <c r="D345" s="132"/>
    </row>
    <row r="346" spans="1:4" ht="14.1" hidden="1" customHeight="1" outlineLevel="1">
      <c r="A346" s="127" t="s">
        <v>275</v>
      </c>
      <c r="B346" s="128"/>
      <c r="C346" s="131"/>
      <c r="D346" s="132"/>
    </row>
    <row r="347" spans="1:4" ht="14.1" hidden="1" customHeight="1" outlineLevel="1">
      <c r="A347" s="127" t="s">
        <v>205</v>
      </c>
      <c r="B347" s="128"/>
      <c r="C347" s="129">
        <v>20228</v>
      </c>
      <c r="D347" s="130">
        <v>20627337</v>
      </c>
    </row>
    <row r="348" spans="1:4" ht="14.1" hidden="1" customHeight="1" outlineLevel="1">
      <c r="A348" s="127" t="s">
        <v>206</v>
      </c>
      <c r="B348" s="128"/>
      <c r="C348" s="129">
        <v>4023</v>
      </c>
      <c r="D348" s="130">
        <v>4132992</v>
      </c>
    </row>
    <row r="349" spans="1:4" ht="14.1" hidden="1" customHeight="1" outlineLevel="1">
      <c r="A349" s="127" t="s">
        <v>268</v>
      </c>
      <c r="B349" s="128"/>
      <c r="C349" s="129">
        <v>301</v>
      </c>
      <c r="D349" s="130">
        <v>341597.38679305493</v>
      </c>
    </row>
    <row r="350" spans="1:4" ht="14.1" hidden="1" customHeight="1" outlineLevel="1">
      <c r="A350" s="127" t="s">
        <v>207</v>
      </c>
      <c r="B350" s="128"/>
      <c r="C350" s="129">
        <v>26635</v>
      </c>
      <c r="D350" s="130">
        <v>26484206</v>
      </c>
    </row>
    <row r="351" spans="1:4" ht="14.1" hidden="1" customHeight="1" outlineLevel="1">
      <c r="A351" s="127" t="s">
        <v>270</v>
      </c>
      <c r="B351" s="128"/>
      <c r="C351" s="129">
        <v>12851</v>
      </c>
      <c r="D351" s="130">
        <v>13164032</v>
      </c>
    </row>
    <row r="352" spans="1:4" ht="14.1" hidden="1" customHeight="1" outlineLevel="1">
      <c r="A352" s="127" t="s">
        <v>208</v>
      </c>
      <c r="B352" s="128"/>
      <c r="C352" s="129">
        <v>33260</v>
      </c>
      <c r="D352" s="130">
        <v>32734433</v>
      </c>
    </row>
    <row r="353" spans="1:4" ht="14.1" hidden="1" customHeight="1" outlineLevel="1">
      <c r="A353" s="127" t="s">
        <v>209</v>
      </c>
      <c r="B353" s="128"/>
      <c r="C353" s="129">
        <v>9294</v>
      </c>
      <c r="D353" s="130">
        <v>9398756.25</v>
      </c>
    </row>
    <row r="354" spans="1:4" ht="14.1" hidden="1" customHeight="1" outlineLevel="1">
      <c r="A354" s="127" t="s">
        <v>210</v>
      </c>
      <c r="B354" s="128"/>
      <c r="C354" s="129">
        <v>24570</v>
      </c>
      <c r="D354" s="130">
        <v>6578968</v>
      </c>
    </row>
    <row r="355" spans="1:4" ht="14.1" hidden="1" customHeight="1" outlineLevel="1">
      <c r="A355" s="127" t="s">
        <v>211</v>
      </c>
      <c r="B355" s="128"/>
      <c r="C355" s="129">
        <v>221</v>
      </c>
      <c r="D355" s="130">
        <v>314852</v>
      </c>
    </row>
    <row r="356" spans="1:4" ht="14.1" hidden="1" customHeight="1" outlineLevel="1">
      <c r="A356" s="127" t="s">
        <v>212</v>
      </c>
      <c r="B356" s="128"/>
      <c r="C356" s="129">
        <v>6442.5428148706451</v>
      </c>
      <c r="D356" s="130">
        <v>6430302.1017447868</v>
      </c>
    </row>
    <row r="357" spans="1:4" ht="14.1" hidden="1" customHeight="1" outlineLevel="1">
      <c r="A357" s="127" t="s">
        <v>213</v>
      </c>
      <c r="B357" s="128"/>
      <c r="C357" s="129">
        <v>19382</v>
      </c>
      <c r="D357" s="130">
        <v>19671999</v>
      </c>
    </row>
    <row r="358" spans="1:4" ht="14.1" hidden="1" customHeight="1" outlineLevel="1">
      <c r="A358" s="127" t="s">
        <v>214</v>
      </c>
      <c r="B358" s="128"/>
      <c r="C358" s="129">
        <v>2522</v>
      </c>
      <c r="D358" s="130">
        <v>2531566.6</v>
      </c>
    </row>
    <row r="359" spans="1:4" ht="14.1" hidden="1" customHeight="1" outlineLevel="1">
      <c r="A359" s="127" t="s">
        <v>215</v>
      </c>
      <c r="B359" s="128"/>
      <c r="C359" s="129">
        <v>901</v>
      </c>
      <c r="D359" s="130">
        <v>905709</v>
      </c>
    </row>
    <row r="360" spans="1:4" ht="14.1" hidden="1" customHeight="1" outlineLevel="1">
      <c r="A360" s="127" t="s">
        <v>216</v>
      </c>
      <c r="B360" s="128"/>
      <c r="C360" s="129">
        <v>848</v>
      </c>
      <c r="D360" s="130">
        <v>942901</v>
      </c>
    </row>
    <row r="361" spans="1:4" ht="14.1" hidden="1" customHeight="1" outlineLevel="1">
      <c r="A361" s="127" t="s">
        <v>217</v>
      </c>
      <c r="B361" s="128"/>
      <c r="C361" s="129">
        <v>37576</v>
      </c>
      <c r="D361" s="130">
        <v>37263080</v>
      </c>
    </row>
    <row r="362" spans="1:4" ht="14.1" hidden="1" customHeight="1" outlineLevel="1">
      <c r="A362" s="127" t="s">
        <v>218</v>
      </c>
      <c r="B362" s="128"/>
      <c r="C362" s="129">
        <v>15100.080715235928</v>
      </c>
      <c r="D362" s="130">
        <v>27349323.170000002</v>
      </c>
    </row>
    <row r="363" spans="1:4" ht="14.1" hidden="1" customHeight="1" outlineLevel="1">
      <c r="A363" s="127" t="s">
        <v>219</v>
      </c>
      <c r="B363" s="128"/>
      <c r="C363" s="129">
        <v>5332</v>
      </c>
      <c r="D363" s="130">
        <v>5824880.6599999983</v>
      </c>
    </row>
    <row r="364" spans="1:4" ht="14.1" hidden="1" customHeight="1" outlineLevel="1">
      <c r="A364" s="127" t="s">
        <v>220</v>
      </c>
      <c r="B364" s="128"/>
      <c r="C364" s="129">
        <v>7907</v>
      </c>
      <c r="D364" s="130">
        <v>12233381.639999999</v>
      </c>
    </row>
    <row r="365" spans="1:4" ht="15.6" customHeight="1" collapsed="1">
      <c r="A365" s="133" t="s">
        <v>303</v>
      </c>
      <c r="B365" s="128">
        <v>300</v>
      </c>
      <c r="C365" s="129">
        <f>SUM($C$341:$C$364)</f>
        <v>248563.62353010659</v>
      </c>
      <c r="D365" s="130">
        <f>SUM($D$341:$D$364)</f>
        <v>248000858.45853785</v>
      </c>
    </row>
    <row r="366" spans="1:4" ht="14.1" hidden="1" customHeight="1" outlineLevel="1">
      <c r="A366" s="127" t="s">
        <v>273</v>
      </c>
      <c r="B366" s="128"/>
      <c r="C366" s="129">
        <v>0</v>
      </c>
      <c r="D366" s="130">
        <v>0</v>
      </c>
    </row>
    <row r="367" spans="1:4" ht="14.1" hidden="1" customHeight="1" outlineLevel="1">
      <c r="A367" s="127" t="s">
        <v>203</v>
      </c>
      <c r="B367" s="128"/>
      <c r="C367" s="129">
        <v>5162</v>
      </c>
      <c r="D367" s="130">
        <v>7062068</v>
      </c>
    </row>
    <row r="368" spans="1:4" ht="14.1" hidden="1" customHeight="1" outlineLevel="1">
      <c r="A368" s="127" t="s">
        <v>204</v>
      </c>
      <c r="B368" s="128"/>
      <c r="C368" s="129">
        <v>3335</v>
      </c>
      <c r="D368" s="130">
        <v>4696919.7200000007</v>
      </c>
    </row>
    <row r="369" spans="1:4" ht="14.1" hidden="1" customHeight="1" outlineLevel="1">
      <c r="A369" s="127" t="s">
        <v>267</v>
      </c>
      <c r="B369" s="128"/>
      <c r="C369" s="131"/>
      <c r="D369" s="132"/>
    </row>
    <row r="370" spans="1:4" ht="14.1" hidden="1" customHeight="1" outlineLevel="1">
      <c r="A370" s="127" t="s">
        <v>274</v>
      </c>
      <c r="B370" s="128"/>
      <c r="C370" s="131"/>
      <c r="D370" s="132"/>
    </row>
    <row r="371" spans="1:4" ht="14.1" hidden="1" customHeight="1" outlineLevel="1">
      <c r="A371" s="127" t="s">
        <v>275</v>
      </c>
      <c r="B371" s="128"/>
      <c r="C371" s="131"/>
      <c r="D371" s="132"/>
    </row>
    <row r="372" spans="1:4" ht="14.1" hidden="1" customHeight="1" outlineLevel="1">
      <c r="A372" s="127" t="s">
        <v>205</v>
      </c>
      <c r="B372" s="128"/>
      <c r="C372" s="129">
        <v>10474</v>
      </c>
      <c r="D372" s="130">
        <v>14203927</v>
      </c>
    </row>
    <row r="373" spans="1:4" ht="14.1" hidden="1" customHeight="1" outlineLevel="1">
      <c r="A373" s="127" t="s">
        <v>206</v>
      </c>
      <c r="B373" s="128"/>
      <c r="C373" s="129">
        <v>1911</v>
      </c>
      <c r="D373" s="130">
        <v>2677541</v>
      </c>
    </row>
    <row r="374" spans="1:4" ht="14.1" hidden="1" customHeight="1" outlineLevel="1">
      <c r="A374" s="127" t="s">
        <v>268</v>
      </c>
      <c r="B374" s="128"/>
      <c r="C374" s="129">
        <v>169</v>
      </c>
      <c r="D374" s="130">
        <v>230722.54899825435</v>
      </c>
    </row>
    <row r="375" spans="1:4" ht="14.1" hidden="1" customHeight="1" outlineLevel="1">
      <c r="A375" s="127" t="s">
        <v>207</v>
      </c>
      <c r="B375" s="128"/>
      <c r="C375" s="129">
        <v>12779</v>
      </c>
      <c r="D375" s="130">
        <v>17929316</v>
      </c>
    </row>
    <row r="376" spans="1:4" ht="14.1" hidden="1" customHeight="1" outlineLevel="1">
      <c r="A376" s="127" t="s">
        <v>270</v>
      </c>
      <c r="B376" s="128"/>
      <c r="C376" s="129">
        <v>5821</v>
      </c>
      <c r="D376" s="130">
        <v>8130419</v>
      </c>
    </row>
    <row r="377" spans="1:4" ht="14.1" hidden="1" customHeight="1" outlineLevel="1">
      <c r="A377" s="127" t="s">
        <v>208</v>
      </c>
      <c r="B377" s="128"/>
      <c r="C377" s="129">
        <v>17296</v>
      </c>
      <c r="D377" s="130">
        <v>22589688</v>
      </c>
    </row>
    <row r="378" spans="1:4" ht="14.1" hidden="1" customHeight="1" outlineLevel="1">
      <c r="A378" s="127" t="s">
        <v>209</v>
      </c>
      <c r="B378" s="128"/>
      <c r="C378" s="129">
        <v>4385</v>
      </c>
      <c r="D378" s="130">
        <v>6026468.9500000002</v>
      </c>
    </row>
    <row r="379" spans="1:4" ht="14.1" hidden="1" customHeight="1" outlineLevel="1">
      <c r="A379" s="127" t="s">
        <v>210</v>
      </c>
      <c r="B379" s="128"/>
      <c r="C379" s="129">
        <v>11861</v>
      </c>
      <c r="D379" s="130">
        <v>4120657</v>
      </c>
    </row>
    <row r="380" spans="1:4" ht="14.1" hidden="1" customHeight="1" outlineLevel="1">
      <c r="A380" s="127" t="s">
        <v>211</v>
      </c>
      <c r="B380" s="128"/>
      <c r="C380" s="129">
        <v>45</v>
      </c>
      <c r="D380" s="130">
        <v>79639</v>
      </c>
    </row>
    <row r="381" spans="1:4" ht="14.1" hidden="1" customHeight="1" outlineLevel="1">
      <c r="A381" s="127" t="s">
        <v>212</v>
      </c>
      <c r="B381" s="128"/>
      <c r="C381" s="129">
        <v>2554.2178620429418</v>
      </c>
      <c r="D381" s="130">
        <v>3644396.9586183168</v>
      </c>
    </row>
    <row r="382" spans="1:4" ht="14.1" hidden="1" customHeight="1" outlineLevel="1">
      <c r="A382" s="127" t="s">
        <v>213</v>
      </c>
      <c r="B382" s="128"/>
      <c r="C382" s="129">
        <v>9705</v>
      </c>
      <c r="D382" s="130">
        <v>13385481</v>
      </c>
    </row>
    <row r="383" spans="1:4" ht="14.1" hidden="1" customHeight="1" outlineLevel="1">
      <c r="A383" s="127" t="s">
        <v>214</v>
      </c>
      <c r="B383" s="128"/>
      <c r="C383" s="129">
        <v>701</v>
      </c>
      <c r="D383" s="130">
        <v>1067416.2</v>
      </c>
    </row>
    <row r="384" spans="1:4" ht="14.1" hidden="1" customHeight="1" outlineLevel="1">
      <c r="A384" s="127" t="s">
        <v>215</v>
      </c>
      <c r="B384" s="128"/>
      <c r="C384" s="129">
        <v>232</v>
      </c>
      <c r="D384" s="130">
        <v>358619</v>
      </c>
    </row>
    <row r="385" spans="1:4" ht="14.1" hidden="1" customHeight="1" outlineLevel="1">
      <c r="A385" s="127" t="s">
        <v>216</v>
      </c>
      <c r="B385" s="128"/>
      <c r="C385" s="129">
        <v>265</v>
      </c>
      <c r="D385" s="130">
        <v>404204</v>
      </c>
    </row>
    <row r="386" spans="1:4" ht="14.1" hidden="1" customHeight="1" outlineLevel="1">
      <c r="A386" s="127" t="s">
        <v>217</v>
      </c>
      <c r="B386" s="128"/>
      <c r="C386" s="129">
        <v>18832</v>
      </c>
      <c r="D386" s="130">
        <v>24902968</v>
      </c>
    </row>
    <row r="387" spans="1:4" ht="14.1" hidden="1" customHeight="1" outlineLevel="1">
      <c r="A387" s="127" t="s">
        <v>218</v>
      </c>
      <c r="B387" s="128"/>
      <c r="C387" s="129">
        <v>6075.0965630259398</v>
      </c>
      <c r="D387" s="130">
        <v>11682410.529999999</v>
      </c>
    </row>
    <row r="388" spans="1:4" ht="14.1" hidden="1" customHeight="1" outlineLevel="1">
      <c r="A388" s="127" t="s">
        <v>219</v>
      </c>
      <c r="B388" s="128"/>
      <c r="C388" s="129">
        <v>1830</v>
      </c>
      <c r="D388" s="130">
        <v>2682135.79</v>
      </c>
    </row>
    <row r="389" spans="1:4" ht="14.1" hidden="1" customHeight="1" outlineLevel="1">
      <c r="A389" s="127" t="s">
        <v>220</v>
      </c>
      <c r="B389" s="128"/>
      <c r="C389" s="129">
        <v>3094</v>
      </c>
      <c r="D389" s="130">
        <v>6356943.7800000003</v>
      </c>
    </row>
    <row r="390" spans="1:4" ht="15.6" customHeight="1" collapsed="1">
      <c r="A390" s="133" t="s">
        <v>304</v>
      </c>
      <c r="B390" s="128">
        <v>400</v>
      </c>
      <c r="C390" s="129">
        <f>SUM($C$366:$C$389)</f>
        <v>116526.31442506889</v>
      </c>
      <c r="D390" s="130">
        <f>SUM($D$366:$D$389)</f>
        <v>152231941.47761655</v>
      </c>
    </row>
    <row r="391" spans="1:4" ht="14.1" hidden="1" customHeight="1" outlineLevel="1">
      <c r="A391" s="127" t="s">
        <v>273</v>
      </c>
      <c r="B391" s="128"/>
      <c r="C391" s="129">
        <v>0</v>
      </c>
      <c r="D391" s="130">
        <v>0</v>
      </c>
    </row>
    <row r="392" spans="1:4" ht="14.1" hidden="1" customHeight="1" outlineLevel="1">
      <c r="A392" s="127" t="s">
        <v>203</v>
      </c>
      <c r="B392" s="128"/>
      <c r="C392" s="129">
        <v>2399</v>
      </c>
      <c r="D392" s="130">
        <v>4233107</v>
      </c>
    </row>
    <row r="393" spans="1:4" ht="14.1" hidden="1" customHeight="1" outlineLevel="1">
      <c r="A393" s="127" t="s">
        <v>204</v>
      </c>
      <c r="B393" s="128"/>
      <c r="C393" s="129">
        <v>1268</v>
      </c>
      <c r="D393" s="130">
        <v>2290999.25</v>
      </c>
    </row>
    <row r="394" spans="1:4" ht="14.1" hidden="1" customHeight="1" outlineLevel="1">
      <c r="A394" s="127" t="s">
        <v>267</v>
      </c>
      <c r="B394" s="128"/>
      <c r="C394" s="131"/>
      <c r="D394" s="132"/>
    </row>
    <row r="395" spans="1:4" ht="14.1" hidden="1" customHeight="1" outlineLevel="1">
      <c r="A395" s="127" t="s">
        <v>274</v>
      </c>
      <c r="B395" s="128"/>
      <c r="C395" s="131"/>
      <c r="D395" s="132"/>
    </row>
    <row r="396" spans="1:4" ht="14.1" hidden="1" customHeight="1" outlineLevel="1">
      <c r="A396" s="127" t="s">
        <v>275</v>
      </c>
      <c r="B396" s="128"/>
      <c r="C396" s="131"/>
      <c r="D396" s="132"/>
    </row>
    <row r="397" spans="1:4" ht="14.1" hidden="1" customHeight="1" outlineLevel="1">
      <c r="A397" s="127" t="s">
        <v>205</v>
      </c>
      <c r="B397" s="128"/>
      <c r="C397" s="129">
        <v>4868</v>
      </c>
      <c r="D397" s="130">
        <v>8757427</v>
      </c>
    </row>
    <row r="398" spans="1:4" ht="14.1" hidden="1" customHeight="1" outlineLevel="1">
      <c r="A398" s="127" t="s">
        <v>206</v>
      </c>
      <c r="B398" s="128"/>
      <c r="C398" s="129">
        <v>891</v>
      </c>
      <c r="D398" s="130">
        <v>1687673</v>
      </c>
    </row>
    <row r="399" spans="1:4" ht="14.1" hidden="1" customHeight="1" outlineLevel="1">
      <c r="A399" s="127" t="s">
        <v>268</v>
      </c>
      <c r="B399" s="128"/>
      <c r="C399" s="129">
        <v>36</v>
      </c>
      <c r="D399" s="130">
        <v>57568.169753856753</v>
      </c>
    </row>
    <row r="400" spans="1:4" ht="14.1" hidden="1" customHeight="1" outlineLevel="1">
      <c r="A400" s="127" t="s">
        <v>207</v>
      </c>
      <c r="B400" s="128"/>
      <c r="C400" s="129">
        <v>5879</v>
      </c>
      <c r="D400" s="130">
        <v>10625851</v>
      </c>
    </row>
    <row r="401" spans="1:4" ht="14.1" hidden="1" customHeight="1" outlineLevel="1">
      <c r="A401" s="127" t="s">
        <v>270</v>
      </c>
      <c r="B401" s="128"/>
      <c r="C401" s="129">
        <v>2380</v>
      </c>
      <c r="D401" s="130">
        <v>4280566</v>
      </c>
    </row>
    <row r="402" spans="1:4" ht="14.1" hidden="1" customHeight="1" outlineLevel="1">
      <c r="A402" s="127" t="s">
        <v>208</v>
      </c>
      <c r="B402" s="128"/>
      <c r="C402" s="129">
        <v>8423</v>
      </c>
      <c r="D402" s="130">
        <v>14600179</v>
      </c>
    </row>
    <row r="403" spans="1:4" ht="14.1" hidden="1" customHeight="1" outlineLevel="1">
      <c r="A403" s="127" t="s">
        <v>209</v>
      </c>
      <c r="B403" s="128"/>
      <c r="C403" s="129">
        <v>2054</v>
      </c>
      <c r="D403" s="130">
        <v>3432252.97</v>
      </c>
    </row>
    <row r="404" spans="1:4" ht="14.1" hidden="1" customHeight="1" outlineLevel="1">
      <c r="A404" s="127" t="s">
        <v>210</v>
      </c>
      <c r="B404" s="128"/>
      <c r="C404" s="129">
        <v>5919</v>
      </c>
      <c r="D404" s="130">
        <v>2457542</v>
      </c>
    </row>
    <row r="405" spans="1:4" ht="14.1" hidden="1" customHeight="1" outlineLevel="1">
      <c r="A405" s="127" t="s">
        <v>211</v>
      </c>
      <c r="B405" s="128"/>
      <c r="C405" s="129">
        <v>7</v>
      </c>
      <c r="D405" s="130">
        <v>10436</v>
      </c>
    </row>
    <row r="406" spans="1:4" ht="14.1" hidden="1" customHeight="1" outlineLevel="1">
      <c r="A406" s="127" t="s">
        <v>212</v>
      </c>
      <c r="B406" s="128"/>
      <c r="C406" s="129">
        <v>970.06155540721591</v>
      </c>
      <c r="D406" s="130">
        <v>2075672.0319247444</v>
      </c>
    </row>
    <row r="407" spans="1:4" ht="14.1" hidden="1" customHeight="1" outlineLevel="1">
      <c r="A407" s="127" t="s">
        <v>213</v>
      </c>
      <c r="B407" s="128"/>
      <c r="C407" s="129">
        <v>4619</v>
      </c>
      <c r="D407" s="130">
        <v>7987131</v>
      </c>
    </row>
    <row r="408" spans="1:4" ht="14.1" hidden="1" customHeight="1" outlineLevel="1">
      <c r="A408" s="127" t="s">
        <v>214</v>
      </c>
      <c r="B408" s="128"/>
      <c r="C408" s="129">
        <v>240</v>
      </c>
      <c r="D408" s="130">
        <v>560605</v>
      </c>
    </row>
    <row r="409" spans="1:4" ht="14.1" hidden="1" customHeight="1" outlineLevel="1">
      <c r="A409" s="127" t="s">
        <v>215</v>
      </c>
      <c r="B409" s="128"/>
      <c r="C409" s="129">
        <v>101</v>
      </c>
      <c r="D409" s="130">
        <v>200771</v>
      </c>
    </row>
    <row r="410" spans="1:4" ht="14.1" hidden="1" customHeight="1" outlineLevel="1">
      <c r="A410" s="127" t="s">
        <v>216</v>
      </c>
      <c r="B410" s="128"/>
      <c r="C410" s="129">
        <v>76</v>
      </c>
      <c r="D410" s="130">
        <v>164095</v>
      </c>
    </row>
    <row r="411" spans="1:4" ht="14.1" hidden="1" customHeight="1" outlineLevel="1">
      <c r="A411" s="127" t="s">
        <v>217</v>
      </c>
      <c r="B411" s="128"/>
      <c r="C411" s="129">
        <v>9912</v>
      </c>
      <c r="D411" s="130">
        <v>17376155</v>
      </c>
    </row>
    <row r="412" spans="1:4" ht="14.1" hidden="1" customHeight="1" outlineLevel="1">
      <c r="A412" s="127" t="s">
        <v>218</v>
      </c>
      <c r="B412" s="128"/>
      <c r="C412" s="129">
        <v>2920.7051203015726</v>
      </c>
      <c r="D412" s="130">
        <v>7024580.25</v>
      </c>
    </row>
    <row r="413" spans="1:4" ht="14.1" hidden="1" customHeight="1" outlineLevel="1">
      <c r="A413" s="127" t="s">
        <v>219</v>
      </c>
      <c r="B413" s="128"/>
      <c r="C413" s="129">
        <v>773</v>
      </c>
      <c r="D413" s="130">
        <v>1449953.8499999999</v>
      </c>
    </row>
    <row r="414" spans="1:4" ht="14.1" hidden="1" customHeight="1" outlineLevel="1">
      <c r="A414" s="127" t="s">
        <v>220</v>
      </c>
      <c r="B414" s="128"/>
      <c r="C414" s="129">
        <v>1125</v>
      </c>
      <c r="D414" s="130">
        <v>2867732.6</v>
      </c>
    </row>
    <row r="415" spans="1:4" ht="15.6" customHeight="1" collapsed="1">
      <c r="A415" s="133" t="s">
        <v>305</v>
      </c>
      <c r="B415" s="128">
        <v>500</v>
      </c>
      <c r="C415" s="129">
        <f>SUM($C$391:$C$414)</f>
        <v>54860.766675708786</v>
      </c>
      <c r="D415" s="130">
        <f>SUM($D$391:$D$414)</f>
        <v>92140297.121678591</v>
      </c>
    </row>
    <row r="416" spans="1:4" ht="14.1" hidden="1" customHeight="1" outlineLevel="1">
      <c r="A416" s="127" t="s">
        <v>273</v>
      </c>
      <c r="B416" s="128"/>
      <c r="C416" s="129">
        <v>0</v>
      </c>
      <c r="D416" s="130">
        <v>0</v>
      </c>
    </row>
    <row r="417" spans="1:4" ht="14.1" hidden="1" customHeight="1" outlineLevel="1">
      <c r="A417" s="127" t="s">
        <v>203</v>
      </c>
      <c r="B417" s="128"/>
      <c r="C417" s="129">
        <v>2688</v>
      </c>
      <c r="D417" s="130">
        <v>7907730</v>
      </c>
    </row>
    <row r="418" spans="1:4" ht="14.1" hidden="1" customHeight="1" outlineLevel="1">
      <c r="A418" s="127" t="s">
        <v>204</v>
      </c>
      <c r="B418" s="128"/>
      <c r="C418" s="129">
        <v>1347</v>
      </c>
      <c r="D418" s="130">
        <v>3786064.05</v>
      </c>
    </row>
    <row r="419" spans="1:4" ht="14.1" hidden="1" customHeight="1" outlineLevel="1">
      <c r="A419" s="127" t="s">
        <v>267</v>
      </c>
      <c r="B419" s="128"/>
      <c r="C419" s="131"/>
      <c r="D419" s="132"/>
    </row>
    <row r="420" spans="1:4" ht="14.1" hidden="1" customHeight="1" outlineLevel="1">
      <c r="A420" s="127" t="s">
        <v>274</v>
      </c>
      <c r="B420" s="128"/>
      <c r="C420" s="131"/>
      <c r="D420" s="132"/>
    </row>
    <row r="421" spans="1:4" ht="14.1" hidden="1" customHeight="1" outlineLevel="1">
      <c r="A421" s="127" t="s">
        <v>275</v>
      </c>
      <c r="B421" s="128"/>
      <c r="C421" s="131"/>
      <c r="D421" s="132"/>
    </row>
    <row r="422" spans="1:4" ht="14.1" hidden="1" customHeight="1" outlineLevel="1">
      <c r="A422" s="127" t="s">
        <v>205</v>
      </c>
      <c r="B422" s="128"/>
      <c r="C422" s="129">
        <v>5819</v>
      </c>
      <c r="D422" s="130">
        <v>16763378</v>
      </c>
    </row>
    <row r="423" spans="1:4" ht="14.1" hidden="1" customHeight="1" outlineLevel="1">
      <c r="A423" s="127" t="s">
        <v>206</v>
      </c>
      <c r="B423" s="128"/>
      <c r="C423" s="129">
        <v>1005</v>
      </c>
      <c r="D423" s="130">
        <v>2990446</v>
      </c>
    </row>
    <row r="424" spans="1:4" ht="14.1" hidden="1" customHeight="1" outlineLevel="1">
      <c r="A424" s="127" t="s">
        <v>268</v>
      </c>
      <c r="B424" s="128"/>
      <c r="C424" s="129">
        <v>21</v>
      </c>
      <c r="D424" s="130">
        <v>50333.534147335631</v>
      </c>
    </row>
    <row r="425" spans="1:4" ht="14.1" hidden="1" customHeight="1" outlineLevel="1">
      <c r="A425" s="127" t="s">
        <v>207</v>
      </c>
      <c r="B425" s="128"/>
      <c r="C425" s="129">
        <v>7117</v>
      </c>
      <c r="D425" s="130">
        <v>20273371</v>
      </c>
    </row>
    <row r="426" spans="1:4" ht="14.1" hidden="1" customHeight="1" outlineLevel="1">
      <c r="A426" s="127" t="s">
        <v>270</v>
      </c>
      <c r="B426" s="128"/>
      <c r="C426" s="129">
        <v>2463</v>
      </c>
      <c r="D426" s="130">
        <v>7004435</v>
      </c>
    </row>
    <row r="427" spans="1:4" ht="14.1" hidden="1" customHeight="1" outlineLevel="1">
      <c r="A427" s="127" t="s">
        <v>208</v>
      </c>
      <c r="B427" s="128"/>
      <c r="C427" s="129">
        <v>8879</v>
      </c>
      <c r="D427" s="130">
        <v>25876367</v>
      </c>
    </row>
    <row r="428" spans="1:4" ht="14.1" hidden="1" customHeight="1" outlineLevel="1">
      <c r="A428" s="127" t="s">
        <v>209</v>
      </c>
      <c r="B428" s="128"/>
      <c r="C428" s="129">
        <v>1932</v>
      </c>
      <c r="D428" s="130">
        <v>5417134</v>
      </c>
    </row>
    <row r="429" spans="1:4" ht="14.1" hidden="1" customHeight="1" outlineLevel="1">
      <c r="A429" s="127" t="s">
        <v>210</v>
      </c>
      <c r="B429" s="128"/>
      <c r="C429" s="129">
        <v>7006</v>
      </c>
      <c r="D429" s="130">
        <v>4595977</v>
      </c>
    </row>
    <row r="430" spans="1:4" ht="14.1" hidden="1" customHeight="1" outlineLevel="1">
      <c r="A430" s="127" t="s">
        <v>211</v>
      </c>
      <c r="B430" s="128"/>
      <c r="C430" s="129">
        <v>4</v>
      </c>
      <c r="D430" s="130">
        <v>12943</v>
      </c>
    </row>
    <row r="431" spans="1:4" ht="14.1" hidden="1" customHeight="1" outlineLevel="1">
      <c r="A431" s="127" t="s">
        <v>212</v>
      </c>
      <c r="B431" s="128"/>
      <c r="C431" s="129">
        <v>430.72941928897251</v>
      </c>
      <c r="D431" s="130">
        <v>1318550.7671923914</v>
      </c>
    </row>
    <row r="432" spans="1:4" ht="14.1" hidden="1" customHeight="1" outlineLevel="1">
      <c r="A432" s="127" t="s">
        <v>213</v>
      </c>
      <c r="B432" s="128"/>
      <c r="C432" s="129">
        <v>5206</v>
      </c>
      <c r="D432" s="130">
        <v>15215795</v>
      </c>
    </row>
    <row r="433" spans="1:4" ht="14.1" hidden="1" customHeight="1" outlineLevel="1">
      <c r="A433" s="127" t="s">
        <v>214</v>
      </c>
      <c r="B433" s="128"/>
      <c r="C433" s="129">
        <v>36</v>
      </c>
      <c r="D433" s="130">
        <v>116832.75</v>
      </c>
    </row>
    <row r="434" spans="1:4" ht="14.1" hidden="1" customHeight="1" outlineLevel="1">
      <c r="A434" s="127" t="s">
        <v>215</v>
      </c>
      <c r="B434" s="128"/>
      <c r="C434" s="129">
        <v>80</v>
      </c>
      <c r="D434" s="130">
        <v>222841</v>
      </c>
    </row>
    <row r="435" spans="1:4" ht="14.1" hidden="1" customHeight="1" outlineLevel="1">
      <c r="A435" s="127" t="s">
        <v>216</v>
      </c>
      <c r="B435" s="128"/>
      <c r="C435" s="129">
        <v>42</v>
      </c>
      <c r="D435" s="130">
        <v>128331</v>
      </c>
    </row>
    <row r="436" spans="1:4" ht="14.1" hidden="1" customHeight="1" outlineLevel="1">
      <c r="A436" s="127" t="s">
        <v>217</v>
      </c>
      <c r="B436" s="128"/>
      <c r="C436" s="129">
        <v>10891</v>
      </c>
      <c r="D436" s="130">
        <v>30942163</v>
      </c>
    </row>
    <row r="437" spans="1:4" ht="14.1" hidden="1" customHeight="1" outlineLevel="1">
      <c r="A437" s="127" t="s">
        <v>218</v>
      </c>
      <c r="B437" s="128"/>
      <c r="C437" s="129">
        <v>3135.2634558446448</v>
      </c>
      <c r="D437" s="130">
        <v>11904312.15</v>
      </c>
    </row>
    <row r="438" spans="1:4" ht="14.1" hidden="1" customHeight="1" outlineLevel="1">
      <c r="A438" s="127" t="s">
        <v>219</v>
      </c>
      <c r="B438" s="128"/>
      <c r="C438" s="129">
        <v>720</v>
      </c>
      <c r="D438" s="130">
        <v>2065747.58</v>
      </c>
    </row>
    <row r="439" spans="1:4" ht="14.1" hidden="1" customHeight="1" outlineLevel="1">
      <c r="A439" s="127" t="s">
        <v>220</v>
      </c>
      <c r="B439" s="128"/>
      <c r="C439" s="129">
        <v>1204</v>
      </c>
      <c r="D439" s="130">
        <v>4477432.9000000004</v>
      </c>
    </row>
    <row r="440" spans="1:4" ht="15.6" customHeight="1" collapsed="1">
      <c r="A440" s="133" t="s">
        <v>306</v>
      </c>
      <c r="B440" s="128">
        <v>1000</v>
      </c>
      <c r="C440" s="129">
        <f>SUM($C$416:$C$439)</f>
        <v>60025.992875133619</v>
      </c>
      <c r="D440" s="130">
        <f>SUM($D$416:$D$439)</f>
        <v>161070184.73133975</v>
      </c>
    </row>
    <row r="441" spans="1:4" ht="14.1" hidden="1" customHeight="1" outlineLevel="1">
      <c r="A441" s="127" t="s">
        <v>273</v>
      </c>
      <c r="B441" s="128"/>
      <c r="C441" s="129">
        <v>0</v>
      </c>
      <c r="D441" s="130">
        <v>0</v>
      </c>
    </row>
    <row r="442" spans="1:4" ht="14.1" hidden="1" customHeight="1" outlineLevel="1">
      <c r="A442" s="127" t="s">
        <v>203</v>
      </c>
      <c r="B442" s="128"/>
      <c r="C442" s="129">
        <v>771</v>
      </c>
      <c r="D442" s="130">
        <v>4166640</v>
      </c>
    </row>
    <row r="443" spans="1:4" ht="14.1" hidden="1" customHeight="1" outlineLevel="1">
      <c r="A443" s="127" t="s">
        <v>204</v>
      </c>
      <c r="B443" s="128"/>
      <c r="C443" s="129">
        <v>367</v>
      </c>
      <c r="D443" s="130">
        <v>1904289.81</v>
      </c>
    </row>
    <row r="444" spans="1:4" ht="14.1" hidden="1" customHeight="1" outlineLevel="1">
      <c r="A444" s="127" t="s">
        <v>267</v>
      </c>
      <c r="B444" s="128"/>
      <c r="C444" s="131"/>
      <c r="D444" s="132"/>
    </row>
    <row r="445" spans="1:4" ht="14.1" hidden="1" customHeight="1" outlineLevel="1">
      <c r="A445" s="127" t="s">
        <v>274</v>
      </c>
      <c r="B445" s="128"/>
      <c r="C445" s="131"/>
      <c r="D445" s="132"/>
    </row>
    <row r="446" spans="1:4" ht="14.1" hidden="1" customHeight="1" outlineLevel="1">
      <c r="A446" s="127" t="s">
        <v>275</v>
      </c>
      <c r="B446" s="128"/>
      <c r="C446" s="131"/>
      <c r="D446" s="132"/>
    </row>
    <row r="447" spans="1:4" ht="14.1" hidden="1" customHeight="1" outlineLevel="1">
      <c r="A447" s="127" t="s">
        <v>205</v>
      </c>
      <c r="B447" s="128"/>
      <c r="C447" s="129">
        <v>2280</v>
      </c>
      <c r="D447" s="130">
        <v>11798685</v>
      </c>
    </row>
    <row r="448" spans="1:4" ht="14.1" hidden="1" customHeight="1" outlineLevel="1">
      <c r="A448" s="127" t="s">
        <v>206</v>
      </c>
      <c r="B448" s="128"/>
      <c r="C448" s="129">
        <v>368</v>
      </c>
      <c r="D448" s="130">
        <v>2058094</v>
      </c>
    </row>
    <row r="449" spans="1:4" ht="14.1" hidden="1" customHeight="1" outlineLevel="1">
      <c r="A449" s="127" t="s">
        <v>268</v>
      </c>
      <c r="B449" s="128"/>
      <c r="C449" s="129">
        <v>0</v>
      </c>
      <c r="D449" s="130">
        <v>0</v>
      </c>
    </row>
    <row r="450" spans="1:4" ht="14.1" hidden="1" customHeight="1" outlineLevel="1">
      <c r="A450" s="127" t="s">
        <v>207</v>
      </c>
      <c r="B450" s="128"/>
      <c r="C450" s="129">
        <v>3220</v>
      </c>
      <c r="D450" s="130">
        <v>17035262</v>
      </c>
    </row>
    <row r="451" spans="1:4" ht="14.1" hidden="1" customHeight="1" outlineLevel="1">
      <c r="A451" s="127" t="s">
        <v>270</v>
      </c>
      <c r="B451" s="128"/>
      <c r="C451" s="129">
        <v>643</v>
      </c>
      <c r="D451" s="130">
        <v>3475925</v>
      </c>
    </row>
    <row r="452" spans="1:4" ht="14.1" hidden="1" customHeight="1" outlineLevel="1">
      <c r="A452" s="127" t="s">
        <v>208</v>
      </c>
      <c r="B452" s="128"/>
      <c r="C452" s="129">
        <v>3189</v>
      </c>
      <c r="D452" s="130">
        <v>17288692</v>
      </c>
    </row>
    <row r="453" spans="1:4" ht="14.1" hidden="1" customHeight="1" outlineLevel="1">
      <c r="A453" s="127" t="s">
        <v>209</v>
      </c>
      <c r="B453" s="128"/>
      <c r="C453" s="129">
        <v>384</v>
      </c>
      <c r="D453" s="130">
        <v>1924087.06</v>
      </c>
    </row>
    <row r="454" spans="1:4" ht="14.1" hidden="1" customHeight="1" outlineLevel="1">
      <c r="A454" s="127" t="s">
        <v>210</v>
      </c>
      <c r="B454" s="128"/>
      <c r="C454" s="129">
        <v>1617</v>
      </c>
      <c r="D454" s="130">
        <v>2088022</v>
      </c>
    </row>
    <row r="455" spans="1:4" ht="14.1" hidden="1" customHeight="1" outlineLevel="1">
      <c r="A455" s="127" t="s">
        <v>211</v>
      </c>
      <c r="B455" s="128"/>
      <c r="C455" s="129">
        <v>2</v>
      </c>
      <c r="D455" s="130">
        <v>14363</v>
      </c>
    </row>
    <row r="456" spans="1:4" ht="14.1" hidden="1" customHeight="1" outlineLevel="1">
      <c r="A456" s="127" t="s">
        <v>212</v>
      </c>
      <c r="B456" s="128"/>
      <c r="C456" s="129">
        <v>85</v>
      </c>
      <c r="D456" s="130">
        <v>371001.95000000007</v>
      </c>
    </row>
    <row r="457" spans="1:4" ht="14.1" hidden="1" customHeight="1" outlineLevel="1">
      <c r="A457" s="127" t="s">
        <v>213</v>
      </c>
      <c r="B457" s="128"/>
      <c r="C457" s="129">
        <v>1579</v>
      </c>
      <c r="D457" s="130">
        <v>8665083</v>
      </c>
    </row>
    <row r="458" spans="1:4" ht="14.1" hidden="1" customHeight="1" outlineLevel="1">
      <c r="A458" s="127" t="s">
        <v>214</v>
      </c>
      <c r="B458" s="128"/>
      <c r="C458" s="129">
        <v>0</v>
      </c>
      <c r="D458" s="130">
        <v>0</v>
      </c>
    </row>
    <row r="459" spans="1:4" ht="14.1" hidden="1" customHeight="1" outlineLevel="1">
      <c r="A459" s="127" t="s">
        <v>215</v>
      </c>
      <c r="B459" s="128"/>
      <c r="C459" s="129">
        <v>14</v>
      </c>
      <c r="D459" s="130">
        <v>70218</v>
      </c>
    </row>
    <row r="460" spans="1:4" ht="14.1" hidden="1" customHeight="1" outlineLevel="1">
      <c r="A460" s="127" t="s">
        <v>216</v>
      </c>
      <c r="B460" s="128"/>
      <c r="C460" s="131"/>
      <c r="D460" s="132"/>
    </row>
    <row r="461" spans="1:4" ht="14.1" hidden="1" customHeight="1" outlineLevel="1">
      <c r="A461" s="127" t="s">
        <v>217</v>
      </c>
      <c r="B461" s="128"/>
      <c r="C461" s="129">
        <v>3319</v>
      </c>
      <c r="D461" s="130">
        <v>16777886</v>
      </c>
    </row>
    <row r="462" spans="1:4" ht="14.1" hidden="1" customHeight="1" outlineLevel="1">
      <c r="A462" s="127" t="s">
        <v>218</v>
      </c>
      <c r="B462" s="128"/>
      <c r="C462" s="129">
        <v>775.98864874449168</v>
      </c>
      <c r="D462" s="130">
        <v>5511222</v>
      </c>
    </row>
    <row r="463" spans="1:4" ht="14.1" hidden="1" customHeight="1" outlineLevel="1">
      <c r="A463" s="127" t="s">
        <v>219</v>
      </c>
      <c r="B463" s="128"/>
      <c r="C463" s="129">
        <v>148</v>
      </c>
      <c r="D463" s="130">
        <v>807531.47</v>
      </c>
    </row>
    <row r="464" spans="1:4" ht="14.1" hidden="1" customHeight="1" outlineLevel="1">
      <c r="A464" s="127" t="s">
        <v>220</v>
      </c>
      <c r="B464" s="128"/>
      <c r="C464" s="129">
        <v>371</v>
      </c>
      <c r="D464" s="130">
        <v>2471918.0500000003</v>
      </c>
    </row>
    <row r="465" spans="1:4" ht="15.6" customHeight="1" collapsed="1">
      <c r="A465" s="133" t="s">
        <v>307</v>
      </c>
      <c r="B465" s="128">
        <v>2000</v>
      </c>
      <c r="C465" s="129">
        <f>SUM($C$441:$C$464)</f>
        <v>19132.988648744493</v>
      </c>
      <c r="D465" s="130">
        <f>SUM($D$441:$D$464)</f>
        <v>96428920.340000004</v>
      </c>
    </row>
    <row r="466" spans="1:4" ht="14.1" hidden="1" customHeight="1" outlineLevel="1">
      <c r="A466" s="127" t="s">
        <v>273</v>
      </c>
      <c r="B466" s="128"/>
      <c r="C466" s="129">
        <v>0</v>
      </c>
      <c r="D466" s="130">
        <v>0</v>
      </c>
    </row>
    <row r="467" spans="1:4" ht="14.1" hidden="1" customHeight="1" outlineLevel="1">
      <c r="A467" s="127" t="s">
        <v>203</v>
      </c>
      <c r="B467" s="128"/>
      <c r="C467" s="129">
        <v>196</v>
      </c>
      <c r="D467" s="130">
        <v>1904387</v>
      </c>
    </row>
    <row r="468" spans="1:4" ht="14.1" hidden="1" customHeight="1" outlineLevel="1">
      <c r="A468" s="127" t="s">
        <v>204</v>
      </c>
      <c r="B468" s="128"/>
      <c r="C468" s="129">
        <v>90</v>
      </c>
      <c r="D468" s="130">
        <v>770266.2</v>
      </c>
    </row>
    <row r="469" spans="1:4" ht="14.1" hidden="1" customHeight="1" outlineLevel="1">
      <c r="A469" s="127" t="s">
        <v>267</v>
      </c>
      <c r="B469" s="128"/>
      <c r="C469" s="131"/>
      <c r="D469" s="132"/>
    </row>
    <row r="470" spans="1:4" ht="14.1" hidden="1" customHeight="1" outlineLevel="1">
      <c r="A470" s="127" t="s">
        <v>274</v>
      </c>
      <c r="B470" s="128"/>
      <c r="C470" s="131"/>
      <c r="D470" s="132"/>
    </row>
    <row r="471" spans="1:4" ht="14.1" hidden="1" customHeight="1" outlineLevel="1">
      <c r="A471" s="127" t="s">
        <v>275</v>
      </c>
      <c r="B471" s="128"/>
      <c r="C471" s="131"/>
      <c r="D471" s="132"/>
    </row>
    <row r="472" spans="1:4" ht="14.1" hidden="1" customHeight="1" outlineLevel="1">
      <c r="A472" s="127" t="s">
        <v>205</v>
      </c>
      <c r="B472" s="128"/>
      <c r="C472" s="129">
        <v>787</v>
      </c>
      <c r="D472" s="130">
        <v>7040141</v>
      </c>
    </row>
    <row r="473" spans="1:4" ht="14.1" hidden="1" customHeight="1" outlineLevel="1">
      <c r="A473" s="127" t="s">
        <v>206</v>
      </c>
      <c r="B473" s="128"/>
      <c r="C473" s="129">
        <v>167</v>
      </c>
      <c r="D473" s="130">
        <v>1522572</v>
      </c>
    </row>
    <row r="474" spans="1:4" ht="14.1" hidden="1" customHeight="1" outlineLevel="1">
      <c r="A474" s="127" t="s">
        <v>268</v>
      </c>
      <c r="B474" s="128"/>
      <c r="C474" s="129">
        <v>1</v>
      </c>
      <c r="D474" s="130">
        <v>13844.395721877188</v>
      </c>
    </row>
    <row r="475" spans="1:4" ht="14.1" hidden="1" customHeight="1" outlineLevel="1">
      <c r="A475" s="127" t="s">
        <v>207</v>
      </c>
      <c r="B475" s="128"/>
      <c r="C475" s="129">
        <v>1091</v>
      </c>
      <c r="D475" s="130">
        <v>9134179</v>
      </c>
    </row>
    <row r="476" spans="1:4" ht="14.1" hidden="1" customHeight="1" outlineLevel="1">
      <c r="A476" s="127" t="s">
        <v>270</v>
      </c>
      <c r="B476" s="128"/>
      <c r="C476" s="129">
        <v>126</v>
      </c>
      <c r="D476" s="130">
        <v>1139862</v>
      </c>
    </row>
    <row r="477" spans="1:4" ht="14.1" hidden="1" customHeight="1" outlineLevel="1">
      <c r="A477" s="127" t="s">
        <v>208</v>
      </c>
      <c r="B477" s="128"/>
      <c r="C477" s="129">
        <v>1154</v>
      </c>
      <c r="D477" s="130">
        <v>10173106</v>
      </c>
    </row>
    <row r="478" spans="1:4" ht="14.1" hidden="1" customHeight="1" outlineLevel="1">
      <c r="A478" s="127" t="s">
        <v>209</v>
      </c>
      <c r="B478" s="128"/>
      <c r="C478" s="129">
        <v>80</v>
      </c>
      <c r="D478" s="130">
        <v>742343.06</v>
      </c>
    </row>
    <row r="479" spans="1:4" ht="14.1" hidden="1" customHeight="1" outlineLevel="1">
      <c r="A479" s="127" t="s">
        <v>210</v>
      </c>
      <c r="B479" s="128"/>
      <c r="C479" s="129">
        <v>278</v>
      </c>
      <c r="D479" s="130">
        <v>793511</v>
      </c>
    </row>
    <row r="480" spans="1:4" ht="14.1" hidden="1" customHeight="1" outlineLevel="1">
      <c r="A480" s="127" t="s">
        <v>211</v>
      </c>
      <c r="B480" s="128"/>
      <c r="C480" s="129">
        <v>0</v>
      </c>
      <c r="D480" s="130">
        <v>0</v>
      </c>
    </row>
    <row r="481" spans="1:4" ht="14.1" hidden="1" customHeight="1" outlineLevel="1">
      <c r="A481" s="127" t="s">
        <v>212</v>
      </c>
      <c r="B481" s="128"/>
      <c r="C481" s="129">
        <v>19</v>
      </c>
      <c r="D481" s="130">
        <v>195974.5</v>
      </c>
    </row>
    <row r="482" spans="1:4" ht="14.1" hidden="1" customHeight="1" outlineLevel="1">
      <c r="A482" s="127" t="s">
        <v>213</v>
      </c>
      <c r="B482" s="128"/>
      <c r="C482" s="129">
        <v>471</v>
      </c>
      <c r="D482" s="130">
        <v>4269847</v>
      </c>
    </row>
    <row r="483" spans="1:4" ht="14.1" hidden="1" customHeight="1" outlineLevel="1">
      <c r="A483" s="127" t="s">
        <v>214</v>
      </c>
      <c r="B483" s="128"/>
      <c r="C483" s="129">
        <v>0</v>
      </c>
      <c r="D483" s="130">
        <v>0</v>
      </c>
    </row>
    <row r="484" spans="1:4" ht="14.1" hidden="1" customHeight="1" outlineLevel="1">
      <c r="A484" s="127" t="s">
        <v>215</v>
      </c>
      <c r="B484" s="128"/>
      <c r="C484" s="131"/>
      <c r="D484" s="132"/>
    </row>
    <row r="485" spans="1:4" ht="14.1" hidden="1" customHeight="1" outlineLevel="1">
      <c r="A485" s="127" t="s">
        <v>216</v>
      </c>
      <c r="B485" s="128"/>
      <c r="C485" s="129">
        <v>0</v>
      </c>
      <c r="D485" s="130">
        <v>0</v>
      </c>
    </row>
    <row r="486" spans="1:4" ht="14.1" hidden="1" customHeight="1" outlineLevel="1">
      <c r="A486" s="127" t="s">
        <v>217</v>
      </c>
      <c r="B486" s="128"/>
      <c r="C486" s="129">
        <v>940</v>
      </c>
      <c r="D486" s="130">
        <v>8250462</v>
      </c>
    </row>
    <row r="487" spans="1:4" ht="14.1" hidden="1" customHeight="1" outlineLevel="1">
      <c r="A487" s="127" t="s">
        <v>218</v>
      </c>
      <c r="B487" s="128"/>
      <c r="C487" s="129">
        <v>169.88825863143055</v>
      </c>
      <c r="D487" s="130">
        <v>1898732.5</v>
      </c>
    </row>
    <row r="488" spans="1:4" ht="14.1" hidden="1" customHeight="1" outlineLevel="1">
      <c r="A488" s="127" t="s">
        <v>219</v>
      </c>
      <c r="B488" s="128"/>
      <c r="C488" s="129">
        <v>45</v>
      </c>
      <c r="D488" s="130">
        <v>399180.5</v>
      </c>
    </row>
    <row r="489" spans="1:4" ht="14.1" hidden="1" customHeight="1" outlineLevel="1">
      <c r="A489" s="127" t="s">
        <v>220</v>
      </c>
      <c r="B489" s="128"/>
      <c r="C489" s="129">
        <v>70</v>
      </c>
      <c r="D489" s="130">
        <v>831697.50000000012</v>
      </c>
    </row>
    <row r="490" spans="1:4" ht="15.6" customHeight="1" collapsed="1">
      <c r="A490" s="133" t="s">
        <v>308</v>
      </c>
      <c r="B490" s="128">
        <v>3000</v>
      </c>
      <c r="C490" s="129">
        <f>SUM($C$466:$C$489)</f>
        <v>5684.8882586314303</v>
      </c>
      <c r="D490" s="130">
        <f>SUM($D$466:$D$489)</f>
        <v>49080105.655721873</v>
      </c>
    </row>
    <row r="491" spans="1:4" ht="14.1" hidden="1" customHeight="1" outlineLevel="1">
      <c r="A491" s="127" t="s">
        <v>273</v>
      </c>
      <c r="B491" s="128"/>
      <c r="C491" s="129">
        <v>0</v>
      </c>
      <c r="D491" s="130">
        <v>0</v>
      </c>
    </row>
    <row r="492" spans="1:4" ht="14.1" hidden="1" customHeight="1" outlineLevel="1">
      <c r="A492" s="127" t="s">
        <v>203</v>
      </c>
      <c r="B492" s="128"/>
      <c r="C492" s="129">
        <v>92</v>
      </c>
      <c r="D492" s="130">
        <v>1280917</v>
      </c>
    </row>
    <row r="493" spans="1:4" ht="14.1" hidden="1" customHeight="1" outlineLevel="1">
      <c r="A493" s="127" t="s">
        <v>204</v>
      </c>
      <c r="B493" s="128"/>
      <c r="C493" s="129">
        <v>27</v>
      </c>
      <c r="D493" s="130">
        <v>277835.8</v>
      </c>
    </row>
    <row r="494" spans="1:4" ht="14.1" hidden="1" customHeight="1" outlineLevel="1">
      <c r="A494" s="127" t="s">
        <v>267</v>
      </c>
      <c r="B494" s="128"/>
      <c r="C494" s="131"/>
      <c r="D494" s="132"/>
    </row>
    <row r="495" spans="1:4" ht="14.1" hidden="1" customHeight="1" outlineLevel="1">
      <c r="A495" s="127" t="s">
        <v>274</v>
      </c>
      <c r="B495" s="128"/>
      <c r="C495" s="131"/>
      <c r="D495" s="132"/>
    </row>
    <row r="496" spans="1:4" ht="14.1" hidden="1" customHeight="1" outlineLevel="1">
      <c r="A496" s="127" t="s">
        <v>275</v>
      </c>
      <c r="B496" s="128"/>
      <c r="C496" s="131"/>
      <c r="D496" s="132"/>
    </row>
    <row r="497" spans="1:4" ht="14.1" hidden="1" customHeight="1" outlineLevel="1">
      <c r="A497" s="127" t="s">
        <v>205</v>
      </c>
      <c r="B497" s="128"/>
      <c r="C497" s="129">
        <v>391</v>
      </c>
      <c r="D497" s="130">
        <v>4337324</v>
      </c>
    </row>
    <row r="498" spans="1:4" ht="14.1" hidden="1" customHeight="1" outlineLevel="1">
      <c r="A498" s="127" t="s">
        <v>206</v>
      </c>
      <c r="B498" s="128"/>
      <c r="C498" s="129">
        <v>86</v>
      </c>
      <c r="D498" s="130">
        <v>1113489</v>
      </c>
    </row>
    <row r="499" spans="1:4" ht="14.1" hidden="1" customHeight="1" outlineLevel="1">
      <c r="A499" s="127" t="s">
        <v>268</v>
      </c>
      <c r="B499" s="128"/>
      <c r="C499" s="129">
        <v>0</v>
      </c>
      <c r="D499" s="130">
        <v>0</v>
      </c>
    </row>
    <row r="500" spans="1:4" ht="14.1" hidden="1" customHeight="1" outlineLevel="1">
      <c r="A500" s="127" t="s">
        <v>207</v>
      </c>
      <c r="B500" s="128"/>
      <c r="C500" s="129">
        <v>644</v>
      </c>
      <c r="D500" s="130">
        <v>7680449</v>
      </c>
    </row>
    <row r="501" spans="1:4" ht="14.1" hidden="1" customHeight="1" outlineLevel="1">
      <c r="A501" s="127" t="s">
        <v>270</v>
      </c>
      <c r="B501" s="128"/>
      <c r="C501" s="129">
        <v>51</v>
      </c>
      <c r="D501" s="130">
        <v>603254</v>
      </c>
    </row>
    <row r="502" spans="1:4" ht="14.1" hidden="1" customHeight="1" outlineLevel="1">
      <c r="A502" s="127" t="s">
        <v>208</v>
      </c>
      <c r="B502" s="128"/>
      <c r="C502" s="129">
        <v>593</v>
      </c>
      <c r="D502" s="130">
        <v>7153972</v>
      </c>
    </row>
    <row r="503" spans="1:4" ht="14.1" hidden="1" customHeight="1" outlineLevel="1">
      <c r="A503" s="127" t="s">
        <v>209</v>
      </c>
      <c r="B503" s="128"/>
      <c r="C503" s="129">
        <v>26</v>
      </c>
      <c r="D503" s="130">
        <v>337625.25</v>
      </c>
    </row>
    <row r="504" spans="1:4" ht="14.1" hidden="1" customHeight="1" outlineLevel="1">
      <c r="A504" s="127" t="s">
        <v>210</v>
      </c>
      <c r="B504" s="128"/>
      <c r="C504" s="129">
        <v>106</v>
      </c>
      <c r="D504" s="130">
        <v>365686</v>
      </c>
    </row>
    <row r="505" spans="1:4" ht="14.1" hidden="1" customHeight="1" outlineLevel="1">
      <c r="A505" s="127" t="s">
        <v>211</v>
      </c>
      <c r="B505" s="128"/>
      <c r="C505" s="129">
        <v>0</v>
      </c>
      <c r="D505" s="130">
        <v>0</v>
      </c>
    </row>
    <row r="506" spans="1:4" ht="14.1" hidden="1" customHeight="1" outlineLevel="1">
      <c r="A506" s="127" t="s">
        <v>212</v>
      </c>
      <c r="B506" s="128"/>
      <c r="C506" s="129">
        <v>2</v>
      </c>
      <c r="D506" s="130">
        <v>29331.5</v>
      </c>
    </row>
    <row r="507" spans="1:4" ht="14.1" hidden="1" customHeight="1" outlineLevel="1">
      <c r="A507" s="127" t="s">
        <v>213</v>
      </c>
      <c r="B507" s="128"/>
      <c r="C507" s="129">
        <v>221</v>
      </c>
      <c r="D507" s="130">
        <v>2705560</v>
      </c>
    </row>
    <row r="508" spans="1:4" ht="14.1" hidden="1" customHeight="1" outlineLevel="1">
      <c r="A508" s="127" t="s">
        <v>214</v>
      </c>
      <c r="B508" s="128"/>
      <c r="C508" s="129">
        <v>0</v>
      </c>
      <c r="D508" s="130">
        <v>0</v>
      </c>
    </row>
    <row r="509" spans="1:4" ht="14.1" hidden="1" customHeight="1" outlineLevel="1">
      <c r="A509" s="127" t="s">
        <v>215</v>
      </c>
      <c r="B509" s="128"/>
      <c r="C509" s="131"/>
      <c r="D509" s="132"/>
    </row>
    <row r="510" spans="1:4" ht="14.1" hidden="1" customHeight="1" outlineLevel="1">
      <c r="A510" s="127" t="s">
        <v>216</v>
      </c>
      <c r="B510" s="128"/>
      <c r="C510" s="129">
        <v>0</v>
      </c>
      <c r="D510" s="130">
        <v>0</v>
      </c>
    </row>
    <row r="511" spans="1:4" ht="14.1" hidden="1" customHeight="1" outlineLevel="1">
      <c r="A511" s="127" t="s">
        <v>217</v>
      </c>
      <c r="B511" s="128"/>
      <c r="C511" s="129">
        <v>462</v>
      </c>
      <c r="D511" s="130">
        <v>5480109</v>
      </c>
    </row>
    <row r="512" spans="1:4" ht="14.1" hidden="1" customHeight="1" outlineLevel="1">
      <c r="A512" s="127" t="s">
        <v>218</v>
      </c>
      <c r="B512" s="128"/>
      <c r="C512" s="129">
        <v>51.069739991475132</v>
      </c>
      <c r="D512" s="130">
        <v>757198</v>
      </c>
    </row>
    <row r="513" spans="1:4" ht="14.1" hidden="1" customHeight="1" outlineLevel="1">
      <c r="A513" s="127" t="s">
        <v>219</v>
      </c>
      <c r="B513" s="128"/>
      <c r="C513" s="129">
        <v>29</v>
      </c>
      <c r="D513" s="130">
        <v>346570.7</v>
      </c>
    </row>
    <row r="514" spans="1:4" ht="14.1" hidden="1" customHeight="1" outlineLevel="1">
      <c r="A514" s="127" t="s">
        <v>220</v>
      </c>
      <c r="B514" s="128"/>
      <c r="C514" s="129">
        <v>20</v>
      </c>
      <c r="D514" s="130">
        <v>328946.15000000002</v>
      </c>
    </row>
    <row r="515" spans="1:4" ht="15.6" customHeight="1" collapsed="1">
      <c r="A515" s="133" t="s">
        <v>309</v>
      </c>
      <c r="B515" s="128">
        <v>4000</v>
      </c>
      <c r="C515" s="129">
        <f>SUM($C$491:$C$514)</f>
        <v>2801.0697399914752</v>
      </c>
      <c r="D515" s="130">
        <f>SUM($D$491:$D$514)</f>
        <v>32798267.399999999</v>
      </c>
    </row>
    <row r="516" spans="1:4" ht="14.1" hidden="1" customHeight="1" outlineLevel="1">
      <c r="A516" s="127" t="s">
        <v>273</v>
      </c>
      <c r="B516" s="128"/>
      <c r="C516" s="129">
        <v>0</v>
      </c>
      <c r="D516" s="130">
        <v>0</v>
      </c>
    </row>
    <row r="517" spans="1:4" ht="14.1" hidden="1" customHeight="1" outlineLevel="1">
      <c r="A517" s="127" t="s">
        <v>203</v>
      </c>
      <c r="B517" s="128"/>
      <c r="C517" s="129">
        <v>44</v>
      </c>
      <c r="D517" s="130">
        <v>698549</v>
      </c>
    </row>
    <row r="518" spans="1:4" ht="14.1" hidden="1" customHeight="1" outlineLevel="1">
      <c r="A518" s="127" t="s">
        <v>204</v>
      </c>
      <c r="B518" s="128"/>
      <c r="C518" s="129">
        <v>23</v>
      </c>
      <c r="D518" s="130">
        <v>415631.55000000005</v>
      </c>
    </row>
    <row r="519" spans="1:4" ht="14.1" hidden="1" customHeight="1" outlineLevel="1">
      <c r="A519" s="127" t="s">
        <v>267</v>
      </c>
      <c r="B519" s="128"/>
      <c r="C519" s="131"/>
      <c r="D519" s="132"/>
    </row>
    <row r="520" spans="1:4" ht="14.1" hidden="1" customHeight="1" outlineLevel="1">
      <c r="A520" s="127" t="s">
        <v>274</v>
      </c>
      <c r="B520" s="128"/>
      <c r="C520" s="131"/>
      <c r="D520" s="132"/>
    </row>
    <row r="521" spans="1:4" ht="14.1" hidden="1" customHeight="1" outlineLevel="1">
      <c r="A521" s="127" t="s">
        <v>275</v>
      </c>
      <c r="B521" s="128"/>
      <c r="C521" s="131"/>
      <c r="D521" s="132"/>
    </row>
    <row r="522" spans="1:4" ht="14.1" hidden="1" customHeight="1" outlineLevel="1">
      <c r="A522" s="127" t="s">
        <v>205</v>
      </c>
      <c r="B522" s="128"/>
      <c r="C522" s="129">
        <v>327</v>
      </c>
      <c r="D522" s="130">
        <v>4934228</v>
      </c>
    </row>
    <row r="523" spans="1:4" ht="14.1" hidden="1" customHeight="1" outlineLevel="1">
      <c r="A523" s="127" t="s">
        <v>206</v>
      </c>
      <c r="B523" s="128"/>
      <c r="C523" s="129">
        <v>76</v>
      </c>
      <c r="D523" s="130">
        <v>1245774</v>
      </c>
    </row>
    <row r="524" spans="1:4" ht="14.1" hidden="1" customHeight="1" outlineLevel="1">
      <c r="A524" s="127" t="s">
        <v>268</v>
      </c>
      <c r="B524" s="128"/>
      <c r="C524" s="129">
        <v>0</v>
      </c>
      <c r="D524" s="130">
        <v>0</v>
      </c>
    </row>
    <row r="525" spans="1:4" ht="14.1" hidden="1" customHeight="1" outlineLevel="1">
      <c r="A525" s="127" t="s">
        <v>207</v>
      </c>
      <c r="B525" s="128"/>
      <c r="C525" s="129">
        <v>432</v>
      </c>
      <c r="D525" s="130">
        <v>6527560</v>
      </c>
    </row>
    <row r="526" spans="1:4" ht="14.1" hidden="1" customHeight="1" outlineLevel="1">
      <c r="A526" s="127" t="s">
        <v>270</v>
      </c>
      <c r="B526" s="128"/>
      <c r="C526" s="129">
        <v>24</v>
      </c>
      <c r="D526" s="130">
        <v>344205</v>
      </c>
    </row>
    <row r="527" spans="1:4" ht="14.1" hidden="1" customHeight="1" outlineLevel="1">
      <c r="A527" s="127" t="s">
        <v>208</v>
      </c>
      <c r="B527" s="128"/>
      <c r="C527" s="129">
        <v>389</v>
      </c>
      <c r="D527" s="130">
        <v>5565763</v>
      </c>
    </row>
    <row r="528" spans="1:4" ht="14.1" hidden="1" customHeight="1" outlineLevel="1">
      <c r="A528" s="127" t="s">
        <v>209</v>
      </c>
      <c r="B528" s="128"/>
      <c r="C528" s="129">
        <v>13</v>
      </c>
      <c r="D528" s="130">
        <v>216315.9</v>
      </c>
    </row>
    <row r="529" spans="1:4" ht="14.1" hidden="1" customHeight="1" outlineLevel="1">
      <c r="A529" s="127" t="s">
        <v>210</v>
      </c>
      <c r="B529" s="128"/>
      <c r="C529" s="129">
        <v>37</v>
      </c>
      <c r="D529" s="130">
        <v>199943</v>
      </c>
    </row>
    <row r="530" spans="1:4" ht="14.1" hidden="1" customHeight="1" outlineLevel="1">
      <c r="A530" s="127" t="s">
        <v>211</v>
      </c>
      <c r="B530" s="128"/>
      <c r="C530" s="129">
        <v>0</v>
      </c>
      <c r="D530" s="130">
        <v>0</v>
      </c>
    </row>
    <row r="531" spans="1:4" ht="14.1" hidden="1" customHeight="1" outlineLevel="1">
      <c r="A531" s="127" t="s">
        <v>212</v>
      </c>
      <c r="B531" s="128"/>
      <c r="C531" s="129">
        <v>1</v>
      </c>
      <c r="D531" s="130">
        <v>20824.2</v>
      </c>
    </row>
    <row r="532" spans="1:4" ht="14.1" hidden="1" customHeight="1" outlineLevel="1">
      <c r="A532" s="127" t="s">
        <v>213</v>
      </c>
      <c r="B532" s="128"/>
      <c r="C532" s="129">
        <v>121</v>
      </c>
      <c r="D532" s="130">
        <v>1837636</v>
      </c>
    </row>
    <row r="533" spans="1:4" ht="14.1" hidden="1" customHeight="1" outlineLevel="1">
      <c r="A533" s="127" t="s">
        <v>214</v>
      </c>
      <c r="B533" s="128"/>
      <c r="C533" s="129">
        <v>0</v>
      </c>
      <c r="D533" s="130">
        <v>0</v>
      </c>
    </row>
    <row r="534" spans="1:4" ht="14.1" hidden="1" customHeight="1" outlineLevel="1">
      <c r="A534" s="127" t="s">
        <v>215</v>
      </c>
      <c r="B534" s="128"/>
      <c r="C534" s="131"/>
      <c r="D534" s="132"/>
    </row>
    <row r="535" spans="1:4" ht="14.1" hidden="1" customHeight="1" outlineLevel="1">
      <c r="A535" s="127" t="s">
        <v>216</v>
      </c>
      <c r="B535" s="128"/>
      <c r="C535" s="129">
        <v>0</v>
      </c>
      <c r="D535" s="130">
        <v>0</v>
      </c>
    </row>
    <row r="536" spans="1:4" ht="14.1" hidden="1" customHeight="1" outlineLevel="1">
      <c r="A536" s="127" t="s">
        <v>217</v>
      </c>
      <c r="B536" s="128"/>
      <c r="C536" s="129">
        <v>266</v>
      </c>
      <c r="D536" s="130">
        <v>4051652</v>
      </c>
    </row>
    <row r="537" spans="1:4" ht="14.1" hidden="1" customHeight="1" outlineLevel="1">
      <c r="A537" s="127" t="s">
        <v>218</v>
      </c>
      <c r="B537" s="128"/>
      <c r="C537" s="129">
        <v>32</v>
      </c>
      <c r="D537" s="130">
        <v>626840</v>
      </c>
    </row>
    <row r="538" spans="1:4" ht="14.1" hidden="1" customHeight="1" outlineLevel="1">
      <c r="A538" s="127" t="s">
        <v>219</v>
      </c>
      <c r="B538" s="128"/>
      <c r="C538" s="129">
        <v>5</v>
      </c>
      <c r="D538" s="130">
        <v>71973.399999999994</v>
      </c>
    </row>
    <row r="539" spans="1:4" ht="14.1" hidden="1" customHeight="1" outlineLevel="1">
      <c r="A539" s="127" t="s">
        <v>220</v>
      </c>
      <c r="B539" s="128"/>
      <c r="C539" s="129">
        <v>15</v>
      </c>
      <c r="D539" s="130">
        <v>312393.7</v>
      </c>
    </row>
    <row r="540" spans="1:4" ht="15.6" customHeight="1" collapsed="1">
      <c r="A540" s="133" t="s">
        <v>310</v>
      </c>
      <c r="B540" s="128">
        <v>5000</v>
      </c>
      <c r="C540" s="129">
        <f>SUM($C$516:$C$539)</f>
        <v>1805</v>
      </c>
      <c r="D540" s="130">
        <f>SUM($D$516:$D$539)</f>
        <v>27069288.749999996</v>
      </c>
    </row>
    <row r="541" spans="1:4" ht="14.1" hidden="1" customHeight="1" outlineLevel="1">
      <c r="A541" s="127" t="s">
        <v>273</v>
      </c>
      <c r="B541" s="128"/>
      <c r="C541" s="129">
        <v>0</v>
      </c>
      <c r="D541" s="130">
        <v>0</v>
      </c>
    </row>
    <row r="542" spans="1:4" ht="14.1" hidden="1" customHeight="1" outlineLevel="1">
      <c r="A542" s="127" t="s">
        <v>203</v>
      </c>
      <c r="B542" s="128"/>
      <c r="C542" s="129">
        <v>125</v>
      </c>
      <c r="D542" s="130">
        <v>2971068</v>
      </c>
    </row>
    <row r="543" spans="1:4" ht="14.1" hidden="1" customHeight="1" outlineLevel="1">
      <c r="A543" s="127" t="s">
        <v>204</v>
      </c>
      <c r="B543" s="128"/>
      <c r="C543" s="129">
        <v>13</v>
      </c>
      <c r="D543" s="130">
        <v>319420</v>
      </c>
    </row>
    <row r="544" spans="1:4" ht="14.1" hidden="1" customHeight="1" outlineLevel="1">
      <c r="A544" s="127" t="s">
        <v>267</v>
      </c>
      <c r="B544" s="128"/>
      <c r="C544" s="131"/>
      <c r="D544" s="132"/>
    </row>
    <row r="545" spans="1:4" ht="14.1" hidden="1" customHeight="1" outlineLevel="1">
      <c r="A545" s="127" t="s">
        <v>274</v>
      </c>
      <c r="B545" s="128"/>
      <c r="C545" s="131"/>
      <c r="D545" s="132"/>
    </row>
    <row r="546" spans="1:4" ht="14.1" hidden="1" customHeight="1" outlineLevel="1">
      <c r="A546" s="127" t="s">
        <v>275</v>
      </c>
      <c r="B546" s="128"/>
      <c r="C546" s="131"/>
      <c r="D546" s="132"/>
    </row>
    <row r="547" spans="1:4" ht="14.1" hidden="1" customHeight="1" outlineLevel="1">
      <c r="A547" s="127" t="s">
        <v>205</v>
      </c>
      <c r="B547" s="128"/>
      <c r="C547" s="129">
        <v>1222</v>
      </c>
      <c r="D547" s="130">
        <v>29170498</v>
      </c>
    </row>
    <row r="548" spans="1:4" ht="14.1" hidden="1" customHeight="1" outlineLevel="1">
      <c r="A548" s="127" t="s">
        <v>206</v>
      </c>
      <c r="B548" s="128"/>
      <c r="C548" s="129">
        <v>199</v>
      </c>
      <c r="D548" s="130">
        <v>5420041</v>
      </c>
    </row>
    <row r="549" spans="1:4" ht="14.1" hidden="1" customHeight="1" outlineLevel="1">
      <c r="A549" s="127" t="s">
        <v>268</v>
      </c>
      <c r="B549" s="128"/>
      <c r="C549" s="129">
        <v>0</v>
      </c>
      <c r="D549" s="130">
        <v>0</v>
      </c>
    </row>
    <row r="550" spans="1:4" ht="14.1" hidden="1" customHeight="1" outlineLevel="1">
      <c r="A550" s="127" t="s">
        <v>207</v>
      </c>
      <c r="B550" s="128"/>
      <c r="C550" s="129">
        <v>1000</v>
      </c>
      <c r="D550" s="130">
        <v>25464933</v>
      </c>
    </row>
    <row r="551" spans="1:4" ht="14.1" hidden="1" customHeight="1" outlineLevel="1">
      <c r="A551" s="127" t="s">
        <v>270</v>
      </c>
      <c r="B551" s="128"/>
      <c r="C551" s="129">
        <v>55</v>
      </c>
      <c r="D551" s="130">
        <v>1263743</v>
      </c>
    </row>
    <row r="552" spans="1:4" ht="14.1" hidden="1" customHeight="1" outlineLevel="1">
      <c r="A552" s="127" t="s">
        <v>208</v>
      </c>
      <c r="B552" s="128"/>
      <c r="C552" s="129">
        <v>1428</v>
      </c>
      <c r="D552" s="130">
        <v>36219910</v>
      </c>
    </row>
    <row r="553" spans="1:4" ht="14.1" hidden="1" customHeight="1" outlineLevel="1">
      <c r="A553" s="127" t="s">
        <v>209</v>
      </c>
      <c r="B553" s="128"/>
      <c r="C553" s="129">
        <v>11</v>
      </c>
      <c r="D553" s="130">
        <v>261447.6</v>
      </c>
    </row>
    <row r="554" spans="1:4" ht="14.1" hidden="1" customHeight="1" outlineLevel="1">
      <c r="A554" s="127" t="s">
        <v>210</v>
      </c>
      <c r="B554" s="128"/>
      <c r="C554" s="129">
        <v>8</v>
      </c>
      <c r="D554" s="130">
        <v>120571</v>
      </c>
    </row>
    <row r="555" spans="1:4" ht="14.1" hidden="1" customHeight="1" outlineLevel="1">
      <c r="A555" s="127" t="s">
        <v>211</v>
      </c>
      <c r="B555" s="128"/>
      <c r="C555" s="129">
        <v>0</v>
      </c>
      <c r="D555" s="130">
        <v>0</v>
      </c>
    </row>
    <row r="556" spans="1:4" ht="14.1" hidden="1" customHeight="1" outlineLevel="1">
      <c r="A556" s="127" t="s">
        <v>212</v>
      </c>
      <c r="B556" s="128"/>
      <c r="C556" s="129">
        <v>6</v>
      </c>
      <c r="D556" s="130">
        <v>187297</v>
      </c>
    </row>
    <row r="557" spans="1:4" ht="14.1" hidden="1" customHeight="1" outlineLevel="1">
      <c r="A557" s="127" t="s">
        <v>213</v>
      </c>
      <c r="B557" s="128"/>
      <c r="C557" s="129">
        <v>326</v>
      </c>
      <c r="D557" s="130">
        <v>7807198</v>
      </c>
    </row>
    <row r="558" spans="1:4" ht="14.1" hidden="1" customHeight="1" outlineLevel="1">
      <c r="A558" s="127" t="s">
        <v>214</v>
      </c>
      <c r="B558" s="128"/>
      <c r="C558" s="129">
        <v>0</v>
      </c>
      <c r="D558" s="130">
        <v>0</v>
      </c>
    </row>
    <row r="559" spans="1:4" ht="14.1" hidden="1" customHeight="1" outlineLevel="1">
      <c r="A559" s="127" t="s">
        <v>215</v>
      </c>
      <c r="B559" s="128"/>
      <c r="C559" s="131"/>
      <c r="D559" s="132"/>
    </row>
    <row r="560" spans="1:4" ht="14.1" hidden="1" customHeight="1" outlineLevel="1">
      <c r="A560" s="127" t="s">
        <v>216</v>
      </c>
      <c r="B560" s="128"/>
      <c r="C560" s="129">
        <v>0</v>
      </c>
      <c r="D560" s="130">
        <v>0</v>
      </c>
    </row>
    <row r="561" spans="1:4" ht="14.1" hidden="1" customHeight="1" outlineLevel="1">
      <c r="A561" s="127" t="s">
        <v>217</v>
      </c>
      <c r="B561" s="128"/>
      <c r="C561" s="129">
        <v>725</v>
      </c>
      <c r="D561" s="130">
        <v>17033621</v>
      </c>
    </row>
    <row r="562" spans="1:4" ht="14.1" hidden="1" customHeight="1" outlineLevel="1">
      <c r="A562" s="127" t="s">
        <v>218</v>
      </c>
      <c r="B562" s="128"/>
      <c r="C562" s="129">
        <v>48.679038657005151</v>
      </c>
      <c r="D562" s="130">
        <v>1558177.8</v>
      </c>
    </row>
    <row r="563" spans="1:4" ht="14.1" hidden="1" customHeight="1" outlineLevel="1">
      <c r="A563" s="127" t="s">
        <v>219</v>
      </c>
      <c r="B563" s="128"/>
      <c r="C563" s="129">
        <v>7</v>
      </c>
      <c r="D563" s="130">
        <v>136989</v>
      </c>
    </row>
    <row r="564" spans="1:4" ht="14.1" hidden="1" customHeight="1" outlineLevel="1">
      <c r="A564" s="127" t="s">
        <v>220</v>
      </c>
      <c r="B564" s="128"/>
      <c r="C564" s="129">
        <v>24</v>
      </c>
      <c r="D564" s="130">
        <v>739371.79999999993</v>
      </c>
    </row>
    <row r="565" spans="1:4" ht="15.6" customHeight="1" collapsed="1">
      <c r="A565" s="133" t="s">
        <v>311</v>
      </c>
      <c r="B565" s="128">
        <v>15000</v>
      </c>
      <c r="C565" s="129">
        <f>SUM($C$541:$C$564)</f>
        <v>5197.6790386570055</v>
      </c>
      <c r="D565" s="130">
        <f>SUM($D$541:$D$564)</f>
        <v>128674286.19999999</v>
      </c>
    </row>
    <row r="566" spans="1:4" ht="14.1" hidden="1" customHeight="1" outlineLevel="1">
      <c r="A566" s="127" t="s">
        <v>273</v>
      </c>
      <c r="B566" s="128"/>
      <c r="C566" s="129">
        <v>0</v>
      </c>
      <c r="D566" s="130">
        <v>0</v>
      </c>
    </row>
    <row r="567" spans="1:4" ht="14.1" hidden="1" customHeight="1" outlineLevel="1">
      <c r="A567" s="127" t="s">
        <v>203</v>
      </c>
      <c r="B567" s="128"/>
      <c r="C567" s="129">
        <v>4</v>
      </c>
      <c r="D567" s="130">
        <v>65335</v>
      </c>
    </row>
    <row r="568" spans="1:4" ht="14.1" hidden="1" customHeight="1" outlineLevel="1">
      <c r="A568" s="127" t="s">
        <v>204</v>
      </c>
      <c r="B568" s="128"/>
      <c r="C568" s="129">
        <v>3</v>
      </c>
      <c r="D568" s="130">
        <v>137386</v>
      </c>
    </row>
    <row r="569" spans="1:4" ht="14.1" hidden="1" customHeight="1" outlineLevel="1">
      <c r="A569" s="127" t="s">
        <v>267</v>
      </c>
      <c r="B569" s="128"/>
      <c r="C569" s="131"/>
      <c r="D569" s="132"/>
    </row>
    <row r="570" spans="1:4" ht="14.1" hidden="1" customHeight="1" outlineLevel="1">
      <c r="A570" s="127" t="s">
        <v>274</v>
      </c>
      <c r="B570" s="128"/>
      <c r="C570" s="131"/>
      <c r="D570" s="132"/>
    </row>
    <row r="571" spans="1:4" ht="14.1" hidden="1" customHeight="1" outlineLevel="1">
      <c r="A571" s="127" t="s">
        <v>275</v>
      </c>
      <c r="B571" s="128"/>
      <c r="C571" s="131"/>
      <c r="D571" s="132"/>
    </row>
    <row r="572" spans="1:4" ht="14.1" hidden="1" customHeight="1" outlineLevel="1">
      <c r="A572" s="127" t="s">
        <v>205</v>
      </c>
      <c r="B572" s="128"/>
      <c r="C572" s="129">
        <v>352</v>
      </c>
      <c r="D572" s="130">
        <v>14431856</v>
      </c>
    </row>
    <row r="573" spans="1:4" ht="14.1" hidden="1" customHeight="1" outlineLevel="1">
      <c r="A573" s="127" t="s">
        <v>206</v>
      </c>
      <c r="B573" s="128"/>
      <c r="C573" s="129">
        <v>47</v>
      </c>
      <c r="D573" s="130">
        <v>2378376</v>
      </c>
    </row>
    <row r="574" spans="1:4" ht="14.1" hidden="1" customHeight="1" outlineLevel="1">
      <c r="A574" s="127" t="s">
        <v>268</v>
      </c>
      <c r="B574" s="128"/>
      <c r="C574" s="129">
        <v>0</v>
      </c>
      <c r="D574" s="130">
        <v>0</v>
      </c>
    </row>
    <row r="575" spans="1:4" ht="14.1" hidden="1" customHeight="1" outlineLevel="1">
      <c r="A575" s="127" t="s">
        <v>207</v>
      </c>
      <c r="B575" s="128"/>
      <c r="C575" s="129">
        <v>259</v>
      </c>
      <c r="D575" s="130">
        <v>11207725</v>
      </c>
    </row>
    <row r="576" spans="1:4" ht="14.1" hidden="1" customHeight="1" outlineLevel="1">
      <c r="A576" s="127" t="s">
        <v>270</v>
      </c>
      <c r="B576" s="128"/>
      <c r="C576" s="129">
        <v>5</v>
      </c>
      <c r="D576" s="130">
        <v>175162</v>
      </c>
    </row>
    <row r="577" spans="1:4" ht="14.1" hidden="1" customHeight="1" outlineLevel="1">
      <c r="A577" s="127" t="s">
        <v>208</v>
      </c>
      <c r="B577" s="128"/>
      <c r="C577" s="129">
        <v>473</v>
      </c>
      <c r="D577" s="130">
        <v>20858890</v>
      </c>
    </row>
    <row r="578" spans="1:4" ht="14.1" hidden="1" customHeight="1" outlineLevel="1">
      <c r="A578" s="127" t="s">
        <v>209</v>
      </c>
      <c r="B578" s="128"/>
      <c r="C578" s="131"/>
      <c r="D578" s="132"/>
    </row>
    <row r="579" spans="1:4" ht="14.1" hidden="1" customHeight="1" outlineLevel="1">
      <c r="A579" s="127" t="s">
        <v>210</v>
      </c>
      <c r="B579" s="128"/>
      <c r="C579" s="129">
        <v>19</v>
      </c>
      <c r="D579" s="130">
        <v>188777</v>
      </c>
    </row>
    <row r="580" spans="1:4" ht="14.1" hidden="1" customHeight="1" outlineLevel="1">
      <c r="A580" s="127" t="s">
        <v>211</v>
      </c>
      <c r="B580" s="128"/>
      <c r="C580" s="129">
        <v>0</v>
      </c>
      <c r="D580" s="130">
        <v>0</v>
      </c>
    </row>
    <row r="581" spans="1:4" ht="14.1" hidden="1" customHeight="1" outlineLevel="1">
      <c r="A581" s="127" t="s">
        <v>212</v>
      </c>
      <c r="B581" s="128"/>
      <c r="C581" s="129">
        <v>0</v>
      </c>
      <c r="D581" s="130">
        <v>0</v>
      </c>
    </row>
    <row r="582" spans="1:4" ht="14.1" hidden="1" customHeight="1" outlineLevel="1">
      <c r="A582" s="127" t="s">
        <v>213</v>
      </c>
      <c r="B582" s="128"/>
      <c r="C582" s="129">
        <v>75</v>
      </c>
      <c r="D582" s="130">
        <v>3147001</v>
      </c>
    </row>
    <row r="583" spans="1:4" ht="14.1" hidden="1" customHeight="1" outlineLevel="1">
      <c r="A583" s="127" t="s">
        <v>214</v>
      </c>
      <c r="B583" s="128"/>
      <c r="C583" s="129">
        <v>0</v>
      </c>
      <c r="D583" s="130">
        <v>0</v>
      </c>
    </row>
    <row r="584" spans="1:4" ht="14.1" hidden="1" customHeight="1" outlineLevel="1">
      <c r="A584" s="127" t="s">
        <v>215</v>
      </c>
      <c r="B584" s="128"/>
      <c r="C584" s="131"/>
      <c r="D584" s="132"/>
    </row>
    <row r="585" spans="1:4" ht="14.1" hidden="1" customHeight="1" outlineLevel="1">
      <c r="A585" s="127" t="s">
        <v>216</v>
      </c>
      <c r="B585" s="128"/>
      <c r="C585" s="129">
        <v>0</v>
      </c>
      <c r="D585" s="130">
        <v>0</v>
      </c>
    </row>
    <row r="586" spans="1:4" ht="14.1" hidden="1" customHeight="1" outlineLevel="1">
      <c r="A586" s="127" t="s">
        <v>217</v>
      </c>
      <c r="B586" s="128"/>
      <c r="C586" s="129">
        <v>164</v>
      </c>
      <c r="D586" s="130">
        <v>6994134</v>
      </c>
    </row>
    <row r="587" spans="1:4" ht="14.1" hidden="1" customHeight="1" outlineLevel="1">
      <c r="A587" s="127" t="s">
        <v>218</v>
      </c>
      <c r="B587" s="128"/>
      <c r="C587" s="129">
        <v>2</v>
      </c>
      <c r="D587" s="130">
        <v>92224</v>
      </c>
    </row>
    <row r="588" spans="1:4" ht="14.1" hidden="1" customHeight="1" outlineLevel="1">
      <c r="A588" s="127" t="s">
        <v>219</v>
      </c>
      <c r="B588" s="128"/>
      <c r="C588" s="129">
        <v>1</v>
      </c>
      <c r="D588" s="130">
        <v>100</v>
      </c>
    </row>
    <row r="589" spans="1:4" ht="14.1" hidden="1" customHeight="1" outlineLevel="1">
      <c r="A589" s="127" t="s">
        <v>220</v>
      </c>
      <c r="B589" s="128"/>
      <c r="C589" s="131"/>
      <c r="D589" s="132"/>
    </row>
    <row r="590" spans="1:4" ht="15.6" customHeight="1" collapsed="1">
      <c r="A590" s="133" t="s">
        <v>312</v>
      </c>
      <c r="B590" s="128">
        <v>25000</v>
      </c>
      <c r="C590" s="129">
        <f>SUM($C$566:$C$589)</f>
        <v>1404</v>
      </c>
      <c r="D590" s="130">
        <f>SUM($D$566:$D$589)</f>
        <v>59676966</v>
      </c>
    </row>
    <row r="591" spans="1:4" ht="14.1" hidden="1" customHeight="1" outlineLevel="1">
      <c r="A591" s="127" t="s">
        <v>273</v>
      </c>
      <c r="B591" s="128"/>
      <c r="C591" s="129">
        <v>0</v>
      </c>
      <c r="D591" s="130">
        <v>0</v>
      </c>
    </row>
    <row r="592" spans="1:4" ht="14.1" hidden="1" customHeight="1" outlineLevel="1">
      <c r="A592" s="127" t="s">
        <v>203</v>
      </c>
      <c r="B592" s="128"/>
      <c r="C592" s="129">
        <v>1</v>
      </c>
      <c r="D592" s="130">
        <v>94801</v>
      </c>
    </row>
    <row r="593" spans="1:4" ht="14.1" hidden="1" customHeight="1" outlineLevel="1">
      <c r="A593" s="127" t="s">
        <v>204</v>
      </c>
      <c r="B593" s="128"/>
      <c r="C593" s="129">
        <v>0</v>
      </c>
      <c r="D593" s="130">
        <v>0</v>
      </c>
    </row>
    <row r="594" spans="1:4" ht="14.1" hidden="1" customHeight="1" outlineLevel="1">
      <c r="A594" s="127" t="s">
        <v>267</v>
      </c>
      <c r="B594" s="128"/>
      <c r="C594" s="131"/>
      <c r="D594" s="132"/>
    </row>
    <row r="595" spans="1:4" ht="14.1" hidden="1" customHeight="1" outlineLevel="1">
      <c r="A595" s="127" t="s">
        <v>274</v>
      </c>
      <c r="B595" s="128"/>
      <c r="C595" s="131"/>
      <c r="D595" s="132"/>
    </row>
    <row r="596" spans="1:4" ht="14.1" hidden="1" customHeight="1" outlineLevel="1">
      <c r="A596" s="127" t="s">
        <v>275</v>
      </c>
      <c r="B596" s="128"/>
      <c r="C596" s="131"/>
      <c r="D596" s="132"/>
    </row>
    <row r="597" spans="1:4" ht="14.1" hidden="1" customHeight="1" outlineLevel="1">
      <c r="A597" s="127" t="s">
        <v>205</v>
      </c>
      <c r="B597" s="128"/>
      <c r="C597" s="129">
        <v>330</v>
      </c>
      <c r="D597" s="130">
        <v>18840908</v>
      </c>
    </row>
    <row r="598" spans="1:4" ht="14.1" hidden="1" customHeight="1" outlineLevel="1">
      <c r="A598" s="127" t="s">
        <v>206</v>
      </c>
      <c r="B598" s="128"/>
      <c r="C598" s="129">
        <v>47</v>
      </c>
      <c r="D598" s="130">
        <v>2836816</v>
      </c>
    </row>
    <row r="599" spans="1:4" ht="14.1" hidden="1" customHeight="1" outlineLevel="1">
      <c r="A599" s="127" t="s">
        <v>268</v>
      </c>
      <c r="B599" s="128"/>
      <c r="C599" s="129">
        <v>0</v>
      </c>
      <c r="D599" s="130">
        <v>0</v>
      </c>
    </row>
    <row r="600" spans="1:4" ht="14.1" hidden="1" customHeight="1" outlineLevel="1">
      <c r="A600" s="127" t="s">
        <v>207</v>
      </c>
      <c r="B600" s="128"/>
      <c r="C600" s="129">
        <v>240</v>
      </c>
      <c r="D600" s="130">
        <v>15180671</v>
      </c>
    </row>
    <row r="601" spans="1:4" ht="14.1" hidden="1" customHeight="1" outlineLevel="1">
      <c r="A601" s="127" t="s">
        <v>270</v>
      </c>
      <c r="B601" s="128"/>
      <c r="C601" s="129">
        <v>3</v>
      </c>
      <c r="D601" s="130">
        <v>222017</v>
      </c>
    </row>
    <row r="602" spans="1:4" ht="14.1" hidden="1" customHeight="1" outlineLevel="1">
      <c r="A602" s="127" t="s">
        <v>208</v>
      </c>
      <c r="B602" s="128"/>
      <c r="C602" s="129">
        <v>495</v>
      </c>
      <c r="D602" s="130">
        <v>26884876</v>
      </c>
    </row>
    <row r="603" spans="1:4" ht="14.1" hidden="1" customHeight="1" outlineLevel="1">
      <c r="A603" s="127" t="s">
        <v>209</v>
      </c>
      <c r="B603" s="128"/>
      <c r="C603" s="131"/>
      <c r="D603" s="132"/>
    </row>
    <row r="604" spans="1:4" ht="14.1" hidden="1" customHeight="1" outlineLevel="1">
      <c r="A604" s="127" t="s">
        <v>210</v>
      </c>
      <c r="B604" s="128"/>
      <c r="C604" s="129">
        <v>9</v>
      </c>
      <c r="D604" s="130">
        <v>105074</v>
      </c>
    </row>
    <row r="605" spans="1:4" ht="14.1" hidden="1" customHeight="1" outlineLevel="1">
      <c r="A605" s="127" t="s">
        <v>211</v>
      </c>
      <c r="B605" s="128"/>
      <c r="C605" s="129">
        <v>0</v>
      </c>
      <c r="D605" s="130">
        <v>0</v>
      </c>
    </row>
    <row r="606" spans="1:4" ht="14.1" hidden="1" customHeight="1" outlineLevel="1">
      <c r="A606" s="127" t="s">
        <v>212</v>
      </c>
      <c r="B606" s="128"/>
      <c r="C606" s="129">
        <v>0</v>
      </c>
      <c r="D606" s="130">
        <v>0</v>
      </c>
    </row>
    <row r="607" spans="1:4" ht="14.1" hidden="1" customHeight="1" outlineLevel="1">
      <c r="A607" s="127" t="s">
        <v>213</v>
      </c>
      <c r="B607" s="128"/>
      <c r="C607" s="129">
        <v>65</v>
      </c>
      <c r="D607" s="130">
        <v>4017955</v>
      </c>
    </row>
    <row r="608" spans="1:4" ht="14.1" hidden="1" customHeight="1" outlineLevel="1">
      <c r="A608" s="127" t="s">
        <v>214</v>
      </c>
      <c r="B608" s="128"/>
      <c r="C608" s="129">
        <v>0</v>
      </c>
      <c r="D608" s="130">
        <v>0</v>
      </c>
    </row>
    <row r="609" spans="1:4" ht="14.1" hidden="1" customHeight="1" outlineLevel="1">
      <c r="A609" s="127" t="s">
        <v>215</v>
      </c>
      <c r="B609" s="128"/>
      <c r="C609" s="131"/>
      <c r="D609" s="132"/>
    </row>
    <row r="610" spans="1:4" ht="14.1" hidden="1" customHeight="1" outlineLevel="1">
      <c r="A610" s="127" t="s">
        <v>216</v>
      </c>
      <c r="B610" s="128"/>
      <c r="C610" s="129">
        <v>0</v>
      </c>
      <c r="D610" s="130">
        <v>0</v>
      </c>
    </row>
    <row r="611" spans="1:4" ht="14.1" hidden="1" customHeight="1" outlineLevel="1">
      <c r="A611" s="127" t="s">
        <v>217</v>
      </c>
      <c r="B611" s="128"/>
      <c r="C611" s="129">
        <v>109</v>
      </c>
      <c r="D611" s="130">
        <v>6722257</v>
      </c>
    </row>
    <row r="612" spans="1:4" ht="14.1" hidden="1" customHeight="1" outlineLevel="1">
      <c r="A612" s="127" t="s">
        <v>218</v>
      </c>
      <c r="B612" s="128"/>
      <c r="C612" s="131"/>
      <c r="D612" s="132"/>
    </row>
    <row r="613" spans="1:4" ht="14.1" hidden="1" customHeight="1" outlineLevel="1">
      <c r="A613" s="127" t="s">
        <v>219</v>
      </c>
      <c r="B613" s="128"/>
      <c r="C613" s="129">
        <v>0</v>
      </c>
      <c r="D613" s="130">
        <v>0</v>
      </c>
    </row>
    <row r="614" spans="1:4" ht="14.1" hidden="1" customHeight="1" outlineLevel="1">
      <c r="A614" s="127" t="s">
        <v>220</v>
      </c>
      <c r="B614" s="128"/>
      <c r="C614" s="131"/>
      <c r="D614" s="132"/>
    </row>
    <row r="615" spans="1:4" ht="15.6" customHeight="1" collapsed="1">
      <c r="A615" s="133" t="s">
        <v>313</v>
      </c>
      <c r="B615" s="128">
        <v>50000</v>
      </c>
      <c r="C615" s="129">
        <f>SUM($C$591:$C$614)</f>
        <v>1299</v>
      </c>
      <c r="D615" s="130">
        <f>SUM($D$591:$D$614)</f>
        <v>74905375</v>
      </c>
    </row>
    <row r="616" spans="1:4" ht="14.1" hidden="1" customHeight="1" outlineLevel="1">
      <c r="A616" s="127" t="s">
        <v>273</v>
      </c>
      <c r="B616" s="128"/>
      <c r="C616" s="129">
        <v>0</v>
      </c>
      <c r="D616" s="130">
        <v>0</v>
      </c>
    </row>
    <row r="617" spans="1:4" ht="14.1" hidden="1" customHeight="1" outlineLevel="1">
      <c r="A617" s="127" t="s">
        <v>203</v>
      </c>
      <c r="B617" s="128"/>
      <c r="C617" s="129">
        <v>0</v>
      </c>
      <c r="D617" s="130">
        <v>0</v>
      </c>
    </row>
    <row r="618" spans="1:4" ht="14.1" hidden="1" customHeight="1" outlineLevel="1">
      <c r="A618" s="127" t="s">
        <v>204</v>
      </c>
      <c r="B618" s="128"/>
      <c r="C618" s="129">
        <v>0</v>
      </c>
      <c r="D618" s="130">
        <v>0</v>
      </c>
    </row>
    <row r="619" spans="1:4" ht="14.1" hidden="1" customHeight="1" outlineLevel="1">
      <c r="A619" s="127" t="s">
        <v>267</v>
      </c>
      <c r="B619" s="128"/>
      <c r="C619" s="131"/>
      <c r="D619" s="132"/>
    </row>
    <row r="620" spans="1:4" ht="14.1" hidden="1" customHeight="1" outlineLevel="1">
      <c r="A620" s="127" t="s">
        <v>274</v>
      </c>
      <c r="B620" s="128"/>
      <c r="C620" s="131"/>
      <c r="D620" s="132"/>
    </row>
    <row r="621" spans="1:4" ht="14.1" hidden="1" customHeight="1" outlineLevel="1">
      <c r="A621" s="127" t="s">
        <v>275</v>
      </c>
      <c r="B621" s="128"/>
      <c r="C621" s="131"/>
      <c r="D621" s="132"/>
    </row>
    <row r="622" spans="1:4" ht="14.1" hidden="1" customHeight="1" outlineLevel="1">
      <c r="A622" s="127" t="s">
        <v>205</v>
      </c>
      <c r="B622" s="128"/>
      <c r="C622" s="129">
        <v>51</v>
      </c>
      <c r="D622" s="130">
        <v>5464740</v>
      </c>
    </row>
    <row r="623" spans="1:4" ht="14.1" hidden="1" customHeight="1" outlineLevel="1">
      <c r="A623" s="127" t="s">
        <v>206</v>
      </c>
      <c r="B623" s="128"/>
      <c r="C623" s="129">
        <v>17</v>
      </c>
      <c r="D623" s="130">
        <v>1797705</v>
      </c>
    </row>
    <row r="624" spans="1:4" ht="14.1" hidden="1" customHeight="1" outlineLevel="1">
      <c r="A624" s="127" t="s">
        <v>268</v>
      </c>
      <c r="B624" s="128"/>
      <c r="C624" s="129">
        <v>0</v>
      </c>
      <c r="D624" s="130">
        <v>0</v>
      </c>
    </row>
    <row r="625" spans="1:4" ht="14.1" hidden="1" customHeight="1" outlineLevel="1">
      <c r="A625" s="127" t="s">
        <v>207</v>
      </c>
      <c r="B625" s="128"/>
      <c r="C625" s="129">
        <v>47</v>
      </c>
      <c r="D625" s="130">
        <v>4227636</v>
      </c>
    </row>
    <row r="626" spans="1:4" ht="14.1" hidden="1" customHeight="1" outlineLevel="1">
      <c r="A626" s="127" t="s">
        <v>270</v>
      </c>
      <c r="B626" s="128"/>
      <c r="C626" s="129">
        <v>0</v>
      </c>
      <c r="D626" s="130">
        <v>0</v>
      </c>
    </row>
    <row r="627" spans="1:4" ht="14.1" hidden="1" customHeight="1" outlineLevel="1">
      <c r="A627" s="127" t="s">
        <v>208</v>
      </c>
      <c r="B627" s="128"/>
      <c r="C627" s="129">
        <v>141</v>
      </c>
      <c r="D627" s="130">
        <v>12494232</v>
      </c>
    </row>
    <row r="628" spans="1:4" ht="14.1" hidden="1" customHeight="1" outlineLevel="1">
      <c r="A628" s="127" t="s">
        <v>209</v>
      </c>
      <c r="B628" s="128"/>
      <c r="C628" s="131"/>
      <c r="D628" s="132"/>
    </row>
    <row r="629" spans="1:4" ht="14.1" hidden="1" customHeight="1" outlineLevel="1">
      <c r="A629" s="127" t="s">
        <v>210</v>
      </c>
      <c r="B629" s="128"/>
      <c r="C629" s="131"/>
      <c r="D629" s="132"/>
    </row>
    <row r="630" spans="1:4" ht="14.1" hidden="1" customHeight="1" outlineLevel="1">
      <c r="A630" s="127" t="s">
        <v>211</v>
      </c>
      <c r="B630" s="128"/>
      <c r="C630" s="129">
        <v>0</v>
      </c>
      <c r="D630" s="130">
        <v>0</v>
      </c>
    </row>
    <row r="631" spans="1:4" ht="14.1" hidden="1" customHeight="1" outlineLevel="1">
      <c r="A631" s="127" t="s">
        <v>212</v>
      </c>
      <c r="B631" s="128"/>
      <c r="C631" s="129">
        <v>0</v>
      </c>
      <c r="D631" s="130">
        <v>0</v>
      </c>
    </row>
    <row r="632" spans="1:4" ht="14.1" hidden="1" customHeight="1" outlineLevel="1">
      <c r="A632" s="127" t="s">
        <v>213</v>
      </c>
      <c r="B632" s="128"/>
      <c r="C632" s="129">
        <v>8</v>
      </c>
      <c r="D632" s="130">
        <v>982086</v>
      </c>
    </row>
    <row r="633" spans="1:4" ht="14.1" hidden="1" customHeight="1" outlineLevel="1">
      <c r="A633" s="127" t="s">
        <v>214</v>
      </c>
      <c r="B633" s="128"/>
      <c r="C633" s="129">
        <v>0</v>
      </c>
      <c r="D633" s="130">
        <v>0</v>
      </c>
    </row>
    <row r="634" spans="1:4" ht="14.1" hidden="1" customHeight="1" outlineLevel="1">
      <c r="A634" s="127" t="s">
        <v>215</v>
      </c>
      <c r="B634" s="128"/>
      <c r="C634" s="131"/>
      <c r="D634" s="132"/>
    </row>
    <row r="635" spans="1:4" ht="14.1" hidden="1" customHeight="1" outlineLevel="1">
      <c r="A635" s="127" t="s">
        <v>216</v>
      </c>
      <c r="B635" s="128"/>
      <c r="C635" s="129">
        <v>0</v>
      </c>
      <c r="D635" s="130">
        <v>0</v>
      </c>
    </row>
    <row r="636" spans="1:4" ht="14.1" hidden="1" customHeight="1" outlineLevel="1">
      <c r="A636" s="127" t="s">
        <v>217</v>
      </c>
      <c r="B636" s="128"/>
      <c r="C636" s="129">
        <v>23</v>
      </c>
      <c r="D636" s="130">
        <v>2076240</v>
      </c>
    </row>
    <row r="637" spans="1:4" ht="14.1" hidden="1" customHeight="1" outlineLevel="1">
      <c r="A637" s="127" t="s">
        <v>218</v>
      </c>
      <c r="B637" s="128"/>
      <c r="C637" s="131"/>
      <c r="D637" s="132"/>
    </row>
    <row r="638" spans="1:4" ht="14.1" hidden="1" customHeight="1" outlineLevel="1">
      <c r="A638" s="127" t="s">
        <v>219</v>
      </c>
      <c r="B638" s="128"/>
      <c r="C638" s="129">
        <v>0</v>
      </c>
      <c r="D638" s="130">
        <v>0</v>
      </c>
    </row>
    <row r="639" spans="1:4" ht="14.1" hidden="1" customHeight="1" outlineLevel="1">
      <c r="A639" s="127" t="s">
        <v>220</v>
      </c>
      <c r="B639" s="128"/>
      <c r="C639" s="131"/>
      <c r="D639" s="132"/>
    </row>
    <row r="640" spans="1:4" ht="15.6" customHeight="1" collapsed="1">
      <c r="A640" s="133" t="s">
        <v>314</v>
      </c>
      <c r="B640" s="128">
        <v>75000</v>
      </c>
      <c r="C640" s="129">
        <f>SUM($C$616:$C$639)</f>
        <v>287</v>
      </c>
      <c r="D640" s="130">
        <f>SUM($D$616:$D$639)</f>
        <v>27042639</v>
      </c>
    </row>
    <row r="641" spans="1:4" ht="14.1" hidden="1" customHeight="1" outlineLevel="1">
      <c r="A641" s="127" t="s">
        <v>273</v>
      </c>
      <c r="B641" s="128"/>
      <c r="C641" s="129">
        <v>0</v>
      </c>
      <c r="D641" s="130">
        <v>0</v>
      </c>
    </row>
    <row r="642" spans="1:4" ht="14.1" hidden="1" customHeight="1" outlineLevel="1">
      <c r="A642" s="127" t="s">
        <v>203</v>
      </c>
      <c r="B642" s="128"/>
      <c r="C642" s="129">
        <v>0</v>
      </c>
      <c r="D642" s="130">
        <v>0</v>
      </c>
    </row>
    <row r="643" spans="1:4" ht="14.1" hidden="1" customHeight="1" outlineLevel="1">
      <c r="A643" s="127" t="s">
        <v>204</v>
      </c>
      <c r="B643" s="128"/>
      <c r="C643" s="129">
        <v>0</v>
      </c>
      <c r="D643" s="130">
        <v>0</v>
      </c>
    </row>
    <row r="644" spans="1:4" ht="14.1" hidden="1" customHeight="1" outlineLevel="1">
      <c r="A644" s="127" t="s">
        <v>267</v>
      </c>
      <c r="B644" s="128"/>
      <c r="C644" s="131"/>
      <c r="D644" s="132"/>
    </row>
    <row r="645" spans="1:4" ht="14.1" hidden="1" customHeight="1" outlineLevel="1">
      <c r="A645" s="127" t="s">
        <v>274</v>
      </c>
      <c r="B645" s="128"/>
      <c r="C645" s="131"/>
      <c r="D645" s="132"/>
    </row>
    <row r="646" spans="1:4" ht="14.1" hidden="1" customHeight="1" outlineLevel="1">
      <c r="A646" s="127" t="s">
        <v>275</v>
      </c>
      <c r="B646" s="128"/>
      <c r="C646" s="131"/>
      <c r="D646" s="132"/>
    </row>
    <row r="647" spans="1:4" ht="14.1" hidden="1" customHeight="1" outlineLevel="1">
      <c r="A647" s="127" t="s">
        <v>205</v>
      </c>
      <c r="B647" s="128"/>
      <c r="C647" s="129">
        <v>28</v>
      </c>
      <c r="D647" s="130">
        <v>3472529</v>
      </c>
    </row>
    <row r="648" spans="1:4" ht="14.1" hidden="1" customHeight="1" outlineLevel="1">
      <c r="A648" s="127" t="s">
        <v>206</v>
      </c>
      <c r="B648" s="128"/>
      <c r="C648" s="129">
        <v>5</v>
      </c>
      <c r="D648" s="130">
        <v>373538</v>
      </c>
    </row>
    <row r="649" spans="1:4" ht="14.1" hidden="1" customHeight="1" outlineLevel="1">
      <c r="A649" s="127" t="s">
        <v>268</v>
      </c>
      <c r="B649" s="128"/>
      <c r="C649" s="129">
        <v>0</v>
      </c>
      <c r="D649" s="130">
        <v>0</v>
      </c>
    </row>
    <row r="650" spans="1:4" ht="14.1" hidden="1" customHeight="1" outlineLevel="1">
      <c r="A650" s="127" t="s">
        <v>207</v>
      </c>
      <c r="B650" s="128"/>
      <c r="C650" s="129">
        <v>10</v>
      </c>
      <c r="D650" s="130">
        <v>1087874</v>
      </c>
    </row>
    <row r="651" spans="1:4" ht="14.1" hidden="1" customHeight="1" outlineLevel="1">
      <c r="A651" s="127" t="s">
        <v>270</v>
      </c>
      <c r="B651" s="128"/>
      <c r="C651" s="129">
        <v>0</v>
      </c>
      <c r="D651" s="130">
        <v>0</v>
      </c>
    </row>
    <row r="652" spans="1:4" ht="14.1" hidden="1" customHeight="1" outlineLevel="1">
      <c r="A652" s="127" t="s">
        <v>208</v>
      </c>
      <c r="B652" s="128"/>
      <c r="C652" s="129">
        <v>47</v>
      </c>
      <c r="D652" s="130">
        <v>6701500</v>
      </c>
    </row>
    <row r="653" spans="1:4" ht="14.1" hidden="1" customHeight="1" outlineLevel="1">
      <c r="A653" s="127" t="s">
        <v>209</v>
      </c>
      <c r="B653" s="128"/>
      <c r="C653" s="131"/>
      <c r="D653" s="132"/>
    </row>
    <row r="654" spans="1:4" ht="14.1" hidden="1" customHeight="1" outlineLevel="1">
      <c r="A654" s="127" t="s">
        <v>210</v>
      </c>
      <c r="B654" s="128"/>
      <c r="C654" s="131"/>
      <c r="D654" s="132"/>
    </row>
    <row r="655" spans="1:4" ht="14.1" hidden="1" customHeight="1" outlineLevel="1">
      <c r="A655" s="127" t="s">
        <v>211</v>
      </c>
      <c r="B655" s="128"/>
      <c r="C655" s="129">
        <v>0</v>
      </c>
      <c r="D655" s="130">
        <v>0</v>
      </c>
    </row>
    <row r="656" spans="1:4" ht="14.1" hidden="1" customHeight="1" outlineLevel="1">
      <c r="A656" s="127" t="s">
        <v>212</v>
      </c>
      <c r="B656" s="128"/>
      <c r="C656" s="129">
        <v>0</v>
      </c>
      <c r="D656" s="130">
        <v>0</v>
      </c>
    </row>
    <row r="657" spans="1:4" ht="14.1" hidden="1" customHeight="1" outlineLevel="1">
      <c r="A657" s="127" t="s">
        <v>213</v>
      </c>
      <c r="B657" s="128"/>
      <c r="C657" s="129">
        <v>3</v>
      </c>
      <c r="D657" s="130">
        <v>562971</v>
      </c>
    </row>
    <row r="658" spans="1:4" ht="14.1" hidden="1" customHeight="1" outlineLevel="1">
      <c r="A658" s="127" t="s">
        <v>214</v>
      </c>
      <c r="B658" s="128"/>
      <c r="C658" s="129">
        <v>0</v>
      </c>
      <c r="D658" s="130">
        <v>0</v>
      </c>
    </row>
    <row r="659" spans="1:4" ht="14.1" hidden="1" customHeight="1" outlineLevel="1">
      <c r="A659" s="127" t="s">
        <v>215</v>
      </c>
      <c r="B659" s="128"/>
      <c r="C659" s="131"/>
      <c r="D659" s="132"/>
    </row>
    <row r="660" spans="1:4" ht="14.1" hidden="1" customHeight="1" outlineLevel="1">
      <c r="A660" s="127" t="s">
        <v>216</v>
      </c>
      <c r="B660" s="128"/>
      <c r="C660" s="129">
        <v>0</v>
      </c>
      <c r="D660" s="130">
        <v>0</v>
      </c>
    </row>
    <row r="661" spans="1:4" ht="14.1" hidden="1" customHeight="1" outlineLevel="1">
      <c r="A661" s="127" t="s">
        <v>217</v>
      </c>
      <c r="B661" s="128"/>
      <c r="C661" s="129">
        <v>27</v>
      </c>
      <c r="D661" s="130">
        <v>3819468</v>
      </c>
    </row>
    <row r="662" spans="1:4" ht="14.1" hidden="1" customHeight="1" outlineLevel="1">
      <c r="A662" s="127" t="s">
        <v>218</v>
      </c>
      <c r="B662" s="128"/>
      <c r="C662" s="131"/>
      <c r="D662" s="132"/>
    </row>
    <row r="663" spans="1:4" ht="14.1" hidden="1" customHeight="1" outlineLevel="1">
      <c r="A663" s="127" t="s">
        <v>219</v>
      </c>
      <c r="B663" s="128"/>
      <c r="C663" s="129">
        <v>0</v>
      </c>
      <c r="D663" s="130">
        <v>0</v>
      </c>
    </row>
    <row r="664" spans="1:4" ht="14.1" hidden="1" customHeight="1" outlineLevel="1">
      <c r="A664" s="127" t="s">
        <v>220</v>
      </c>
      <c r="B664" s="128"/>
      <c r="C664" s="131"/>
      <c r="D664" s="132"/>
    </row>
    <row r="665" spans="1:4" ht="15.6" customHeight="1" collapsed="1">
      <c r="A665" s="133" t="s">
        <v>315</v>
      </c>
      <c r="B665" s="128">
        <v>100000</v>
      </c>
      <c r="C665" s="129">
        <f>SUM($C$641:$C$664)</f>
        <v>120</v>
      </c>
      <c r="D665" s="130">
        <f>SUM($D$641:$D$664)</f>
        <v>16017880</v>
      </c>
    </row>
    <row r="666" spans="1:4" ht="14.1" hidden="1" customHeight="1" outlineLevel="1">
      <c r="A666" s="475" t="s">
        <v>273</v>
      </c>
      <c r="B666" s="476"/>
      <c r="C666" s="129">
        <v>0</v>
      </c>
      <c r="D666" s="130">
        <v>0</v>
      </c>
    </row>
    <row r="667" spans="1:4" ht="14.1" hidden="1" customHeight="1" outlineLevel="1">
      <c r="A667" s="135" t="s">
        <v>203</v>
      </c>
      <c r="B667" s="136"/>
      <c r="C667" s="129">
        <v>0</v>
      </c>
      <c r="D667" s="130">
        <v>0</v>
      </c>
    </row>
    <row r="668" spans="1:4" ht="14.1" hidden="1" customHeight="1" outlineLevel="1">
      <c r="A668" s="475" t="s">
        <v>204</v>
      </c>
      <c r="B668" s="476"/>
      <c r="C668" s="129">
        <v>0</v>
      </c>
      <c r="D668" s="130">
        <v>0</v>
      </c>
    </row>
    <row r="669" spans="1:4" ht="14.1" hidden="1" customHeight="1" outlineLevel="1">
      <c r="A669" s="475" t="s">
        <v>267</v>
      </c>
      <c r="B669" s="476"/>
      <c r="C669" s="131"/>
      <c r="D669" s="132"/>
    </row>
    <row r="670" spans="1:4" ht="14.1" hidden="1" customHeight="1" outlineLevel="1">
      <c r="A670" s="135" t="s">
        <v>274</v>
      </c>
      <c r="B670" s="136"/>
      <c r="C670" s="131"/>
      <c r="D670" s="132"/>
    </row>
    <row r="671" spans="1:4" ht="14.1" hidden="1" customHeight="1" outlineLevel="1">
      <c r="A671" s="135" t="s">
        <v>275</v>
      </c>
      <c r="B671" s="136"/>
      <c r="C671" s="131"/>
      <c r="D671" s="132"/>
    </row>
    <row r="672" spans="1:4" ht="14.1" hidden="1" customHeight="1" outlineLevel="1">
      <c r="A672" s="475" t="s">
        <v>205</v>
      </c>
      <c r="B672" s="476"/>
      <c r="C672" s="129">
        <v>54</v>
      </c>
      <c r="D672" s="130">
        <v>8725820</v>
      </c>
    </row>
    <row r="673" spans="1:4" ht="14.1" hidden="1" customHeight="1" outlineLevel="1">
      <c r="A673" s="475" t="s">
        <v>206</v>
      </c>
      <c r="B673" s="476"/>
      <c r="C673" s="129">
        <v>16</v>
      </c>
      <c r="D673" s="130">
        <v>3859330</v>
      </c>
    </row>
    <row r="674" spans="1:4" ht="14.1" hidden="1" customHeight="1" outlineLevel="1">
      <c r="A674" s="475" t="s">
        <v>268</v>
      </c>
      <c r="B674" s="476"/>
      <c r="C674" s="131"/>
      <c r="D674" s="132"/>
    </row>
    <row r="675" spans="1:4" ht="14.1" hidden="1" customHeight="1" outlineLevel="1">
      <c r="A675" s="475" t="s">
        <v>207</v>
      </c>
      <c r="B675" s="476"/>
      <c r="C675" s="129">
        <v>45</v>
      </c>
      <c r="D675" s="130">
        <v>9262600</v>
      </c>
    </row>
    <row r="676" spans="1:4" ht="14.1" hidden="1" customHeight="1" outlineLevel="1">
      <c r="A676" s="135" t="s">
        <v>270</v>
      </c>
      <c r="B676" s="136"/>
      <c r="C676" s="129">
        <v>0</v>
      </c>
      <c r="D676" s="130">
        <v>0</v>
      </c>
    </row>
    <row r="677" spans="1:4" ht="14.1" hidden="1" customHeight="1" outlineLevel="1">
      <c r="A677" s="475" t="s">
        <v>208</v>
      </c>
      <c r="B677" s="476"/>
      <c r="C677" s="129">
        <v>69</v>
      </c>
      <c r="D677" s="130">
        <v>17291297</v>
      </c>
    </row>
    <row r="678" spans="1:4" ht="14.1" hidden="1" customHeight="1" outlineLevel="1">
      <c r="A678" s="475" t="s">
        <v>209</v>
      </c>
      <c r="B678" s="476"/>
      <c r="C678" s="131"/>
      <c r="D678" s="132"/>
    </row>
    <row r="679" spans="1:4" ht="14.1" hidden="1" customHeight="1" outlineLevel="1">
      <c r="A679" s="475" t="s">
        <v>210</v>
      </c>
      <c r="B679" s="476"/>
      <c r="C679" s="131"/>
      <c r="D679" s="132"/>
    </row>
    <row r="680" spans="1:4" ht="14.1" hidden="1" customHeight="1" outlineLevel="1">
      <c r="A680" s="475" t="s">
        <v>211</v>
      </c>
      <c r="B680" s="476"/>
      <c r="C680" s="129">
        <v>0</v>
      </c>
      <c r="D680" s="130">
        <v>0</v>
      </c>
    </row>
    <row r="681" spans="1:4" ht="14.1" hidden="1" customHeight="1" outlineLevel="1">
      <c r="A681" s="475" t="s">
        <v>212</v>
      </c>
      <c r="B681" s="476"/>
      <c r="C681" s="129">
        <v>0</v>
      </c>
      <c r="D681" s="130">
        <v>0</v>
      </c>
    </row>
    <row r="682" spans="1:4" ht="14.1" hidden="1" customHeight="1" outlineLevel="1">
      <c r="A682" s="475" t="s">
        <v>213</v>
      </c>
      <c r="B682" s="476"/>
      <c r="C682" s="129">
        <v>1</v>
      </c>
      <c r="D682" s="130">
        <v>100</v>
      </c>
    </row>
    <row r="683" spans="1:4" ht="14.1" hidden="1" customHeight="1" outlineLevel="1">
      <c r="A683" s="475" t="s">
        <v>214</v>
      </c>
      <c r="B683" s="476"/>
      <c r="C683" s="129">
        <v>0</v>
      </c>
      <c r="D683" s="130">
        <v>0</v>
      </c>
    </row>
    <row r="684" spans="1:4" ht="14.1" hidden="1" customHeight="1" outlineLevel="1">
      <c r="A684" s="475" t="s">
        <v>215</v>
      </c>
      <c r="B684" s="476"/>
      <c r="C684" s="131"/>
      <c r="D684" s="132"/>
    </row>
    <row r="685" spans="1:4" ht="14.1" hidden="1" customHeight="1" outlineLevel="1">
      <c r="A685" s="475" t="s">
        <v>216</v>
      </c>
      <c r="B685" s="476"/>
      <c r="C685" s="129">
        <v>0</v>
      </c>
      <c r="D685" s="130">
        <v>0</v>
      </c>
    </row>
    <row r="686" spans="1:4" ht="14.1" hidden="1" customHeight="1" outlineLevel="1">
      <c r="A686" s="475" t="s">
        <v>217</v>
      </c>
      <c r="B686" s="476"/>
      <c r="C686" s="129">
        <v>8</v>
      </c>
      <c r="D686" s="130">
        <v>2444037</v>
      </c>
    </row>
    <row r="687" spans="1:4" ht="14.1" hidden="1" customHeight="1" outlineLevel="1">
      <c r="A687" s="475" t="s">
        <v>218</v>
      </c>
      <c r="B687" s="476"/>
      <c r="C687" s="131"/>
      <c r="D687" s="132"/>
    </row>
    <row r="688" spans="1:4" ht="14.1" hidden="1" customHeight="1" outlineLevel="1">
      <c r="A688" s="475" t="s">
        <v>219</v>
      </c>
      <c r="B688" s="476"/>
      <c r="C688" s="129">
        <v>0</v>
      </c>
      <c r="D688" s="130">
        <v>0</v>
      </c>
    </row>
    <row r="689" spans="1:4" ht="14.1" hidden="1" customHeight="1" outlineLevel="1">
      <c r="A689" s="475" t="s">
        <v>220</v>
      </c>
      <c r="B689" s="476"/>
      <c r="C689" s="131"/>
      <c r="D689" s="132"/>
    </row>
    <row r="690" spans="1:4" ht="15.6" customHeight="1" collapsed="1">
      <c r="A690" s="480" t="s">
        <v>316</v>
      </c>
      <c r="B690" s="481"/>
      <c r="C690" s="129">
        <f>SUM($C$666:$C$689)</f>
        <v>193</v>
      </c>
      <c r="D690" s="130">
        <f>SUM($D$666:$D$689)</f>
        <v>41583184</v>
      </c>
    </row>
    <row r="691" spans="1:4" ht="17.399999999999999" hidden="1" customHeight="1" outlineLevel="1" thickBot="1">
      <c r="A691" s="478" t="s">
        <v>273</v>
      </c>
      <c r="B691" s="479"/>
      <c r="C691" s="134">
        <v>0</v>
      </c>
      <c r="D691" s="134">
        <v>0</v>
      </c>
    </row>
    <row r="692" spans="1:4" ht="17.399999999999999" hidden="1" customHeight="1" outlineLevel="1" thickBot="1">
      <c r="A692" s="137" t="s">
        <v>203</v>
      </c>
      <c r="B692" s="138"/>
      <c r="C692" s="134">
        <v>185876</v>
      </c>
      <c r="D692" s="134">
        <v>62695280</v>
      </c>
    </row>
    <row r="693" spans="1:4" ht="17.399999999999999" hidden="1" customHeight="1" outlineLevel="1" thickBot="1">
      <c r="A693" s="478" t="s">
        <v>204</v>
      </c>
      <c r="B693" s="479"/>
      <c r="C693" s="134">
        <v>47076</v>
      </c>
      <c r="D693" s="134">
        <v>41938325.959999993</v>
      </c>
    </row>
    <row r="694" spans="1:4" ht="17.399999999999999" hidden="1" customHeight="1" outlineLevel="1" thickBot="1">
      <c r="A694" s="478" t="s">
        <v>267</v>
      </c>
      <c r="B694" s="479"/>
      <c r="C694" s="134">
        <v>0</v>
      </c>
      <c r="D694" s="134">
        <v>0</v>
      </c>
    </row>
    <row r="695" spans="1:4" ht="17.399999999999999" hidden="1" customHeight="1" outlineLevel="1" thickBot="1">
      <c r="A695" s="137" t="s">
        <v>274</v>
      </c>
      <c r="B695" s="138"/>
      <c r="C695" s="134"/>
      <c r="D695" s="134"/>
    </row>
    <row r="696" spans="1:4" ht="17.399999999999999" hidden="1" customHeight="1" outlineLevel="1" thickBot="1">
      <c r="A696" s="137" t="s">
        <v>275</v>
      </c>
      <c r="B696" s="138"/>
      <c r="C696" s="134"/>
      <c r="D696" s="134"/>
    </row>
    <row r="697" spans="1:4" ht="17.399999999999999" hidden="1" customHeight="1" outlineLevel="1" thickBot="1">
      <c r="A697" s="478" t="s">
        <v>205</v>
      </c>
      <c r="B697" s="479"/>
      <c r="C697" s="134">
        <v>399573</v>
      </c>
      <c r="D697" s="134">
        <v>208177899</v>
      </c>
    </row>
    <row r="698" spans="1:4" ht="17.399999999999999" hidden="1" customHeight="1" outlineLevel="1" thickBot="1">
      <c r="A698" s="478" t="s">
        <v>206</v>
      </c>
      <c r="B698" s="479"/>
      <c r="C698" s="134">
        <v>66835</v>
      </c>
      <c r="D698" s="134">
        <v>42230465</v>
      </c>
    </row>
    <row r="699" spans="1:4" ht="17.399999999999999" hidden="1" customHeight="1" outlineLevel="1" thickBot="1">
      <c r="A699" s="478" t="s">
        <v>268</v>
      </c>
      <c r="B699" s="479"/>
      <c r="C699" s="134">
        <v>898</v>
      </c>
      <c r="D699" s="134">
        <v>977345.59000000008</v>
      </c>
    </row>
    <row r="700" spans="1:4" ht="17.399999999999999" hidden="1" customHeight="1" outlineLevel="1" thickBot="1">
      <c r="A700" s="478" t="s">
        <v>207</v>
      </c>
      <c r="B700" s="479"/>
      <c r="C700" s="134">
        <v>442321</v>
      </c>
      <c r="D700" s="134">
        <v>226117256</v>
      </c>
    </row>
    <row r="701" spans="1:4" ht="17.399999999999999" hidden="1" customHeight="1" outlineLevel="1" thickBot="1">
      <c r="A701" s="137" t="s">
        <v>270</v>
      </c>
      <c r="B701" s="138"/>
      <c r="C701" s="134">
        <v>52085</v>
      </c>
      <c r="D701" s="134">
        <v>58136708</v>
      </c>
    </row>
    <row r="702" spans="1:4" ht="17.399999999999999" hidden="1" customHeight="1" outlineLevel="1" thickBot="1">
      <c r="A702" s="478" t="s">
        <v>208</v>
      </c>
      <c r="B702" s="479"/>
      <c r="C702" s="134">
        <v>160106</v>
      </c>
      <c r="D702" s="134">
        <v>306538601</v>
      </c>
    </row>
    <row r="703" spans="1:4" ht="17.399999999999999" hidden="1" customHeight="1" outlineLevel="1" thickBot="1">
      <c r="A703" s="478" t="s">
        <v>209</v>
      </c>
      <c r="B703" s="479"/>
      <c r="C703" s="134">
        <v>159055</v>
      </c>
      <c r="D703" s="134">
        <v>44077513.310000002</v>
      </c>
    </row>
    <row r="704" spans="1:4" ht="17.399999999999999" hidden="1" customHeight="1" outlineLevel="1" thickBot="1">
      <c r="A704" s="478" t="s">
        <v>210</v>
      </c>
      <c r="B704" s="479"/>
      <c r="C704" s="134">
        <v>91884</v>
      </c>
      <c r="D704" s="134">
        <v>30252379</v>
      </c>
    </row>
    <row r="705" spans="1:4" ht="17.399999999999999" hidden="1" customHeight="1" outlineLevel="1" thickBot="1">
      <c r="A705" s="478" t="s">
        <v>211</v>
      </c>
      <c r="B705" s="479"/>
      <c r="C705" s="134">
        <v>5378</v>
      </c>
      <c r="D705" s="134">
        <v>1730182</v>
      </c>
    </row>
    <row r="706" spans="1:4" ht="17.399999999999999" hidden="1" customHeight="1" outlineLevel="1" thickBot="1">
      <c r="A706" s="478" t="s">
        <v>212</v>
      </c>
      <c r="B706" s="479"/>
      <c r="C706" s="134">
        <v>22813.013068196073</v>
      </c>
      <c r="D706" s="134">
        <v>21823407.433585044</v>
      </c>
    </row>
    <row r="707" spans="1:4" ht="17.399999999999999" hidden="1" customHeight="1" outlineLevel="1" thickBot="1">
      <c r="A707" s="478" t="s">
        <v>213</v>
      </c>
      <c r="B707" s="479"/>
      <c r="C707" s="134">
        <v>99570</v>
      </c>
      <c r="D707" s="134">
        <v>126997665</v>
      </c>
    </row>
    <row r="708" spans="1:4" ht="17.399999999999999" hidden="1" customHeight="1" outlineLevel="1" thickBot="1">
      <c r="A708" s="478" t="s">
        <v>214</v>
      </c>
      <c r="B708" s="479"/>
      <c r="C708" s="134">
        <v>28890</v>
      </c>
      <c r="D708" s="134">
        <v>6785906.1900000004</v>
      </c>
    </row>
    <row r="709" spans="1:4" ht="17.399999999999999" hidden="1" customHeight="1" outlineLevel="1" thickBot="1">
      <c r="A709" s="478" t="s">
        <v>215</v>
      </c>
      <c r="B709" s="479"/>
      <c r="C709" s="134">
        <v>6791</v>
      </c>
      <c r="D709" s="134">
        <v>4727295</v>
      </c>
    </row>
    <row r="710" spans="1:4" ht="17.399999999999999" hidden="1" customHeight="1" outlineLevel="1" thickBot="1">
      <c r="A710" s="478" t="s">
        <v>216</v>
      </c>
      <c r="B710" s="479"/>
      <c r="C710" s="134">
        <v>2410</v>
      </c>
      <c r="D710" s="134">
        <v>2441772</v>
      </c>
    </row>
    <row r="711" spans="1:4" ht="17.399999999999999" hidden="1" customHeight="1" outlineLevel="1" thickBot="1">
      <c r="A711" s="478" t="s">
        <v>217</v>
      </c>
      <c r="B711" s="479"/>
      <c r="C711" s="134">
        <v>192782</v>
      </c>
      <c r="D711" s="134">
        <v>249457620</v>
      </c>
    </row>
    <row r="712" spans="1:4" ht="17.399999999999999" hidden="1" customHeight="1" outlineLevel="1" thickBot="1">
      <c r="A712" s="478" t="s">
        <v>218</v>
      </c>
      <c r="B712" s="479"/>
      <c r="C712" s="134">
        <v>68467.217824872176</v>
      </c>
      <c r="D712" s="134">
        <v>109816909.39</v>
      </c>
    </row>
    <row r="713" spans="1:4" ht="17.399999999999999" hidden="1" customHeight="1" outlineLevel="1" thickBot="1">
      <c r="A713" s="478" t="s">
        <v>219</v>
      </c>
      <c r="B713" s="479"/>
      <c r="C713" s="134">
        <v>29604</v>
      </c>
      <c r="D713" s="134">
        <v>28072290.309999999</v>
      </c>
    </row>
    <row r="714" spans="1:4" ht="17.399999999999999" hidden="1" customHeight="1" outlineLevel="1" thickBot="1">
      <c r="A714" s="478" t="s">
        <v>220</v>
      </c>
      <c r="B714" s="479"/>
      <c r="C714" s="134">
        <v>43114</v>
      </c>
      <c r="D714" s="134">
        <v>57664152.50999999</v>
      </c>
    </row>
    <row r="715" spans="1:4" ht="17.399999999999999" customHeight="1" collapsed="1" thickBot="1">
      <c r="A715" s="482" t="s">
        <v>317</v>
      </c>
      <c r="B715" s="483"/>
      <c r="C715" s="134">
        <f>SUM($C$691:$C$714)</f>
        <v>2105528.230893068</v>
      </c>
      <c r="D715" s="134">
        <f>SUM($D$691:$D$714)</f>
        <v>1630658972.6935849</v>
      </c>
    </row>
  </sheetData>
  <sheetProtection selectLockedCells="1"/>
  <mergeCells count="56">
    <mergeCell ref="A713:B713"/>
    <mergeCell ref="A714:B714"/>
    <mergeCell ref="A715:B715"/>
    <mergeCell ref="A707:B707"/>
    <mergeCell ref="A708:B708"/>
    <mergeCell ref="A709:B709"/>
    <mergeCell ref="A710:B710"/>
    <mergeCell ref="A711:B711"/>
    <mergeCell ref="A712:B712"/>
    <mergeCell ref="A706:B706"/>
    <mergeCell ref="A691:B691"/>
    <mergeCell ref="A693:B693"/>
    <mergeCell ref="A694:B694"/>
    <mergeCell ref="A697:B697"/>
    <mergeCell ref="A698:B698"/>
    <mergeCell ref="A699:B699"/>
    <mergeCell ref="A700:B700"/>
    <mergeCell ref="A702:B702"/>
    <mergeCell ref="A703:B703"/>
    <mergeCell ref="A704:B704"/>
    <mergeCell ref="A705:B705"/>
    <mergeCell ref="A690:B690"/>
    <mergeCell ref="A679:B679"/>
    <mergeCell ref="A680:B680"/>
    <mergeCell ref="A681:B681"/>
    <mergeCell ref="A682:B682"/>
    <mergeCell ref="A683:B683"/>
    <mergeCell ref="A684:B684"/>
    <mergeCell ref="A685:B685"/>
    <mergeCell ref="A686:B686"/>
    <mergeCell ref="A687:B687"/>
    <mergeCell ref="A688:B688"/>
    <mergeCell ref="A689:B689"/>
    <mergeCell ref="A678:B678"/>
    <mergeCell ref="A13:D13"/>
    <mergeCell ref="A14:B14"/>
    <mergeCell ref="A666:B666"/>
    <mergeCell ref="A668:B668"/>
    <mergeCell ref="A669:B669"/>
    <mergeCell ref="A672:B672"/>
    <mergeCell ref="A673:B673"/>
    <mergeCell ref="A674:B674"/>
    <mergeCell ref="A675:B675"/>
    <mergeCell ref="A677:B677"/>
    <mergeCell ref="A12:D12"/>
    <mergeCell ref="A1:D1"/>
    <mergeCell ref="A2:D2"/>
    <mergeCell ref="A3:D3"/>
    <mergeCell ref="A4:D4"/>
    <mergeCell ref="A5:D5"/>
    <mergeCell ref="A6:D6"/>
    <mergeCell ref="A7:D7"/>
    <mergeCell ref="A8:D8"/>
    <mergeCell ref="A9:D9"/>
    <mergeCell ref="A10:D10"/>
    <mergeCell ref="A11:D11"/>
  </mergeCells>
  <printOptions horizontalCentered="1"/>
  <pageMargins left="0.75" right="0.75" top="0.57999999999999996" bottom="0.55000000000000004" header="0.57999999999999996" footer="0.5"/>
  <pageSetup firstPageNumber="31" orientation="portrait" useFirstPageNumber="1" r:id="rId1"/>
  <headerFooter alignWithMargins="0">
    <oddFooter>&amp;LSource:  Schedule S-3
Texas Title Insurance Statistical Plan&amp;C&amp;P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47025-8ED0-4F7E-9AEB-097F15648C82}">
  <dimension ref="A1:D714"/>
  <sheetViews>
    <sheetView showGridLines="0" workbookViewId="0">
      <selection activeCell="F14" sqref="F14"/>
    </sheetView>
  </sheetViews>
  <sheetFormatPr defaultRowHeight="15" outlineLevelRow="1"/>
  <cols>
    <col min="1" max="2" width="12.6640625" style="2" customWidth="1"/>
    <col min="3" max="3" width="23.88671875" style="2" customWidth="1"/>
    <col min="4" max="4" width="28.5546875" style="2" customWidth="1"/>
    <col min="5" max="254" width="8.88671875" style="2"/>
    <col min="255" max="256" width="12.6640625" style="2" customWidth="1"/>
    <col min="257" max="257" width="23.88671875" style="2" customWidth="1"/>
    <col min="258" max="258" width="28.5546875" style="2" customWidth="1"/>
    <col min="259" max="510" width="8.88671875" style="2"/>
    <col min="511" max="512" width="12.6640625" style="2" customWidth="1"/>
    <col min="513" max="513" width="23.88671875" style="2" customWidth="1"/>
    <col min="514" max="514" width="28.5546875" style="2" customWidth="1"/>
    <col min="515" max="766" width="8.88671875" style="2"/>
    <col min="767" max="768" width="12.6640625" style="2" customWidth="1"/>
    <col min="769" max="769" width="23.88671875" style="2" customWidth="1"/>
    <col min="770" max="770" width="28.5546875" style="2" customWidth="1"/>
    <col min="771" max="1022" width="8.88671875" style="2"/>
    <col min="1023" max="1024" width="12.6640625" style="2" customWidth="1"/>
    <col min="1025" max="1025" width="23.88671875" style="2" customWidth="1"/>
    <col min="1026" max="1026" width="28.5546875" style="2" customWidth="1"/>
    <col min="1027" max="1278" width="8.88671875" style="2"/>
    <col min="1279" max="1280" width="12.6640625" style="2" customWidth="1"/>
    <col min="1281" max="1281" width="23.88671875" style="2" customWidth="1"/>
    <col min="1282" max="1282" width="28.5546875" style="2" customWidth="1"/>
    <col min="1283" max="1534" width="8.88671875" style="2"/>
    <col min="1535" max="1536" width="12.6640625" style="2" customWidth="1"/>
    <col min="1537" max="1537" width="23.88671875" style="2" customWidth="1"/>
    <col min="1538" max="1538" width="28.5546875" style="2" customWidth="1"/>
    <col min="1539" max="1790" width="8.88671875" style="2"/>
    <col min="1791" max="1792" width="12.6640625" style="2" customWidth="1"/>
    <col min="1793" max="1793" width="23.88671875" style="2" customWidth="1"/>
    <col min="1794" max="1794" width="28.5546875" style="2" customWidth="1"/>
    <col min="1795" max="2046" width="8.88671875" style="2"/>
    <col min="2047" max="2048" width="12.6640625" style="2" customWidth="1"/>
    <col min="2049" max="2049" width="23.88671875" style="2" customWidth="1"/>
    <col min="2050" max="2050" width="28.5546875" style="2" customWidth="1"/>
    <col min="2051" max="2302" width="8.88671875" style="2"/>
    <col min="2303" max="2304" width="12.6640625" style="2" customWidth="1"/>
    <col min="2305" max="2305" width="23.88671875" style="2" customWidth="1"/>
    <col min="2306" max="2306" width="28.5546875" style="2" customWidth="1"/>
    <col min="2307" max="2558" width="8.88671875" style="2"/>
    <col min="2559" max="2560" width="12.6640625" style="2" customWidth="1"/>
    <col min="2561" max="2561" width="23.88671875" style="2" customWidth="1"/>
    <col min="2562" max="2562" width="28.5546875" style="2" customWidth="1"/>
    <col min="2563" max="2814" width="8.88671875" style="2"/>
    <col min="2815" max="2816" width="12.6640625" style="2" customWidth="1"/>
    <col min="2817" max="2817" width="23.88671875" style="2" customWidth="1"/>
    <col min="2818" max="2818" width="28.5546875" style="2" customWidth="1"/>
    <col min="2819" max="3070" width="8.88671875" style="2"/>
    <col min="3071" max="3072" width="12.6640625" style="2" customWidth="1"/>
    <col min="3073" max="3073" width="23.88671875" style="2" customWidth="1"/>
    <col min="3074" max="3074" width="28.5546875" style="2" customWidth="1"/>
    <col min="3075" max="3326" width="8.88671875" style="2"/>
    <col min="3327" max="3328" width="12.6640625" style="2" customWidth="1"/>
    <col min="3329" max="3329" width="23.88671875" style="2" customWidth="1"/>
    <col min="3330" max="3330" width="28.5546875" style="2" customWidth="1"/>
    <col min="3331" max="3582" width="8.88671875" style="2"/>
    <col min="3583" max="3584" width="12.6640625" style="2" customWidth="1"/>
    <col min="3585" max="3585" width="23.88671875" style="2" customWidth="1"/>
    <col min="3586" max="3586" width="28.5546875" style="2" customWidth="1"/>
    <col min="3587" max="3838" width="8.88671875" style="2"/>
    <col min="3839" max="3840" width="12.6640625" style="2" customWidth="1"/>
    <col min="3841" max="3841" width="23.88671875" style="2" customWidth="1"/>
    <col min="3842" max="3842" width="28.5546875" style="2" customWidth="1"/>
    <col min="3843" max="4094" width="8.88671875" style="2"/>
    <col min="4095" max="4096" width="12.6640625" style="2" customWidth="1"/>
    <col min="4097" max="4097" width="23.88671875" style="2" customWidth="1"/>
    <col min="4098" max="4098" width="28.5546875" style="2" customWidth="1"/>
    <col min="4099" max="4350" width="8.88671875" style="2"/>
    <col min="4351" max="4352" width="12.6640625" style="2" customWidth="1"/>
    <col min="4353" max="4353" width="23.88671875" style="2" customWidth="1"/>
    <col min="4354" max="4354" width="28.5546875" style="2" customWidth="1"/>
    <col min="4355" max="4606" width="8.88671875" style="2"/>
    <col min="4607" max="4608" width="12.6640625" style="2" customWidth="1"/>
    <col min="4609" max="4609" width="23.88671875" style="2" customWidth="1"/>
    <col min="4610" max="4610" width="28.5546875" style="2" customWidth="1"/>
    <col min="4611" max="4862" width="8.88671875" style="2"/>
    <col min="4863" max="4864" width="12.6640625" style="2" customWidth="1"/>
    <col min="4865" max="4865" width="23.88671875" style="2" customWidth="1"/>
    <col min="4866" max="4866" width="28.5546875" style="2" customWidth="1"/>
    <col min="4867" max="5118" width="8.88671875" style="2"/>
    <col min="5119" max="5120" width="12.6640625" style="2" customWidth="1"/>
    <col min="5121" max="5121" width="23.88671875" style="2" customWidth="1"/>
    <col min="5122" max="5122" width="28.5546875" style="2" customWidth="1"/>
    <col min="5123" max="5374" width="8.88671875" style="2"/>
    <col min="5375" max="5376" width="12.6640625" style="2" customWidth="1"/>
    <col min="5377" max="5377" width="23.88671875" style="2" customWidth="1"/>
    <col min="5378" max="5378" width="28.5546875" style="2" customWidth="1"/>
    <col min="5379" max="5630" width="8.88671875" style="2"/>
    <col min="5631" max="5632" width="12.6640625" style="2" customWidth="1"/>
    <col min="5633" max="5633" width="23.88671875" style="2" customWidth="1"/>
    <col min="5634" max="5634" width="28.5546875" style="2" customWidth="1"/>
    <col min="5635" max="5886" width="8.88671875" style="2"/>
    <col min="5887" max="5888" width="12.6640625" style="2" customWidth="1"/>
    <col min="5889" max="5889" width="23.88671875" style="2" customWidth="1"/>
    <col min="5890" max="5890" width="28.5546875" style="2" customWidth="1"/>
    <col min="5891" max="6142" width="8.88671875" style="2"/>
    <col min="6143" max="6144" width="12.6640625" style="2" customWidth="1"/>
    <col min="6145" max="6145" width="23.88671875" style="2" customWidth="1"/>
    <col min="6146" max="6146" width="28.5546875" style="2" customWidth="1"/>
    <col min="6147" max="6398" width="8.88671875" style="2"/>
    <col min="6399" max="6400" width="12.6640625" style="2" customWidth="1"/>
    <col min="6401" max="6401" width="23.88671875" style="2" customWidth="1"/>
    <col min="6402" max="6402" width="28.5546875" style="2" customWidth="1"/>
    <col min="6403" max="6654" width="8.88671875" style="2"/>
    <col min="6655" max="6656" width="12.6640625" style="2" customWidth="1"/>
    <col min="6657" max="6657" width="23.88671875" style="2" customWidth="1"/>
    <col min="6658" max="6658" width="28.5546875" style="2" customWidth="1"/>
    <col min="6659" max="6910" width="8.88671875" style="2"/>
    <col min="6911" max="6912" width="12.6640625" style="2" customWidth="1"/>
    <col min="6913" max="6913" width="23.88671875" style="2" customWidth="1"/>
    <col min="6914" max="6914" width="28.5546875" style="2" customWidth="1"/>
    <col min="6915" max="7166" width="8.88671875" style="2"/>
    <col min="7167" max="7168" width="12.6640625" style="2" customWidth="1"/>
    <col min="7169" max="7169" width="23.88671875" style="2" customWidth="1"/>
    <col min="7170" max="7170" width="28.5546875" style="2" customWidth="1"/>
    <col min="7171" max="7422" width="8.88671875" style="2"/>
    <col min="7423" max="7424" width="12.6640625" style="2" customWidth="1"/>
    <col min="7425" max="7425" width="23.88671875" style="2" customWidth="1"/>
    <col min="7426" max="7426" width="28.5546875" style="2" customWidth="1"/>
    <col min="7427" max="7678" width="8.88671875" style="2"/>
    <col min="7679" max="7680" width="12.6640625" style="2" customWidth="1"/>
    <col min="7681" max="7681" width="23.88671875" style="2" customWidth="1"/>
    <col min="7682" max="7682" width="28.5546875" style="2" customWidth="1"/>
    <col min="7683" max="7934" width="8.88671875" style="2"/>
    <col min="7935" max="7936" width="12.6640625" style="2" customWidth="1"/>
    <col min="7937" max="7937" width="23.88671875" style="2" customWidth="1"/>
    <col min="7938" max="7938" width="28.5546875" style="2" customWidth="1"/>
    <col min="7939" max="8190" width="8.88671875" style="2"/>
    <col min="8191" max="8192" width="12.6640625" style="2" customWidth="1"/>
    <col min="8193" max="8193" width="23.88671875" style="2" customWidth="1"/>
    <col min="8194" max="8194" width="28.5546875" style="2" customWidth="1"/>
    <col min="8195" max="8446" width="8.88671875" style="2"/>
    <col min="8447" max="8448" width="12.6640625" style="2" customWidth="1"/>
    <col min="8449" max="8449" width="23.88671875" style="2" customWidth="1"/>
    <col min="8450" max="8450" width="28.5546875" style="2" customWidth="1"/>
    <col min="8451" max="8702" width="8.88671875" style="2"/>
    <col min="8703" max="8704" width="12.6640625" style="2" customWidth="1"/>
    <col min="8705" max="8705" width="23.88671875" style="2" customWidth="1"/>
    <col min="8706" max="8706" width="28.5546875" style="2" customWidth="1"/>
    <col min="8707" max="8958" width="8.88671875" style="2"/>
    <col min="8959" max="8960" width="12.6640625" style="2" customWidth="1"/>
    <col min="8961" max="8961" width="23.88671875" style="2" customWidth="1"/>
    <col min="8962" max="8962" width="28.5546875" style="2" customWidth="1"/>
    <col min="8963" max="9214" width="8.88671875" style="2"/>
    <col min="9215" max="9216" width="12.6640625" style="2" customWidth="1"/>
    <col min="9217" max="9217" width="23.88671875" style="2" customWidth="1"/>
    <col min="9218" max="9218" width="28.5546875" style="2" customWidth="1"/>
    <col min="9219" max="9470" width="8.88671875" style="2"/>
    <col min="9471" max="9472" width="12.6640625" style="2" customWidth="1"/>
    <col min="9473" max="9473" width="23.88671875" style="2" customWidth="1"/>
    <col min="9474" max="9474" width="28.5546875" style="2" customWidth="1"/>
    <col min="9475" max="9726" width="8.88671875" style="2"/>
    <col min="9727" max="9728" width="12.6640625" style="2" customWidth="1"/>
    <col min="9729" max="9729" width="23.88671875" style="2" customWidth="1"/>
    <col min="9730" max="9730" width="28.5546875" style="2" customWidth="1"/>
    <col min="9731" max="9982" width="8.88671875" style="2"/>
    <col min="9983" max="9984" width="12.6640625" style="2" customWidth="1"/>
    <col min="9985" max="9985" width="23.88671875" style="2" customWidth="1"/>
    <col min="9986" max="9986" width="28.5546875" style="2" customWidth="1"/>
    <col min="9987" max="10238" width="8.88671875" style="2"/>
    <col min="10239" max="10240" width="12.6640625" style="2" customWidth="1"/>
    <col min="10241" max="10241" width="23.88671875" style="2" customWidth="1"/>
    <col min="10242" max="10242" width="28.5546875" style="2" customWidth="1"/>
    <col min="10243" max="10494" width="8.88671875" style="2"/>
    <col min="10495" max="10496" width="12.6640625" style="2" customWidth="1"/>
    <col min="10497" max="10497" width="23.88671875" style="2" customWidth="1"/>
    <col min="10498" max="10498" width="28.5546875" style="2" customWidth="1"/>
    <col min="10499" max="10750" width="8.88671875" style="2"/>
    <col min="10751" max="10752" width="12.6640625" style="2" customWidth="1"/>
    <col min="10753" max="10753" width="23.88671875" style="2" customWidth="1"/>
    <col min="10754" max="10754" width="28.5546875" style="2" customWidth="1"/>
    <col min="10755" max="11006" width="8.88671875" style="2"/>
    <col min="11007" max="11008" width="12.6640625" style="2" customWidth="1"/>
    <col min="11009" max="11009" width="23.88671875" style="2" customWidth="1"/>
    <col min="11010" max="11010" width="28.5546875" style="2" customWidth="1"/>
    <col min="11011" max="11262" width="8.88671875" style="2"/>
    <col min="11263" max="11264" width="12.6640625" style="2" customWidth="1"/>
    <col min="11265" max="11265" width="23.88671875" style="2" customWidth="1"/>
    <col min="11266" max="11266" width="28.5546875" style="2" customWidth="1"/>
    <col min="11267" max="11518" width="8.88671875" style="2"/>
    <col min="11519" max="11520" width="12.6640625" style="2" customWidth="1"/>
    <col min="11521" max="11521" width="23.88671875" style="2" customWidth="1"/>
    <col min="11522" max="11522" width="28.5546875" style="2" customWidth="1"/>
    <col min="11523" max="11774" width="8.88671875" style="2"/>
    <col min="11775" max="11776" width="12.6640625" style="2" customWidth="1"/>
    <col min="11777" max="11777" width="23.88671875" style="2" customWidth="1"/>
    <col min="11778" max="11778" width="28.5546875" style="2" customWidth="1"/>
    <col min="11779" max="12030" width="8.88671875" style="2"/>
    <col min="12031" max="12032" width="12.6640625" style="2" customWidth="1"/>
    <col min="12033" max="12033" width="23.88671875" style="2" customWidth="1"/>
    <col min="12034" max="12034" width="28.5546875" style="2" customWidth="1"/>
    <col min="12035" max="12286" width="8.88671875" style="2"/>
    <col min="12287" max="12288" width="12.6640625" style="2" customWidth="1"/>
    <col min="12289" max="12289" width="23.88671875" style="2" customWidth="1"/>
    <col min="12290" max="12290" width="28.5546875" style="2" customWidth="1"/>
    <col min="12291" max="12542" width="8.88671875" style="2"/>
    <col min="12543" max="12544" width="12.6640625" style="2" customWidth="1"/>
    <col min="12545" max="12545" width="23.88671875" style="2" customWidth="1"/>
    <col min="12546" max="12546" width="28.5546875" style="2" customWidth="1"/>
    <col min="12547" max="12798" width="8.88671875" style="2"/>
    <col min="12799" max="12800" width="12.6640625" style="2" customWidth="1"/>
    <col min="12801" max="12801" width="23.88671875" style="2" customWidth="1"/>
    <col min="12802" max="12802" width="28.5546875" style="2" customWidth="1"/>
    <col min="12803" max="13054" width="8.88671875" style="2"/>
    <col min="13055" max="13056" width="12.6640625" style="2" customWidth="1"/>
    <col min="13057" max="13057" width="23.88671875" style="2" customWidth="1"/>
    <col min="13058" max="13058" width="28.5546875" style="2" customWidth="1"/>
    <col min="13059" max="13310" width="8.88671875" style="2"/>
    <col min="13311" max="13312" width="12.6640625" style="2" customWidth="1"/>
    <col min="13313" max="13313" width="23.88671875" style="2" customWidth="1"/>
    <col min="13314" max="13314" width="28.5546875" style="2" customWidth="1"/>
    <col min="13315" max="13566" width="8.88671875" style="2"/>
    <col min="13567" max="13568" width="12.6640625" style="2" customWidth="1"/>
    <col min="13569" max="13569" width="23.88671875" style="2" customWidth="1"/>
    <col min="13570" max="13570" width="28.5546875" style="2" customWidth="1"/>
    <col min="13571" max="13822" width="8.88671875" style="2"/>
    <col min="13823" max="13824" width="12.6640625" style="2" customWidth="1"/>
    <col min="13825" max="13825" width="23.88671875" style="2" customWidth="1"/>
    <col min="13826" max="13826" width="28.5546875" style="2" customWidth="1"/>
    <col min="13827" max="14078" width="8.88671875" style="2"/>
    <col min="14079" max="14080" width="12.6640625" style="2" customWidth="1"/>
    <col min="14081" max="14081" width="23.88671875" style="2" customWidth="1"/>
    <col min="14082" max="14082" width="28.5546875" style="2" customWidth="1"/>
    <col min="14083" max="14334" width="8.88671875" style="2"/>
    <col min="14335" max="14336" width="12.6640625" style="2" customWidth="1"/>
    <col min="14337" max="14337" width="23.88671875" style="2" customWidth="1"/>
    <col min="14338" max="14338" width="28.5546875" style="2" customWidth="1"/>
    <col min="14339" max="14590" width="8.88671875" style="2"/>
    <col min="14591" max="14592" width="12.6640625" style="2" customWidth="1"/>
    <col min="14593" max="14593" width="23.88671875" style="2" customWidth="1"/>
    <col min="14594" max="14594" width="28.5546875" style="2" customWidth="1"/>
    <col min="14595" max="14846" width="8.88671875" style="2"/>
    <col min="14847" max="14848" width="12.6640625" style="2" customWidth="1"/>
    <col min="14849" max="14849" width="23.88671875" style="2" customWidth="1"/>
    <col min="14850" max="14850" width="28.5546875" style="2" customWidth="1"/>
    <col min="14851" max="15102" width="8.88671875" style="2"/>
    <col min="15103" max="15104" width="12.6640625" style="2" customWidth="1"/>
    <col min="15105" max="15105" width="23.88671875" style="2" customWidth="1"/>
    <col min="15106" max="15106" width="28.5546875" style="2" customWidth="1"/>
    <col min="15107" max="15358" width="8.88671875" style="2"/>
    <col min="15359" max="15360" width="12.6640625" style="2" customWidth="1"/>
    <col min="15361" max="15361" width="23.88671875" style="2" customWidth="1"/>
    <col min="15362" max="15362" width="28.5546875" style="2" customWidth="1"/>
    <col min="15363" max="15614" width="8.88671875" style="2"/>
    <col min="15615" max="15616" width="12.6640625" style="2" customWidth="1"/>
    <col min="15617" max="15617" width="23.88671875" style="2" customWidth="1"/>
    <col min="15618" max="15618" width="28.5546875" style="2" customWidth="1"/>
    <col min="15619" max="15870" width="8.88671875" style="2"/>
    <col min="15871" max="15872" width="12.6640625" style="2" customWidth="1"/>
    <col min="15873" max="15873" width="23.88671875" style="2" customWidth="1"/>
    <col min="15874" max="15874" width="28.5546875" style="2" customWidth="1"/>
    <col min="15875" max="16126" width="8.88671875" style="2"/>
    <col min="16127" max="16128" width="12.6640625" style="2" customWidth="1"/>
    <col min="16129" max="16129" width="23.88671875" style="2" customWidth="1"/>
    <col min="16130" max="16130" width="28.5546875" style="2" customWidth="1"/>
    <col min="16131" max="16384" width="8.88671875" style="2"/>
  </cols>
  <sheetData>
    <row r="1" spans="1:4" ht="16.8">
      <c r="A1" s="456" t="s">
        <v>283</v>
      </c>
      <c r="B1" s="456"/>
      <c r="C1" s="456"/>
      <c r="D1" s="456"/>
    </row>
    <row r="2" spans="1:4" ht="12.75" customHeight="1">
      <c r="A2" s="474"/>
      <c r="B2" s="474"/>
      <c r="C2" s="474"/>
      <c r="D2" s="474"/>
    </row>
    <row r="3" spans="1:4" ht="15" customHeight="1">
      <c r="A3" s="474"/>
      <c r="B3" s="474"/>
      <c r="C3" s="474"/>
      <c r="D3" s="474"/>
    </row>
    <row r="4" spans="1:4" ht="15" customHeight="1">
      <c r="A4" s="474"/>
      <c r="B4" s="474"/>
      <c r="C4" s="474"/>
      <c r="D4" s="474"/>
    </row>
    <row r="5" spans="1:4" ht="15" customHeight="1">
      <c r="A5" s="474"/>
      <c r="B5" s="474"/>
      <c r="C5" s="474"/>
      <c r="D5" s="474"/>
    </row>
    <row r="6" spans="1:4" ht="16.8">
      <c r="A6" s="474"/>
      <c r="B6" s="474"/>
      <c r="C6" s="474"/>
      <c r="D6" s="474"/>
    </row>
    <row r="7" spans="1:4" ht="14.25" customHeight="1">
      <c r="A7" s="456" t="s">
        <v>185</v>
      </c>
      <c r="B7" s="456"/>
      <c r="C7" s="456"/>
      <c r="D7" s="456"/>
    </row>
    <row r="8" spans="1:4" ht="16.2" customHeight="1">
      <c r="A8" s="456" t="s">
        <v>284</v>
      </c>
      <c r="B8" s="456"/>
      <c r="C8" s="456"/>
      <c r="D8" s="456"/>
    </row>
    <row r="9" spans="1:4" ht="16.8" customHeight="1">
      <c r="A9" s="456" t="s">
        <v>320</v>
      </c>
      <c r="B9" s="456"/>
      <c r="C9" s="456"/>
      <c r="D9" s="456"/>
    </row>
    <row r="10" spans="1:4" ht="9" customHeight="1">
      <c r="A10" s="474"/>
      <c r="B10" s="474"/>
      <c r="C10" s="474"/>
      <c r="D10" s="474"/>
    </row>
    <row r="11" spans="1:4" ht="26.25" customHeight="1">
      <c r="A11" s="473"/>
      <c r="B11" s="473"/>
      <c r="C11" s="473"/>
      <c r="D11" s="473"/>
    </row>
    <row r="12" spans="1:4" ht="14.25" customHeight="1" thickBot="1">
      <c r="A12" s="473"/>
      <c r="B12" s="473"/>
      <c r="C12" s="473"/>
      <c r="D12" s="473"/>
    </row>
    <row r="13" spans="1:4" s="110" customFormat="1" ht="36.6" customHeight="1" thickBot="1">
      <c r="A13" s="477" t="s">
        <v>286</v>
      </c>
      <c r="B13" s="477"/>
      <c r="C13" s="109"/>
      <c r="D13" s="109"/>
    </row>
    <row r="14" spans="1:4" ht="55.2" customHeight="1" thickBot="1">
      <c r="A14" s="111" t="s">
        <v>287</v>
      </c>
      <c r="B14" s="111" t="s">
        <v>288</v>
      </c>
      <c r="C14" s="111" t="s">
        <v>289</v>
      </c>
      <c r="D14" s="111" t="s">
        <v>290</v>
      </c>
    </row>
    <row r="15" spans="1:4" ht="14.1" hidden="1" customHeight="1" outlineLevel="1" thickBot="1">
      <c r="A15" s="112" t="s">
        <v>273</v>
      </c>
      <c r="B15" s="113"/>
      <c r="C15" s="114">
        <v>0</v>
      </c>
      <c r="D15" s="115">
        <v>0</v>
      </c>
    </row>
    <row r="16" spans="1:4" ht="14.1" hidden="1" customHeight="1" outlineLevel="1" thickBot="1">
      <c r="A16" s="112" t="s">
        <v>203</v>
      </c>
      <c r="B16" s="113"/>
      <c r="C16" s="114">
        <v>140620</v>
      </c>
      <c r="D16" s="115">
        <v>0</v>
      </c>
    </row>
    <row r="17" spans="1:4" ht="14.1" hidden="1" customHeight="1" outlineLevel="1" thickBot="1">
      <c r="A17" s="112" t="s">
        <v>204</v>
      </c>
      <c r="B17" s="113"/>
      <c r="C17" s="114">
        <v>0</v>
      </c>
      <c r="D17" s="115">
        <v>0</v>
      </c>
    </row>
    <row r="18" spans="1:4" ht="14.1" hidden="1" customHeight="1" outlineLevel="1" thickBot="1">
      <c r="A18" s="112" t="s">
        <v>267</v>
      </c>
      <c r="B18" s="113"/>
      <c r="C18" s="117"/>
      <c r="D18" s="116"/>
    </row>
    <row r="19" spans="1:4" ht="14.1" hidden="1" customHeight="1" outlineLevel="1" thickBot="1">
      <c r="A19" s="112" t="s">
        <v>274</v>
      </c>
      <c r="B19" s="113"/>
      <c r="C19" s="117">
        <v>0</v>
      </c>
      <c r="D19" s="116">
        <v>0</v>
      </c>
    </row>
    <row r="20" spans="1:4" ht="14.1" hidden="1" customHeight="1" outlineLevel="1" thickBot="1">
      <c r="A20" s="112" t="s">
        <v>275</v>
      </c>
      <c r="B20" s="113"/>
      <c r="C20" s="117"/>
      <c r="D20" s="116"/>
    </row>
    <row r="21" spans="1:4" ht="14.1" hidden="1" customHeight="1" outlineLevel="1" thickBot="1">
      <c r="A21" s="112" t="s">
        <v>205</v>
      </c>
      <c r="B21" s="113"/>
      <c r="C21" s="114">
        <v>292344</v>
      </c>
      <c r="D21" s="115">
        <v>0</v>
      </c>
    </row>
    <row r="22" spans="1:4" ht="14.1" hidden="1" customHeight="1" outlineLevel="1" thickBot="1">
      <c r="A22" s="112" t="s">
        <v>206</v>
      </c>
      <c r="B22" s="113"/>
      <c r="C22" s="114">
        <v>46020</v>
      </c>
      <c r="D22" s="115">
        <v>0</v>
      </c>
    </row>
    <row r="23" spans="1:4" ht="14.1" hidden="1" customHeight="1" outlineLevel="1" thickBot="1">
      <c r="A23" s="112" t="s">
        <v>268</v>
      </c>
      <c r="B23" s="113"/>
      <c r="C23" s="114">
        <v>0</v>
      </c>
      <c r="D23" s="115">
        <v>-5777</v>
      </c>
    </row>
    <row r="24" spans="1:4" ht="14.1" hidden="1" customHeight="1" outlineLevel="1" thickBot="1">
      <c r="A24" s="112" t="s">
        <v>207</v>
      </c>
      <c r="B24" s="113"/>
      <c r="C24" s="114">
        <v>372717</v>
      </c>
      <c r="D24" s="115">
        <v>0</v>
      </c>
    </row>
    <row r="25" spans="1:4" ht="14.1" hidden="1" customHeight="1" outlineLevel="1" thickBot="1">
      <c r="A25" s="112" t="s">
        <v>270</v>
      </c>
      <c r="B25" s="113"/>
      <c r="C25" s="114">
        <v>0</v>
      </c>
      <c r="D25" s="115">
        <v>0</v>
      </c>
    </row>
    <row r="26" spans="1:4" ht="14.1" hidden="1" customHeight="1" outlineLevel="1" thickBot="1">
      <c r="A26" s="112" t="s">
        <v>208</v>
      </c>
      <c r="B26" s="113"/>
      <c r="C26" s="114">
        <v>0</v>
      </c>
      <c r="D26" s="115">
        <v>0</v>
      </c>
    </row>
    <row r="27" spans="1:4" ht="14.1" hidden="1" customHeight="1" outlineLevel="1" thickBot="1">
      <c r="A27" s="112" t="s">
        <v>209</v>
      </c>
      <c r="B27" s="113"/>
      <c r="C27" s="114">
        <v>159386</v>
      </c>
      <c r="D27" s="115">
        <v>521</v>
      </c>
    </row>
    <row r="28" spans="1:4" ht="14.1" hidden="1" customHeight="1" outlineLevel="1" thickBot="1">
      <c r="A28" s="112" t="s">
        <v>210</v>
      </c>
      <c r="B28" s="113"/>
      <c r="C28" s="114">
        <v>0</v>
      </c>
      <c r="D28" s="115">
        <v>0</v>
      </c>
    </row>
    <row r="29" spans="1:4" ht="14.1" hidden="1" customHeight="1" outlineLevel="1" thickBot="1">
      <c r="A29" s="112" t="s">
        <v>211</v>
      </c>
      <c r="B29" s="113"/>
      <c r="C29" s="114">
        <v>152</v>
      </c>
      <c r="D29" s="115">
        <v>0</v>
      </c>
    </row>
    <row r="30" spans="1:4" ht="14.1" hidden="1" customHeight="1" outlineLevel="1" thickBot="1">
      <c r="A30" s="112" t="s">
        <v>212</v>
      </c>
      <c r="B30" s="113"/>
      <c r="C30" s="114">
        <v>15</v>
      </c>
      <c r="D30" s="115">
        <v>1330</v>
      </c>
    </row>
    <row r="31" spans="1:4" ht="14.1" hidden="1" customHeight="1" outlineLevel="1" thickBot="1">
      <c r="A31" s="112" t="s">
        <v>213</v>
      </c>
      <c r="B31" s="113"/>
      <c r="C31" s="114">
        <v>0</v>
      </c>
      <c r="D31" s="115">
        <v>0</v>
      </c>
    </row>
    <row r="32" spans="1:4" ht="14.1" hidden="1" customHeight="1" outlineLevel="1" thickBot="1">
      <c r="A32" s="112" t="s">
        <v>214</v>
      </c>
      <c r="B32" s="113"/>
      <c r="C32" s="114">
        <v>25509</v>
      </c>
      <c r="D32" s="115">
        <v>1283439</v>
      </c>
    </row>
    <row r="33" spans="1:4" ht="14.1" hidden="1" customHeight="1" outlineLevel="1" thickBot="1">
      <c r="A33" s="112" t="s">
        <v>269</v>
      </c>
      <c r="B33" s="113"/>
      <c r="C33" s="114">
        <v>1606</v>
      </c>
      <c r="D33" s="115">
        <v>11474</v>
      </c>
    </row>
    <row r="34" spans="1:4" ht="14.1" hidden="1" customHeight="1" outlineLevel="1" thickBot="1">
      <c r="A34" s="112" t="s">
        <v>215</v>
      </c>
      <c r="B34" s="113"/>
      <c r="C34" s="114">
        <v>0</v>
      </c>
      <c r="D34" s="115">
        <v>0</v>
      </c>
    </row>
    <row r="35" spans="1:4" ht="14.1" hidden="1" customHeight="1" outlineLevel="1" thickBot="1">
      <c r="A35" s="112" t="s">
        <v>217</v>
      </c>
      <c r="B35" s="113"/>
      <c r="C35" s="114">
        <v>0</v>
      </c>
      <c r="D35" s="115">
        <v>0</v>
      </c>
    </row>
    <row r="36" spans="1:4" ht="14.1" hidden="1" customHeight="1" outlineLevel="1" thickBot="1">
      <c r="A36" s="112" t="s">
        <v>218</v>
      </c>
      <c r="B36" s="113"/>
      <c r="C36" s="114">
        <v>0</v>
      </c>
      <c r="D36" s="115">
        <v>0</v>
      </c>
    </row>
    <row r="37" spans="1:4" ht="14.1" hidden="1" customHeight="1" outlineLevel="1" thickBot="1">
      <c r="A37" s="112" t="s">
        <v>219</v>
      </c>
      <c r="B37" s="113"/>
      <c r="C37" s="114">
        <v>2</v>
      </c>
      <c r="D37" s="115">
        <v>-5944</v>
      </c>
    </row>
    <row r="38" spans="1:4" ht="18" hidden="1" customHeight="1" outlineLevel="1" thickBot="1">
      <c r="A38" s="112" t="s">
        <v>220</v>
      </c>
      <c r="B38" s="113"/>
      <c r="C38" s="114">
        <v>0</v>
      </c>
      <c r="D38" s="115">
        <v>-280</v>
      </c>
    </row>
    <row r="39" spans="1:4" ht="18" customHeight="1" collapsed="1">
      <c r="A39" s="118"/>
      <c r="B39" s="113">
        <v>0</v>
      </c>
      <c r="C39" s="114">
        <f>SUM($C$15:$C$38)</f>
        <v>1038371</v>
      </c>
      <c r="D39" s="115">
        <f>SUM($D$15:$D$38)</f>
        <v>1284763</v>
      </c>
    </row>
    <row r="40" spans="1:4" ht="14.1" hidden="1" customHeight="1" outlineLevel="1">
      <c r="A40" s="119" t="s">
        <v>273</v>
      </c>
      <c r="B40" s="120"/>
      <c r="C40" s="114">
        <v>0</v>
      </c>
      <c r="D40" s="121">
        <v>0</v>
      </c>
    </row>
    <row r="41" spans="1:4" ht="14.1" hidden="1" customHeight="1" outlineLevel="1">
      <c r="A41" s="119" t="s">
        <v>203</v>
      </c>
      <c r="B41" s="120"/>
      <c r="C41" s="114">
        <v>188</v>
      </c>
      <c r="D41" s="121">
        <v>43769</v>
      </c>
    </row>
    <row r="42" spans="1:4" ht="14.1" hidden="1" customHeight="1" outlineLevel="1">
      <c r="A42" s="119" t="s">
        <v>204</v>
      </c>
      <c r="B42" s="120"/>
      <c r="C42" s="114">
        <v>4011</v>
      </c>
      <c r="D42" s="121">
        <v>103072.11</v>
      </c>
    </row>
    <row r="43" spans="1:4" ht="14.1" hidden="1" customHeight="1" outlineLevel="1">
      <c r="A43" s="119" t="s">
        <v>267</v>
      </c>
      <c r="B43" s="120"/>
      <c r="C43" s="117"/>
      <c r="D43" s="122"/>
    </row>
    <row r="44" spans="1:4" ht="14.1" hidden="1" customHeight="1" outlineLevel="1">
      <c r="A44" s="119" t="s">
        <v>274</v>
      </c>
      <c r="B44" s="120"/>
      <c r="C44" s="117">
        <v>0</v>
      </c>
      <c r="D44" s="122">
        <v>0</v>
      </c>
    </row>
    <row r="45" spans="1:4" ht="14.1" hidden="1" customHeight="1" outlineLevel="1">
      <c r="A45" s="119" t="s">
        <v>275</v>
      </c>
      <c r="B45" s="120"/>
      <c r="C45" s="117"/>
      <c r="D45" s="122"/>
    </row>
    <row r="46" spans="1:4" ht="14.1" hidden="1" customHeight="1" outlineLevel="1">
      <c r="A46" s="119" t="s">
        <v>205</v>
      </c>
      <c r="B46" s="120"/>
      <c r="C46" s="114">
        <v>282</v>
      </c>
      <c r="D46" s="121">
        <v>64275</v>
      </c>
    </row>
    <row r="47" spans="1:4" ht="14.1" hidden="1" customHeight="1" outlineLevel="1">
      <c r="A47" s="119" t="s">
        <v>206</v>
      </c>
      <c r="B47" s="120"/>
      <c r="C47" s="114">
        <v>376</v>
      </c>
      <c r="D47" s="121">
        <v>37843</v>
      </c>
    </row>
    <row r="48" spans="1:4" ht="14.1" hidden="1" customHeight="1" outlineLevel="1">
      <c r="A48" s="119" t="s">
        <v>268</v>
      </c>
      <c r="B48" s="120"/>
      <c r="C48" s="114">
        <v>4</v>
      </c>
      <c r="D48" s="121">
        <v>871.07999999999993</v>
      </c>
    </row>
    <row r="49" spans="1:4" ht="14.1" hidden="1" customHeight="1" outlineLevel="1">
      <c r="A49" s="119" t="s">
        <v>207</v>
      </c>
      <c r="B49" s="120"/>
      <c r="C49" s="114">
        <v>1165</v>
      </c>
      <c r="D49" s="121">
        <v>103981</v>
      </c>
    </row>
    <row r="50" spans="1:4" ht="14.1" hidden="1" customHeight="1" outlineLevel="1">
      <c r="A50" s="119" t="s">
        <v>270</v>
      </c>
      <c r="B50" s="120"/>
      <c r="C50" s="114">
        <v>2682</v>
      </c>
      <c r="D50" s="121">
        <v>66173</v>
      </c>
    </row>
    <row r="51" spans="1:4" ht="14.1" hidden="1" customHeight="1" outlineLevel="1">
      <c r="A51" s="119" t="s">
        <v>208</v>
      </c>
      <c r="B51" s="120"/>
      <c r="C51" s="114">
        <v>2631</v>
      </c>
      <c r="D51" s="121">
        <v>93978</v>
      </c>
    </row>
    <row r="52" spans="1:4" ht="14.1" hidden="1" customHeight="1" outlineLevel="1">
      <c r="A52" s="119" t="s">
        <v>209</v>
      </c>
      <c r="B52" s="120"/>
      <c r="C52" s="114">
        <v>368</v>
      </c>
      <c r="D52" s="121">
        <v>29383</v>
      </c>
    </row>
    <row r="53" spans="1:4" ht="14.1" hidden="1" customHeight="1" outlineLevel="1">
      <c r="A53" s="119" t="s">
        <v>210</v>
      </c>
      <c r="B53" s="120"/>
      <c r="C53" s="114">
        <v>94</v>
      </c>
      <c r="D53" s="121">
        <v>21035</v>
      </c>
    </row>
    <row r="54" spans="1:4" ht="14.1" hidden="1" customHeight="1" outlineLevel="1">
      <c r="A54" s="119" t="s">
        <v>211</v>
      </c>
      <c r="B54" s="120"/>
      <c r="C54" s="114">
        <v>0</v>
      </c>
      <c r="D54" s="121">
        <v>0</v>
      </c>
    </row>
    <row r="55" spans="1:4" ht="14.1" hidden="1" customHeight="1" outlineLevel="1">
      <c r="A55" s="119" t="s">
        <v>212</v>
      </c>
      <c r="B55" s="120"/>
      <c r="C55" s="114">
        <v>39</v>
      </c>
      <c r="D55" s="121">
        <v>4639</v>
      </c>
    </row>
    <row r="56" spans="1:4" ht="14.1" hidden="1" customHeight="1" outlineLevel="1">
      <c r="A56" s="119" t="s">
        <v>213</v>
      </c>
      <c r="B56" s="120"/>
      <c r="C56" s="114">
        <v>520</v>
      </c>
      <c r="D56" s="121">
        <v>51122</v>
      </c>
    </row>
    <row r="57" spans="1:4" ht="14.1" hidden="1" customHeight="1" outlineLevel="1">
      <c r="A57" s="119" t="s">
        <v>214</v>
      </c>
      <c r="B57" s="120"/>
      <c r="C57" s="114">
        <v>0</v>
      </c>
      <c r="D57" s="121">
        <v>0</v>
      </c>
    </row>
    <row r="58" spans="1:4" ht="14.1" hidden="1" customHeight="1" outlineLevel="1">
      <c r="A58" s="119" t="s">
        <v>269</v>
      </c>
      <c r="B58" s="120"/>
      <c r="C58" s="114">
        <v>0</v>
      </c>
      <c r="D58" s="121">
        <v>0</v>
      </c>
    </row>
    <row r="59" spans="1:4" ht="14.1" hidden="1" customHeight="1" outlineLevel="1">
      <c r="A59" s="119" t="s">
        <v>215</v>
      </c>
      <c r="B59" s="120"/>
      <c r="C59" s="114">
        <v>3</v>
      </c>
      <c r="D59" s="121">
        <v>714</v>
      </c>
    </row>
    <row r="60" spans="1:4" ht="14.1" hidden="1" customHeight="1" outlineLevel="1">
      <c r="A60" s="119" t="s">
        <v>217</v>
      </c>
      <c r="B60" s="120"/>
      <c r="C60" s="114">
        <v>753</v>
      </c>
      <c r="D60" s="121">
        <v>132490.70000000001</v>
      </c>
    </row>
    <row r="61" spans="1:4" ht="14.1" hidden="1" customHeight="1" outlineLevel="1">
      <c r="A61" s="119" t="s">
        <v>218</v>
      </c>
      <c r="B61" s="120"/>
      <c r="C61" s="114">
        <v>101</v>
      </c>
      <c r="D61" s="121">
        <v>40961</v>
      </c>
    </row>
    <row r="62" spans="1:4" ht="14.1" hidden="1" customHeight="1" outlineLevel="1">
      <c r="A62" s="119" t="s">
        <v>219</v>
      </c>
      <c r="B62" s="120"/>
      <c r="C62" s="114">
        <v>21</v>
      </c>
      <c r="D62" s="121">
        <v>9176</v>
      </c>
    </row>
    <row r="63" spans="1:4" ht="14.1" hidden="1" customHeight="1" outlineLevel="1">
      <c r="A63" s="119" t="s">
        <v>220</v>
      </c>
      <c r="B63" s="120"/>
      <c r="C63" s="114">
        <v>235</v>
      </c>
      <c r="D63" s="121">
        <v>45968</v>
      </c>
    </row>
    <row r="64" spans="1:4" ht="15.6" customHeight="1" collapsed="1">
      <c r="A64" s="123" t="s">
        <v>291</v>
      </c>
      <c r="B64" s="120">
        <v>4.5</v>
      </c>
      <c r="C64" s="114">
        <f>SUM($C$40:$C$63)</f>
        <v>13473</v>
      </c>
      <c r="D64" s="121">
        <f>SUM($D$40:$D$63)</f>
        <v>849450.8899999999</v>
      </c>
    </row>
    <row r="65" spans="1:4" ht="14.1" hidden="1" customHeight="1" outlineLevel="1">
      <c r="A65" s="124" t="s">
        <v>273</v>
      </c>
      <c r="B65" s="125"/>
      <c r="C65" s="114">
        <v>0</v>
      </c>
      <c r="D65" s="121">
        <v>0</v>
      </c>
    </row>
    <row r="66" spans="1:4" ht="14.1" hidden="1" customHeight="1" outlineLevel="1">
      <c r="A66" s="124" t="s">
        <v>203</v>
      </c>
      <c r="B66" s="125"/>
      <c r="C66" s="114">
        <v>614</v>
      </c>
      <c r="D66" s="121">
        <v>138820</v>
      </c>
    </row>
    <row r="67" spans="1:4" ht="14.1" hidden="1" customHeight="1" outlineLevel="1">
      <c r="A67" s="124" t="s">
        <v>204</v>
      </c>
      <c r="B67" s="125"/>
      <c r="C67" s="114">
        <v>292</v>
      </c>
      <c r="D67" s="121">
        <v>67074.7</v>
      </c>
    </row>
    <row r="68" spans="1:4" ht="14.1" hidden="1" customHeight="1" outlineLevel="1">
      <c r="A68" s="124" t="s">
        <v>267</v>
      </c>
      <c r="B68" s="125"/>
      <c r="C68" s="117"/>
      <c r="D68" s="122"/>
    </row>
    <row r="69" spans="1:4" ht="14.1" hidden="1" customHeight="1" outlineLevel="1">
      <c r="A69" s="124" t="s">
        <v>274</v>
      </c>
      <c r="B69" s="125"/>
      <c r="C69" s="117">
        <v>0</v>
      </c>
      <c r="D69" s="122">
        <v>0</v>
      </c>
    </row>
    <row r="70" spans="1:4" ht="14.1" hidden="1" customHeight="1" outlineLevel="1">
      <c r="A70" s="124" t="s">
        <v>275</v>
      </c>
      <c r="B70" s="125"/>
      <c r="C70" s="117"/>
      <c r="D70" s="122"/>
    </row>
    <row r="71" spans="1:4" ht="14.1" hidden="1" customHeight="1" outlineLevel="1">
      <c r="A71" s="124" t="s">
        <v>205</v>
      </c>
      <c r="B71" s="125"/>
      <c r="C71" s="114">
        <v>481</v>
      </c>
      <c r="D71" s="121">
        <v>107945</v>
      </c>
    </row>
    <row r="72" spans="1:4" ht="14.1" hidden="1" customHeight="1" outlineLevel="1">
      <c r="A72" s="124" t="s">
        <v>206</v>
      </c>
      <c r="B72" s="125"/>
      <c r="C72" s="114">
        <v>238</v>
      </c>
      <c r="D72" s="121">
        <v>54417</v>
      </c>
    </row>
    <row r="73" spans="1:4" ht="14.1" hidden="1" customHeight="1" outlineLevel="1">
      <c r="A73" s="124" t="s">
        <v>268</v>
      </c>
      <c r="B73" s="125"/>
      <c r="C73" s="114">
        <v>0</v>
      </c>
      <c r="D73" s="121">
        <v>0</v>
      </c>
    </row>
    <row r="74" spans="1:4" ht="14.1" hidden="1" customHeight="1" outlineLevel="1">
      <c r="A74" s="124" t="s">
        <v>207</v>
      </c>
      <c r="B74" s="125"/>
      <c r="C74" s="114">
        <v>882</v>
      </c>
      <c r="D74" s="121">
        <v>201372</v>
      </c>
    </row>
    <row r="75" spans="1:4" ht="14.1" hidden="1" customHeight="1" outlineLevel="1">
      <c r="A75" s="124" t="s">
        <v>270</v>
      </c>
      <c r="B75" s="125"/>
      <c r="C75" s="114">
        <v>372</v>
      </c>
      <c r="D75" s="121">
        <v>84672</v>
      </c>
    </row>
    <row r="76" spans="1:4" ht="14.1" hidden="1" customHeight="1" outlineLevel="1">
      <c r="A76" s="124" t="s">
        <v>208</v>
      </c>
      <c r="B76" s="125"/>
      <c r="C76" s="114">
        <v>565</v>
      </c>
      <c r="D76" s="121">
        <v>126621</v>
      </c>
    </row>
    <row r="77" spans="1:4" ht="14.1" hidden="1" customHeight="1" outlineLevel="1">
      <c r="A77" s="124" t="s">
        <v>209</v>
      </c>
      <c r="B77" s="125"/>
      <c r="C77" s="114">
        <v>283</v>
      </c>
      <c r="D77" s="121">
        <v>62785.7</v>
      </c>
    </row>
    <row r="78" spans="1:4" ht="14.1" hidden="1" customHeight="1" outlineLevel="1">
      <c r="A78" s="124" t="s">
        <v>210</v>
      </c>
      <c r="B78" s="125"/>
      <c r="C78" s="114">
        <v>257</v>
      </c>
      <c r="D78" s="121">
        <v>54921</v>
      </c>
    </row>
    <row r="79" spans="1:4" ht="14.1" hidden="1" customHeight="1" outlineLevel="1">
      <c r="A79" s="124" t="s">
        <v>211</v>
      </c>
      <c r="B79" s="125"/>
      <c r="C79" s="114">
        <v>0</v>
      </c>
      <c r="D79" s="121">
        <v>0</v>
      </c>
    </row>
    <row r="80" spans="1:4" ht="14.1" hidden="1" customHeight="1" outlineLevel="1">
      <c r="A80" s="124" t="s">
        <v>212</v>
      </c>
      <c r="B80" s="125"/>
      <c r="C80" s="114">
        <v>53</v>
      </c>
      <c r="D80" s="121">
        <v>11234</v>
      </c>
    </row>
    <row r="81" spans="1:4" ht="14.1" hidden="1" customHeight="1" outlineLevel="1">
      <c r="A81" s="124" t="s">
        <v>213</v>
      </c>
      <c r="B81" s="125"/>
      <c r="C81" s="114">
        <v>393</v>
      </c>
      <c r="D81" s="121">
        <v>89596</v>
      </c>
    </row>
    <row r="82" spans="1:4" ht="14.1" hidden="1" customHeight="1" outlineLevel="1">
      <c r="A82" s="124" t="s">
        <v>214</v>
      </c>
      <c r="B82" s="125"/>
      <c r="C82" s="114">
        <v>1</v>
      </c>
      <c r="D82" s="121">
        <v>100</v>
      </c>
    </row>
    <row r="83" spans="1:4" ht="14.1" hidden="1" customHeight="1" outlineLevel="1">
      <c r="A83" s="124" t="s">
        <v>269</v>
      </c>
      <c r="B83" s="125"/>
      <c r="C83" s="114">
        <v>0</v>
      </c>
      <c r="D83" s="121">
        <v>0</v>
      </c>
    </row>
    <row r="84" spans="1:4" ht="14.1" hidden="1" customHeight="1" outlineLevel="1">
      <c r="A84" s="124" t="s">
        <v>215</v>
      </c>
      <c r="B84" s="125"/>
      <c r="C84" s="114">
        <v>34</v>
      </c>
      <c r="D84" s="121">
        <v>8092</v>
      </c>
    </row>
    <row r="85" spans="1:4" ht="14.1" hidden="1" customHeight="1" outlineLevel="1">
      <c r="A85" s="124" t="s">
        <v>217</v>
      </c>
      <c r="B85" s="125"/>
      <c r="C85" s="114">
        <v>2206</v>
      </c>
      <c r="D85" s="121">
        <v>463866</v>
      </c>
    </row>
    <row r="86" spans="1:4" ht="14.1" hidden="1" customHeight="1" outlineLevel="1">
      <c r="A86" s="124" t="s">
        <v>218</v>
      </c>
      <c r="B86" s="125"/>
      <c r="C86" s="114">
        <v>265</v>
      </c>
      <c r="D86" s="121">
        <v>96439.679999999993</v>
      </c>
    </row>
    <row r="87" spans="1:4" ht="14.1" hidden="1" customHeight="1" outlineLevel="1">
      <c r="A87" s="124" t="s">
        <v>219</v>
      </c>
      <c r="B87" s="125"/>
      <c r="C87" s="114">
        <v>87</v>
      </c>
      <c r="D87" s="121">
        <v>19050</v>
      </c>
    </row>
    <row r="88" spans="1:4" ht="14.1" hidden="1" customHeight="1" outlineLevel="1">
      <c r="A88" s="124" t="s">
        <v>220</v>
      </c>
      <c r="B88" s="125"/>
      <c r="C88" s="114">
        <v>412</v>
      </c>
      <c r="D88" s="121">
        <v>100882.93</v>
      </c>
    </row>
    <row r="89" spans="1:4" ht="15.6" customHeight="1" collapsed="1">
      <c r="A89" s="126" t="s">
        <v>292</v>
      </c>
      <c r="B89" s="125">
        <v>10</v>
      </c>
      <c r="C89" s="114">
        <f>SUM($C$65:$C$88)</f>
        <v>7435</v>
      </c>
      <c r="D89" s="121">
        <f>SUM($D$65:$D$88)</f>
        <v>1687889.0099999998</v>
      </c>
    </row>
    <row r="90" spans="1:4" ht="14.1" hidden="1" customHeight="1" outlineLevel="1">
      <c r="A90" s="119" t="s">
        <v>273</v>
      </c>
      <c r="B90" s="125"/>
      <c r="C90" s="114">
        <v>0</v>
      </c>
      <c r="D90" s="121">
        <v>0</v>
      </c>
    </row>
    <row r="91" spans="1:4" ht="14.1" hidden="1" customHeight="1" outlineLevel="1">
      <c r="A91" s="119" t="s">
        <v>203</v>
      </c>
      <c r="B91" s="125"/>
      <c r="C91" s="114">
        <v>961</v>
      </c>
      <c r="D91" s="121">
        <v>235530</v>
      </c>
    </row>
    <row r="92" spans="1:4" ht="14.1" hidden="1" customHeight="1" outlineLevel="1">
      <c r="A92" s="119" t="s">
        <v>204</v>
      </c>
      <c r="B92" s="125"/>
      <c r="C92" s="114">
        <v>720</v>
      </c>
      <c r="D92" s="121">
        <v>192958.8</v>
      </c>
    </row>
    <row r="93" spans="1:4" ht="14.1" hidden="1" customHeight="1" outlineLevel="1">
      <c r="A93" s="119" t="s">
        <v>267</v>
      </c>
      <c r="B93" s="125"/>
      <c r="C93" s="117"/>
      <c r="D93" s="122"/>
    </row>
    <row r="94" spans="1:4" ht="14.1" hidden="1" customHeight="1" outlineLevel="1">
      <c r="A94" s="119" t="s">
        <v>274</v>
      </c>
      <c r="B94" s="125"/>
      <c r="C94" s="117">
        <v>0</v>
      </c>
      <c r="D94" s="122">
        <v>0</v>
      </c>
    </row>
    <row r="95" spans="1:4" ht="14.1" hidden="1" customHeight="1" outlineLevel="1">
      <c r="A95" s="119" t="s">
        <v>275</v>
      </c>
      <c r="B95" s="125"/>
      <c r="C95" s="117"/>
      <c r="D95" s="122"/>
    </row>
    <row r="96" spans="1:4" ht="14.1" hidden="1" customHeight="1" outlineLevel="1">
      <c r="A96" s="119" t="s">
        <v>205</v>
      </c>
      <c r="B96" s="125"/>
      <c r="C96" s="114">
        <v>957</v>
      </c>
      <c r="D96" s="121">
        <v>237821</v>
      </c>
    </row>
    <row r="97" spans="1:4" ht="14.1" hidden="1" customHeight="1" outlineLevel="1">
      <c r="A97" s="119" t="s">
        <v>206</v>
      </c>
      <c r="B97" s="125"/>
      <c r="C97" s="114">
        <v>496</v>
      </c>
      <c r="D97" s="121">
        <v>125590</v>
      </c>
    </row>
    <row r="98" spans="1:4" ht="14.1" hidden="1" customHeight="1" outlineLevel="1">
      <c r="A98" s="119" t="s">
        <v>268</v>
      </c>
      <c r="B98" s="125"/>
      <c r="C98" s="114">
        <v>0</v>
      </c>
      <c r="D98" s="121">
        <v>0</v>
      </c>
    </row>
    <row r="99" spans="1:4" ht="14.1" hidden="1" customHeight="1" outlineLevel="1">
      <c r="A99" s="119" t="s">
        <v>207</v>
      </c>
      <c r="B99" s="125"/>
      <c r="C99" s="114">
        <v>1775</v>
      </c>
      <c r="D99" s="121">
        <v>446505</v>
      </c>
    </row>
    <row r="100" spans="1:4" ht="14.1" hidden="1" customHeight="1" outlineLevel="1">
      <c r="A100" s="119" t="s">
        <v>270</v>
      </c>
      <c r="B100" s="125"/>
      <c r="C100" s="114">
        <v>763</v>
      </c>
      <c r="D100" s="121">
        <v>189831.84999999998</v>
      </c>
    </row>
    <row r="101" spans="1:4" ht="14.1" hidden="1" customHeight="1" outlineLevel="1">
      <c r="A101" s="119" t="s">
        <v>208</v>
      </c>
      <c r="B101" s="125"/>
      <c r="C101" s="114">
        <v>1066</v>
      </c>
      <c r="D101" s="121">
        <v>270163.20000000001</v>
      </c>
    </row>
    <row r="102" spans="1:4" ht="14.1" hidden="1" customHeight="1" outlineLevel="1">
      <c r="A102" s="119" t="s">
        <v>209</v>
      </c>
      <c r="B102" s="125"/>
      <c r="C102" s="114">
        <v>734</v>
      </c>
      <c r="D102" s="121">
        <v>185010.85</v>
      </c>
    </row>
    <row r="103" spans="1:4" ht="14.1" hidden="1" customHeight="1" outlineLevel="1">
      <c r="A103" s="119" t="s">
        <v>210</v>
      </c>
      <c r="B103" s="125"/>
      <c r="C103" s="114">
        <v>503</v>
      </c>
      <c r="D103" s="121">
        <v>100102</v>
      </c>
    </row>
    <row r="104" spans="1:4" ht="14.1" hidden="1" customHeight="1" outlineLevel="1">
      <c r="A104" s="119" t="s">
        <v>211</v>
      </c>
      <c r="B104" s="125"/>
      <c r="C104" s="114">
        <v>0</v>
      </c>
      <c r="D104" s="121">
        <v>0</v>
      </c>
    </row>
    <row r="105" spans="1:4" ht="14.1" hidden="1" customHeight="1" outlineLevel="1">
      <c r="A105" s="119" t="s">
        <v>212</v>
      </c>
      <c r="B105" s="125"/>
      <c r="C105" s="114">
        <v>192</v>
      </c>
      <c r="D105" s="121">
        <v>48334.200000000004</v>
      </c>
    </row>
    <row r="106" spans="1:4" ht="14.1" hidden="1" customHeight="1" outlineLevel="1">
      <c r="A106" s="119" t="s">
        <v>213</v>
      </c>
      <c r="B106" s="125"/>
      <c r="C106" s="114">
        <v>793</v>
      </c>
      <c r="D106" s="121">
        <v>197989</v>
      </c>
    </row>
    <row r="107" spans="1:4" ht="14.1" hidden="1" customHeight="1" outlineLevel="1">
      <c r="A107" s="119" t="s">
        <v>214</v>
      </c>
      <c r="B107" s="125"/>
      <c r="C107" s="114">
        <v>0</v>
      </c>
      <c r="D107" s="121">
        <v>0</v>
      </c>
    </row>
    <row r="108" spans="1:4" ht="14.1" hidden="1" customHeight="1" outlineLevel="1">
      <c r="A108" s="119" t="s">
        <v>269</v>
      </c>
      <c r="B108" s="125"/>
      <c r="C108" s="114">
        <v>4</v>
      </c>
      <c r="D108" s="121">
        <v>1173</v>
      </c>
    </row>
    <row r="109" spans="1:4" ht="14.1" hidden="1" customHeight="1" outlineLevel="1">
      <c r="A109" s="119" t="s">
        <v>215</v>
      </c>
      <c r="B109" s="125"/>
      <c r="C109" s="114">
        <v>176</v>
      </c>
      <c r="D109" s="121">
        <v>47785</v>
      </c>
    </row>
    <row r="110" spans="1:4" ht="14.1" hidden="1" customHeight="1" outlineLevel="1">
      <c r="A110" s="119" t="s">
        <v>217</v>
      </c>
      <c r="B110" s="125"/>
      <c r="C110" s="114">
        <v>3963</v>
      </c>
      <c r="D110" s="121">
        <v>904228</v>
      </c>
    </row>
    <row r="111" spans="1:4" ht="14.1" hidden="1" customHeight="1" outlineLevel="1">
      <c r="A111" s="119" t="s">
        <v>218</v>
      </c>
      <c r="B111" s="125"/>
      <c r="C111" s="114">
        <v>680</v>
      </c>
      <c r="D111" s="121">
        <v>280208</v>
      </c>
    </row>
    <row r="112" spans="1:4" ht="14.1" hidden="1" customHeight="1" outlineLevel="1">
      <c r="A112" s="119" t="s">
        <v>219</v>
      </c>
      <c r="B112" s="125"/>
      <c r="C112" s="114">
        <v>250</v>
      </c>
      <c r="D112" s="121">
        <v>68592.700000000012</v>
      </c>
    </row>
    <row r="113" spans="1:4" ht="14.1" hidden="1" customHeight="1" outlineLevel="1">
      <c r="A113" s="119" t="s">
        <v>220</v>
      </c>
      <c r="B113" s="125"/>
      <c r="C113" s="114">
        <v>1090</v>
      </c>
      <c r="D113" s="121">
        <v>321668.73</v>
      </c>
    </row>
    <row r="114" spans="1:4" ht="15.6" customHeight="1" collapsed="1">
      <c r="A114" s="123" t="s">
        <v>293</v>
      </c>
      <c r="B114" s="125">
        <v>20</v>
      </c>
      <c r="C114" s="114">
        <f>SUM($C$90:$C$113)</f>
        <v>15123</v>
      </c>
      <c r="D114" s="121">
        <f>SUM($D$90:$D$113)</f>
        <v>3853491.33</v>
      </c>
    </row>
    <row r="115" spans="1:4" ht="14.1" hidden="1" customHeight="1" outlineLevel="1">
      <c r="A115" s="127" t="s">
        <v>273</v>
      </c>
      <c r="B115" s="128"/>
      <c r="C115" s="129">
        <v>0</v>
      </c>
      <c r="D115" s="130">
        <v>0</v>
      </c>
    </row>
    <row r="116" spans="1:4" ht="14.1" hidden="1" customHeight="1" outlineLevel="1">
      <c r="A116" s="127" t="s">
        <v>203</v>
      </c>
      <c r="B116" s="128"/>
      <c r="C116" s="129">
        <v>945</v>
      </c>
      <c r="D116" s="130">
        <v>281557</v>
      </c>
    </row>
    <row r="117" spans="1:4" ht="14.1" hidden="1" customHeight="1" outlineLevel="1">
      <c r="A117" s="127" t="s">
        <v>204</v>
      </c>
      <c r="B117" s="128"/>
      <c r="C117" s="129">
        <v>896</v>
      </c>
      <c r="D117" s="130">
        <v>270898.34999999998</v>
      </c>
    </row>
    <row r="118" spans="1:4" ht="14.1" hidden="1" customHeight="1" outlineLevel="1">
      <c r="A118" s="127" t="s">
        <v>267</v>
      </c>
      <c r="B118" s="128"/>
      <c r="C118" s="131"/>
      <c r="D118" s="132"/>
    </row>
    <row r="119" spans="1:4" ht="14.1" hidden="1" customHeight="1" outlineLevel="1">
      <c r="A119" s="127" t="s">
        <v>274</v>
      </c>
      <c r="B119" s="128"/>
      <c r="C119" s="131">
        <v>0</v>
      </c>
      <c r="D119" s="132">
        <v>0</v>
      </c>
    </row>
    <row r="120" spans="1:4" ht="14.1" hidden="1" customHeight="1" outlineLevel="1">
      <c r="A120" s="127" t="s">
        <v>275</v>
      </c>
      <c r="B120" s="128"/>
      <c r="C120" s="131"/>
      <c r="D120" s="132"/>
    </row>
    <row r="121" spans="1:4" ht="14.1" hidden="1" customHeight="1" outlineLevel="1">
      <c r="A121" s="127" t="s">
        <v>205</v>
      </c>
      <c r="B121" s="128"/>
      <c r="C121" s="129">
        <v>1342</v>
      </c>
      <c r="D121" s="130">
        <v>406094</v>
      </c>
    </row>
    <row r="122" spans="1:4" ht="14.1" hidden="1" customHeight="1" outlineLevel="1">
      <c r="A122" s="127" t="s">
        <v>206</v>
      </c>
      <c r="B122" s="128"/>
      <c r="C122" s="129">
        <v>612</v>
      </c>
      <c r="D122" s="130">
        <v>188309</v>
      </c>
    </row>
    <row r="123" spans="1:4" ht="14.1" hidden="1" customHeight="1" outlineLevel="1">
      <c r="A123" s="127" t="s">
        <v>268</v>
      </c>
      <c r="B123" s="128"/>
      <c r="C123" s="129">
        <v>0</v>
      </c>
      <c r="D123" s="130">
        <v>0</v>
      </c>
    </row>
    <row r="124" spans="1:4" ht="14.1" hidden="1" customHeight="1" outlineLevel="1">
      <c r="A124" s="127" t="s">
        <v>207</v>
      </c>
      <c r="B124" s="128"/>
      <c r="C124" s="129">
        <v>2327</v>
      </c>
      <c r="D124" s="130">
        <v>706802</v>
      </c>
    </row>
    <row r="125" spans="1:4" ht="14.1" hidden="1" customHeight="1" outlineLevel="1">
      <c r="A125" s="127" t="s">
        <v>270</v>
      </c>
      <c r="B125" s="128"/>
      <c r="C125" s="129">
        <v>977</v>
      </c>
      <c r="D125" s="130">
        <v>286249.40000000002</v>
      </c>
    </row>
    <row r="126" spans="1:4" ht="14.1" hidden="1" customHeight="1" outlineLevel="1">
      <c r="A126" s="127" t="s">
        <v>208</v>
      </c>
      <c r="B126" s="128"/>
      <c r="C126" s="129">
        <v>1372</v>
      </c>
      <c r="D126" s="130">
        <v>420981.7</v>
      </c>
    </row>
    <row r="127" spans="1:4" ht="14.1" hidden="1" customHeight="1" outlineLevel="1">
      <c r="A127" s="127" t="s">
        <v>209</v>
      </c>
      <c r="B127" s="128"/>
      <c r="C127" s="129">
        <v>937</v>
      </c>
      <c r="D127" s="130">
        <v>284142</v>
      </c>
    </row>
    <row r="128" spans="1:4" ht="14.1" hidden="1" customHeight="1" outlineLevel="1">
      <c r="A128" s="127" t="s">
        <v>210</v>
      </c>
      <c r="B128" s="128"/>
      <c r="C128" s="129">
        <v>494</v>
      </c>
      <c r="D128" s="130">
        <v>111749</v>
      </c>
    </row>
    <row r="129" spans="1:4" ht="14.1" hidden="1" customHeight="1" outlineLevel="1">
      <c r="A129" s="127" t="s">
        <v>211</v>
      </c>
      <c r="B129" s="128"/>
      <c r="C129" s="129">
        <v>0</v>
      </c>
      <c r="D129" s="130">
        <v>0</v>
      </c>
    </row>
    <row r="130" spans="1:4" ht="14.1" hidden="1" customHeight="1" outlineLevel="1">
      <c r="A130" s="127" t="s">
        <v>212</v>
      </c>
      <c r="B130" s="128"/>
      <c r="C130" s="129">
        <v>410</v>
      </c>
      <c r="D130" s="130">
        <v>132981</v>
      </c>
    </row>
    <row r="131" spans="1:4" ht="14.1" hidden="1" customHeight="1" outlineLevel="1">
      <c r="A131" s="127" t="s">
        <v>213</v>
      </c>
      <c r="B131" s="128"/>
      <c r="C131" s="129">
        <v>935</v>
      </c>
      <c r="D131" s="130">
        <v>280845</v>
      </c>
    </row>
    <row r="132" spans="1:4" ht="14.1" hidden="1" customHeight="1" outlineLevel="1">
      <c r="A132" s="127" t="s">
        <v>214</v>
      </c>
      <c r="B132" s="128"/>
      <c r="C132" s="129">
        <v>1</v>
      </c>
      <c r="D132" s="130">
        <v>100</v>
      </c>
    </row>
    <row r="133" spans="1:4" ht="14.1" hidden="1" customHeight="1" outlineLevel="1">
      <c r="A133" s="127" t="s">
        <v>269</v>
      </c>
      <c r="B133" s="128"/>
      <c r="C133" s="129">
        <v>10</v>
      </c>
      <c r="D133" s="130">
        <v>14394</v>
      </c>
    </row>
    <row r="134" spans="1:4" ht="14.1" hidden="1" customHeight="1" outlineLevel="1">
      <c r="A134" s="127" t="s">
        <v>215</v>
      </c>
      <c r="B134" s="128"/>
      <c r="C134" s="129">
        <v>168</v>
      </c>
      <c r="D134" s="130">
        <v>56611</v>
      </c>
    </row>
    <row r="135" spans="1:4" ht="14.1" hidden="1" customHeight="1" outlineLevel="1">
      <c r="A135" s="127" t="s">
        <v>217</v>
      </c>
      <c r="B135" s="128"/>
      <c r="C135" s="129">
        <v>3605</v>
      </c>
      <c r="D135" s="130">
        <v>1062821</v>
      </c>
    </row>
    <row r="136" spans="1:4" ht="14.1" hidden="1" customHeight="1" outlineLevel="1">
      <c r="A136" s="127" t="s">
        <v>218</v>
      </c>
      <c r="B136" s="128"/>
      <c r="C136" s="129">
        <v>792</v>
      </c>
      <c r="D136" s="130">
        <v>393556</v>
      </c>
    </row>
    <row r="137" spans="1:4" ht="14.1" hidden="1" customHeight="1" outlineLevel="1">
      <c r="A137" s="127" t="s">
        <v>219</v>
      </c>
      <c r="B137" s="128"/>
      <c r="C137" s="129">
        <v>366</v>
      </c>
      <c r="D137" s="130">
        <v>116974.78</v>
      </c>
    </row>
    <row r="138" spans="1:4" ht="14.1" hidden="1" customHeight="1" outlineLevel="1">
      <c r="A138" s="127" t="s">
        <v>220</v>
      </c>
      <c r="B138" s="128"/>
      <c r="C138" s="129">
        <v>1886</v>
      </c>
      <c r="D138" s="130">
        <v>681201.39</v>
      </c>
    </row>
    <row r="139" spans="1:4" ht="15.6" customHeight="1" collapsed="1">
      <c r="A139" s="133" t="s">
        <v>294</v>
      </c>
      <c r="B139" s="128">
        <v>30</v>
      </c>
      <c r="C139" s="129">
        <f>SUM($C$115:$C$138)</f>
        <v>18075</v>
      </c>
      <c r="D139" s="130">
        <f>SUM($D$115:$D$138)</f>
        <v>5696266.6200000001</v>
      </c>
    </row>
    <row r="140" spans="1:4" ht="14.1" hidden="1" customHeight="1" outlineLevel="1">
      <c r="A140" s="127" t="s">
        <v>273</v>
      </c>
      <c r="B140" s="128"/>
      <c r="C140" s="129">
        <v>0</v>
      </c>
      <c r="D140" s="130">
        <v>0</v>
      </c>
    </row>
    <row r="141" spans="1:4" ht="14.1" hidden="1" customHeight="1" outlineLevel="1">
      <c r="A141" s="127" t="s">
        <v>203</v>
      </c>
      <c r="B141" s="128"/>
      <c r="C141" s="129">
        <v>1076</v>
      </c>
      <c r="D141" s="130">
        <v>378308</v>
      </c>
    </row>
    <row r="142" spans="1:4" ht="14.1" hidden="1" customHeight="1" outlineLevel="1">
      <c r="A142" s="127" t="s">
        <v>204</v>
      </c>
      <c r="B142" s="128"/>
      <c r="C142" s="129">
        <v>1025</v>
      </c>
      <c r="D142" s="130">
        <v>359866.4</v>
      </c>
    </row>
    <row r="143" spans="1:4" ht="14.1" hidden="1" customHeight="1" outlineLevel="1">
      <c r="A143" s="127" t="s">
        <v>267</v>
      </c>
      <c r="B143" s="128"/>
      <c r="C143" s="131"/>
      <c r="D143" s="132"/>
    </row>
    <row r="144" spans="1:4" ht="14.1" hidden="1" customHeight="1" outlineLevel="1">
      <c r="A144" s="127" t="s">
        <v>274</v>
      </c>
      <c r="B144" s="128"/>
      <c r="C144" s="131">
        <v>0</v>
      </c>
      <c r="D144" s="132">
        <v>0</v>
      </c>
    </row>
    <row r="145" spans="1:4" ht="14.1" hidden="1" customHeight="1" outlineLevel="1">
      <c r="A145" s="127" t="s">
        <v>275</v>
      </c>
      <c r="B145" s="128"/>
      <c r="C145" s="131"/>
      <c r="D145" s="132"/>
    </row>
    <row r="146" spans="1:4" ht="14.1" hidden="1" customHeight="1" outlineLevel="1">
      <c r="A146" s="127" t="s">
        <v>205</v>
      </c>
      <c r="B146" s="128"/>
      <c r="C146" s="129">
        <v>1521</v>
      </c>
      <c r="D146" s="130">
        <v>538546</v>
      </c>
    </row>
    <row r="147" spans="1:4" ht="14.1" hidden="1" customHeight="1" outlineLevel="1">
      <c r="A147" s="127" t="s">
        <v>206</v>
      </c>
      <c r="B147" s="128"/>
      <c r="C147" s="129">
        <v>609</v>
      </c>
      <c r="D147" s="130">
        <v>204429</v>
      </c>
    </row>
    <row r="148" spans="1:4" ht="14.1" hidden="1" customHeight="1" outlineLevel="1">
      <c r="A148" s="127" t="s">
        <v>268</v>
      </c>
      <c r="B148" s="128"/>
      <c r="C148" s="129">
        <v>1</v>
      </c>
      <c r="D148" s="130">
        <v>387</v>
      </c>
    </row>
    <row r="149" spans="1:4" ht="14.1" hidden="1" customHeight="1" outlineLevel="1">
      <c r="A149" s="127" t="s">
        <v>207</v>
      </c>
      <c r="B149" s="128"/>
      <c r="C149" s="129">
        <v>2482</v>
      </c>
      <c r="D149" s="130">
        <v>872157</v>
      </c>
    </row>
    <row r="150" spans="1:4" ht="14.1" hidden="1" customHeight="1" outlineLevel="1">
      <c r="A150" s="127" t="s">
        <v>270</v>
      </c>
      <c r="B150" s="128"/>
      <c r="C150" s="129">
        <v>1256</v>
      </c>
      <c r="D150" s="130">
        <v>447872.90000000008</v>
      </c>
    </row>
    <row r="151" spans="1:4" ht="14.1" hidden="1" customHeight="1" outlineLevel="1">
      <c r="A151" s="127" t="s">
        <v>208</v>
      </c>
      <c r="B151" s="128"/>
      <c r="C151" s="129">
        <v>1762</v>
      </c>
      <c r="D151" s="130">
        <v>618812.63</v>
      </c>
    </row>
    <row r="152" spans="1:4" ht="14.1" hidden="1" customHeight="1" outlineLevel="1">
      <c r="A152" s="127" t="s">
        <v>209</v>
      </c>
      <c r="B152" s="128"/>
      <c r="C152" s="129">
        <v>982</v>
      </c>
      <c r="D152" s="130">
        <v>340568.6</v>
      </c>
    </row>
    <row r="153" spans="1:4" ht="14.1" hidden="1" customHeight="1" outlineLevel="1">
      <c r="A153" s="127" t="s">
        <v>210</v>
      </c>
      <c r="B153" s="128"/>
      <c r="C153" s="129">
        <v>623</v>
      </c>
      <c r="D153" s="130">
        <v>148271</v>
      </c>
    </row>
    <row r="154" spans="1:4" ht="14.1" hidden="1" customHeight="1" outlineLevel="1">
      <c r="A154" s="127" t="s">
        <v>211</v>
      </c>
      <c r="B154" s="128"/>
      <c r="C154" s="129">
        <v>0</v>
      </c>
      <c r="D154" s="130">
        <v>0</v>
      </c>
    </row>
    <row r="155" spans="1:4" ht="14.1" hidden="1" customHeight="1" outlineLevel="1">
      <c r="A155" s="127" t="s">
        <v>212</v>
      </c>
      <c r="B155" s="128"/>
      <c r="C155" s="129">
        <v>551</v>
      </c>
      <c r="D155" s="130">
        <v>212632.2</v>
      </c>
    </row>
    <row r="156" spans="1:4" ht="14.1" hidden="1" customHeight="1" outlineLevel="1">
      <c r="A156" s="127" t="s">
        <v>213</v>
      </c>
      <c r="B156" s="128"/>
      <c r="C156" s="129">
        <v>1043</v>
      </c>
      <c r="D156" s="130">
        <v>359710</v>
      </c>
    </row>
    <row r="157" spans="1:4" ht="14.1" hidden="1" customHeight="1" outlineLevel="1">
      <c r="A157" s="127" t="s">
        <v>214</v>
      </c>
      <c r="B157" s="128"/>
      <c r="C157" s="129">
        <v>7</v>
      </c>
      <c r="D157" s="130">
        <v>1015</v>
      </c>
    </row>
    <row r="158" spans="1:4" ht="14.1" hidden="1" customHeight="1" outlineLevel="1">
      <c r="A158" s="127" t="s">
        <v>269</v>
      </c>
      <c r="B158" s="128"/>
      <c r="C158" s="129">
        <v>10</v>
      </c>
      <c r="D158" s="130">
        <v>4299</v>
      </c>
    </row>
    <row r="159" spans="1:4" ht="14.1" hidden="1" customHeight="1" outlineLevel="1">
      <c r="A159" s="127" t="s">
        <v>215</v>
      </c>
      <c r="B159" s="128"/>
      <c r="C159" s="129">
        <v>114</v>
      </c>
      <c r="D159" s="130">
        <v>46658</v>
      </c>
    </row>
    <row r="160" spans="1:4" ht="14.1" hidden="1" customHeight="1" outlineLevel="1">
      <c r="A160" s="127" t="s">
        <v>217</v>
      </c>
      <c r="B160" s="128"/>
      <c r="C160" s="129">
        <v>3730</v>
      </c>
      <c r="D160" s="130">
        <v>1257910</v>
      </c>
    </row>
    <row r="161" spans="1:4" ht="14.1" hidden="1" customHeight="1" outlineLevel="1">
      <c r="A161" s="127" t="s">
        <v>218</v>
      </c>
      <c r="B161" s="128"/>
      <c r="C161" s="129">
        <v>891</v>
      </c>
      <c r="D161" s="130">
        <v>508014</v>
      </c>
    </row>
    <row r="162" spans="1:4" ht="14.1" hidden="1" customHeight="1" outlineLevel="1">
      <c r="A162" s="127" t="s">
        <v>219</v>
      </c>
      <c r="B162" s="128"/>
      <c r="C162" s="129">
        <v>469</v>
      </c>
      <c r="D162" s="130">
        <v>179371.35000000003</v>
      </c>
    </row>
    <row r="163" spans="1:4" ht="14.1" hidden="1" customHeight="1" outlineLevel="1">
      <c r="A163" s="127" t="s">
        <v>220</v>
      </c>
      <c r="B163" s="128"/>
      <c r="C163" s="129">
        <v>2146</v>
      </c>
      <c r="D163" s="130">
        <v>930142.67999999993</v>
      </c>
    </row>
    <row r="164" spans="1:4" ht="15.6" customHeight="1" collapsed="1">
      <c r="A164" s="133" t="s">
        <v>295</v>
      </c>
      <c r="B164" s="128">
        <v>40</v>
      </c>
      <c r="C164" s="129">
        <f>SUM($C$140:$C$163)</f>
        <v>20298</v>
      </c>
      <c r="D164" s="130">
        <f>SUM($D$140:$D$163)</f>
        <v>7408970.7599999998</v>
      </c>
    </row>
    <row r="165" spans="1:4" ht="14.1" hidden="1" customHeight="1" outlineLevel="1">
      <c r="A165" s="127" t="s">
        <v>273</v>
      </c>
      <c r="B165" s="128"/>
      <c r="C165" s="129">
        <v>0</v>
      </c>
      <c r="D165" s="130">
        <v>0</v>
      </c>
    </row>
    <row r="166" spans="1:4" ht="14.1" hidden="1" customHeight="1" outlineLevel="1">
      <c r="A166" s="127" t="s">
        <v>203</v>
      </c>
      <c r="B166" s="128"/>
      <c r="C166" s="129">
        <v>1147</v>
      </c>
      <c r="D166" s="130">
        <v>456436</v>
      </c>
    </row>
    <row r="167" spans="1:4" ht="14.1" hidden="1" customHeight="1" outlineLevel="1">
      <c r="A167" s="127" t="s">
        <v>204</v>
      </c>
      <c r="B167" s="128"/>
      <c r="C167" s="129">
        <v>1114</v>
      </c>
      <c r="D167" s="130">
        <v>428316.45</v>
      </c>
    </row>
    <row r="168" spans="1:4" ht="14.1" hidden="1" customHeight="1" outlineLevel="1">
      <c r="A168" s="127" t="s">
        <v>267</v>
      </c>
      <c r="B168" s="128"/>
      <c r="C168" s="131"/>
      <c r="D168" s="132"/>
    </row>
    <row r="169" spans="1:4" ht="14.1" hidden="1" customHeight="1" outlineLevel="1">
      <c r="A169" s="127" t="s">
        <v>274</v>
      </c>
      <c r="B169" s="128"/>
      <c r="C169" s="131">
        <v>0</v>
      </c>
      <c r="D169" s="132">
        <v>0</v>
      </c>
    </row>
    <row r="170" spans="1:4" ht="14.1" hidden="1" customHeight="1" outlineLevel="1">
      <c r="A170" s="127" t="s">
        <v>275</v>
      </c>
      <c r="B170" s="128"/>
      <c r="C170" s="131"/>
      <c r="D170" s="132"/>
    </row>
    <row r="171" spans="1:4" ht="14.1" hidden="1" customHeight="1" outlineLevel="1">
      <c r="A171" s="127" t="s">
        <v>205</v>
      </c>
      <c r="B171" s="128"/>
      <c r="C171" s="129">
        <v>1951</v>
      </c>
      <c r="D171" s="130">
        <v>780844</v>
      </c>
    </row>
    <row r="172" spans="1:4" ht="14.1" hidden="1" customHeight="1" outlineLevel="1">
      <c r="A172" s="127" t="s">
        <v>206</v>
      </c>
      <c r="B172" s="128"/>
      <c r="C172" s="129">
        <v>671</v>
      </c>
      <c r="D172" s="130">
        <v>256583</v>
      </c>
    </row>
    <row r="173" spans="1:4" ht="14.1" hidden="1" customHeight="1" outlineLevel="1">
      <c r="A173" s="127" t="s">
        <v>268</v>
      </c>
      <c r="B173" s="128"/>
      <c r="C173" s="129">
        <v>1</v>
      </c>
      <c r="D173" s="130">
        <v>347</v>
      </c>
    </row>
    <row r="174" spans="1:4" ht="14.1" hidden="1" customHeight="1" outlineLevel="1">
      <c r="A174" s="127" t="s">
        <v>270</v>
      </c>
      <c r="B174" s="128"/>
      <c r="C174" s="129">
        <v>1666</v>
      </c>
      <c r="D174" s="130">
        <v>688913</v>
      </c>
    </row>
    <row r="175" spans="1:4" ht="14.1" hidden="1" customHeight="1" outlineLevel="1">
      <c r="A175" s="127" t="s">
        <v>207</v>
      </c>
      <c r="B175" s="128"/>
      <c r="C175" s="129">
        <v>2653</v>
      </c>
      <c r="D175" s="130">
        <v>1060283</v>
      </c>
    </row>
    <row r="176" spans="1:4" ht="14.1" hidden="1" customHeight="1" outlineLevel="1">
      <c r="A176" s="127" t="s">
        <v>208</v>
      </c>
      <c r="B176" s="128"/>
      <c r="C176" s="129">
        <v>2024</v>
      </c>
      <c r="D176" s="130">
        <v>815648.45000000007</v>
      </c>
    </row>
    <row r="177" spans="1:4" ht="14.1" hidden="1" customHeight="1" outlineLevel="1">
      <c r="A177" s="127" t="s">
        <v>209</v>
      </c>
      <c r="B177" s="128"/>
      <c r="C177" s="129">
        <v>1175</v>
      </c>
      <c r="D177" s="130">
        <v>486935.3</v>
      </c>
    </row>
    <row r="178" spans="1:4" ht="14.1" hidden="1" customHeight="1" outlineLevel="1">
      <c r="A178" s="127" t="s">
        <v>210</v>
      </c>
      <c r="B178" s="128"/>
      <c r="C178" s="129">
        <v>901</v>
      </c>
      <c r="D178" s="130">
        <v>210979</v>
      </c>
    </row>
    <row r="179" spans="1:4" ht="14.1" hidden="1" customHeight="1" outlineLevel="1">
      <c r="A179" s="127" t="s">
        <v>211</v>
      </c>
      <c r="B179" s="128"/>
      <c r="C179" s="129">
        <v>0</v>
      </c>
      <c r="D179" s="130">
        <v>0</v>
      </c>
    </row>
    <row r="180" spans="1:4" ht="14.1" hidden="1" customHeight="1" outlineLevel="1">
      <c r="A180" s="127" t="s">
        <v>212</v>
      </c>
      <c r="B180" s="128"/>
      <c r="C180" s="129">
        <v>620</v>
      </c>
      <c r="D180" s="130">
        <v>273681.64999999997</v>
      </c>
    </row>
    <row r="181" spans="1:4" ht="14.1" hidden="1" customHeight="1" outlineLevel="1">
      <c r="A181" s="127" t="s">
        <v>213</v>
      </c>
      <c r="B181" s="128"/>
      <c r="C181" s="129">
        <v>1311</v>
      </c>
      <c r="D181" s="130">
        <v>518766</v>
      </c>
    </row>
    <row r="182" spans="1:4" ht="14.1" hidden="1" customHeight="1" outlineLevel="1">
      <c r="A182" s="127" t="s">
        <v>214</v>
      </c>
      <c r="B182" s="128"/>
      <c r="C182" s="129">
        <v>2</v>
      </c>
      <c r="D182" s="130">
        <v>200</v>
      </c>
    </row>
    <row r="183" spans="1:4" ht="14.1" hidden="1" customHeight="1" outlineLevel="1">
      <c r="A183" s="127" t="s">
        <v>269</v>
      </c>
      <c r="B183" s="128"/>
      <c r="C183" s="129">
        <v>13</v>
      </c>
      <c r="D183" s="130">
        <v>6472</v>
      </c>
    </row>
    <row r="184" spans="1:4" ht="14.1" hidden="1" customHeight="1" outlineLevel="1">
      <c r="A184" s="127" t="s">
        <v>215</v>
      </c>
      <c r="B184" s="128"/>
      <c r="C184" s="129">
        <v>98</v>
      </c>
      <c r="D184" s="130">
        <v>47058</v>
      </c>
    </row>
    <row r="185" spans="1:4" ht="14.1" hidden="1" customHeight="1" outlineLevel="1">
      <c r="A185" s="127" t="s">
        <v>217</v>
      </c>
      <c r="B185" s="128"/>
      <c r="C185" s="129">
        <v>3963</v>
      </c>
      <c r="D185" s="130">
        <v>1539949</v>
      </c>
    </row>
    <row r="186" spans="1:4" ht="14.1" hidden="1" customHeight="1" outlineLevel="1">
      <c r="A186" s="127" t="s">
        <v>218</v>
      </c>
      <c r="B186" s="128"/>
      <c r="C186" s="129">
        <v>1044</v>
      </c>
      <c r="D186" s="130">
        <v>639621</v>
      </c>
    </row>
    <row r="187" spans="1:4" ht="14.1" hidden="1" customHeight="1" outlineLevel="1">
      <c r="A187" s="127" t="s">
        <v>219</v>
      </c>
      <c r="B187" s="128"/>
      <c r="C187" s="129">
        <v>649</v>
      </c>
      <c r="D187" s="130">
        <v>281091.99999999994</v>
      </c>
    </row>
    <row r="188" spans="1:4" ht="14.1" hidden="1" customHeight="1" outlineLevel="1">
      <c r="A188" s="127" t="s">
        <v>220</v>
      </c>
      <c r="B188" s="128"/>
      <c r="C188" s="129">
        <v>2073</v>
      </c>
      <c r="D188" s="130">
        <v>1052914.6399999999</v>
      </c>
    </row>
    <row r="189" spans="1:4" ht="15.6" customHeight="1" collapsed="1">
      <c r="A189" s="133" t="s">
        <v>296</v>
      </c>
      <c r="B189" s="128">
        <v>50</v>
      </c>
      <c r="C189" s="129">
        <f>SUM($C$165:$C$188)</f>
        <v>23076</v>
      </c>
      <c r="D189" s="130">
        <f>SUM($D$165:$D$188)</f>
        <v>9545039.4900000002</v>
      </c>
    </row>
    <row r="190" spans="1:4" ht="14.1" hidden="1" customHeight="1" outlineLevel="1">
      <c r="A190" s="127" t="s">
        <v>273</v>
      </c>
      <c r="B190" s="128"/>
      <c r="C190" s="129">
        <v>0</v>
      </c>
      <c r="D190" s="130">
        <v>0</v>
      </c>
    </row>
    <row r="191" spans="1:4" ht="14.1" hidden="1" customHeight="1" outlineLevel="1">
      <c r="A191" s="127" t="s">
        <v>203</v>
      </c>
      <c r="B191" s="128"/>
      <c r="C191" s="129">
        <v>1228</v>
      </c>
      <c r="D191" s="130">
        <v>513071</v>
      </c>
    </row>
    <row r="192" spans="1:4" ht="14.1" hidden="1" customHeight="1" outlineLevel="1">
      <c r="A192" s="127" t="s">
        <v>204</v>
      </c>
      <c r="B192" s="128"/>
      <c r="C192" s="129">
        <v>1194</v>
      </c>
      <c r="D192" s="130">
        <v>485566.15</v>
      </c>
    </row>
    <row r="193" spans="1:4" ht="14.1" hidden="1" customHeight="1" outlineLevel="1">
      <c r="A193" s="127" t="s">
        <v>267</v>
      </c>
      <c r="B193" s="128"/>
      <c r="C193" s="131"/>
      <c r="D193" s="132"/>
    </row>
    <row r="194" spans="1:4" ht="14.1" hidden="1" customHeight="1" outlineLevel="1">
      <c r="A194" s="127" t="s">
        <v>274</v>
      </c>
      <c r="B194" s="128"/>
      <c r="C194" s="131">
        <v>0</v>
      </c>
      <c r="D194" s="132">
        <v>0</v>
      </c>
    </row>
    <row r="195" spans="1:4" ht="14.1" hidden="1" customHeight="1" outlineLevel="1">
      <c r="A195" s="127" t="s">
        <v>275</v>
      </c>
      <c r="B195" s="128"/>
      <c r="C195" s="131"/>
      <c r="D195" s="132"/>
    </row>
    <row r="196" spans="1:4" ht="14.1" hidden="1" customHeight="1" outlineLevel="1">
      <c r="A196" s="127" t="s">
        <v>205</v>
      </c>
      <c r="B196" s="128"/>
      <c r="C196" s="129">
        <v>2357</v>
      </c>
      <c r="D196" s="130">
        <v>1079991</v>
      </c>
    </row>
    <row r="197" spans="1:4" ht="14.1" hidden="1" customHeight="1" outlineLevel="1">
      <c r="A197" s="127" t="s">
        <v>206</v>
      </c>
      <c r="B197" s="128"/>
      <c r="C197" s="129">
        <v>663</v>
      </c>
      <c r="D197" s="130">
        <v>267713</v>
      </c>
    </row>
    <row r="198" spans="1:4" ht="14.1" hidden="1" customHeight="1" outlineLevel="1">
      <c r="A198" s="127" t="s">
        <v>268</v>
      </c>
      <c r="B198" s="128"/>
      <c r="C198" s="129">
        <v>0</v>
      </c>
      <c r="D198" s="130">
        <v>0</v>
      </c>
    </row>
    <row r="199" spans="1:4" ht="14.1" hidden="1" customHeight="1" outlineLevel="1">
      <c r="A199" s="127" t="s">
        <v>207</v>
      </c>
      <c r="B199" s="128"/>
      <c r="C199" s="129">
        <v>3068</v>
      </c>
      <c r="D199" s="130">
        <v>1313161</v>
      </c>
    </row>
    <row r="200" spans="1:4" ht="14.1" hidden="1" customHeight="1" outlineLevel="1">
      <c r="A200" s="127" t="s">
        <v>270</v>
      </c>
      <c r="B200" s="128"/>
      <c r="C200" s="129">
        <v>1913</v>
      </c>
      <c r="D200" s="130">
        <v>842064.00000000012</v>
      </c>
    </row>
    <row r="201" spans="1:4" ht="14.1" hidden="1" customHeight="1" outlineLevel="1">
      <c r="A201" s="127" t="s">
        <v>208</v>
      </c>
      <c r="B201" s="128"/>
      <c r="C201" s="129">
        <v>2178</v>
      </c>
      <c r="D201" s="130">
        <v>983379.64000000013</v>
      </c>
    </row>
    <row r="202" spans="1:4" ht="14.1" hidden="1" customHeight="1" outlineLevel="1">
      <c r="A202" s="127" t="s">
        <v>209</v>
      </c>
      <c r="B202" s="128"/>
      <c r="C202" s="129">
        <v>1230</v>
      </c>
      <c r="D202" s="130">
        <v>531561.65</v>
      </c>
    </row>
    <row r="203" spans="1:4" ht="14.1" hidden="1" customHeight="1" outlineLevel="1">
      <c r="A203" s="127" t="s">
        <v>210</v>
      </c>
      <c r="B203" s="128"/>
      <c r="C203" s="129">
        <v>947</v>
      </c>
      <c r="D203" s="130">
        <v>206774</v>
      </c>
    </row>
    <row r="204" spans="1:4" ht="14.1" hidden="1" customHeight="1" outlineLevel="1">
      <c r="A204" s="127" t="s">
        <v>211</v>
      </c>
      <c r="B204" s="128"/>
      <c r="C204" s="129">
        <v>0</v>
      </c>
      <c r="D204" s="130">
        <v>0</v>
      </c>
    </row>
    <row r="205" spans="1:4" ht="14.1" hidden="1" customHeight="1" outlineLevel="1">
      <c r="A205" s="127" t="s">
        <v>212</v>
      </c>
      <c r="B205" s="128"/>
      <c r="C205" s="129">
        <v>615</v>
      </c>
      <c r="D205" s="130">
        <v>296146.50000000006</v>
      </c>
    </row>
    <row r="206" spans="1:4" ht="14.1" hidden="1" customHeight="1" outlineLevel="1">
      <c r="A206" s="127" t="s">
        <v>213</v>
      </c>
      <c r="B206" s="128"/>
      <c r="C206" s="129">
        <v>1530</v>
      </c>
      <c r="D206" s="130">
        <v>675515</v>
      </c>
    </row>
    <row r="207" spans="1:4" ht="14.1" hidden="1" customHeight="1" outlineLevel="1">
      <c r="A207" s="127" t="s">
        <v>214</v>
      </c>
      <c r="B207" s="128"/>
      <c r="C207" s="129">
        <v>7</v>
      </c>
      <c r="D207" s="130">
        <v>700</v>
      </c>
    </row>
    <row r="208" spans="1:4" ht="14.1" hidden="1" customHeight="1" outlineLevel="1">
      <c r="A208" s="127" t="s">
        <v>269</v>
      </c>
      <c r="B208" s="128"/>
      <c r="C208" s="129">
        <v>18</v>
      </c>
      <c r="D208" s="130">
        <v>10097</v>
      </c>
    </row>
    <row r="209" spans="1:4" ht="14.1" hidden="1" customHeight="1" outlineLevel="1">
      <c r="A209" s="127" t="s">
        <v>215</v>
      </c>
      <c r="B209" s="128"/>
      <c r="C209" s="129">
        <v>93</v>
      </c>
      <c r="D209" s="130">
        <v>51000</v>
      </c>
    </row>
    <row r="210" spans="1:4" ht="14.1" hidden="1" customHeight="1" outlineLevel="1">
      <c r="A210" s="127" t="s">
        <v>217</v>
      </c>
      <c r="B210" s="128"/>
      <c r="C210" s="129">
        <v>4215</v>
      </c>
      <c r="D210" s="130">
        <v>1790241</v>
      </c>
    </row>
    <row r="211" spans="1:4" ht="14.1" hidden="1" customHeight="1" outlineLevel="1">
      <c r="A211" s="127" t="s">
        <v>218</v>
      </c>
      <c r="B211" s="128"/>
      <c r="C211" s="129">
        <v>1218</v>
      </c>
      <c r="D211" s="130">
        <v>836113</v>
      </c>
    </row>
    <row r="212" spans="1:4" ht="14.1" hidden="1" customHeight="1" outlineLevel="1">
      <c r="A212" s="127" t="s">
        <v>219</v>
      </c>
      <c r="B212" s="128"/>
      <c r="C212" s="129">
        <v>864</v>
      </c>
      <c r="D212" s="130">
        <v>423707.54999999993</v>
      </c>
    </row>
    <row r="213" spans="1:4" ht="14.1" hidden="1" customHeight="1" outlineLevel="1">
      <c r="A213" s="127" t="s">
        <v>220</v>
      </c>
      <c r="B213" s="128"/>
      <c r="C213" s="129">
        <v>2133</v>
      </c>
      <c r="D213" s="130">
        <v>1236767.1599999999</v>
      </c>
    </row>
    <row r="214" spans="1:4" ht="15.6" customHeight="1" collapsed="1">
      <c r="A214" s="133" t="s">
        <v>297</v>
      </c>
      <c r="B214" s="128">
        <v>60</v>
      </c>
      <c r="C214" s="129">
        <f>SUM($C$190:$C$213)</f>
        <v>25471</v>
      </c>
      <c r="D214" s="130">
        <f>SUM($D$190:$D$213)</f>
        <v>11543568.650000002</v>
      </c>
    </row>
    <row r="215" spans="1:4" ht="14.1" hidden="1" customHeight="1" outlineLevel="1">
      <c r="A215" s="127" t="s">
        <v>273</v>
      </c>
      <c r="B215" s="128"/>
      <c r="C215" s="129">
        <v>0</v>
      </c>
      <c r="D215" s="130">
        <v>0</v>
      </c>
    </row>
    <row r="216" spans="1:4" ht="14.1" hidden="1" customHeight="1" outlineLevel="1">
      <c r="A216" s="127" t="s">
        <v>203</v>
      </c>
      <c r="B216" s="128"/>
      <c r="C216" s="129">
        <v>1306</v>
      </c>
      <c r="D216" s="130">
        <v>635480</v>
      </c>
    </row>
    <row r="217" spans="1:4" ht="14.1" hidden="1" customHeight="1" outlineLevel="1">
      <c r="A217" s="127" t="s">
        <v>204</v>
      </c>
      <c r="B217" s="128"/>
      <c r="C217" s="129">
        <v>1324</v>
      </c>
      <c r="D217" s="130">
        <v>618586.42000000004</v>
      </c>
    </row>
    <row r="218" spans="1:4" ht="14.1" hidden="1" customHeight="1" outlineLevel="1">
      <c r="A218" s="127" t="s">
        <v>267</v>
      </c>
      <c r="B218" s="128"/>
      <c r="C218" s="131"/>
      <c r="D218" s="132"/>
    </row>
    <row r="219" spans="1:4" ht="14.1" hidden="1" customHeight="1" outlineLevel="1">
      <c r="A219" s="127" t="s">
        <v>274</v>
      </c>
      <c r="B219" s="128"/>
      <c r="C219" s="131">
        <v>0</v>
      </c>
      <c r="D219" s="132">
        <v>0</v>
      </c>
    </row>
    <row r="220" spans="1:4" ht="14.1" hidden="1" customHeight="1" outlineLevel="1">
      <c r="A220" s="127" t="s">
        <v>275</v>
      </c>
      <c r="B220" s="128"/>
      <c r="C220" s="131"/>
      <c r="D220" s="132"/>
    </row>
    <row r="221" spans="1:4" ht="14.1" hidden="1" customHeight="1" outlineLevel="1">
      <c r="A221" s="127" t="s">
        <v>205</v>
      </c>
      <c r="B221" s="128"/>
      <c r="C221" s="129">
        <v>2870</v>
      </c>
      <c r="D221" s="130">
        <v>1427904</v>
      </c>
    </row>
    <row r="222" spans="1:4" ht="14.1" hidden="1" customHeight="1" outlineLevel="1">
      <c r="A222" s="127" t="s">
        <v>206</v>
      </c>
      <c r="B222" s="128"/>
      <c r="C222" s="129">
        <v>739</v>
      </c>
      <c r="D222" s="130">
        <v>326332</v>
      </c>
    </row>
    <row r="223" spans="1:4" ht="14.1" hidden="1" customHeight="1" outlineLevel="1">
      <c r="A223" s="127" t="s">
        <v>268</v>
      </c>
      <c r="B223" s="128"/>
      <c r="C223" s="129">
        <v>2</v>
      </c>
      <c r="D223" s="130">
        <v>596.37</v>
      </c>
    </row>
    <row r="224" spans="1:4" ht="14.1" hidden="1" customHeight="1" outlineLevel="1">
      <c r="A224" s="127" t="s">
        <v>207</v>
      </c>
      <c r="B224" s="128"/>
      <c r="C224" s="129">
        <v>3254</v>
      </c>
      <c r="D224" s="130">
        <v>1529832</v>
      </c>
    </row>
    <row r="225" spans="1:4" ht="14.1" hidden="1" customHeight="1" outlineLevel="1">
      <c r="A225" s="127" t="s">
        <v>270</v>
      </c>
      <c r="B225" s="128"/>
      <c r="C225" s="129">
        <v>2204</v>
      </c>
      <c r="D225" s="130">
        <v>1062452.8500000001</v>
      </c>
    </row>
    <row r="226" spans="1:4" ht="14.1" hidden="1" customHeight="1" outlineLevel="1">
      <c r="A226" s="127" t="s">
        <v>208</v>
      </c>
      <c r="B226" s="128"/>
      <c r="C226" s="129">
        <v>2261</v>
      </c>
      <c r="D226" s="130">
        <v>1118238.0999999999</v>
      </c>
    </row>
    <row r="227" spans="1:4" ht="14.1" hidden="1" customHeight="1" outlineLevel="1">
      <c r="A227" s="127" t="s">
        <v>209</v>
      </c>
      <c r="B227" s="128"/>
      <c r="C227" s="129">
        <v>1366</v>
      </c>
      <c r="D227" s="130">
        <v>615968.66</v>
      </c>
    </row>
    <row r="228" spans="1:4" ht="14.1" hidden="1" customHeight="1" outlineLevel="1">
      <c r="A228" s="127" t="s">
        <v>210</v>
      </c>
      <c r="B228" s="128"/>
      <c r="C228" s="129">
        <v>1101</v>
      </c>
      <c r="D228" s="130">
        <v>238052</v>
      </c>
    </row>
    <row r="229" spans="1:4" ht="14.1" hidden="1" customHeight="1" outlineLevel="1">
      <c r="A229" s="127" t="s">
        <v>211</v>
      </c>
      <c r="B229" s="128"/>
      <c r="C229" s="129">
        <v>1</v>
      </c>
      <c r="D229" s="130">
        <v>632</v>
      </c>
    </row>
    <row r="230" spans="1:4" ht="14.1" hidden="1" customHeight="1" outlineLevel="1">
      <c r="A230" s="127" t="s">
        <v>212</v>
      </c>
      <c r="B230" s="128"/>
      <c r="C230" s="129">
        <v>634</v>
      </c>
      <c r="D230" s="130">
        <v>328001.3</v>
      </c>
    </row>
    <row r="231" spans="1:4" ht="14.1" hidden="1" customHeight="1" outlineLevel="1">
      <c r="A231" s="127" t="s">
        <v>213</v>
      </c>
      <c r="B231" s="128"/>
      <c r="C231" s="129">
        <v>1692</v>
      </c>
      <c r="D231" s="130">
        <v>822008</v>
      </c>
    </row>
    <row r="232" spans="1:4" ht="14.1" hidden="1" customHeight="1" outlineLevel="1">
      <c r="A232" s="127" t="s">
        <v>214</v>
      </c>
      <c r="B232" s="128"/>
      <c r="C232" s="129">
        <v>5</v>
      </c>
      <c r="D232" s="130">
        <v>500</v>
      </c>
    </row>
    <row r="233" spans="1:4" ht="14.1" hidden="1" customHeight="1" outlineLevel="1">
      <c r="A233" s="127" t="s">
        <v>269</v>
      </c>
      <c r="B233" s="128"/>
      <c r="C233" s="129">
        <v>19</v>
      </c>
      <c r="D233" s="130">
        <v>12222</v>
      </c>
    </row>
    <row r="234" spans="1:4" ht="14.1" hidden="1" customHeight="1" outlineLevel="1">
      <c r="A234" s="127" t="s">
        <v>215</v>
      </c>
      <c r="B234" s="128"/>
      <c r="C234" s="129">
        <v>84</v>
      </c>
      <c r="D234" s="130">
        <v>51969</v>
      </c>
    </row>
    <row r="235" spans="1:4" ht="14.1" hidden="1" customHeight="1" outlineLevel="1">
      <c r="A235" s="127" t="s">
        <v>217</v>
      </c>
      <c r="B235" s="128"/>
      <c r="C235" s="129">
        <v>4501</v>
      </c>
      <c r="D235" s="130">
        <v>2137443</v>
      </c>
    </row>
    <row r="236" spans="1:4" ht="14.1" hidden="1" customHeight="1" outlineLevel="1">
      <c r="A236" s="127" t="s">
        <v>218</v>
      </c>
      <c r="B236" s="128"/>
      <c r="C236" s="129">
        <v>1366</v>
      </c>
      <c r="D236" s="130">
        <v>1025796</v>
      </c>
    </row>
    <row r="237" spans="1:4" ht="14.1" hidden="1" customHeight="1" outlineLevel="1">
      <c r="A237" s="127" t="s">
        <v>219</v>
      </c>
      <c r="B237" s="128"/>
      <c r="C237" s="129">
        <v>1180</v>
      </c>
      <c r="D237" s="130">
        <v>633629.65</v>
      </c>
    </row>
    <row r="238" spans="1:4" ht="14.1" hidden="1" customHeight="1" outlineLevel="1">
      <c r="A238" s="127" t="s">
        <v>220</v>
      </c>
      <c r="B238" s="128"/>
      <c r="C238" s="129">
        <v>1958</v>
      </c>
      <c r="D238" s="130">
        <v>1279020.4600000004</v>
      </c>
    </row>
    <row r="239" spans="1:4" ht="15.6" customHeight="1" collapsed="1">
      <c r="A239" s="133" t="s">
        <v>298</v>
      </c>
      <c r="B239" s="128">
        <v>70</v>
      </c>
      <c r="C239" s="129">
        <f>SUM($C$215:$C$238)</f>
        <v>27867</v>
      </c>
      <c r="D239" s="130">
        <f>SUM($D$215:$D$238)</f>
        <v>13864663.810000001</v>
      </c>
    </row>
    <row r="240" spans="1:4" ht="14.1" hidden="1" customHeight="1" outlineLevel="1">
      <c r="A240" s="127" t="s">
        <v>273</v>
      </c>
      <c r="B240" s="128"/>
      <c r="C240" s="129">
        <v>0</v>
      </c>
      <c r="D240" s="130">
        <v>0</v>
      </c>
    </row>
    <row r="241" spans="1:4" ht="14.1" hidden="1" customHeight="1" outlineLevel="1">
      <c r="A241" s="127" t="s">
        <v>203</v>
      </c>
      <c r="B241" s="128"/>
      <c r="C241" s="129">
        <v>1570</v>
      </c>
      <c r="D241" s="130">
        <v>790930</v>
      </c>
    </row>
    <row r="242" spans="1:4" ht="14.1" hidden="1" customHeight="1" outlineLevel="1">
      <c r="A242" s="127" t="s">
        <v>204</v>
      </c>
      <c r="B242" s="128"/>
      <c r="C242" s="129">
        <v>1570</v>
      </c>
      <c r="D242" s="130">
        <v>770713.65</v>
      </c>
    </row>
    <row r="243" spans="1:4" ht="14.1" hidden="1" customHeight="1" outlineLevel="1">
      <c r="A243" s="127" t="s">
        <v>267</v>
      </c>
      <c r="B243" s="128"/>
      <c r="C243" s="131"/>
      <c r="D243" s="132"/>
    </row>
    <row r="244" spans="1:4" ht="14.1" hidden="1" customHeight="1" outlineLevel="1">
      <c r="A244" s="127" t="s">
        <v>274</v>
      </c>
      <c r="B244" s="128"/>
      <c r="C244" s="131">
        <v>0</v>
      </c>
      <c r="D244" s="132">
        <v>0</v>
      </c>
    </row>
    <row r="245" spans="1:4" ht="14.1" hidden="1" customHeight="1" outlineLevel="1">
      <c r="A245" s="127" t="s">
        <v>275</v>
      </c>
      <c r="B245" s="128"/>
      <c r="C245" s="131"/>
      <c r="D245" s="132"/>
    </row>
    <row r="246" spans="1:4" ht="14.1" hidden="1" customHeight="1" outlineLevel="1">
      <c r="A246" s="127" t="s">
        <v>205</v>
      </c>
      <c r="B246" s="128"/>
      <c r="C246" s="129">
        <v>3513</v>
      </c>
      <c r="D246" s="130">
        <v>1935675</v>
      </c>
    </row>
    <row r="247" spans="1:4" ht="14.1" hidden="1" customHeight="1" outlineLevel="1">
      <c r="A247" s="127" t="s">
        <v>206</v>
      </c>
      <c r="B247" s="128"/>
      <c r="C247" s="129">
        <v>796</v>
      </c>
      <c r="D247" s="130">
        <v>380184</v>
      </c>
    </row>
    <row r="248" spans="1:4" ht="14.1" hidden="1" customHeight="1" outlineLevel="1">
      <c r="A248" s="127" t="s">
        <v>268</v>
      </c>
      <c r="B248" s="128"/>
      <c r="C248" s="129">
        <v>1</v>
      </c>
      <c r="D248" s="130">
        <v>477.5</v>
      </c>
    </row>
    <row r="249" spans="1:4" ht="14.1" hidden="1" customHeight="1" outlineLevel="1">
      <c r="A249" s="127" t="s">
        <v>207</v>
      </c>
      <c r="B249" s="128"/>
      <c r="C249" s="129">
        <v>3706</v>
      </c>
      <c r="D249" s="130">
        <v>1835019</v>
      </c>
    </row>
    <row r="250" spans="1:4" ht="14.1" hidden="1" customHeight="1" outlineLevel="1">
      <c r="A250" s="127" t="s">
        <v>270</v>
      </c>
      <c r="B250" s="128"/>
      <c r="C250" s="129">
        <v>2463</v>
      </c>
      <c r="D250" s="130">
        <v>1266233.3000000003</v>
      </c>
    </row>
    <row r="251" spans="1:4" ht="14.1" hidden="1" customHeight="1" outlineLevel="1">
      <c r="A251" s="127" t="s">
        <v>208</v>
      </c>
      <c r="B251" s="128"/>
      <c r="C251" s="129">
        <v>2608</v>
      </c>
      <c r="D251" s="130">
        <v>1358547.2599999998</v>
      </c>
    </row>
    <row r="252" spans="1:4" ht="14.1" hidden="1" customHeight="1" outlineLevel="1">
      <c r="A252" s="127" t="s">
        <v>209</v>
      </c>
      <c r="B252" s="128"/>
      <c r="C252" s="129">
        <v>1705</v>
      </c>
      <c r="D252" s="130">
        <v>844850.65</v>
      </c>
    </row>
    <row r="253" spans="1:4" ht="14.1" hidden="1" customHeight="1" outlineLevel="1">
      <c r="A253" s="127" t="s">
        <v>210</v>
      </c>
      <c r="B253" s="128"/>
      <c r="C253" s="129">
        <v>1282</v>
      </c>
      <c r="D253" s="130">
        <v>295903</v>
      </c>
    </row>
    <row r="254" spans="1:4" ht="14.1" hidden="1" customHeight="1" outlineLevel="1">
      <c r="A254" s="127" t="s">
        <v>211</v>
      </c>
      <c r="B254" s="128"/>
      <c r="C254" s="129">
        <v>5</v>
      </c>
      <c r="D254" s="130">
        <v>3226</v>
      </c>
    </row>
    <row r="255" spans="1:4" ht="14.1" hidden="1" customHeight="1" outlineLevel="1">
      <c r="A255" s="127" t="s">
        <v>212</v>
      </c>
      <c r="B255" s="128"/>
      <c r="C255" s="129">
        <v>714</v>
      </c>
      <c r="D255" s="130">
        <v>380506.4</v>
      </c>
    </row>
    <row r="256" spans="1:4" ht="14.1" hidden="1" customHeight="1" outlineLevel="1">
      <c r="A256" s="127" t="s">
        <v>213</v>
      </c>
      <c r="B256" s="128"/>
      <c r="C256" s="129">
        <v>2237</v>
      </c>
      <c r="D256" s="130">
        <v>1235480</v>
      </c>
    </row>
    <row r="257" spans="1:4" ht="14.1" hidden="1" customHeight="1" outlineLevel="1">
      <c r="A257" s="127" t="s">
        <v>214</v>
      </c>
      <c r="B257" s="128"/>
      <c r="C257" s="129">
        <v>9</v>
      </c>
      <c r="D257" s="130">
        <v>900</v>
      </c>
    </row>
    <row r="258" spans="1:4" ht="14.1" hidden="1" customHeight="1" outlineLevel="1">
      <c r="A258" s="127" t="s">
        <v>269</v>
      </c>
      <c r="B258" s="128"/>
      <c r="C258" s="129">
        <v>32</v>
      </c>
      <c r="D258" s="130">
        <v>21785</v>
      </c>
    </row>
    <row r="259" spans="1:4" ht="14.1" hidden="1" customHeight="1" outlineLevel="1">
      <c r="A259" s="127" t="s">
        <v>215</v>
      </c>
      <c r="B259" s="128"/>
      <c r="C259" s="129">
        <v>78</v>
      </c>
      <c r="D259" s="130">
        <v>53358</v>
      </c>
    </row>
    <row r="260" spans="1:4" ht="14.1" hidden="1" customHeight="1" outlineLevel="1">
      <c r="A260" s="127" t="s">
        <v>217</v>
      </c>
      <c r="B260" s="128"/>
      <c r="C260" s="129">
        <v>5201</v>
      </c>
      <c r="D260" s="130">
        <v>2693363</v>
      </c>
    </row>
    <row r="261" spans="1:4" ht="14.1" hidden="1" customHeight="1" outlineLevel="1">
      <c r="A261" s="127" t="s">
        <v>218</v>
      </c>
      <c r="B261" s="128"/>
      <c r="C261" s="129">
        <v>1606</v>
      </c>
      <c r="D261" s="130">
        <v>1276941</v>
      </c>
    </row>
    <row r="262" spans="1:4" ht="14.1" hidden="1" customHeight="1" outlineLevel="1">
      <c r="A262" s="127" t="s">
        <v>219</v>
      </c>
      <c r="B262" s="128"/>
      <c r="C262" s="129">
        <v>1413</v>
      </c>
      <c r="D262" s="130">
        <v>851721.52</v>
      </c>
    </row>
    <row r="263" spans="1:4" ht="14.1" hidden="1" customHeight="1" outlineLevel="1">
      <c r="A263" s="127" t="s">
        <v>220</v>
      </c>
      <c r="B263" s="128"/>
      <c r="C263" s="129">
        <v>2005</v>
      </c>
      <c r="D263" s="130">
        <v>1468201.82</v>
      </c>
    </row>
    <row r="264" spans="1:4" ht="15.6" customHeight="1" collapsed="1">
      <c r="A264" s="133" t="s">
        <v>299</v>
      </c>
      <c r="B264" s="128">
        <v>80</v>
      </c>
      <c r="C264" s="129">
        <f>SUM($C$240:$C$263)</f>
        <v>32514</v>
      </c>
      <c r="D264" s="130">
        <f>SUM($D$240:$D$263)</f>
        <v>17464016.100000001</v>
      </c>
    </row>
    <row r="265" spans="1:4" ht="14.1" hidden="1" customHeight="1" outlineLevel="1">
      <c r="A265" s="127" t="s">
        <v>273</v>
      </c>
      <c r="B265" s="128"/>
      <c r="C265" s="129">
        <v>0</v>
      </c>
      <c r="D265" s="130">
        <v>0</v>
      </c>
    </row>
    <row r="266" spans="1:4" ht="14.1" hidden="1" customHeight="1" outlineLevel="1">
      <c r="A266" s="127" t="s">
        <v>203</v>
      </c>
      <c r="B266" s="128"/>
      <c r="C266" s="129">
        <v>1514</v>
      </c>
      <c r="D266" s="130">
        <v>809683</v>
      </c>
    </row>
    <row r="267" spans="1:4" ht="14.1" hidden="1" customHeight="1" outlineLevel="1">
      <c r="A267" s="127" t="s">
        <v>204</v>
      </c>
      <c r="B267" s="128"/>
      <c r="C267" s="129">
        <v>1662</v>
      </c>
      <c r="D267" s="130">
        <v>890110.75</v>
      </c>
    </row>
    <row r="268" spans="1:4" ht="14.1" hidden="1" customHeight="1" outlineLevel="1">
      <c r="A268" s="127" t="s">
        <v>267</v>
      </c>
      <c r="B268" s="128"/>
      <c r="C268" s="131"/>
      <c r="D268" s="132"/>
    </row>
    <row r="269" spans="1:4" ht="14.1" hidden="1" customHeight="1" outlineLevel="1">
      <c r="A269" s="127" t="s">
        <v>274</v>
      </c>
      <c r="B269" s="128"/>
      <c r="C269" s="131">
        <v>0</v>
      </c>
      <c r="D269" s="132">
        <v>0</v>
      </c>
    </row>
    <row r="270" spans="1:4" ht="14.1" hidden="1" customHeight="1" outlineLevel="1">
      <c r="A270" s="127" t="s">
        <v>275</v>
      </c>
      <c r="B270" s="128"/>
      <c r="C270" s="131"/>
      <c r="D270" s="132"/>
    </row>
    <row r="271" spans="1:4" ht="14.1" hidden="1" customHeight="1" outlineLevel="1">
      <c r="A271" s="127" t="s">
        <v>205</v>
      </c>
      <c r="B271" s="128"/>
      <c r="C271" s="129">
        <v>3663</v>
      </c>
      <c r="D271" s="130">
        <v>2166335</v>
      </c>
    </row>
    <row r="272" spans="1:4" ht="14.1" hidden="1" customHeight="1" outlineLevel="1">
      <c r="A272" s="127" t="s">
        <v>206</v>
      </c>
      <c r="B272" s="128"/>
      <c r="C272" s="129">
        <v>829</v>
      </c>
      <c r="D272" s="130">
        <v>421293</v>
      </c>
    </row>
    <row r="273" spans="1:4" ht="14.1" hidden="1" customHeight="1" outlineLevel="1">
      <c r="A273" s="127" t="s">
        <v>268</v>
      </c>
      <c r="B273" s="128"/>
      <c r="C273" s="129">
        <v>3</v>
      </c>
      <c r="D273" s="130">
        <v>909.83</v>
      </c>
    </row>
    <row r="274" spans="1:4" ht="14.1" hidden="1" customHeight="1" outlineLevel="1">
      <c r="A274" s="127" t="s">
        <v>207</v>
      </c>
      <c r="B274" s="128"/>
      <c r="C274" s="129">
        <v>3880</v>
      </c>
      <c r="D274" s="130">
        <v>2073403</v>
      </c>
    </row>
    <row r="275" spans="1:4" ht="14.1" hidden="1" customHeight="1" outlineLevel="1">
      <c r="A275" s="127" t="s">
        <v>270</v>
      </c>
      <c r="B275" s="128"/>
      <c r="C275" s="129">
        <v>2465</v>
      </c>
      <c r="D275" s="130">
        <v>1358280</v>
      </c>
    </row>
    <row r="276" spans="1:4" ht="14.1" hidden="1" customHeight="1" outlineLevel="1">
      <c r="A276" s="127" t="s">
        <v>208</v>
      </c>
      <c r="B276" s="128"/>
      <c r="C276" s="129">
        <v>2625</v>
      </c>
      <c r="D276" s="130">
        <v>1455455.9799999995</v>
      </c>
    </row>
    <row r="277" spans="1:4" ht="14.1" hidden="1" customHeight="1" outlineLevel="1">
      <c r="A277" s="127" t="s">
        <v>209</v>
      </c>
      <c r="B277" s="128"/>
      <c r="C277" s="129">
        <v>1840</v>
      </c>
      <c r="D277" s="130">
        <v>982027.85</v>
      </c>
    </row>
    <row r="278" spans="1:4" ht="14.1" hidden="1" customHeight="1" outlineLevel="1">
      <c r="A278" s="127" t="s">
        <v>210</v>
      </c>
      <c r="B278" s="128"/>
      <c r="C278" s="129">
        <v>1383</v>
      </c>
      <c r="D278" s="130">
        <v>296691</v>
      </c>
    </row>
    <row r="279" spans="1:4" ht="14.1" hidden="1" customHeight="1" outlineLevel="1">
      <c r="A279" s="127" t="s">
        <v>211</v>
      </c>
      <c r="B279" s="128"/>
      <c r="C279" s="129">
        <v>1</v>
      </c>
      <c r="D279" s="130">
        <v>750</v>
      </c>
    </row>
    <row r="280" spans="1:4" ht="14.1" hidden="1" customHeight="1" outlineLevel="1">
      <c r="A280" s="127" t="s">
        <v>212</v>
      </c>
      <c r="B280" s="128"/>
      <c r="C280" s="129">
        <v>746</v>
      </c>
      <c r="D280" s="130">
        <v>420166.15</v>
      </c>
    </row>
    <row r="281" spans="1:4" ht="14.1" hidden="1" customHeight="1" outlineLevel="1">
      <c r="A281" s="127" t="s">
        <v>213</v>
      </c>
      <c r="B281" s="128"/>
      <c r="C281" s="129">
        <v>2411</v>
      </c>
      <c r="D281" s="130">
        <v>1484921</v>
      </c>
    </row>
    <row r="282" spans="1:4" ht="14.1" hidden="1" customHeight="1" outlineLevel="1">
      <c r="A282" s="127" t="s">
        <v>214</v>
      </c>
      <c r="B282" s="128"/>
      <c r="C282" s="129">
        <v>10</v>
      </c>
      <c r="D282" s="130">
        <v>2363</v>
      </c>
    </row>
    <row r="283" spans="1:4" ht="14.1" hidden="1" customHeight="1" outlineLevel="1">
      <c r="A283" s="127" t="s">
        <v>269</v>
      </c>
      <c r="B283" s="128"/>
      <c r="C283" s="129">
        <v>32</v>
      </c>
      <c r="D283" s="130">
        <v>21715</v>
      </c>
    </row>
    <row r="284" spans="1:4" ht="14.1" hidden="1" customHeight="1" outlineLevel="1">
      <c r="A284" s="127" t="s">
        <v>215</v>
      </c>
      <c r="B284" s="128"/>
      <c r="C284" s="129">
        <v>56</v>
      </c>
      <c r="D284" s="130">
        <v>42862</v>
      </c>
    </row>
    <row r="285" spans="1:4" ht="14.1" hidden="1" customHeight="1" outlineLevel="1">
      <c r="A285" s="127" t="s">
        <v>217</v>
      </c>
      <c r="B285" s="128"/>
      <c r="C285" s="129">
        <v>5440</v>
      </c>
      <c r="D285" s="130">
        <v>3047143</v>
      </c>
    </row>
    <row r="286" spans="1:4" ht="14.1" hidden="1" customHeight="1" outlineLevel="1">
      <c r="A286" s="127" t="s">
        <v>218</v>
      </c>
      <c r="B286" s="128"/>
      <c r="C286" s="129">
        <v>1703</v>
      </c>
      <c r="D286" s="130">
        <v>1465812</v>
      </c>
    </row>
    <row r="287" spans="1:4" ht="14.1" hidden="1" customHeight="1" outlineLevel="1">
      <c r="A287" s="127" t="s">
        <v>219</v>
      </c>
      <c r="B287" s="128"/>
      <c r="C287" s="129">
        <v>1566</v>
      </c>
      <c r="D287" s="130">
        <v>1020716.7200000002</v>
      </c>
    </row>
    <row r="288" spans="1:4" ht="14.1" hidden="1" customHeight="1" outlineLevel="1">
      <c r="A288" s="127" t="s">
        <v>220</v>
      </c>
      <c r="B288" s="128"/>
      <c r="C288" s="129">
        <v>1948</v>
      </c>
      <c r="D288" s="130">
        <v>1529135.8399999999</v>
      </c>
    </row>
    <row r="289" spans="1:4" ht="15.6" customHeight="1" collapsed="1">
      <c r="A289" s="133" t="s">
        <v>300</v>
      </c>
      <c r="B289" s="128">
        <v>90</v>
      </c>
      <c r="C289" s="129">
        <f>SUM($C$265:$C$288)</f>
        <v>33777</v>
      </c>
      <c r="D289" s="130">
        <f>SUM($D$265:$D$288)</f>
        <v>19489774.119999997</v>
      </c>
    </row>
    <row r="290" spans="1:4" ht="14.1" hidden="1" customHeight="1" outlineLevel="1">
      <c r="A290" s="127" t="s">
        <v>273</v>
      </c>
      <c r="B290" s="128"/>
      <c r="C290" s="129">
        <v>0</v>
      </c>
      <c r="D290" s="130">
        <v>0</v>
      </c>
    </row>
    <row r="291" spans="1:4" ht="14.1" hidden="1" customHeight="1" outlineLevel="1">
      <c r="A291" s="127" t="s">
        <v>203</v>
      </c>
      <c r="B291" s="128"/>
      <c r="C291" s="129">
        <v>1637</v>
      </c>
      <c r="D291" s="130">
        <v>926882</v>
      </c>
    </row>
    <row r="292" spans="1:4" ht="14.1" hidden="1" customHeight="1" outlineLevel="1">
      <c r="A292" s="127" t="s">
        <v>204</v>
      </c>
      <c r="B292" s="128"/>
      <c r="C292" s="129">
        <v>1566</v>
      </c>
      <c r="D292" s="130">
        <v>888040.33</v>
      </c>
    </row>
    <row r="293" spans="1:4" ht="14.1" hidden="1" customHeight="1" outlineLevel="1">
      <c r="A293" s="127" t="s">
        <v>267</v>
      </c>
      <c r="B293" s="128"/>
      <c r="C293" s="131"/>
      <c r="D293" s="132"/>
    </row>
    <row r="294" spans="1:4" ht="14.1" hidden="1" customHeight="1" outlineLevel="1">
      <c r="A294" s="127" t="s">
        <v>274</v>
      </c>
      <c r="B294" s="128"/>
      <c r="C294" s="131">
        <v>0</v>
      </c>
      <c r="D294" s="132">
        <v>0</v>
      </c>
    </row>
    <row r="295" spans="1:4" ht="14.1" hidden="1" customHeight="1" outlineLevel="1">
      <c r="A295" s="127" t="s">
        <v>275</v>
      </c>
      <c r="B295" s="128"/>
      <c r="C295" s="131"/>
      <c r="D295" s="132"/>
    </row>
    <row r="296" spans="1:4" ht="14.1" hidden="1" customHeight="1" outlineLevel="1">
      <c r="A296" s="127" t="s">
        <v>205</v>
      </c>
      <c r="B296" s="128"/>
      <c r="C296" s="129">
        <v>3892</v>
      </c>
      <c r="D296" s="130">
        <v>2438331</v>
      </c>
    </row>
    <row r="297" spans="1:4" ht="14.1" hidden="1" customHeight="1" outlineLevel="1">
      <c r="A297" s="127" t="s">
        <v>206</v>
      </c>
      <c r="B297" s="128"/>
      <c r="C297" s="129">
        <v>874</v>
      </c>
      <c r="D297" s="130">
        <v>469612</v>
      </c>
    </row>
    <row r="298" spans="1:4" ht="14.1" hidden="1" customHeight="1" outlineLevel="1">
      <c r="A298" s="127" t="s">
        <v>268</v>
      </c>
      <c r="B298" s="128"/>
      <c r="C298" s="129">
        <v>4</v>
      </c>
      <c r="D298" s="130">
        <v>1998</v>
      </c>
    </row>
    <row r="299" spans="1:4" ht="14.1" hidden="1" customHeight="1" outlineLevel="1">
      <c r="A299" s="127" t="s">
        <v>207</v>
      </c>
      <c r="B299" s="128"/>
      <c r="C299" s="129">
        <v>4297</v>
      </c>
      <c r="D299" s="130">
        <v>2402661</v>
      </c>
    </row>
    <row r="300" spans="1:4" ht="14.1" hidden="1" customHeight="1" outlineLevel="1">
      <c r="A300" s="127" t="s">
        <v>270</v>
      </c>
      <c r="B300" s="128"/>
      <c r="C300" s="129">
        <v>2649</v>
      </c>
      <c r="D300" s="130">
        <v>1508666.95</v>
      </c>
    </row>
    <row r="301" spans="1:4" ht="14.1" hidden="1" customHeight="1" outlineLevel="1">
      <c r="A301" s="127" t="s">
        <v>208</v>
      </c>
      <c r="B301" s="128"/>
      <c r="C301" s="129">
        <v>2944</v>
      </c>
      <c r="D301" s="130">
        <v>1728975.5000000005</v>
      </c>
    </row>
    <row r="302" spans="1:4" ht="14.1" hidden="1" customHeight="1" outlineLevel="1">
      <c r="A302" s="127" t="s">
        <v>209</v>
      </c>
      <c r="B302" s="128"/>
      <c r="C302" s="129">
        <v>2048</v>
      </c>
      <c r="D302" s="130">
        <v>1131542.1499999999</v>
      </c>
    </row>
    <row r="303" spans="1:4" ht="14.1" hidden="1" customHeight="1" outlineLevel="1">
      <c r="A303" s="127" t="s">
        <v>210</v>
      </c>
      <c r="B303" s="128"/>
      <c r="C303" s="129">
        <v>1556</v>
      </c>
      <c r="D303" s="130">
        <v>339888</v>
      </c>
    </row>
    <row r="304" spans="1:4" ht="14.1" hidden="1" customHeight="1" outlineLevel="1">
      <c r="A304" s="127" t="s">
        <v>211</v>
      </c>
      <c r="B304" s="128"/>
      <c r="C304" s="129">
        <v>0</v>
      </c>
      <c r="D304" s="130">
        <v>0</v>
      </c>
    </row>
    <row r="305" spans="1:4" ht="14.1" hidden="1" customHeight="1" outlineLevel="1">
      <c r="A305" s="127" t="s">
        <v>212</v>
      </c>
      <c r="B305" s="128"/>
      <c r="C305" s="129">
        <v>803</v>
      </c>
      <c r="D305" s="130">
        <v>463696.09999999992</v>
      </c>
    </row>
    <row r="306" spans="1:4" ht="14.1" hidden="1" customHeight="1" outlineLevel="1">
      <c r="A306" s="127" t="s">
        <v>213</v>
      </c>
      <c r="B306" s="128"/>
      <c r="C306" s="129">
        <v>2709</v>
      </c>
      <c r="D306" s="130">
        <v>1706931</v>
      </c>
    </row>
    <row r="307" spans="1:4" ht="14.1" hidden="1" customHeight="1" outlineLevel="1">
      <c r="A307" s="127" t="s">
        <v>214</v>
      </c>
      <c r="B307" s="128"/>
      <c r="C307" s="129">
        <v>22</v>
      </c>
      <c r="D307" s="130">
        <v>2200</v>
      </c>
    </row>
    <row r="308" spans="1:4" ht="14.1" hidden="1" customHeight="1" outlineLevel="1">
      <c r="A308" s="127" t="s">
        <v>269</v>
      </c>
      <c r="B308" s="128"/>
      <c r="C308" s="129">
        <v>36</v>
      </c>
      <c r="D308" s="130">
        <v>30242</v>
      </c>
    </row>
    <row r="309" spans="1:4" ht="14.1" hidden="1" customHeight="1" outlineLevel="1">
      <c r="A309" s="127" t="s">
        <v>215</v>
      </c>
      <c r="B309" s="128"/>
      <c r="C309" s="129">
        <v>49</v>
      </c>
      <c r="D309" s="130">
        <v>41006</v>
      </c>
    </row>
    <row r="310" spans="1:4" ht="14.1" hidden="1" customHeight="1" outlineLevel="1">
      <c r="A310" s="127" t="s">
        <v>217</v>
      </c>
      <c r="B310" s="128"/>
      <c r="C310" s="129">
        <v>5966</v>
      </c>
      <c r="D310" s="130">
        <v>3483218</v>
      </c>
    </row>
    <row r="311" spans="1:4" ht="14.1" hidden="1" customHeight="1" outlineLevel="1">
      <c r="A311" s="127" t="s">
        <v>218</v>
      </c>
      <c r="B311" s="128"/>
      <c r="C311" s="129">
        <v>1978</v>
      </c>
      <c r="D311" s="130">
        <v>1702952</v>
      </c>
    </row>
    <row r="312" spans="1:4" ht="14.1" hidden="1" customHeight="1" outlineLevel="1">
      <c r="A312" s="127" t="s">
        <v>219</v>
      </c>
      <c r="B312" s="128"/>
      <c r="C312" s="129">
        <v>1664</v>
      </c>
      <c r="D312" s="130">
        <v>1139254.9799999991</v>
      </c>
    </row>
    <row r="313" spans="1:4" ht="14.1" hidden="1" customHeight="1" outlineLevel="1">
      <c r="A313" s="127" t="s">
        <v>220</v>
      </c>
      <c r="B313" s="128"/>
      <c r="C313" s="129">
        <v>2043</v>
      </c>
      <c r="D313" s="130">
        <v>1734333.75</v>
      </c>
    </row>
    <row r="314" spans="1:4" ht="15.6" customHeight="1" collapsed="1">
      <c r="A314" s="133" t="s">
        <v>301</v>
      </c>
      <c r="B314" s="128">
        <v>100</v>
      </c>
      <c r="C314" s="129">
        <f>SUM($C$290:$C$313)</f>
        <v>36737</v>
      </c>
      <c r="D314" s="130">
        <f>SUM($D$290:$D$313)</f>
        <v>22140430.760000002</v>
      </c>
    </row>
    <row r="315" spans="1:4" ht="14.1" hidden="1" customHeight="1" outlineLevel="1">
      <c r="A315" s="127" t="s">
        <v>273</v>
      </c>
      <c r="B315" s="128"/>
      <c r="C315" s="129">
        <v>0</v>
      </c>
      <c r="D315" s="130">
        <v>0</v>
      </c>
    </row>
    <row r="316" spans="1:4" ht="14.1" hidden="1" customHeight="1" outlineLevel="1">
      <c r="A316" s="127" t="s">
        <v>203</v>
      </c>
      <c r="B316" s="128"/>
      <c r="C316" s="129">
        <v>21557</v>
      </c>
      <c r="D316" s="130">
        <v>15213839</v>
      </c>
    </row>
    <row r="317" spans="1:4" ht="14.1" hidden="1" customHeight="1" outlineLevel="1">
      <c r="A317" s="127" t="s">
        <v>204</v>
      </c>
      <c r="B317" s="128"/>
      <c r="C317" s="129">
        <v>21612</v>
      </c>
      <c r="D317" s="130">
        <v>15110233.060000001</v>
      </c>
    </row>
    <row r="318" spans="1:4" ht="14.1" hidden="1" customHeight="1" outlineLevel="1">
      <c r="A318" s="127" t="s">
        <v>267</v>
      </c>
      <c r="B318" s="128"/>
      <c r="C318" s="131"/>
      <c r="D318" s="132"/>
    </row>
    <row r="319" spans="1:4" ht="14.1" hidden="1" customHeight="1" outlineLevel="1">
      <c r="A319" s="127" t="s">
        <v>274</v>
      </c>
      <c r="B319" s="128"/>
      <c r="C319" s="131">
        <v>0</v>
      </c>
      <c r="D319" s="132">
        <v>0</v>
      </c>
    </row>
    <row r="320" spans="1:4" ht="14.1" hidden="1" customHeight="1" outlineLevel="1">
      <c r="A320" s="127" t="s">
        <v>275</v>
      </c>
      <c r="B320" s="128"/>
      <c r="C320" s="131"/>
      <c r="D320" s="132"/>
    </row>
    <row r="321" spans="1:4" ht="14.1" hidden="1" customHeight="1" outlineLevel="1">
      <c r="A321" s="127" t="s">
        <v>205</v>
      </c>
      <c r="B321" s="128"/>
      <c r="C321" s="129">
        <v>37189</v>
      </c>
      <c r="D321" s="130">
        <v>28425340</v>
      </c>
    </row>
    <row r="322" spans="1:4" ht="14.1" hidden="1" customHeight="1" outlineLevel="1">
      <c r="A322" s="127" t="s">
        <v>206</v>
      </c>
      <c r="B322" s="128"/>
      <c r="C322" s="129">
        <v>8111</v>
      </c>
      <c r="D322" s="130">
        <v>5665100</v>
      </c>
    </row>
    <row r="323" spans="1:4" ht="14.1" hidden="1" customHeight="1" outlineLevel="1">
      <c r="A323" s="127" t="s">
        <v>268</v>
      </c>
      <c r="B323" s="128"/>
      <c r="C323" s="129">
        <v>138</v>
      </c>
      <c r="D323" s="130">
        <v>112169.02999999998</v>
      </c>
    </row>
    <row r="324" spans="1:4" ht="14.1" hidden="1" customHeight="1" outlineLevel="1">
      <c r="A324" s="127" t="s">
        <v>207</v>
      </c>
      <c r="B324" s="128"/>
      <c r="C324" s="129">
        <v>52130</v>
      </c>
      <c r="D324" s="130">
        <v>36849031</v>
      </c>
    </row>
    <row r="325" spans="1:4" ht="14.1" hidden="1" customHeight="1" outlineLevel="1">
      <c r="A325" s="127" t="s">
        <v>270</v>
      </c>
      <c r="B325" s="128"/>
      <c r="C325" s="129">
        <v>34181</v>
      </c>
      <c r="D325" s="130">
        <v>25193161.249999955</v>
      </c>
    </row>
    <row r="326" spans="1:4" ht="14.1" hidden="1" customHeight="1" outlineLevel="1">
      <c r="A326" s="127" t="s">
        <v>208</v>
      </c>
      <c r="B326" s="128"/>
      <c r="C326" s="129">
        <v>31662</v>
      </c>
      <c r="D326" s="130">
        <v>22673218.37999998</v>
      </c>
    </row>
    <row r="327" spans="1:4" ht="14.1" hidden="1" customHeight="1" outlineLevel="1">
      <c r="A327" s="127" t="s">
        <v>209</v>
      </c>
      <c r="B327" s="128"/>
      <c r="C327" s="129">
        <v>23523</v>
      </c>
      <c r="D327" s="130">
        <v>16640944.960000001</v>
      </c>
    </row>
    <row r="328" spans="1:4" ht="14.1" hidden="1" customHeight="1" outlineLevel="1">
      <c r="A328" s="127" t="s">
        <v>210</v>
      </c>
      <c r="B328" s="128"/>
      <c r="C328" s="129">
        <v>22416</v>
      </c>
      <c r="D328" s="130">
        <v>5281755</v>
      </c>
    </row>
    <row r="329" spans="1:4" ht="14.1" hidden="1" customHeight="1" outlineLevel="1">
      <c r="A329" s="127" t="s">
        <v>211</v>
      </c>
      <c r="B329" s="128"/>
      <c r="C329" s="129">
        <v>18</v>
      </c>
      <c r="D329" s="130">
        <v>17122</v>
      </c>
    </row>
    <row r="330" spans="1:4" ht="14.1" hidden="1" customHeight="1" outlineLevel="1">
      <c r="A330" s="127" t="s">
        <v>212</v>
      </c>
      <c r="B330" s="128"/>
      <c r="C330" s="129">
        <v>10117</v>
      </c>
      <c r="D330" s="130">
        <v>7282923.0300000021</v>
      </c>
    </row>
    <row r="331" spans="1:4" ht="14.1" hidden="1" customHeight="1" outlineLevel="1">
      <c r="A331" s="127" t="s">
        <v>213</v>
      </c>
      <c r="B331" s="128"/>
      <c r="C331" s="129">
        <v>32091</v>
      </c>
      <c r="D331" s="130">
        <v>24135169</v>
      </c>
    </row>
    <row r="332" spans="1:4" ht="14.1" hidden="1" customHeight="1" outlineLevel="1">
      <c r="A332" s="127" t="s">
        <v>214</v>
      </c>
      <c r="B332" s="128"/>
      <c r="C332" s="129">
        <v>1600</v>
      </c>
      <c r="D332" s="130">
        <v>877478</v>
      </c>
    </row>
    <row r="333" spans="1:4" ht="14.1" hidden="1" customHeight="1" outlineLevel="1">
      <c r="A333" s="127" t="s">
        <v>269</v>
      </c>
      <c r="B333" s="128"/>
      <c r="C333" s="129">
        <v>150</v>
      </c>
      <c r="D333" s="130">
        <v>142882.1</v>
      </c>
    </row>
    <row r="334" spans="1:4" ht="14.1" hidden="1" customHeight="1" outlineLevel="1">
      <c r="A334" s="127" t="s">
        <v>215</v>
      </c>
      <c r="B334" s="128"/>
      <c r="C334" s="129">
        <v>245</v>
      </c>
      <c r="D334" s="130">
        <v>265996</v>
      </c>
    </row>
    <row r="335" spans="1:4" ht="14.1" hidden="1" customHeight="1" outlineLevel="1">
      <c r="A335" s="127" t="s">
        <v>217</v>
      </c>
      <c r="B335" s="128"/>
      <c r="C335" s="129">
        <v>66528</v>
      </c>
      <c r="D335" s="130">
        <v>48206478</v>
      </c>
    </row>
    <row r="336" spans="1:4" ht="14.1" hidden="1" customHeight="1" outlineLevel="1">
      <c r="A336" s="127" t="s">
        <v>218</v>
      </c>
      <c r="B336" s="128"/>
      <c r="C336" s="129">
        <v>31903</v>
      </c>
      <c r="D336" s="130">
        <v>32393988</v>
      </c>
    </row>
    <row r="337" spans="1:4" ht="14.1" hidden="1" customHeight="1" outlineLevel="1">
      <c r="A337" s="127" t="s">
        <v>219</v>
      </c>
      <c r="B337" s="128"/>
      <c r="C337" s="129">
        <v>14372</v>
      </c>
      <c r="D337" s="130">
        <v>11994549.519999981</v>
      </c>
    </row>
    <row r="338" spans="1:4" ht="14.1" hidden="1" customHeight="1" outlineLevel="1">
      <c r="A338" s="127" t="s">
        <v>220</v>
      </c>
      <c r="B338" s="128"/>
      <c r="C338" s="129">
        <v>19354</v>
      </c>
      <c r="D338" s="130">
        <v>21028499.140000001</v>
      </c>
    </row>
    <row r="339" spans="1:4" ht="15.6" customHeight="1" collapsed="1">
      <c r="A339" s="133" t="s">
        <v>302</v>
      </c>
      <c r="B339" s="128">
        <v>200</v>
      </c>
      <c r="C339" s="129">
        <f>SUM($C$315:$C$338)</f>
        <v>428897</v>
      </c>
      <c r="D339" s="130">
        <f>SUM($D$315:$D$338)</f>
        <v>317509876.46999991</v>
      </c>
    </row>
    <row r="340" spans="1:4" ht="14.1" hidden="1" customHeight="1" outlineLevel="1">
      <c r="A340" s="127" t="s">
        <v>273</v>
      </c>
      <c r="B340" s="128"/>
      <c r="C340" s="129">
        <v>0</v>
      </c>
      <c r="D340" s="130">
        <v>0</v>
      </c>
    </row>
    <row r="341" spans="1:4" ht="14.1" hidden="1" customHeight="1" outlineLevel="1">
      <c r="A341" s="127" t="s">
        <v>203</v>
      </c>
      <c r="B341" s="128"/>
      <c r="C341" s="129">
        <v>14457</v>
      </c>
      <c r="D341" s="130">
        <v>14372609</v>
      </c>
    </row>
    <row r="342" spans="1:4" ht="14.1" hidden="1" customHeight="1" outlineLevel="1">
      <c r="A342" s="127" t="s">
        <v>204</v>
      </c>
      <c r="B342" s="128"/>
      <c r="C342" s="129">
        <v>14371</v>
      </c>
      <c r="D342" s="130">
        <v>14358059.119999999</v>
      </c>
    </row>
    <row r="343" spans="1:4" ht="14.1" hidden="1" customHeight="1" outlineLevel="1">
      <c r="A343" s="127" t="s">
        <v>267</v>
      </c>
      <c r="B343" s="128"/>
      <c r="C343" s="131"/>
      <c r="D343" s="132"/>
    </row>
    <row r="344" spans="1:4" ht="14.1" hidden="1" customHeight="1" outlineLevel="1">
      <c r="A344" s="127" t="s">
        <v>274</v>
      </c>
      <c r="B344" s="128"/>
      <c r="C344" s="131">
        <v>0</v>
      </c>
      <c r="D344" s="132">
        <v>0</v>
      </c>
    </row>
    <row r="345" spans="1:4" ht="14.1" hidden="1" customHeight="1" outlineLevel="1">
      <c r="A345" s="127" t="s">
        <v>275</v>
      </c>
      <c r="B345" s="128"/>
      <c r="C345" s="131"/>
      <c r="D345" s="132"/>
    </row>
    <row r="346" spans="1:4" ht="14.1" hidden="1" customHeight="1" outlineLevel="1">
      <c r="A346" s="127" t="s">
        <v>205</v>
      </c>
      <c r="B346" s="128"/>
      <c r="C346" s="129">
        <v>20228</v>
      </c>
      <c r="D346" s="130">
        <v>20627337</v>
      </c>
    </row>
    <row r="347" spans="1:4" ht="14.1" hidden="1" customHeight="1" outlineLevel="1">
      <c r="A347" s="127" t="s">
        <v>206</v>
      </c>
      <c r="B347" s="128"/>
      <c r="C347" s="129">
        <v>4528</v>
      </c>
      <c r="D347" s="130">
        <v>4528772</v>
      </c>
    </row>
    <row r="348" spans="1:4" ht="14.1" hidden="1" customHeight="1" outlineLevel="1">
      <c r="A348" s="127" t="s">
        <v>268</v>
      </c>
      <c r="B348" s="128"/>
      <c r="C348" s="129">
        <v>150</v>
      </c>
      <c r="D348" s="130">
        <v>167474.58000000002</v>
      </c>
    </row>
    <row r="349" spans="1:4" ht="14.1" hidden="1" customHeight="1" outlineLevel="1">
      <c r="A349" s="127" t="s">
        <v>207</v>
      </c>
      <c r="B349" s="128"/>
      <c r="C349" s="129">
        <v>34573</v>
      </c>
      <c r="D349" s="130">
        <v>34648245</v>
      </c>
    </row>
    <row r="350" spans="1:4" ht="14.1" hidden="1" customHeight="1" outlineLevel="1">
      <c r="A350" s="127" t="s">
        <v>270</v>
      </c>
      <c r="B350" s="128"/>
      <c r="C350" s="129">
        <v>24520</v>
      </c>
      <c r="D350" s="130">
        <v>25374348.960000042</v>
      </c>
    </row>
    <row r="351" spans="1:4" ht="14.1" hidden="1" customHeight="1" outlineLevel="1">
      <c r="A351" s="127" t="s">
        <v>208</v>
      </c>
      <c r="B351" s="128"/>
      <c r="C351" s="129">
        <v>24107</v>
      </c>
      <c r="D351" s="130">
        <v>23651900.690000027</v>
      </c>
    </row>
    <row r="352" spans="1:4" ht="14.1" hidden="1" customHeight="1" outlineLevel="1">
      <c r="A352" s="127" t="s">
        <v>209</v>
      </c>
      <c r="B352" s="128"/>
      <c r="C352" s="129">
        <v>13378</v>
      </c>
      <c r="D352" s="130">
        <v>13663689.83</v>
      </c>
    </row>
    <row r="353" spans="1:4" ht="14.1" hidden="1" customHeight="1" outlineLevel="1">
      <c r="A353" s="127" t="s">
        <v>210</v>
      </c>
      <c r="B353" s="128"/>
      <c r="C353" s="129">
        <v>16238</v>
      </c>
      <c r="D353" s="130">
        <v>4689028</v>
      </c>
    </row>
    <row r="354" spans="1:4" ht="14.1" hidden="1" customHeight="1" outlineLevel="1">
      <c r="A354" s="127" t="s">
        <v>211</v>
      </c>
      <c r="B354" s="128"/>
      <c r="C354" s="129">
        <v>7</v>
      </c>
      <c r="D354" s="130">
        <v>8022</v>
      </c>
    </row>
    <row r="355" spans="1:4" ht="14.1" hidden="1" customHeight="1" outlineLevel="1">
      <c r="A355" s="127" t="s">
        <v>212</v>
      </c>
      <c r="B355" s="128"/>
      <c r="C355" s="129">
        <v>8392</v>
      </c>
      <c r="D355" s="130">
        <v>8295038.1999999983</v>
      </c>
    </row>
    <row r="356" spans="1:4" ht="14.1" hidden="1" customHeight="1" outlineLevel="1">
      <c r="A356" s="127" t="s">
        <v>213</v>
      </c>
      <c r="B356" s="128"/>
      <c r="C356" s="129">
        <v>18590</v>
      </c>
      <c r="D356" s="130">
        <v>19158267</v>
      </c>
    </row>
    <row r="357" spans="1:4" ht="14.1" hidden="1" customHeight="1" outlineLevel="1">
      <c r="A357" s="127" t="s">
        <v>214</v>
      </c>
      <c r="B357" s="128"/>
      <c r="C357" s="129">
        <v>3114</v>
      </c>
      <c r="D357" s="130">
        <v>2962627</v>
      </c>
    </row>
    <row r="358" spans="1:4" ht="14.1" hidden="1" customHeight="1" outlineLevel="1">
      <c r="A358" s="127" t="s">
        <v>269</v>
      </c>
      <c r="B358" s="128"/>
      <c r="C358" s="129">
        <v>103</v>
      </c>
      <c r="D358" s="130">
        <v>128175.44</v>
      </c>
    </row>
    <row r="359" spans="1:4" ht="14.1" hidden="1" customHeight="1" outlineLevel="1">
      <c r="A359" s="127" t="s">
        <v>215</v>
      </c>
      <c r="B359" s="128"/>
      <c r="C359" s="129">
        <v>73</v>
      </c>
      <c r="D359" s="130">
        <v>120188</v>
      </c>
    </row>
    <row r="360" spans="1:4" ht="14.1" hidden="1" customHeight="1" outlineLevel="1">
      <c r="A360" s="127" t="s">
        <v>217</v>
      </c>
      <c r="B360" s="128"/>
      <c r="C360" s="129">
        <v>39978</v>
      </c>
      <c r="D360" s="130">
        <v>39767261</v>
      </c>
    </row>
    <row r="361" spans="1:4" ht="14.1" hidden="1" customHeight="1" outlineLevel="1">
      <c r="A361" s="127" t="s">
        <v>218</v>
      </c>
      <c r="B361" s="128"/>
      <c r="C361" s="129">
        <v>19807</v>
      </c>
      <c r="D361" s="130">
        <v>31022263</v>
      </c>
    </row>
    <row r="362" spans="1:4" ht="14.1" hidden="1" customHeight="1" outlineLevel="1">
      <c r="A362" s="127" t="s">
        <v>219</v>
      </c>
      <c r="B362" s="128"/>
      <c r="C362" s="129">
        <v>5556</v>
      </c>
      <c r="D362" s="130">
        <v>6248139.5900000008</v>
      </c>
    </row>
    <row r="363" spans="1:4" ht="14.1" hidden="1" customHeight="1" outlineLevel="1">
      <c r="A363" s="127" t="s">
        <v>220</v>
      </c>
      <c r="B363" s="128"/>
      <c r="C363" s="129">
        <v>9698</v>
      </c>
      <c r="D363" s="130">
        <v>14497657.16</v>
      </c>
    </row>
    <row r="364" spans="1:4" ht="15.6" customHeight="1" collapsed="1">
      <c r="A364" s="133" t="s">
        <v>303</v>
      </c>
      <c r="B364" s="128">
        <v>300</v>
      </c>
      <c r="C364" s="129">
        <f>SUM($C$340:$C$363)</f>
        <v>271868</v>
      </c>
      <c r="D364" s="130">
        <f>SUM($D$340:$D$363)</f>
        <v>278289102.57000005</v>
      </c>
    </row>
    <row r="365" spans="1:4" ht="14.1" hidden="1" customHeight="1" outlineLevel="1">
      <c r="A365" s="127" t="s">
        <v>273</v>
      </c>
      <c r="B365" s="128"/>
      <c r="C365" s="129">
        <v>0</v>
      </c>
      <c r="D365" s="130">
        <v>0</v>
      </c>
    </row>
    <row r="366" spans="1:4" ht="14.1" hidden="1" customHeight="1" outlineLevel="1">
      <c r="A366" s="127" t="s">
        <v>203</v>
      </c>
      <c r="B366" s="128"/>
      <c r="C366" s="129">
        <v>6148</v>
      </c>
      <c r="D366" s="130">
        <v>8254551</v>
      </c>
    </row>
    <row r="367" spans="1:4" ht="14.1" hidden="1" customHeight="1" outlineLevel="1">
      <c r="A367" s="127" t="s">
        <v>204</v>
      </c>
      <c r="B367" s="128"/>
      <c r="C367" s="129">
        <v>4614</v>
      </c>
      <c r="D367" s="130">
        <v>6535672.9000000004</v>
      </c>
    </row>
    <row r="368" spans="1:4" ht="14.1" hidden="1" customHeight="1" outlineLevel="1">
      <c r="A368" s="127" t="s">
        <v>267</v>
      </c>
      <c r="B368" s="128"/>
      <c r="C368" s="131"/>
      <c r="D368" s="132"/>
    </row>
    <row r="369" spans="1:4" ht="14.1" hidden="1" customHeight="1" outlineLevel="1">
      <c r="A369" s="127" t="s">
        <v>274</v>
      </c>
      <c r="B369" s="128"/>
      <c r="C369" s="131">
        <v>0</v>
      </c>
      <c r="D369" s="132">
        <v>0</v>
      </c>
    </row>
    <row r="370" spans="1:4" ht="14.1" hidden="1" customHeight="1" outlineLevel="1">
      <c r="A370" s="127" t="s">
        <v>275</v>
      </c>
      <c r="B370" s="128"/>
      <c r="C370" s="131"/>
      <c r="D370" s="132"/>
    </row>
    <row r="371" spans="1:4" ht="14.1" hidden="1" customHeight="1" outlineLevel="1">
      <c r="A371" s="127" t="s">
        <v>205</v>
      </c>
      <c r="B371" s="128"/>
      <c r="C371" s="129">
        <v>10474</v>
      </c>
      <c r="D371" s="130">
        <v>14203927</v>
      </c>
    </row>
    <row r="372" spans="1:4" ht="14.1" hidden="1" customHeight="1" outlineLevel="1">
      <c r="A372" s="127" t="s">
        <v>206</v>
      </c>
      <c r="B372" s="128"/>
      <c r="C372" s="129">
        <v>2070</v>
      </c>
      <c r="D372" s="130">
        <v>2947628</v>
      </c>
    </row>
    <row r="373" spans="1:4" ht="14.1" hidden="1" customHeight="1" outlineLevel="1">
      <c r="A373" s="127" t="s">
        <v>268</v>
      </c>
      <c r="B373" s="128"/>
      <c r="C373" s="129">
        <v>55</v>
      </c>
      <c r="D373" s="130">
        <v>75602.24000000002</v>
      </c>
    </row>
    <row r="374" spans="1:4" ht="14.1" hidden="1" customHeight="1" outlineLevel="1">
      <c r="A374" s="127" t="s">
        <v>207</v>
      </c>
      <c r="B374" s="128"/>
      <c r="C374" s="129">
        <v>16629</v>
      </c>
      <c r="D374" s="130">
        <v>22687895</v>
      </c>
    </row>
    <row r="375" spans="1:4" ht="14.1" hidden="1" customHeight="1" outlineLevel="1">
      <c r="A375" s="127" t="s">
        <v>270</v>
      </c>
      <c r="B375" s="128"/>
      <c r="C375" s="129">
        <v>12180</v>
      </c>
      <c r="D375" s="130">
        <v>16311109.150000013</v>
      </c>
    </row>
    <row r="376" spans="1:4" ht="14.1" hidden="1" customHeight="1" outlineLevel="1">
      <c r="A376" s="127" t="s">
        <v>208</v>
      </c>
      <c r="B376" s="128"/>
      <c r="C376" s="129">
        <v>13191</v>
      </c>
      <c r="D376" s="130">
        <v>17746329.830000002</v>
      </c>
    </row>
    <row r="377" spans="1:4" ht="14.1" hidden="1" customHeight="1" outlineLevel="1">
      <c r="A377" s="127" t="s">
        <v>209</v>
      </c>
      <c r="B377" s="128"/>
      <c r="C377" s="129">
        <v>6222</v>
      </c>
      <c r="D377" s="130">
        <v>8570456.9800000004</v>
      </c>
    </row>
    <row r="378" spans="1:4" ht="14.1" hidden="1" customHeight="1" outlineLevel="1">
      <c r="A378" s="127" t="s">
        <v>210</v>
      </c>
      <c r="B378" s="128"/>
      <c r="C378" s="129">
        <v>7894</v>
      </c>
      <c r="D378" s="130">
        <v>2963513</v>
      </c>
    </row>
    <row r="379" spans="1:4" ht="14.1" hidden="1" customHeight="1" outlineLevel="1">
      <c r="A379" s="127" t="s">
        <v>211</v>
      </c>
      <c r="B379" s="128"/>
      <c r="C379" s="129">
        <v>1</v>
      </c>
      <c r="D379" s="130">
        <v>1294</v>
      </c>
    </row>
    <row r="380" spans="1:4" ht="14.1" hidden="1" customHeight="1" outlineLevel="1">
      <c r="A380" s="127" t="s">
        <v>212</v>
      </c>
      <c r="B380" s="128"/>
      <c r="C380" s="129">
        <v>3605</v>
      </c>
      <c r="D380" s="130">
        <v>4786560.1999999993</v>
      </c>
    </row>
    <row r="381" spans="1:4" ht="14.1" hidden="1" customHeight="1" outlineLevel="1">
      <c r="A381" s="127" t="s">
        <v>213</v>
      </c>
      <c r="B381" s="128"/>
      <c r="C381" s="129">
        <v>9506</v>
      </c>
      <c r="D381" s="130">
        <v>13278182</v>
      </c>
    </row>
    <row r="382" spans="1:4" ht="14.1" hidden="1" customHeight="1" outlineLevel="1">
      <c r="A382" s="127" t="s">
        <v>214</v>
      </c>
      <c r="B382" s="128"/>
      <c r="C382" s="129">
        <v>1259</v>
      </c>
      <c r="D382" s="130">
        <v>1910984</v>
      </c>
    </row>
    <row r="383" spans="1:4" ht="14.1" hidden="1" customHeight="1" outlineLevel="1">
      <c r="A383" s="127" t="s">
        <v>269</v>
      </c>
      <c r="B383" s="128"/>
      <c r="C383" s="129">
        <v>72</v>
      </c>
      <c r="D383" s="130">
        <v>107970.40000000001</v>
      </c>
    </row>
    <row r="384" spans="1:4" ht="14.1" hidden="1" customHeight="1" outlineLevel="1">
      <c r="A384" s="127" t="s">
        <v>215</v>
      </c>
      <c r="B384" s="128"/>
      <c r="C384" s="129">
        <v>27</v>
      </c>
      <c r="D384" s="130">
        <v>56747</v>
      </c>
    </row>
    <row r="385" spans="1:4" ht="14.1" hidden="1" customHeight="1" outlineLevel="1">
      <c r="A385" s="127" t="s">
        <v>217</v>
      </c>
      <c r="B385" s="128"/>
      <c r="C385" s="129">
        <v>20430</v>
      </c>
      <c r="D385" s="130">
        <v>27187709</v>
      </c>
    </row>
    <row r="386" spans="1:4" ht="14.1" hidden="1" customHeight="1" outlineLevel="1">
      <c r="A386" s="127" t="s">
        <v>218</v>
      </c>
      <c r="B386" s="128"/>
      <c r="C386" s="129">
        <v>8145</v>
      </c>
      <c r="D386" s="130">
        <v>17507145</v>
      </c>
    </row>
    <row r="387" spans="1:4" ht="14.1" hidden="1" customHeight="1" outlineLevel="1">
      <c r="A387" s="127" t="s">
        <v>219</v>
      </c>
      <c r="B387" s="128"/>
      <c r="C387" s="129">
        <v>1800</v>
      </c>
      <c r="D387" s="130">
        <v>2640342.42</v>
      </c>
    </row>
    <row r="388" spans="1:4" ht="14.1" hidden="1" customHeight="1" outlineLevel="1">
      <c r="A388" s="127" t="s">
        <v>220</v>
      </c>
      <c r="B388" s="128"/>
      <c r="C388" s="129">
        <v>4135</v>
      </c>
      <c r="D388" s="130">
        <v>8003675.879999999</v>
      </c>
    </row>
    <row r="389" spans="1:4" ht="15.6" customHeight="1" collapsed="1">
      <c r="A389" s="133" t="s">
        <v>304</v>
      </c>
      <c r="B389" s="128">
        <v>400</v>
      </c>
      <c r="C389" s="129">
        <f>SUM($C$365:$C$388)</f>
        <v>128457</v>
      </c>
      <c r="D389" s="130">
        <f>SUM($D$365:$D$388)</f>
        <v>175777295.00000003</v>
      </c>
    </row>
    <row r="390" spans="1:4" ht="14.1" hidden="1" customHeight="1" outlineLevel="1">
      <c r="A390" s="127" t="s">
        <v>273</v>
      </c>
      <c r="B390" s="128"/>
      <c r="C390" s="129">
        <v>0</v>
      </c>
      <c r="D390" s="130">
        <v>0</v>
      </c>
    </row>
    <row r="391" spans="1:4" ht="14.1" hidden="1" customHeight="1" outlineLevel="1">
      <c r="A391" s="127" t="s">
        <v>203</v>
      </c>
      <c r="B391" s="128"/>
      <c r="C391" s="129">
        <v>2789</v>
      </c>
      <c r="D391" s="130">
        <v>4749870</v>
      </c>
    </row>
    <row r="392" spans="1:4" ht="14.1" hidden="1" customHeight="1" outlineLevel="1">
      <c r="A392" s="127" t="s">
        <v>204</v>
      </c>
      <c r="B392" s="128"/>
      <c r="C392" s="129">
        <v>1744</v>
      </c>
      <c r="D392" s="130">
        <v>3111388.8</v>
      </c>
    </row>
    <row r="393" spans="1:4" ht="14.1" hidden="1" customHeight="1" outlineLevel="1">
      <c r="A393" s="127" t="s">
        <v>267</v>
      </c>
      <c r="B393" s="128"/>
      <c r="C393" s="131"/>
      <c r="D393" s="132"/>
    </row>
    <row r="394" spans="1:4" ht="14.1" hidden="1" customHeight="1" outlineLevel="1">
      <c r="A394" s="127" t="s">
        <v>274</v>
      </c>
      <c r="B394" s="128"/>
      <c r="C394" s="131">
        <v>0</v>
      </c>
      <c r="D394" s="132">
        <v>0</v>
      </c>
    </row>
    <row r="395" spans="1:4" ht="14.1" hidden="1" customHeight="1" outlineLevel="1">
      <c r="A395" s="127" t="s">
        <v>275</v>
      </c>
      <c r="B395" s="128"/>
      <c r="C395" s="131"/>
      <c r="D395" s="132"/>
    </row>
    <row r="396" spans="1:4" ht="14.1" hidden="1" customHeight="1" outlineLevel="1">
      <c r="A396" s="127" t="s">
        <v>205</v>
      </c>
      <c r="B396" s="128"/>
      <c r="C396" s="129">
        <v>4868</v>
      </c>
      <c r="D396" s="130">
        <v>8757427</v>
      </c>
    </row>
    <row r="397" spans="1:4" ht="14.1" hidden="1" customHeight="1" outlineLevel="1">
      <c r="A397" s="127" t="s">
        <v>206</v>
      </c>
      <c r="B397" s="128"/>
      <c r="C397" s="129">
        <v>980</v>
      </c>
      <c r="D397" s="130">
        <v>1822962</v>
      </c>
    </row>
    <row r="398" spans="1:4" ht="14.1" hidden="1" customHeight="1" outlineLevel="1">
      <c r="A398" s="127" t="s">
        <v>268</v>
      </c>
      <c r="B398" s="128"/>
      <c r="C398" s="129">
        <v>20</v>
      </c>
      <c r="D398" s="130">
        <v>34266.86</v>
      </c>
    </row>
    <row r="399" spans="1:4" ht="14.1" hidden="1" customHeight="1" outlineLevel="1">
      <c r="A399" s="127" t="s">
        <v>207</v>
      </c>
      <c r="B399" s="128"/>
      <c r="C399" s="129">
        <v>7689</v>
      </c>
      <c r="D399" s="130">
        <v>13541778</v>
      </c>
    </row>
    <row r="400" spans="1:4" ht="14.1" hidden="1" customHeight="1" outlineLevel="1">
      <c r="A400" s="127" t="s">
        <v>270</v>
      </c>
      <c r="B400" s="128"/>
      <c r="C400" s="129">
        <v>5558</v>
      </c>
      <c r="D400" s="130">
        <v>9809253.9800000023</v>
      </c>
    </row>
    <row r="401" spans="1:4" ht="14.1" hidden="1" customHeight="1" outlineLevel="1">
      <c r="A401" s="127" t="s">
        <v>208</v>
      </c>
      <c r="B401" s="128"/>
      <c r="C401" s="129">
        <v>6253</v>
      </c>
      <c r="D401" s="130">
        <v>11272734.839999996</v>
      </c>
    </row>
    <row r="402" spans="1:4" ht="14.1" hidden="1" customHeight="1" outlineLevel="1">
      <c r="A402" s="127" t="s">
        <v>209</v>
      </c>
      <c r="B402" s="128"/>
      <c r="C402" s="129">
        <v>2836</v>
      </c>
      <c r="D402" s="130">
        <v>4695251.1500000004</v>
      </c>
    </row>
    <row r="403" spans="1:4" ht="14.1" hidden="1" customHeight="1" outlineLevel="1">
      <c r="A403" s="127" t="s">
        <v>210</v>
      </c>
      <c r="B403" s="128"/>
      <c r="C403" s="129">
        <v>3582</v>
      </c>
      <c r="D403" s="130">
        <v>1710985</v>
      </c>
    </row>
    <row r="404" spans="1:4" ht="14.1" hidden="1" customHeight="1" outlineLevel="1">
      <c r="A404" s="127" t="s">
        <v>211</v>
      </c>
      <c r="B404" s="128"/>
      <c r="C404" s="129">
        <v>0</v>
      </c>
      <c r="D404" s="130">
        <v>0</v>
      </c>
    </row>
    <row r="405" spans="1:4" ht="14.1" hidden="1" customHeight="1" outlineLevel="1">
      <c r="A405" s="127" t="s">
        <v>212</v>
      </c>
      <c r="B405" s="128"/>
      <c r="C405" s="129">
        <v>1363</v>
      </c>
      <c r="D405" s="130">
        <v>2631951.6100000003</v>
      </c>
    </row>
    <row r="406" spans="1:4" ht="14.1" hidden="1" customHeight="1" outlineLevel="1">
      <c r="A406" s="127" t="s">
        <v>213</v>
      </c>
      <c r="B406" s="128"/>
      <c r="C406" s="129">
        <v>4360</v>
      </c>
      <c r="D406" s="130">
        <v>7723065</v>
      </c>
    </row>
    <row r="407" spans="1:4" ht="14.1" hidden="1" customHeight="1" outlineLevel="1">
      <c r="A407" s="127" t="s">
        <v>214</v>
      </c>
      <c r="B407" s="128"/>
      <c r="C407" s="129">
        <v>364</v>
      </c>
      <c r="D407" s="130">
        <v>783637</v>
      </c>
    </row>
    <row r="408" spans="1:4" ht="14.1" hidden="1" customHeight="1" outlineLevel="1">
      <c r="A408" s="127" t="s">
        <v>269</v>
      </c>
      <c r="B408" s="128"/>
      <c r="C408" s="129">
        <v>27</v>
      </c>
      <c r="D408" s="130">
        <v>51021.9</v>
      </c>
    </row>
    <row r="409" spans="1:4" ht="14.1" hidden="1" customHeight="1" outlineLevel="1">
      <c r="A409" s="127" t="s">
        <v>215</v>
      </c>
      <c r="B409" s="128"/>
      <c r="C409" s="129">
        <v>5</v>
      </c>
      <c r="D409" s="130">
        <v>13877</v>
      </c>
    </row>
    <row r="410" spans="1:4" ht="14.1" hidden="1" customHeight="1" outlineLevel="1">
      <c r="A410" s="127" t="s">
        <v>217</v>
      </c>
      <c r="B410" s="128"/>
      <c r="C410" s="129">
        <v>10308</v>
      </c>
      <c r="D410" s="130">
        <v>17680832</v>
      </c>
    </row>
    <row r="411" spans="1:4" ht="14.1" hidden="1" customHeight="1" outlineLevel="1">
      <c r="A411" s="127" t="s">
        <v>218</v>
      </c>
      <c r="B411" s="128"/>
      <c r="C411" s="129">
        <v>3606</v>
      </c>
      <c r="D411" s="130">
        <v>10130768</v>
      </c>
    </row>
    <row r="412" spans="1:4" ht="14.1" hidden="1" customHeight="1" outlineLevel="1">
      <c r="A412" s="127" t="s">
        <v>219</v>
      </c>
      <c r="B412" s="128"/>
      <c r="C412" s="129">
        <v>637</v>
      </c>
      <c r="D412" s="130">
        <v>1149813.1999999997</v>
      </c>
    </row>
    <row r="413" spans="1:4" ht="14.1" hidden="1" customHeight="1" outlineLevel="1">
      <c r="A413" s="127" t="s">
        <v>220</v>
      </c>
      <c r="B413" s="128"/>
      <c r="C413" s="129">
        <v>1501</v>
      </c>
      <c r="D413" s="130">
        <v>3605973.2</v>
      </c>
    </row>
    <row r="414" spans="1:4" ht="15.6" customHeight="1" collapsed="1">
      <c r="A414" s="133" t="s">
        <v>305</v>
      </c>
      <c r="B414" s="128">
        <v>500</v>
      </c>
      <c r="C414" s="129">
        <f>SUM($C$390:$C$413)</f>
        <v>58490</v>
      </c>
      <c r="D414" s="130">
        <f>SUM($D$390:$D$413)</f>
        <v>103276856.54000001</v>
      </c>
    </row>
    <row r="415" spans="1:4" ht="14.1" hidden="1" customHeight="1" outlineLevel="1">
      <c r="A415" s="127" t="s">
        <v>273</v>
      </c>
      <c r="B415" s="128"/>
      <c r="C415" s="129">
        <v>0</v>
      </c>
      <c r="D415" s="130">
        <v>0</v>
      </c>
    </row>
    <row r="416" spans="1:4" ht="14.1" hidden="1" customHeight="1" outlineLevel="1">
      <c r="A416" s="127" t="s">
        <v>203</v>
      </c>
      <c r="B416" s="128"/>
      <c r="C416" s="129">
        <v>3090</v>
      </c>
      <c r="D416" s="130">
        <v>8896029</v>
      </c>
    </row>
    <row r="417" spans="1:4" ht="14.1" hidden="1" customHeight="1" outlineLevel="1">
      <c r="A417" s="127" t="s">
        <v>204</v>
      </c>
      <c r="B417" s="128"/>
      <c r="C417" s="129">
        <v>1722</v>
      </c>
      <c r="D417" s="130">
        <v>4875559.9000000004</v>
      </c>
    </row>
    <row r="418" spans="1:4" ht="14.1" hidden="1" customHeight="1" outlineLevel="1">
      <c r="A418" s="127" t="s">
        <v>267</v>
      </c>
      <c r="B418" s="128"/>
      <c r="C418" s="131"/>
      <c r="D418" s="132"/>
    </row>
    <row r="419" spans="1:4" ht="14.1" hidden="1" customHeight="1" outlineLevel="1">
      <c r="A419" s="127" t="s">
        <v>274</v>
      </c>
      <c r="B419" s="128"/>
      <c r="C419" s="131">
        <v>0</v>
      </c>
      <c r="D419" s="132">
        <v>0</v>
      </c>
    </row>
    <row r="420" spans="1:4" ht="14.1" hidden="1" customHeight="1" outlineLevel="1">
      <c r="A420" s="127" t="s">
        <v>275</v>
      </c>
      <c r="B420" s="128"/>
      <c r="C420" s="131"/>
      <c r="D420" s="132"/>
    </row>
    <row r="421" spans="1:4" ht="14.1" hidden="1" customHeight="1" outlineLevel="1">
      <c r="A421" s="127" t="s">
        <v>205</v>
      </c>
      <c r="B421" s="128"/>
      <c r="C421" s="129">
        <v>5819</v>
      </c>
      <c r="D421" s="130">
        <v>16763378</v>
      </c>
    </row>
    <row r="422" spans="1:4" ht="14.1" hidden="1" customHeight="1" outlineLevel="1">
      <c r="A422" s="127" t="s">
        <v>206</v>
      </c>
      <c r="B422" s="128"/>
      <c r="C422" s="129">
        <v>1067</v>
      </c>
      <c r="D422" s="130">
        <v>3185952</v>
      </c>
    </row>
    <row r="423" spans="1:4" ht="14.1" hidden="1" customHeight="1" outlineLevel="1">
      <c r="A423" s="127" t="s">
        <v>268</v>
      </c>
      <c r="B423" s="128"/>
      <c r="C423" s="129">
        <v>6</v>
      </c>
      <c r="D423" s="130">
        <v>16394.63</v>
      </c>
    </row>
    <row r="424" spans="1:4" ht="14.1" hidden="1" customHeight="1" outlineLevel="1">
      <c r="A424" s="127" t="s">
        <v>207</v>
      </c>
      <c r="B424" s="128"/>
      <c r="C424" s="129">
        <v>8937</v>
      </c>
      <c r="D424" s="130">
        <v>25475828</v>
      </c>
    </row>
    <row r="425" spans="1:4" ht="14.1" hidden="1" customHeight="1" outlineLevel="1">
      <c r="A425" s="127" t="s">
        <v>270</v>
      </c>
      <c r="B425" s="128"/>
      <c r="C425" s="129">
        <v>4944</v>
      </c>
      <c r="D425" s="130">
        <v>14038814.650000002</v>
      </c>
    </row>
    <row r="426" spans="1:4" ht="14.1" hidden="1" customHeight="1" outlineLevel="1">
      <c r="A426" s="127" t="s">
        <v>208</v>
      </c>
      <c r="B426" s="128"/>
      <c r="C426" s="129">
        <v>6357</v>
      </c>
      <c r="D426" s="130">
        <v>19308520.579999991</v>
      </c>
    </row>
    <row r="427" spans="1:4" ht="14.1" hidden="1" customHeight="1" outlineLevel="1">
      <c r="A427" s="127" t="s">
        <v>209</v>
      </c>
      <c r="B427" s="128"/>
      <c r="C427" s="129">
        <v>2870</v>
      </c>
      <c r="D427" s="130">
        <v>7985043.5</v>
      </c>
    </row>
    <row r="428" spans="1:4" ht="14.1" hidden="1" customHeight="1" outlineLevel="1">
      <c r="A428" s="127" t="s">
        <v>210</v>
      </c>
      <c r="B428" s="128"/>
      <c r="C428" s="129">
        <v>3906</v>
      </c>
      <c r="D428" s="130">
        <v>3193627</v>
      </c>
    </row>
    <row r="429" spans="1:4" ht="14.1" hidden="1" customHeight="1" outlineLevel="1">
      <c r="A429" s="127" t="s">
        <v>211</v>
      </c>
      <c r="B429" s="128"/>
      <c r="C429" s="129">
        <v>0</v>
      </c>
      <c r="D429" s="130">
        <v>0</v>
      </c>
    </row>
    <row r="430" spans="1:4" ht="14.1" hidden="1" customHeight="1" outlineLevel="1">
      <c r="A430" s="127" t="s">
        <v>212</v>
      </c>
      <c r="B430" s="128"/>
      <c r="C430" s="129">
        <v>732</v>
      </c>
      <c r="D430" s="130">
        <v>2140579.9499999997</v>
      </c>
    </row>
    <row r="431" spans="1:4" ht="14.1" hidden="1" customHeight="1" outlineLevel="1">
      <c r="A431" s="127" t="s">
        <v>213</v>
      </c>
      <c r="B431" s="128"/>
      <c r="C431" s="129">
        <v>4494</v>
      </c>
      <c r="D431" s="130">
        <v>13104749</v>
      </c>
    </row>
    <row r="432" spans="1:4" ht="14.1" hidden="1" customHeight="1" outlineLevel="1">
      <c r="A432" s="127" t="s">
        <v>214</v>
      </c>
      <c r="B432" s="128"/>
      <c r="C432" s="129">
        <v>93</v>
      </c>
      <c r="D432" s="130">
        <v>300378</v>
      </c>
    </row>
    <row r="433" spans="1:4" ht="14.1" hidden="1" customHeight="1" outlineLevel="1">
      <c r="A433" s="127" t="s">
        <v>269</v>
      </c>
      <c r="B433" s="128"/>
      <c r="C433" s="129">
        <v>4</v>
      </c>
      <c r="D433" s="130">
        <v>9827.7000000000007</v>
      </c>
    </row>
    <row r="434" spans="1:4" ht="14.1" hidden="1" customHeight="1" outlineLevel="1">
      <c r="A434" s="127" t="s">
        <v>215</v>
      </c>
      <c r="B434" s="128"/>
      <c r="C434" s="129">
        <v>15</v>
      </c>
      <c r="D434" s="130">
        <v>62262</v>
      </c>
    </row>
    <row r="435" spans="1:4" ht="14.1" hidden="1" customHeight="1" outlineLevel="1">
      <c r="A435" s="127" t="s">
        <v>217</v>
      </c>
      <c r="B435" s="128"/>
      <c r="C435" s="129">
        <v>10855</v>
      </c>
      <c r="D435" s="130">
        <v>30819099</v>
      </c>
    </row>
    <row r="436" spans="1:4" ht="14.1" hidden="1" customHeight="1" outlineLevel="1">
      <c r="A436" s="127" t="s">
        <v>218</v>
      </c>
      <c r="B436" s="128"/>
      <c r="C436" s="129">
        <v>3525</v>
      </c>
      <c r="D436" s="130">
        <v>16211135</v>
      </c>
    </row>
    <row r="437" spans="1:4" ht="14.1" hidden="1" customHeight="1" outlineLevel="1">
      <c r="A437" s="127" t="s">
        <v>219</v>
      </c>
      <c r="B437" s="128"/>
      <c r="C437" s="129">
        <v>439</v>
      </c>
      <c r="D437" s="130">
        <v>1276727.04</v>
      </c>
    </row>
    <row r="438" spans="1:4" ht="14.1" hidden="1" customHeight="1" outlineLevel="1">
      <c r="A438" s="127" t="s">
        <v>220</v>
      </c>
      <c r="B438" s="128"/>
      <c r="C438" s="129">
        <v>1280</v>
      </c>
      <c r="D438" s="130">
        <v>4586169.29</v>
      </c>
    </row>
    <row r="439" spans="1:4" ht="15.6" customHeight="1" collapsed="1">
      <c r="A439" s="133" t="s">
        <v>306</v>
      </c>
      <c r="B439" s="128">
        <v>1000</v>
      </c>
      <c r="C439" s="129">
        <f>SUM($C$415:$C$438)</f>
        <v>60155</v>
      </c>
      <c r="D439" s="130">
        <f>SUM($D$415:$D$438)</f>
        <v>172250074.23999998</v>
      </c>
    </row>
    <row r="440" spans="1:4" ht="14.1" hidden="1" customHeight="1" outlineLevel="1">
      <c r="A440" s="127" t="s">
        <v>273</v>
      </c>
      <c r="B440" s="128"/>
      <c r="C440" s="129">
        <v>0</v>
      </c>
      <c r="D440" s="130">
        <v>0</v>
      </c>
    </row>
    <row r="441" spans="1:4" ht="14.1" hidden="1" customHeight="1" outlineLevel="1">
      <c r="A441" s="127" t="s">
        <v>203</v>
      </c>
      <c r="B441" s="128"/>
      <c r="C441" s="129">
        <v>815</v>
      </c>
      <c r="D441" s="130">
        <v>4345848</v>
      </c>
    </row>
    <row r="442" spans="1:4" ht="14.1" hidden="1" customHeight="1" outlineLevel="1">
      <c r="A442" s="127" t="s">
        <v>204</v>
      </c>
      <c r="B442" s="128"/>
      <c r="C442" s="129">
        <v>508</v>
      </c>
      <c r="D442" s="130">
        <v>2605937.21</v>
      </c>
    </row>
    <row r="443" spans="1:4" ht="14.1" hidden="1" customHeight="1" outlineLevel="1">
      <c r="A443" s="127" t="s">
        <v>267</v>
      </c>
      <c r="B443" s="128"/>
      <c r="C443" s="131"/>
      <c r="D443" s="132"/>
    </row>
    <row r="444" spans="1:4" ht="14.1" hidden="1" customHeight="1" outlineLevel="1">
      <c r="A444" s="127" t="s">
        <v>274</v>
      </c>
      <c r="B444" s="128"/>
      <c r="C444" s="131">
        <v>0</v>
      </c>
      <c r="D444" s="132">
        <v>0</v>
      </c>
    </row>
    <row r="445" spans="1:4" ht="14.1" hidden="1" customHeight="1" outlineLevel="1">
      <c r="A445" s="127" t="s">
        <v>275</v>
      </c>
      <c r="B445" s="128"/>
      <c r="C445" s="131"/>
      <c r="D445" s="132"/>
    </row>
    <row r="446" spans="1:4" ht="14.1" hidden="1" customHeight="1" outlineLevel="1">
      <c r="A446" s="127" t="s">
        <v>205</v>
      </c>
      <c r="B446" s="128"/>
      <c r="C446" s="129">
        <v>2280</v>
      </c>
      <c r="D446" s="130">
        <v>11798685</v>
      </c>
    </row>
    <row r="447" spans="1:4" ht="14.1" hidden="1" customHeight="1" outlineLevel="1">
      <c r="A447" s="127" t="s">
        <v>206</v>
      </c>
      <c r="B447" s="128"/>
      <c r="C447" s="129">
        <v>364</v>
      </c>
      <c r="D447" s="130">
        <v>2098977</v>
      </c>
    </row>
    <row r="448" spans="1:4" ht="14.1" hidden="1" customHeight="1" outlineLevel="1">
      <c r="A448" s="127" t="s">
        <v>268</v>
      </c>
      <c r="B448" s="128"/>
      <c r="C448" s="129">
        <v>1</v>
      </c>
      <c r="D448" s="130">
        <v>3920.76</v>
      </c>
    </row>
    <row r="449" spans="1:4" ht="14.1" hidden="1" customHeight="1" outlineLevel="1">
      <c r="A449" s="127" t="s">
        <v>207</v>
      </c>
      <c r="B449" s="128"/>
      <c r="C449" s="129">
        <v>3725</v>
      </c>
      <c r="D449" s="130">
        <v>19296865</v>
      </c>
    </row>
    <row r="450" spans="1:4" ht="14.1" hidden="1" customHeight="1" outlineLevel="1">
      <c r="A450" s="127" t="s">
        <v>270</v>
      </c>
      <c r="B450" s="128"/>
      <c r="C450" s="129">
        <v>1206</v>
      </c>
      <c r="D450" s="130">
        <v>6227737.5399999982</v>
      </c>
    </row>
    <row r="451" spans="1:4" ht="14.1" hidden="1" customHeight="1" outlineLevel="1">
      <c r="A451" s="127" t="s">
        <v>208</v>
      </c>
      <c r="B451" s="128"/>
      <c r="C451" s="129">
        <v>2406</v>
      </c>
      <c r="D451" s="130">
        <v>13288374.93</v>
      </c>
    </row>
    <row r="452" spans="1:4" ht="14.1" hidden="1" customHeight="1" outlineLevel="1">
      <c r="A452" s="127" t="s">
        <v>209</v>
      </c>
      <c r="B452" s="128"/>
      <c r="C452" s="129">
        <v>557</v>
      </c>
      <c r="D452" s="130">
        <v>2858754.86</v>
      </c>
    </row>
    <row r="453" spans="1:4" ht="14.1" hidden="1" customHeight="1" outlineLevel="1">
      <c r="A453" s="127" t="s">
        <v>210</v>
      </c>
      <c r="B453" s="128"/>
      <c r="C453" s="129">
        <v>850</v>
      </c>
      <c r="D453" s="130">
        <v>1465355</v>
      </c>
    </row>
    <row r="454" spans="1:4" ht="14.1" hidden="1" customHeight="1" outlineLevel="1">
      <c r="A454" s="127" t="s">
        <v>211</v>
      </c>
      <c r="B454" s="128"/>
      <c r="C454" s="129">
        <v>0</v>
      </c>
      <c r="D454" s="130">
        <v>0</v>
      </c>
    </row>
    <row r="455" spans="1:4" ht="14.1" hidden="1" customHeight="1" outlineLevel="1">
      <c r="A455" s="127" t="s">
        <v>212</v>
      </c>
      <c r="B455" s="128"/>
      <c r="C455" s="129">
        <v>136</v>
      </c>
      <c r="D455" s="130">
        <v>567971.67999999993</v>
      </c>
    </row>
    <row r="456" spans="1:4" ht="14.1" hidden="1" customHeight="1" outlineLevel="1">
      <c r="A456" s="127" t="s">
        <v>213</v>
      </c>
      <c r="B456" s="128"/>
      <c r="C456" s="129">
        <v>1597</v>
      </c>
      <c r="D456" s="130">
        <v>8667751</v>
      </c>
    </row>
    <row r="457" spans="1:4" ht="14.1" hidden="1" customHeight="1" outlineLevel="1">
      <c r="A457" s="127" t="s">
        <v>214</v>
      </c>
      <c r="B457" s="128"/>
      <c r="C457" s="129">
        <v>0</v>
      </c>
      <c r="D457" s="130">
        <v>0</v>
      </c>
    </row>
    <row r="458" spans="1:4" ht="14.1" hidden="1" customHeight="1" outlineLevel="1">
      <c r="A458" s="127" t="s">
        <v>269</v>
      </c>
      <c r="B458" s="128"/>
      <c r="C458" s="129">
        <v>0</v>
      </c>
      <c r="D458" s="130">
        <v>0</v>
      </c>
    </row>
    <row r="459" spans="1:4" ht="14.1" hidden="1" customHeight="1" outlineLevel="1">
      <c r="A459" s="127" t="s">
        <v>215</v>
      </c>
      <c r="B459" s="128"/>
      <c r="C459" s="129">
        <v>0</v>
      </c>
      <c r="D459" s="130">
        <v>0</v>
      </c>
    </row>
    <row r="460" spans="1:4" ht="14.1" hidden="1" customHeight="1" outlineLevel="1">
      <c r="A460" s="127" t="s">
        <v>217</v>
      </c>
      <c r="B460" s="128"/>
      <c r="C460" s="129">
        <v>3105</v>
      </c>
      <c r="D460" s="130">
        <v>15904337</v>
      </c>
    </row>
    <row r="461" spans="1:4" ht="14.1" hidden="1" customHeight="1" outlineLevel="1">
      <c r="A461" s="127" t="s">
        <v>218</v>
      </c>
      <c r="B461" s="128"/>
      <c r="C461" s="129">
        <v>774</v>
      </c>
      <c r="D461" s="130">
        <v>6378892</v>
      </c>
    </row>
    <row r="462" spans="1:4" ht="14.1" hidden="1" customHeight="1" outlineLevel="1">
      <c r="A462" s="127" t="s">
        <v>219</v>
      </c>
      <c r="B462" s="128"/>
      <c r="C462" s="129">
        <v>114</v>
      </c>
      <c r="D462" s="130">
        <v>626038.35</v>
      </c>
    </row>
    <row r="463" spans="1:4" ht="14.1" hidden="1" customHeight="1" outlineLevel="1">
      <c r="A463" s="127" t="s">
        <v>220</v>
      </c>
      <c r="B463" s="128"/>
      <c r="C463" s="129">
        <v>390</v>
      </c>
      <c r="D463" s="130">
        <v>2568152.36</v>
      </c>
    </row>
    <row r="464" spans="1:4" ht="15.6" customHeight="1" collapsed="1">
      <c r="A464" s="133" t="s">
        <v>307</v>
      </c>
      <c r="B464" s="128">
        <v>2000</v>
      </c>
      <c r="C464" s="129">
        <f>SUM($C$440:$C$463)</f>
        <v>18828</v>
      </c>
      <c r="D464" s="130">
        <f>SUM($D$440:$D$463)</f>
        <v>98703597.689999983</v>
      </c>
    </row>
    <row r="465" spans="1:4" ht="14.1" hidden="1" customHeight="1" outlineLevel="1">
      <c r="A465" s="127" t="s">
        <v>273</v>
      </c>
      <c r="B465" s="128"/>
      <c r="C465" s="129">
        <v>0</v>
      </c>
      <c r="D465" s="130">
        <v>0</v>
      </c>
    </row>
    <row r="466" spans="1:4" ht="14.1" hidden="1" customHeight="1" outlineLevel="1">
      <c r="A466" s="127" t="s">
        <v>203</v>
      </c>
      <c r="B466" s="128"/>
      <c r="C466" s="129">
        <v>251</v>
      </c>
      <c r="D466" s="130">
        <v>2224398</v>
      </c>
    </row>
    <row r="467" spans="1:4" ht="14.1" hidden="1" customHeight="1" outlineLevel="1">
      <c r="A467" s="127" t="s">
        <v>204</v>
      </c>
      <c r="B467" s="128"/>
      <c r="C467" s="129">
        <v>97</v>
      </c>
      <c r="D467" s="130">
        <v>873596.55</v>
      </c>
    </row>
    <row r="468" spans="1:4" ht="14.1" hidden="1" customHeight="1" outlineLevel="1">
      <c r="A468" s="127" t="s">
        <v>267</v>
      </c>
      <c r="B468" s="128"/>
      <c r="C468" s="131"/>
      <c r="D468" s="132"/>
    </row>
    <row r="469" spans="1:4" ht="14.1" hidden="1" customHeight="1" outlineLevel="1">
      <c r="A469" s="127" t="s">
        <v>274</v>
      </c>
      <c r="B469" s="128"/>
      <c r="C469" s="131">
        <v>0</v>
      </c>
      <c r="D469" s="132">
        <v>0</v>
      </c>
    </row>
    <row r="470" spans="1:4" ht="14.1" hidden="1" customHeight="1" outlineLevel="1">
      <c r="A470" s="127" t="s">
        <v>275</v>
      </c>
      <c r="B470" s="128"/>
      <c r="C470" s="131"/>
      <c r="D470" s="132"/>
    </row>
    <row r="471" spans="1:4" ht="14.1" hidden="1" customHeight="1" outlineLevel="1">
      <c r="A471" s="127" t="s">
        <v>205</v>
      </c>
      <c r="B471" s="128"/>
      <c r="C471" s="129">
        <v>787</v>
      </c>
      <c r="D471" s="130">
        <v>7040141</v>
      </c>
    </row>
    <row r="472" spans="1:4" ht="14.1" hidden="1" customHeight="1" outlineLevel="1">
      <c r="A472" s="127" t="s">
        <v>206</v>
      </c>
      <c r="B472" s="128"/>
      <c r="C472" s="129">
        <v>123</v>
      </c>
      <c r="D472" s="130">
        <v>1180198</v>
      </c>
    </row>
    <row r="473" spans="1:4" ht="14.1" hidden="1" customHeight="1" outlineLevel="1">
      <c r="A473" s="127" t="s">
        <v>268</v>
      </c>
      <c r="B473" s="128"/>
      <c r="C473" s="129">
        <v>0</v>
      </c>
      <c r="D473" s="130">
        <v>0</v>
      </c>
    </row>
    <row r="474" spans="1:4" ht="14.1" hidden="1" customHeight="1" outlineLevel="1">
      <c r="A474" s="127" t="s">
        <v>207</v>
      </c>
      <c r="B474" s="128"/>
      <c r="C474" s="129">
        <v>1217</v>
      </c>
      <c r="D474" s="130">
        <v>10577696</v>
      </c>
    </row>
    <row r="475" spans="1:4" ht="14.1" hidden="1" customHeight="1" outlineLevel="1">
      <c r="A475" s="127" t="s">
        <v>270</v>
      </c>
      <c r="B475" s="128"/>
      <c r="C475" s="129">
        <v>281</v>
      </c>
      <c r="D475" s="130">
        <v>2443893.4300000002</v>
      </c>
    </row>
    <row r="476" spans="1:4" ht="14.1" hidden="1" customHeight="1" outlineLevel="1">
      <c r="A476" s="127" t="s">
        <v>208</v>
      </c>
      <c r="B476" s="128"/>
      <c r="C476" s="129">
        <v>998</v>
      </c>
      <c r="D476" s="130">
        <v>8642474.049999997</v>
      </c>
    </row>
    <row r="477" spans="1:4" ht="14.1" hidden="1" customHeight="1" outlineLevel="1">
      <c r="A477" s="127" t="s">
        <v>209</v>
      </c>
      <c r="B477" s="128"/>
      <c r="C477" s="129">
        <v>128</v>
      </c>
      <c r="D477" s="130">
        <v>1154114</v>
      </c>
    </row>
    <row r="478" spans="1:4" ht="14.1" hidden="1" customHeight="1" outlineLevel="1">
      <c r="A478" s="127" t="s">
        <v>210</v>
      </c>
      <c r="B478" s="128"/>
      <c r="C478" s="129">
        <v>196</v>
      </c>
      <c r="D478" s="130">
        <v>594876</v>
      </c>
    </row>
    <row r="479" spans="1:4" ht="14.1" hidden="1" customHeight="1" outlineLevel="1">
      <c r="A479" s="127" t="s">
        <v>211</v>
      </c>
      <c r="B479" s="128"/>
      <c r="C479" s="129">
        <v>0</v>
      </c>
      <c r="D479" s="130">
        <v>0</v>
      </c>
    </row>
    <row r="480" spans="1:4" ht="14.1" hidden="1" customHeight="1" outlineLevel="1">
      <c r="A480" s="127" t="s">
        <v>212</v>
      </c>
      <c r="B480" s="128"/>
      <c r="C480" s="129">
        <v>18</v>
      </c>
      <c r="D480" s="130">
        <v>186759</v>
      </c>
    </row>
    <row r="481" spans="1:4" ht="14.1" hidden="1" customHeight="1" outlineLevel="1">
      <c r="A481" s="127" t="s">
        <v>213</v>
      </c>
      <c r="B481" s="128"/>
      <c r="C481" s="129">
        <v>437</v>
      </c>
      <c r="D481" s="130">
        <v>3981726</v>
      </c>
    </row>
    <row r="482" spans="1:4" ht="14.1" hidden="1" customHeight="1" outlineLevel="1">
      <c r="A482" s="127" t="s">
        <v>214</v>
      </c>
      <c r="B482" s="128"/>
      <c r="C482" s="129">
        <v>0</v>
      </c>
      <c r="D482" s="130">
        <v>0</v>
      </c>
    </row>
    <row r="483" spans="1:4" ht="14.1" hidden="1" customHeight="1" outlineLevel="1">
      <c r="A483" s="127" t="s">
        <v>269</v>
      </c>
      <c r="B483" s="128"/>
      <c r="C483" s="129">
        <v>0</v>
      </c>
      <c r="D483" s="130">
        <v>0</v>
      </c>
    </row>
    <row r="484" spans="1:4" ht="14.1" hidden="1" customHeight="1" outlineLevel="1">
      <c r="A484" s="127" t="s">
        <v>215</v>
      </c>
      <c r="B484" s="128"/>
      <c r="C484" s="129">
        <v>0</v>
      </c>
      <c r="D484" s="130">
        <v>0</v>
      </c>
    </row>
    <row r="485" spans="1:4" ht="14.1" hidden="1" customHeight="1" outlineLevel="1">
      <c r="A485" s="127" t="s">
        <v>217</v>
      </c>
      <c r="B485" s="128"/>
      <c r="C485" s="129">
        <v>895</v>
      </c>
      <c r="D485" s="130">
        <v>7816009</v>
      </c>
    </row>
    <row r="486" spans="1:4" ht="14.1" hidden="1" customHeight="1" outlineLevel="1">
      <c r="A486" s="127" t="s">
        <v>218</v>
      </c>
      <c r="B486" s="128"/>
      <c r="C486" s="129">
        <v>166</v>
      </c>
      <c r="D486" s="130">
        <v>2356360</v>
      </c>
    </row>
    <row r="487" spans="1:4" ht="14.1" hidden="1" customHeight="1" outlineLevel="1">
      <c r="A487" s="127" t="s">
        <v>219</v>
      </c>
      <c r="B487" s="128"/>
      <c r="C487" s="129">
        <v>21</v>
      </c>
      <c r="D487" s="130">
        <v>179784.75</v>
      </c>
    </row>
    <row r="488" spans="1:4" ht="14.1" hidden="1" customHeight="1" outlineLevel="1">
      <c r="A488" s="127" t="s">
        <v>220</v>
      </c>
      <c r="B488" s="128"/>
      <c r="C488" s="129">
        <v>92</v>
      </c>
      <c r="D488" s="130">
        <v>1066246.3999999999</v>
      </c>
    </row>
    <row r="489" spans="1:4" ht="15.6" customHeight="1" collapsed="1">
      <c r="A489" s="133" t="s">
        <v>308</v>
      </c>
      <c r="B489" s="128">
        <v>3000</v>
      </c>
      <c r="C489" s="129">
        <f>SUM($C$465:$C$488)</f>
        <v>5707</v>
      </c>
      <c r="D489" s="130">
        <f>SUM($D$465:$D$488)</f>
        <v>50318272.18</v>
      </c>
    </row>
    <row r="490" spans="1:4" ht="14.1" hidden="1" customHeight="1" outlineLevel="1">
      <c r="A490" s="127" t="s">
        <v>273</v>
      </c>
      <c r="B490" s="128"/>
      <c r="C490" s="129">
        <v>0</v>
      </c>
      <c r="D490" s="130">
        <v>0</v>
      </c>
    </row>
    <row r="491" spans="1:4" ht="14.1" hidden="1" customHeight="1" outlineLevel="1">
      <c r="A491" s="127" t="s">
        <v>203</v>
      </c>
      <c r="B491" s="128"/>
      <c r="C491" s="129">
        <v>104</v>
      </c>
      <c r="D491" s="130">
        <v>1369920</v>
      </c>
    </row>
    <row r="492" spans="1:4" ht="14.1" hidden="1" customHeight="1" outlineLevel="1">
      <c r="A492" s="127" t="s">
        <v>204</v>
      </c>
      <c r="B492" s="128"/>
      <c r="C492" s="129">
        <v>36</v>
      </c>
      <c r="D492" s="130">
        <v>430447.5</v>
      </c>
    </row>
    <row r="493" spans="1:4" ht="14.1" hidden="1" customHeight="1" outlineLevel="1">
      <c r="A493" s="127" t="s">
        <v>267</v>
      </c>
      <c r="B493" s="128"/>
      <c r="C493" s="131"/>
      <c r="D493" s="132"/>
    </row>
    <row r="494" spans="1:4" ht="14.1" hidden="1" customHeight="1" outlineLevel="1">
      <c r="A494" s="127" t="s">
        <v>274</v>
      </c>
      <c r="B494" s="128"/>
      <c r="C494" s="131">
        <v>0</v>
      </c>
      <c r="D494" s="132">
        <v>0</v>
      </c>
    </row>
    <row r="495" spans="1:4" ht="14.1" hidden="1" customHeight="1" outlineLevel="1">
      <c r="A495" s="127" t="s">
        <v>275</v>
      </c>
      <c r="B495" s="128"/>
      <c r="C495" s="131"/>
      <c r="D495" s="132"/>
    </row>
    <row r="496" spans="1:4" ht="14.1" hidden="1" customHeight="1" outlineLevel="1">
      <c r="A496" s="127" t="s">
        <v>205</v>
      </c>
      <c r="B496" s="128"/>
      <c r="C496" s="129">
        <v>391</v>
      </c>
      <c r="D496" s="130">
        <v>4337324</v>
      </c>
    </row>
    <row r="497" spans="1:4" ht="14.1" hidden="1" customHeight="1" outlineLevel="1">
      <c r="A497" s="127" t="s">
        <v>206</v>
      </c>
      <c r="B497" s="128"/>
      <c r="C497" s="129">
        <v>61</v>
      </c>
      <c r="D497" s="130">
        <v>766750</v>
      </c>
    </row>
    <row r="498" spans="1:4" ht="14.1" hidden="1" customHeight="1" outlineLevel="1">
      <c r="A498" s="127" t="s">
        <v>268</v>
      </c>
      <c r="B498" s="128"/>
      <c r="C498" s="129">
        <v>0</v>
      </c>
      <c r="D498" s="130">
        <v>0</v>
      </c>
    </row>
    <row r="499" spans="1:4" ht="14.1" hidden="1" customHeight="1" outlineLevel="1">
      <c r="A499" s="127" t="s">
        <v>207</v>
      </c>
      <c r="B499" s="128"/>
      <c r="C499" s="129">
        <v>671</v>
      </c>
      <c r="D499" s="130">
        <v>8120964</v>
      </c>
    </row>
    <row r="500" spans="1:4" ht="14.1" hidden="1" customHeight="1" outlineLevel="1">
      <c r="A500" s="127" t="s">
        <v>270</v>
      </c>
      <c r="B500" s="128"/>
      <c r="C500" s="129">
        <v>118</v>
      </c>
      <c r="D500" s="130">
        <v>1669251.06</v>
      </c>
    </row>
    <row r="501" spans="1:4" ht="14.1" hidden="1" customHeight="1" outlineLevel="1">
      <c r="A501" s="127" t="s">
        <v>208</v>
      </c>
      <c r="B501" s="128"/>
      <c r="C501" s="129">
        <v>613</v>
      </c>
      <c r="D501" s="130">
        <v>7121081.1400000006</v>
      </c>
    </row>
    <row r="502" spans="1:4" ht="14.1" hidden="1" customHeight="1" outlineLevel="1">
      <c r="A502" s="127" t="s">
        <v>209</v>
      </c>
      <c r="B502" s="128"/>
      <c r="C502" s="129">
        <v>27</v>
      </c>
      <c r="D502" s="130">
        <v>326084.65000000002</v>
      </c>
    </row>
    <row r="503" spans="1:4" ht="14.1" hidden="1" customHeight="1" outlineLevel="1">
      <c r="A503" s="127" t="s">
        <v>210</v>
      </c>
      <c r="B503" s="128"/>
      <c r="C503" s="129">
        <v>72</v>
      </c>
      <c r="D503" s="130">
        <v>251280</v>
      </c>
    </row>
    <row r="504" spans="1:4" ht="14.1" hidden="1" customHeight="1" outlineLevel="1">
      <c r="A504" s="127" t="s">
        <v>211</v>
      </c>
      <c r="B504" s="128"/>
      <c r="C504" s="129">
        <v>0</v>
      </c>
      <c r="D504" s="130">
        <v>0</v>
      </c>
    </row>
    <row r="505" spans="1:4" ht="14.1" hidden="1" customHeight="1" outlineLevel="1">
      <c r="A505" s="127" t="s">
        <v>212</v>
      </c>
      <c r="B505" s="128"/>
      <c r="C505" s="129">
        <v>8</v>
      </c>
      <c r="D505" s="130">
        <v>81997</v>
      </c>
    </row>
    <row r="506" spans="1:4" ht="14.1" hidden="1" customHeight="1" outlineLevel="1">
      <c r="A506" s="127" t="s">
        <v>213</v>
      </c>
      <c r="B506" s="128"/>
      <c r="C506" s="129">
        <v>223</v>
      </c>
      <c r="D506" s="130">
        <v>2704758</v>
      </c>
    </row>
    <row r="507" spans="1:4" ht="14.1" hidden="1" customHeight="1" outlineLevel="1">
      <c r="A507" s="127" t="s">
        <v>214</v>
      </c>
      <c r="B507" s="128"/>
      <c r="C507" s="129">
        <v>0</v>
      </c>
      <c r="D507" s="130">
        <v>0</v>
      </c>
    </row>
    <row r="508" spans="1:4" ht="14.1" hidden="1" customHeight="1" outlineLevel="1">
      <c r="A508" s="127" t="s">
        <v>269</v>
      </c>
      <c r="B508" s="128"/>
      <c r="C508" s="129">
        <v>0</v>
      </c>
      <c r="D508" s="130">
        <v>0</v>
      </c>
    </row>
    <row r="509" spans="1:4" ht="14.1" hidden="1" customHeight="1" outlineLevel="1">
      <c r="A509" s="127" t="s">
        <v>215</v>
      </c>
      <c r="B509" s="128"/>
      <c r="C509" s="129">
        <v>0</v>
      </c>
      <c r="D509" s="130">
        <v>0</v>
      </c>
    </row>
    <row r="510" spans="1:4" ht="14.1" hidden="1" customHeight="1" outlineLevel="1">
      <c r="A510" s="127" t="s">
        <v>217</v>
      </c>
      <c r="B510" s="128"/>
      <c r="C510" s="129">
        <v>393</v>
      </c>
      <c r="D510" s="130">
        <v>4545975</v>
      </c>
    </row>
    <row r="511" spans="1:4" ht="14.1" hidden="1" customHeight="1" outlineLevel="1">
      <c r="A511" s="127" t="s">
        <v>218</v>
      </c>
      <c r="B511" s="128"/>
      <c r="C511" s="129">
        <v>47</v>
      </c>
      <c r="D511" s="130">
        <v>957943</v>
      </c>
    </row>
    <row r="512" spans="1:4" ht="14.1" hidden="1" customHeight="1" outlineLevel="1">
      <c r="A512" s="127" t="s">
        <v>219</v>
      </c>
      <c r="B512" s="128"/>
      <c r="C512" s="129">
        <v>13</v>
      </c>
      <c r="D512" s="130">
        <v>157080.20000000001</v>
      </c>
    </row>
    <row r="513" spans="1:4" ht="14.1" hidden="1" customHeight="1" outlineLevel="1">
      <c r="A513" s="127" t="s">
        <v>220</v>
      </c>
      <c r="B513" s="128"/>
      <c r="C513" s="129">
        <v>43</v>
      </c>
      <c r="D513" s="130">
        <v>709920.17000000016</v>
      </c>
    </row>
    <row r="514" spans="1:4" ht="15.6" customHeight="1" collapsed="1">
      <c r="A514" s="133" t="s">
        <v>309</v>
      </c>
      <c r="B514" s="128">
        <v>4000</v>
      </c>
      <c r="C514" s="129">
        <f>SUM($C$490:$C$513)</f>
        <v>2820</v>
      </c>
      <c r="D514" s="130">
        <f>SUM($D$490:$D$513)</f>
        <v>33550775.720000003</v>
      </c>
    </row>
    <row r="515" spans="1:4" ht="14.1" hidden="1" customHeight="1" outlineLevel="1">
      <c r="A515" s="127" t="s">
        <v>273</v>
      </c>
      <c r="B515" s="128"/>
      <c r="C515" s="129">
        <v>0</v>
      </c>
      <c r="D515" s="130">
        <v>0</v>
      </c>
    </row>
    <row r="516" spans="1:4" ht="14.1" hidden="1" customHeight="1" outlineLevel="1">
      <c r="A516" s="127" t="s">
        <v>203</v>
      </c>
      <c r="B516" s="128"/>
      <c r="C516" s="129">
        <v>68</v>
      </c>
      <c r="D516" s="130">
        <v>1054959</v>
      </c>
    </row>
    <row r="517" spans="1:4" ht="14.1" hidden="1" customHeight="1" outlineLevel="1">
      <c r="A517" s="127" t="s">
        <v>204</v>
      </c>
      <c r="B517" s="128"/>
      <c r="C517" s="129">
        <v>20</v>
      </c>
      <c r="D517" s="130">
        <v>293372.40000000002</v>
      </c>
    </row>
    <row r="518" spans="1:4" ht="14.1" hidden="1" customHeight="1" outlineLevel="1">
      <c r="A518" s="127" t="s">
        <v>267</v>
      </c>
      <c r="B518" s="128"/>
      <c r="C518" s="131"/>
      <c r="D518" s="132"/>
    </row>
    <row r="519" spans="1:4" ht="14.1" hidden="1" customHeight="1" outlineLevel="1">
      <c r="A519" s="127" t="s">
        <v>274</v>
      </c>
      <c r="B519" s="128"/>
      <c r="C519" s="131">
        <v>0</v>
      </c>
      <c r="D519" s="132">
        <v>0</v>
      </c>
    </row>
    <row r="520" spans="1:4" ht="14.1" hidden="1" customHeight="1" outlineLevel="1">
      <c r="A520" s="127" t="s">
        <v>275</v>
      </c>
      <c r="B520" s="128"/>
      <c r="C520" s="131"/>
      <c r="D520" s="132"/>
    </row>
    <row r="521" spans="1:4" ht="14.1" hidden="1" customHeight="1" outlineLevel="1">
      <c r="A521" s="127" t="s">
        <v>205</v>
      </c>
      <c r="B521" s="128"/>
      <c r="C521" s="129">
        <v>327</v>
      </c>
      <c r="D521" s="130">
        <v>4934228</v>
      </c>
    </row>
    <row r="522" spans="1:4" ht="14.1" hidden="1" customHeight="1" outlineLevel="1">
      <c r="A522" s="127" t="s">
        <v>206</v>
      </c>
      <c r="B522" s="128"/>
      <c r="C522" s="129">
        <v>63</v>
      </c>
      <c r="D522" s="130">
        <v>910510</v>
      </c>
    </row>
    <row r="523" spans="1:4" ht="14.1" hidden="1" customHeight="1" outlineLevel="1">
      <c r="A523" s="127" t="s">
        <v>268</v>
      </c>
      <c r="B523" s="128"/>
      <c r="C523" s="129">
        <v>0</v>
      </c>
      <c r="D523" s="130">
        <v>0</v>
      </c>
    </row>
    <row r="524" spans="1:4" ht="14.1" hidden="1" customHeight="1" outlineLevel="1">
      <c r="A524" s="127" t="s">
        <v>207</v>
      </c>
      <c r="B524" s="128"/>
      <c r="C524" s="129">
        <v>404</v>
      </c>
      <c r="D524" s="130">
        <v>5710405</v>
      </c>
    </row>
    <row r="525" spans="1:4" ht="14.1" hidden="1" customHeight="1" outlineLevel="1">
      <c r="A525" s="127" t="s">
        <v>270</v>
      </c>
      <c r="B525" s="128"/>
      <c r="C525" s="129">
        <v>56</v>
      </c>
      <c r="D525" s="130">
        <v>761462.95000000007</v>
      </c>
    </row>
    <row r="526" spans="1:4" ht="14.1" hidden="1" customHeight="1" outlineLevel="1">
      <c r="A526" s="127" t="s">
        <v>208</v>
      </c>
      <c r="B526" s="128"/>
      <c r="C526" s="129">
        <v>426</v>
      </c>
      <c r="D526" s="130">
        <v>5988361.632336881</v>
      </c>
    </row>
    <row r="527" spans="1:4" ht="14.1" hidden="1" customHeight="1" outlineLevel="1">
      <c r="A527" s="127" t="s">
        <v>209</v>
      </c>
      <c r="B527" s="128"/>
      <c r="C527" s="129">
        <v>14</v>
      </c>
      <c r="D527" s="130">
        <v>192021.4</v>
      </c>
    </row>
    <row r="528" spans="1:4" ht="14.1" hidden="1" customHeight="1" outlineLevel="1">
      <c r="A528" s="127" t="s">
        <v>210</v>
      </c>
      <c r="B528" s="128"/>
      <c r="C528" s="129">
        <v>26</v>
      </c>
      <c r="D528" s="130">
        <v>136977</v>
      </c>
    </row>
    <row r="529" spans="1:4" ht="14.1" hidden="1" customHeight="1" outlineLevel="1">
      <c r="A529" s="127" t="s">
        <v>211</v>
      </c>
      <c r="B529" s="128"/>
      <c r="C529" s="129">
        <v>0</v>
      </c>
      <c r="D529" s="130">
        <v>0</v>
      </c>
    </row>
    <row r="530" spans="1:4" ht="14.1" hidden="1" customHeight="1" outlineLevel="1">
      <c r="A530" s="127" t="s">
        <v>212</v>
      </c>
      <c r="B530" s="128"/>
      <c r="C530" s="129">
        <v>5</v>
      </c>
      <c r="D530" s="130">
        <v>66065</v>
      </c>
    </row>
    <row r="531" spans="1:4" ht="14.1" hidden="1" customHeight="1" outlineLevel="1">
      <c r="A531" s="127" t="s">
        <v>213</v>
      </c>
      <c r="B531" s="128"/>
      <c r="C531" s="129">
        <v>111</v>
      </c>
      <c r="D531" s="130">
        <v>1708322</v>
      </c>
    </row>
    <row r="532" spans="1:4" ht="14.1" hidden="1" customHeight="1" outlineLevel="1">
      <c r="A532" s="127" t="s">
        <v>214</v>
      </c>
      <c r="B532" s="128"/>
      <c r="C532" s="129">
        <v>0</v>
      </c>
      <c r="D532" s="130">
        <v>0</v>
      </c>
    </row>
    <row r="533" spans="1:4" ht="14.1" hidden="1" customHeight="1" outlineLevel="1">
      <c r="A533" s="127" t="s">
        <v>269</v>
      </c>
      <c r="B533" s="128"/>
      <c r="C533" s="129">
        <v>0</v>
      </c>
      <c r="D533" s="130">
        <v>0</v>
      </c>
    </row>
    <row r="534" spans="1:4" ht="14.1" hidden="1" customHeight="1" outlineLevel="1">
      <c r="A534" s="127" t="s">
        <v>215</v>
      </c>
      <c r="B534" s="128"/>
      <c r="C534" s="129">
        <v>0</v>
      </c>
      <c r="D534" s="130">
        <v>0</v>
      </c>
    </row>
    <row r="535" spans="1:4" ht="14.1" hidden="1" customHeight="1" outlineLevel="1">
      <c r="A535" s="127" t="s">
        <v>217</v>
      </c>
      <c r="B535" s="128"/>
      <c r="C535" s="129">
        <v>275</v>
      </c>
      <c r="D535" s="130">
        <v>4286441</v>
      </c>
    </row>
    <row r="536" spans="1:4" ht="14.1" hidden="1" customHeight="1" outlineLevel="1">
      <c r="A536" s="127" t="s">
        <v>218</v>
      </c>
      <c r="B536" s="128"/>
      <c r="C536" s="129">
        <v>21</v>
      </c>
      <c r="D536" s="130">
        <v>610734</v>
      </c>
    </row>
    <row r="537" spans="1:4" ht="14.1" hidden="1" customHeight="1" outlineLevel="1">
      <c r="A537" s="127" t="s">
        <v>219</v>
      </c>
      <c r="B537" s="128"/>
      <c r="C537" s="129">
        <v>3</v>
      </c>
      <c r="D537" s="130">
        <v>40462.6</v>
      </c>
    </row>
    <row r="538" spans="1:4" ht="14.1" hidden="1" customHeight="1" outlineLevel="1">
      <c r="A538" s="127" t="s">
        <v>220</v>
      </c>
      <c r="B538" s="128"/>
      <c r="C538" s="129">
        <v>14</v>
      </c>
      <c r="D538" s="130">
        <v>289929.2</v>
      </c>
    </row>
    <row r="539" spans="1:4" ht="15.6" customHeight="1" collapsed="1">
      <c r="A539" s="133" t="s">
        <v>310</v>
      </c>
      <c r="B539" s="128">
        <v>5000</v>
      </c>
      <c r="C539" s="129">
        <f>SUM($C$515:$C$538)</f>
        <v>1833</v>
      </c>
      <c r="D539" s="130">
        <f>SUM($D$515:$D$538)</f>
        <v>26984251.182336878</v>
      </c>
    </row>
    <row r="540" spans="1:4" ht="14.1" hidden="1" customHeight="1" outlineLevel="1">
      <c r="A540" s="127" t="s">
        <v>273</v>
      </c>
      <c r="B540" s="128"/>
      <c r="C540" s="129">
        <v>0</v>
      </c>
      <c r="D540" s="130">
        <v>0</v>
      </c>
    </row>
    <row r="541" spans="1:4" ht="14.1" hidden="1" customHeight="1" outlineLevel="1">
      <c r="A541" s="127" t="s">
        <v>203</v>
      </c>
      <c r="B541" s="128"/>
      <c r="C541" s="129">
        <v>106</v>
      </c>
      <c r="D541" s="130">
        <v>2494454</v>
      </c>
    </row>
    <row r="542" spans="1:4" ht="14.1" hidden="1" customHeight="1" outlineLevel="1">
      <c r="A542" s="127" t="s">
        <v>204</v>
      </c>
      <c r="B542" s="128"/>
      <c r="C542" s="129">
        <v>20</v>
      </c>
      <c r="D542" s="130">
        <v>421663.9</v>
      </c>
    </row>
    <row r="543" spans="1:4" ht="14.1" hidden="1" customHeight="1" outlineLevel="1">
      <c r="A543" s="127" t="s">
        <v>267</v>
      </c>
      <c r="B543" s="128"/>
      <c r="C543" s="131"/>
      <c r="D543" s="132"/>
    </row>
    <row r="544" spans="1:4" ht="14.1" hidden="1" customHeight="1" outlineLevel="1">
      <c r="A544" s="127" t="s">
        <v>274</v>
      </c>
      <c r="B544" s="128"/>
      <c r="C544" s="131">
        <v>0</v>
      </c>
      <c r="D544" s="132">
        <v>0</v>
      </c>
    </row>
    <row r="545" spans="1:4" ht="14.1" hidden="1" customHeight="1" outlineLevel="1">
      <c r="A545" s="127" t="s">
        <v>275</v>
      </c>
      <c r="B545" s="128"/>
      <c r="C545" s="131"/>
      <c r="D545" s="132"/>
    </row>
    <row r="546" spans="1:4" ht="14.1" hidden="1" customHeight="1" outlineLevel="1">
      <c r="A546" s="127" t="s">
        <v>205</v>
      </c>
      <c r="B546" s="128"/>
      <c r="C546" s="129">
        <v>1222</v>
      </c>
      <c r="D546" s="130">
        <v>29170498</v>
      </c>
    </row>
    <row r="547" spans="1:4" ht="14.1" hidden="1" customHeight="1" outlineLevel="1">
      <c r="A547" s="127" t="s">
        <v>206</v>
      </c>
      <c r="B547" s="128"/>
      <c r="C547" s="129">
        <v>186</v>
      </c>
      <c r="D547" s="130">
        <v>5004881</v>
      </c>
    </row>
    <row r="548" spans="1:4" ht="14.1" hidden="1" customHeight="1" outlineLevel="1">
      <c r="A548" s="127" t="s">
        <v>268</v>
      </c>
      <c r="B548" s="128"/>
      <c r="C548" s="129">
        <v>0</v>
      </c>
      <c r="D548" s="130">
        <v>0</v>
      </c>
    </row>
    <row r="549" spans="1:4" ht="14.1" hidden="1" customHeight="1" outlineLevel="1">
      <c r="A549" s="127" t="s">
        <v>207</v>
      </c>
      <c r="B549" s="128"/>
      <c r="C549" s="129">
        <v>1182</v>
      </c>
      <c r="D549" s="130">
        <v>29105356</v>
      </c>
    </row>
    <row r="550" spans="1:4" ht="14.1" hidden="1" customHeight="1" outlineLevel="1">
      <c r="A550" s="127" t="s">
        <v>270</v>
      </c>
      <c r="B550" s="128"/>
      <c r="C550" s="129">
        <v>92</v>
      </c>
      <c r="D550" s="130">
        <v>2291302.06</v>
      </c>
    </row>
    <row r="551" spans="1:4" ht="14.1" hidden="1" customHeight="1" outlineLevel="1">
      <c r="A551" s="127" t="s">
        <v>208</v>
      </c>
      <c r="B551" s="128"/>
      <c r="C551" s="129">
        <v>1417</v>
      </c>
      <c r="D551" s="130">
        <v>34063474.990000002</v>
      </c>
    </row>
    <row r="552" spans="1:4" ht="14.1" hidden="1" customHeight="1" outlineLevel="1">
      <c r="A552" s="127" t="s">
        <v>209</v>
      </c>
      <c r="B552" s="128"/>
      <c r="C552" s="129">
        <v>10</v>
      </c>
      <c r="D552" s="130">
        <v>140355.75</v>
      </c>
    </row>
    <row r="553" spans="1:4" ht="14.1" hidden="1" customHeight="1" outlineLevel="1">
      <c r="A553" s="127" t="s">
        <v>210</v>
      </c>
      <c r="B553" s="128"/>
      <c r="C553" s="129">
        <v>41</v>
      </c>
      <c r="D553" s="130">
        <v>377361</v>
      </c>
    </row>
    <row r="554" spans="1:4" ht="14.1" hidden="1" customHeight="1" outlineLevel="1">
      <c r="A554" s="127" t="s">
        <v>211</v>
      </c>
      <c r="B554" s="128"/>
      <c r="C554" s="129">
        <v>0</v>
      </c>
      <c r="D554" s="130">
        <v>0</v>
      </c>
    </row>
    <row r="555" spans="1:4" ht="14.1" hidden="1" customHeight="1" outlineLevel="1">
      <c r="A555" s="127" t="s">
        <v>212</v>
      </c>
      <c r="B555" s="128"/>
      <c r="C555" s="129">
        <v>2</v>
      </c>
      <c r="D555" s="130">
        <v>70104</v>
      </c>
    </row>
    <row r="556" spans="1:4" ht="14.1" hidden="1" customHeight="1" outlineLevel="1">
      <c r="A556" s="127" t="s">
        <v>213</v>
      </c>
      <c r="B556" s="128"/>
      <c r="C556" s="129">
        <v>266</v>
      </c>
      <c r="D556" s="130">
        <v>6295912</v>
      </c>
    </row>
    <row r="557" spans="1:4" ht="14.1" hidden="1" customHeight="1" outlineLevel="1">
      <c r="A557" s="127" t="s">
        <v>214</v>
      </c>
      <c r="B557" s="128"/>
      <c r="C557" s="129">
        <v>0</v>
      </c>
      <c r="D557" s="130">
        <v>0</v>
      </c>
    </row>
    <row r="558" spans="1:4" ht="14.1" hidden="1" customHeight="1" outlineLevel="1">
      <c r="A558" s="127" t="s">
        <v>269</v>
      </c>
      <c r="B558" s="128"/>
      <c r="C558" s="129">
        <v>0</v>
      </c>
      <c r="D558" s="130">
        <v>0</v>
      </c>
    </row>
    <row r="559" spans="1:4" ht="14.1" hidden="1" customHeight="1" outlineLevel="1">
      <c r="A559" s="127" t="s">
        <v>215</v>
      </c>
      <c r="B559" s="128"/>
      <c r="C559" s="129">
        <v>0</v>
      </c>
      <c r="D559" s="130">
        <v>0</v>
      </c>
    </row>
    <row r="560" spans="1:4" ht="14.1" hidden="1" customHeight="1" outlineLevel="1">
      <c r="A560" s="127" t="s">
        <v>217</v>
      </c>
      <c r="B560" s="128"/>
      <c r="C560" s="129">
        <v>651</v>
      </c>
      <c r="D560" s="130">
        <v>15910340</v>
      </c>
    </row>
    <row r="561" spans="1:4" ht="14.1" hidden="1" customHeight="1" outlineLevel="1">
      <c r="A561" s="127" t="s">
        <v>218</v>
      </c>
      <c r="B561" s="128"/>
      <c r="C561" s="129">
        <v>28</v>
      </c>
      <c r="D561" s="130">
        <v>1078782</v>
      </c>
    </row>
    <row r="562" spans="1:4" ht="14.1" hidden="1" customHeight="1" outlineLevel="1">
      <c r="A562" s="127" t="s">
        <v>219</v>
      </c>
      <c r="B562" s="128"/>
      <c r="C562" s="129">
        <v>13</v>
      </c>
      <c r="D562" s="130">
        <v>389415.15</v>
      </c>
    </row>
    <row r="563" spans="1:4" ht="14.1" hidden="1" customHeight="1" outlineLevel="1">
      <c r="A563" s="127" t="s">
        <v>220</v>
      </c>
      <c r="B563" s="128"/>
      <c r="C563" s="129">
        <v>33</v>
      </c>
      <c r="D563" s="130">
        <v>1001964.4</v>
      </c>
    </row>
    <row r="564" spans="1:4" ht="15.6" customHeight="1" collapsed="1">
      <c r="A564" s="133" t="s">
        <v>311</v>
      </c>
      <c r="B564" s="128">
        <v>15000</v>
      </c>
      <c r="C564" s="129">
        <f>SUM($C$540:$C$563)</f>
        <v>5269</v>
      </c>
      <c r="D564" s="130">
        <f>SUM($D$540:$D$563)</f>
        <v>127815864.25</v>
      </c>
    </row>
    <row r="565" spans="1:4" ht="14.1" hidden="1" customHeight="1" outlineLevel="1">
      <c r="A565" s="127" t="s">
        <v>273</v>
      </c>
      <c r="B565" s="128"/>
      <c r="C565" s="129">
        <v>0</v>
      </c>
      <c r="D565" s="130">
        <v>0</v>
      </c>
    </row>
    <row r="566" spans="1:4" ht="14.1" hidden="1" customHeight="1" outlineLevel="1">
      <c r="A566" s="127" t="s">
        <v>203</v>
      </c>
      <c r="B566" s="128"/>
      <c r="C566" s="129">
        <v>6</v>
      </c>
      <c r="D566" s="130">
        <v>261669</v>
      </c>
    </row>
    <row r="567" spans="1:4" ht="14.1" hidden="1" customHeight="1" outlineLevel="1">
      <c r="A567" s="127" t="s">
        <v>204</v>
      </c>
      <c r="B567" s="128"/>
      <c r="C567" s="129">
        <v>6</v>
      </c>
      <c r="D567" s="130">
        <v>328010</v>
      </c>
    </row>
    <row r="568" spans="1:4" ht="14.1" hidden="1" customHeight="1" outlineLevel="1">
      <c r="A568" s="127" t="s">
        <v>267</v>
      </c>
      <c r="B568" s="128"/>
      <c r="C568" s="131"/>
      <c r="D568" s="132"/>
    </row>
    <row r="569" spans="1:4" ht="14.1" hidden="1" customHeight="1" outlineLevel="1">
      <c r="A569" s="127" t="s">
        <v>274</v>
      </c>
      <c r="B569" s="128"/>
      <c r="C569" s="131">
        <v>0</v>
      </c>
      <c r="D569" s="132">
        <v>0</v>
      </c>
    </row>
    <row r="570" spans="1:4" ht="14.1" hidden="1" customHeight="1" outlineLevel="1">
      <c r="A570" s="127" t="s">
        <v>275</v>
      </c>
      <c r="B570" s="128"/>
      <c r="C570" s="131"/>
      <c r="D570" s="132"/>
    </row>
    <row r="571" spans="1:4" ht="14.1" hidden="1" customHeight="1" outlineLevel="1">
      <c r="A571" s="127" t="s">
        <v>205</v>
      </c>
      <c r="B571" s="128"/>
      <c r="C571" s="129">
        <v>352</v>
      </c>
      <c r="D571" s="130">
        <v>14431856</v>
      </c>
    </row>
    <row r="572" spans="1:4" ht="14.1" hidden="1" customHeight="1" outlineLevel="1">
      <c r="A572" s="127" t="s">
        <v>206</v>
      </c>
      <c r="B572" s="128"/>
      <c r="C572" s="129">
        <v>72</v>
      </c>
      <c r="D572" s="130">
        <v>3395614</v>
      </c>
    </row>
    <row r="573" spans="1:4" ht="14.1" hidden="1" customHeight="1" outlineLevel="1">
      <c r="A573" s="127" t="s">
        <v>268</v>
      </c>
      <c r="B573" s="128"/>
      <c r="C573" s="129">
        <v>0</v>
      </c>
      <c r="D573" s="130">
        <v>0</v>
      </c>
    </row>
    <row r="574" spans="1:4" ht="14.1" hidden="1" customHeight="1" outlineLevel="1">
      <c r="A574" s="127" t="s">
        <v>207</v>
      </c>
      <c r="B574" s="128"/>
      <c r="C574" s="129">
        <v>299</v>
      </c>
      <c r="D574" s="130">
        <v>14027491</v>
      </c>
    </row>
    <row r="575" spans="1:4" ht="14.1" hidden="1" customHeight="1" outlineLevel="1">
      <c r="A575" s="127" t="s">
        <v>270</v>
      </c>
      <c r="B575" s="128"/>
      <c r="C575" s="129">
        <v>5</v>
      </c>
      <c r="D575" s="130">
        <v>297996</v>
      </c>
    </row>
    <row r="576" spans="1:4" ht="14.1" hidden="1" customHeight="1" outlineLevel="1">
      <c r="A576" s="127" t="s">
        <v>208</v>
      </c>
      <c r="B576" s="128"/>
      <c r="C576" s="129">
        <v>455</v>
      </c>
      <c r="D576" s="130">
        <v>19922155.300000001</v>
      </c>
    </row>
    <row r="577" spans="1:4" ht="14.1" hidden="1" customHeight="1" outlineLevel="1">
      <c r="A577" s="127" t="s">
        <v>209</v>
      </c>
      <c r="B577" s="128"/>
      <c r="C577" s="129">
        <v>0</v>
      </c>
      <c r="D577" s="130">
        <v>0</v>
      </c>
    </row>
    <row r="578" spans="1:4" ht="14.1" hidden="1" customHeight="1" outlineLevel="1">
      <c r="A578" s="127" t="s">
        <v>210</v>
      </c>
      <c r="B578" s="128"/>
      <c r="C578" s="129">
        <v>18</v>
      </c>
      <c r="D578" s="130">
        <v>127333</v>
      </c>
    </row>
    <row r="579" spans="1:4" ht="14.1" hidden="1" customHeight="1" outlineLevel="1">
      <c r="A579" s="127" t="s">
        <v>211</v>
      </c>
      <c r="B579" s="128"/>
      <c r="C579" s="129">
        <v>0</v>
      </c>
      <c r="D579" s="130">
        <v>0</v>
      </c>
    </row>
    <row r="580" spans="1:4" ht="14.1" hidden="1" customHeight="1" outlineLevel="1">
      <c r="A580" s="127" t="s">
        <v>212</v>
      </c>
      <c r="B580" s="128"/>
      <c r="C580" s="129">
        <v>0</v>
      </c>
      <c r="D580" s="130">
        <v>0</v>
      </c>
    </row>
    <row r="581" spans="1:4" ht="14.1" hidden="1" customHeight="1" outlineLevel="1">
      <c r="A581" s="127" t="s">
        <v>213</v>
      </c>
      <c r="B581" s="128"/>
      <c r="C581" s="129">
        <v>56</v>
      </c>
      <c r="D581" s="130">
        <v>2710827</v>
      </c>
    </row>
    <row r="582" spans="1:4" ht="14.1" hidden="1" customHeight="1" outlineLevel="1">
      <c r="A582" s="127" t="s">
        <v>214</v>
      </c>
      <c r="B582" s="128"/>
      <c r="C582" s="129">
        <v>0</v>
      </c>
      <c r="D582" s="130">
        <v>0</v>
      </c>
    </row>
    <row r="583" spans="1:4" ht="14.1" hidden="1" customHeight="1" outlineLevel="1">
      <c r="A583" s="127" t="s">
        <v>269</v>
      </c>
      <c r="B583" s="128"/>
      <c r="C583" s="129">
        <v>0</v>
      </c>
      <c r="D583" s="130">
        <v>0</v>
      </c>
    </row>
    <row r="584" spans="1:4" ht="14.1" hidden="1" customHeight="1" outlineLevel="1">
      <c r="A584" s="127" t="s">
        <v>215</v>
      </c>
      <c r="B584" s="128"/>
      <c r="C584" s="129">
        <v>0</v>
      </c>
      <c r="D584" s="130">
        <v>0</v>
      </c>
    </row>
    <row r="585" spans="1:4" ht="14.1" hidden="1" customHeight="1" outlineLevel="1">
      <c r="A585" s="127" t="s">
        <v>217</v>
      </c>
      <c r="B585" s="128"/>
      <c r="C585" s="129">
        <v>136</v>
      </c>
      <c r="D585" s="130">
        <v>5855998</v>
      </c>
    </row>
    <row r="586" spans="1:4" ht="14.1" hidden="1" customHeight="1" outlineLevel="1">
      <c r="A586" s="127" t="s">
        <v>218</v>
      </c>
      <c r="B586" s="128"/>
      <c r="C586" s="129">
        <v>4</v>
      </c>
      <c r="D586" s="130">
        <v>199433</v>
      </c>
    </row>
    <row r="587" spans="1:4" ht="14.1" hidden="1" customHeight="1" outlineLevel="1">
      <c r="A587" s="127" t="s">
        <v>219</v>
      </c>
      <c r="B587" s="128"/>
      <c r="C587" s="129">
        <v>1</v>
      </c>
      <c r="D587" s="130">
        <v>68858.75</v>
      </c>
    </row>
    <row r="588" spans="1:4" ht="14.1" hidden="1" customHeight="1" outlineLevel="1">
      <c r="A588" s="127" t="s">
        <v>220</v>
      </c>
      <c r="B588" s="128"/>
      <c r="C588" s="129">
        <v>3</v>
      </c>
      <c r="D588" s="130">
        <v>186620.35</v>
      </c>
    </row>
    <row r="589" spans="1:4" ht="15.6" customHeight="1" collapsed="1">
      <c r="A589" s="133" t="s">
        <v>312</v>
      </c>
      <c r="B589" s="128">
        <v>25000</v>
      </c>
      <c r="C589" s="129">
        <f>SUM($C$565:$C$588)</f>
        <v>1413</v>
      </c>
      <c r="D589" s="130">
        <f>SUM($D$565:$D$588)</f>
        <v>61813861.399999999</v>
      </c>
    </row>
    <row r="590" spans="1:4" ht="14.1" hidden="1" customHeight="1" outlineLevel="1">
      <c r="A590" s="127" t="s">
        <v>273</v>
      </c>
      <c r="B590" s="128"/>
      <c r="C590" s="129">
        <v>0</v>
      </c>
      <c r="D590" s="130">
        <v>0</v>
      </c>
    </row>
    <row r="591" spans="1:4" ht="14.1" hidden="1" customHeight="1" outlineLevel="1">
      <c r="A591" s="127" t="s">
        <v>203</v>
      </c>
      <c r="B591" s="128"/>
      <c r="C591" s="129">
        <v>0</v>
      </c>
      <c r="D591" s="130">
        <v>0</v>
      </c>
    </row>
    <row r="592" spans="1:4" ht="14.1" hidden="1" customHeight="1" outlineLevel="1">
      <c r="A592" s="127" t="s">
        <v>204</v>
      </c>
      <c r="B592" s="128"/>
      <c r="C592" s="129">
        <v>0</v>
      </c>
      <c r="D592" s="130">
        <v>0</v>
      </c>
    </row>
    <row r="593" spans="1:4" ht="14.1" hidden="1" customHeight="1" outlineLevel="1">
      <c r="A593" s="127" t="s">
        <v>267</v>
      </c>
      <c r="B593" s="128"/>
      <c r="C593" s="131"/>
      <c r="D593" s="132"/>
    </row>
    <row r="594" spans="1:4" ht="14.1" hidden="1" customHeight="1" outlineLevel="1">
      <c r="A594" s="127" t="s">
        <v>274</v>
      </c>
      <c r="B594" s="128"/>
      <c r="C594" s="131">
        <v>0</v>
      </c>
      <c r="D594" s="132">
        <v>0</v>
      </c>
    </row>
    <row r="595" spans="1:4" ht="14.1" hidden="1" customHeight="1" outlineLevel="1">
      <c r="A595" s="127" t="s">
        <v>275</v>
      </c>
      <c r="B595" s="128"/>
      <c r="C595" s="131"/>
      <c r="D595" s="132"/>
    </row>
    <row r="596" spans="1:4" ht="14.1" hidden="1" customHeight="1" outlineLevel="1">
      <c r="A596" s="127" t="s">
        <v>205</v>
      </c>
      <c r="B596" s="128"/>
      <c r="C596" s="129">
        <v>330</v>
      </c>
      <c r="D596" s="130">
        <v>18840908</v>
      </c>
    </row>
    <row r="597" spans="1:4" ht="14.1" hidden="1" customHeight="1" outlineLevel="1">
      <c r="A597" s="127" t="s">
        <v>206</v>
      </c>
      <c r="B597" s="128"/>
      <c r="C597" s="129">
        <v>69</v>
      </c>
      <c r="D597" s="130">
        <v>4265532</v>
      </c>
    </row>
    <row r="598" spans="1:4" ht="14.1" hidden="1" customHeight="1" outlineLevel="1">
      <c r="A598" s="127" t="s">
        <v>268</v>
      </c>
      <c r="B598" s="128"/>
      <c r="C598" s="129">
        <v>0</v>
      </c>
      <c r="D598" s="130">
        <v>0</v>
      </c>
    </row>
    <row r="599" spans="1:4" ht="14.1" hidden="1" customHeight="1" outlineLevel="1">
      <c r="A599" s="127" t="s">
        <v>207</v>
      </c>
      <c r="B599" s="128"/>
      <c r="C599" s="129">
        <v>228</v>
      </c>
      <c r="D599" s="130">
        <v>13631643</v>
      </c>
    </row>
    <row r="600" spans="1:4" ht="14.1" hidden="1" customHeight="1" outlineLevel="1">
      <c r="A600" s="127" t="s">
        <v>270</v>
      </c>
      <c r="B600" s="128"/>
      <c r="C600" s="129">
        <v>5</v>
      </c>
      <c r="D600" s="130">
        <v>296296</v>
      </c>
    </row>
    <row r="601" spans="1:4" ht="14.1" hidden="1" customHeight="1" outlineLevel="1">
      <c r="A601" s="127" t="s">
        <v>208</v>
      </c>
      <c r="B601" s="128"/>
      <c r="C601" s="129">
        <v>489</v>
      </c>
      <c r="D601" s="130">
        <v>27903734.830000006</v>
      </c>
    </row>
    <row r="602" spans="1:4" ht="14.1" hidden="1" customHeight="1" outlineLevel="1">
      <c r="A602" s="127" t="s">
        <v>209</v>
      </c>
      <c r="B602" s="128"/>
      <c r="C602" s="129">
        <v>2</v>
      </c>
      <c r="D602" s="130">
        <v>105297</v>
      </c>
    </row>
    <row r="603" spans="1:4" ht="14.1" hidden="1" customHeight="1" outlineLevel="1">
      <c r="A603" s="127" t="s">
        <v>210</v>
      </c>
      <c r="B603" s="128"/>
      <c r="C603" s="129">
        <v>0</v>
      </c>
      <c r="D603" s="130">
        <v>0</v>
      </c>
    </row>
    <row r="604" spans="1:4" ht="14.1" hidden="1" customHeight="1" outlineLevel="1">
      <c r="A604" s="127" t="s">
        <v>211</v>
      </c>
      <c r="B604" s="128"/>
      <c r="C604" s="129">
        <v>0</v>
      </c>
      <c r="D604" s="130">
        <v>0</v>
      </c>
    </row>
    <row r="605" spans="1:4" ht="14.1" hidden="1" customHeight="1" outlineLevel="1">
      <c r="A605" s="127" t="s">
        <v>212</v>
      </c>
      <c r="B605" s="128"/>
      <c r="C605" s="129">
        <v>0</v>
      </c>
      <c r="D605" s="130">
        <v>0</v>
      </c>
    </row>
    <row r="606" spans="1:4" ht="14.1" hidden="1" customHeight="1" outlineLevel="1">
      <c r="A606" s="127" t="s">
        <v>213</v>
      </c>
      <c r="B606" s="128"/>
      <c r="C606" s="129">
        <v>24</v>
      </c>
      <c r="D606" s="130">
        <v>1467824</v>
      </c>
    </row>
    <row r="607" spans="1:4" ht="14.1" hidden="1" customHeight="1" outlineLevel="1">
      <c r="A607" s="127" t="s">
        <v>214</v>
      </c>
      <c r="B607" s="128"/>
      <c r="C607" s="129">
        <v>0</v>
      </c>
      <c r="D607" s="130">
        <v>0</v>
      </c>
    </row>
    <row r="608" spans="1:4" ht="14.1" hidden="1" customHeight="1" outlineLevel="1">
      <c r="A608" s="127" t="s">
        <v>269</v>
      </c>
      <c r="B608" s="128"/>
      <c r="C608" s="129">
        <v>0</v>
      </c>
      <c r="D608" s="130">
        <v>0</v>
      </c>
    </row>
    <row r="609" spans="1:4" ht="14.1" hidden="1" customHeight="1" outlineLevel="1">
      <c r="A609" s="127" t="s">
        <v>215</v>
      </c>
      <c r="B609" s="128"/>
      <c r="C609" s="129">
        <v>0</v>
      </c>
      <c r="D609" s="130">
        <v>0</v>
      </c>
    </row>
    <row r="610" spans="1:4" ht="14.1" hidden="1" customHeight="1" outlineLevel="1">
      <c r="A610" s="127" t="s">
        <v>217</v>
      </c>
      <c r="B610" s="128"/>
      <c r="C610" s="129">
        <v>101</v>
      </c>
      <c r="D610" s="130">
        <v>6600040</v>
      </c>
    </row>
    <row r="611" spans="1:4" ht="14.1" hidden="1" customHeight="1" outlineLevel="1">
      <c r="A611" s="127" t="s">
        <v>218</v>
      </c>
      <c r="B611" s="128"/>
      <c r="C611" s="129">
        <v>0</v>
      </c>
      <c r="D611" s="130">
        <v>0</v>
      </c>
    </row>
    <row r="612" spans="1:4" ht="14.1" hidden="1" customHeight="1" outlineLevel="1">
      <c r="A612" s="127" t="s">
        <v>219</v>
      </c>
      <c r="B612" s="128"/>
      <c r="C612" s="129">
        <v>0</v>
      </c>
      <c r="D612" s="130">
        <v>0</v>
      </c>
    </row>
    <row r="613" spans="1:4" ht="14.1" hidden="1" customHeight="1" outlineLevel="1">
      <c r="A613" s="127" t="s">
        <v>220</v>
      </c>
      <c r="B613" s="128"/>
      <c r="C613" s="129">
        <v>0</v>
      </c>
      <c r="D613" s="130">
        <v>0</v>
      </c>
    </row>
    <row r="614" spans="1:4" ht="15.6" customHeight="1" collapsed="1">
      <c r="A614" s="133" t="s">
        <v>313</v>
      </c>
      <c r="B614" s="128">
        <v>50000</v>
      </c>
      <c r="C614" s="129">
        <f>SUM($C$590:$C$613)</f>
        <v>1248</v>
      </c>
      <c r="D614" s="130">
        <f>SUM($D$590:$D$613)</f>
        <v>73111274.830000013</v>
      </c>
    </row>
    <row r="615" spans="1:4" ht="14.1" hidden="1" customHeight="1" outlineLevel="1">
      <c r="A615" s="127" t="s">
        <v>273</v>
      </c>
      <c r="B615" s="128"/>
      <c r="C615" s="129">
        <v>0</v>
      </c>
      <c r="D615" s="130">
        <v>0</v>
      </c>
    </row>
    <row r="616" spans="1:4" ht="14.1" hidden="1" customHeight="1" outlineLevel="1">
      <c r="A616" s="127" t="s">
        <v>203</v>
      </c>
      <c r="B616" s="128"/>
      <c r="C616" s="129">
        <v>0</v>
      </c>
      <c r="D616" s="130">
        <v>0</v>
      </c>
    </row>
    <row r="617" spans="1:4" ht="14.1" hidden="1" customHeight="1" outlineLevel="1">
      <c r="A617" s="127" t="s">
        <v>204</v>
      </c>
      <c r="B617" s="128"/>
      <c r="C617" s="129">
        <v>0</v>
      </c>
      <c r="D617" s="130">
        <v>0</v>
      </c>
    </row>
    <row r="618" spans="1:4" ht="14.1" hidden="1" customHeight="1" outlineLevel="1">
      <c r="A618" s="127" t="s">
        <v>267</v>
      </c>
      <c r="B618" s="128"/>
      <c r="C618" s="131"/>
      <c r="D618" s="132"/>
    </row>
    <row r="619" spans="1:4" ht="14.1" hidden="1" customHeight="1" outlineLevel="1">
      <c r="A619" s="127" t="s">
        <v>274</v>
      </c>
      <c r="B619" s="128"/>
      <c r="C619" s="131">
        <v>0</v>
      </c>
      <c r="D619" s="132">
        <v>0</v>
      </c>
    </row>
    <row r="620" spans="1:4" ht="14.1" hidden="1" customHeight="1" outlineLevel="1">
      <c r="A620" s="127" t="s">
        <v>275</v>
      </c>
      <c r="B620" s="128"/>
      <c r="C620" s="131"/>
      <c r="D620" s="132"/>
    </row>
    <row r="621" spans="1:4" ht="14.1" hidden="1" customHeight="1" outlineLevel="1">
      <c r="A621" s="127" t="s">
        <v>205</v>
      </c>
      <c r="B621" s="128"/>
      <c r="C621" s="129">
        <v>51</v>
      </c>
      <c r="D621" s="130">
        <v>5464740</v>
      </c>
    </row>
    <row r="622" spans="1:4" ht="14.1" hidden="1" customHeight="1" outlineLevel="1">
      <c r="A622" s="127" t="s">
        <v>206</v>
      </c>
      <c r="B622" s="128"/>
      <c r="C622" s="129">
        <v>19</v>
      </c>
      <c r="D622" s="130">
        <v>2642905</v>
      </c>
    </row>
    <row r="623" spans="1:4" ht="14.1" hidden="1" customHeight="1" outlineLevel="1">
      <c r="A623" s="127" t="s">
        <v>268</v>
      </c>
      <c r="B623" s="128"/>
      <c r="C623" s="129">
        <v>0</v>
      </c>
      <c r="D623" s="130">
        <v>0</v>
      </c>
    </row>
    <row r="624" spans="1:4" ht="14.1" hidden="1" customHeight="1" outlineLevel="1">
      <c r="A624" s="127" t="s">
        <v>207</v>
      </c>
      <c r="B624" s="128"/>
      <c r="C624" s="129">
        <v>51</v>
      </c>
      <c r="D624" s="130">
        <v>4571672</v>
      </c>
    </row>
    <row r="625" spans="1:4" ht="14.1" hidden="1" customHeight="1" outlineLevel="1">
      <c r="A625" s="127" t="s">
        <v>270</v>
      </c>
      <c r="B625" s="128"/>
      <c r="C625" s="129">
        <v>0</v>
      </c>
      <c r="D625" s="130">
        <v>0</v>
      </c>
    </row>
    <row r="626" spans="1:4" ht="14.1" hidden="1" customHeight="1" outlineLevel="1">
      <c r="A626" s="127" t="s">
        <v>208</v>
      </c>
      <c r="B626" s="128"/>
      <c r="C626" s="129">
        <v>137</v>
      </c>
      <c r="D626" s="130">
        <v>13614934.810000001</v>
      </c>
    </row>
    <row r="627" spans="1:4" ht="14.1" hidden="1" customHeight="1" outlineLevel="1">
      <c r="A627" s="127" t="s">
        <v>209</v>
      </c>
      <c r="B627" s="128"/>
      <c r="C627" s="129">
        <v>0</v>
      </c>
      <c r="D627" s="130">
        <v>0</v>
      </c>
    </row>
    <row r="628" spans="1:4" ht="14.1" hidden="1" customHeight="1" outlineLevel="1">
      <c r="A628" s="127" t="s">
        <v>210</v>
      </c>
      <c r="B628" s="128"/>
      <c r="C628" s="129">
        <v>0</v>
      </c>
      <c r="D628" s="130">
        <v>0</v>
      </c>
    </row>
    <row r="629" spans="1:4" ht="14.1" hidden="1" customHeight="1" outlineLevel="1">
      <c r="A629" s="127" t="s">
        <v>211</v>
      </c>
      <c r="B629" s="128"/>
      <c r="C629" s="129">
        <v>0</v>
      </c>
      <c r="D629" s="130">
        <v>0</v>
      </c>
    </row>
    <row r="630" spans="1:4" ht="14.1" hidden="1" customHeight="1" outlineLevel="1">
      <c r="A630" s="127" t="s">
        <v>212</v>
      </c>
      <c r="B630" s="128"/>
      <c r="C630" s="129">
        <v>0</v>
      </c>
      <c r="D630" s="130">
        <v>0</v>
      </c>
    </row>
    <row r="631" spans="1:4" ht="14.1" hidden="1" customHeight="1" outlineLevel="1">
      <c r="A631" s="127" t="s">
        <v>213</v>
      </c>
      <c r="B631" s="128"/>
      <c r="C631" s="129">
        <v>9</v>
      </c>
      <c r="D631" s="130">
        <v>502409</v>
      </c>
    </row>
    <row r="632" spans="1:4" ht="14.1" hidden="1" customHeight="1" outlineLevel="1">
      <c r="A632" s="127" t="s">
        <v>214</v>
      </c>
      <c r="B632" s="128"/>
      <c r="C632" s="129">
        <v>0</v>
      </c>
      <c r="D632" s="130">
        <v>0</v>
      </c>
    </row>
    <row r="633" spans="1:4" ht="14.1" hidden="1" customHeight="1" outlineLevel="1">
      <c r="A633" s="127" t="s">
        <v>269</v>
      </c>
      <c r="B633" s="128"/>
      <c r="C633" s="129">
        <v>0</v>
      </c>
      <c r="D633" s="130">
        <v>0</v>
      </c>
    </row>
    <row r="634" spans="1:4" ht="14.1" hidden="1" customHeight="1" outlineLevel="1">
      <c r="A634" s="127" t="s">
        <v>215</v>
      </c>
      <c r="B634" s="128"/>
      <c r="C634" s="129">
        <v>0</v>
      </c>
      <c r="D634" s="130">
        <v>0</v>
      </c>
    </row>
    <row r="635" spans="1:4" ht="14.1" hidden="1" customHeight="1" outlineLevel="1">
      <c r="A635" s="127" t="s">
        <v>217</v>
      </c>
      <c r="B635" s="128"/>
      <c r="C635" s="129">
        <v>19</v>
      </c>
      <c r="D635" s="130">
        <v>1937357</v>
      </c>
    </row>
    <row r="636" spans="1:4" ht="14.1" hidden="1" customHeight="1" outlineLevel="1">
      <c r="A636" s="127" t="s">
        <v>218</v>
      </c>
      <c r="B636" s="128"/>
      <c r="C636" s="129">
        <v>0</v>
      </c>
      <c r="D636" s="130">
        <v>0</v>
      </c>
    </row>
    <row r="637" spans="1:4" ht="14.1" hidden="1" customHeight="1" outlineLevel="1">
      <c r="A637" s="127" t="s">
        <v>219</v>
      </c>
      <c r="B637" s="128"/>
      <c r="C637" s="129">
        <v>0</v>
      </c>
      <c r="D637" s="130">
        <v>0</v>
      </c>
    </row>
    <row r="638" spans="1:4" ht="14.1" hidden="1" customHeight="1" outlineLevel="1">
      <c r="A638" s="127" t="s">
        <v>220</v>
      </c>
      <c r="B638" s="128"/>
      <c r="C638" s="129">
        <v>0</v>
      </c>
      <c r="D638" s="130">
        <v>0</v>
      </c>
    </row>
    <row r="639" spans="1:4" ht="15.6" customHeight="1" collapsed="1">
      <c r="A639" s="133" t="s">
        <v>314</v>
      </c>
      <c r="B639" s="128">
        <v>75000</v>
      </c>
      <c r="C639" s="129">
        <f>SUM($C$615:$C$638)</f>
        <v>286</v>
      </c>
      <c r="D639" s="130">
        <f>SUM($D$615:$D$638)</f>
        <v>28734017.810000002</v>
      </c>
    </row>
    <row r="640" spans="1:4" ht="14.1" hidden="1" customHeight="1" outlineLevel="1">
      <c r="A640" s="127" t="s">
        <v>273</v>
      </c>
      <c r="B640" s="128"/>
      <c r="C640" s="129">
        <v>0</v>
      </c>
      <c r="D640" s="130">
        <v>0</v>
      </c>
    </row>
    <row r="641" spans="1:4" ht="14.1" hidden="1" customHeight="1" outlineLevel="1">
      <c r="A641" s="127" t="s">
        <v>203</v>
      </c>
      <c r="B641" s="128"/>
      <c r="C641" s="129">
        <v>0</v>
      </c>
      <c r="D641" s="130">
        <v>0</v>
      </c>
    </row>
    <row r="642" spans="1:4" ht="14.1" hidden="1" customHeight="1" outlineLevel="1">
      <c r="A642" s="127" t="s">
        <v>204</v>
      </c>
      <c r="B642" s="128"/>
      <c r="C642" s="129">
        <v>0</v>
      </c>
      <c r="D642" s="130">
        <v>0</v>
      </c>
    </row>
    <row r="643" spans="1:4" ht="14.1" hidden="1" customHeight="1" outlineLevel="1">
      <c r="A643" s="127" t="s">
        <v>267</v>
      </c>
      <c r="B643" s="128"/>
      <c r="C643" s="131"/>
      <c r="D643" s="132"/>
    </row>
    <row r="644" spans="1:4" ht="14.1" hidden="1" customHeight="1" outlineLevel="1">
      <c r="A644" s="127" t="s">
        <v>274</v>
      </c>
      <c r="B644" s="128"/>
      <c r="C644" s="131">
        <v>3</v>
      </c>
      <c r="D644" s="132">
        <v>4901.3999999999996</v>
      </c>
    </row>
    <row r="645" spans="1:4" ht="14.1" hidden="1" customHeight="1" outlineLevel="1">
      <c r="A645" s="127" t="s">
        <v>275</v>
      </c>
      <c r="B645" s="128"/>
      <c r="C645" s="131"/>
      <c r="D645" s="132"/>
    </row>
    <row r="646" spans="1:4" ht="14.1" hidden="1" customHeight="1" outlineLevel="1">
      <c r="A646" s="127" t="s">
        <v>205</v>
      </c>
      <c r="B646" s="128"/>
      <c r="C646" s="129">
        <v>28</v>
      </c>
      <c r="D646" s="130">
        <v>3472529</v>
      </c>
    </row>
    <row r="647" spans="1:4" ht="14.1" hidden="1" customHeight="1" outlineLevel="1">
      <c r="A647" s="127" t="s">
        <v>206</v>
      </c>
      <c r="B647" s="128"/>
      <c r="C647" s="129">
        <v>6</v>
      </c>
      <c r="D647" s="130">
        <v>692069</v>
      </c>
    </row>
    <row r="648" spans="1:4" ht="14.1" hidden="1" customHeight="1" outlineLevel="1">
      <c r="A648" s="127" t="s">
        <v>268</v>
      </c>
      <c r="B648" s="128"/>
      <c r="C648" s="129">
        <v>0</v>
      </c>
      <c r="D648" s="130">
        <v>0</v>
      </c>
    </row>
    <row r="649" spans="1:4" ht="14.1" hidden="1" customHeight="1" outlineLevel="1">
      <c r="A649" s="127" t="s">
        <v>207</v>
      </c>
      <c r="B649" s="128"/>
      <c r="C649" s="129">
        <v>24</v>
      </c>
      <c r="D649" s="130">
        <v>2916901</v>
      </c>
    </row>
    <row r="650" spans="1:4" ht="14.1" hidden="1" customHeight="1" outlineLevel="1">
      <c r="A650" s="127" t="s">
        <v>270</v>
      </c>
      <c r="B650" s="128"/>
      <c r="C650" s="129">
        <v>1</v>
      </c>
      <c r="D650" s="130">
        <v>185710</v>
      </c>
    </row>
    <row r="651" spans="1:4" ht="14.1" hidden="1" customHeight="1" outlineLevel="1">
      <c r="A651" s="127" t="s">
        <v>208</v>
      </c>
      <c r="B651" s="128"/>
      <c r="C651" s="129">
        <v>35</v>
      </c>
      <c r="D651" s="130">
        <v>3726117.97</v>
      </c>
    </row>
    <row r="652" spans="1:4" ht="14.1" hidden="1" customHeight="1" outlineLevel="1">
      <c r="A652" s="127" t="s">
        <v>209</v>
      </c>
      <c r="B652" s="128"/>
      <c r="C652" s="129">
        <v>0</v>
      </c>
      <c r="D652" s="130">
        <v>0</v>
      </c>
    </row>
    <row r="653" spans="1:4" ht="14.1" hidden="1" customHeight="1" outlineLevel="1">
      <c r="A653" s="127" t="s">
        <v>210</v>
      </c>
      <c r="B653" s="128"/>
      <c r="C653" s="129">
        <v>0</v>
      </c>
      <c r="D653" s="130">
        <v>0</v>
      </c>
    </row>
    <row r="654" spans="1:4" ht="14.1" hidden="1" customHeight="1" outlineLevel="1">
      <c r="A654" s="127" t="s">
        <v>211</v>
      </c>
      <c r="B654" s="128"/>
      <c r="C654" s="129">
        <v>0</v>
      </c>
      <c r="D654" s="130">
        <v>0</v>
      </c>
    </row>
    <row r="655" spans="1:4" ht="14.1" hidden="1" customHeight="1" outlineLevel="1">
      <c r="A655" s="127" t="s">
        <v>212</v>
      </c>
      <c r="B655" s="128"/>
      <c r="C655" s="129">
        <v>0</v>
      </c>
      <c r="D655" s="130">
        <v>0</v>
      </c>
    </row>
    <row r="656" spans="1:4" ht="14.1" hidden="1" customHeight="1" outlineLevel="1">
      <c r="A656" s="127" t="s">
        <v>213</v>
      </c>
      <c r="B656" s="128"/>
      <c r="C656" s="129">
        <v>3</v>
      </c>
      <c r="D656" s="130">
        <v>178339</v>
      </c>
    </row>
    <row r="657" spans="1:4" ht="14.1" hidden="1" customHeight="1" outlineLevel="1">
      <c r="A657" s="127" t="s">
        <v>214</v>
      </c>
      <c r="B657" s="128"/>
      <c r="C657" s="129">
        <v>0</v>
      </c>
      <c r="D657" s="130">
        <v>0</v>
      </c>
    </row>
    <row r="658" spans="1:4" ht="14.1" hidden="1" customHeight="1" outlineLevel="1">
      <c r="A658" s="127" t="s">
        <v>269</v>
      </c>
      <c r="B658" s="128"/>
      <c r="C658" s="129">
        <v>0</v>
      </c>
      <c r="D658" s="130">
        <v>0</v>
      </c>
    </row>
    <row r="659" spans="1:4" ht="14.1" hidden="1" customHeight="1" outlineLevel="1">
      <c r="A659" s="127" t="s">
        <v>215</v>
      </c>
      <c r="B659" s="128"/>
      <c r="C659" s="129">
        <v>0</v>
      </c>
      <c r="D659" s="130">
        <v>0</v>
      </c>
    </row>
    <row r="660" spans="1:4" ht="14.1" hidden="1" customHeight="1" outlineLevel="1">
      <c r="A660" s="127" t="s">
        <v>217</v>
      </c>
      <c r="B660" s="128"/>
      <c r="C660" s="129">
        <v>30</v>
      </c>
      <c r="D660" s="130">
        <v>3613197</v>
      </c>
    </row>
    <row r="661" spans="1:4" ht="14.1" hidden="1" customHeight="1" outlineLevel="1">
      <c r="A661" s="127" t="s">
        <v>218</v>
      </c>
      <c r="B661" s="128"/>
      <c r="C661" s="129">
        <v>0</v>
      </c>
      <c r="D661" s="130">
        <v>0</v>
      </c>
    </row>
    <row r="662" spans="1:4" ht="14.1" hidden="1" customHeight="1" outlineLevel="1">
      <c r="A662" s="127" t="s">
        <v>219</v>
      </c>
      <c r="B662" s="128"/>
      <c r="C662" s="129">
        <v>0</v>
      </c>
      <c r="D662" s="130">
        <v>0</v>
      </c>
    </row>
    <row r="663" spans="1:4" ht="14.1" hidden="1" customHeight="1" outlineLevel="1">
      <c r="A663" s="127" t="s">
        <v>220</v>
      </c>
      <c r="B663" s="128"/>
      <c r="C663" s="129">
        <v>0</v>
      </c>
      <c r="D663" s="130">
        <v>0</v>
      </c>
    </row>
    <row r="664" spans="1:4" ht="15.6" customHeight="1" collapsed="1">
      <c r="A664" s="133" t="s">
        <v>315</v>
      </c>
      <c r="B664" s="128">
        <v>100000</v>
      </c>
      <c r="C664" s="129">
        <f>SUM($C$640:$C$663)</f>
        <v>130</v>
      </c>
      <c r="D664" s="130">
        <f>SUM($D$640:$D$663)</f>
        <v>14789764.370000001</v>
      </c>
    </row>
    <row r="665" spans="1:4" ht="14.1" hidden="1" customHeight="1" outlineLevel="1">
      <c r="A665" s="475" t="s">
        <v>273</v>
      </c>
      <c r="B665" s="476"/>
      <c r="C665" s="129">
        <v>0</v>
      </c>
      <c r="D665" s="130">
        <v>0</v>
      </c>
    </row>
    <row r="666" spans="1:4" ht="14.1" hidden="1" customHeight="1" outlineLevel="1">
      <c r="A666" s="135" t="s">
        <v>203</v>
      </c>
      <c r="B666" s="136"/>
      <c r="C666" s="129">
        <v>2</v>
      </c>
      <c r="D666" s="130">
        <v>220101</v>
      </c>
    </row>
    <row r="667" spans="1:4" ht="14.1" hidden="1" customHeight="1" outlineLevel="1">
      <c r="A667" s="475" t="s">
        <v>204</v>
      </c>
      <c r="B667" s="476"/>
      <c r="C667" s="129">
        <v>0</v>
      </c>
      <c r="D667" s="130">
        <v>0</v>
      </c>
    </row>
    <row r="668" spans="1:4" ht="14.1" hidden="1" customHeight="1" outlineLevel="1">
      <c r="A668" s="475" t="s">
        <v>267</v>
      </c>
      <c r="B668" s="476"/>
      <c r="C668" s="131"/>
      <c r="D668" s="132"/>
    </row>
    <row r="669" spans="1:4" ht="14.1" hidden="1" customHeight="1" outlineLevel="1">
      <c r="A669" s="135" t="s">
        <v>274</v>
      </c>
      <c r="B669" s="136"/>
      <c r="C669" s="131">
        <v>4573</v>
      </c>
      <c r="D669" s="132">
        <v>6849607.2199999997</v>
      </c>
    </row>
    <row r="670" spans="1:4" ht="14.1" hidden="1" customHeight="1" outlineLevel="1">
      <c r="A670" s="135" t="s">
        <v>275</v>
      </c>
      <c r="B670" s="136"/>
      <c r="C670" s="131"/>
      <c r="D670" s="132"/>
    </row>
    <row r="671" spans="1:4" ht="14.1" hidden="1" customHeight="1" outlineLevel="1">
      <c r="A671" s="475" t="s">
        <v>205</v>
      </c>
      <c r="B671" s="476"/>
      <c r="C671" s="129">
        <v>54</v>
      </c>
      <c r="D671" s="130">
        <v>8725820</v>
      </c>
    </row>
    <row r="672" spans="1:4" ht="14.1" hidden="1" customHeight="1" outlineLevel="1">
      <c r="A672" s="475" t="s">
        <v>206</v>
      </c>
      <c r="B672" s="476"/>
      <c r="C672" s="129">
        <v>6</v>
      </c>
      <c r="D672" s="130">
        <v>2110336</v>
      </c>
    </row>
    <row r="673" spans="1:4" ht="14.1" hidden="1" customHeight="1" outlineLevel="1">
      <c r="A673" s="475" t="s">
        <v>268</v>
      </c>
      <c r="B673" s="476"/>
      <c r="C673" s="129">
        <v>0</v>
      </c>
      <c r="D673" s="130">
        <v>0</v>
      </c>
    </row>
    <row r="674" spans="1:4" ht="14.1" hidden="1" customHeight="1" outlineLevel="1">
      <c r="A674" s="475" t="s">
        <v>207</v>
      </c>
      <c r="B674" s="476"/>
      <c r="C674" s="129">
        <v>43</v>
      </c>
      <c r="D674" s="130">
        <v>15160301</v>
      </c>
    </row>
    <row r="675" spans="1:4" ht="14.1" hidden="1" customHeight="1" outlineLevel="1">
      <c r="A675" s="135" t="s">
        <v>270</v>
      </c>
      <c r="B675" s="136"/>
      <c r="C675" s="129">
        <v>2</v>
      </c>
      <c r="D675" s="130">
        <v>291469</v>
      </c>
    </row>
    <row r="676" spans="1:4" ht="14.1" hidden="1" customHeight="1" outlineLevel="1">
      <c r="A676" s="475" t="s">
        <v>208</v>
      </c>
      <c r="B676" s="476"/>
      <c r="C676" s="129">
        <v>63</v>
      </c>
      <c r="D676" s="130">
        <v>14963724.320000002</v>
      </c>
    </row>
    <row r="677" spans="1:4" ht="14.1" hidden="1" customHeight="1" outlineLevel="1">
      <c r="A677" s="475" t="s">
        <v>209</v>
      </c>
      <c r="B677" s="476"/>
      <c r="C677" s="129">
        <v>0</v>
      </c>
      <c r="D677" s="130">
        <v>0</v>
      </c>
    </row>
    <row r="678" spans="1:4" ht="14.1" hidden="1" customHeight="1" outlineLevel="1">
      <c r="A678" s="475" t="s">
        <v>210</v>
      </c>
      <c r="B678" s="476"/>
      <c r="C678" s="129">
        <v>0</v>
      </c>
      <c r="D678" s="130">
        <v>0</v>
      </c>
    </row>
    <row r="679" spans="1:4" ht="14.1" hidden="1" customHeight="1" outlineLevel="1">
      <c r="A679" s="475" t="s">
        <v>211</v>
      </c>
      <c r="B679" s="476"/>
      <c r="C679" s="129">
        <v>0</v>
      </c>
      <c r="D679" s="130">
        <v>0</v>
      </c>
    </row>
    <row r="680" spans="1:4" ht="14.1" hidden="1" customHeight="1" outlineLevel="1">
      <c r="A680" s="475" t="s">
        <v>212</v>
      </c>
      <c r="B680" s="476"/>
      <c r="C680" s="129">
        <v>0</v>
      </c>
      <c r="D680" s="130">
        <v>0</v>
      </c>
    </row>
    <row r="681" spans="1:4" ht="14.1" hidden="1" customHeight="1" outlineLevel="1">
      <c r="A681" s="475" t="s">
        <v>213</v>
      </c>
      <c r="B681" s="476"/>
      <c r="C681" s="129">
        <v>4</v>
      </c>
      <c r="D681" s="130">
        <v>388833</v>
      </c>
    </row>
    <row r="682" spans="1:4" ht="14.1" hidden="1" customHeight="1" outlineLevel="1">
      <c r="A682" s="475" t="s">
        <v>214</v>
      </c>
      <c r="B682" s="476"/>
      <c r="C682" s="129">
        <v>0</v>
      </c>
      <c r="D682" s="130">
        <v>0</v>
      </c>
    </row>
    <row r="683" spans="1:4" ht="14.1" hidden="1" customHeight="1" outlineLevel="1">
      <c r="A683" s="135" t="s">
        <v>269</v>
      </c>
      <c r="B683" s="136"/>
      <c r="C683" s="129">
        <v>0</v>
      </c>
      <c r="D683" s="130">
        <v>0</v>
      </c>
    </row>
    <row r="684" spans="1:4" ht="14.1" hidden="1" customHeight="1" outlineLevel="1">
      <c r="A684" s="475" t="s">
        <v>215</v>
      </c>
      <c r="B684" s="476"/>
      <c r="C684" s="129">
        <v>0</v>
      </c>
      <c r="D684" s="130">
        <v>0</v>
      </c>
    </row>
    <row r="685" spans="1:4" ht="14.1" hidden="1" customHeight="1" outlineLevel="1">
      <c r="A685" s="475" t="s">
        <v>217</v>
      </c>
      <c r="B685" s="476"/>
      <c r="C685" s="129">
        <v>5</v>
      </c>
      <c r="D685" s="130">
        <v>2067242</v>
      </c>
    </row>
    <row r="686" spans="1:4" ht="14.1" hidden="1" customHeight="1" outlineLevel="1">
      <c r="A686" s="475" t="s">
        <v>218</v>
      </c>
      <c r="B686" s="476"/>
      <c r="C686" s="129">
        <v>0</v>
      </c>
      <c r="D686" s="130">
        <v>0</v>
      </c>
    </row>
    <row r="687" spans="1:4" ht="14.1" hidden="1" customHeight="1" outlineLevel="1">
      <c r="A687" s="475" t="s">
        <v>219</v>
      </c>
      <c r="B687" s="476"/>
      <c r="C687" s="129">
        <v>0</v>
      </c>
      <c r="D687" s="130">
        <v>0</v>
      </c>
    </row>
    <row r="688" spans="1:4" ht="14.1" hidden="1" customHeight="1" outlineLevel="1">
      <c r="A688" s="475" t="s">
        <v>220</v>
      </c>
      <c r="B688" s="476"/>
      <c r="C688" s="129">
        <v>0</v>
      </c>
      <c r="D688" s="130">
        <v>0</v>
      </c>
    </row>
    <row r="689" spans="1:4" ht="18" customHeight="1" collapsed="1">
      <c r="A689" s="480" t="s">
        <v>316</v>
      </c>
      <c r="B689" s="481"/>
      <c r="C689" s="129">
        <f>SUM($C$665:$C$688)</f>
        <v>4752</v>
      </c>
      <c r="D689" s="130">
        <f>SUM($D$665:$D$688)</f>
        <v>50777433.539999999</v>
      </c>
    </row>
    <row r="690" spans="1:4" ht="17.399999999999999" hidden="1" customHeight="1" outlineLevel="1" thickBot="1">
      <c r="A690" s="478" t="s">
        <v>273</v>
      </c>
      <c r="B690" s="479"/>
      <c r="C690" s="134">
        <v>0</v>
      </c>
      <c r="D690" s="134">
        <v>0</v>
      </c>
    </row>
    <row r="691" spans="1:4" ht="17.399999999999999" hidden="1" customHeight="1" outlineLevel="1" thickBot="1">
      <c r="A691" s="137" t="s">
        <v>203</v>
      </c>
      <c r="B691" s="138"/>
      <c r="C691" s="134">
        <v>202199</v>
      </c>
      <c r="D691" s="134">
        <v>68668713</v>
      </c>
    </row>
    <row r="692" spans="1:4" ht="17.399999999999999" hidden="1" customHeight="1" outlineLevel="1" thickBot="1">
      <c r="A692" s="478" t="s">
        <v>204</v>
      </c>
      <c r="B692" s="479"/>
      <c r="C692" s="134">
        <v>60124</v>
      </c>
      <c r="D692" s="134">
        <v>54019145.449999988</v>
      </c>
    </row>
    <row r="693" spans="1:4" ht="17.399999999999999" hidden="1" customHeight="1" outlineLevel="1" thickBot="1">
      <c r="A693" s="478" t="s">
        <v>267</v>
      </c>
      <c r="B693" s="479"/>
      <c r="C693" s="134">
        <v>0</v>
      </c>
      <c r="D693" s="134">
        <v>0</v>
      </c>
    </row>
    <row r="694" spans="1:4" ht="17.399999999999999" hidden="1" customHeight="1" outlineLevel="1" thickBot="1">
      <c r="A694" s="137" t="s">
        <v>274</v>
      </c>
      <c r="B694" s="138"/>
      <c r="C694" s="134">
        <v>4576</v>
      </c>
      <c r="D694" s="134">
        <v>6854508.6200000001</v>
      </c>
    </row>
    <row r="695" spans="1:4" ht="17.399999999999999" hidden="1" customHeight="1" outlineLevel="1" thickBot="1">
      <c r="A695" s="137" t="s">
        <v>275</v>
      </c>
      <c r="B695" s="138"/>
      <c r="C695" s="134">
        <v>0</v>
      </c>
      <c r="D695" s="134">
        <v>0</v>
      </c>
    </row>
    <row r="696" spans="1:4" ht="17.399999999999999" hidden="1" customHeight="1" outlineLevel="1" thickBot="1">
      <c r="A696" s="478" t="s">
        <v>205</v>
      </c>
      <c r="B696" s="479"/>
      <c r="C696" s="134">
        <v>399573</v>
      </c>
      <c r="D696" s="134">
        <v>208177899</v>
      </c>
    </row>
    <row r="697" spans="1:4" ht="17.399999999999999" hidden="1" customHeight="1" outlineLevel="1" thickBot="1">
      <c r="A697" s="478" t="s">
        <v>206</v>
      </c>
      <c r="B697" s="479"/>
      <c r="C697" s="134">
        <v>70648</v>
      </c>
      <c r="D697" s="134">
        <v>43950491</v>
      </c>
    </row>
    <row r="698" spans="1:4" ht="17.399999999999999" hidden="1" customHeight="1" outlineLevel="1" thickBot="1">
      <c r="A698" s="478" t="s">
        <v>268</v>
      </c>
      <c r="B698" s="479"/>
      <c r="C698" s="134">
        <v>386</v>
      </c>
      <c r="D698" s="134">
        <v>409637.88</v>
      </c>
    </row>
    <row r="699" spans="1:4" ht="17.399999999999999" hidden="1" customHeight="1" outlineLevel="1" thickBot="1">
      <c r="A699" s="478" t="s">
        <v>207</v>
      </c>
      <c r="B699" s="479"/>
      <c r="C699" s="134">
        <v>530008</v>
      </c>
      <c r="D699" s="134">
        <v>268867247</v>
      </c>
    </row>
    <row r="700" spans="1:4" ht="17.399999999999999" hidden="1" customHeight="1" outlineLevel="1" thickBot="1">
      <c r="A700" s="137" t="s">
        <v>270</v>
      </c>
      <c r="B700" s="138"/>
      <c r="C700" s="134">
        <v>102559</v>
      </c>
      <c r="D700" s="134">
        <v>112993215.28000003</v>
      </c>
    </row>
    <row r="701" spans="1:4" ht="17.399999999999999" hidden="1" customHeight="1" outlineLevel="1" thickBot="1">
      <c r="A701" s="478" t="s">
        <v>208</v>
      </c>
      <c r="B701" s="479"/>
      <c r="C701" s="134">
        <v>110645</v>
      </c>
      <c r="D701" s="134">
        <v>252877939.75233692</v>
      </c>
    </row>
    <row r="702" spans="1:4" ht="17.399999999999999" hidden="1" customHeight="1" outlineLevel="1" thickBot="1">
      <c r="A702" s="478" t="s">
        <v>209</v>
      </c>
      <c r="B702" s="479"/>
      <c r="C702" s="134">
        <v>221621</v>
      </c>
      <c r="D702" s="134">
        <v>61827311.490000002</v>
      </c>
    </row>
    <row r="703" spans="1:4" ht="17.399999999999999" hidden="1" customHeight="1" outlineLevel="1" thickBot="1">
      <c r="A703" s="478" t="s">
        <v>210</v>
      </c>
      <c r="B703" s="479"/>
      <c r="C703" s="134">
        <v>64380</v>
      </c>
      <c r="D703" s="134">
        <v>22816455</v>
      </c>
    </row>
    <row r="704" spans="1:4" ht="17.399999999999999" hidden="1" customHeight="1" outlineLevel="1" thickBot="1">
      <c r="A704" s="478" t="s">
        <v>211</v>
      </c>
      <c r="B704" s="479"/>
      <c r="C704" s="134">
        <v>185</v>
      </c>
      <c r="D704" s="134">
        <v>31046</v>
      </c>
    </row>
    <row r="705" spans="1:4" ht="17.399999999999999" hidden="1" customHeight="1" outlineLevel="1" thickBot="1">
      <c r="A705" s="478" t="s">
        <v>212</v>
      </c>
      <c r="B705" s="479"/>
      <c r="C705" s="134">
        <v>29770</v>
      </c>
      <c r="D705" s="134">
        <v>28683298.169999998</v>
      </c>
    </row>
    <row r="706" spans="1:4" ht="17.399999999999999" hidden="1" customHeight="1" outlineLevel="1" thickBot="1">
      <c r="A706" s="478" t="s">
        <v>213</v>
      </c>
      <c r="B706" s="479"/>
      <c r="C706" s="134">
        <v>87345</v>
      </c>
      <c r="D706" s="134">
        <v>113429016</v>
      </c>
    </row>
    <row r="707" spans="1:4" ht="17.399999999999999" hidden="1" customHeight="1" outlineLevel="1" thickBot="1">
      <c r="A707" s="478" t="s">
        <v>214</v>
      </c>
      <c r="B707" s="479"/>
      <c r="C707" s="134">
        <v>32003</v>
      </c>
      <c r="D707" s="134">
        <v>8126621</v>
      </c>
    </row>
    <row r="708" spans="1:4" ht="17.399999999999999" hidden="1" customHeight="1" outlineLevel="1" thickBot="1">
      <c r="A708" s="137" t="s">
        <v>269</v>
      </c>
      <c r="B708" s="138"/>
      <c r="C708" s="134">
        <v>2136</v>
      </c>
      <c r="D708" s="134">
        <v>573750.53999999992</v>
      </c>
    </row>
    <row r="709" spans="1:4" ht="17.399999999999999" hidden="1" customHeight="1" outlineLevel="1" thickBot="1">
      <c r="A709" s="478" t="s">
        <v>215</v>
      </c>
      <c r="B709" s="479"/>
      <c r="C709" s="134">
        <v>1318</v>
      </c>
      <c r="D709" s="134">
        <v>966183</v>
      </c>
    </row>
    <row r="710" spans="1:4" ht="17.399999999999999" hidden="1" customHeight="1" outlineLevel="1" thickBot="1">
      <c r="A710" s="478" t="s">
        <v>217</v>
      </c>
      <c r="B710" s="479"/>
      <c r="C710" s="134">
        <v>197252</v>
      </c>
      <c r="D710" s="134">
        <v>250710987.69999999</v>
      </c>
    </row>
    <row r="711" spans="1:4" ht="17.399999999999999" hidden="1" customHeight="1" outlineLevel="1" thickBot="1">
      <c r="A711" s="478" t="s">
        <v>218</v>
      </c>
      <c r="B711" s="479"/>
      <c r="C711" s="134">
        <v>79670</v>
      </c>
      <c r="D711" s="134">
        <v>127113856.68000001</v>
      </c>
    </row>
    <row r="712" spans="1:4" ht="17.399999999999999" hidden="1" customHeight="1" outlineLevel="1" thickBot="1">
      <c r="A712" s="478" t="s">
        <v>219</v>
      </c>
      <c r="B712" s="479"/>
      <c r="C712" s="134">
        <v>31500</v>
      </c>
      <c r="D712" s="134">
        <v>29508554.819999978</v>
      </c>
    </row>
    <row r="713" spans="1:4" ht="17.399999999999999" hidden="1" customHeight="1" outlineLevel="1" thickBot="1">
      <c r="A713" s="478" t="s">
        <v>220</v>
      </c>
      <c r="B713" s="479"/>
      <c r="C713" s="134">
        <v>54472</v>
      </c>
      <c r="D713" s="134">
        <v>67924764.950000003</v>
      </c>
    </row>
    <row r="714" spans="1:4" ht="19.8" customHeight="1" collapsed="1" thickBot="1">
      <c r="A714" s="482" t="s">
        <v>317</v>
      </c>
      <c r="B714" s="483"/>
      <c r="C714" s="134">
        <f>SUM($C$690:$C$713)</f>
        <v>2282370</v>
      </c>
      <c r="D714" s="134">
        <f>SUM($D$690:$D$713)</f>
        <v>1728530642.3323371</v>
      </c>
    </row>
  </sheetData>
  <sheetProtection selectLockedCells="1"/>
  <mergeCells count="53">
    <mergeCell ref="A714:B714"/>
    <mergeCell ref="A707:B707"/>
    <mergeCell ref="A709:B709"/>
    <mergeCell ref="A710:B710"/>
    <mergeCell ref="A711:B711"/>
    <mergeCell ref="A712:B712"/>
    <mergeCell ref="A713:B713"/>
    <mergeCell ref="A706:B706"/>
    <mergeCell ref="A692:B692"/>
    <mergeCell ref="A693:B693"/>
    <mergeCell ref="A696:B696"/>
    <mergeCell ref="A697:B697"/>
    <mergeCell ref="A698:B698"/>
    <mergeCell ref="A699:B699"/>
    <mergeCell ref="A701:B701"/>
    <mergeCell ref="A702:B702"/>
    <mergeCell ref="A703:B703"/>
    <mergeCell ref="A704:B704"/>
    <mergeCell ref="A705:B705"/>
    <mergeCell ref="A690:B690"/>
    <mergeCell ref="A678:B678"/>
    <mergeCell ref="A679:B679"/>
    <mergeCell ref="A680:B680"/>
    <mergeCell ref="A681:B681"/>
    <mergeCell ref="A682:B682"/>
    <mergeCell ref="A684:B684"/>
    <mergeCell ref="A685:B685"/>
    <mergeCell ref="A686:B686"/>
    <mergeCell ref="A687:B687"/>
    <mergeCell ref="A688:B688"/>
    <mergeCell ref="A689:B689"/>
    <mergeCell ref="A677:B677"/>
    <mergeCell ref="A13:B13"/>
    <mergeCell ref="A665:B665"/>
    <mergeCell ref="A667:B667"/>
    <mergeCell ref="A668:B668"/>
    <mergeCell ref="A671:B671"/>
    <mergeCell ref="A672:B672"/>
    <mergeCell ref="A673:B673"/>
    <mergeCell ref="A674:B674"/>
    <mergeCell ref="A676:B676"/>
    <mergeCell ref="A12:D12"/>
    <mergeCell ref="A1:D1"/>
    <mergeCell ref="A2:D2"/>
    <mergeCell ref="A3:D3"/>
    <mergeCell ref="A4:D4"/>
    <mergeCell ref="A5:D5"/>
    <mergeCell ref="A6:D6"/>
    <mergeCell ref="A7:D7"/>
    <mergeCell ref="A8:D8"/>
    <mergeCell ref="A9:D9"/>
    <mergeCell ref="A10:D10"/>
    <mergeCell ref="A11:D11"/>
  </mergeCells>
  <printOptions horizontalCentered="1"/>
  <pageMargins left="0.75" right="0.75" top="0.57999999999999996" bottom="0.55000000000000004" header="0.57999999999999996" footer="0.5"/>
  <pageSetup firstPageNumber="32" orientation="portrait" useFirstPageNumber="1" r:id="rId1"/>
  <headerFooter alignWithMargins="0">
    <oddFooter>&amp;LSource:  Schedule S-3
Texas Title Insurance Statistical Plan&amp;C&amp;P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7EF57-B44D-4A86-91DD-BB7039932816}">
  <sheetPr>
    <tabColor rgb="FF963634"/>
  </sheetPr>
  <dimension ref="A1:D771"/>
  <sheetViews>
    <sheetView showGridLines="0" workbookViewId="0">
      <selection activeCell="G14" sqref="G14"/>
    </sheetView>
  </sheetViews>
  <sheetFormatPr defaultRowHeight="1.65" customHeight="1" outlineLevelRow="1"/>
  <cols>
    <col min="1" max="1" width="12.6640625" style="2" customWidth="1"/>
    <col min="2" max="2" width="10.5546875" style="2" customWidth="1"/>
    <col min="3" max="3" width="23.88671875" style="2" customWidth="1"/>
    <col min="4" max="4" width="28.5546875" style="2" customWidth="1"/>
    <col min="5" max="254" width="8.88671875" style="2"/>
    <col min="255" max="256" width="12.6640625" style="2" customWidth="1"/>
    <col min="257" max="257" width="23.88671875" style="2" customWidth="1"/>
    <col min="258" max="258" width="28.5546875" style="2" customWidth="1"/>
    <col min="259" max="510" width="8.88671875" style="2"/>
    <col min="511" max="512" width="12.6640625" style="2" customWidth="1"/>
    <col min="513" max="513" width="23.88671875" style="2" customWidth="1"/>
    <col min="514" max="514" width="28.5546875" style="2" customWidth="1"/>
    <col min="515" max="766" width="8.88671875" style="2"/>
    <col min="767" max="768" width="12.6640625" style="2" customWidth="1"/>
    <col min="769" max="769" width="23.88671875" style="2" customWidth="1"/>
    <col min="770" max="770" width="28.5546875" style="2" customWidth="1"/>
    <col min="771" max="1022" width="8.88671875" style="2"/>
    <col min="1023" max="1024" width="12.6640625" style="2" customWidth="1"/>
    <col min="1025" max="1025" width="23.88671875" style="2" customWidth="1"/>
    <col min="1026" max="1026" width="28.5546875" style="2" customWidth="1"/>
    <col min="1027" max="1278" width="8.88671875" style="2"/>
    <col min="1279" max="1280" width="12.6640625" style="2" customWidth="1"/>
    <col min="1281" max="1281" width="23.88671875" style="2" customWidth="1"/>
    <col min="1282" max="1282" width="28.5546875" style="2" customWidth="1"/>
    <col min="1283" max="1534" width="8.88671875" style="2"/>
    <col min="1535" max="1536" width="12.6640625" style="2" customWidth="1"/>
    <col min="1537" max="1537" width="23.88671875" style="2" customWidth="1"/>
    <col min="1538" max="1538" width="28.5546875" style="2" customWidth="1"/>
    <col min="1539" max="1790" width="8.88671875" style="2"/>
    <col min="1791" max="1792" width="12.6640625" style="2" customWidth="1"/>
    <col min="1793" max="1793" width="23.88671875" style="2" customWidth="1"/>
    <col min="1794" max="1794" width="28.5546875" style="2" customWidth="1"/>
    <col min="1795" max="2046" width="8.88671875" style="2"/>
    <col min="2047" max="2048" width="12.6640625" style="2" customWidth="1"/>
    <col min="2049" max="2049" width="23.88671875" style="2" customWidth="1"/>
    <col min="2050" max="2050" width="28.5546875" style="2" customWidth="1"/>
    <col min="2051" max="2302" width="8.88671875" style="2"/>
    <col min="2303" max="2304" width="12.6640625" style="2" customWidth="1"/>
    <col min="2305" max="2305" width="23.88671875" style="2" customWidth="1"/>
    <col min="2306" max="2306" width="28.5546875" style="2" customWidth="1"/>
    <col min="2307" max="2558" width="8.88671875" style="2"/>
    <col min="2559" max="2560" width="12.6640625" style="2" customWidth="1"/>
    <col min="2561" max="2561" width="23.88671875" style="2" customWidth="1"/>
    <col min="2562" max="2562" width="28.5546875" style="2" customWidth="1"/>
    <col min="2563" max="2814" width="8.88671875" style="2"/>
    <col min="2815" max="2816" width="12.6640625" style="2" customWidth="1"/>
    <col min="2817" max="2817" width="23.88671875" style="2" customWidth="1"/>
    <col min="2818" max="2818" width="28.5546875" style="2" customWidth="1"/>
    <col min="2819" max="3070" width="8.88671875" style="2"/>
    <col min="3071" max="3072" width="12.6640625" style="2" customWidth="1"/>
    <col min="3073" max="3073" width="23.88671875" style="2" customWidth="1"/>
    <col min="3074" max="3074" width="28.5546875" style="2" customWidth="1"/>
    <col min="3075" max="3326" width="8.88671875" style="2"/>
    <col min="3327" max="3328" width="12.6640625" style="2" customWidth="1"/>
    <col min="3329" max="3329" width="23.88671875" style="2" customWidth="1"/>
    <col min="3330" max="3330" width="28.5546875" style="2" customWidth="1"/>
    <col min="3331" max="3582" width="8.88671875" style="2"/>
    <col min="3583" max="3584" width="12.6640625" style="2" customWidth="1"/>
    <col min="3585" max="3585" width="23.88671875" style="2" customWidth="1"/>
    <col min="3586" max="3586" width="28.5546875" style="2" customWidth="1"/>
    <col min="3587" max="3838" width="8.88671875" style="2"/>
    <col min="3839" max="3840" width="12.6640625" style="2" customWidth="1"/>
    <col min="3841" max="3841" width="23.88671875" style="2" customWidth="1"/>
    <col min="3842" max="3842" width="28.5546875" style="2" customWidth="1"/>
    <col min="3843" max="4094" width="8.88671875" style="2"/>
    <col min="4095" max="4096" width="12.6640625" style="2" customWidth="1"/>
    <col min="4097" max="4097" width="23.88671875" style="2" customWidth="1"/>
    <col min="4098" max="4098" width="28.5546875" style="2" customWidth="1"/>
    <col min="4099" max="4350" width="8.88671875" style="2"/>
    <col min="4351" max="4352" width="12.6640625" style="2" customWidth="1"/>
    <col min="4353" max="4353" width="23.88671875" style="2" customWidth="1"/>
    <col min="4354" max="4354" width="28.5546875" style="2" customWidth="1"/>
    <col min="4355" max="4606" width="8.88671875" style="2"/>
    <col min="4607" max="4608" width="12.6640625" style="2" customWidth="1"/>
    <col min="4609" max="4609" width="23.88671875" style="2" customWidth="1"/>
    <col min="4610" max="4610" width="28.5546875" style="2" customWidth="1"/>
    <col min="4611" max="4862" width="8.88671875" style="2"/>
    <col min="4863" max="4864" width="12.6640625" style="2" customWidth="1"/>
    <col min="4865" max="4865" width="23.88671875" style="2" customWidth="1"/>
    <col min="4866" max="4866" width="28.5546875" style="2" customWidth="1"/>
    <col min="4867" max="5118" width="8.88671875" style="2"/>
    <col min="5119" max="5120" width="12.6640625" style="2" customWidth="1"/>
    <col min="5121" max="5121" width="23.88671875" style="2" customWidth="1"/>
    <col min="5122" max="5122" width="28.5546875" style="2" customWidth="1"/>
    <col min="5123" max="5374" width="8.88671875" style="2"/>
    <col min="5375" max="5376" width="12.6640625" style="2" customWidth="1"/>
    <col min="5377" max="5377" width="23.88671875" style="2" customWidth="1"/>
    <col min="5378" max="5378" width="28.5546875" style="2" customWidth="1"/>
    <col min="5379" max="5630" width="8.88671875" style="2"/>
    <col min="5631" max="5632" width="12.6640625" style="2" customWidth="1"/>
    <col min="5633" max="5633" width="23.88671875" style="2" customWidth="1"/>
    <col min="5634" max="5634" width="28.5546875" style="2" customWidth="1"/>
    <col min="5635" max="5886" width="8.88671875" style="2"/>
    <col min="5887" max="5888" width="12.6640625" style="2" customWidth="1"/>
    <col min="5889" max="5889" width="23.88671875" style="2" customWidth="1"/>
    <col min="5890" max="5890" width="28.5546875" style="2" customWidth="1"/>
    <col min="5891" max="6142" width="8.88671875" style="2"/>
    <col min="6143" max="6144" width="12.6640625" style="2" customWidth="1"/>
    <col min="6145" max="6145" width="23.88671875" style="2" customWidth="1"/>
    <col min="6146" max="6146" width="28.5546875" style="2" customWidth="1"/>
    <col min="6147" max="6398" width="8.88671875" style="2"/>
    <col min="6399" max="6400" width="12.6640625" style="2" customWidth="1"/>
    <col min="6401" max="6401" width="23.88671875" style="2" customWidth="1"/>
    <col min="6402" max="6402" width="28.5546875" style="2" customWidth="1"/>
    <col min="6403" max="6654" width="8.88671875" style="2"/>
    <col min="6655" max="6656" width="12.6640625" style="2" customWidth="1"/>
    <col min="6657" max="6657" width="23.88671875" style="2" customWidth="1"/>
    <col min="6658" max="6658" width="28.5546875" style="2" customWidth="1"/>
    <col min="6659" max="6910" width="8.88671875" style="2"/>
    <col min="6911" max="6912" width="12.6640625" style="2" customWidth="1"/>
    <col min="6913" max="6913" width="23.88671875" style="2" customWidth="1"/>
    <col min="6914" max="6914" width="28.5546875" style="2" customWidth="1"/>
    <col min="6915" max="7166" width="8.88671875" style="2"/>
    <col min="7167" max="7168" width="12.6640625" style="2" customWidth="1"/>
    <col min="7169" max="7169" width="23.88671875" style="2" customWidth="1"/>
    <col min="7170" max="7170" width="28.5546875" style="2" customWidth="1"/>
    <col min="7171" max="7422" width="8.88671875" style="2"/>
    <col min="7423" max="7424" width="12.6640625" style="2" customWidth="1"/>
    <col min="7425" max="7425" width="23.88671875" style="2" customWidth="1"/>
    <col min="7426" max="7426" width="28.5546875" style="2" customWidth="1"/>
    <col min="7427" max="7678" width="8.88671875" style="2"/>
    <col min="7679" max="7680" width="12.6640625" style="2" customWidth="1"/>
    <col min="7681" max="7681" width="23.88671875" style="2" customWidth="1"/>
    <col min="7682" max="7682" width="28.5546875" style="2" customWidth="1"/>
    <col min="7683" max="7934" width="8.88671875" style="2"/>
    <col min="7935" max="7936" width="12.6640625" style="2" customWidth="1"/>
    <col min="7937" max="7937" width="23.88671875" style="2" customWidth="1"/>
    <col min="7938" max="7938" width="28.5546875" style="2" customWidth="1"/>
    <col min="7939" max="8190" width="8.88671875" style="2"/>
    <col min="8191" max="8192" width="12.6640625" style="2" customWidth="1"/>
    <col min="8193" max="8193" width="23.88671875" style="2" customWidth="1"/>
    <col min="8194" max="8194" width="28.5546875" style="2" customWidth="1"/>
    <col min="8195" max="8446" width="8.88671875" style="2"/>
    <col min="8447" max="8448" width="12.6640625" style="2" customWidth="1"/>
    <col min="8449" max="8449" width="23.88671875" style="2" customWidth="1"/>
    <col min="8450" max="8450" width="28.5546875" style="2" customWidth="1"/>
    <col min="8451" max="8702" width="8.88671875" style="2"/>
    <col min="8703" max="8704" width="12.6640625" style="2" customWidth="1"/>
    <col min="8705" max="8705" width="23.88671875" style="2" customWidth="1"/>
    <col min="8706" max="8706" width="28.5546875" style="2" customWidth="1"/>
    <col min="8707" max="8958" width="8.88671875" style="2"/>
    <col min="8959" max="8960" width="12.6640625" style="2" customWidth="1"/>
    <col min="8961" max="8961" width="23.88671875" style="2" customWidth="1"/>
    <col min="8962" max="8962" width="28.5546875" style="2" customWidth="1"/>
    <col min="8963" max="9214" width="8.88671875" style="2"/>
    <col min="9215" max="9216" width="12.6640625" style="2" customWidth="1"/>
    <col min="9217" max="9217" width="23.88671875" style="2" customWidth="1"/>
    <col min="9218" max="9218" width="28.5546875" style="2" customWidth="1"/>
    <col min="9219" max="9470" width="8.88671875" style="2"/>
    <col min="9471" max="9472" width="12.6640625" style="2" customWidth="1"/>
    <col min="9473" max="9473" width="23.88671875" style="2" customWidth="1"/>
    <col min="9474" max="9474" width="28.5546875" style="2" customWidth="1"/>
    <col min="9475" max="9726" width="8.88671875" style="2"/>
    <col min="9727" max="9728" width="12.6640625" style="2" customWidth="1"/>
    <col min="9729" max="9729" width="23.88671875" style="2" customWidth="1"/>
    <col min="9730" max="9730" width="28.5546875" style="2" customWidth="1"/>
    <col min="9731" max="9982" width="8.88671875" style="2"/>
    <col min="9983" max="9984" width="12.6640625" style="2" customWidth="1"/>
    <col min="9985" max="9985" width="23.88671875" style="2" customWidth="1"/>
    <col min="9986" max="9986" width="28.5546875" style="2" customWidth="1"/>
    <col min="9987" max="10238" width="8.88671875" style="2"/>
    <col min="10239" max="10240" width="12.6640625" style="2" customWidth="1"/>
    <col min="10241" max="10241" width="23.88671875" style="2" customWidth="1"/>
    <col min="10242" max="10242" width="28.5546875" style="2" customWidth="1"/>
    <col min="10243" max="10494" width="8.88671875" style="2"/>
    <col min="10495" max="10496" width="12.6640625" style="2" customWidth="1"/>
    <col min="10497" max="10497" width="23.88671875" style="2" customWidth="1"/>
    <col min="10498" max="10498" width="28.5546875" style="2" customWidth="1"/>
    <col min="10499" max="10750" width="8.88671875" style="2"/>
    <col min="10751" max="10752" width="12.6640625" style="2" customWidth="1"/>
    <col min="10753" max="10753" width="23.88671875" style="2" customWidth="1"/>
    <col min="10754" max="10754" width="28.5546875" style="2" customWidth="1"/>
    <col min="10755" max="11006" width="8.88671875" style="2"/>
    <col min="11007" max="11008" width="12.6640625" style="2" customWidth="1"/>
    <col min="11009" max="11009" width="23.88671875" style="2" customWidth="1"/>
    <col min="11010" max="11010" width="28.5546875" style="2" customWidth="1"/>
    <col min="11011" max="11262" width="8.88671875" style="2"/>
    <col min="11263" max="11264" width="12.6640625" style="2" customWidth="1"/>
    <col min="11265" max="11265" width="23.88671875" style="2" customWidth="1"/>
    <col min="11266" max="11266" width="28.5546875" style="2" customWidth="1"/>
    <col min="11267" max="11518" width="8.88671875" style="2"/>
    <col min="11519" max="11520" width="12.6640625" style="2" customWidth="1"/>
    <col min="11521" max="11521" width="23.88671875" style="2" customWidth="1"/>
    <col min="11522" max="11522" width="28.5546875" style="2" customWidth="1"/>
    <col min="11523" max="11774" width="8.88671875" style="2"/>
    <col min="11775" max="11776" width="12.6640625" style="2" customWidth="1"/>
    <col min="11777" max="11777" width="23.88671875" style="2" customWidth="1"/>
    <col min="11778" max="11778" width="28.5546875" style="2" customWidth="1"/>
    <col min="11779" max="12030" width="8.88671875" style="2"/>
    <col min="12031" max="12032" width="12.6640625" style="2" customWidth="1"/>
    <col min="12033" max="12033" width="23.88671875" style="2" customWidth="1"/>
    <col min="12034" max="12034" width="28.5546875" style="2" customWidth="1"/>
    <col min="12035" max="12286" width="8.88671875" style="2"/>
    <col min="12287" max="12288" width="12.6640625" style="2" customWidth="1"/>
    <col min="12289" max="12289" width="23.88671875" style="2" customWidth="1"/>
    <col min="12290" max="12290" width="28.5546875" style="2" customWidth="1"/>
    <col min="12291" max="12542" width="8.88671875" style="2"/>
    <col min="12543" max="12544" width="12.6640625" style="2" customWidth="1"/>
    <col min="12545" max="12545" width="23.88671875" style="2" customWidth="1"/>
    <col min="12546" max="12546" width="28.5546875" style="2" customWidth="1"/>
    <col min="12547" max="12798" width="8.88671875" style="2"/>
    <col min="12799" max="12800" width="12.6640625" style="2" customWidth="1"/>
    <col min="12801" max="12801" width="23.88671875" style="2" customWidth="1"/>
    <col min="12802" max="12802" width="28.5546875" style="2" customWidth="1"/>
    <col min="12803" max="13054" width="8.88671875" style="2"/>
    <col min="13055" max="13056" width="12.6640625" style="2" customWidth="1"/>
    <col min="13057" max="13057" width="23.88671875" style="2" customWidth="1"/>
    <col min="13058" max="13058" width="28.5546875" style="2" customWidth="1"/>
    <col min="13059" max="13310" width="8.88671875" style="2"/>
    <col min="13311" max="13312" width="12.6640625" style="2" customWidth="1"/>
    <col min="13313" max="13313" width="23.88671875" style="2" customWidth="1"/>
    <col min="13314" max="13314" width="28.5546875" style="2" customWidth="1"/>
    <col min="13315" max="13566" width="8.88671875" style="2"/>
    <col min="13567" max="13568" width="12.6640625" style="2" customWidth="1"/>
    <col min="13569" max="13569" width="23.88671875" style="2" customWidth="1"/>
    <col min="13570" max="13570" width="28.5546875" style="2" customWidth="1"/>
    <col min="13571" max="13822" width="8.88671875" style="2"/>
    <col min="13823" max="13824" width="12.6640625" style="2" customWidth="1"/>
    <col min="13825" max="13825" width="23.88671875" style="2" customWidth="1"/>
    <col min="13826" max="13826" width="28.5546875" style="2" customWidth="1"/>
    <col min="13827" max="14078" width="8.88671875" style="2"/>
    <col min="14079" max="14080" width="12.6640625" style="2" customWidth="1"/>
    <col min="14081" max="14081" width="23.88671875" style="2" customWidth="1"/>
    <col min="14082" max="14082" width="28.5546875" style="2" customWidth="1"/>
    <col min="14083" max="14334" width="8.88671875" style="2"/>
    <col min="14335" max="14336" width="12.6640625" style="2" customWidth="1"/>
    <col min="14337" max="14337" width="23.88671875" style="2" customWidth="1"/>
    <col min="14338" max="14338" width="28.5546875" style="2" customWidth="1"/>
    <col min="14339" max="14590" width="8.88671875" style="2"/>
    <col min="14591" max="14592" width="12.6640625" style="2" customWidth="1"/>
    <col min="14593" max="14593" width="23.88671875" style="2" customWidth="1"/>
    <col min="14594" max="14594" width="28.5546875" style="2" customWidth="1"/>
    <col min="14595" max="14846" width="8.88671875" style="2"/>
    <col min="14847" max="14848" width="12.6640625" style="2" customWidth="1"/>
    <col min="14849" max="14849" width="23.88671875" style="2" customWidth="1"/>
    <col min="14850" max="14850" width="28.5546875" style="2" customWidth="1"/>
    <col min="14851" max="15102" width="8.88671875" style="2"/>
    <col min="15103" max="15104" width="12.6640625" style="2" customWidth="1"/>
    <col min="15105" max="15105" width="23.88671875" style="2" customWidth="1"/>
    <col min="15106" max="15106" width="28.5546875" style="2" customWidth="1"/>
    <col min="15107" max="15358" width="8.88671875" style="2"/>
    <col min="15359" max="15360" width="12.6640625" style="2" customWidth="1"/>
    <col min="15361" max="15361" width="23.88671875" style="2" customWidth="1"/>
    <col min="15362" max="15362" width="28.5546875" style="2" customWidth="1"/>
    <col min="15363" max="15614" width="8.88671875" style="2"/>
    <col min="15615" max="15616" width="12.6640625" style="2" customWidth="1"/>
    <col min="15617" max="15617" width="23.88671875" style="2" customWidth="1"/>
    <col min="15618" max="15618" width="28.5546875" style="2" customWidth="1"/>
    <col min="15619" max="15870" width="8.88671875" style="2"/>
    <col min="15871" max="15872" width="12.6640625" style="2" customWidth="1"/>
    <col min="15873" max="15873" width="23.88671875" style="2" customWidth="1"/>
    <col min="15874" max="15874" width="28.5546875" style="2" customWidth="1"/>
    <col min="15875" max="16126" width="8.88671875" style="2"/>
    <col min="16127" max="16128" width="12.6640625" style="2" customWidth="1"/>
    <col min="16129" max="16129" width="23.88671875" style="2" customWidth="1"/>
    <col min="16130" max="16130" width="28.5546875" style="2" customWidth="1"/>
    <col min="16131" max="16384" width="8.88671875" style="2"/>
  </cols>
  <sheetData>
    <row r="1" spans="1:4" ht="21" customHeight="1">
      <c r="A1" s="456" t="s">
        <v>283</v>
      </c>
      <c r="B1" s="456"/>
      <c r="C1" s="456"/>
      <c r="D1" s="456"/>
    </row>
    <row r="2" spans="1:4" ht="12.75" customHeight="1">
      <c r="A2" s="474"/>
      <c r="B2" s="474"/>
      <c r="C2" s="474"/>
      <c r="D2" s="474"/>
    </row>
    <row r="3" spans="1:4" ht="15" customHeight="1">
      <c r="A3" s="474"/>
      <c r="B3" s="474"/>
      <c r="C3" s="474"/>
      <c r="D3" s="474"/>
    </row>
    <row r="4" spans="1:4" ht="15" customHeight="1">
      <c r="A4" s="474"/>
      <c r="B4" s="474"/>
      <c r="C4" s="474"/>
      <c r="D4" s="474"/>
    </row>
    <row r="5" spans="1:4" ht="15" customHeight="1">
      <c r="A5" s="474"/>
      <c r="B5" s="474"/>
      <c r="C5" s="474"/>
      <c r="D5" s="474"/>
    </row>
    <row r="6" spans="1:4" ht="16.8">
      <c r="A6" s="474"/>
      <c r="B6" s="474"/>
      <c r="C6" s="474"/>
      <c r="D6" s="474"/>
    </row>
    <row r="7" spans="1:4" ht="14.25" customHeight="1">
      <c r="A7" s="456" t="s">
        <v>185</v>
      </c>
      <c r="B7" s="456"/>
      <c r="C7" s="456"/>
      <c r="D7" s="456"/>
    </row>
    <row r="8" spans="1:4" ht="16.2" customHeight="1">
      <c r="A8" s="456" t="s">
        <v>284</v>
      </c>
      <c r="B8" s="456"/>
      <c r="C8" s="456"/>
      <c r="D8" s="456"/>
    </row>
    <row r="9" spans="1:4" ht="18" customHeight="1">
      <c r="A9" s="456" t="s">
        <v>321</v>
      </c>
      <c r="B9" s="456"/>
      <c r="C9" s="456"/>
      <c r="D9" s="456"/>
    </row>
    <row r="10" spans="1:4" ht="9" customHeight="1">
      <c r="A10" s="474"/>
      <c r="B10" s="474"/>
      <c r="C10" s="474"/>
      <c r="D10" s="474"/>
    </row>
    <row r="11" spans="1:4" ht="26.25" customHeight="1">
      <c r="A11" s="473"/>
      <c r="B11" s="473"/>
      <c r="C11" s="473"/>
      <c r="D11" s="473"/>
    </row>
    <row r="12" spans="1:4" ht="14.25" customHeight="1" thickBot="1">
      <c r="A12" s="473"/>
      <c r="B12" s="473"/>
      <c r="C12" s="473"/>
      <c r="D12" s="473"/>
    </row>
    <row r="13" spans="1:4" s="110" customFormat="1" ht="36" customHeight="1" thickBot="1">
      <c r="A13" s="477" t="s">
        <v>286</v>
      </c>
      <c r="B13" s="477"/>
      <c r="C13" s="109"/>
      <c r="D13" s="109"/>
    </row>
    <row r="14" spans="1:4" ht="54.6" customHeight="1" thickBot="1">
      <c r="A14" s="111" t="s">
        <v>287</v>
      </c>
      <c r="B14" s="336" t="s">
        <v>288</v>
      </c>
      <c r="C14" s="111" t="s">
        <v>289</v>
      </c>
      <c r="D14" s="111" t="s">
        <v>290</v>
      </c>
    </row>
    <row r="15" spans="1:4" ht="24.6" hidden="1" customHeight="1" outlineLevel="1" thickBot="1">
      <c r="A15" s="112" t="s">
        <v>280</v>
      </c>
      <c r="B15" s="113"/>
      <c r="C15" s="114">
        <v>0</v>
      </c>
      <c r="D15" s="115">
        <v>0</v>
      </c>
    </row>
    <row r="16" spans="1:4" ht="24.6" hidden="1" customHeight="1" outlineLevel="1" thickBot="1">
      <c r="A16" s="112" t="s">
        <v>203</v>
      </c>
      <c r="B16" s="113"/>
      <c r="C16" s="114">
        <v>129748</v>
      </c>
      <c r="D16" s="115">
        <v>0</v>
      </c>
    </row>
    <row r="17" spans="1:4" ht="24.6" hidden="1" customHeight="1" outlineLevel="1" thickBot="1">
      <c r="A17" s="112" t="s">
        <v>204</v>
      </c>
      <c r="B17" s="113"/>
      <c r="C17" s="114">
        <v>169</v>
      </c>
      <c r="D17" s="115">
        <v>-8213.41</v>
      </c>
    </row>
    <row r="18" spans="1:4" ht="24.6" hidden="1" customHeight="1" outlineLevel="1" thickBot="1">
      <c r="A18" s="112" t="s">
        <v>267</v>
      </c>
      <c r="B18" s="113"/>
      <c r="C18" s="117"/>
      <c r="D18" s="116"/>
    </row>
    <row r="19" spans="1:4" ht="24.6" hidden="1" customHeight="1" outlineLevel="1" thickBot="1">
      <c r="A19" s="112" t="s">
        <v>274</v>
      </c>
      <c r="B19" s="113"/>
      <c r="C19" s="117">
        <v>0</v>
      </c>
      <c r="D19" s="116">
        <v>0</v>
      </c>
    </row>
    <row r="20" spans="1:4" ht="24.6" hidden="1" customHeight="1" outlineLevel="1" thickBot="1">
      <c r="A20" s="112" t="s">
        <v>275</v>
      </c>
      <c r="B20" s="113"/>
      <c r="C20" s="132">
        <v>0</v>
      </c>
      <c r="D20" s="132">
        <v>0</v>
      </c>
    </row>
    <row r="21" spans="1:4" ht="24.6" hidden="1" customHeight="1" outlineLevel="1" thickBot="1">
      <c r="A21" s="112" t="s">
        <v>205</v>
      </c>
      <c r="B21" s="113"/>
      <c r="C21" s="114">
        <v>277920</v>
      </c>
      <c r="D21" s="115">
        <v>67</v>
      </c>
    </row>
    <row r="22" spans="1:4" ht="24.6" hidden="1" customHeight="1" outlineLevel="1" thickBot="1">
      <c r="A22" s="112" t="s">
        <v>206</v>
      </c>
      <c r="B22" s="113"/>
      <c r="C22" s="114">
        <v>46000</v>
      </c>
      <c r="D22" s="115">
        <v>0</v>
      </c>
    </row>
    <row r="23" spans="1:4" ht="24.6" hidden="1" customHeight="1" outlineLevel="1" thickBot="1">
      <c r="A23" s="112" t="s">
        <v>268</v>
      </c>
      <c r="B23" s="113"/>
      <c r="C23" s="114">
        <v>0</v>
      </c>
      <c r="D23" s="115">
        <v>8970.0200000000023</v>
      </c>
    </row>
    <row r="24" spans="1:4" ht="24.6" hidden="1" customHeight="1" outlineLevel="1" thickBot="1">
      <c r="A24" s="112" t="s">
        <v>207</v>
      </c>
      <c r="B24" s="113"/>
      <c r="C24" s="114">
        <v>387690</v>
      </c>
      <c r="D24" s="115">
        <v>0</v>
      </c>
    </row>
    <row r="25" spans="1:4" ht="24.6" hidden="1" customHeight="1" outlineLevel="1" thickBot="1">
      <c r="A25" s="112" t="s">
        <v>270</v>
      </c>
      <c r="B25" s="113"/>
      <c r="C25" s="114">
        <v>0</v>
      </c>
      <c r="D25" s="115">
        <v>0</v>
      </c>
    </row>
    <row r="26" spans="1:4" ht="24.6" hidden="1" customHeight="1" outlineLevel="1" thickBot="1">
      <c r="A26" s="112" t="s">
        <v>208</v>
      </c>
      <c r="B26" s="113"/>
      <c r="C26" s="114">
        <v>0</v>
      </c>
      <c r="D26" s="115">
        <v>0</v>
      </c>
    </row>
    <row r="27" spans="1:4" ht="24.6" hidden="1" customHeight="1" outlineLevel="1" thickBot="1">
      <c r="A27" s="112" t="s">
        <v>209</v>
      </c>
      <c r="B27" s="113"/>
      <c r="C27" s="114">
        <v>196760</v>
      </c>
      <c r="D27" s="115">
        <v>9809</v>
      </c>
    </row>
    <row r="28" spans="1:4" ht="24.6" hidden="1" customHeight="1" outlineLevel="1" thickBot="1">
      <c r="A28" s="112" t="s">
        <v>281</v>
      </c>
      <c r="B28" s="113"/>
      <c r="C28" s="114"/>
      <c r="D28" s="115"/>
    </row>
    <row r="29" spans="1:4" ht="24.6" hidden="1" customHeight="1" outlineLevel="1" thickBot="1">
      <c r="A29" s="112" t="s">
        <v>210</v>
      </c>
      <c r="B29" s="113"/>
      <c r="C29" s="114">
        <v>0</v>
      </c>
      <c r="D29" s="115">
        <v>0</v>
      </c>
    </row>
    <row r="30" spans="1:4" ht="24.6" hidden="1" customHeight="1" outlineLevel="1" thickBot="1">
      <c r="A30" s="112" t="s">
        <v>211</v>
      </c>
      <c r="B30" s="113"/>
      <c r="C30" s="114">
        <v>120</v>
      </c>
      <c r="D30" s="115">
        <v>0</v>
      </c>
    </row>
    <row r="31" spans="1:4" ht="24.6" hidden="1" customHeight="1" outlineLevel="1" thickBot="1">
      <c r="A31" s="112" t="s">
        <v>212</v>
      </c>
      <c r="B31" s="113"/>
      <c r="C31" s="114">
        <v>1</v>
      </c>
      <c r="D31" s="115">
        <v>-50</v>
      </c>
    </row>
    <row r="32" spans="1:4" ht="24.6" hidden="1" customHeight="1" outlineLevel="1" thickBot="1">
      <c r="A32" s="112" t="s">
        <v>213</v>
      </c>
      <c r="B32" s="113"/>
      <c r="C32" s="114">
        <v>0</v>
      </c>
      <c r="D32" s="115">
        <v>0</v>
      </c>
    </row>
    <row r="33" spans="1:4" ht="24.6" hidden="1" customHeight="1" outlineLevel="1" thickBot="1">
      <c r="A33" s="112" t="s">
        <v>214</v>
      </c>
      <c r="B33" s="113"/>
      <c r="C33" s="114">
        <v>27873</v>
      </c>
      <c r="D33" s="115">
        <v>1431638</v>
      </c>
    </row>
    <row r="34" spans="1:4" ht="24.6" hidden="1" customHeight="1" outlineLevel="1" thickBot="1">
      <c r="A34" s="112" t="s">
        <v>269</v>
      </c>
      <c r="B34" s="113"/>
      <c r="C34" s="114">
        <v>1174</v>
      </c>
      <c r="D34" s="115">
        <v>95615.77</v>
      </c>
    </row>
    <row r="35" spans="1:4" ht="24.6" hidden="1" customHeight="1" outlineLevel="1" thickBot="1">
      <c r="A35" s="112" t="s">
        <v>215</v>
      </c>
      <c r="B35" s="113"/>
      <c r="C35" s="114">
        <v>1</v>
      </c>
      <c r="D35" s="115">
        <v>68</v>
      </c>
    </row>
    <row r="36" spans="1:4" ht="24.6" hidden="1" customHeight="1" outlineLevel="1" thickBot="1">
      <c r="A36" s="112" t="s">
        <v>216</v>
      </c>
      <c r="B36" s="113"/>
      <c r="C36" s="130">
        <v>0</v>
      </c>
      <c r="D36" s="134">
        <v>0</v>
      </c>
    </row>
    <row r="37" spans="1:4" ht="24.6" hidden="1" customHeight="1" outlineLevel="1" thickBot="1">
      <c r="A37" s="112" t="s">
        <v>217</v>
      </c>
      <c r="B37" s="113"/>
      <c r="C37" s="114">
        <v>0</v>
      </c>
      <c r="D37" s="115">
        <v>0</v>
      </c>
    </row>
    <row r="38" spans="1:4" ht="24.6" hidden="1" customHeight="1" outlineLevel="1" thickBot="1">
      <c r="A38" s="112" t="s">
        <v>218</v>
      </c>
      <c r="B38" s="113"/>
      <c r="C38" s="114">
        <v>0</v>
      </c>
      <c r="D38" s="115">
        <v>0</v>
      </c>
    </row>
    <row r="39" spans="1:4" ht="24.6" hidden="1" customHeight="1" outlineLevel="1" thickBot="1">
      <c r="A39" s="112" t="s">
        <v>219</v>
      </c>
      <c r="B39" s="113"/>
      <c r="C39" s="114">
        <v>1</v>
      </c>
      <c r="D39" s="115">
        <v>100</v>
      </c>
    </row>
    <row r="40" spans="1:4" ht="20.399999999999999" hidden="1" customHeight="1" outlineLevel="1" thickBot="1">
      <c r="A40" s="112" t="s">
        <v>220</v>
      </c>
      <c r="B40" s="113"/>
      <c r="C40" s="114">
        <v>0</v>
      </c>
      <c r="D40" s="115">
        <v>-2874.85</v>
      </c>
    </row>
    <row r="41" spans="1:4" ht="17.399999999999999" customHeight="1" collapsed="1">
      <c r="A41" s="118"/>
      <c r="B41" s="113">
        <v>0</v>
      </c>
      <c r="C41" s="114">
        <f>SUM($C$15:$C$40)</f>
        <v>1067457</v>
      </c>
      <c r="D41" s="115">
        <f>SUM($D$15:$D$40)</f>
        <v>1535129.53</v>
      </c>
    </row>
    <row r="42" spans="1:4" ht="24.6" hidden="1" customHeight="1" outlineLevel="1">
      <c r="A42" s="119" t="s">
        <v>280</v>
      </c>
      <c r="B42" s="120"/>
      <c r="C42" s="114">
        <v>0</v>
      </c>
      <c r="D42" s="121">
        <v>0</v>
      </c>
    </row>
    <row r="43" spans="1:4" ht="24.6" hidden="1" customHeight="1" outlineLevel="1">
      <c r="A43" s="119" t="s">
        <v>203</v>
      </c>
      <c r="B43" s="120"/>
      <c r="C43" s="114">
        <v>117</v>
      </c>
      <c r="D43" s="121">
        <v>36635</v>
      </c>
    </row>
    <row r="44" spans="1:4" ht="24.6" hidden="1" customHeight="1" outlineLevel="1">
      <c r="A44" s="119" t="s">
        <v>204</v>
      </c>
      <c r="B44" s="120"/>
      <c r="C44" s="114">
        <v>3265</v>
      </c>
      <c r="D44" s="121">
        <v>86869.75</v>
      </c>
    </row>
    <row r="45" spans="1:4" ht="24.6" hidden="1" customHeight="1" outlineLevel="1">
      <c r="A45" s="119" t="s">
        <v>267</v>
      </c>
      <c r="B45" s="120"/>
      <c r="C45" s="117"/>
      <c r="D45" s="122"/>
    </row>
    <row r="46" spans="1:4" ht="24.6" hidden="1" customHeight="1" outlineLevel="1">
      <c r="A46" s="119" t="s">
        <v>274</v>
      </c>
      <c r="B46" s="120"/>
      <c r="C46" s="117">
        <v>0</v>
      </c>
      <c r="D46" s="122">
        <v>0</v>
      </c>
    </row>
    <row r="47" spans="1:4" ht="24.6" hidden="1" customHeight="1" outlineLevel="1">
      <c r="A47" s="119" t="s">
        <v>275</v>
      </c>
      <c r="B47" s="120"/>
      <c r="C47" s="117">
        <v>0</v>
      </c>
      <c r="D47" s="122">
        <v>0</v>
      </c>
    </row>
    <row r="48" spans="1:4" ht="24.6" hidden="1" customHeight="1" outlineLevel="1">
      <c r="A48" s="119" t="s">
        <v>205</v>
      </c>
      <c r="B48" s="120"/>
      <c r="C48" s="114">
        <v>204</v>
      </c>
      <c r="D48" s="121">
        <v>45945</v>
      </c>
    </row>
    <row r="49" spans="1:4" ht="24.6" hidden="1" customHeight="1" outlineLevel="1">
      <c r="A49" s="119" t="s">
        <v>206</v>
      </c>
      <c r="B49" s="120"/>
      <c r="C49" s="114">
        <v>376</v>
      </c>
      <c r="D49" s="121">
        <v>28564</v>
      </c>
    </row>
    <row r="50" spans="1:4" ht="24.6" hidden="1" customHeight="1" outlineLevel="1">
      <c r="A50" s="119" t="s">
        <v>268</v>
      </c>
      <c r="B50" s="120"/>
      <c r="C50" s="114">
        <v>1</v>
      </c>
      <c r="D50" s="121">
        <v>38</v>
      </c>
    </row>
    <row r="51" spans="1:4" ht="24.6" hidden="1" customHeight="1" outlineLevel="1">
      <c r="A51" s="119" t="s">
        <v>207</v>
      </c>
      <c r="B51" s="120"/>
      <c r="C51" s="114">
        <v>913</v>
      </c>
      <c r="D51" s="121">
        <v>84300</v>
      </c>
    </row>
    <row r="52" spans="1:4" ht="24.6" hidden="1" customHeight="1" outlineLevel="1">
      <c r="A52" s="119" t="s">
        <v>270</v>
      </c>
      <c r="B52" s="120"/>
      <c r="C52" s="114">
        <v>2682</v>
      </c>
      <c r="D52" s="121">
        <v>66173</v>
      </c>
    </row>
    <row r="53" spans="1:4" ht="24.6" hidden="1" customHeight="1" outlineLevel="1">
      <c r="A53" s="119" t="s">
        <v>208</v>
      </c>
      <c r="B53" s="120"/>
      <c r="C53" s="114">
        <v>1613</v>
      </c>
      <c r="D53" s="121">
        <v>72847</v>
      </c>
    </row>
    <row r="54" spans="1:4" ht="24.6" hidden="1" customHeight="1" outlineLevel="1">
      <c r="A54" s="119" t="s">
        <v>209</v>
      </c>
      <c r="B54" s="120"/>
      <c r="C54" s="114">
        <v>329</v>
      </c>
      <c r="D54" s="121">
        <v>37506</v>
      </c>
    </row>
    <row r="55" spans="1:4" ht="24.6" hidden="1" customHeight="1" outlineLevel="1">
      <c r="A55" s="119" t="s">
        <v>281</v>
      </c>
      <c r="B55" s="120"/>
      <c r="C55" s="114"/>
      <c r="D55" s="121"/>
    </row>
    <row r="56" spans="1:4" ht="24.6" hidden="1" customHeight="1" outlineLevel="1">
      <c r="A56" s="119" t="s">
        <v>210</v>
      </c>
      <c r="B56" s="120"/>
      <c r="C56" s="114">
        <v>75</v>
      </c>
      <c r="D56" s="121">
        <v>21368</v>
      </c>
    </row>
    <row r="57" spans="1:4" ht="24.6" hidden="1" customHeight="1" outlineLevel="1">
      <c r="A57" s="119" t="s">
        <v>211</v>
      </c>
      <c r="B57" s="120"/>
      <c r="C57" s="114">
        <v>0</v>
      </c>
      <c r="D57" s="121">
        <v>0</v>
      </c>
    </row>
    <row r="58" spans="1:4" ht="24.6" hidden="1" customHeight="1" outlineLevel="1">
      <c r="A58" s="119" t="s">
        <v>212</v>
      </c>
      <c r="B58" s="120"/>
      <c r="C58" s="114">
        <v>12</v>
      </c>
      <c r="D58" s="121">
        <v>3727</v>
      </c>
    </row>
    <row r="59" spans="1:4" ht="24.6" hidden="1" customHeight="1" outlineLevel="1">
      <c r="A59" s="119" t="s">
        <v>213</v>
      </c>
      <c r="B59" s="120"/>
      <c r="C59" s="114">
        <v>522</v>
      </c>
      <c r="D59" s="121">
        <v>59524</v>
      </c>
    </row>
    <row r="60" spans="1:4" ht="24.6" hidden="1" customHeight="1" outlineLevel="1">
      <c r="A60" s="119" t="s">
        <v>214</v>
      </c>
      <c r="B60" s="120"/>
      <c r="C60" s="114">
        <v>0</v>
      </c>
      <c r="D60" s="121">
        <v>0</v>
      </c>
    </row>
    <row r="61" spans="1:4" ht="24.6" hidden="1" customHeight="1" outlineLevel="1">
      <c r="A61" s="119" t="s">
        <v>269</v>
      </c>
      <c r="B61" s="120"/>
      <c r="C61" s="114">
        <v>0</v>
      </c>
      <c r="D61" s="121" t="s">
        <v>349</v>
      </c>
    </row>
    <row r="62" spans="1:4" ht="24.6" hidden="1" customHeight="1" outlineLevel="1">
      <c r="A62" s="119" t="s">
        <v>215</v>
      </c>
      <c r="B62" s="120"/>
      <c r="C62" s="114">
        <v>28</v>
      </c>
      <c r="D62" s="121">
        <v>5196</v>
      </c>
    </row>
    <row r="63" spans="1:4" ht="24.6" hidden="1" customHeight="1" outlineLevel="1">
      <c r="A63" s="119" t="s">
        <v>216</v>
      </c>
      <c r="B63" s="120"/>
      <c r="C63" s="114">
        <v>1</v>
      </c>
      <c r="D63" s="121">
        <v>238</v>
      </c>
    </row>
    <row r="64" spans="1:4" ht="24.6" hidden="1" customHeight="1" outlineLevel="1">
      <c r="A64" s="119" t="s">
        <v>217</v>
      </c>
      <c r="B64" s="120"/>
      <c r="C64" s="114">
        <v>758</v>
      </c>
      <c r="D64" s="121">
        <v>146211</v>
      </c>
    </row>
    <row r="65" spans="1:4" ht="24.6" hidden="1" customHeight="1" outlineLevel="1">
      <c r="A65" s="119" t="s">
        <v>218</v>
      </c>
      <c r="B65" s="120"/>
      <c r="C65" s="114">
        <v>100</v>
      </c>
      <c r="D65" s="121">
        <v>39877.815030748316</v>
      </c>
    </row>
    <row r="66" spans="1:4" ht="24.6" hidden="1" customHeight="1" outlineLevel="1">
      <c r="A66" s="119" t="s">
        <v>219</v>
      </c>
      <c r="B66" s="120"/>
      <c r="C66" s="114">
        <v>31</v>
      </c>
      <c r="D66" s="121">
        <v>9894.6</v>
      </c>
    </row>
    <row r="67" spans="1:4" ht="12.6" hidden="1" customHeight="1" outlineLevel="1">
      <c r="A67" s="119" t="s">
        <v>220</v>
      </c>
      <c r="B67" s="120"/>
      <c r="C67" s="114">
        <v>309</v>
      </c>
      <c r="D67" s="121">
        <v>52521</v>
      </c>
    </row>
    <row r="68" spans="1:4" ht="15.6" customHeight="1" collapsed="1">
      <c r="A68" s="123" t="s">
        <v>291</v>
      </c>
      <c r="B68" s="120">
        <v>4.5</v>
      </c>
      <c r="C68" s="114">
        <f>SUM($C$42:$C$67)</f>
        <v>11336</v>
      </c>
      <c r="D68" s="121">
        <f>SUM($D$42:$D$67)</f>
        <v>797435.16503074823</v>
      </c>
    </row>
    <row r="69" spans="1:4" ht="24.6" hidden="1" customHeight="1" outlineLevel="1">
      <c r="A69" s="124" t="s">
        <v>280</v>
      </c>
      <c r="B69" s="125"/>
      <c r="C69" s="114">
        <v>0</v>
      </c>
      <c r="D69" s="121">
        <v>0</v>
      </c>
    </row>
    <row r="70" spans="1:4" ht="24.6" hidden="1" customHeight="1" outlineLevel="1">
      <c r="A70" s="124" t="s">
        <v>203</v>
      </c>
      <c r="B70" s="125"/>
      <c r="C70" s="114">
        <v>698</v>
      </c>
      <c r="D70" s="121">
        <v>157577</v>
      </c>
    </row>
    <row r="71" spans="1:4" ht="24.6" hidden="1" customHeight="1" outlineLevel="1">
      <c r="A71" s="124" t="s">
        <v>204</v>
      </c>
      <c r="B71" s="125"/>
      <c r="C71" s="114">
        <v>325</v>
      </c>
      <c r="D71" s="121">
        <v>75217.7</v>
      </c>
    </row>
    <row r="72" spans="1:4" ht="24.6" hidden="1" customHeight="1" outlineLevel="1">
      <c r="A72" s="124" t="s">
        <v>267</v>
      </c>
      <c r="B72" s="125"/>
      <c r="C72" s="117"/>
      <c r="D72" s="122"/>
    </row>
    <row r="73" spans="1:4" ht="24.6" hidden="1" customHeight="1" outlineLevel="1">
      <c r="A73" s="124" t="s">
        <v>274</v>
      </c>
      <c r="B73" s="125"/>
      <c r="C73" s="117">
        <v>0</v>
      </c>
      <c r="D73" s="122">
        <v>0</v>
      </c>
    </row>
    <row r="74" spans="1:4" ht="24.6" hidden="1" customHeight="1" outlineLevel="1">
      <c r="A74" s="124" t="s">
        <v>275</v>
      </c>
      <c r="B74" s="125"/>
      <c r="C74" s="117">
        <v>0</v>
      </c>
      <c r="D74" s="122">
        <v>0</v>
      </c>
    </row>
    <row r="75" spans="1:4" ht="24.6" hidden="1" customHeight="1" outlineLevel="1">
      <c r="A75" s="124" t="s">
        <v>205</v>
      </c>
      <c r="B75" s="125"/>
      <c r="C75" s="114">
        <v>415</v>
      </c>
      <c r="D75" s="121">
        <v>95524</v>
      </c>
    </row>
    <row r="76" spans="1:4" ht="24.6" hidden="1" customHeight="1" outlineLevel="1">
      <c r="A76" s="124" t="s">
        <v>206</v>
      </c>
      <c r="B76" s="125"/>
      <c r="C76" s="114">
        <v>225</v>
      </c>
      <c r="D76" s="121">
        <v>51956</v>
      </c>
    </row>
    <row r="77" spans="1:4" ht="24.6" hidden="1" customHeight="1" outlineLevel="1">
      <c r="A77" s="124" t="s">
        <v>268</v>
      </c>
      <c r="B77" s="125"/>
      <c r="C77" s="114">
        <v>1</v>
      </c>
      <c r="D77" s="121">
        <v>177.31</v>
      </c>
    </row>
    <row r="78" spans="1:4" ht="24.6" hidden="1" customHeight="1" outlineLevel="1">
      <c r="A78" s="124" t="s">
        <v>207</v>
      </c>
      <c r="B78" s="125"/>
      <c r="C78" s="114">
        <v>833</v>
      </c>
      <c r="D78" s="121">
        <v>189124</v>
      </c>
    </row>
    <row r="79" spans="1:4" ht="24.6" hidden="1" customHeight="1" outlineLevel="1">
      <c r="A79" s="124" t="s">
        <v>270</v>
      </c>
      <c r="B79" s="125"/>
      <c r="C79" s="114">
        <v>372</v>
      </c>
      <c r="D79" s="121">
        <v>84672</v>
      </c>
    </row>
    <row r="80" spans="1:4" ht="24.6" hidden="1" customHeight="1" outlineLevel="1">
      <c r="A80" s="124" t="s">
        <v>208</v>
      </c>
      <c r="B80" s="125"/>
      <c r="C80" s="114">
        <v>553</v>
      </c>
      <c r="D80" s="121">
        <v>124457</v>
      </c>
    </row>
    <row r="81" spans="1:4" ht="24.6" hidden="1" customHeight="1" outlineLevel="1">
      <c r="A81" s="124" t="s">
        <v>209</v>
      </c>
      <c r="B81" s="125"/>
      <c r="C81" s="114">
        <v>450</v>
      </c>
      <c r="D81" s="121">
        <v>101346</v>
      </c>
    </row>
    <row r="82" spans="1:4" ht="24.6" hidden="1" customHeight="1" outlineLevel="1">
      <c r="A82" s="124" t="s">
        <v>281</v>
      </c>
      <c r="B82" s="125"/>
      <c r="C82" s="114"/>
      <c r="D82" s="121"/>
    </row>
    <row r="83" spans="1:4" ht="24.6" hidden="1" customHeight="1" outlineLevel="1">
      <c r="A83" s="124" t="s">
        <v>210</v>
      </c>
      <c r="B83" s="125"/>
      <c r="C83" s="114">
        <v>191</v>
      </c>
      <c r="D83" s="121">
        <v>45128</v>
      </c>
    </row>
    <row r="84" spans="1:4" ht="24.6" hidden="1" customHeight="1" outlineLevel="1">
      <c r="A84" s="124" t="s">
        <v>211</v>
      </c>
      <c r="B84" s="125"/>
      <c r="C84" s="114">
        <v>0</v>
      </c>
      <c r="D84" s="121">
        <v>0</v>
      </c>
    </row>
    <row r="85" spans="1:4" ht="24.6" hidden="1" customHeight="1" outlineLevel="1">
      <c r="A85" s="124" t="s">
        <v>212</v>
      </c>
      <c r="B85" s="125"/>
      <c r="C85" s="114">
        <v>68</v>
      </c>
      <c r="D85" s="121">
        <v>16046</v>
      </c>
    </row>
    <row r="86" spans="1:4" ht="24.6" hidden="1" customHeight="1" outlineLevel="1">
      <c r="A86" s="124" t="s">
        <v>213</v>
      </c>
      <c r="B86" s="125"/>
      <c r="C86" s="114">
        <v>424</v>
      </c>
      <c r="D86" s="121">
        <v>96435</v>
      </c>
    </row>
    <row r="87" spans="1:4" ht="24.6" hidden="1" customHeight="1" outlineLevel="1">
      <c r="A87" s="124" t="s">
        <v>214</v>
      </c>
      <c r="B87" s="125"/>
      <c r="C87" s="114">
        <v>0</v>
      </c>
      <c r="D87" s="121">
        <v>0</v>
      </c>
    </row>
    <row r="88" spans="1:4" ht="24.6" hidden="1" customHeight="1" outlineLevel="1">
      <c r="A88" s="124" t="s">
        <v>269</v>
      </c>
      <c r="B88" s="125"/>
      <c r="C88" s="114">
        <v>0</v>
      </c>
      <c r="D88" s="121">
        <v>0</v>
      </c>
    </row>
    <row r="89" spans="1:4" ht="24.6" hidden="1" customHeight="1" outlineLevel="1">
      <c r="A89" s="124" t="s">
        <v>215</v>
      </c>
      <c r="B89" s="125"/>
      <c r="C89" s="114">
        <v>42</v>
      </c>
      <c r="D89" s="121">
        <v>9592</v>
      </c>
    </row>
    <row r="90" spans="1:4" ht="24.6" hidden="1" customHeight="1" outlineLevel="1">
      <c r="A90" s="124" t="s">
        <v>216</v>
      </c>
      <c r="B90" s="125"/>
      <c r="C90" s="114">
        <v>0</v>
      </c>
      <c r="D90" s="121">
        <v>0</v>
      </c>
    </row>
    <row r="91" spans="1:4" ht="24.6" hidden="1" customHeight="1" outlineLevel="1">
      <c r="A91" s="124" t="s">
        <v>217</v>
      </c>
      <c r="B91" s="125"/>
      <c r="C91" s="114">
        <v>2328</v>
      </c>
      <c r="D91" s="121">
        <v>491603</v>
      </c>
    </row>
    <row r="92" spans="1:4" ht="24.6" hidden="1" customHeight="1" outlineLevel="1">
      <c r="A92" s="124" t="s">
        <v>218</v>
      </c>
      <c r="B92" s="125"/>
      <c r="C92" s="114">
        <v>258</v>
      </c>
      <c r="D92" s="121">
        <v>94000.703493686116</v>
      </c>
    </row>
    <row r="93" spans="1:4" ht="24.6" hidden="1" customHeight="1" outlineLevel="1">
      <c r="A93" s="124" t="s">
        <v>219</v>
      </c>
      <c r="B93" s="125"/>
      <c r="C93" s="114">
        <v>86</v>
      </c>
      <c r="D93" s="121">
        <v>19226</v>
      </c>
    </row>
    <row r="94" spans="1:4" ht="24.6" hidden="1" customHeight="1" outlineLevel="1">
      <c r="A94" s="124" t="s">
        <v>220</v>
      </c>
      <c r="B94" s="125"/>
      <c r="C94" s="114">
        <v>385</v>
      </c>
      <c r="D94" s="121">
        <v>95039</v>
      </c>
    </row>
    <row r="95" spans="1:4" ht="15.6" customHeight="1" collapsed="1">
      <c r="A95" s="126" t="s">
        <v>292</v>
      </c>
      <c r="B95" s="125">
        <v>10</v>
      </c>
      <c r="C95" s="114">
        <f>SUM($C$69:$C$94)</f>
        <v>7654</v>
      </c>
      <c r="D95" s="121">
        <f>SUM($D$69:$D$94)</f>
        <v>1747120.7134936862</v>
      </c>
    </row>
    <row r="96" spans="1:4" ht="24.6" hidden="1" customHeight="1" outlineLevel="1">
      <c r="A96" s="119" t="s">
        <v>280</v>
      </c>
      <c r="B96" s="125"/>
      <c r="C96" s="114">
        <v>0</v>
      </c>
      <c r="D96" s="121">
        <v>0</v>
      </c>
    </row>
    <row r="97" spans="1:4" ht="24.6" hidden="1" customHeight="1" outlineLevel="1">
      <c r="A97" s="119" t="s">
        <v>203</v>
      </c>
      <c r="B97" s="125"/>
      <c r="C97" s="114">
        <v>1049</v>
      </c>
      <c r="D97" s="121">
        <v>248761</v>
      </c>
    </row>
    <row r="98" spans="1:4" ht="24.6" hidden="1" customHeight="1" outlineLevel="1">
      <c r="A98" s="119" t="s">
        <v>204</v>
      </c>
      <c r="B98" s="125"/>
      <c r="C98" s="114">
        <v>696</v>
      </c>
      <c r="D98" s="121">
        <v>182852.80000000002</v>
      </c>
    </row>
    <row r="99" spans="1:4" ht="24.6" hidden="1" customHeight="1" outlineLevel="1">
      <c r="A99" s="119" t="s">
        <v>267</v>
      </c>
      <c r="B99" s="125"/>
      <c r="C99" s="117"/>
      <c r="D99" s="122"/>
    </row>
    <row r="100" spans="1:4" ht="24.6" hidden="1" customHeight="1" outlineLevel="1">
      <c r="A100" s="119" t="s">
        <v>274</v>
      </c>
      <c r="B100" s="125"/>
      <c r="C100" s="117">
        <v>0</v>
      </c>
      <c r="D100" s="122">
        <v>0</v>
      </c>
    </row>
    <row r="101" spans="1:4" ht="24.6" hidden="1" customHeight="1" outlineLevel="1">
      <c r="A101" s="119" t="s">
        <v>275</v>
      </c>
      <c r="B101" s="125"/>
      <c r="C101" s="117">
        <v>0</v>
      </c>
      <c r="D101" s="122">
        <v>0</v>
      </c>
    </row>
    <row r="102" spans="1:4" ht="24.6" hidden="1" customHeight="1" outlineLevel="1">
      <c r="A102" s="119" t="s">
        <v>205</v>
      </c>
      <c r="B102" s="125"/>
      <c r="C102" s="114">
        <v>929</v>
      </c>
      <c r="D102" s="121">
        <v>234693</v>
      </c>
    </row>
    <row r="103" spans="1:4" ht="24.6" hidden="1" customHeight="1" outlineLevel="1">
      <c r="A103" s="119" t="s">
        <v>206</v>
      </c>
      <c r="B103" s="125"/>
      <c r="C103" s="114">
        <v>491</v>
      </c>
      <c r="D103" s="121">
        <v>122153</v>
      </c>
    </row>
    <row r="104" spans="1:4" ht="24.6" hidden="1" customHeight="1" outlineLevel="1">
      <c r="A104" s="119" t="s">
        <v>268</v>
      </c>
      <c r="B104" s="125"/>
      <c r="C104" s="114">
        <v>0</v>
      </c>
      <c r="D104" s="121">
        <v>0</v>
      </c>
    </row>
    <row r="105" spans="1:4" ht="24.6" hidden="1" customHeight="1" outlineLevel="1">
      <c r="A105" s="119" t="s">
        <v>207</v>
      </c>
      <c r="B105" s="125"/>
      <c r="C105" s="114">
        <v>1772</v>
      </c>
      <c r="D105" s="121">
        <v>462130</v>
      </c>
    </row>
    <row r="106" spans="1:4" ht="24.6" hidden="1" customHeight="1" outlineLevel="1">
      <c r="A106" s="119" t="s">
        <v>270</v>
      </c>
      <c r="B106" s="125"/>
      <c r="C106" s="114">
        <v>763</v>
      </c>
      <c r="D106" s="121">
        <v>189831.84999999998</v>
      </c>
    </row>
    <row r="107" spans="1:4" ht="24.6" hidden="1" customHeight="1" outlineLevel="1">
      <c r="A107" s="119" t="s">
        <v>208</v>
      </c>
      <c r="B107" s="125"/>
      <c r="C107" s="114">
        <v>1073</v>
      </c>
      <c r="D107" s="121">
        <v>272374</v>
      </c>
    </row>
    <row r="108" spans="1:4" ht="24.6" hidden="1" customHeight="1" outlineLevel="1">
      <c r="A108" s="119" t="s">
        <v>209</v>
      </c>
      <c r="B108" s="125"/>
      <c r="C108" s="114">
        <v>888</v>
      </c>
      <c r="D108" s="121">
        <v>228644</v>
      </c>
    </row>
    <row r="109" spans="1:4" ht="24.6" hidden="1" customHeight="1" outlineLevel="1">
      <c r="A109" s="119" t="s">
        <v>281</v>
      </c>
      <c r="B109" s="125"/>
      <c r="C109" s="114"/>
      <c r="D109" s="121"/>
    </row>
    <row r="110" spans="1:4" ht="24.6" hidden="1" customHeight="1" outlineLevel="1">
      <c r="A110" s="119" t="s">
        <v>210</v>
      </c>
      <c r="B110" s="125"/>
      <c r="C110" s="114">
        <v>289</v>
      </c>
      <c r="D110" s="121">
        <v>77904</v>
      </c>
    </row>
    <row r="111" spans="1:4" ht="24.6" hidden="1" customHeight="1" outlineLevel="1">
      <c r="A111" s="119" t="s">
        <v>211</v>
      </c>
      <c r="B111" s="125"/>
      <c r="C111" s="114">
        <v>0</v>
      </c>
      <c r="D111" s="121">
        <v>0</v>
      </c>
    </row>
    <row r="112" spans="1:4" ht="24.6" hidden="1" customHeight="1" outlineLevel="1">
      <c r="A112" s="119" t="s">
        <v>212</v>
      </c>
      <c r="B112" s="125"/>
      <c r="C112" s="114">
        <v>131</v>
      </c>
      <c r="D112" s="121">
        <v>34532</v>
      </c>
    </row>
    <row r="113" spans="1:4" ht="24.6" hidden="1" customHeight="1" outlineLevel="1">
      <c r="A113" s="119" t="s">
        <v>213</v>
      </c>
      <c r="B113" s="125"/>
      <c r="C113" s="114">
        <v>796</v>
      </c>
      <c r="D113" s="121">
        <v>203761</v>
      </c>
    </row>
    <row r="114" spans="1:4" ht="24.6" hidden="1" customHeight="1" outlineLevel="1">
      <c r="A114" s="119" t="s">
        <v>214</v>
      </c>
      <c r="B114" s="125"/>
      <c r="C114" s="114">
        <v>2</v>
      </c>
      <c r="D114" s="121">
        <v>200</v>
      </c>
    </row>
    <row r="115" spans="1:4" ht="24.6" hidden="1" customHeight="1" outlineLevel="1">
      <c r="A115" s="119" t="s">
        <v>269</v>
      </c>
      <c r="B115" s="125"/>
      <c r="C115" s="114">
        <v>4</v>
      </c>
      <c r="D115" s="121">
        <v>1038</v>
      </c>
    </row>
    <row r="116" spans="1:4" ht="24.6" hidden="1" customHeight="1" outlineLevel="1">
      <c r="A116" s="119" t="s">
        <v>215</v>
      </c>
      <c r="B116" s="125"/>
      <c r="C116" s="114">
        <v>232</v>
      </c>
      <c r="D116" s="121">
        <v>64905.9</v>
      </c>
    </row>
    <row r="117" spans="1:4" ht="24.6" hidden="1" customHeight="1" outlineLevel="1">
      <c r="A117" s="119" t="s">
        <v>216</v>
      </c>
      <c r="B117" s="125"/>
      <c r="C117" s="114">
        <v>5</v>
      </c>
      <c r="D117" s="121">
        <v>1352</v>
      </c>
    </row>
    <row r="118" spans="1:4" ht="24.6" hidden="1" customHeight="1" outlineLevel="1">
      <c r="A118" s="119" t="s">
        <v>217</v>
      </c>
      <c r="B118" s="125"/>
      <c r="C118" s="114">
        <v>4473</v>
      </c>
      <c r="D118" s="121">
        <v>1003071.4500000001</v>
      </c>
    </row>
    <row r="119" spans="1:4" ht="24.6" hidden="1" customHeight="1" outlineLevel="1">
      <c r="A119" s="119" t="s">
        <v>218</v>
      </c>
      <c r="B119" s="125"/>
      <c r="C119" s="114">
        <v>663</v>
      </c>
      <c r="D119" s="121">
        <v>274640.45218509051</v>
      </c>
    </row>
    <row r="120" spans="1:4" ht="24.6" hidden="1" customHeight="1" outlineLevel="1">
      <c r="A120" s="119" t="s">
        <v>219</v>
      </c>
      <c r="B120" s="125"/>
      <c r="C120" s="114">
        <v>189</v>
      </c>
      <c r="D120" s="121">
        <v>51542.85</v>
      </c>
    </row>
    <row r="121" spans="1:4" ht="24.6" hidden="1" customHeight="1" outlineLevel="1">
      <c r="A121" s="119" t="s">
        <v>220</v>
      </c>
      <c r="B121" s="125"/>
      <c r="C121" s="114">
        <v>969</v>
      </c>
      <c r="D121" s="121">
        <v>285120</v>
      </c>
    </row>
    <row r="122" spans="1:4" ht="15.6" customHeight="1" collapsed="1">
      <c r="A122" s="123" t="s">
        <v>293</v>
      </c>
      <c r="B122" s="125">
        <v>20</v>
      </c>
      <c r="C122" s="114">
        <f>SUM($C$96:$C$121)</f>
        <v>15414</v>
      </c>
      <c r="D122" s="121">
        <f>SUM($D$96:$D$121)</f>
        <v>3939507.3021850907</v>
      </c>
    </row>
    <row r="123" spans="1:4" ht="24.6" hidden="1" customHeight="1" outlineLevel="1">
      <c r="A123" s="127" t="s">
        <v>280</v>
      </c>
      <c r="B123" s="128"/>
      <c r="C123" s="129">
        <v>0</v>
      </c>
      <c r="D123" s="130">
        <v>0</v>
      </c>
    </row>
    <row r="124" spans="1:4" ht="24.6" hidden="1" customHeight="1" outlineLevel="1">
      <c r="A124" s="127" t="s">
        <v>203</v>
      </c>
      <c r="B124" s="128"/>
      <c r="C124" s="129">
        <v>931</v>
      </c>
      <c r="D124" s="130">
        <v>279778</v>
      </c>
    </row>
    <row r="125" spans="1:4" ht="24.6" hidden="1" customHeight="1" outlineLevel="1">
      <c r="A125" s="127" t="s">
        <v>204</v>
      </c>
      <c r="B125" s="128"/>
      <c r="C125" s="129">
        <v>876</v>
      </c>
      <c r="D125" s="130">
        <v>260882.25</v>
      </c>
    </row>
    <row r="126" spans="1:4" ht="24.6" hidden="1" customHeight="1" outlineLevel="1">
      <c r="A126" s="127" t="s">
        <v>267</v>
      </c>
      <c r="B126" s="128"/>
      <c r="C126" s="131"/>
      <c r="D126" s="132"/>
    </row>
    <row r="127" spans="1:4" ht="24.6" hidden="1" customHeight="1" outlineLevel="1">
      <c r="A127" s="127" t="s">
        <v>274</v>
      </c>
      <c r="B127" s="128"/>
      <c r="C127" s="131">
        <v>0</v>
      </c>
      <c r="D127" s="132">
        <v>0</v>
      </c>
    </row>
    <row r="128" spans="1:4" ht="24.6" hidden="1" customHeight="1" outlineLevel="1">
      <c r="A128" s="127" t="s">
        <v>275</v>
      </c>
      <c r="B128" s="128"/>
      <c r="C128" s="131">
        <v>2</v>
      </c>
      <c r="D128" s="132">
        <v>437</v>
      </c>
    </row>
    <row r="129" spans="1:4" ht="24.6" hidden="1" customHeight="1" outlineLevel="1">
      <c r="A129" s="127" t="s">
        <v>205</v>
      </c>
      <c r="B129" s="128"/>
      <c r="C129" s="129">
        <v>1158</v>
      </c>
      <c r="D129" s="130">
        <v>353425</v>
      </c>
    </row>
    <row r="130" spans="1:4" ht="24.6" hidden="1" customHeight="1" outlineLevel="1">
      <c r="A130" s="127" t="s">
        <v>206</v>
      </c>
      <c r="B130" s="128"/>
      <c r="C130" s="129">
        <v>557</v>
      </c>
      <c r="D130" s="130">
        <v>162778</v>
      </c>
    </row>
    <row r="131" spans="1:4" ht="24.6" hidden="1" customHeight="1" outlineLevel="1">
      <c r="A131" s="127" t="s">
        <v>268</v>
      </c>
      <c r="B131" s="128"/>
      <c r="C131" s="129">
        <v>0</v>
      </c>
      <c r="D131" s="130">
        <v>0</v>
      </c>
    </row>
    <row r="132" spans="1:4" ht="24.6" hidden="1" customHeight="1" outlineLevel="1">
      <c r="A132" s="127" t="s">
        <v>207</v>
      </c>
      <c r="B132" s="128"/>
      <c r="C132" s="129">
        <v>2140</v>
      </c>
      <c r="D132" s="130">
        <v>668096</v>
      </c>
    </row>
    <row r="133" spans="1:4" ht="24.6" hidden="1" customHeight="1" outlineLevel="1">
      <c r="A133" s="127" t="s">
        <v>270</v>
      </c>
      <c r="B133" s="128"/>
      <c r="C133" s="129">
        <v>977</v>
      </c>
      <c r="D133" s="130">
        <v>286249.40000000002</v>
      </c>
    </row>
    <row r="134" spans="1:4" ht="24.6" hidden="1" customHeight="1" outlineLevel="1">
      <c r="A134" s="127" t="s">
        <v>208</v>
      </c>
      <c r="B134" s="128"/>
      <c r="C134" s="129">
        <v>1200</v>
      </c>
      <c r="D134" s="130">
        <v>360037</v>
      </c>
    </row>
    <row r="135" spans="1:4" ht="24.6" hidden="1" customHeight="1" outlineLevel="1">
      <c r="A135" s="127" t="s">
        <v>209</v>
      </c>
      <c r="B135" s="128"/>
      <c r="C135" s="129">
        <v>1087</v>
      </c>
      <c r="D135" s="130">
        <v>326287</v>
      </c>
    </row>
    <row r="136" spans="1:4" ht="24.6" hidden="1" customHeight="1" outlineLevel="1">
      <c r="A136" s="127" t="s">
        <v>281</v>
      </c>
      <c r="B136" s="128"/>
      <c r="C136" s="129"/>
      <c r="D136" s="130"/>
    </row>
    <row r="137" spans="1:4" ht="24.6" hidden="1" customHeight="1" outlineLevel="1">
      <c r="A137" s="127" t="s">
        <v>210</v>
      </c>
      <c r="B137" s="128"/>
      <c r="C137" s="129">
        <v>343</v>
      </c>
      <c r="D137" s="130">
        <v>108784</v>
      </c>
    </row>
    <row r="138" spans="1:4" ht="24.6" hidden="1" customHeight="1" outlineLevel="1">
      <c r="A138" s="127" t="s">
        <v>211</v>
      </c>
      <c r="B138" s="128"/>
      <c r="C138" s="129">
        <v>0</v>
      </c>
      <c r="D138" s="130">
        <v>0</v>
      </c>
    </row>
    <row r="139" spans="1:4" ht="24.6" hidden="1" customHeight="1" outlineLevel="1">
      <c r="A139" s="127" t="s">
        <v>212</v>
      </c>
      <c r="B139" s="128"/>
      <c r="C139" s="129">
        <v>154</v>
      </c>
      <c r="D139" s="130">
        <v>51289</v>
      </c>
    </row>
    <row r="140" spans="1:4" ht="24.6" hidden="1" customHeight="1" outlineLevel="1">
      <c r="A140" s="127" t="s">
        <v>213</v>
      </c>
      <c r="B140" s="128"/>
      <c r="C140" s="129">
        <v>1079</v>
      </c>
      <c r="D140" s="130">
        <v>328336</v>
      </c>
    </row>
    <row r="141" spans="1:4" ht="24.6" hidden="1" customHeight="1" outlineLevel="1">
      <c r="A141" s="127" t="s">
        <v>214</v>
      </c>
      <c r="B141" s="128"/>
      <c r="C141" s="129">
        <v>1</v>
      </c>
      <c r="D141" s="130">
        <v>100</v>
      </c>
    </row>
    <row r="142" spans="1:4" ht="24.6" hidden="1" customHeight="1" outlineLevel="1">
      <c r="A142" s="127" t="s">
        <v>269</v>
      </c>
      <c r="B142" s="128"/>
      <c r="C142" s="129">
        <v>14</v>
      </c>
      <c r="D142" s="130">
        <v>4819</v>
      </c>
    </row>
    <row r="143" spans="1:4" ht="24.6" hidden="1" customHeight="1" outlineLevel="1">
      <c r="A143" s="127" t="s">
        <v>215</v>
      </c>
      <c r="B143" s="128"/>
      <c r="C143" s="129">
        <v>333</v>
      </c>
      <c r="D143" s="130">
        <v>100244</v>
      </c>
    </row>
    <row r="144" spans="1:4" ht="24.6" hidden="1" customHeight="1" outlineLevel="1">
      <c r="A144" s="127" t="s">
        <v>216</v>
      </c>
      <c r="B144" s="128"/>
      <c r="C144" s="129">
        <v>6</v>
      </c>
      <c r="D144" s="130">
        <v>1900</v>
      </c>
    </row>
    <row r="145" spans="1:4" ht="24.6" hidden="1" customHeight="1" outlineLevel="1">
      <c r="A145" s="127" t="s">
        <v>217</v>
      </c>
      <c r="B145" s="128"/>
      <c r="C145" s="129">
        <v>4034</v>
      </c>
      <c r="D145" s="130">
        <v>1181121.1499999999</v>
      </c>
    </row>
    <row r="146" spans="1:4" ht="24.6" hidden="1" customHeight="1" outlineLevel="1">
      <c r="A146" s="127" t="s">
        <v>218</v>
      </c>
      <c r="B146" s="128"/>
      <c r="C146" s="129">
        <v>769</v>
      </c>
      <c r="D146" s="130">
        <v>386337.24635672307</v>
      </c>
    </row>
    <row r="147" spans="1:4" ht="24.6" hidden="1" customHeight="1" outlineLevel="1">
      <c r="A147" s="127" t="s">
        <v>219</v>
      </c>
      <c r="B147" s="128"/>
      <c r="C147" s="129">
        <v>260</v>
      </c>
      <c r="D147" s="130">
        <v>84440.049999999988</v>
      </c>
    </row>
    <row r="148" spans="1:4" ht="24.6" hidden="1" customHeight="1" outlineLevel="1">
      <c r="A148" s="127" t="s">
        <v>220</v>
      </c>
      <c r="B148" s="128"/>
      <c r="C148" s="129">
        <v>1549</v>
      </c>
      <c r="D148" s="130">
        <v>567663.19999999995</v>
      </c>
    </row>
    <row r="149" spans="1:4" ht="15.6" customHeight="1" collapsed="1">
      <c r="A149" s="133" t="s">
        <v>294</v>
      </c>
      <c r="B149" s="128">
        <v>30</v>
      </c>
      <c r="C149" s="129">
        <f>SUM($C$123:$C$148)</f>
        <v>17470</v>
      </c>
      <c r="D149" s="130">
        <f>SUM($D$123:$D$148)</f>
        <v>5513003.2963567227</v>
      </c>
    </row>
    <row r="150" spans="1:4" ht="24.6" hidden="1" customHeight="1" outlineLevel="1">
      <c r="A150" s="127" t="s">
        <v>280</v>
      </c>
      <c r="B150" s="128"/>
      <c r="C150" s="129">
        <v>0</v>
      </c>
      <c r="D150" s="130">
        <v>0</v>
      </c>
    </row>
    <row r="151" spans="1:4" ht="24.6" hidden="1" customHeight="1" outlineLevel="1">
      <c r="A151" s="127" t="s">
        <v>203</v>
      </c>
      <c r="B151" s="128"/>
      <c r="C151" s="129">
        <v>995</v>
      </c>
      <c r="D151" s="130">
        <v>352232</v>
      </c>
    </row>
    <row r="152" spans="1:4" ht="24.6" hidden="1" customHeight="1" outlineLevel="1">
      <c r="A152" s="127" t="s">
        <v>204</v>
      </c>
      <c r="B152" s="128"/>
      <c r="C152" s="129">
        <v>994</v>
      </c>
      <c r="D152" s="130">
        <v>352265.65</v>
      </c>
    </row>
    <row r="153" spans="1:4" ht="24.6" hidden="1" customHeight="1" outlineLevel="1">
      <c r="A153" s="127" t="s">
        <v>267</v>
      </c>
      <c r="B153" s="128"/>
      <c r="C153" s="131"/>
      <c r="D153" s="132"/>
    </row>
    <row r="154" spans="1:4" ht="24.6" hidden="1" customHeight="1" outlineLevel="1">
      <c r="A154" s="127" t="s">
        <v>274</v>
      </c>
      <c r="B154" s="128"/>
      <c r="C154" s="131">
        <v>0</v>
      </c>
      <c r="D154" s="132">
        <v>0</v>
      </c>
    </row>
    <row r="155" spans="1:4" ht="24.6" hidden="1" customHeight="1" outlineLevel="1">
      <c r="A155" s="127" t="s">
        <v>275</v>
      </c>
      <c r="B155" s="128"/>
      <c r="C155" s="131">
        <v>0</v>
      </c>
      <c r="D155" s="132">
        <v>0</v>
      </c>
    </row>
    <row r="156" spans="1:4" ht="24.6" hidden="1" customHeight="1" outlineLevel="1">
      <c r="A156" s="127" t="s">
        <v>205</v>
      </c>
      <c r="B156" s="128"/>
      <c r="C156" s="129">
        <v>1415</v>
      </c>
      <c r="D156" s="130">
        <v>501965</v>
      </c>
    </row>
    <row r="157" spans="1:4" ht="24.6" hidden="1" customHeight="1" outlineLevel="1">
      <c r="A157" s="127" t="s">
        <v>206</v>
      </c>
      <c r="B157" s="128"/>
      <c r="C157" s="129">
        <v>598</v>
      </c>
      <c r="D157" s="130">
        <v>210080</v>
      </c>
    </row>
    <row r="158" spans="1:4" ht="24.6" hidden="1" customHeight="1" outlineLevel="1">
      <c r="A158" s="127" t="s">
        <v>268</v>
      </c>
      <c r="B158" s="128"/>
      <c r="C158" s="129">
        <v>2</v>
      </c>
      <c r="D158" s="130">
        <v>538.75</v>
      </c>
    </row>
    <row r="159" spans="1:4" ht="24.6" hidden="1" customHeight="1" outlineLevel="1">
      <c r="A159" s="127" t="s">
        <v>207</v>
      </c>
      <c r="B159" s="128"/>
      <c r="C159" s="129">
        <v>2449</v>
      </c>
      <c r="D159" s="130">
        <v>869483</v>
      </c>
    </row>
    <row r="160" spans="1:4" ht="24.6" hidden="1" customHeight="1" outlineLevel="1">
      <c r="A160" s="127" t="s">
        <v>270</v>
      </c>
      <c r="B160" s="128"/>
      <c r="C160" s="129">
        <v>1256</v>
      </c>
      <c r="D160" s="130">
        <v>447872.90000000008</v>
      </c>
    </row>
    <row r="161" spans="1:4" ht="24.6" hidden="1" customHeight="1" outlineLevel="1">
      <c r="A161" s="127" t="s">
        <v>208</v>
      </c>
      <c r="B161" s="128"/>
      <c r="C161" s="129">
        <v>1409</v>
      </c>
      <c r="D161" s="130">
        <v>489595</v>
      </c>
    </row>
    <row r="162" spans="1:4" ht="24.6" hidden="1" customHeight="1" outlineLevel="1">
      <c r="A162" s="127" t="s">
        <v>209</v>
      </c>
      <c r="B162" s="128"/>
      <c r="C162" s="129">
        <v>1154</v>
      </c>
      <c r="D162" s="130">
        <v>412877</v>
      </c>
    </row>
    <row r="163" spans="1:4" ht="24.6" hidden="1" customHeight="1" outlineLevel="1">
      <c r="A163" s="127" t="s">
        <v>281</v>
      </c>
      <c r="B163" s="128"/>
      <c r="C163" s="129"/>
      <c r="D163" s="130"/>
    </row>
    <row r="164" spans="1:4" ht="24.6" hidden="1" customHeight="1" outlineLevel="1">
      <c r="A164" s="127" t="s">
        <v>210</v>
      </c>
      <c r="B164" s="128"/>
      <c r="C164" s="129">
        <v>397</v>
      </c>
      <c r="D164" s="130">
        <v>141974</v>
      </c>
    </row>
    <row r="165" spans="1:4" ht="24.6" hidden="1" customHeight="1" outlineLevel="1">
      <c r="A165" s="127" t="s">
        <v>211</v>
      </c>
      <c r="B165" s="128"/>
      <c r="C165" s="129">
        <v>2</v>
      </c>
      <c r="D165" s="130">
        <v>844</v>
      </c>
    </row>
    <row r="166" spans="1:4" ht="24.6" hidden="1" customHeight="1" outlineLevel="1">
      <c r="A166" s="127" t="s">
        <v>212</v>
      </c>
      <c r="B166" s="128"/>
      <c r="C166" s="129">
        <v>221</v>
      </c>
      <c r="D166" s="130">
        <v>82268</v>
      </c>
    </row>
    <row r="167" spans="1:4" ht="24.6" hidden="1" customHeight="1" outlineLevel="1">
      <c r="A167" s="127" t="s">
        <v>213</v>
      </c>
      <c r="B167" s="128"/>
      <c r="C167" s="129">
        <v>1388</v>
      </c>
      <c r="D167" s="130">
        <v>492972.14999999997</v>
      </c>
    </row>
    <row r="168" spans="1:4" ht="24.6" hidden="1" customHeight="1" outlineLevel="1">
      <c r="A168" s="127" t="s">
        <v>214</v>
      </c>
      <c r="B168" s="128"/>
      <c r="C168" s="129">
        <v>2</v>
      </c>
      <c r="D168" s="130">
        <v>550</v>
      </c>
    </row>
    <row r="169" spans="1:4" ht="24.6" hidden="1" customHeight="1" outlineLevel="1">
      <c r="A169" s="127" t="s">
        <v>269</v>
      </c>
      <c r="B169" s="128"/>
      <c r="C169" s="129">
        <v>6</v>
      </c>
      <c r="D169" s="130">
        <v>2432</v>
      </c>
    </row>
    <row r="170" spans="1:4" ht="24.6" hidden="1" customHeight="1" outlineLevel="1">
      <c r="A170" s="127" t="s">
        <v>215</v>
      </c>
      <c r="B170" s="128"/>
      <c r="C170" s="129">
        <v>278</v>
      </c>
      <c r="D170" s="130">
        <v>98452</v>
      </c>
    </row>
    <row r="171" spans="1:4" ht="24.6" hidden="1" customHeight="1" outlineLevel="1">
      <c r="A171" s="127" t="s">
        <v>216</v>
      </c>
      <c r="B171" s="128"/>
      <c r="C171" s="129">
        <v>7</v>
      </c>
      <c r="D171" s="130">
        <v>2426</v>
      </c>
    </row>
    <row r="172" spans="1:4" ht="24.6" hidden="1" customHeight="1" outlineLevel="1">
      <c r="A172" s="127" t="s">
        <v>217</v>
      </c>
      <c r="B172" s="128"/>
      <c r="C172" s="129">
        <v>4039</v>
      </c>
      <c r="D172" s="130">
        <v>1375107.9999999998</v>
      </c>
    </row>
    <row r="173" spans="1:4" ht="24.6" hidden="1" customHeight="1" outlineLevel="1">
      <c r="A173" s="127" t="s">
        <v>218</v>
      </c>
      <c r="B173" s="128"/>
      <c r="C173" s="129">
        <v>865</v>
      </c>
      <c r="D173" s="130">
        <v>499468.17101970169</v>
      </c>
    </row>
    <row r="174" spans="1:4" ht="24.6" hidden="1" customHeight="1" outlineLevel="1">
      <c r="A174" s="127" t="s">
        <v>219</v>
      </c>
      <c r="B174" s="128"/>
      <c r="C174" s="129">
        <v>330</v>
      </c>
      <c r="D174" s="130">
        <v>123150.68000000002</v>
      </c>
    </row>
    <row r="175" spans="1:4" ht="24.6" hidden="1" customHeight="1" outlineLevel="1">
      <c r="A175" s="127" t="s">
        <v>220</v>
      </c>
      <c r="B175" s="128"/>
      <c r="C175" s="129">
        <v>1668</v>
      </c>
      <c r="D175" s="130">
        <v>725502.75</v>
      </c>
    </row>
    <row r="176" spans="1:4" ht="15.6" customHeight="1" collapsed="1">
      <c r="A176" s="133" t="s">
        <v>295</v>
      </c>
      <c r="B176" s="128">
        <v>40</v>
      </c>
      <c r="C176" s="129">
        <f>SUM($C$150:$C$175)</f>
        <v>19475</v>
      </c>
      <c r="D176" s="130">
        <f>SUM($D$150:$D$175)</f>
        <v>7182057.0510197012</v>
      </c>
    </row>
    <row r="177" spans="1:4" ht="24.6" hidden="1" customHeight="1" outlineLevel="1">
      <c r="A177" s="127" t="s">
        <v>280</v>
      </c>
      <c r="B177" s="128"/>
      <c r="C177" s="129">
        <v>0</v>
      </c>
      <c r="D177" s="130">
        <v>0</v>
      </c>
    </row>
    <row r="178" spans="1:4" ht="24.6" hidden="1" customHeight="1" outlineLevel="1">
      <c r="A178" s="127" t="s">
        <v>203</v>
      </c>
      <c r="B178" s="128"/>
      <c r="C178" s="129">
        <v>1047</v>
      </c>
      <c r="D178" s="130">
        <v>424180</v>
      </c>
    </row>
    <row r="179" spans="1:4" ht="24.6" hidden="1" customHeight="1" outlineLevel="1">
      <c r="A179" s="127" t="s">
        <v>204</v>
      </c>
      <c r="B179" s="128"/>
      <c r="C179" s="129">
        <v>1046</v>
      </c>
      <c r="D179" s="130">
        <v>400588.60000000003</v>
      </c>
    </row>
    <row r="180" spans="1:4" ht="24.6" hidden="1" customHeight="1" outlineLevel="1">
      <c r="A180" s="127" t="s">
        <v>267</v>
      </c>
      <c r="B180" s="128"/>
      <c r="C180" s="131"/>
      <c r="D180" s="132"/>
    </row>
    <row r="181" spans="1:4" ht="24.6" hidden="1" customHeight="1" outlineLevel="1">
      <c r="A181" s="127" t="s">
        <v>274</v>
      </c>
      <c r="B181" s="128"/>
      <c r="C181" s="131">
        <v>0</v>
      </c>
      <c r="D181" s="132">
        <v>0</v>
      </c>
    </row>
    <row r="182" spans="1:4" ht="24.6" hidden="1" customHeight="1" outlineLevel="1">
      <c r="A182" s="127" t="s">
        <v>275</v>
      </c>
      <c r="B182" s="128"/>
      <c r="C182" s="131">
        <v>0</v>
      </c>
      <c r="D182" s="132">
        <v>0</v>
      </c>
    </row>
    <row r="183" spans="1:4" ht="24.6" hidden="1" customHeight="1" outlineLevel="1">
      <c r="A183" s="127" t="s">
        <v>205</v>
      </c>
      <c r="B183" s="128"/>
      <c r="C183" s="129">
        <v>1713</v>
      </c>
      <c r="D183" s="130">
        <v>684175</v>
      </c>
    </row>
    <row r="184" spans="1:4" ht="24.6" hidden="1" customHeight="1" outlineLevel="1">
      <c r="A184" s="127" t="s">
        <v>206</v>
      </c>
      <c r="B184" s="128"/>
      <c r="C184" s="129">
        <v>620</v>
      </c>
      <c r="D184" s="130">
        <v>233352</v>
      </c>
    </row>
    <row r="185" spans="1:4" ht="24.6" hidden="1" customHeight="1" outlineLevel="1">
      <c r="A185" s="127" t="s">
        <v>268</v>
      </c>
      <c r="B185" s="128"/>
      <c r="C185" s="129">
        <v>0</v>
      </c>
      <c r="D185" s="130">
        <v>0</v>
      </c>
    </row>
    <row r="186" spans="1:4" ht="24.6" hidden="1" customHeight="1" outlineLevel="1">
      <c r="A186" s="127" t="s">
        <v>270</v>
      </c>
      <c r="B186" s="128"/>
      <c r="C186" s="129">
        <v>1666</v>
      </c>
      <c r="D186" s="130">
        <v>688913</v>
      </c>
    </row>
    <row r="187" spans="1:4" ht="24.6" hidden="1" customHeight="1" outlineLevel="1">
      <c r="A187" s="127" t="s">
        <v>207</v>
      </c>
      <c r="B187" s="128"/>
      <c r="C187" s="129">
        <v>2683</v>
      </c>
      <c r="D187" s="130">
        <v>1057848</v>
      </c>
    </row>
    <row r="188" spans="1:4" ht="24.6" hidden="1" customHeight="1" outlineLevel="1">
      <c r="A188" s="127" t="s">
        <v>208</v>
      </c>
      <c r="B188" s="128"/>
      <c r="C188" s="129">
        <v>1572</v>
      </c>
      <c r="D188" s="130">
        <v>619114</v>
      </c>
    </row>
    <row r="189" spans="1:4" ht="24.6" hidden="1" customHeight="1" outlineLevel="1">
      <c r="A189" s="127" t="s">
        <v>209</v>
      </c>
      <c r="B189" s="128"/>
      <c r="C189" s="129">
        <v>1337</v>
      </c>
      <c r="D189" s="130">
        <v>523953</v>
      </c>
    </row>
    <row r="190" spans="1:4" ht="24.6" hidden="1" customHeight="1" outlineLevel="1">
      <c r="A190" s="127" t="s">
        <v>281</v>
      </c>
      <c r="B190" s="128"/>
      <c r="C190" s="129"/>
      <c r="D190" s="130"/>
    </row>
    <row r="191" spans="1:4" ht="24.6" hidden="1" customHeight="1" outlineLevel="1">
      <c r="A191" s="127" t="s">
        <v>210</v>
      </c>
      <c r="B191" s="128"/>
      <c r="C191" s="129">
        <v>469</v>
      </c>
      <c r="D191" s="130">
        <v>188188</v>
      </c>
    </row>
    <row r="192" spans="1:4" ht="24.6" hidden="1" customHeight="1" outlineLevel="1">
      <c r="A192" s="127" t="s">
        <v>211</v>
      </c>
      <c r="B192" s="128"/>
      <c r="C192" s="129">
        <v>1</v>
      </c>
      <c r="D192" s="130">
        <v>482</v>
      </c>
    </row>
    <row r="193" spans="1:4" ht="24.6" hidden="1" customHeight="1" outlineLevel="1">
      <c r="A193" s="127" t="s">
        <v>212</v>
      </c>
      <c r="B193" s="128"/>
      <c r="C193" s="129">
        <v>280</v>
      </c>
      <c r="D193" s="130">
        <v>122985.2</v>
      </c>
    </row>
    <row r="194" spans="1:4" ht="24.6" hidden="1" customHeight="1" outlineLevel="1">
      <c r="A194" s="127" t="s">
        <v>213</v>
      </c>
      <c r="B194" s="128"/>
      <c r="C194" s="129">
        <v>1681</v>
      </c>
      <c r="D194" s="130">
        <v>696998.25</v>
      </c>
    </row>
    <row r="195" spans="1:4" ht="24.6" hidden="1" customHeight="1" outlineLevel="1">
      <c r="A195" s="127" t="s">
        <v>214</v>
      </c>
      <c r="B195" s="128"/>
      <c r="C195" s="129">
        <v>7</v>
      </c>
      <c r="D195" s="130">
        <v>700</v>
      </c>
    </row>
    <row r="196" spans="1:4" ht="24.6" hidden="1" customHeight="1" outlineLevel="1">
      <c r="A196" s="127" t="s">
        <v>269</v>
      </c>
      <c r="B196" s="128"/>
      <c r="C196" s="129">
        <v>19</v>
      </c>
      <c r="D196" s="130">
        <v>9238</v>
      </c>
    </row>
    <row r="197" spans="1:4" ht="24.6" hidden="1" customHeight="1" outlineLevel="1">
      <c r="A197" s="127" t="s">
        <v>215</v>
      </c>
      <c r="B197" s="128"/>
      <c r="C197" s="129">
        <v>282</v>
      </c>
      <c r="D197" s="130">
        <v>99633</v>
      </c>
    </row>
    <row r="198" spans="1:4" ht="24.6" hidden="1" customHeight="1" outlineLevel="1">
      <c r="A198" s="127" t="s">
        <v>216</v>
      </c>
      <c r="B198" s="128"/>
      <c r="C198" s="129">
        <v>7</v>
      </c>
      <c r="D198" s="130">
        <v>2678</v>
      </c>
    </row>
    <row r="199" spans="1:4" ht="24.6" hidden="1" customHeight="1" outlineLevel="1">
      <c r="A199" s="127" t="s">
        <v>217</v>
      </c>
      <c r="B199" s="128"/>
      <c r="C199" s="129">
        <v>4427</v>
      </c>
      <c r="D199" s="130">
        <v>1729277.93</v>
      </c>
    </row>
    <row r="200" spans="1:4" ht="24.6" hidden="1" customHeight="1" outlineLevel="1">
      <c r="A200" s="127" t="s">
        <v>218</v>
      </c>
      <c r="B200" s="128"/>
      <c r="C200" s="129">
        <v>1009</v>
      </c>
      <c r="D200" s="130">
        <v>630522.18782949878</v>
      </c>
    </row>
    <row r="201" spans="1:4" ht="24.6" hidden="1" customHeight="1" outlineLevel="1">
      <c r="A201" s="127" t="s">
        <v>219</v>
      </c>
      <c r="B201" s="128"/>
      <c r="C201" s="129">
        <v>501</v>
      </c>
      <c r="D201" s="130">
        <v>214055.57999999996</v>
      </c>
    </row>
    <row r="202" spans="1:4" ht="24.6" hidden="1" customHeight="1" outlineLevel="1">
      <c r="A202" s="127" t="s">
        <v>220</v>
      </c>
      <c r="B202" s="128"/>
      <c r="C202" s="129">
        <v>1714</v>
      </c>
      <c r="D202" s="130">
        <v>884146.1</v>
      </c>
    </row>
    <row r="203" spans="1:4" ht="15.6" customHeight="1" collapsed="1">
      <c r="A203" s="133" t="s">
        <v>296</v>
      </c>
      <c r="B203" s="128">
        <v>50</v>
      </c>
      <c r="C203" s="129">
        <f>SUM($C$177:$C$202)</f>
        <v>22081</v>
      </c>
      <c r="D203" s="130">
        <f>SUM($D$177:$D$202)</f>
        <v>9211027.8478294984</v>
      </c>
    </row>
    <row r="204" spans="1:4" ht="24.6" hidden="1" customHeight="1" outlineLevel="1">
      <c r="A204" s="127" t="s">
        <v>280</v>
      </c>
      <c r="B204" s="128"/>
      <c r="C204" s="129">
        <v>0</v>
      </c>
      <c r="D204" s="130">
        <v>0</v>
      </c>
    </row>
    <row r="205" spans="1:4" ht="24.6" hidden="1" customHeight="1" outlineLevel="1">
      <c r="A205" s="127" t="s">
        <v>203</v>
      </c>
      <c r="B205" s="128"/>
      <c r="C205" s="129">
        <v>1126</v>
      </c>
      <c r="D205" s="130">
        <v>492171</v>
      </c>
    </row>
    <row r="206" spans="1:4" ht="24.6" hidden="1" customHeight="1" outlineLevel="1">
      <c r="A206" s="127" t="s">
        <v>204</v>
      </c>
      <c r="B206" s="128"/>
      <c r="C206" s="129">
        <v>1254</v>
      </c>
      <c r="D206" s="130">
        <v>532313.69999999995</v>
      </c>
    </row>
    <row r="207" spans="1:4" ht="24.6" hidden="1" customHeight="1" outlineLevel="1">
      <c r="A207" s="127" t="s">
        <v>267</v>
      </c>
      <c r="B207" s="128"/>
      <c r="C207" s="131"/>
      <c r="D207" s="132"/>
    </row>
    <row r="208" spans="1:4" ht="24.6" hidden="1" customHeight="1" outlineLevel="1">
      <c r="A208" s="127" t="s">
        <v>274</v>
      </c>
      <c r="B208" s="128"/>
      <c r="C208" s="131">
        <v>0</v>
      </c>
      <c r="D208" s="132">
        <v>0</v>
      </c>
    </row>
    <row r="209" spans="1:4" ht="24.6" hidden="1" customHeight="1" outlineLevel="1">
      <c r="A209" s="127" t="s">
        <v>275</v>
      </c>
      <c r="B209" s="128"/>
      <c r="C209" s="131">
        <v>0</v>
      </c>
      <c r="D209" s="132">
        <v>0</v>
      </c>
    </row>
    <row r="210" spans="1:4" ht="24.6" hidden="1" customHeight="1" outlineLevel="1">
      <c r="A210" s="127" t="s">
        <v>205</v>
      </c>
      <c r="B210" s="128"/>
      <c r="C210" s="129">
        <v>1968</v>
      </c>
      <c r="D210" s="130">
        <v>930718</v>
      </c>
    </row>
    <row r="211" spans="1:4" ht="24.6" hidden="1" customHeight="1" outlineLevel="1">
      <c r="A211" s="127" t="s">
        <v>206</v>
      </c>
      <c r="B211" s="128"/>
      <c r="C211" s="129">
        <v>594</v>
      </c>
      <c r="D211" s="130">
        <v>244631</v>
      </c>
    </row>
    <row r="212" spans="1:4" ht="24.6" hidden="1" customHeight="1" outlineLevel="1">
      <c r="A212" s="127" t="s">
        <v>268</v>
      </c>
      <c r="B212" s="128"/>
      <c r="C212" s="129">
        <v>1</v>
      </c>
      <c r="D212" s="130">
        <v>132.76999999999998</v>
      </c>
    </row>
    <row r="213" spans="1:4" ht="24.6" hidden="1" customHeight="1" outlineLevel="1">
      <c r="A213" s="127" t="s">
        <v>207</v>
      </c>
      <c r="B213" s="128"/>
      <c r="C213" s="129">
        <v>2905</v>
      </c>
      <c r="D213" s="130">
        <v>1240342</v>
      </c>
    </row>
    <row r="214" spans="1:4" ht="24.6" hidden="1" customHeight="1" outlineLevel="1">
      <c r="A214" s="127" t="s">
        <v>270</v>
      </c>
      <c r="B214" s="128"/>
      <c r="C214" s="129">
        <v>1913</v>
      </c>
      <c r="D214" s="130">
        <v>842064.00000000012</v>
      </c>
    </row>
    <row r="215" spans="1:4" ht="24.6" hidden="1" customHeight="1" outlineLevel="1">
      <c r="A215" s="127" t="s">
        <v>208</v>
      </c>
      <c r="B215" s="128"/>
      <c r="C215" s="129">
        <v>1797</v>
      </c>
      <c r="D215" s="130">
        <v>780295</v>
      </c>
    </row>
    <row r="216" spans="1:4" ht="24.6" hidden="1" customHeight="1" outlineLevel="1">
      <c r="A216" s="127" t="s">
        <v>209</v>
      </c>
      <c r="B216" s="128"/>
      <c r="C216" s="129">
        <v>1550</v>
      </c>
      <c r="D216" s="130">
        <v>668057</v>
      </c>
    </row>
    <row r="217" spans="1:4" ht="24.6" hidden="1" customHeight="1" outlineLevel="1">
      <c r="A217" s="127" t="s">
        <v>281</v>
      </c>
      <c r="B217" s="128"/>
      <c r="C217" s="129"/>
      <c r="D217" s="130"/>
    </row>
    <row r="218" spans="1:4" ht="24.6" hidden="1" customHeight="1" outlineLevel="1">
      <c r="A218" s="127" t="s">
        <v>210</v>
      </c>
      <c r="B218" s="128"/>
      <c r="C218" s="129">
        <v>475</v>
      </c>
      <c r="D218" s="130">
        <v>210838</v>
      </c>
    </row>
    <row r="219" spans="1:4" ht="24.6" hidden="1" customHeight="1" outlineLevel="1">
      <c r="A219" s="127" t="s">
        <v>211</v>
      </c>
      <c r="B219" s="128"/>
      <c r="C219" s="129">
        <v>1</v>
      </c>
      <c r="D219" s="130">
        <v>334</v>
      </c>
    </row>
    <row r="220" spans="1:4" ht="24.6" hidden="1" customHeight="1" outlineLevel="1">
      <c r="A220" s="127" t="s">
        <v>212</v>
      </c>
      <c r="B220" s="128"/>
      <c r="C220" s="129">
        <v>341</v>
      </c>
      <c r="D220" s="130">
        <v>162493.79999999999</v>
      </c>
    </row>
    <row r="221" spans="1:4" ht="24.6" hidden="1" customHeight="1" outlineLevel="1">
      <c r="A221" s="127" t="s">
        <v>213</v>
      </c>
      <c r="B221" s="128"/>
      <c r="C221" s="129">
        <v>1955</v>
      </c>
      <c r="D221" s="130">
        <v>894279.35</v>
      </c>
    </row>
    <row r="222" spans="1:4" ht="24.6" hidden="1" customHeight="1" outlineLevel="1">
      <c r="A222" s="127" t="s">
        <v>214</v>
      </c>
      <c r="B222" s="128"/>
      <c r="C222" s="129">
        <v>4</v>
      </c>
      <c r="D222" s="130">
        <v>400</v>
      </c>
    </row>
    <row r="223" spans="1:4" ht="24.6" hidden="1" customHeight="1" outlineLevel="1">
      <c r="A223" s="127" t="s">
        <v>269</v>
      </c>
      <c r="B223" s="128"/>
      <c r="C223" s="129">
        <v>18</v>
      </c>
      <c r="D223" s="130">
        <v>10056</v>
      </c>
    </row>
    <row r="224" spans="1:4" ht="24.6" hidden="1" customHeight="1" outlineLevel="1">
      <c r="A224" s="127" t="s">
        <v>215</v>
      </c>
      <c r="B224" s="128"/>
      <c r="C224" s="129">
        <v>340</v>
      </c>
      <c r="D224" s="130">
        <v>137729.64999999997</v>
      </c>
    </row>
    <row r="225" spans="1:4" ht="24.6" hidden="1" customHeight="1" outlineLevel="1">
      <c r="A225" s="127" t="s">
        <v>216</v>
      </c>
      <c r="B225" s="128"/>
      <c r="C225" s="129">
        <v>16</v>
      </c>
      <c r="D225" s="130">
        <v>8033</v>
      </c>
    </row>
    <row r="226" spans="1:4" ht="24.6" hidden="1" customHeight="1" outlineLevel="1">
      <c r="A226" s="127" t="s">
        <v>217</v>
      </c>
      <c r="B226" s="128"/>
      <c r="C226" s="129">
        <v>4670</v>
      </c>
      <c r="D226" s="130">
        <v>1981466.8599999996</v>
      </c>
    </row>
    <row r="227" spans="1:4" ht="24.6" hidden="1" customHeight="1" outlineLevel="1">
      <c r="A227" s="127" t="s">
        <v>218</v>
      </c>
      <c r="B227" s="128"/>
      <c r="C227" s="129">
        <v>1180</v>
      </c>
      <c r="D227" s="130">
        <v>825912.99718304724</v>
      </c>
    </row>
    <row r="228" spans="1:4" ht="24.6" hidden="1" customHeight="1" outlineLevel="1">
      <c r="A228" s="127" t="s">
        <v>219</v>
      </c>
      <c r="B228" s="128"/>
      <c r="C228" s="129">
        <v>568</v>
      </c>
      <c r="D228" s="130">
        <v>271942.15000000002</v>
      </c>
    </row>
    <row r="229" spans="1:4" ht="24.6" hidden="1" customHeight="1" outlineLevel="1">
      <c r="A229" s="127" t="s">
        <v>220</v>
      </c>
      <c r="B229" s="128"/>
      <c r="C229" s="129">
        <v>1777</v>
      </c>
      <c r="D229" s="130">
        <v>1040003.22</v>
      </c>
    </row>
    <row r="230" spans="1:4" ht="15.6" customHeight="1" collapsed="1">
      <c r="A230" s="133" t="s">
        <v>297</v>
      </c>
      <c r="B230" s="128">
        <v>60</v>
      </c>
      <c r="C230" s="129">
        <f>SUM($C$204:$C$229)</f>
        <v>24453</v>
      </c>
      <c r="D230" s="130">
        <f>SUM($D$204:$D$229)</f>
        <v>11274213.497183049</v>
      </c>
    </row>
    <row r="231" spans="1:4" ht="24.6" hidden="1" customHeight="1" outlineLevel="1">
      <c r="A231" s="127" t="s">
        <v>280</v>
      </c>
      <c r="B231" s="128"/>
      <c r="C231" s="129">
        <v>0</v>
      </c>
      <c r="D231" s="130">
        <v>0</v>
      </c>
    </row>
    <row r="232" spans="1:4" ht="24.6" hidden="1" customHeight="1" outlineLevel="1">
      <c r="A232" s="127" t="s">
        <v>203</v>
      </c>
      <c r="B232" s="128"/>
      <c r="C232" s="129">
        <v>1213</v>
      </c>
      <c r="D232" s="130">
        <v>588424</v>
      </c>
    </row>
    <row r="233" spans="1:4" ht="24.6" hidden="1" customHeight="1" outlineLevel="1">
      <c r="A233" s="127" t="s">
        <v>204</v>
      </c>
      <c r="B233" s="128"/>
      <c r="C233" s="129">
        <v>1208</v>
      </c>
      <c r="D233" s="130">
        <v>545927.74999999988</v>
      </c>
    </row>
    <row r="234" spans="1:4" ht="24.6" hidden="1" customHeight="1" outlineLevel="1">
      <c r="A234" s="127" t="s">
        <v>267</v>
      </c>
      <c r="B234" s="128"/>
      <c r="C234" s="131"/>
      <c r="D234" s="132"/>
    </row>
    <row r="235" spans="1:4" ht="24.6" hidden="1" customHeight="1" outlineLevel="1">
      <c r="A235" s="127" t="s">
        <v>274</v>
      </c>
      <c r="B235" s="128"/>
      <c r="C235" s="131">
        <v>0</v>
      </c>
      <c r="D235" s="132">
        <v>0</v>
      </c>
    </row>
    <row r="236" spans="1:4" ht="24.6" hidden="1" customHeight="1" outlineLevel="1">
      <c r="A236" s="127" t="s">
        <v>275</v>
      </c>
      <c r="B236" s="128"/>
      <c r="C236" s="131">
        <v>0</v>
      </c>
      <c r="D236" s="132">
        <v>0</v>
      </c>
    </row>
    <row r="237" spans="1:4" ht="24.6" hidden="1" customHeight="1" outlineLevel="1">
      <c r="A237" s="127" t="s">
        <v>205</v>
      </c>
      <c r="B237" s="128"/>
      <c r="C237" s="129">
        <v>2217</v>
      </c>
      <c r="D237" s="130">
        <v>1168989</v>
      </c>
    </row>
    <row r="238" spans="1:4" ht="24.6" hidden="1" customHeight="1" outlineLevel="1">
      <c r="A238" s="127" t="s">
        <v>206</v>
      </c>
      <c r="B238" s="128"/>
      <c r="C238" s="129">
        <v>625</v>
      </c>
      <c r="D238" s="130">
        <v>272048</v>
      </c>
    </row>
    <row r="239" spans="1:4" ht="24.6" hidden="1" customHeight="1" outlineLevel="1">
      <c r="A239" s="127" t="s">
        <v>268</v>
      </c>
      <c r="B239" s="128"/>
      <c r="C239" s="129">
        <v>1</v>
      </c>
      <c r="D239" s="130">
        <v>445</v>
      </c>
    </row>
    <row r="240" spans="1:4" ht="24.6" hidden="1" customHeight="1" outlineLevel="1">
      <c r="A240" s="127" t="s">
        <v>207</v>
      </c>
      <c r="B240" s="128"/>
      <c r="C240" s="129">
        <v>3122</v>
      </c>
      <c r="D240" s="130">
        <v>1475498</v>
      </c>
    </row>
    <row r="241" spans="1:4" ht="24.6" hidden="1" customHeight="1" outlineLevel="1">
      <c r="A241" s="127" t="s">
        <v>270</v>
      </c>
      <c r="B241" s="128"/>
      <c r="C241" s="129">
        <v>2204</v>
      </c>
      <c r="D241" s="130">
        <v>1062452.8500000001</v>
      </c>
    </row>
    <row r="242" spans="1:4" ht="24.6" hidden="1" customHeight="1" outlineLevel="1">
      <c r="A242" s="127" t="s">
        <v>208</v>
      </c>
      <c r="B242" s="128"/>
      <c r="C242" s="129">
        <v>1909</v>
      </c>
      <c r="D242" s="130">
        <v>956145</v>
      </c>
    </row>
    <row r="243" spans="1:4" ht="24.6" hidden="1" customHeight="1" outlineLevel="1">
      <c r="A243" s="127" t="s">
        <v>209</v>
      </c>
      <c r="B243" s="128"/>
      <c r="C243" s="129">
        <v>1691</v>
      </c>
      <c r="D243" s="130">
        <v>812740</v>
      </c>
    </row>
    <row r="244" spans="1:4" ht="24.6" hidden="1" customHeight="1" outlineLevel="1">
      <c r="A244" s="127" t="s">
        <v>281</v>
      </c>
      <c r="B244" s="128"/>
      <c r="C244" s="129"/>
      <c r="D244" s="130"/>
    </row>
    <row r="245" spans="1:4" ht="24.6" hidden="1" customHeight="1" outlineLevel="1">
      <c r="A245" s="127" t="s">
        <v>210</v>
      </c>
      <c r="B245" s="128"/>
      <c r="C245" s="129">
        <v>487</v>
      </c>
      <c r="D245" s="130">
        <v>225843</v>
      </c>
    </row>
    <row r="246" spans="1:4" ht="24.6" hidden="1" customHeight="1" outlineLevel="1">
      <c r="A246" s="127" t="s">
        <v>211</v>
      </c>
      <c r="B246" s="128"/>
      <c r="C246" s="129">
        <v>1</v>
      </c>
      <c r="D246" s="130">
        <v>625</v>
      </c>
    </row>
    <row r="247" spans="1:4" ht="24.6" hidden="1" customHeight="1" outlineLevel="1">
      <c r="A247" s="127" t="s">
        <v>212</v>
      </c>
      <c r="B247" s="128"/>
      <c r="C247" s="129">
        <v>364</v>
      </c>
      <c r="D247" s="130">
        <v>190618</v>
      </c>
    </row>
    <row r="248" spans="1:4" ht="24.6" hidden="1" customHeight="1" outlineLevel="1">
      <c r="A248" s="127" t="s">
        <v>213</v>
      </c>
      <c r="B248" s="128"/>
      <c r="C248" s="129">
        <v>2110</v>
      </c>
      <c r="D248" s="130">
        <v>1071609.9500000004</v>
      </c>
    </row>
    <row r="249" spans="1:4" ht="24.6" hidden="1" customHeight="1" outlineLevel="1">
      <c r="A249" s="127" t="s">
        <v>214</v>
      </c>
      <c r="B249" s="128"/>
      <c r="C249" s="129">
        <v>14</v>
      </c>
      <c r="D249" s="130">
        <v>1400</v>
      </c>
    </row>
    <row r="250" spans="1:4" ht="24.6" hidden="1" customHeight="1" outlineLevel="1">
      <c r="A250" s="127" t="s">
        <v>269</v>
      </c>
      <c r="B250" s="128"/>
      <c r="C250" s="129">
        <v>18</v>
      </c>
      <c r="D250" s="130">
        <v>11313</v>
      </c>
    </row>
    <row r="251" spans="1:4" ht="24.6" hidden="1" customHeight="1" outlineLevel="1">
      <c r="A251" s="127" t="s">
        <v>215</v>
      </c>
      <c r="B251" s="128"/>
      <c r="C251" s="129">
        <v>271</v>
      </c>
      <c r="D251" s="130">
        <v>119434</v>
      </c>
    </row>
    <row r="252" spans="1:4" ht="24.6" hidden="1" customHeight="1" outlineLevel="1">
      <c r="A252" s="127" t="s">
        <v>216</v>
      </c>
      <c r="B252" s="128"/>
      <c r="C252" s="129">
        <v>22</v>
      </c>
      <c r="D252" s="130">
        <v>10484</v>
      </c>
    </row>
    <row r="253" spans="1:4" ht="24.6" hidden="1" customHeight="1" outlineLevel="1">
      <c r="A253" s="127" t="s">
        <v>217</v>
      </c>
      <c r="B253" s="128"/>
      <c r="C253" s="129">
        <v>4957</v>
      </c>
      <c r="D253" s="130">
        <v>2344521.6499999994</v>
      </c>
    </row>
    <row r="254" spans="1:4" ht="24.6" hidden="1" customHeight="1" outlineLevel="1">
      <c r="A254" s="127" t="s">
        <v>218</v>
      </c>
      <c r="B254" s="128"/>
      <c r="C254" s="129">
        <v>1326</v>
      </c>
      <c r="D254" s="130">
        <v>1015186.606138053</v>
      </c>
    </row>
    <row r="255" spans="1:4" ht="24.6" hidden="1" customHeight="1" outlineLevel="1">
      <c r="A255" s="127" t="s">
        <v>219</v>
      </c>
      <c r="B255" s="128"/>
      <c r="C255" s="129">
        <v>706</v>
      </c>
      <c r="D255" s="130">
        <v>369722.66999999987</v>
      </c>
    </row>
    <row r="256" spans="1:4" ht="24.6" hidden="1" customHeight="1" outlineLevel="1">
      <c r="A256" s="127" t="s">
        <v>220</v>
      </c>
      <c r="B256" s="128"/>
      <c r="C256" s="129">
        <v>1833</v>
      </c>
      <c r="D256" s="130">
        <v>1202610.23</v>
      </c>
    </row>
    <row r="257" spans="1:4" ht="15.6" customHeight="1" collapsed="1">
      <c r="A257" s="133" t="s">
        <v>298</v>
      </c>
      <c r="B257" s="128">
        <v>70</v>
      </c>
      <c r="C257" s="129">
        <f>SUM($C$231:$C$256)</f>
        <v>26299</v>
      </c>
      <c r="D257" s="130">
        <f>SUM($D$231:$D$256)</f>
        <v>13446037.706138052</v>
      </c>
    </row>
    <row r="258" spans="1:4" ht="24.6" hidden="1" customHeight="1" outlineLevel="1">
      <c r="A258" s="127" t="s">
        <v>280</v>
      </c>
      <c r="B258" s="128"/>
      <c r="C258" s="129">
        <v>0</v>
      </c>
      <c r="D258" s="130">
        <v>0</v>
      </c>
    </row>
    <row r="259" spans="1:4" ht="24.6" hidden="1" customHeight="1" outlineLevel="1">
      <c r="A259" s="127" t="s">
        <v>203</v>
      </c>
      <c r="B259" s="128"/>
      <c r="C259" s="129">
        <v>1423</v>
      </c>
      <c r="D259" s="130">
        <v>748053</v>
      </c>
    </row>
    <row r="260" spans="1:4" ht="24.6" hidden="1" customHeight="1" outlineLevel="1">
      <c r="A260" s="127" t="s">
        <v>204</v>
      </c>
      <c r="B260" s="128"/>
      <c r="C260" s="129">
        <v>1499</v>
      </c>
      <c r="D260" s="130">
        <v>731821.84999999986</v>
      </c>
    </row>
    <row r="261" spans="1:4" ht="24.6" hidden="1" customHeight="1" outlineLevel="1">
      <c r="A261" s="127" t="s">
        <v>267</v>
      </c>
      <c r="B261" s="128"/>
      <c r="C261" s="131"/>
      <c r="D261" s="132"/>
    </row>
    <row r="262" spans="1:4" ht="24.6" hidden="1" customHeight="1" outlineLevel="1">
      <c r="A262" s="127" t="s">
        <v>274</v>
      </c>
      <c r="B262" s="128"/>
      <c r="C262" s="131">
        <v>0</v>
      </c>
      <c r="D262" s="132">
        <v>0</v>
      </c>
    </row>
    <row r="263" spans="1:4" ht="24.6" hidden="1" customHeight="1" outlineLevel="1">
      <c r="A263" s="127" t="s">
        <v>275</v>
      </c>
      <c r="B263" s="128"/>
      <c r="C263" s="131">
        <v>0</v>
      </c>
      <c r="D263" s="132">
        <v>0</v>
      </c>
    </row>
    <row r="264" spans="1:4" ht="24.6" hidden="1" customHeight="1" outlineLevel="1">
      <c r="A264" s="127" t="s">
        <v>205</v>
      </c>
      <c r="B264" s="128"/>
      <c r="C264" s="129">
        <v>2734</v>
      </c>
      <c r="D264" s="130">
        <v>1534227</v>
      </c>
    </row>
    <row r="265" spans="1:4" ht="24.6" hidden="1" customHeight="1" outlineLevel="1">
      <c r="A265" s="127" t="s">
        <v>206</v>
      </c>
      <c r="B265" s="128"/>
      <c r="C265" s="129">
        <v>717</v>
      </c>
      <c r="D265" s="130">
        <v>347658</v>
      </c>
    </row>
    <row r="266" spans="1:4" ht="24.6" hidden="1" customHeight="1" outlineLevel="1">
      <c r="A266" s="127" t="s">
        <v>268</v>
      </c>
      <c r="B266" s="128"/>
      <c r="C266" s="129">
        <v>2</v>
      </c>
      <c r="D266" s="130">
        <v>559.27</v>
      </c>
    </row>
    <row r="267" spans="1:4" ht="24.6" hidden="1" customHeight="1" outlineLevel="1">
      <c r="A267" s="127" t="s">
        <v>207</v>
      </c>
      <c r="B267" s="128"/>
      <c r="C267" s="129">
        <v>3577</v>
      </c>
      <c r="D267" s="130">
        <v>1820766</v>
      </c>
    </row>
    <row r="268" spans="1:4" ht="24.6" hidden="1" customHeight="1" outlineLevel="1">
      <c r="A268" s="127" t="s">
        <v>270</v>
      </c>
      <c r="B268" s="128"/>
      <c r="C268" s="129">
        <v>2463</v>
      </c>
      <c r="D268" s="130">
        <v>1266233.3000000003</v>
      </c>
    </row>
    <row r="269" spans="1:4" ht="24.6" hidden="1" customHeight="1" outlineLevel="1">
      <c r="A269" s="127" t="s">
        <v>208</v>
      </c>
      <c r="B269" s="128"/>
      <c r="C269" s="129">
        <v>2156</v>
      </c>
      <c r="D269" s="130">
        <v>1145805</v>
      </c>
    </row>
    <row r="270" spans="1:4" ht="24.6" hidden="1" customHeight="1" outlineLevel="1">
      <c r="A270" s="127" t="s">
        <v>209</v>
      </c>
      <c r="B270" s="128"/>
      <c r="C270" s="129">
        <v>1932</v>
      </c>
      <c r="D270" s="130">
        <v>996125</v>
      </c>
    </row>
    <row r="271" spans="1:4" ht="24.6" hidden="1" customHeight="1" outlineLevel="1">
      <c r="A271" s="127" t="s">
        <v>281</v>
      </c>
      <c r="B271" s="128"/>
      <c r="C271" s="129"/>
      <c r="D271" s="130"/>
    </row>
    <row r="272" spans="1:4" ht="24.6" hidden="1" customHeight="1" outlineLevel="1">
      <c r="A272" s="127" t="s">
        <v>210</v>
      </c>
      <c r="B272" s="128"/>
      <c r="C272" s="129">
        <v>506</v>
      </c>
      <c r="D272" s="130">
        <v>256826</v>
      </c>
    </row>
    <row r="273" spans="1:4" ht="24.6" hidden="1" customHeight="1" outlineLevel="1">
      <c r="A273" s="127" t="s">
        <v>211</v>
      </c>
      <c r="B273" s="128"/>
      <c r="C273" s="129">
        <v>2</v>
      </c>
      <c r="D273" s="130">
        <v>1142</v>
      </c>
    </row>
    <row r="274" spans="1:4" ht="24.6" hidden="1" customHeight="1" outlineLevel="1">
      <c r="A274" s="127" t="s">
        <v>212</v>
      </c>
      <c r="B274" s="128"/>
      <c r="C274" s="129">
        <v>529</v>
      </c>
      <c r="D274" s="130">
        <v>295957.75000000006</v>
      </c>
    </row>
    <row r="275" spans="1:4" ht="24.6" hidden="1" customHeight="1" outlineLevel="1">
      <c r="A275" s="127" t="s">
        <v>213</v>
      </c>
      <c r="B275" s="128"/>
      <c r="C275" s="129">
        <v>2503</v>
      </c>
      <c r="D275" s="130">
        <v>1406271.4</v>
      </c>
    </row>
    <row r="276" spans="1:4" ht="24.6" hidden="1" customHeight="1" outlineLevel="1">
      <c r="A276" s="127" t="s">
        <v>214</v>
      </c>
      <c r="B276" s="128"/>
      <c r="C276" s="129">
        <v>11</v>
      </c>
      <c r="D276" s="130">
        <v>1100</v>
      </c>
    </row>
    <row r="277" spans="1:4" ht="24.6" hidden="1" customHeight="1" outlineLevel="1">
      <c r="A277" s="127" t="s">
        <v>269</v>
      </c>
      <c r="B277" s="128"/>
      <c r="C277" s="129">
        <v>33</v>
      </c>
      <c r="D277" s="130">
        <v>21785</v>
      </c>
    </row>
    <row r="278" spans="1:4" ht="24.6" hidden="1" customHeight="1" outlineLevel="1">
      <c r="A278" s="127" t="s">
        <v>215</v>
      </c>
      <c r="B278" s="128"/>
      <c r="C278" s="129">
        <v>333</v>
      </c>
      <c r="D278" s="130">
        <v>166152.30000000002</v>
      </c>
    </row>
    <row r="279" spans="1:4" ht="24.6" hidden="1" customHeight="1" outlineLevel="1">
      <c r="A279" s="127" t="s">
        <v>216</v>
      </c>
      <c r="B279" s="128"/>
      <c r="C279" s="129">
        <v>18</v>
      </c>
      <c r="D279" s="130">
        <v>9674</v>
      </c>
    </row>
    <row r="280" spans="1:4" ht="24.6" hidden="1" customHeight="1" outlineLevel="1">
      <c r="A280" s="127" t="s">
        <v>217</v>
      </c>
      <c r="B280" s="128"/>
      <c r="C280" s="129">
        <v>5745</v>
      </c>
      <c r="D280" s="130">
        <v>2965509.71</v>
      </c>
    </row>
    <row r="281" spans="1:4" ht="24.6" hidden="1" customHeight="1" outlineLevel="1">
      <c r="A281" s="127" t="s">
        <v>218</v>
      </c>
      <c r="B281" s="128"/>
      <c r="C281" s="129">
        <v>1549</v>
      </c>
      <c r="D281" s="130">
        <v>1266759.4529403248</v>
      </c>
    </row>
    <row r="282" spans="1:4" ht="24.6" hidden="1" customHeight="1" outlineLevel="1">
      <c r="A282" s="127" t="s">
        <v>219</v>
      </c>
      <c r="B282" s="128"/>
      <c r="C282" s="129">
        <v>883</v>
      </c>
      <c r="D282" s="130">
        <v>516381.24999999988</v>
      </c>
    </row>
    <row r="283" spans="1:4" ht="24.6" hidden="1" customHeight="1" outlineLevel="1">
      <c r="A283" s="127" t="s">
        <v>220</v>
      </c>
      <c r="B283" s="128"/>
      <c r="C283" s="129">
        <v>2041</v>
      </c>
      <c r="D283" s="130">
        <v>1473071.43</v>
      </c>
    </row>
    <row r="284" spans="1:4" ht="15.6" customHeight="1" collapsed="1">
      <c r="A284" s="133" t="s">
        <v>299</v>
      </c>
      <c r="B284" s="128">
        <v>80</v>
      </c>
      <c r="C284" s="129">
        <f>SUM($C$258:$C$283)</f>
        <v>30656</v>
      </c>
      <c r="D284" s="130">
        <f>SUM($D$258:$D$283)</f>
        <v>16971878.712940328</v>
      </c>
    </row>
    <row r="285" spans="1:4" ht="24.6" hidden="1" customHeight="1" outlineLevel="1">
      <c r="A285" s="127" t="s">
        <v>280</v>
      </c>
      <c r="B285" s="128"/>
      <c r="C285" s="129">
        <v>0</v>
      </c>
      <c r="D285" s="130">
        <v>0</v>
      </c>
    </row>
    <row r="286" spans="1:4" ht="24.6" hidden="1" customHeight="1" outlineLevel="1">
      <c r="A286" s="127" t="s">
        <v>203</v>
      </c>
      <c r="B286" s="128"/>
      <c r="C286" s="129">
        <v>1422</v>
      </c>
      <c r="D286" s="130">
        <v>794672</v>
      </c>
    </row>
    <row r="287" spans="1:4" ht="24.6" hidden="1" customHeight="1" outlineLevel="1">
      <c r="A287" s="127" t="s">
        <v>204</v>
      </c>
      <c r="B287" s="128"/>
      <c r="C287" s="129">
        <v>1536</v>
      </c>
      <c r="D287" s="130">
        <v>807518.15</v>
      </c>
    </row>
    <row r="288" spans="1:4" ht="24.6" hidden="1" customHeight="1" outlineLevel="1">
      <c r="A288" s="127" t="s">
        <v>267</v>
      </c>
      <c r="B288" s="128"/>
      <c r="C288" s="131"/>
      <c r="D288" s="132"/>
    </row>
    <row r="289" spans="1:4" ht="24.6" hidden="1" customHeight="1" outlineLevel="1">
      <c r="A289" s="127" t="s">
        <v>274</v>
      </c>
      <c r="B289" s="128"/>
      <c r="C289" s="131">
        <v>0</v>
      </c>
      <c r="D289" s="132">
        <v>0</v>
      </c>
    </row>
    <row r="290" spans="1:4" ht="24.6" hidden="1" customHeight="1" outlineLevel="1">
      <c r="A290" s="127" t="s">
        <v>275</v>
      </c>
      <c r="B290" s="128"/>
      <c r="C290" s="131">
        <v>0</v>
      </c>
      <c r="D290" s="132">
        <v>0</v>
      </c>
    </row>
    <row r="291" spans="1:4" ht="24.6" hidden="1" customHeight="1" outlineLevel="1">
      <c r="A291" s="127" t="s">
        <v>205</v>
      </c>
      <c r="B291" s="128"/>
      <c r="C291" s="129">
        <v>2910</v>
      </c>
      <c r="D291" s="130">
        <v>1799557</v>
      </c>
    </row>
    <row r="292" spans="1:4" ht="24.6" hidden="1" customHeight="1" outlineLevel="1">
      <c r="A292" s="127" t="s">
        <v>206</v>
      </c>
      <c r="B292" s="128"/>
      <c r="C292" s="129">
        <v>755</v>
      </c>
      <c r="D292" s="130">
        <v>396639</v>
      </c>
    </row>
    <row r="293" spans="1:4" ht="24.6" hidden="1" customHeight="1" outlineLevel="1">
      <c r="A293" s="127" t="s">
        <v>268</v>
      </c>
      <c r="B293" s="128"/>
      <c r="C293" s="129">
        <v>2</v>
      </c>
      <c r="D293" s="130">
        <v>1188.95</v>
      </c>
    </row>
    <row r="294" spans="1:4" ht="24.6" hidden="1" customHeight="1" outlineLevel="1">
      <c r="A294" s="127" t="s">
        <v>207</v>
      </c>
      <c r="B294" s="128"/>
      <c r="C294" s="129">
        <v>3780</v>
      </c>
      <c r="D294" s="130">
        <v>2081286</v>
      </c>
    </row>
    <row r="295" spans="1:4" ht="24.6" hidden="1" customHeight="1" outlineLevel="1">
      <c r="A295" s="127" t="s">
        <v>270</v>
      </c>
      <c r="B295" s="128"/>
      <c r="C295" s="129">
        <v>2465</v>
      </c>
      <c r="D295" s="130">
        <v>1358280</v>
      </c>
    </row>
    <row r="296" spans="1:4" ht="24.6" hidden="1" customHeight="1" outlineLevel="1">
      <c r="A296" s="127" t="s">
        <v>208</v>
      </c>
      <c r="B296" s="128"/>
      <c r="C296" s="129">
        <v>2058</v>
      </c>
      <c r="D296" s="130">
        <v>1193518</v>
      </c>
    </row>
    <row r="297" spans="1:4" ht="24.6" hidden="1" customHeight="1" outlineLevel="1">
      <c r="A297" s="127" t="s">
        <v>209</v>
      </c>
      <c r="B297" s="128"/>
      <c r="C297" s="129">
        <v>1958</v>
      </c>
      <c r="D297" s="130">
        <v>1073462</v>
      </c>
    </row>
    <row r="298" spans="1:4" ht="24.6" hidden="1" customHeight="1" outlineLevel="1">
      <c r="A298" s="127" t="s">
        <v>281</v>
      </c>
      <c r="B298" s="128"/>
      <c r="C298" s="129"/>
      <c r="D298" s="130"/>
    </row>
    <row r="299" spans="1:4" ht="24.6" hidden="1" customHeight="1" outlineLevel="1">
      <c r="A299" s="127" t="s">
        <v>210</v>
      </c>
      <c r="B299" s="128"/>
      <c r="C299" s="129">
        <v>569</v>
      </c>
      <c r="D299" s="130">
        <v>310552</v>
      </c>
    </row>
    <row r="300" spans="1:4" ht="24.6" hidden="1" customHeight="1" outlineLevel="1">
      <c r="A300" s="127" t="s">
        <v>211</v>
      </c>
      <c r="B300" s="128"/>
      <c r="C300" s="129">
        <v>4</v>
      </c>
      <c r="D300" s="130">
        <v>1856</v>
      </c>
    </row>
    <row r="301" spans="1:4" ht="24.6" hidden="1" customHeight="1" outlineLevel="1">
      <c r="A301" s="127" t="s">
        <v>212</v>
      </c>
      <c r="B301" s="128"/>
      <c r="C301" s="129">
        <v>565</v>
      </c>
      <c r="D301" s="130">
        <v>322925.29999999993</v>
      </c>
    </row>
    <row r="302" spans="1:4" ht="24.6" hidden="1" customHeight="1" outlineLevel="1">
      <c r="A302" s="127" t="s">
        <v>213</v>
      </c>
      <c r="B302" s="128"/>
      <c r="C302" s="129">
        <v>2449</v>
      </c>
      <c r="D302" s="130">
        <v>1440695.75</v>
      </c>
    </row>
    <row r="303" spans="1:4" ht="24.6" hidden="1" customHeight="1" outlineLevel="1">
      <c r="A303" s="127" t="s">
        <v>214</v>
      </c>
      <c r="B303" s="128"/>
      <c r="C303" s="129">
        <v>6</v>
      </c>
      <c r="D303" s="130">
        <v>1295</v>
      </c>
    </row>
    <row r="304" spans="1:4" ht="24.6" hidden="1" customHeight="1" outlineLevel="1">
      <c r="A304" s="127" t="s">
        <v>269</v>
      </c>
      <c r="B304" s="128"/>
      <c r="C304" s="129">
        <v>31</v>
      </c>
      <c r="D304" s="130">
        <v>23427</v>
      </c>
    </row>
    <row r="305" spans="1:4" ht="24.6" hidden="1" customHeight="1" outlineLevel="1">
      <c r="A305" s="127" t="s">
        <v>215</v>
      </c>
      <c r="B305" s="128"/>
      <c r="C305" s="129">
        <v>376</v>
      </c>
      <c r="D305" s="130">
        <v>188252.6</v>
      </c>
    </row>
    <row r="306" spans="1:4" ht="24.6" hidden="1" customHeight="1" outlineLevel="1">
      <c r="A306" s="127" t="s">
        <v>216</v>
      </c>
      <c r="B306" s="128"/>
      <c r="C306" s="129">
        <v>23</v>
      </c>
      <c r="D306" s="130">
        <v>10957</v>
      </c>
    </row>
    <row r="307" spans="1:4" ht="24.6" hidden="1" customHeight="1" outlineLevel="1">
      <c r="A307" s="127" t="s">
        <v>217</v>
      </c>
      <c r="B307" s="128"/>
      <c r="C307" s="129">
        <v>5758</v>
      </c>
      <c r="D307" s="130">
        <v>3234714.3299999996</v>
      </c>
    </row>
    <row r="308" spans="1:4" ht="24.6" hidden="1" customHeight="1" outlineLevel="1">
      <c r="A308" s="127" t="s">
        <v>218</v>
      </c>
      <c r="B308" s="128"/>
      <c r="C308" s="129">
        <v>1650</v>
      </c>
      <c r="D308" s="130">
        <v>1457715.0744353358</v>
      </c>
    </row>
    <row r="309" spans="1:4" ht="24.6" hidden="1" customHeight="1" outlineLevel="1">
      <c r="A309" s="127" t="s">
        <v>219</v>
      </c>
      <c r="B309" s="128"/>
      <c r="C309" s="129">
        <v>961</v>
      </c>
      <c r="D309" s="130">
        <v>597305.45999999973</v>
      </c>
    </row>
    <row r="310" spans="1:4" ht="24.6" hidden="1" customHeight="1" outlineLevel="1">
      <c r="A310" s="127" t="s">
        <v>220</v>
      </c>
      <c r="B310" s="128"/>
      <c r="C310" s="129">
        <v>2088</v>
      </c>
      <c r="D310" s="130">
        <v>1643694.1</v>
      </c>
    </row>
    <row r="311" spans="1:4" ht="15.6" customHeight="1" collapsed="1">
      <c r="A311" s="133" t="s">
        <v>300</v>
      </c>
      <c r="B311" s="128">
        <v>90</v>
      </c>
      <c r="C311" s="129">
        <f>SUM($C$285:$C$310)</f>
        <v>31366</v>
      </c>
      <c r="D311" s="130">
        <f>SUM($D$285:$D$310)</f>
        <v>18739510.714435339</v>
      </c>
    </row>
    <row r="312" spans="1:4" ht="24.6" hidden="1" customHeight="1" outlineLevel="1">
      <c r="A312" s="127" t="s">
        <v>280</v>
      </c>
      <c r="B312" s="128"/>
      <c r="C312" s="129">
        <v>0</v>
      </c>
      <c r="D312" s="130">
        <v>0</v>
      </c>
    </row>
    <row r="313" spans="1:4" ht="24.6" hidden="1" customHeight="1" outlineLevel="1">
      <c r="A313" s="127" t="s">
        <v>203</v>
      </c>
      <c r="B313" s="128"/>
      <c r="C313" s="129">
        <v>1517</v>
      </c>
      <c r="D313" s="130">
        <v>885709</v>
      </c>
    </row>
    <row r="314" spans="1:4" ht="24.6" hidden="1" customHeight="1" outlineLevel="1">
      <c r="A314" s="127" t="s">
        <v>204</v>
      </c>
      <c r="B314" s="128"/>
      <c r="C314" s="129">
        <v>1548</v>
      </c>
      <c r="D314" s="130">
        <v>836840.08000000007</v>
      </c>
    </row>
    <row r="315" spans="1:4" ht="24.6" hidden="1" customHeight="1" outlineLevel="1">
      <c r="A315" s="127" t="s">
        <v>267</v>
      </c>
      <c r="B315" s="128"/>
      <c r="C315" s="131"/>
      <c r="D315" s="132"/>
    </row>
    <row r="316" spans="1:4" ht="24.6" hidden="1" customHeight="1" outlineLevel="1">
      <c r="A316" s="127" t="s">
        <v>274</v>
      </c>
      <c r="B316" s="128"/>
      <c r="C316" s="131">
        <v>0</v>
      </c>
      <c r="D316" s="132">
        <v>0</v>
      </c>
    </row>
    <row r="317" spans="1:4" ht="24.6" hidden="1" customHeight="1" outlineLevel="1">
      <c r="A317" s="127" t="s">
        <v>275</v>
      </c>
      <c r="B317" s="128"/>
      <c r="C317" s="131">
        <v>2</v>
      </c>
      <c r="D317" s="132">
        <v>973</v>
      </c>
    </row>
    <row r="318" spans="1:4" ht="24.6" hidden="1" customHeight="1" outlineLevel="1">
      <c r="A318" s="127" t="s">
        <v>205</v>
      </c>
      <c r="B318" s="128"/>
      <c r="C318" s="129">
        <v>3232</v>
      </c>
      <c r="D318" s="130">
        <v>2072253</v>
      </c>
    </row>
    <row r="319" spans="1:4" ht="24.6" hidden="1" customHeight="1" outlineLevel="1">
      <c r="A319" s="127" t="s">
        <v>206</v>
      </c>
      <c r="B319" s="128"/>
      <c r="C319" s="129">
        <v>812</v>
      </c>
      <c r="D319" s="130">
        <v>433976</v>
      </c>
    </row>
    <row r="320" spans="1:4" ht="24.6" hidden="1" customHeight="1" outlineLevel="1">
      <c r="A320" s="127" t="s">
        <v>268</v>
      </c>
      <c r="B320" s="128"/>
      <c r="C320" s="129">
        <v>2</v>
      </c>
      <c r="D320" s="130">
        <v>1535</v>
      </c>
    </row>
    <row r="321" spans="1:4" ht="24.6" hidden="1" customHeight="1" outlineLevel="1">
      <c r="A321" s="127" t="s">
        <v>207</v>
      </c>
      <c r="B321" s="128"/>
      <c r="C321" s="129">
        <v>4120</v>
      </c>
      <c r="D321" s="130">
        <v>2297666</v>
      </c>
    </row>
    <row r="322" spans="1:4" ht="24.6" hidden="1" customHeight="1" outlineLevel="1">
      <c r="A322" s="127" t="s">
        <v>270</v>
      </c>
      <c r="B322" s="128"/>
      <c r="C322" s="129">
        <v>2649</v>
      </c>
      <c r="D322" s="130">
        <v>1508666.95</v>
      </c>
    </row>
    <row r="323" spans="1:4" ht="24.6" hidden="1" customHeight="1" outlineLevel="1">
      <c r="A323" s="127" t="s">
        <v>208</v>
      </c>
      <c r="B323" s="128"/>
      <c r="C323" s="129">
        <v>2226</v>
      </c>
      <c r="D323" s="130">
        <v>1346474</v>
      </c>
    </row>
    <row r="324" spans="1:4" ht="24.6" hidden="1" customHeight="1" outlineLevel="1">
      <c r="A324" s="127" t="s">
        <v>209</v>
      </c>
      <c r="B324" s="128"/>
      <c r="C324" s="129">
        <v>2232</v>
      </c>
      <c r="D324" s="130">
        <v>1256683</v>
      </c>
    </row>
    <row r="325" spans="1:4" ht="24.6" hidden="1" customHeight="1" outlineLevel="1">
      <c r="A325" s="127" t="s">
        <v>281</v>
      </c>
      <c r="B325" s="128"/>
      <c r="C325" s="129"/>
      <c r="D325" s="130"/>
    </row>
    <row r="326" spans="1:4" ht="24.6" hidden="1" customHeight="1" outlineLevel="1">
      <c r="A326" s="127" t="s">
        <v>210</v>
      </c>
      <c r="B326" s="128"/>
      <c r="C326" s="129">
        <v>581</v>
      </c>
      <c r="D326" s="130">
        <v>341801</v>
      </c>
    </row>
    <row r="327" spans="1:4" ht="24.6" hidden="1" customHeight="1" outlineLevel="1">
      <c r="A327" s="127" t="s">
        <v>211</v>
      </c>
      <c r="B327" s="128"/>
      <c r="C327" s="129">
        <v>3</v>
      </c>
      <c r="D327" s="130">
        <v>2421</v>
      </c>
    </row>
    <row r="328" spans="1:4" ht="24.6" hidden="1" customHeight="1" outlineLevel="1">
      <c r="A328" s="127" t="s">
        <v>212</v>
      </c>
      <c r="B328" s="128"/>
      <c r="C328" s="129">
        <v>681</v>
      </c>
      <c r="D328" s="130">
        <v>430885.89999999997</v>
      </c>
    </row>
    <row r="329" spans="1:4" ht="24.6" hidden="1" customHeight="1" outlineLevel="1">
      <c r="A329" s="127" t="s">
        <v>213</v>
      </c>
      <c r="B329" s="128"/>
      <c r="C329" s="129">
        <v>2928</v>
      </c>
      <c r="D329" s="130">
        <v>1812646.5</v>
      </c>
    </row>
    <row r="330" spans="1:4" ht="24.6" hidden="1" customHeight="1" outlineLevel="1">
      <c r="A330" s="127" t="s">
        <v>214</v>
      </c>
      <c r="B330" s="128"/>
      <c r="C330" s="129">
        <v>28</v>
      </c>
      <c r="D330" s="130">
        <v>3575</v>
      </c>
    </row>
    <row r="331" spans="1:4" ht="24.6" hidden="1" customHeight="1" outlineLevel="1">
      <c r="A331" s="127" t="s">
        <v>269</v>
      </c>
      <c r="B331" s="128"/>
      <c r="C331" s="129">
        <v>28</v>
      </c>
      <c r="D331" s="130">
        <v>22282</v>
      </c>
    </row>
    <row r="332" spans="1:4" ht="24.6" hidden="1" customHeight="1" outlineLevel="1">
      <c r="A332" s="127" t="s">
        <v>215</v>
      </c>
      <c r="B332" s="128"/>
      <c r="C332" s="129">
        <v>401</v>
      </c>
      <c r="D332" s="130">
        <v>217897.59999999998</v>
      </c>
    </row>
    <row r="333" spans="1:4" ht="24.6" hidden="1" customHeight="1" outlineLevel="1">
      <c r="A333" s="127" t="s">
        <v>216</v>
      </c>
      <c r="B333" s="128"/>
      <c r="C333" s="129">
        <v>26</v>
      </c>
      <c r="D333" s="130">
        <v>15552.25</v>
      </c>
    </row>
    <row r="334" spans="1:4" ht="24.6" hidden="1" customHeight="1" outlineLevel="1">
      <c r="A334" s="127" t="s">
        <v>217</v>
      </c>
      <c r="B334" s="128"/>
      <c r="C334" s="129">
        <v>6281</v>
      </c>
      <c r="D334" s="130">
        <v>3634581.6599999997</v>
      </c>
    </row>
    <row r="335" spans="1:4" ht="24.6" hidden="1" customHeight="1" outlineLevel="1">
      <c r="A335" s="127" t="s">
        <v>218</v>
      </c>
      <c r="B335" s="128"/>
      <c r="C335" s="129">
        <v>1907</v>
      </c>
      <c r="D335" s="130">
        <v>1695032.7253077577</v>
      </c>
    </row>
    <row r="336" spans="1:4" ht="24.6" hidden="1" customHeight="1" outlineLevel="1">
      <c r="A336" s="127" t="s">
        <v>219</v>
      </c>
      <c r="B336" s="128"/>
      <c r="C336" s="129">
        <v>1066</v>
      </c>
      <c r="D336" s="130">
        <v>735652.03000000014</v>
      </c>
    </row>
    <row r="337" spans="1:4" ht="24.6" hidden="1" customHeight="1" outlineLevel="1">
      <c r="A337" s="127" t="s">
        <v>220</v>
      </c>
      <c r="B337" s="128"/>
      <c r="C337" s="129">
        <v>2242</v>
      </c>
      <c r="D337" s="130">
        <v>1918882.61</v>
      </c>
    </row>
    <row r="338" spans="1:4" ht="15.6" customHeight="1" collapsed="1">
      <c r="A338" s="133" t="s">
        <v>301</v>
      </c>
      <c r="B338" s="128">
        <v>100</v>
      </c>
      <c r="C338" s="129">
        <f>SUM($C$312:$C$337)</f>
        <v>34512</v>
      </c>
      <c r="D338" s="130">
        <f>SUM($D$312:$D$337)</f>
        <v>21471986.305307761</v>
      </c>
    </row>
    <row r="339" spans="1:4" ht="24.6" hidden="1" customHeight="1" outlineLevel="1">
      <c r="A339" s="127" t="s">
        <v>280</v>
      </c>
      <c r="B339" s="128"/>
      <c r="C339" s="129">
        <v>0</v>
      </c>
      <c r="D339" s="130">
        <v>0</v>
      </c>
    </row>
    <row r="340" spans="1:4" ht="24.6" hidden="1" customHeight="1" outlineLevel="1">
      <c r="A340" s="127" t="s">
        <v>203</v>
      </c>
      <c r="B340" s="128"/>
      <c r="C340" s="129">
        <v>19509</v>
      </c>
      <c r="D340" s="130">
        <v>13711982</v>
      </c>
    </row>
    <row r="341" spans="1:4" ht="24.6" hidden="1" customHeight="1" outlineLevel="1">
      <c r="A341" s="127" t="s">
        <v>204</v>
      </c>
      <c r="B341" s="128"/>
      <c r="C341" s="129">
        <v>19992</v>
      </c>
      <c r="D341" s="130">
        <v>13891364.690000003</v>
      </c>
    </row>
    <row r="342" spans="1:4" ht="24.6" hidden="1" customHeight="1" outlineLevel="1">
      <c r="A342" s="127" t="s">
        <v>267</v>
      </c>
      <c r="B342" s="128"/>
      <c r="C342" s="131"/>
      <c r="D342" s="132"/>
    </row>
    <row r="343" spans="1:4" ht="24.6" hidden="1" customHeight="1" outlineLevel="1">
      <c r="A343" s="127" t="s">
        <v>274</v>
      </c>
      <c r="B343" s="128"/>
      <c r="C343" s="131">
        <v>0</v>
      </c>
      <c r="D343" s="132">
        <v>0</v>
      </c>
    </row>
    <row r="344" spans="1:4" ht="24.6" hidden="1" customHeight="1" outlineLevel="1">
      <c r="A344" s="127" t="s">
        <v>275</v>
      </c>
      <c r="B344" s="128"/>
      <c r="C344" s="131">
        <v>9</v>
      </c>
      <c r="D344" s="132">
        <v>9456</v>
      </c>
    </row>
    <row r="345" spans="1:4" ht="24.6" hidden="1" customHeight="1" outlineLevel="1">
      <c r="A345" s="127" t="s">
        <v>205</v>
      </c>
      <c r="B345" s="128"/>
      <c r="C345" s="129">
        <v>32977</v>
      </c>
      <c r="D345" s="130">
        <v>25981662</v>
      </c>
    </row>
    <row r="346" spans="1:4" ht="24.6" hidden="1" customHeight="1" outlineLevel="1">
      <c r="A346" s="127" t="s">
        <v>206</v>
      </c>
      <c r="B346" s="128"/>
      <c r="C346" s="129">
        <v>7445</v>
      </c>
      <c r="D346" s="130">
        <v>5149794</v>
      </c>
    </row>
    <row r="347" spans="1:4" ht="24.6" hidden="1" customHeight="1" outlineLevel="1">
      <c r="A347" s="127" t="s">
        <v>268</v>
      </c>
      <c r="B347" s="128"/>
      <c r="C347" s="129">
        <v>90</v>
      </c>
      <c r="D347" s="130">
        <v>77328.429999999993</v>
      </c>
    </row>
    <row r="348" spans="1:4" ht="24.6" hidden="1" customHeight="1" outlineLevel="1">
      <c r="A348" s="127" t="s">
        <v>207</v>
      </c>
      <c r="B348" s="128"/>
      <c r="C348" s="129">
        <v>52841</v>
      </c>
      <c r="D348" s="130">
        <v>37224522</v>
      </c>
    </row>
    <row r="349" spans="1:4" ht="24.6" hidden="1" customHeight="1" outlineLevel="1">
      <c r="A349" s="127" t="s">
        <v>270</v>
      </c>
      <c r="B349" s="128"/>
      <c r="C349" s="129">
        <v>34181</v>
      </c>
      <c r="D349" s="130">
        <v>25193161.249999955</v>
      </c>
    </row>
    <row r="350" spans="1:4" ht="24.6" hidden="1" customHeight="1" outlineLevel="1">
      <c r="A350" s="127" t="s">
        <v>208</v>
      </c>
      <c r="B350" s="128"/>
      <c r="C350" s="129">
        <v>23227</v>
      </c>
      <c r="D350" s="130">
        <v>16836292</v>
      </c>
    </row>
    <row r="351" spans="1:4" ht="24.6" hidden="1" customHeight="1" outlineLevel="1">
      <c r="A351" s="127" t="s">
        <v>209</v>
      </c>
      <c r="B351" s="128"/>
      <c r="C351" s="129">
        <v>29717</v>
      </c>
      <c r="D351" s="130">
        <v>21020680</v>
      </c>
    </row>
    <row r="352" spans="1:4" ht="24.6" hidden="1" customHeight="1" outlineLevel="1">
      <c r="A352" s="127" t="s">
        <v>281</v>
      </c>
      <c r="B352" s="128"/>
      <c r="C352" s="129"/>
      <c r="D352" s="130"/>
    </row>
    <row r="353" spans="1:4" ht="24.6" hidden="1" customHeight="1" outlineLevel="1">
      <c r="A353" s="127" t="s">
        <v>210</v>
      </c>
      <c r="B353" s="128"/>
      <c r="C353" s="129">
        <v>6878</v>
      </c>
      <c r="D353" s="130">
        <v>4922921</v>
      </c>
    </row>
    <row r="354" spans="1:4" ht="24.6" hidden="1" customHeight="1" outlineLevel="1">
      <c r="A354" s="127" t="s">
        <v>211</v>
      </c>
      <c r="B354" s="128"/>
      <c r="C354" s="129">
        <v>17</v>
      </c>
      <c r="D354" s="130">
        <v>15775</v>
      </c>
    </row>
    <row r="355" spans="1:4" ht="24.6" hidden="1" customHeight="1" outlineLevel="1">
      <c r="A355" s="127" t="s">
        <v>212</v>
      </c>
      <c r="B355" s="128"/>
      <c r="C355" s="129">
        <v>10357</v>
      </c>
      <c r="D355" s="130">
        <v>7251617.9999999991</v>
      </c>
    </row>
    <row r="356" spans="1:4" ht="24.6" hidden="1" customHeight="1" outlineLevel="1">
      <c r="A356" s="127" t="s">
        <v>213</v>
      </c>
      <c r="B356" s="128"/>
      <c r="C356" s="129">
        <v>35289</v>
      </c>
      <c r="D356" s="130">
        <v>25553378.720000003</v>
      </c>
    </row>
    <row r="357" spans="1:4" ht="24.6" hidden="1" customHeight="1" outlineLevel="1">
      <c r="A357" s="127" t="s">
        <v>214</v>
      </c>
      <c r="B357" s="128"/>
      <c r="C357" s="129">
        <v>1390</v>
      </c>
      <c r="D357" s="130">
        <v>711406</v>
      </c>
    </row>
    <row r="358" spans="1:4" ht="24.6" hidden="1" customHeight="1" outlineLevel="1">
      <c r="A358" s="127" t="s">
        <v>269</v>
      </c>
      <c r="B358" s="128"/>
      <c r="C358" s="129">
        <v>177</v>
      </c>
      <c r="D358" s="130">
        <v>153377.44</v>
      </c>
    </row>
    <row r="359" spans="1:4" ht="24.6" hidden="1" customHeight="1" outlineLevel="1">
      <c r="A359" s="127" t="s">
        <v>215</v>
      </c>
      <c r="B359" s="128"/>
      <c r="C359" s="129">
        <v>3509</v>
      </c>
      <c r="D359" s="130">
        <v>2337872.8499999992</v>
      </c>
    </row>
    <row r="360" spans="1:4" ht="24.6" hidden="1" customHeight="1" outlineLevel="1">
      <c r="A360" s="127" t="s">
        <v>216</v>
      </c>
      <c r="B360" s="128"/>
      <c r="C360" s="129">
        <v>600</v>
      </c>
      <c r="D360" s="130">
        <v>407641.05000000005</v>
      </c>
    </row>
    <row r="361" spans="1:4" ht="24.6" hidden="1" customHeight="1" outlineLevel="1">
      <c r="A361" s="127" t="s">
        <v>217</v>
      </c>
      <c r="B361" s="128"/>
      <c r="C361" s="129">
        <v>69236</v>
      </c>
      <c r="D361" s="130">
        <v>49492706.469999999</v>
      </c>
    </row>
    <row r="362" spans="1:4" ht="24.6" hidden="1" customHeight="1" outlineLevel="1">
      <c r="A362" s="127" t="s">
        <v>218</v>
      </c>
      <c r="B362" s="128"/>
      <c r="C362" s="129">
        <v>28036</v>
      </c>
      <c r="D362" s="130">
        <v>32909818.958819367</v>
      </c>
    </row>
    <row r="363" spans="1:4" ht="24.6" hidden="1" customHeight="1" outlineLevel="1">
      <c r="A363" s="127" t="s">
        <v>219</v>
      </c>
      <c r="B363" s="128"/>
      <c r="C363" s="129">
        <v>11189</v>
      </c>
      <c r="D363" s="130">
        <v>9312157.5400000066</v>
      </c>
    </row>
    <row r="364" spans="1:4" ht="24.6" hidden="1" customHeight="1" outlineLevel="1">
      <c r="A364" s="127" t="s">
        <v>220</v>
      </c>
      <c r="B364" s="128"/>
      <c r="C364" s="129">
        <v>21695</v>
      </c>
      <c r="D364" s="130">
        <v>23627954.010000002</v>
      </c>
    </row>
    <row r="365" spans="1:4" ht="15.6" customHeight="1" collapsed="1">
      <c r="A365" s="133" t="s">
        <v>302</v>
      </c>
      <c r="B365" s="128">
        <v>200</v>
      </c>
      <c r="C365" s="129">
        <f>SUM($C$339:$C$364)</f>
        <v>408361</v>
      </c>
      <c r="D365" s="130">
        <f>SUM($D$339:$D$364)</f>
        <v>315792869.40881932</v>
      </c>
    </row>
    <row r="366" spans="1:4" ht="24.6" hidden="1" customHeight="1" outlineLevel="1">
      <c r="A366" s="127" t="s">
        <v>280</v>
      </c>
      <c r="B366" s="128"/>
      <c r="C366" s="129">
        <v>0</v>
      </c>
      <c r="D366" s="130">
        <v>0</v>
      </c>
    </row>
    <row r="367" spans="1:4" ht="24.6" hidden="1" customHeight="1" outlineLevel="1">
      <c r="A367" s="127" t="s">
        <v>203</v>
      </c>
      <c r="B367" s="128"/>
      <c r="C367" s="129">
        <v>14946</v>
      </c>
      <c r="D367" s="130">
        <v>14670957</v>
      </c>
    </row>
    <row r="368" spans="1:4" ht="24.6" hidden="1" customHeight="1" outlineLevel="1">
      <c r="A368" s="127" t="s">
        <v>204</v>
      </c>
      <c r="B368" s="128"/>
      <c r="C368" s="129">
        <v>15216</v>
      </c>
      <c r="D368" s="130">
        <v>14847636.800000001</v>
      </c>
    </row>
    <row r="369" spans="1:4" ht="24.6" hidden="1" customHeight="1" outlineLevel="1">
      <c r="A369" s="127" t="s">
        <v>267</v>
      </c>
      <c r="B369" s="128"/>
      <c r="C369" s="131"/>
      <c r="D369" s="132"/>
    </row>
    <row r="370" spans="1:4" ht="24.6" hidden="1" customHeight="1" outlineLevel="1">
      <c r="A370" s="127" t="s">
        <v>274</v>
      </c>
      <c r="B370" s="128"/>
      <c r="C370" s="131">
        <v>0</v>
      </c>
      <c r="D370" s="132">
        <v>0</v>
      </c>
    </row>
    <row r="371" spans="1:4" ht="24.6" hidden="1" customHeight="1" outlineLevel="1">
      <c r="A371" s="127" t="s">
        <v>275</v>
      </c>
      <c r="B371" s="128"/>
      <c r="C371" s="131">
        <v>1</v>
      </c>
      <c r="D371" s="132">
        <v>1430</v>
      </c>
    </row>
    <row r="372" spans="1:4" ht="24.6" hidden="1" customHeight="1" outlineLevel="1">
      <c r="A372" s="127" t="s">
        <v>205</v>
      </c>
      <c r="B372" s="128"/>
      <c r="C372" s="129">
        <v>21116</v>
      </c>
      <c r="D372" s="130">
        <v>21400757</v>
      </c>
    </row>
    <row r="373" spans="1:4" ht="24.6" hidden="1" customHeight="1" outlineLevel="1">
      <c r="A373" s="127" t="s">
        <v>206</v>
      </c>
      <c r="B373" s="128"/>
      <c r="C373" s="129">
        <v>4477</v>
      </c>
      <c r="D373" s="130">
        <v>4413199</v>
      </c>
    </row>
    <row r="374" spans="1:4" ht="24.6" hidden="1" customHeight="1" outlineLevel="1">
      <c r="A374" s="127" t="s">
        <v>268</v>
      </c>
      <c r="B374" s="128"/>
      <c r="C374" s="129">
        <v>79</v>
      </c>
      <c r="D374" s="130">
        <v>90215.450000000026</v>
      </c>
    </row>
    <row r="375" spans="1:4" ht="24.6" hidden="1" customHeight="1" outlineLevel="1">
      <c r="A375" s="127" t="s">
        <v>207</v>
      </c>
      <c r="B375" s="128"/>
      <c r="C375" s="129">
        <v>38539</v>
      </c>
      <c r="D375" s="130">
        <v>37980358</v>
      </c>
    </row>
    <row r="376" spans="1:4" ht="24.6" hidden="1" customHeight="1" outlineLevel="1">
      <c r="A376" s="127" t="s">
        <v>270</v>
      </c>
      <c r="B376" s="128"/>
      <c r="C376" s="129">
        <v>24520</v>
      </c>
      <c r="D376" s="130">
        <v>25374348.960000042</v>
      </c>
    </row>
    <row r="377" spans="1:4" ht="24.6" hidden="1" customHeight="1" outlineLevel="1">
      <c r="A377" s="127" t="s">
        <v>208</v>
      </c>
      <c r="B377" s="128"/>
      <c r="C377" s="129">
        <v>18724</v>
      </c>
      <c r="D377" s="130">
        <v>18414484</v>
      </c>
    </row>
    <row r="378" spans="1:4" ht="24.6" hidden="1" customHeight="1" outlineLevel="1">
      <c r="A378" s="127" t="s">
        <v>209</v>
      </c>
      <c r="B378" s="128"/>
      <c r="C378" s="129">
        <v>17576</v>
      </c>
      <c r="D378" s="130">
        <v>17984846</v>
      </c>
    </row>
    <row r="379" spans="1:4" ht="24.6" hidden="1" customHeight="1" outlineLevel="1">
      <c r="A379" s="127" t="s">
        <v>281</v>
      </c>
      <c r="B379" s="128"/>
      <c r="C379" s="129"/>
      <c r="D379" s="130"/>
    </row>
    <row r="380" spans="1:4" ht="24.6" hidden="1" customHeight="1" outlineLevel="1">
      <c r="A380" s="127" t="s">
        <v>210</v>
      </c>
      <c r="B380" s="128"/>
      <c r="C380" s="129">
        <v>5258</v>
      </c>
      <c r="D380" s="130">
        <v>5000007</v>
      </c>
    </row>
    <row r="381" spans="1:4" ht="24.6" hidden="1" customHeight="1" outlineLevel="1">
      <c r="A381" s="127" t="s">
        <v>211</v>
      </c>
      <c r="B381" s="128"/>
      <c r="C381" s="129">
        <v>4</v>
      </c>
      <c r="D381" s="130">
        <v>5300</v>
      </c>
    </row>
    <row r="382" spans="1:4" ht="24.6" hidden="1" customHeight="1" outlineLevel="1">
      <c r="A382" s="127" t="s">
        <v>212</v>
      </c>
      <c r="B382" s="128"/>
      <c r="C382" s="129">
        <v>9331</v>
      </c>
      <c r="D382" s="130">
        <v>9122484</v>
      </c>
    </row>
    <row r="383" spans="1:4" ht="24.6" hidden="1" customHeight="1" outlineLevel="1">
      <c r="A383" s="127" t="s">
        <v>213</v>
      </c>
      <c r="B383" s="128"/>
      <c r="C383" s="129">
        <v>22360</v>
      </c>
      <c r="D383" s="130">
        <v>22949177.309999999</v>
      </c>
    </row>
    <row r="384" spans="1:4" ht="24.6" hidden="1" customHeight="1" outlineLevel="1">
      <c r="A384" s="127" t="s">
        <v>214</v>
      </c>
      <c r="B384" s="128"/>
      <c r="C384" s="129">
        <v>3770</v>
      </c>
      <c r="D384" s="130">
        <v>3617494</v>
      </c>
    </row>
    <row r="385" spans="1:4" ht="24.6" hidden="1" customHeight="1" outlineLevel="1">
      <c r="A385" s="127" t="s">
        <v>269</v>
      </c>
      <c r="B385" s="128"/>
      <c r="C385" s="129">
        <v>50</v>
      </c>
      <c r="D385" s="130">
        <v>64021.85</v>
      </c>
    </row>
    <row r="386" spans="1:4" ht="24.6" hidden="1" customHeight="1" outlineLevel="1">
      <c r="A386" s="127" t="s">
        <v>215</v>
      </c>
      <c r="B386" s="128"/>
      <c r="C386" s="129">
        <v>1093</v>
      </c>
      <c r="D386" s="130">
        <v>1110734.5500000003</v>
      </c>
    </row>
    <row r="387" spans="1:4" ht="24.6" hidden="1" customHeight="1" outlineLevel="1">
      <c r="A387" s="127" t="s">
        <v>216</v>
      </c>
      <c r="B387" s="128"/>
      <c r="C387" s="129">
        <v>693</v>
      </c>
      <c r="D387" s="130">
        <v>707513.65</v>
      </c>
    </row>
    <row r="388" spans="1:4" ht="24.6" hidden="1" customHeight="1" outlineLevel="1">
      <c r="A388" s="127" t="s">
        <v>217</v>
      </c>
      <c r="B388" s="128"/>
      <c r="C388" s="129">
        <v>45074</v>
      </c>
      <c r="D388" s="130">
        <v>44256148.720000014</v>
      </c>
    </row>
    <row r="389" spans="1:4" ht="24.6" hidden="1" customHeight="1" outlineLevel="1">
      <c r="A389" s="127" t="s">
        <v>218</v>
      </c>
      <c r="B389" s="128"/>
      <c r="C389" s="129">
        <v>18867</v>
      </c>
      <c r="D389" s="130">
        <v>31811727.263238922</v>
      </c>
    </row>
    <row r="390" spans="1:4" ht="24.6" hidden="1" customHeight="1" outlineLevel="1">
      <c r="A390" s="127" t="s">
        <v>219</v>
      </c>
      <c r="B390" s="128"/>
      <c r="C390" s="129">
        <v>5677</v>
      </c>
      <c r="D390" s="130">
        <v>6218521.7200000072</v>
      </c>
    </row>
    <row r="391" spans="1:4" ht="24.6" hidden="1" customHeight="1" outlineLevel="1">
      <c r="A391" s="127" t="s">
        <v>220</v>
      </c>
      <c r="B391" s="128"/>
      <c r="C391" s="129">
        <v>10763</v>
      </c>
      <c r="D391" s="130">
        <v>16323580.710000001</v>
      </c>
    </row>
    <row r="392" spans="1:4" ht="15.6" customHeight="1" collapsed="1">
      <c r="A392" s="133" t="s">
        <v>303</v>
      </c>
      <c r="B392" s="128">
        <v>300</v>
      </c>
      <c r="C392" s="129">
        <f>SUM($C$366:$C$391)</f>
        <v>278134</v>
      </c>
      <c r="D392" s="130">
        <f>SUM($D$366:$D$391)</f>
        <v>296364942.983239</v>
      </c>
    </row>
    <row r="393" spans="1:4" ht="24.6" hidden="1" customHeight="1" outlineLevel="1">
      <c r="A393" s="127" t="s">
        <v>280</v>
      </c>
      <c r="B393" s="128"/>
      <c r="C393" s="129">
        <v>0</v>
      </c>
      <c r="D393" s="130">
        <v>0</v>
      </c>
    </row>
    <row r="394" spans="1:4" ht="24.6" hidden="1" customHeight="1" outlineLevel="1">
      <c r="A394" s="127" t="s">
        <v>203</v>
      </c>
      <c r="B394" s="128"/>
      <c r="C394" s="129">
        <v>6337</v>
      </c>
      <c r="D394" s="130">
        <v>8635098</v>
      </c>
    </row>
    <row r="395" spans="1:4" ht="24.6" hidden="1" customHeight="1" outlineLevel="1">
      <c r="A395" s="127" t="s">
        <v>204</v>
      </c>
      <c r="B395" s="128"/>
      <c r="C395" s="129">
        <v>5640</v>
      </c>
      <c r="D395" s="130">
        <v>7824010.1600000011</v>
      </c>
    </row>
    <row r="396" spans="1:4" ht="24.6" hidden="1" customHeight="1" outlineLevel="1">
      <c r="A396" s="127" t="s">
        <v>267</v>
      </c>
      <c r="B396" s="128"/>
      <c r="C396" s="131"/>
      <c r="D396" s="132"/>
    </row>
    <row r="397" spans="1:4" ht="24.6" hidden="1" customHeight="1" outlineLevel="1">
      <c r="A397" s="127" t="s">
        <v>274</v>
      </c>
      <c r="B397" s="128"/>
      <c r="C397" s="131">
        <v>0</v>
      </c>
      <c r="D397" s="132">
        <v>0</v>
      </c>
    </row>
    <row r="398" spans="1:4" ht="24.6" hidden="1" customHeight="1" outlineLevel="1">
      <c r="A398" s="127" t="s">
        <v>275</v>
      </c>
      <c r="B398" s="128"/>
      <c r="C398" s="131">
        <v>0</v>
      </c>
      <c r="D398" s="132">
        <v>0</v>
      </c>
    </row>
    <row r="399" spans="1:4" ht="24.6" hidden="1" customHeight="1" outlineLevel="1">
      <c r="A399" s="127" t="s">
        <v>205</v>
      </c>
      <c r="B399" s="128"/>
      <c r="C399" s="129">
        <v>12201</v>
      </c>
      <c r="D399" s="130">
        <v>16513058</v>
      </c>
    </row>
    <row r="400" spans="1:4" ht="24.6" hidden="1" customHeight="1" outlineLevel="1">
      <c r="A400" s="127" t="s">
        <v>206</v>
      </c>
      <c r="B400" s="128"/>
      <c r="C400" s="129">
        <v>2191</v>
      </c>
      <c r="D400" s="130">
        <v>3015628</v>
      </c>
    </row>
    <row r="401" spans="1:4" ht="24.6" hidden="1" customHeight="1" outlineLevel="1">
      <c r="A401" s="127" t="s">
        <v>268</v>
      </c>
      <c r="B401" s="128"/>
      <c r="C401" s="129">
        <v>20</v>
      </c>
      <c r="D401" s="130">
        <v>26469.040000000001</v>
      </c>
    </row>
    <row r="402" spans="1:4" ht="24.6" hidden="1" customHeight="1" outlineLevel="1">
      <c r="A402" s="127" t="s">
        <v>207</v>
      </c>
      <c r="B402" s="128"/>
      <c r="C402" s="129">
        <v>18902</v>
      </c>
      <c r="D402" s="130">
        <v>25723438</v>
      </c>
    </row>
    <row r="403" spans="1:4" ht="24.6" hidden="1" customHeight="1" outlineLevel="1">
      <c r="A403" s="127" t="s">
        <v>270</v>
      </c>
      <c r="B403" s="128"/>
      <c r="C403" s="129">
        <v>12180</v>
      </c>
      <c r="D403" s="130">
        <v>16311109.150000013</v>
      </c>
    </row>
    <row r="404" spans="1:4" ht="24.6" hidden="1" customHeight="1" outlineLevel="1">
      <c r="A404" s="127" t="s">
        <v>208</v>
      </c>
      <c r="B404" s="128"/>
      <c r="C404" s="129">
        <v>10250</v>
      </c>
      <c r="D404" s="130">
        <v>13593954</v>
      </c>
    </row>
    <row r="405" spans="1:4" ht="24.6" hidden="1" customHeight="1" outlineLevel="1">
      <c r="A405" s="127" t="s">
        <v>209</v>
      </c>
      <c r="B405" s="128"/>
      <c r="C405" s="129">
        <v>7749</v>
      </c>
      <c r="D405" s="130">
        <v>10787978</v>
      </c>
    </row>
    <row r="406" spans="1:4" ht="24.6" hidden="1" customHeight="1" outlineLevel="1">
      <c r="A406" s="127" t="s">
        <v>281</v>
      </c>
      <c r="B406" s="128"/>
      <c r="C406" s="129"/>
      <c r="D406" s="130"/>
    </row>
    <row r="407" spans="1:4" ht="24.6" hidden="1" customHeight="1" outlineLevel="1">
      <c r="A407" s="127" t="s">
        <v>210</v>
      </c>
      <c r="B407" s="128"/>
      <c r="C407" s="129">
        <v>3056</v>
      </c>
      <c r="D407" s="130">
        <v>3756083</v>
      </c>
    </row>
    <row r="408" spans="1:4" ht="24.6" hidden="1" customHeight="1" outlineLevel="1">
      <c r="A408" s="127" t="s">
        <v>211</v>
      </c>
      <c r="B408" s="128"/>
      <c r="C408" s="129">
        <v>0</v>
      </c>
      <c r="D408" s="130">
        <v>0</v>
      </c>
    </row>
    <row r="409" spans="1:4" ht="24.6" hidden="1" customHeight="1" outlineLevel="1">
      <c r="A409" s="127" t="s">
        <v>212</v>
      </c>
      <c r="B409" s="128"/>
      <c r="C409" s="129">
        <v>4594</v>
      </c>
      <c r="D409" s="130">
        <v>5789934.3600000003</v>
      </c>
    </row>
    <row r="410" spans="1:4" ht="24.6" hidden="1" customHeight="1" outlineLevel="1">
      <c r="A410" s="127" t="s">
        <v>213</v>
      </c>
      <c r="B410" s="128"/>
      <c r="C410" s="129">
        <v>9821</v>
      </c>
      <c r="D410" s="130">
        <v>13696226.299999999</v>
      </c>
    </row>
    <row r="411" spans="1:4" ht="24.6" hidden="1" customHeight="1" outlineLevel="1">
      <c r="A411" s="127" t="s">
        <v>214</v>
      </c>
      <c r="B411" s="128"/>
      <c r="C411" s="129">
        <v>1370</v>
      </c>
      <c r="D411" s="130">
        <v>2055571</v>
      </c>
    </row>
    <row r="412" spans="1:4" ht="24.6" hidden="1" customHeight="1" outlineLevel="1">
      <c r="A412" s="127" t="s">
        <v>269</v>
      </c>
      <c r="B412" s="128"/>
      <c r="C412" s="129">
        <v>44</v>
      </c>
      <c r="D412" s="130">
        <v>70032.95</v>
      </c>
    </row>
    <row r="413" spans="1:4" ht="24.6" hidden="1" customHeight="1" outlineLevel="1">
      <c r="A413" s="127" t="s">
        <v>215</v>
      </c>
      <c r="B413" s="128"/>
      <c r="C413" s="129">
        <v>282</v>
      </c>
      <c r="D413" s="130">
        <v>447255.35</v>
      </c>
    </row>
    <row r="414" spans="1:4" ht="24.6" hidden="1" customHeight="1" outlineLevel="1">
      <c r="A414" s="127" t="s">
        <v>216</v>
      </c>
      <c r="B414" s="128"/>
      <c r="C414" s="129">
        <v>235</v>
      </c>
      <c r="D414" s="130">
        <v>360030.00000000006</v>
      </c>
    </row>
    <row r="415" spans="1:4" ht="24.6" hidden="1" customHeight="1" outlineLevel="1">
      <c r="A415" s="127" t="s">
        <v>217</v>
      </c>
      <c r="B415" s="128"/>
      <c r="C415" s="129">
        <v>24342</v>
      </c>
      <c r="D415" s="130">
        <v>32381736.330000002</v>
      </c>
    </row>
    <row r="416" spans="1:4" ht="24.6" hidden="1" customHeight="1" outlineLevel="1">
      <c r="A416" s="127" t="s">
        <v>218</v>
      </c>
      <c r="B416" s="128"/>
      <c r="C416" s="129">
        <v>7773</v>
      </c>
      <c r="D416" s="130">
        <v>17984467.406247105</v>
      </c>
    </row>
    <row r="417" spans="1:4" ht="24.6" hidden="1" customHeight="1" outlineLevel="1">
      <c r="A417" s="127" t="s">
        <v>219</v>
      </c>
      <c r="B417" s="128"/>
      <c r="C417" s="129">
        <v>2060</v>
      </c>
      <c r="D417" s="130">
        <v>3105129.3799999971</v>
      </c>
    </row>
    <row r="418" spans="1:4" ht="24.6" hidden="1" customHeight="1" outlineLevel="1">
      <c r="A418" s="127" t="s">
        <v>220</v>
      </c>
      <c r="B418" s="128"/>
      <c r="C418" s="129">
        <v>4155</v>
      </c>
      <c r="D418" s="130">
        <v>8237110.9800000004</v>
      </c>
    </row>
    <row r="419" spans="1:4" ht="15.6" customHeight="1" collapsed="1">
      <c r="A419" s="133" t="s">
        <v>304</v>
      </c>
      <c r="B419" s="128">
        <v>400</v>
      </c>
      <c r="C419" s="129">
        <f>SUM($C$393:$C$418)</f>
        <v>133202</v>
      </c>
      <c r="D419" s="130">
        <f>SUM($D$393:$D$418)</f>
        <v>190314319.40624711</v>
      </c>
    </row>
    <row r="420" spans="1:4" ht="24.6" hidden="1" customHeight="1" outlineLevel="1">
      <c r="A420" s="127" t="s">
        <v>280</v>
      </c>
      <c r="B420" s="128"/>
      <c r="C420" s="129">
        <v>0</v>
      </c>
      <c r="D420" s="130">
        <v>0</v>
      </c>
    </row>
    <row r="421" spans="1:4" ht="24.6" hidden="1" customHeight="1" outlineLevel="1">
      <c r="A421" s="127" t="s">
        <v>203</v>
      </c>
      <c r="B421" s="128"/>
      <c r="C421" s="129">
        <v>2840</v>
      </c>
      <c r="D421" s="130">
        <v>4787092</v>
      </c>
    </row>
    <row r="422" spans="1:4" ht="24.6" hidden="1" customHeight="1" outlineLevel="1">
      <c r="A422" s="127" t="s">
        <v>204</v>
      </c>
      <c r="B422" s="128"/>
      <c r="C422" s="129">
        <v>2067</v>
      </c>
      <c r="D422" s="130">
        <v>3715645.3800000008</v>
      </c>
    </row>
    <row r="423" spans="1:4" ht="24.6" hidden="1" customHeight="1" outlineLevel="1">
      <c r="A423" s="127" t="s">
        <v>267</v>
      </c>
      <c r="B423" s="128"/>
      <c r="C423" s="131"/>
      <c r="D423" s="132"/>
    </row>
    <row r="424" spans="1:4" ht="24.6" hidden="1" customHeight="1" outlineLevel="1">
      <c r="A424" s="127" t="s">
        <v>274</v>
      </c>
      <c r="B424" s="128"/>
      <c r="C424" s="131">
        <v>0</v>
      </c>
      <c r="D424" s="132">
        <v>0</v>
      </c>
    </row>
    <row r="425" spans="1:4" ht="24.6" hidden="1" customHeight="1" outlineLevel="1">
      <c r="A425" s="127" t="s">
        <v>275</v>
      </c>
      <c r="B425" s="128"/>
      <c r="C425" s="131">
        <v>0</v>
      </c>
      <c r="D425" s="132">
        <v>0</v>
      </c>
    </row>
    <row r="426" spans="1:4" ht="24.6" hidden="1" customHeight="1" outlineLevel="1">
      <c r="A426" s="127" t="s">
        <v>205</v>
      </c>
      <c r="B426" s="128"/>
      <c r="C426" s="129">
        <v>6229</v>
      </c>
      <c r="D426" s="130">
        <v>10921981</v>
      </c>
    </row>
    <row r="427" spans="1:4" ht="24.6" hidden="1" customHeight="1" outlineLevel="1">
      <c r="A427" s="127" t="s">
        <v>206</v>
      </c>
      <c r="B427" s="128"/>
      <c r="C427" s="129">
        <v>1037</v>
      </c>
      <c r="D427" s="130">
        <v>1859849</v>
      </c>
    </row>
    <row r="428" spans="1:4" ht="24.6" hidden="1" customHeight="1" outlineLevel="1">
      <c r="A428" s="127" t="s">
        <v>268</v>
      </c>
      <c r="B428" s="128"/>
      <c r="C428" s="129">
        <v>16</v>
      </c>
      <c r="D428" s="130">
        <v>26459.55</v>
      </c>
    </row>
    <row r="429" spans="1:4" ht="24.6" hidden="1" customHeight="1" outlineLevel="1">
      <c r="A429" s="127" t="s">
        <v>207</v>
      </c>
      <c r="B429" s="128"/>
      <c r="C429" s="129">
        <v>8662</v>
      </c>
      <c r="D429" s="130">
        <v>15040014</v>
      </c>
    </row>
    <row r="430" spans="1:4" ht="24.6" hidden="1" customHeight="1" outlineLevel="1">
      <c r="A430" s="127" t="s">
        <v>270</v>
      </c>
      <c r="B430" s="128"/>
      <c r="C430" s="129">
        <v>5558</v>
      </c>
      <c r="D430" s="130">
        <v>9809253.9800000023</v>
      </c>
    </row>
    <row r="431" spans="1:4" ht="24.6" hidden="1" customHeight="1" outlineLevel="1">
      <c r="A431" s="127" t="s">
        <v>208</v>
      </c>
      <c r="B431" s="128"/>
      <c r="C431" s="129">
        <v>5334</v>
      </c>
      <c r="D431" s="130">
        <v>9252041</v>
      </c>
    </row>
    <row r="432" spans="1:4" ht="24.6" hidden="1" customHeight="1" outlineLevel="1">
      <c r="A432" s="127" t="s">
        <v>209</v>
      </c>
      <c r="B432" s="128"/>
      <c r="C432" s="129">
        <v>3459</v>
      </c>
      <c r="D432" s="130">
        <v>5792282</v>
      </c>
    </row>
    <row r="433" spans="1:4" ht="24.6" hidden="1" customHeight="1" outlineLevel="1">
      <c r="A433" s="127" t="s">
        <v>281</v>
      </c>
      <c r="B433" s="128"/>
      <c r="C433" s="129"/>
      <c r="D433" s="130"/>
    </row>
    <row r="434" spans="1:4" ht="24.6" hidden="1" customHeight="1" outlineLevel="1">
      <c r="A434" s="127" t="s">
        <v>210</v>
      </c>
      <c r="B434" s="128"/>
      <c r="C434" s="129">
        <v>1393</v>
      </c>
      <c r="D434" s="130">
        <v>2145296</v>
      </c>
    </row>
    <row r="435" spans="1:4" ht="24.6" hidden="1" customHeight="1" outlineLevel="1">
      <c r="A435" s="127" t="s">
        <v>211</v>
      </c>
      <c r="B435" s="128"/>
      <c r="C435" s="129">
        <v>0</v>
      </c>
      <c r="D435" s="130">
        <v>0</v>
      </c>
    </row>
    <row r="436" spans="1:4" ht="24.6" hidden="1" customHeight="1" outlineLevel="1">
      <c r="A436" s="127" t="s">
        <v>212</v>
      </c>
      <c r="B436" s="128"/>
      <c r="C436" s="129">
        <v>2354</v>
      </c>
      <c r="D436" s="130">
        <v>3651852.79</v>
      </c>
    </row>
    <row r="437" spans="1:4" ht="24.6" hidden="1" customHeight="1" outlineLevel="1">
      <c r="A437" s="127" t="s">
        <v>213</v>
      </c>
      <c r="B437" s="128"/>
      <c r="C437" s="129">
        <v>4371</v>
      </c>
      <c r="D437" s="130">
        <v>7821373.2299999995</v>
      </c>
    </row>
    <row r="438" spans="1:4" ht="24.6" hidden="1" customHeight="1" outlineLevel="1">
      <c r="A438" s="127" t="s">
        <v>214</v>
      </c>
      <c r="B438" s="128"/>
      <c r="C438" s="129">
        <v>386</v>
      </c>
      <c r="D438" s="130">
        <v>809961</v>
      </c>
    </row>
    <row r="439" spans="1:4" ht="24.6" hidden="1" customHeight="1" outlineLevel="1">
      <c r="A439" s="127" t="s">
        <v>269</v>
      </c>
      <c r="B439" s="128"/>
      <c r="C439" s="129">
        <v>13</v>
      </c>
      <c r="D439" s="130">
        <v>28365.35</v>
      </c>
    </row>
    <row r="440" spans="1:4" ht="24.6" hidden="1" customHeight="1" outlineLevel="1">
      <c r="A440" s="127" t="s">
        <v>215</v>
      </c>
      <c r="B440" s="128"/>
      <c r="C440" s="129">
        <v>98</v>
      </c>
      <c r="D440" s="130">
        <v>179326.85000000003</v>
      </c>
    </row>
    <row r="441" spans="1:4" ht="24.6" hidden="1" customHeight="1" outlineLevel="1">
      <c r="A441" s="127" t="s">
        <v>216</v>
      </c>
      <c r="B441" s="128"/>
      <c r="C441" s="129">
        <v>61</v>
      </c>
      <c r="D441" s="130">
        <v>112872.59999999999</v>
      </c>
    </row>
    <row r="442" spans="1:4" ht="24.6" hidden="1" customHeight="1" outlineLevel="1">
      <c r="A442" s="127" t="s">
        <v>217</v>
      </c>
      <c r="B442" s="128"/>
      <c r="C442" s="129">
        <v>12240</v>
      </c>
      <c r="D442" s="130">
        <v>20915032.040000007</v>
      </c>
    </row>
    <row r="443" spans="1:4" ht="24.6" hidden="1" customHeight="1" outlineLevel="1">
      <c r="A443" s="127" t="s">
        <v>218</v>
      </c>
      <c r="B443" s="128"/>
      <c r="C443" s="129">
        <v>3453</v>
      </c>
      <c r="D443" s="130">
        <v>10420963.845453681</v>
      </c>
    </row>
    <row r="444" spans="1:4" ht="24.6" hidden="1" customHeight="1" outlineLevel="1">
      <c r="A444" s="127" t="s">
        <v>219</v>
      </c>
      <c r="B444" s="128"/>
      <c r="C444" s="129">
        <v>815</v>
      </c>
      <c r="D444" s="130">
        <v>1526088.8999999994</v>
      </c>
    </row>
    <row r="445" spans="1:4" ht="24.6" hidden="1" customHeight="1" outlineLevel="1">
      <c r="A445" s="127" t="s">
        <v>220</v>
      </c>
      <c r="B445" s="128"/>
      <c r="C445" s="129">
        <v>1608</v>
      </c>
      <c r="D445" s="130">
        <v>3959968.34</v>
      </c>
    </row>
    <row r="446" spans="1:4" ht="15.6" customHeight="1" collapsed="1">
      <c r="A446" s="133" t="s">
        <v>305</v>
      </c>
      <c r="B446" s="128">
        <v>500</v>
      </c>
      <c r="C446" s="129">
        <f>SUM($C$420:$C$445)</f>
        <v>61994</v>
      </c>
      <c r="D446" s="130">
        <f>SUM($D$420:$D$445)</f>
        <v>112775718.85545368</v>
      </c>
    </row>
    <row r="447" spans="1:4" ht="24.6" hidden="1" customHeight="1" outlineLevel="1">
      <c r="A447" s="127" t="s">
        <v>280</v>
      </c>
      <c r="B447" s="128"/>
      <c r="C447" s="129">
        <v>0</v>
      </c>
      <c r="D447" s="130">
        <v>0</v>
      </c>
    </row>
    <row r="448" spans="1:4" ht="24.6" hidden="1" customHeight="1" outlineLevel="1">
      <c r="A448" s="127" t="s">
        <v>203</v>
      </c>
      <c r="B448" s="128"/>
      <c r="C448" s="129">
        <v>3174</v>
      </c>
      <c r="D448" s="130">
        <v>9331351</v>
      </c>
    </row>
    <row r="449" spans="1:4" ht="24.6" hidden="1" customHeight="1" outlineLevel="1">
      <c r="A449" s="127" t="s">
        <v>204</v>
      </c>
      <c r="B449" s="128"/>
      <c r="C449" s="129">
        <v>1944</v>
      </c>
      <c r="D449" s="130">
        <v>5526184.0699999994</v>
      </c>
    </row>
    <row r="450" spans="1:4" ht="24.6" hidden="1" customHeight="1" outlineLevel="1">
      <c r="A450" s="127" t="s">
        <v>267</v>
      </c>
      <c r="B450" s="128"/>
      <c r="C450" s="131"/>
      <c r="D450" s="132"/>
    </row>
    <row r="451" spans="1:4" ht="24.6" hidden="1" customHeight="1" outlineLevel="1">
      <c r="A451" s="127" t="s">
        <v>274</v>
      </c>
      <c r="B451" s="128"/>
      <c r="C451" s="131">
        <v>0</v>
      </c>
      <c r="D451" s="132">
        <v>0</v>
      </c>
    </row>
    <row r="452" spans="1:4" ht="24.6" hidden="1" customHeight="1" outlineLevel="1">
      <c r="A452" s="127" t="s">
        <v>275</v>
      </c>
      <c r="B452" s="128"/>
      <c r="C452" s="131">
        <v>3</v>
      </c>
      <c r="D452" s="132">
        <v>7889</v>
      </c>
    </row>
    <row r="453" spans="1:4" ht="24.6" hidden="1" customHeight="1" outlineLevel="1">
      <c r="A453" s="127" t="s">
        <v>205</v>
      </c>
      <c r="B453" s="128"/>
      <c r="C453" s="129">
        <v>6807</v>
      </c>
      <c r="D453" s="130">
        <v>19879482</v>
      </c>
    </row>
    <row r="454" spans="1:4" ht="24.6" hidden="1" customHeight="1" outlineLevel="1">
      <c r="A454" s="127" t="s">
        <v>206</v>
      </c>
      <c r="B454" s="128"/>
      <c r="C454" s="129">
        <v>1168</v>
      </c>
      <c r="D454" s="130">
        <v>3506699</v>
      </c>
    </row>
    <row r="455" spans="1:4" ht="24.6" hidden="1" customHeight="1" outlineLevel="1">
      <c r="A455" s="127" t="s">
        <v>268</v>
      </c>
      <c r="B455" s="128"/>
      <c r="C455" s="129">
        <v>2</v>
      </c>
      <c r="D455" s="130">
        <v>5299.6</v>
      </c>
    </row>
    <row r="456" spans="1:4" ht="24.6" hidden="1" customHeight="1" outlineLevel="1">
      <c r="A456" s="127" t="s">
        <v>207</v>
      </c>
      <c r="B456" s="128"/>
      <c r="C456" s="129">
        <v>10135</v>
      </c>
      <c r="D456" s="130">
        <v>28882932</v>
      </c>
    </row>
    <row r="457" spans="1:4" ht="24.6" hidden="1" customHeight="1" outlineLevel="1">
      <c r="A457" s="127" t="s">
        <v>270</v>
      </c>
      <c r="B457" s="128"/>
      <c r="C457" s="129">
        <v>4944</v>
      </c>
      <c r="D457" s="130">
        <v>14038814.650000002</v>
      </c>
    </row>
    <row r="458" spans="1:4" ht="24.6" hidden="1" customHeight="1" outlineLevel="1">
      <c r="A458" s="127" t="s">
        <v>208</v>
      </c>
      <c r="B458" s="128"/>
      <c r="C458" s="129">
        <v>5671</v>
      </c>
      <c r="D458" s="130">
        <v>17214521</v>
      </c>
    </row>
    <row r="459" spans="1:4" ht="24.6" hidden="1" customHeight="1" outlineLevel="1">
      <c r="A459" s="127" t="s">
        <v>209</v>
      </c>
      <c r="B459" s="128"/>
      <c r="C459" s="129">
        <v>3531</v>
      </c>
      <c r="D459" s="130">
        <v>9936102</v>
      </c>
    </row>
    <row r="460" spans="1:4" ht="24.6" hidden="1" customHeight="1" outlineLevel="1">
      <c r="A460" s="127" t="s">
        <v>281</v>
      </c>
      <c r="B460" s="128"/>
      <c r="C460" s="129"/>
      <c r="D460" s="130"/>
    </row>
    <row r="461" spans="1:4" ht="24.6" hidden="1" customHeight="1" outlineLevel="1">
      <c r="A461" s="127" t="s">
        <v>210</v>
      </c>
      <c r="B461" s="128"/>
      <c r="C461" s="129">
        <v>1489</v>
      </c>
      <c r="D461" s="130">
        <v>3332965</v>
      </c>
    </row>
    <row r="462" spans="1:4" ht="24.6" hidden="1" customHeight="1" outlineLevel="1">
      <c r="A462" s="127" t="s">
        <v>211</v>
      </c>
      <c r="B462" s="128"/>
      <c r="C462" s="129">
        <v>0</v>
      </c>
      <c r="D462" s="130">
        <v>0</v>
      </c>
    </row>
    <row r="463" spans="1:4" ht="24.6" hidden="1" customHeight="1" outlineLevel="1">
      <c r="A463" s="127" t="s">
        <v>212</v>
      </c>
      <c r="B463" s="128"/>
      <c r="C463" s="129">
        <v>1315</v>
      </c>
      <c r="D463" s="130">
        <v>2763987.1300000008</v>
      </c>
    </row>
    <row r="464" spans="1:4" ht="24.6" hidden="1" customHeight="1" outlineLevel="1">
      <c r="A464" s="127" t="s">
        <v>213</v>
      </c>
      <c r="B464" s="128"/>
      <c r="C464" s="129">
        <v>4832</v>
      </c>
      <c r="D464" s="130">
        <v>13978969.779999997</v>
      </c>
    </row>
    <row r="465" spans="1:4" ht="24.6" hidden="1" customHeight="1" outlineLevel="1">
      <c r="A465" s="127" t="s">
        <v>214</v>
      </c>
      <c r="B465" s="128"/>
      <c r="C465" s="129">
        <v>151</v>
      </c>
      <c r="D465" s="130">
        <v>447933</v>
      </c>
    </row>
    <row r="466" spans="1:4" ht="24.6" hidden="1" customHeight="1" outlineLevel="1">
      <c r="A466" s="127" t="s">
        <v>269</v>
      </c>
      <c r="B466" s="128"/>
      <c r="C466" s="129">
        <v>2</v>
      </c>
      <c r="D466" s="130">
        <v>36898</v>
      </c>
    </row>
    <row r="467" spans="1:4" ht="24.6" hidden="1" customHeight="1" outlineLevel="1">
      <c r="A467" s="127" t="s">
        <v>215</v>
      </c>
      <c r="B467" s="128"/>
      <c r="C467" s="129">
        <v>90</v>
      </c>
      <c r="D467" s="130">
        <v>261066.10000000003</v>
      </c>
    </row>
    <row r="468" spans="1:4" ht="24.6" hidden="1" customHeight="1" outlineLevel="1">
      <c r="A468" s="127" t="s">
        <v>216</v>
      </c>
      <c r="B468" s="128"/>
      <c r="C468" s="129">
        <v>32</v>
      </c>
      <c r="D468" s="130">
        <v>91526.2</v>
      </c>
    </row>
    <row r="469" spans="1:4" ht="24.6" hidden="1" customHeight="1" outlineLevel="1">
      <c r="A469" s="127" t="s">
        <v>217</v>
      </c>
      <c r="B469" s="128"/>
      <c r="C469" s="129">
        <v>12626</v>
      </c>
      <c r="D469" s="130">
        <v>36191366.469999999</v>
      </c>
    </row>
    <row r="470" spans="1:4" ht="24.6" hidden="1" customHeight="1" outlineLevel="1">
      <c r="A470" s="127" t="s">
        <v>218</v>
      </c>
      <c r="B470" s="128"/>
      <c r="C470" s="129">
        <v>3398</v>
      </c>
      <c r="D470" s="130">
        <v>16632102.522789365</v>
      </c>
    </row>
    <row r="471" spans="1:4" ht="24.6" hidden="1" customHeight="1" outlineLevel="1">
      <c r="A471" s="127" t="s">
        <v>219</v>
      </c>
      <c r="B471" s="128"/>
      <c r="C471" s="129">
        <v>807</v>
      </c>
      <c r="D471" s="130">
        <v>2412842.0000000009</v>
      </c>
    </row>
    <row r="472" spans="1:4" ht="24.6" hidden="1" customHeight="1" outlineLevel="1">
      <c r="A472" s="127" t="s">
        <v>220</v>
      </c>
      <c r="B472" s="128"/>
      <c r="C472" s="129">
        <v>1412</v>
      </c>
      <c r="D472" s="130">
        <v>5131183.5999999996</v>
      </c>
    </row>
    <row r="473" spans="1:4" ht="15.6" customHeight="1" collapsed="1">
      <c r="A473" s="133" t="s">
        <v>306</v>
      </c>
      <c r="B473" s="128">
        <v>1000</v>
      </c>
      <c r="C473" s="129">
        <f>SUM($C$447:$C$472)</f>
        <v>63533</v>
      </c>
      <c r="D473" s="130">
        <f>SUM($D$447:$D$472)</f>
        <v>189610114.12278935</v>
      </c>
    </row>
    <row r="474" spans="1:4" ht="24.6" hidden="1" customHeight="1" outlineLevel="1">
      <c r="A474" s="127" t="s">
        <v>280</v>
      </c>
      <c r="B474" s="128"/>
      <c r="C474" s="129">
        <v>0</v>
      </c>
      <c r="D474" s="130">
        <v>0</v>
      </c>
    </row>
    <row r="475" spans="1:4" ht="24.6" hidden="1" customHeight="1" outlineLevel="1">
      <c r="A475" s="127" t="s">
        <v>203</v>
      </c>
      <c r="B475" s="128"/>
      <c r="C475" s="129">
        <v>835</v>
      </c>
      <c r="D475" s="130">
        <v>4403041</v>
      </c>
    </row>
    <row r="476" spans="1:4" ht="24.6" hidden="1" customHeight="1" outlineLevel="1">
      <c r="A476" s="127" t="s">
        <v>204</v>
      </c>
      <c r="B476" s="128"/>
      <c r="C476" s="129">
        <v>562</v>
      </c>
      <c r="D476" s="130">
        <v>2927450.5</v>
      </c>
    </row>
    <row r="477" spans="1:4" ht="24.6" hidden="1" customHeight="1" outlineLevel="1">
      <c r="A477" s="127" t="s">
        <v>267</v>
      </c>
      <c r="B477" s="128"/>
      <c r="C477" s="131"/>
      <c r="D477" s="132"/>
    </row>
    <row r="478" spans="1:4" ht="24.6" hidden="1" customHeight="1" outlineLevel="1">
      <c r="A478" s="127" t="s">
        <v>274</v>
      </c>
      <c r="B478" s="128"/>
      <c r="C478" s="131">
        <v>0</v>
      </c>
      <c r="D478" s="132">
        <v>0</v>
      </c>
    </row>
    <row r="479" spans="1:4" ht="24.6" hidden="1" customHeight="1" outlineLevel="1">
      <c r="A479" s="127" t="s">
        <v>275</v>
      </c>
      <c r="B479" s="128"/>
      <c r="C479" s="131">
        <v>0</v>
      </c>
      <c r="D479" s="132">
        <v>0</v>
      </c>
    </row>
    <row r="480" spans="1:4" ht="24.6" hidden="1" customHeight="1" outlineLevel="1">
      <c r="A480" s="127" t="s">
        <v>205</v>
      </c>
      <c r="B480" s="128"/>
      <c r="C480" s="129">
        <v>2516</v>
      </c>
      <c r="D480" s="130">
        <v>13260314</v>
      </c>
    </row>
    <row r="481" spans="1:4" ht="24.6" hidden="1" customHeight="1" outlineLevel="1">
      <c r="A481" s="127" t="s">
        <v>206</v>
      </c>
      <c r="B481" s="128"/>
      <c r="C481" s="129">
        <v>391</v>
      </c>
      <c r="D481" s="130">
        <v>2222440</v>
      </c>
    </row>
    <row r="482" spans="1:4" ht="24.6" hidden="1" customHeight="1" outlineLevel="1">
      <c r="A482" s="127" t="s">
        <v>268</v>
      </c>
      <c r="B482" s="128"/>
      <c r="C482" s="129">
        <v>0</v>
      </c>
      <c r="D482" s="130">
        <v>0</v>
      </c>
    </row>
    <row r="483" spans="1:4" ht="24.6" hidden="1" customHeight="1" outlineLevel="1">
      <c r="A483" s="127" t="s">
        <v>207</v>
      </c>
      <c r="B483" s="128"/>
      <c r="C483" s="129">
        <v>4093</v>
      </c>
      <c r="D483" s="130">
        <v>20972300</v>
      </c>
    </row>
    <row r="484" spans="1:4" ht="24.6" hidden="1" customHeight="1" outlineLevel="1">
      <c r="A484" s="127" t="s">
        <v>270</v>
      </c>
      <c r="B484" s="128"/>
      <c r="C484" s="129">
        <v>1206</v>
      </c>
      <c r="D484" s="130">
        <v>6227737.5399999982</v>
      </c>
    </row>
    <row r="485" spans="1:4" ht="24.6" hidden="1" customHeight="1" outlineLevel="1">
      <c r="A485" s="127" t="s">
        <v>208</v>
      </c>
      <c r="B485" s="128"/>
      <c r="C485" s="129">
        <v>2044</v>
      </c>
      <c r="D485" s="130">
        <v>11638336</v>
      </c>
    </row>
    <row r="486" spans="1:4" ht="24.6" hidden="1" customHeight="1" outlineLevel="1">
      <c r="A486" s="127" t="s">
        <v>209</v>
      </c>
      <c r="B486" s="128"/>
      <c r="C486" s="129">
        <v>798</v>
      </c>
      <c r="D486" s="130">
        <v>3981141</v>
      </c>
    </row>
    <row r="487" spans="1:4" ht="24.6" hidden="1" customHeight="1" outlineLevel="1">
      <c r="A487" s="127" t="s">
        <v>281</v>
      </c>
      <c r="B487" s="128"/>
      <c r="C487" s="129"/>
      <c r="D487" s="130"/>
    </row>
    <row r="488" spans="1:4" ht="24.6" hidden="1" customHeight="1" outlineLevel="1">
      <c r="A488" s="127" t="s">
        <v>210</v>
      </c>
      <c r="B488" s="128"/>
      <c r="C488" s="129">
        <v>381</v>
      </c>
      <c r="D488" s="130">
        <v>1717358</v>
      </c>
    </row>
    <row r="489" spans="1:4" ht="24.6" hidden="1" customHeight="1" outlineLevel="1">
      <c r="A489" s="127" t="s">
        <v>211</v>
      </c>
      <c r="B489" s="128"/>
      <c r="C489" s="129">
        <v>0</v>
      </c>
      <c r="D489" s="130">
        <v>0</v>
      </c>
    </row>
    <row r="490" spans="1:4" ht="24.6" hidden="1" customHeight="1" outlineLevel="1">
      <c r="A490" s="127" t="s">
        <v>212</v>
      </c>
      <c r="B490" s="128"/>
      <c r="C490" s="129">
        <v>253</v>
      </c>
      <c r="D490" s="130">
        <v>1003624.49</v>
      </c>
    </row>
    <row r="491" spans="1:4" ht="24.6" hidden="1" customHeight="1" outlineLevel="1">
      <c r="A491" s="127" t="s">
        <v>213</v>
      </c>
      <c r="B491" s="128"/>
      <c r="C491" s="129">
        <v>1721</v>
      </c>
      <c r="D491" s="130">
        <v>9355982.6999999974</v>
      </c>
    </row>
    <row r="492" spans="1:4" ht="24.6" hidden="1" customHeight="1" outlineLevel="1">
      <c r="A492" s="127" t="s">
        <v>214</v>
      </c>
      <c r="B492" s="128"/>
      <c r="C492" s="129">
        <v>0</v>
      </c>
      <c r="D492" s="130">
        <v>0</v>
      </c>
    </row>
    <row r="493" spans="1:4" ht="24.6" hidden="1" customHeight="1" outlineLevel="1">
      <c r="A493" s="127" t="s">
        <v>269</v>
      </c>
      <c r="B493" s="128"/>
      <c r="C493" s="129">
        <v>0</v>
      </c>
      <c r="D493" s="130">
        <v>0</v>
      </c>
    </row>
    <row r="494" spans="1:4" ht="24.6" hidden="1" customHeight="1" outlineLevel="1">
      <c r="A494" s="127" t="s">
        <v>215</v>
      </c>
      <c r="B494" s="128"/>
      <c r="C494" s="129">
        <v>12</v>
      </c>
      <c r="D494" s="130">
        <v>66536.850000000006</v>
      </c>
    </row>
    <row r="495" spans="1:4" ht="24.6" hidden="1" customHeight="1" outlineLevel="1">
      <c r="A495" s="127" t="s">
        <v>216</v>
      </c>
      <c r="B495" s="128"/>
      <c r="C495" s="129">
        <v>6</v>
      </c>
      <c r="D495" s="130">
        <v>30032</v>
      </c>
    </row>
    <row r="496" spans="1:4" ht="24.6" hidden="1" customHeight="1" outlineLevel="1">
      <c r="A496" s="127" t="s">
        <v>217</v>
      </c>
      <c r="B496" s="128"/>
      <c r="C496" s="129">
        <v>3496</v>
      </c>
      <c r="D496" s="130">
        <v>18070097.629999995</v>
      </c>
    </row>
    <row r="497" spans="1:4" ht="24.6" hidden="1" customHeight="1" outlineLevel="1">
      <c r="A497" s="127" t="s">
        <v>218</v>
      </c>
      <c r="B497" s="128"/>
      <c r="C497" s="129">
        <v>750</v>
      </c>
      <c r="D497" s="130">
        <v>6447659.7723530661</v>
      </c>
    </row>
    <row r="498" spans="1:4" ht="24.6" hidden="1" customHeight="1" outlineLevel="1">
      <c r="A498" s="127" t="s">
        <v>219</v>
      </c>
      <c r="B498" s="128"/>
      <c r="C498" s="129">
        <v>254</v>
      </c>
      <c r="D498" s="130">
        <v>1321056.2000000002</v>
      </c>
    </row>
    <row r="499" spans="1:4" ht="24.6" hidden="1" customHeight="1" outlineLevel="1">
      <c r="A499" s="127" t="s">
        <v>220</v>
      </c>
      <c r="B499" s="128"/>
      <c r="C499" s="129">
        <v>443</v>
      </c>
      <c r="D499" s="130">
        <v>3046427.95</v>
      </c>
    </row>
    <row r="500" spans="1:4" ht="15.6" customHeight="1" collapsed="1">
      <c r="A500" s="133" t="s">
        <v>307</v>
      </c>
      <c r="B500" s="128">
        <v>2000</v>
      </c>
      <c r="C500" s="129">
        <f>SUM($C$474:$C$499)</f>
        <v>19761</v>
      </c>
      <c r="D500" s="130">
        <f>SUM($D$474:$D$499)</f>
        <v>106691535.63235305</v>
      </c>
    </row>
    <row r="501" spans="1:4" ht="24.6" hidden="1" customHeight="1" outlineLevel="1">
      <c r="A501" s="127" t="s">
        <v>280</v>
      </c>
      <c r="B501" s="128"/>
      <c r="C501" s="129">
        <v>0</v>
      </c>
      <c r="D501" s="130">
        <v>0</v>
      </c>
    </row>
    <row r="502" spans="1:4" ht="24.6" hidden="1" customHeight="1" outlineLevel="1">
      <c r="A502" s="127" t="s">
        <v>203</v>
      </c>
      <c r="B502" s="128"/>
      <c r="C502" s="129">
        <v>241</v>
      </c>
      <c r="D502" s="130">
        <v>2131930</v>
      </c>
    </row>
    <row r="503" spans="1:4" ht="24.6" hidden="1" customHeight="1" outlineLevel="1">
      <c r="A503" s="127" t="s">
        <v>204</v>
      </c>
      <c r="B503" s="128"/>
      <c r="C503" s="129">
        <v>119</v>
      </c>
      <c r="D503" s="130">
        <v>1107366.5999999999</v>
      </c>
    </row>
    <row r="504" spans="1:4" ht="24.6" hidden="1" customHeight="1" outlineLevel="1">
      <c r="A504" s="127" t="s">
        <v>267</v>
      </c>
      <c r="B504" s="128"/>
      <c r="C504" s="131"/>
      <c r="D504" s="132"/>
    </row>
    <row r="505" spans="1:4" ht="24.6" hidden="1" customHeight="1" outlineLevel="1">
      <c r="A505" s="127" t="s">
        <v>274</v>
      </c>
      <c r="B505" s="128"/>
      <c r="C505" s="131">
        <v>0</v>
      </c>
      <c r="D505" s="132">
        <v>0</v>
      </c>
    </row>
    <row r="506" spans="1:4" ht="24.6" hidden="1" customHeight="1" outlineLevel="1">
      <c r="A506" s="127" t="s">
        <v>275</v>
      </c>
      <c r="B506" s="128"/>
      <c r="C506" s="131">
        <v>0</v>
      </c>
      <c r="D506" s="132">
        <v>0</v>
      </c>
    </row>
    <row r="507" spans="1:4" ht="24.6" hidden="1" customHeight="1" outlineLevel="1">
      <c r="A507" s="127" t="s">
        <v>205</v>
      </c>
      <c r="B507" s="128"/>
      <c r="C507" s="129">
        <v>840</v>
      </c>
      <c r="D507" s="130">
        <v>7237960</v>
      </c>
    </row>
    <row r="508" spans="1:4" ht="24.6" hidden="1" customHeight="1" outlineLevel="1">
      <c r="A508" s="127" t="s">
        <v>206</v>
      </c>
      <c r="B508" s="128"/>
      <c r="C508" s="129">
        <v>114</v>
      </c>
      <c r="D508" s="130">
        <v>991217</v>
      </c>
    </row>
    <row r="509" spans="1:4" ht="24.6" hidden="1" customHeight="1" outlineLevel="1">
      <c r="A509" s="127" t="s">
        <v>268</v>
      </c>
      <c r="B509" s="128"/>
      <c r="C509" s="129">
        <v>1</v>
      </c>
      <c r="D509" s="130">
        <v>11333</v>
      </c>
    </row>
    <row r="510" spans="1:4" ht="24.6" hidden="1" customHeight="1" outlineLevel="1">
      <c r="A510" s="127" t="s">
        <v>207</v>
      </c>
      <c r="B510" s="128"/>
      <c r="C510" s="129">
        <v>1327</v>
      </c>
      <c r="D510" s="130">
        <v>11747241</v>
      </c>
    </row>
    <row r="511" spans="1:4" ht="24.6" hidden="1" customHeight="1" outlineLevel="1">
      <c r="A511" s="127" t="s">
        <v>270</v>
      </c>
      <c r="B511" s="128"/>
      <c r="C511" s="129">
        <v>281</v>
      </c>
      <c r="D511" s="130">
        <v>2443893.4300000002</v>
      </c>
    </row>
    <row r="512" spans="1:4" ht="24.6" hidden="1" customHeight="1" outlineLevel="1">
      <c r="A512" s="127" t="s">
        <v>208</v>
      </c>
      <c r="B512" s="128"/>
      <c r="C512" s="129">
        <v>873</v>
      </c>
      <c r="D512" s="130">
        <v>7906020</v>
      </c>
    </row>
    <row r="513" spans="1:4" ht="24.6" hidden="1" customHeight="1" outlineLevel="1">
      <c r="A513" s="127" t="s">
        <v>209</v>
      </c>
      <c r="B513" s="128"/>
      <c r="C513" s="129">
        <v>136</v>
      </c>
      <c r="D513" s="130">
        <v>1262163</v>
      </c>
    </row>
    <row r="514" spans="1:4" ht="24.6" hidden="1" customHeight="1" outlineLevel="1">
      <c r="A514" s="127" t="s">
        <v>281</v>
      </c>
      <c r="B514" s="128"/>
      <c r="C514" s="129"/>
      <c r="D514" s="130"/>
    </row>
    <row r="515" spans="1:4" ht="24.6" hidden="1" customHeight="1" outlineLevel="1">
      <c r="A515" s="127" t="s">
        <v>210</v>
      </c>
      <c r="B515" s="128"/>
      <c r="C515" s="129">
        <v>89</v>
      </c>
      <c r="D515" s="130">
        <v>673574</v>
      </c>
    </row>
    <row r="516" spans="1:4" ht="24.6" hidden="1" customHeight="1" outlineLevel="1">
      <c r="A516" s="127" t="s">
        <v>211</v>
      </c>
      <c r="B516" s="128"/>
      <c r="C516" s="129">
        <v>0</v>
      </c>
      <c r="D516" s="130">
        <v>0</v>
      </c>
    </row>
    <row r="517" spans="1:4" ht="24.6" hidden="1" customHeight="1" outlineLevel="1">
      <c r="A517" s="127" t="s">
        <v>212</v>
      </c>
      <c r="B517" s="128"/>
      <c r="C517" s="129">
        <v>42</v>
      </c>
      <c r="D517" s="130">
        <v>324662.64999999997</v>
      </c>
    </row>
    <row r="518" spans="1:4" ht="24.6" hidden="1" customHeight="1" outlineLevel="1">
      <c r="A518" s="127" t="s">
        <v>213</v>
      </c>
      <c r="B518" s="128"/>
      <c r="C518" s="129">
        <v>462</v>
      </c>
      <c r="D518" s="130">
        <v>4153722.9499999997</v>
      </c>
    </row>
    <row r="519" spans="1:4" ht="24.6" hidden="1" customHeight="1" outlineLevel="1">
      <c r="A519" s="127" t="s">
        <v>214</v>
      </c>
      <c r="B519" s="128"/>
      <c r="C519" s="129">
        <v>0</v>
      </c>
      <c r="D519" s="130">
        <v>0</v>
      </c>
    </row>
    <row r="520" spans="1:4" ht="24.6" hidden="1" customHeight="1" outlineLevel="1">
      <c r="A520" s="127" t="s">
        <v>269</v>
      </c>
      <c r="B520" s="128"/>
      <c r="C520" s="129">
        <v>0</v>
      </c>
      <c r="D520" s="130">
        <v>0</v>
      </c>
    </row>
    <row r="521" spans="1:4" ht="24.6" hidden="1" customHeight="1" outlineLevel="1">
      <c r="A521" s="127" t="s">
        <v>215</v>
      </c>
      <c r="B521" s="128"/>
      <c r="C521" s="129">
        <v>0</v>
      </c>
      <c r="D521" s="130">
        <v>0</v>
      </c>
    </row>
    <row r="522" spans="1:4" ht="24.6" hidden="1" customHeight="1" outlineLevel="1">
      <c r="A522" s="127" t="s">
        <v>216</v>
      </c>
      <c r="B522" s="128"/>
      <c r="C522" s="129">
        <v>1</v>
      </c>
      <c r="D522" s="130">
        <v>14981</v>
      </c>
    </row>
    <row r="523" spans="1:4" ht="24.6" hidden="1" customHeight="1" outlineLevel="1">
      <c r="A523" s="127" t="s">
        <v>217</v>
      </c>
      <c r="B523" s="128"/>
      <c r="C523" s="129">
        <v>1123</v>
      </c>
      <c r="D523" s="130">
        <v>9471761.9099999983</v>
      </c>
    </row>
    <row r="524" spans="1:4" ht="24.6" hidden="1" customHeight="1" outlineLevel="1">
      <c r="A524" s="127" t="s">
        <v>218</v>
      </c>
      <c r="B524" s="128"/>
      <c r="C524" s="129">
        <v>164</v>
      </c>
      <c r="D524" s="130">
        <v>2375413.7190662893</v>
      </c>
    </row>
    <row r="525" spans="1:4" ht="24.6" hidden="1" customHeight="1" outlineLevel="1">
      <c r="A525" s="127" t="s">
        <v>219</v>
      </c>
      <c r="B525" s="128"/>
      <c r="C525" s="129">
        <v>62</v>
      </c>
      <c r="D525" s="130">
        <v>568093.12000000011</v>
      </c>
    </row>
    <row r="526" spans="1:4" ht="24.6" hidden="1" customHeight="1" outlineLevel="1">
      <c r="A526" s="127" t="s">
        <v>220</v>
      </c>
      <c r="B526" s="128"/>
      <c r="C526" s="129">
        <v>114</v>
      </c>
      <c r="D526" s="130">
        <v>1333696.45</v>
      </c>
    </row>
    <row r="527" spans="1:4" ht="15.6" customHeight="1" collapsed="1">
      <c r="A527" s="133" t="s">
        <v>308</v>
      </c>
      <c r="B527" s="128">
        <v>3000</v>
      </c>
      <c r="C527" s="129">
        <f>SUM($C$501:$C$526)</f>
        <v>5989</v>
      </c>
      <c r="D527" s="130">
        <f>SUM($D$501:$D$526)</f>
        <v>53755029.829066291</v>
      </c>
    </row>
    <row r="528" spans="1:4" ht="24.6" hidden="1" customHeight="1" outlineLevel="1">
      <c r="A528" s="127" t="s">
        <v>280</v>
      </c>
      <c r="B528" s="128"/>
      <c r="C528" s="129">
        <v>0</v>
      </c>
      <c r="D528" s="130">
        <v>0</v>
      </c>
    </row>
    <row r="529" spans="1:4" ht="24.6" hidden="1" customHeight="1" outlineLevel="1">
      <c r="A529" s="127" t="s">
        <v>203</v>
      </c>
      <c r="B529" s="128"/>
      <c r="C529" s="129">
        <v>110</v>
      </c>
      <c r="D529" s="130">
        <v>1322706</v>
      </c>
    </row>
    <row r="530" spans="1:4" ht="24.6" hidden="1" customHeight="1" outlineLevel="1">
      <c r="A530" s="127" t="s">
        <v>204</v>
      </c>
      <c r="B530" s="128"/>
      <c r="C530" s="129">
        <v>53</v>
      </c>
      <c r="D530" s="130">
        <v>569674.5</v>
      </c>
    </row>
    <row r="531" spans="1:4" ht="24.6" hidden="1" customHeight="1" outlineLevel="1">
      <c r="A531" s="127" t="s">
        <v>267</v>
      </c>
      <c r="B531" s="128"/>
      <c r="C531" s="131"/>
      <c r="D531" s="132"/>
    </row>
    <row r="532" spans="1:4" ht="24.6" hidden="1" customHeight="1" outlineLevel="1">
      <c r="A532" s="127" t="s">
        <v>274</v>
      </c>
      <c r="B532" s="128"/>
      <c r="C532" s="131">
        <v>0</v>
      </c>
      <c r="D532" s="132">
        <v>0</v>
      </c>
    </row>
    <row r="533" spans="1:4" ht="24.6" hidden="1" customHeight="1" outlineLevel="1">
      <c r="A533" s="127" t="s">
        <v>275</v>
      </c>
      <c r="B533" s="128"/>
      <c r="C533" s="131">
        <v>0</v>
      </c>
      <c r="D533" s="132">
        <v>0</v>
      </c>
    </row>
    <row r="534" spans="1:4" ht="24.6" hidden="1" customHeight="1" outlineLevel="1">
      <c r="A534" s="127" t="s">
        <v>205</v>
      </c>
      <c r="B534" s="128"/>
      <c r="C534" s="129">
        <v>406</v>
      </c>
      <c r="D534" s="130">
        <v>4662273</v>
      </c>
    </row>
    <row r="535" spans="1:4" ht="24.6" hidden="1" customHeight="1" outlineLevel="1">
      <c r="A535" s="127" t="s">
        <v>206</v>
      </c>
      <c r="B535" s="128"/>
      <c r="C535" s="129">
        <v>82</v>
      </c>
      <c r="D535" s="130">
        <v>961021</v>
      </c>
    </row>
    <row r="536" spans="1:4" ht="24.6" hidden="1" customHeight="1" outlineLevel="1">
      <c r="A536" s="127" t="s">
        <v>268</v>
      </c>
      <c r="B536" s="128"/>
      <c r="C536" s="129">
        <v>0</v>
      </c>
      <c r="D536" s="130">
        <v>0</v>
      </c>
    </row>
    <row r="537" spans="1:4" ht="24.6" hidden="1" customHeight="1" outlineLevel="1">
      <c r="A537" s="127" t="s">
        <v>207</v>
      </c>
      <c r="B537" s="128"/>
      <c r="C537" s="129">
        <v>695</v>
      </c>
      <c r="D537" s="130">
        <v>8226094</v>
      </c>
    </row>
    <row r="538" spans="1:4" ht="24.6" hidden="1" customHeight="1" outlineLevel="1">
      <c r="A538" s="127" t="s">
        <v>270</v>
      </c>
      <c r="B538" s="128"/>
      <c r="C538" s="129">
        <v>118</v>
      </c>
      <c r="D538" s="130">
        <v>1669251.06</v>
      </c>
    </row>
    <row r="539" spans="1:4" ht="24.6" hidden="1" customHeight="1" outlineLevel="1">
      <c r="A539" s="127" t="s">
        <v>208</v>
      </c>
      <c r="B539" s="128"/>
      <c r="C539" s="129">
        <v>531</v>
      </c>
      <c r="D539" s="130">
        <v>6562657</v>
      </c>
    </row>
    <row r="540" spans="1:4" ht="24.6" hidden="1" customHeight="1" outlineLevel="1">
      <c r="A540" s="127" t="s">
        <v>209</v>
      </c>
      <c r="B540" s="128"/>
      <c r="C540" s="129">
        <v>35</v>
      </c>
      <c r="D540" s="130">
        <v>344022</v>
      </c>
    </row>
    <row r="541" spans="1:4" ht="24.6" hidden="1" customHeight="1" outlineLevel="1">
      <c r="A541" s="127" t="s">
        <v>281</v>
      </c>
      <c r="B541" s="128"/>
      <c r="C541" s="129"/>
      <c r="D541" s="130"/>
    </row>
    <row r="542" spans="1:4" ht="24.6" hidden="1" customHeight="1" outlineLevel="1">
      <c r="A542" s="127" t="s">
        <v>210</v>
      </c>
      <c r="B542" s="128"/>
      <c r="C542" s="129">
        <v>37</v>
      </c>
      <c r="D542" s="130">
        <v>339120</v>
      </c>
    </row>
    <row r="543" spans="1:4" ht="24.6" hidden="1" customHeight="1" outlineLevel="1">
      <c r="A543" s="127" t="s">
        <v>211</v>
      </c>
      <c r="B543" s="128"/>
      <c r="C543" s="129">
        <v>0</v>
      </c>
      <c r="D543" s="130">
        <v>0</v>
      </c>
    </row>
    <row r="544" spans="1:4" ht="24.6" hidden="1" customHeight="1" outlineLevel="1">
      <c r="A544" s="127" t="s">
        <v>212</v>
      </c>
      <c r="B544" s="128"/>
      <c r="C544" s="129">
        <v>8</v>
      </c>
      <c r="D544" s="130">
        <v>101339.2</v>
      </c>
    </row>
    <row r="545" spans="1:4" ht="24.6" hidden="1" customHeight="1" outlineLevel="1">
      <c r="A545" s="127" t="s">
        <v>213</v>
      </c>
      <c r="B545" s="128"/>
      <c r="C545" s="129">
        <v>223</v>
      </c>
      <c r="D545" s="130">
        <v>2726559.76</v>
      </c>
    </row>
    <row r="546" spans="1:4" ht="24.6" hidden="1" customHeight="1" outlineLevel="1">
      <c r="A546" s="127" t="s">
        <v>214</v>
      </c>
      <c r="B546" s="128"/>
      <c r="C546" s="129">
        <v>0</v>
      </c>
      <c r="D546" s="130">
        <v>0</v>
      </c>
    </row>
    <row r="547" spans="1:4" ht="24.6" hidden="1" customHeight="1" outlineLevel="1">
      <c r="A547" s="127" t="s">
        <v>269</v>
      </c>
      <c r="B547" s="128"/>
      <c r="C547" s="129">
        <v>0</v>
      </c>
      <c r="D547" s="130">
        <v>0</v>
      </c>
    </row>
    <row r="548" spans="1:4" ht="24.6" hidden="1" customHeight="1" outlineLevel="1">
      <c r="A548" s="127" t="s">
        <v>215</v>
      </c>
      <c r="B548" s="128"/>
      <c r="C548" s="129">
        <v>0</v>
      </c>
      <c r="D548" s="130">
        <v>0</v>
      </c>
    </row>
    <row r="549" spans="1:4" ht="24.6" hidden="1" customHeight="1" outlineLevel="1">
      <c r="A549" s="127" t="s">
        <v>216</v>
      </c>
      <c r="B549" s="128"/>
      <c r="C549" s="129">
        <v>0</v>
      </c>
      <c r="D549" s="130">
        <v>0</v>
      </c>
    </row>
    <row r="550" spans="1:4" ht="24.6" hidden="1" customHeight="1" outlineLevel="1">
      <c r="A550" s="127" t="s">
        <v>217</v>
      </c>
      <c r="B550" s="128"/>
      <c r="C550" s="129">
        <v>528</v>
      </c>
      <c r="D550" s="130">
        <v>6361295.6099999985</v>
      </c>
    </row>
    <row r="551" spans="1:4" ht="24.6" hidden="1" customHeight="1" outlineLevel="1">
      <c r="A551" s="127" t="s">
        <v>218</v>
      </c>
      <c r="B551" s="128"/>
      <c r="C551" s="129">
        <v>47</v>
      </c>
      <c r="D551" s="130">
        <v>963885.37382400769</v>
      </c>
    </row>
    <row r="552" spans="1:4" ht="24.6" hidden="1" customHeight="1" outlineLevel="1">
      <c r="A552" s="127" t="s">
        <v>219</v>
      </c>
      <c r="B552" s="128"/>
      <c r="C552" s="129">
        <v>25</v>
      </c>
      <c r="D552" s="130">
        <v>287437.68000000005</v>
      </c>
    </row>
    <row r="553" spans="1:4" ht="24.6" hidden="1" customHeight="1" outlineLevel="1">
      <c r="A553" s="127" t="s">
        <v>220</v>
      </c>
      <c r="B553" s="128"/>
      <c r="C553" s="129">
        <v>45</v>
      </c>
      <c r="D553" s="130">
        <v>704465</v>
      </c>
    </row>
    <row r="554" spans="1:4" ht="15.6" customHeight="1" collapsed="1">
      <c r="A554" s="133" t="s">
        <v>309</v>
      </c>
      <c r="B554" s="128">
        <v>4000</v>
      </c>
      <c r="C554" s="129">
        <f>SUM($C$528:$C$553)</f>
        <v>2943</v>
      </c>
      <c r="D554" s="130">
        <f>SUM($D$528:$D$553)</f>
        <v>35801801.183824003</v>
      </c>
    </row>
    <row r="555" spans="1:4" ht="24.6" hidden="1" customHeight="1" outlineLevel="1">
      <c r="A555" s="127" t="s">
        <v>280</v>
      </c>
      <c r="B555" s="128"/>
      <c r="C555" s="129">
        <v>0</v>
      </c>
      <c r="D555" s="130">
        <v>0</v>
      </c>
    </row>
    <row r="556" spans="1:4" ht="24.6" hidden="1" customHeight="1" outlineLevel="1">
      <c r="A556" s="127" t="s">
        <v>203</v>
      </c>
      <c r="B556" s="128"/>
      <c r="C556" s="129">
        <v>58</v>
      </c>
      <c r="D556" s="130">
        <v>966395</v>
      </c>
    </row>
    <row r="557" spans="1:4" ht="24.6" hidden="1" customHeight="1" outlineLevel="1">
      <c r="A557" s="127" t="s">
        <v>204</v>
      </c>
      <c r="B557" s="128"/>
      <c r="C557" s="129">
        <v>19</v>
      </c>
      <c r="D557" s="130">
        <v>313698.7</v>
      </c>
    </row>
    <row r="558" spans="1:4" ht="24.6" hidden="1" customHeight="1" outlineLevel="1">
      <c r="A558" s="127" t="s">
        <v>267</v>
      </c>
      <c r="B558" s="128"/>
      <c r="C558" s="131"/>
      <c r="D558" s="132"/>
    </row>
    <row r="559" spans="1:4" ht="24.6" hidden="1" customHeight="1" outlineLevel="1">
      <c r="A559" s="127" t="s">
        <v>274</v>
      </c>
      <c r="B559" s="128"/>
      <c r="C559" s="131">
        <v>0</v>
      </c>
      <c r="D559" s="132">
        <v>0</v>
      </c>
    </row>
    <row r="560" spans="1:4" ht="24.6" hidden="1" customHeight="1" outlineLevel="1">
      <c r="A560" s="127" t="s">
        <v>275</v>
      </c>
      <c r="B560" s="128"/>
      <c r="C560" s="131">
        <v>0</v>
      </c>
      <c r="D560" s="132">
        <v>0</v>
      </c>
    </row>
    <row r="561" spans="1:4" ht="24.6" hidden="1" customHeight="1" outlineLevel="1">
      <c r="A561" s="127" t="s">
        <v>205</v>
      </c>
      <c r="B561" s="128"/>
      <c r="C561" s="129">
        <v>290</v>
      </c>
      <c r="D561" s="130">
        <v>4644450</v>
      </c>
    </row>
    <row r="562" spans="1:4" ht="24.6" hidden="1" customHeight="1" outlineLevel="1">
      <c r="A562" s="127" t="s">
        <v>206</v>
      </c>
      <c r="B562" s="128"/>
      <c r="C562" s="129">
        <v>63</v>
      </c>
      <c r="D562" s="130">
        <v>1141220</v>
      </c>
    </row>
    <row r="563" spans="1:4" ht="24.6" hidden="1" customHeight="1" outlineLevel="1">
      <c r="A563" s="127" t="s">
        <v>268</v>
      </c>
      <c r="B563" s="128"/>
      <c r="C563" s="129">
        <v>0</v>
      </c>
      <c r="D563" s="130">
        <v>0</v>
      </c>
    </row>
    <row r="564" spans="1:4" ht="24.6" hidden="1" customHeight="1" outlineLevel="1">
      <c r="A564" s="127" t="s">
        <v>207</v>
      </c>
      <c r="B564" s="128"/>
      <c r="C564" s="129">
        <v>393</v>
      </c>
      <c r="D564" s="130">
        <v>6072746</v>
      </c>
    </row>
    <row r="565" spans="1:4" ht="24.6" hidden="1" customHeight="1" outlineLevel="1">
      <c r="A565" s="127" t="s">
        <v>270</v>
      </c>
      <c r="B565" s="128"/>
      <c r="C565" s="129">
        <v>56</v>
      </c>
      <c r="D565" s="130">
        <v>761462.95000000007</v>
      </c>
    </row>
    <row r="566" spans="1:4" ht="24.6" hidden="1" customHeight="1" outlineLevel="1">
      <c r="A566" s="127" t="s">
        <v>208</v>
      </c>
      <c r="B566" s="128"/>
      <c r="C566" s="129">
        <v>357</v>
      </c>
      <c r="D566" s="130">
        <v>5840085</v>
      </c>
    </row>
    <row r="567" spans="1:4" ht="24.6" hidden="1" customHeight="1" outlineLevel="1">
      <c r="A567" s="127" t="s">
        <v>209</v>
      </c>
      <c r="B567" s="128"/>
      <c r="C567" s="129">
        <v>21</v>
      </c>
      <c r="D567" s="130">
        <v>362963</v>
      </c>
    </row>
    <row r="568" spans="1:4" ht="24.6" hidden="1" customHeight="1" outlineLevel="1">
      <c r="A568" s="127" t="s">
        <v>281</v>
      </c>
      <c r="B568" s="128"/>
      <c r="C568" s="129"/>
      <c r="D568" s="130"/>
    </row>
    <row r="569" spans="1:4" ht="24.6" hidden="1" customHeight="1" outlineLevel="1">
      <c r="A569" s="127" t="s">
        <v>210</v>
      </c>
      <c r="B569" s="128"/>
      <c r="C569" s="129">
        <v>14</v>
      </c>
      <c r="D569" s="130">
        <v>165675</v>
      </c>
    </row>
    <row r="570" spans="1:4" ht="24.6" hidden="1" customHeight="1" outlineLevel="1">
      <c r="A570" s="127" t="s">
        <v>211</v>
      </c>
      <c r="B570" s="128"/>
      <c r="C570" s="129">
        <v>0</v>
      </c>
      <c r="D570" s="130">
        <v>0</v>
      </c>
    </row>
    <row r="571" spans="1:4" ht="24.6" hidden="1" customHeight="1" outlineLevel="1">
      <c r="A571" s="127" t="s">
        <v>212</v>
      </c>
      <c r="B571" s="128"/>
      <c r="C571" s="129">
        <v>4</v>
      </c>
      <c r="D571" s="130">
        <v>65827</v>
      </c>
    </row>
    <row r="572" spans="1:4" ht="24.6" hidden="1" customHeight="1" outlineLevel="1">
      <c r="A572" s="127" t="s">
        <v>213</v>
      </c>
      <c r="B572" s="128"/>
      <c r="C572" s="129">
        <v>121</v>
      </c>
      <c r="D572" s="130">
        <v>1891442.85</v>
      </c>
    </row>
    <row r="573" spans="1:4" ht="24.6" hidden="1" customHeight="1" outlineLevel="1">
      <c r="A573" s="127" t="s">
        <v>214</v>
      </c>
      <c r="B573" s="128"/>
      <c r="C573" s="129">
        <v>0</v>
      </c>
      <c r="D573" s="130">
        <v>0</v>
      </c>
    </row>
    <row r="574" spans="1:4" ht="24.6" hidden="1" customHeight="1" outlineLevel="1">
      <c r="A574" s="127" t="s">
        <v>269</v>
      </c>
      <c r="B574" s="128"/>
      <c r="C574" s="129">
        <v>0</v>
      </c>
      <c r="D574" s="130">
        <v>0</v>
      </c>
    </row>
    <row r="575" spans="1:4" ht="24.6" hidden="1" customHeight="1" outlineLevel="1">
      <c r="A575" s="127" t="s">
        <v>215</v>
      </c>
      <c r="B575" s="128"/>
      <c r="C575" s="129">
        <v>0</v>
      </c>
      <c r="D575" s="130">
        <v>0</v>
      </c>
    </row>
    <row r="576" spans="1:4" ht="24.6" hidden="1" customHeight="1" outlineLevel="1">
      <c r="A576" s="127" t="s">
        <v>216</v>
      </c>
      <c r="B576" s="128"/>
      <c r="C576" s="129">
        <v>0</v>
      </c>
      <c r="D576" s="130">
        <v>0</v>
      </c>
    </row>
    <row r="577" spans="1:4" ht="24.6" hidden="1" customHeight="1" outlineLevel="1">
      <c r="A577" s="127" t="s">
        <v>217</v>
      </c>
      <c r="B577" s="128"/>
      <c r="C577" s="129">
        <v>300</v>
      </c>
      <c r="D577" s="130">
        <v>4637400.82</v>
      </c>
    </row>
    <row r="578" spans="1:4" ht="24.6" hidden="1" customHeight="1" outlineLevel="1">
      <c r="A578" s="127" t="s">
        <v>218</v>
      </c>
      <c r="B578" s="128"/>
      <c r="C578" s="129">
        <v>24</v>
      </c>
      <c r="D578" s="130">
        <v>610057.15727292118</v>
      </c>
    </row>
    <row r="579" spans="1:4" ht="24.6" hidden="1" customHeight="1" outlineLevel="1">
      <c r="A579" s="127" t="s">
        <v>219</v>
      </c>
      <c r="B579" s="128"/>
      <c r="C579" s="129">
        <v>13</v>
      </c>
      <c r="D579" s="130">
        <v>239607.95</v>
      </c>
    </row>
    <row r="580" spans="1:4" ht="24.6" hidden="1" customHeight="1" outlineLevel="1">
      <c r="A580" s="127" t="s">
        <v>220</v>
      </c>
      <c r="B580" s="128"/>
      <c r="C580" s="129">
        <v>21</v>
      </c>
      <c r="D580" s="130">
        <v>439266.79</v>
      </c>
    </row>
    <row r="581" spans="1:4" ht="15.6" customHeight="1" collapsed="1">
      <c r="A581" s="133" t="s">
        <v>310</v>
      </c>
      <c r="B581" s="128">
        <v>5000</v>
      </c>
      <c r="C581" s="129">
        <f>SUM($C$555:$C$580)</f>
        <v>1754</v>
      </c>
      <c r="D581" s="130">
        <f>SUM($D$555:$D$580)</f>
        <v>28152298.217272919</v>
      </c>
    </row>
    <row r="582" spans="1:4" ht="24.6" hidden="1" customHeight="1" outlineLevel="1">
      <c r="A582" s="127" t="s">
        <v>280</v>
      </c>
      <c r="B582" s="128"/>
      <c r="C582" s="129">
        <v>0</v>
      </c>
      <c r="D582" s="130">
        <v>0</v>
      </c>
    </row>
    <row r="583" spans="1:4" ht="24.6" hidden="1" customHeight="1" outlineLevel="1">
      <c r="A583" s="127" t="s">
        <v>203</v>
      </c>
      <c r="B583" s="128"/>
      <c r="C583" s="129">
        <v>111</v>
      </c>
      <c r="D583" s="130">
        <v>2858838</v>
      </c>
    </row>
    <row r="584" spans="1:4" ht="24.6" hidden="1" customHeight="1" outlineLevel="1">
      <c r="A584" s="127" t="s">
        <v>204</v>
      </c>
      <c r="B584" s="128"/>
      <c r="C584" s="129">
        <v>33</v>
      </c>
      <c r="D584" s="130">
        <v>687424.54999999993</v>
      </c>
    </row>
    <row r="585" spans="1:4" ht="24.6" hidden="1" customHeight="1" outlineLevel="1">
      <c r="A585" s="127" t="s">
        <v>267</v>
      </c>
      <c r="B585" s="128"/>
      <c r="C585" s="131"/>
      <c r="D585" s="132"/>
    </row>
    <row r="586" spans="1:4" ht="24.6" hidden="1" customHeight="1" outlineLevel="1">
      <c r="A586" s="127" t="s">
        <v>274</v>
      </c>
      <c r="B586" s="128"/>
      <c r="C586" s="131">
        <v>0</v>
      </c>
      <c r="D586" s="132">
        <v>0</v>
      </c>
    </row>
    <row r="587" spans="1:4" ht="24.6" hidden="1" customHeight="1" outlineLevel="1">
      <c r="A587" s="127" t="s">
        <v>275</v>
      </c>
      <c r="B587" s="128"/>
      <c r="C587" s="131">
        <v>0</v>
      </c>
      <c r="D587" s="132">
        <v>0</v>
      </c>
    </row>
    <row r="588" spans="1:4" ht="24.6" hidden="1" customHeight="1" outlineLevel="1">
      <c r="A588" s="127" t="s">
        <v>205</v>
      </c>
      <c r="B588" s="128"/>
      <c r="C588" s="129">
        <v>866</v>
      </c>
      <c r="D588" s="130">
        <v>21174796</v>
      </c>
    </row>
    <row r="589" spans="1:4" ht="24.6" hidden="1" customHeight="1" outlineLevel="1">
      <c r="A589" s="127" t="s">
        <v>206</v>
      </c>
      <c r="B589" s="128"/>
      <c r="C589" s="129">
        <v>199</v>
      </c>
      <c r="D589" s="130">
        <v>5227951</v>
      </c>
    </row>
    <row r="590" spans="1:4" ht="24.6" hidden="1" customHeight="1" outlineLevel="1">
      <c r="A590" s="127" t="s">
        <v>268</v>
      </c>
      <c r="B590" s="128"/>
      <c r="C590" s="129">
        <v>0</v>
      </c>
      <c r="D590" s="130">
        <v>0</v>
      </c>
    </row>
    <row r="591" spans="1:4" ht="24.6" hidden="1" customHeight="1" outlineLevel="1">
      <c r="A591" s="127" t="s">
        <v>207</v>
      </c>
      <c r="B591" s="128"/>
      <c r="C591" s="129">
        <v>1172</v>
      </c>
      <c r="D591" s="130">
        <v>29746308</v>
      </c>
    </row>
    <row r="592" spans="1:4" ht="24.6" hidden="1" customHeight="1" outlineLevel="1">
      <c r="A592" s="127" t="s">
        <v>270</v>
      </c>
      <c r="B592" s="128"/>
      <c r="C592" s="129">
        <v>92</v>
      </c>
      <c r="D592" s="130">
        <v>2291302.06</v>
      </c>
    </row>
    <row r="593" spans="1:4" ht="24.6" hidden="1" customHeight="1" outlineLevel="1">
      <c r="A593" s="127" t="s">
        <v>208</v>
      </c>
      <c r="B593" s="128"/>
      <c r="C593" s="129">
        <v>1215</v>
      </c>
      <c r="D593" s="130">
        <v>30679998</v>
      </c>
    </row>
    <row r="594" spans="1:4" ht="24.6" hidden="1" customHeight="1" outlineLevel="1">
      <c r="A594" s="127" t="s">
        <v>209</v>
      </c>
      <c r="B594" s="128"/>
      <c r="C594" s="129">
        <v>42</v>
      </c>
      <c r="D594" s="130">
        <v>969103</v>
      </c>
    </row>
    <row r="595" spans="1:4" ht="24.6" hidden="1" customHeight="1" outlineLevel="1">
      <c r="A595" s="127" t="s">
        <v>281</v>
      </c>
      <c r="B595" s="128"/>
      <c r="C595" s="129"/>
      <c r="D595" s="130"/>
    </row>
    <row r="596" spans="1:4" ht="24.6" hidden="1" customHeight="1" outlineLevel="1">
      <c r="A596" s="127" t="s">
        <v>210</v>
      </c>
      <c r="B596" s="128"/>
      <c r="C596" s="129">
        <v>23</v>
      </c>
      <c r="D596" s="130">
        <v>408710</v>
      </c>
    </row>
    <row r="597" spans="1:4" ht="24.6" hidden="1" customHeight="1" outlineLevel="1">
      <c r="A597" s="127" t="s">
        <v>211</v>
      </c>
      <c r="B597" s="128"/>
      <c r="C597" s="129">
        <v>0</v>
      </c>
      <c r="D597" s="130">
        <v>0</v>
      </c>
    </row>
    <row r="598" spans="1:4" ht="24.6" hidden="1" customHeight="1" outlineLevel="1">
      <c r="A598" s="127" t="s">
        <v>212</v>
      </c>
      <c r="B598" s="128"/>
      <c r="C598" s="129">
        <v>11</v>
      </c>
      <c r="D598" s="130">
        <v>200498.81</v>
      </c>
    </row>
    <row r="599" spans="1:4" ht="24.6" hidden="1" customHeight="1" outlineLevel="1">
      <c r="A599" s="127" t="s">
        <v>213</v>
      </c>
      <c r="B599" s="128"/>
      <c r="C599" s="129">
        <v>377</v>
      </c>
      <c r="D599" s="130">
        <v>9303058.9299999997</v>
      </c>
    </row>
    <row r="600" spans="1:4" ht="24.6" hidden="1" customHeight="1" outlineLevel="1">
      <c r="A600" s="127" t="s">
        <v>214</v>
      </c>
      <c r="B600" s="128"/>
      <c r="C600" s="129">
        <v>0</v>
      </c>
      <c r="D600" s="130">
        <v>0</v>
      </c>
    </row>
    <row r="601" spans="1:4" ht="24.6" hidden="1" customHeight="1" outlineLevel="1">
      <c r="A601" s="127" t="s">
        <v>269</v>
      </c>
      <c r="B601" s="128"/>
      <c r="C601" s="129">
        <v>2</v>
      </c>
      <c r="D601" s="130">
        <v>76385.570000000007</v>
      </c>
    </row>
    <row r="602" spans="1:4" ht="24.6" hidden="1" customHeight="1" outlineLevel="1">
      <c r="A602" s="127" t="s">
        <v>215</v>
      </c>
      <c r="B602" s="128"/>
      <c r="C602" s="129">
        <v>0</v>
      </c>
      <c r="D602" s="130">
        <v>0</v>
      </c>
    </row>
    <row r="603" spans="1:4" ht="24.6" hidden="1" customHeight="1" outlineLevel="1">
      <c r="A603" s="127" t="s">
        <v>216</v>
      </c>
      <c r="B603" s="128"/>
      <c r="C603" s="129">
        <v>0</v>
      </c>
      <c r="D603" s="130">
        <v>0</v>
      </c>
    </row>
    <row r="604" spans="1:4" ht="24.6" hidden="1" customHeight="1" outlineLevel="1">
      <c r="A604" s="127" t="s">
        <v>217</v>
      </c>
      <c r="B604" s="128"/>
      <c r="C604" s="129">
        <v>696</v>
      </c>
      <c r="D604" s="130">
        <v>18051887.509999998</v>
      </c>
    </row>
    <row r="605" spans="1:4" ht="24.6" hidden="1" customHeight="1" outlineLevel="1">
      <c r="A605" s="127" t="s">
        <v>218</v>
      </c>
      <c r="B605" s="128"/>
      <c r="C605" s="129">
        <v>32</v>
      </c>
      <c r="D605" s="130">
        <v>1055361.5237547923</v>
      </c>
    </row>
    <row r="606" spans="1:4" ht="24.6" hidden="1" customHeight="1" outlineLevel="1">
      <c r="A606" s="127" t="s">
        <v>219</v>
      </c>
      <c r="B606" s="128"/>
      <c r="C606" s="129">
        <v>15</v>
      </c>
      <c r="D606" s="130">
        <v>358238.25</v>
      </c>
    </row>
    <row r="607" spans="1:4" ht="24.6" hidden="1" customHeight="1" outlineLevel="1">
      <c r="A607" s="127" t="s">
        <v>220</v>
      </c>
      <c r="B607" s="128"/>
      <c r="C607" s="129">
        <v>36</v>
      </c>
      <c r="D607" s="130">
        <v>1266871.49</v>
      </c>
    </row>
    <row r="608" spans="1:4" ht="15.6" customHeight="1" collapsed="1">
      <c r="A608" s="133" t="s">
        <v>311</v>
      </c>
      <c r="B608" s="128">
        <v>15000</v>
      </c>
      <c r="C608" s="129">
        <f>SUM($C$582:$C$607)</f>
        <v>4922</v>
      </c>
      <c r="D608" s="130">
        <f>SUM($D$582:$D$607)</f>
        <v>124356732.69375476</v>
      </c>
    </row>
    <row r="609" spans="1:4" ht="24.6" hidden="1" customHeight="1" outlineLevel="1">
      <c r="A609" s="127" t="s">
        <v>280</v>
      </c>
      <c r="B609" s="128"/>
      <c r="C609" s="129">
        <v>0</v>
      </c>
      <c r="D609" s="130">
        <v>0</v>
      </c>
    </row>
    <row r="610" spans="1:4" ht="24.6" hidden="1" customHeight="1" outlineLevel="1">
      <c r="A610" s="127" t="s">
        <v>203</v>
      </c>
      <c r="B610" s="128"/>
      <c r="C610" s="129">
        <v>3</v>
      </c>
      <c r="D610" s="130">
        <v>127944</v>
      </c>
    </row>
    <row r="611" spans="1:4" ht="24.6" hidden="1" customHeight="1" outlineLevel="1">
      <c r="A611" s="127" t="s">
        <v>204</v>
      </c>
      <c r="B611" s="128"/>
      <c r="C611" s="129">
        <v>3</v>
      </c>
      <c r="D611" s="130">
        <v>195290</v>
      </c>
    </row>
    <row r="612" spans="1:4" ht="24.6" hidden="1" customHeight="1" outlineLevel="1">
      <c r="A612" s="127" t="s">
        <v>267</v>
      </c>
      <c r="B612" s="128"/>
      <c r="C612" s="131"/>
      <c r="D612" s="132"/>
    </row>
    <row r="613" spans="1:4" ht="24.6" hidden="1" customHeight="1" outlineLevel="1">
      <c r="A613" s="127" t="s">
        <v>274</v>
      </c>
      <c r="B613" s="128"/>
      <c r="C613" s="131">
        <v>0</v>
      </c>
      <c r="D613" s="132">
        <v>0</v>
      </c>
    </row>
    <row r="614" spans="1:4" ht="24.6" hidden="1" customHeight="1" outlineLevel="1">
      <c r="A614" s="127" t="s">
        <v>275</v>
      </c>
      <c r="B614" s="128"/>
      <c r="C614" s="131">
        <v>0</v>
      </c>
      <c r="D614" s="132">
        <v>0</v>
      </c>
    </row>
    <row r="615" spans="1:4" ht="24.6" hidden="1" customHeight="1" outlineLevel="1">
      <c r="A615" s="127" t="s">
        <v>205</v>
      </c>
      <c r="B615" s="128"/>
      <c r="C615" s="129">
        <v>295</v>
      </c>
      <c r="D615" s="130">
        <v>13007635</v>
      </c>
    </row>
    <row r="616" spans="1:4" ht="24.6" hidden="1" customHeight="1" outlineLevel="1">
      <c r="A616" s="127" t="s">
        <v>206</v>
      </c>
      <c r="B616" s="128"/>
      <c r="C616" s="129">
        <v>64</v>
      </c>
      <c r="D616" s="130">
        <v>2946678</v>
      </c>
    </row>
    <row r="617" spans="1:4" ht="24.6" hidden="1" customHeight="1" outlineLevel="1">
      <c r="A617" s="127" t="s">
        <v>268</v>
      </c>
      <c r="B617" s="128"/>
      <c r="C617" s="129">
        <v>0</v>
      </c>
      <c r="D617" s="130">
        <v>0</v>
      </c>
    </row>
    <row r="618" spans="1:4" ht="24.6" hidden="1" customHeight="1" outlineLevel="1">
      <c r="A618" s="127" t="s">
        <v>207</v>
      </c>
      <c r="B618" s="128"/>
      <c r="C618" s="129">
        <v>322</v>
      </c>
      <c r="D618" s="130">
        <v>14402724</v>
      </c>
    </row>
    <row r="619" spans="1:4" ht="24.6" hidden="1" customHeight="1" outlineLevel="1">
      <c r="A619" s="127" t="s">
        <v>270</v>
      </c>
      <c r="B619" s="128"/>
      <c r="C619" s="129">
        <v>5</v>
      </c>
      <c r="D619" s="130">
        <v>297996</v>
      </c>
    </row>
    <row r="620" spans="1:4" ht="24.6" hidden="1" customHeight="1" outlineLevel="1">
      <c r="A620" s="127" t="s">
        <v>208</v>
      </c>
      <c r="B620" s="128"/>
      <c r="C620" s="129">
        <v>460</v>
      </c>
      <c r="D620" s="130">
        <v>19350347</v>
      </c>
    </row>
    <row r="621" spans="1:4" ht="24.6" hidden="1" customHeight="1" outlineLevel="1">
      <c r="A621" s="127" t="s">
        <v>209</v>
      </c>
      <c r="B621" s="128"/>
      <c r="C621" s="129">
        <v>5</v>
      </c>
      <c r="D621" s="130">
        <v>222928</v>
      </c>
    </row>
    <row r="622" spans="1:4" ht="24.6" hidden="1" customHeight="1" outlineLevel="1">
      <c r="A622" s="127" t="s">
        <v>281</v>
      </c>
      <c r="B622" s="128"/>
      <c r="C622" s="129"/>
      <c r="D622" s="130"/>
    </row>
    <row r="623" spans="1:4" ht="24.6" hidden="1" customHeight="1" outlineLevel="1">
      <c r="A623" s="127" t="s">
        <v>210</v>
      </c>
      <c r="B623" s="128"/>
      <c r="C623" s="129">
        <v>0</v>
      </c>
      <c r="D623" s="130">
        <v>0</v>
      </c>
    </row>
    <row r="624" spans="1:4" ht="24.6" hidden="1" customHeight="1" outlineLevel="1">
      <c r="A624" s="127" t="s">
        <v>211</v>
      </c>
      <c r="B624" s="128"/>
      <c r="C624" s="129">
        <v>0</v>
      </c>
      <c r="D624" s="130">
        <v>0</v>
      </c>
    </row>
    <row r="625" spans="1:4" ht="24.6" hidden="1" customHeight="1" outlineLevel="1">
      <c r="A625" s="127" t="s">
        <v>212</v>
      </c>
      <c r="B625" s="128"/>
      <c r="C625" s="129">
        <v>0</v>
      </c>
      <c r="D625" s="130">
        <v>0</v>
      </c>
    </row>
    <row r="626" spans="1:4" ht="24.6" hidden="1" customHeight="1" outlineLevel="1">
      <c r="A626" s="127" t="s">
        <v>213</v>
      </c>
      <c r="B626" s="128"/>
      <c r="C626" s="129">
        <v>117</v>
      </c>
      <c r="D626" s="130">
        <v>5649787.6500000004</v>
      </c>
    </row>
    <row r="627" spans="1:4" ht="24.6" hidden="1" customHeight="1" outlineLevel="1">
      <c r="A627" s="127" t="s">
        <v>214</v>
      </c>
      <c r="B627" s="128"/>
      <c r="C627" s="129">
        <v>0</v>
      </c>
      <c r="D627" s="130">
        <v>0</v>
      </c>
    </row>
    <row r="628" spans="1:4" ht="24.6" hidden="1" customHeight="1" outlineLevel="1">
      <c r="A628" s="127" t="s">
        <v>269</v>
      </c>
      <c r="B628" s="128"/>
      <c r="C628" s="129">
        <v>0</v>
      </c>
      <c r="D628" s="130">
        <v>0</v>
      </c>
    </row>
    <row r="629" spans="1:4" ht="24.6" hidden="1" customHeight="1" outlineLevel="1">
      <c r="A629" s="127" t="s">
        <v>215</v>
      </c>
      <c r="B629" s="128"/>
      <c r="C629" s="129">
        <v>0</v>
      </c>
      <c r="D629" s="130">
        <v>0</v>
      </c>
    </row>
    <row r="630" spans="1:4" ht="24.6" hidden="1" customHeight="1" outlineLevel="1">
      <c r="A630" s="127" t="s">
        <v>216</v>
      </c>
      <c r="B630" s="128"/>
      <c r="C630" s="129">
        <v>0</v>
      </c>
      <c r="D630" s="130">
        <v>0</v>
      </c>
    </row>
    <row r="631" spans="1:4" ht="24.6" hidden="1" customHeight="1" outlineLevel="1">
      <c r="A631" s="127" t="s">
        <v>217</v>
      </c>
      <c r="B631" s="128"/>
      <c r="C631" s="129">
        <v>161</v>
      </c>
      <c r="D631" s="130">
        <v>7162900.2299999995</v>
      </c>
    </row>
    <row r="632" spans="1:4" ht="24.6" hidden="1" customHeight="1" outlineLevel="1">
      <c r="A632" s="127" t="s">
        <v>218</v>
      </c>
      <c r="B632" s="128"/>
      <c r="C632" s="129">
        <v>4</v>
      </c>
      <c r="D632" s="130">
        <v>211187.6852605053</v>
      </c>
    </row>
    <row r="633" spans="1:4" ht="24.6" hidden="1" customHeight="1" outlineLevel="1">
      <c r="A633" s="127" t="s">
        <v>219</v>
      </c>
      <c r="B633" s="128"/>
      <c r="C633" s="129">
        <v>5</v>
      </c>
      <c r="D633" s="130">
        <v>264382.53000000003</v>
      </c>
    </row>
    <row r="634" spans="1:4" ht="24.6" hidden="1" customHeight="1" outlineLevel="1">
      <c r="A634" s="127" t="s">
        <v>220</v>
      </c>
      <c r="B634" s="128"/>
      <c r="C634" s="129">
        <v>2</v>
      </c>
      <c r="D634" s="130">
        <v>152881</v>
      </c>
    </row>
    <row r="635" spans="1:4" ht="15.6" customHeight="1" collapsed="1">
      <c r="A635" s="133" t="s">
        <v>312</v>
      </c>
      <c r="B635" s="128">
        <v>25000</v>
      </c>
      <c r="C635" s="129">
        <f>SUM($C$609:$C$634)</f>
        <v>1446</v>
      </c>
      <c r="D635" s="130">
        <f>SUM($D$609:$D$634)</f>
        <v>63992681.095260501</v>
      </c>
    </row>
    <row r="636" spans="1:4" ht="24.6" hidden="1" customHeight="1" outlineLevel="1">
      <c r="A636" s="127" t="s">
        <v>280</v>
      </c>
      <c r="B636" s="128"/>
      <c r="C636" s="129">
        <v>0</v>
      </c>
      <c r="D636" s="130">
        <v>0</v>
      </c>
    </row>
    <row r="637" spans="1:4" ht="24.6" hidden="1" customHeight="1" outlineLevel="1">
      <c r="A637" s="127" t="s">
        <v>203</v>
      </c>
      <c r="B637" s="128"/>
      <c r="C637" s="129">
        <v>0</v>
      </c>
      <c r="D637" s="130">
        <v>0</v>
      </c>
    </row>
    <row r="638" spans="1:4" ht="24.6" hidden="1" customHeight="1" outlineLevel="1">
      <c r="A638" s="127" t="s">
        <v>204</v>
      </c>
      <c r="B638" s="128"/>
      <c r="C638" s="129">
        <v>1</v>
      </c>
      <c r="D638" s="130">
        <v>95062.3</v>
      </c>
    </row>
    <row r="639" spans="1:4" ht="24.6" hidden="1" customHeight="1" outlineLevel="1">
      <c r="A639" s="127" t="s">
        <v>267</v>
      </c>
      <c r="B639" s="128"/>
      <c r="C639" s="131"/>
      <c r="D639" s="132"/>
    </row>
    <row r="640" spans="1:4" ht="24.6" hidden="1" customHeight="1" outlineLevel="1">
      <c r="A640" s="127" t="s">
        <v>274</v>
      </c>
      <c r="B640" s="128"/>
      <c r="C640" s="131">
        <v>0</v>
      </c>
      <c r="D640" s="132">
        <v>0</v>
      </c>
    </row>
    <row r="641" spans="1:4" ht="24.6" hidden="1" customHeight="1" outlineLevel="1">
      <c r="A641" s="127" t="s">
        <v>275</v>
      </c>
      <c r="B641" s="128"/>
      <c r="C641" s="131">
        <v>0</v>
      </c>
      <c r="D641" s="132">
        <v>0</v>
      </c>
    </row>
    <row r="642" spans="1:4" ht="24.6" hidden="1" customHeight="1" outlineLevel="1">
      <c r="A642" s="127" t="s">
        <v>205</v>
      </c>
      <c r="B642" s="128"/>
      <c r="C642" s="129">
        <v>305</v>
      </c>
      <c r="D642" s="130">
        <v>17309862</v>
      </c>
    </row>
    <row r="643" spans="1:4" ht="24.6" hidden="1" customHeight="1" outlineLevel="1">
      <c r="A643" s="127" t="s">
        <v>206</v>
      </c>
      <c r="B643" s="128"/>
      <c r="C643" s="129">
        <v>77</v>
      </c>
      <c r="D643" s="130">
        <v>3994146</v>
      </c>
    </row>
    <row r="644" spans="1:4" ht="24.6" hidden="1" customHeight="1" outlineLevel="1">
      <c r="A644" s="127" t="s">
        <v>268</v>
      </c>
      <c r="B644" s="128"/>
      <c r="C644" s="129">
        <v>0</v>
      </c>
      <c r="D644" s="130">
        <v>0</v>
      </c>
    </row>
    <row r="645" spans="1:4" ht="24.6" hidden="1" customHeight="1" outlineLevel="1">
      <c r="A645" s="127" t="s">
        <v>207</v>
      </c>
      <c r="B645" s="128"/>
      <c r="C645" s="129">
        <v>242</v>
      </c>
      <c r="D645" s="130">
        <v>14747450</v>
      </c>
    </row>
    <row r="646" spans="1:4" ht="24.6" hidden="1" customHeight="1" outlineLevel="1">
      <c r="A646" s="127" t="s">
        <v>270</v>
      </c>
      <c r="B646" s="128"/>
      <c r="C646" s="129">
        <v>5</v>
      </c>
      <c r="D646" s="130">
        <v>296296</v>
      </c>
    </row>
    <row r="647" spans="1:4" ht="24.6" hidden="1" customHeight="1" outlineLevel="1">
      <c r="A647" s="127" t="s">
        <v>208</v>
      </c>
      <c r="B647" s="128"/>
      <c r="C647" s="129">
        <v>489</v>
      </c>
      <c r="D647" s="130">
        <v>30067702</v>
      </c>
    </row>
    <row r="648" spans="1:4" ht="24.6" hidden="1" customHeight="1" outlineLevel="1">
      <c r="A648" s="127" t="s">
        <v>209</v>
      </c>
      <c r="B648" s="128"/>
      <c r="C648" s="129"/>
      <c r="D648" s="130"/>
    </row>
    <row r="649" spans="1:4" ht="24.6" hidden="1" customHeight="1" outlineLevel="1">
      <c r="A649" s="127" t="s">
        <v>281</v>
      </c>
      <c r="B649" s="128"/>
      <c r="C649" s="129"/>
      <c r="D649" s="130"/>
    </row>
    <row r="650" spans="1:4" ht="24.6" hidden="1" customHeight="1" outlineLevel="1">
      <c r="A650" s="127" t="s">
        <v>210</v>
      </c>
      <c r="B650" s="128"/>
      <c r="C650" s="129">
        <v>0</v>
      </c>
      <c r="D650" s="130">
        <v>0</v>
      </c>
    </row>
    <row r="651" spans="1:4" ht="24.6" hidden="1" customHeight="1" outlineLevel="1">
      <c r="A651" s="127" t="s">
        <v>211</v>
      </c>
      <c r="B651" s="128"/>
      <c r="C651" s="129">
        <v>0</v>
      </c>
      <c r="D651" s="130">
        <v>0</v>
      </c>
    </row>
    <row r="652" spans="1:4" ht="24.6" hidden="1" customHeight="1" outlineLevel="1">
      <c r="A652" s="127" t="s">
        <v>212</v>
      </c>
      <c r="B652" s="128"/>
      <c r="C652" s="129">
        <v>0</v>
      </c>
      <c r="D652" s="130">
        <v>0</v>
      </c>
    </row>
    <row r="653" spans="1:4" ht="24.6" hidden="1" customHeight="1" outlineLevel="1">
      <c r="A653" s="127" t="s">
        <v>213</v>
      </c>
      <c r="B653" s="128"/>
      <c r="C653" s="129">
        <v>67</v>
      </c>
      <c r="D653" s="130">
        <v>4709874.3100000005</v>
      </c>
    </row>
    <row r="654" spans="1:4" ht="24.6" hidden="1" customHeight="1" outlineLevel="1">
      <c r="A654" s="127" t="s">
        <v>214</v>
      </c>
      <c r="B654" s="128"/>
      <c r="C654" s="129">
        <v>0</v>
      </c>
      <c r="D654" s="130">
        <v>0</v>
      </c>
    </row>
    <row r="655" spans="1:4" ht="24.6" hidden="1" customHeight="1" outlineLevel="1">
      <c r="A655" s="127" t="s">
        <v>269</v>
      </c>
      <c r="B655" s="128"/>
      <c r="C655" s="129">
        <v>0</v>
      </c>
      <c r="D655" s="130">
        <v>0</v>
      </c>
    </row>
    <row r="656" spans="1:4" ht="24.6" hidden="1" customHeight="1" outlineLevel="1">
      <c r="A656" s="127" t="s">
        <v>215</v>
      </c>
      <c r="B656" s="128"/>
      <c r="C656" s="129">
        <v>0</v>
      </c>
      <c r="D656" s="130">
        <v>0</v>
      </c>
    </row>
    <row r="657" spans="1:4" ht="24.6" hidden="1" customHeight="1" outlineLevel="1">
      <c r="A657" s="127" t="s">
        <v>216</v>
      </c>
      <c r="B657" s="128"/>
      <c r="C657" s="129">
        <v>0</v>
      </c>
      <c r="D657" s="130">
        <v>0</v>
      </c>
    </row>
    <row r="658" spans="1:4" ht="24.6" hidden="1" customHeight="1" outlineLevel="1">
      <c r="A658" s="127" t="s">
        <v>217</v>
      </c>
      <c r="B658" s="128"/>
      <c r="C658" s="129">
        <v>143</v>
      </c>
      <c r="D658" s="130">
        <v>9379090</v>
      </c>
    </row>
    <row r="659" spans="1:4" ht="24.6" hidden="1" customHeight="1" outlineLevel="1">
      <c r="A659" s="127" t="s">
        <v>218</v>
      </c>
      <c r="B659" s="128"/>
      <c r="C659" s="129">
        <v>0</v>
      </c>
      <c r="D659" s="130">
        <v>0</v>
      </c>
    </row>
    <row r="660" spans="1:4" ht="24.6" hidden="1" customHeight="1" outlineLevel="1">
      <c r="A660" s="127" t="s">
        <v>219</v>
      </c>
      <c r="B660" s="128"/>
      <c r="C660" s="129">
        <v>3</v>
      </c>
      <c r="D660" s="130">
        <v>295211.70999999996</v>
      </c>
    </row>
    <row r="661" spans="1:4" ht="24.6" hidden="1" customHeight="1" outlineLevel="1">
      <c r="A661" s="127" t="s">
        <v>220</v>
      </c>
      <c r="B661" s="128"/>
      <c r="C661" s="129">
        <v>0</v>
      </c>
      <c r="D661" s="130">
        <v>0</v>
      </c>
    </row>
    <row r="662" spans="1:4" ht="15.6" customHeight="1" collapsed="1">
      <c r="A662" s="133" t="s">
        <v>313</v>
      </c>
      <c r="B662" s="128">
        <v>50000</v>
      </c>
      <c r="C662" s="129">
        <f>SUM($C$636:$C$661)</f>
        <v>1332</v>
      </c>
      <c r="D662" s="130">
        <f>SUM($D$636:$D$661)</f>
        <v>80894694.319999993</v>
      </c>
    </row>
    <row r="663" spans="1:4" ht="24.6" hidden="1" customHeight="1" outlineLevel="1">
      <c r="A663" s="127" t="s">
        <v>280</v>
      </c>
      <c r="B663" s="128"/>
      <c r="C663" s="129">
        <v>0</v>
      </c>
      <c r="D663" s="130">
        <v>0</v>
      </c>
    </row>
    <row r="664" spans="1:4" ht="24.6" hidden="1" customHeight="1" outlineLevel="1">
      <c r="A664" s="127" t="s">
        <v>203</v>
      </c>
      <c r="B664" s="128"/>
      <c r="C664" s="129">
        <v>0</v>
      </c>
      <c r="D664" s="130">
        <v>0</v>
      </c>
    </row>
    <row r="665" spans="1:4" ht="24.6" hidden="1" customHeight="1" outlineLevel="1">
      <c r="A665" s="127" t="s">
        <v>204</v>
      </c>
      <c r="B665" s="128"/>
      <c r="C665" s="129">
        <v>0</v>
      </c>
      <c r="D665" s="130">
        <v>0</v>
      </c>
    </row>
    <row r="666" spans="1:4" ht="24.6" hidden="1" customHeight="1" outlineLevel="1">
      <c r="A666" s="127" t="s">
        <v>267</v>
      </c>
      <c r="B666" s="128"/>
      <c r="C666" s="131"/>
      <c r="D666" s="132"/>
    </row>
    <row r="667" spans="1:4" ht="24.6" hidden="1" customHeight="1" outlineLevel="1">
      <c r="A667" s="127" t="s">
        <v>274</v>
      </c>
      <c r="B667" s="128"/>
      <c r="C667" s="131">
        <v>1</v>
      </c>
      <c r="D667" s="132">
        <v>691.92</v>
      </c>
    </row>
    <row r="668" spans="1:4" ht="24.6" hidden="1" customHeight="1" outlineLevel="1">
      <c r="A668" s="127" t="s">
        <v>275</v>
      </c>
      <c r="B668" s="128"/>
      <c r="C668" s="131">
        <v>0</v>
      </c>
      <c r="D668" s="132">
        <v>0</v>
      </c>
    </row>
    <row r="669" spans="1:4" ht="24.6" hidden="1" customHeight="1" outlineLevel="1">
      <c r="A669" s="127" t="s">
        <v>205</v>
      </c>
      <c r="B669" s="128"/>
      <c r="C669" s="129">
        <v>75</v>
      </c>
      <c r="D669" s="130">
        <v>6902124</v>
      </c>
    </row>
    <row r="670" spans="1:4" ht="24.6" hidden="1" customHeight="1" outlineLevel="1">
      <c r="A670" s="127" t="s">
        <v>206</v>
      </c>
      <c r="B670" s="128"/>
      <c r="C670" s="129">
        <v>22</v>
      </c>
      <c r="D670" s="130">
        <v>1865813</v>
      </c>
    </row>
    <row r="671" spans="1:4" ht="24.6" hidden="1" customHeight="1" outlineLevel="1">
      <c r="A671" s="127" t="s">
        <v>268</v>
      </c>
      <c r="B671" s="128"/>
      <c r="C671" s="129">
        <v>0</v>
      </c>
      <c r="D671" s="130">
        <v>0</v>
      </c>
    </row>
    <row r="672" spans="1:4" ht="24.6" hidden="1" customHeight="1" outlineLevel="1">
      <c r="A672" s="127" t="s">
        <v>207</v>
      </c>
      <c r="B672" s="128"/>
      <c r="C672" s="129">
        <v>69</v>
      </c>
      <c r="D672" s="130">
        <v>6551689</v>
      </c>
    </row>
    <row r="673" spans="1:4" ht="24.6" hidden="1" customHeight="1" outlineLevel="1">
      <c r="A673" s="127" t="s">
        <v>270</v>
      </c>
      <c r="B673" s="128"/>
      <c r="C673" s="129">
        <v>0</v>
      </c>
      <c r="D673" s="130">
        <v>0</v>
      </c>
    </row>
    <row r="674" spans="1:4" ht="24.6" hidden="1" customHeight="1" outlineLevel="1">
      <c r="A674" s="127" t="s">
        <v>208</v>
      </c>
      <c r="B674" s="128"/>
      <c r="C674" s="129">
        <v>160</v>
      </c>
      <c r="D674" s="130">
        <v>14481691</v>
      </c>
    </row>
    <row r="675" spans="1:4" ht="24.6" hidden="1" customHeight="1" outlineLevel="1">
      <c r="A675" s="127" t="s">
        <v>209</v>
      </c>
      <c r="B675" s="128"/>
      <c r="C675" s="129"/>
      <c r="D675" s="130"/>
    </row>
    <row r="676" spans="1:4" ht="24.6" hidden="1" customHeight="1" outlineLevel="1">
      <c r="A676" s="127" t="s">
        <v>281</v>
      </c>
      <c r="B676" s="128"/>
      <c r="C676" s="129"/>
      <c r="D676" s="130"/>
    </row>
    <row r="677" spans="1:4" ht="24.6" hidden="1" customHeight="1" outlineLevel="1">
      <c r="A677" s="127" t="s">
        <v>210</v>
      </c>
      <c r="B677" s="128"/>
      <c r="C677" s="129">
        <v>0</v>
      </c>
      <c r="D677" s="130">
        <v>0</v>
      </c>
    </row>
    <row r="678" spans="1:4" ht="24.6" hidden="1" customHeight="1" outlineLevel="1">
      <c r="A678" s="127" t="s">
        <v>211</v>
      </c>
      <c r="B678" s="128"/>
      <c r="C678" s="129">
        <v>0</v>
      </c>
      <c r="D678" s="130">
        <v>0</v>
      </c>
    </row>
    <row r="679" spans="1:4" ht="24.6" hidden="1" customHeight="1" outlineLevel="1">
      <c r="A679" s="127" t="s">
        <v>212</v>
      </c>
      <c r="B679" s="128"/>
      <c r="C679" s="129">
        <v>0</v>
      </c>
      <c r="D679" s="130">
        <v>0</v>
      </c>
    </row>
    <row r="680" spans="1:4" ht="24.6" hidden="1" customHeight="1" outlineLevel="1">
      <c r="A680" s="127" t="s">
        <v>213</v>
      </c>
      <c r="B680" s="128"/>
      <c r="C680" s="129">
        <v>15</v>
      </c>
      <c r="D680" s="130">
        <v>1210705.3999999999</v>
      </c>
    </row>
    <row r="681" spans="1:4" ht="24.6" hidden="1" customHeight="1" outlineLevel="1">
      <c r="A681" s="127" t="s">
        <v>214</v>
      </c>
      <c r="B681" s="128"/>
      <c r="C681" s="129">
        <v>0</v>
      </c>
      <c r="D681" s="130">
        <v>0</v>
      </c>
    </row>
    <row r="682" spans="1:4" ht="24.6" hidden="1" customHeight="1" outlineLevel="1">
      <c r="A682" s="127" t="s">
        <v>269</v>
      </c>
      <c r="B682" s="128"/>
      <c r="C682" s="129">
        <v>0</v>
      </c>
      <c r="D682" s="130">
        <v>0</v>
      </c>
    </row>
    <row r="683" spans="1:4" ht="24.6" hidden="1" customHeight="1" outlineLevel="1">
      <c r="A683" s="127" t="s">
        <v>215</v>
      </c>
      <c r="B683" s="128"/>
      <c r="C683" s="129">
        <v>0</v>
      </c>
      <c r="D683" s="130">
        <v>0</v>
      </c>
    </row>
    <row r="684" spans="1:4" ht="24.6" hidden="1" customHeight="1" outlineLevel="1">
      <c r="A684" s="127" t="s">
        <v>216</v>
      </c>
      <c r="B684" s="128"/>
      <c r="C684" s="129">
        <v>0</v>
      </c>
      <c r="D684" s="130">
        <v>0</v>
      </c>
    </row>
    <row r="685" spans="1:4" ht="24.6" hidden="1" customHeight="1" outlineLevel="1">
      <c r="A685" s="127" t="s">
        <v>217</v>
      </c>
      <c r="B685" s="128"/>
      <c r="C685" s="129">
        <v>40</v>
      </c>
      <c r="D685" s="130">
        <v>3648074.28</v>
      </c>
    </row>
    <row r="686" spans="1:4" ht="24.6" hidden="1" customHeight="1" outlineLevel="1">
      <c r="A686" s="127" t="s">
        <v>218</v>
      </c>
      <c r="B686" s="128"/>
      <c r="C686" s="129">
        <v>0</v>
      </c>
      <c r="D686" s="130">
        <v>0</v>
      </c>
    </row>
    <row r="687" spans="1:4" ht="24.6" hidden="1" customHeight="1" outlineLevel="1">
      <c r="A687" s="127" t="s">
        <v>219</v>
      </c>
      <c r="B687" s="128"/>
      <c r="C687" s="129">
        <v>0</v>
      </c>
      <c r="D687" s="130">
        <v>0</v>
      </c>
    </row>
    <row r="688" spans="1:4" ht="24.6" hidden="1" customHeight="1" outlineLevel="1">
      <c r="A688" s="127" t="s">
        <v>220</v>
      </c>
      <c r="B688" s="128"/>
      <c r="C688" s="129">
        <v>0</v>
      </c>
      <c r="D688" s="130">
        <v>0</v>
      </c>
    </row>
    <row r="689" spans="1:4" ht="15.6" customHeight="1" collapsed="1">
      <c r="A689" s="133" t="s">
        <v>314</v>
      </c>
      <c r="B689" s="128">
        <v>75000</v>
      </c>
      <c r="C689" s="129">
        <f>SUM($C$663:$C$688)</f>
        <v>382</v>
      </c>
      <c r="D689" s="130">
        <f>SUM($D$663:$D$688)</f>
        <v>34660788.600000001</v>
      </c>
    </row>
    <row r="690" spans="1:4" ht="24.6" hidden="1" customHeight="1" outlineLevel="1">
      <c r="A690" s="127" t="s">
        <v>280</v>
      </c>
      <c r="B690" s="128"/>
      <c r="C690" s="129">
        <v>0</v>
      </c>
      <c r="D690" s="130">
        <v>0</v>
      </c>
    </row>
    <row r="691" spans="1:4" ht="24.6" hidden="1" customHeight="1" outlineLevel="1">
      <c r="A691" s="127" t="s">
        <v>203</v>
      </c>
      <c r="B691" s="128"/>
      <c r="C691" s="129">
        <v>0</v>
      </c>
      <c r="D691" s="130">
        <v>0</v>
      </c>
    </row>
    <row r="692" spans="1:4" ht="24.6" hidden="1" customHeight="1" outlineLevel="1">
      <c r="A692" s="127" t="s">
        <v>204</v>
      </c>
      <c r="B692" s="128"/>
      <c r="C692" s="129">
        <v>0</v>
      </c>
      <c r="D692" s="130">
        <v>0</v>
      </c>
    </row>
    <row r="693" spans="1:4" ht="24.6" hidden="1" customHeight="1" outlineLevel="1">
      <c r="A693" s="127" t="s">
        <v>267</v>
      </c>
      <c r="B693" s="128"/>
      <c r="C693" s="131"/>
      <c r="D693" s="132"/>
    </row>
    <row r="694" spans="1:4" ht="24.6" hidden="1" customHeight="1" outlineLevel="1">
      <c r="A694" s="127" t="s">
        <v>274</v>
      </c>
      <c r="B694" s="128"/>
      <c r="C694" s="131">
        <v>4</v>
      </c>
      <c r="D694" s="132">
        <v>2815.3</v>
      </c>
    </row>
    <row r="695" spans="1:4" ht="24.6" hidden="1" customHeight="1" outlineLevel="1">
      <c r="A695" s="127" t="s">
        <v>275</v>
      </c>
      <c r="B695" s="128"/>
      <c r="C695" s="131">
        <v>0</v>
      </c>
      <c r="D695" s="132">
        <v>0</v>
      </c>
    </row>
    <row r="696" spans="1:4" ht="24.6" hidden="1" customHeight="1" outlineLevel="1">
      <c r="A696" s="127" t="s">
        <v>205</v>
      </c>
      <c r="B696" s="128"/>
      <c r="C696" s="129">
        <v>33</v>
      </c>
      <c r="D696" s="130">
        <v>3892434</v>
      </c>
    </row>
    <row r="697" spans="1:4" ht="24.6" hidden="1" customHeight="1" outlineLevel="1">
      <c r="A697" s="127" t="s">
        <v>206</v>
      </c>
      <c r="B697" s="128"/>
      <c r="C697" s="129">
        <v>12</v>
      </c>
      <c r="D697" s="130">
        <v>1115343</v>
      </c>
    </row>
    <row r="698" spans="1:4" ht="24.6" hidden="1" customHeight="1" outlineLevel="1">
      <c r="A698" s="127" t="s">
        <v>268</v>
      </c>
      <c r="B698" s="128"/>
      <c r="C698" s="129">
        <v>0</v>
      </c>
      <c r="D698" s="130">
        <v>0</v>
      </c>
    </row>
    <row r="699" spans="1:4" ht="24.6" hidden="1" customHeight="1" outlineLevel="1">
      <c r="A699" s="127" t="s">
        <v>207</v>
      </c>
      <c r="B699" s="128"/>
      <c r="C699" s="129">
        <v>24</v>
      </c>
      <c r="D699" s="130">
        <v>2950319</v>
      </c>
    </row>
    <row r="700" spans="1:4" ht="24.6" hidden="1" customHeight="1" outlineLevel="1">
      <c r="A700" s="127" t="s">
        <v>270</v>
      </c>
      <c r="B700" s="128"/>
      <c r="C700" s="129">
        <v>1</v>
      </c>
      <c r="D700" s="130">
        <v>185710</v>
      </c>
    </row>
    <row r="701" spans="1:4" ht="24.6" hidden="1" customHeight="1" outlineLevel="1">
      <c r="A701" s="127" t="s">
        <v>208</v>
      </c>
      <c r="B701" s="128"/>
      <c r="C701" s="129">
        <v>52</v>
      </c>
      <c r="D701" s="130">
        <v>5872268</v>
      </c>
    </row>
    <row r="702" spans="1:4" ht="24.6" hidden="1" customHeight="1" outlineLevel="1">
      <c r="A702" s="127" t="s">
        <v>209</v>
      </c>
      <c r="B702" s="128"/>
      <c r="C702" s="129"/>
      <c r="D702" s="130"/>
    </row>
    <row r="703" spans="1:4" ht="24.6" hidden="1" customHeight="1" outlineLevel="1">
      <c r="A703" s="127" t="s">
        <v>281</v>
      </c>
      <c r="B703" s="128"/>
      <c r="C703" s="129"/>
      <c r="D703" s="130"/>
    </row>
    <row r="704" spans="1:4" ht="24.6" hidden="1" customHeight="1" outlineLevel="1">
      <c r="A704" s="127" t="s">
        <v>210</v>
      </c>
      <c r="B704" s="128"/>
      <c r="C704" s="129">
        <v>0</v>
      </c>
      <c r="D704" s="130">
        <v>0</v>
      </c>
    </row>
    <row r="705" spans="1:4" ht="24.6" hidden="1" customHeight="1" outlineLevel="1">
      <c r="A705" s="127" t="s">
        <v>211</v>
      </c>
      <c r="B705" s="128"/>
      <c r="C705" s="129">
        <v>0</v>
      </c>
      <c r="D705" s="130">
        <v>0</v>
      </c>
    </row>
    <row r="706" spans="1:4" ht="24.6" hidden="1" customHeight="1" outlineLevel="1">
      <c r="A706" s="127" t="s">
        <v>212</v>
      </c>
      <c r="B706" s="128"/>
      <c r="C706" s="129">
        <v>0</v>
      </c>
      <c r="D706" s="130">
        <v>0</v>
      </c>
    </row>
    <row r="707" spans="1:4" ht="24.6" hidden="1" customHeight="1" outlineLevel="1">
      <c r="A707" s="127" t="s">
        <v>213</v>
      </c>
      <c r="B707" s="128"/>
      <c r="C707" s="129">
        <v>3</v>
      </c>
      <c r="D707" s="130">
        <v>464112.35</v>
      </c>
    </row>
    <row r="708" spans="1:4" ht="24.6" hidden="1" customHeight="1" outlineLevel="1">
      <c r="A708" s="127" t="s">
        <v>214</v>
      </c>
      <c r="B708" s="128"/>
      <c r="C708" s="129">
        <v>0</v>
      </c>
      <c r="D708" s="130">
        <v>0</v>
      </c>
    </row>
    <row r="709" spans="1:4" ht="24.6" hidden="1" customHeight="1" outlineLevel="1">
      <c r="A709" s="127" t="s">
        <v>269</v>
      </c>
      <c r="B709" s="128"/>
      <c r="C709" s="129">
        <v>0</v>
      </c>
      <c r="D709" s="130">
        <v>0</v>
      </c>
    </row>
    <row r="710" spans="1:4" ht="24.6" hidden="1" customHeight="1" outlineLevel="1">
      <c r="A710" s="127" t="s">
        <v>215</v>
      </c>
      <c r="B710" s="128"/>
      <c r="C710" s="129">
        <v>0</v>
      </c>
      <c r="D710" s="130">
        <v>0</v>
      </c>
    </row>
    <row r="711" spans="1:4" ht="24.6" hidden="1" customHeight="1" outlineLevel="1">
      <c r="A711" s="127" t="s">
        <v>216</v>
      </c>
      <c r="B711" s="128"/>
      <c r="C711" s="129">
        <v>0</v>
      </c>
      <c r="D711" s="130">
        <v>0</v>
      </c>
    </row>
    <row r="712" spans="1:4" ht="24.6" hidden="1" customHeight="1" outlineLevel="1">
      <c r="A712" s="127" t="s">
        <v>217</v>
      </c>
      <c r="B712" s="128"/>
      <c r="C712" s="129">
        <v>40</v>
      </c>
      <c r="D712" s="130">
        <v>5639092.4500000002</v>
      </c>
    </row>
    <row r="713" spans="1:4" ht="24.6" hidden="1" customHeight="1" outlineLevel="1">
      <c r="A713" s="127" t="s">
        <v>218</v>
      </c>
      <c r="B713" s="128"/>
      <c r="C713" s="129">
        <v>0</v>
      </c>
      <c r="D713" s="130">
        <v>0</v>
      </c>
    </row>
    <row r="714" spans="1:4" ht="24.6" hidden="1" customHeight="1" outlineLevel="1">
      <c r="A714" s="127" t="s">
        <v>219</v>
      </c>
      <c r="B714" s="128"/>
      <c r="C714" s="129">
        <v>0</v>
      </c>
      <c r="D714" s="130">
        <v>0</v>
      </c>
    </row>
    <row r="715" spans="1:4" ht="24.6" hidden="1" customHeight="1" outlineLevel="1">
      <c r="A715" s="127" t="s">
        <v>220</v>
      </c>
      <c r="B715" s="128"/>
      <c r="C715" s="129">
        <v>0</v>
      </c>
      <c r="D715" s="130">
        <v>0</v>
      </c>
    </row>
    <row r="716" spans="1:4" ht="15.6" customHeight="1" collapsed="1">
      <c r="A716" s="133" t="s">
        <v>315</v>
      </c>
      <c r="B716" s="128">
        <v>100000</v>
      </c>
      <c r="C716" s="129">
        <f>SUM($C$690:$C$715)</f>
        <v>169</v>
      </c>
      <c r="D716" s="130">
        <f>SUM($D$690:$D$715)</f>
        <v>20122094.100000001</v>
      </c>
    </row>
    <row r="717" spans="1:4" ht="24.6" hidden="1" customHeight="1" outlineLevel="1">
      <c r="A717" s="475" t="s">
        <v>280</v>
      </c>
      <c r="B717" s="476"/>
      <c r="C717" s="129">
        <v>0</v>
      </c>
      <c r="D717" s="130">
        <v>0</v>
      </c>
    </row>
    <row r="718" spans="1:4" ht="24.6" hidden="1" customHeight="1" outlineLevel="1">
      <c r="A718" s="135" t="s">
        <v>203</v>
      </c>
      <c r="B718" s="136"/>
      <c r="C718" s="129">
        <v>0</v>
      </c>
      <c r="D718" s="130">
        <v>0</v>
      </c>
    </row>
    <row r="719" spans="1:4" ht="24.6" hidden="1" customHeight="1" outlineLevel="1">
      <c r="A719" s="475" t="s">
        <v>204</v>
      </c>
      <c r="B719" s="476"/>
      <c r="C719" s="129">
        <v>0</v>
      </c>
      <c r="D719" s="130">
        <v>0</v>
      </c>
    </row>
    <row r="720" spans="1:4" ht="24.6" hidden="1" customHeight="1" outlineLevel="1">
      <c r="A720" s="475" t="s">
        <v>267</v>
      </c>
      <c r="B720" s="476"/>
      <c r="C720" s="131"/>
      <c r="D720" s="132"/>
    </row>
    <row r="721" spans="1:4" ht="24.6" hidden="1" customHeight="1" outlineLevel="1">
      <c r="A721" s="135" t="s">
        <v>274</v>
      </c>
      <c r="B721" s="136"/>
      <c r="C721" s="131">
        <v>8775</v>
      </c>
      <c r="D721" s="132">
        <v>10065416.619999999</v>
      </c>
    </row>
    <row r="722" spans="1:4" ht="24.6" hidden="1" customHeight="1" outlineLevel="1">
      <c r="A722" s="135" t="s">
        <v>275</v>
      </c>
      <c r="B722" s="136"/>
      <c r="C722" s="131">
        <v>0</v>
      </c>
      <c r="D722" s="132">
        <v>0</v>
      </c>
    </row>
    <row r="723" spans="1:4" ht="24.6" hidden="1" customHeight="1" outlineLevel="1">
      <c r="A723" s="475" t="s">
        <v>205</v>
      </c>
      <c r="B723" s="476"/>
      <c r="C723" s="129">
        <v>53</v>
      </c>
      <c r="D723" s="130">
        <v>11294337</v>
      </c>
    </row>
    <row r="724" spans="1:4" ht="24.6" hidden="1" customHeight="1" outlineLevel="1">
      <c r="A724" s="475" t="s">
        <v>206</v>
      </c>
      <c r="B724" s="476"/>
      <c r="C724" s="129">
        <v>12</v>
      </c>
      <c r="D724" s="130">
        <v>3732010</v>
      </c>
    </row>
    <row r="725" spans="1:4" ht="24.6" hidden="1" customHeight="1" outlineLevel="1">
      <c r="A725" s="475" t="s">
        <v>268</v>
      </c>
      <c r="B725" s="476"/>
      <c r="C725" s="129">
        <v>0</v>
      </c>
      <c r="D725" s="130">
        <v>0</v>
      </c>
    </row>
    <row r="726" spans="1:4" ht="24.6" hidden="1" customHeight="1" outlineLevel="1">
      <c r="A726" s="475" t="s">
        <v>207</v>
      </c>
      <c r="B726" s="476"/>
      <c r="C726" s="129">
        <v>48</v>
      </c>
      <c r="D726" s="130">
        <v>12186575</v>
      </c>
    </row>
    <row r="727" spans="1:4" ht="24.6" hidden="1" customHeight="1" outlineLevel="1">
      <c r="A727" s="135" t="s">
        <v>270</v>
      </c>
      <c r="B727" s="136"/>
      <c r="C727" s="129">
        <v>2</v>
      </c>
      <c r="D727" s="130">
        <v>291469</v>
      </c>
    </row>
    <row r="728" spans="1:4" ht="24.6" hidden="1" customHeight="1" outlineLevel="1">
      <c r="A728" s="475" t="s">
        <v>208</v>
      </c>
      <c r="B728" s="476"/>
      <c r="C728" s="129">
        <v>77</v>
      </c>
      <c r="D728" s="130">
        <v>15698094</v>
      </c>
    </row>
    <row r="729" spans="1:4" ht="24.6" hidden="1" customHeight="1" outlineLevel="1">
      <c r="A729" s="475" t="s">
        <v>209</v>
      </c>
      <c r="B729" s="476"/>
      <c r="C729" s="129"/>
      <c r="D729" s="130"/>
    </row>
    <row r="730" spans="1:4" ht="24.6" hidden="1" customHeight="1" outlineLevel="1">
      <c r="A730" s="135" t="s">
        <v>281</v>
      </c>
      <c r="B730" s="136"/>
      <c r="C730" s="129"/>
      <c r="D730" s="130"/>
    </row>
    <row r="731" spans="1:4" ht="24.6" hidden="1" customHeight="1" outlineLevel="1">
      <c r="A731" s="475" t="s">
        <v>210</v>
      </c>
      <c r="B731" s="476"/>
      <c r="C731" s="129">
        <v>0</v>
      </c>
      <c r="D731" s="130">
        <v>0</v>
      </c>
    </row>
    <row r="732" spans="1:4" ht="24.6" hidden="1" customHeight="1" outlineLevel="1">
      <c r="A732" s="475" t="s">
        <v>211</v>
      </c>
      <c r="B732" s="476"/>
      <c r="C732" s="129">
        <v>0</v>
      </c>
      <c r="D732" s="130">
        <v>0</v>
      </c>
    </row>
    <row r="733" spans="1:4" ht="24.6" hidden="1" customHeight="1" outlineLevel="1">
      <c r="A733" s="475" t="s">
        <v>212</v>
      </c>
      <c r="B733" s="476"/>
      <c r="C733" s="129">
        <v>0</v>
      </c>
      <c r="D733" s="130">
        <v>0</v>
      </c>
    </row>
    <row r="734" spans="1:4" ht="24.6" hidden="1" customHeight="1" outlineLevel="1">
      <c r="A734" s="475" t="s">
        <v>213</v>
      </c>
      <c r="B734" s="476"/>
      <c r="C734" s="129">
        <v>5</v>
      </c>
      <c r="D734" s="130">
        <v>1384956.42</v>
      </c>
    </row>
    <row r="735" spans="1:4" ht="24.6" hidden="1" customHeight="1" outlineLevel="1">
      <c r="A735" s="475" t="s">
        <v>214</v>
      </c>
      <c r="B735" s="476"/>
      <c r="C735" s="129">
        <v>0</v>
      </c>
      <c r="D735" s="130">
        <v>0</v>
      </c>
    </row>
    <row r="736" spans="1:4" ht="24.6" hidden="1" customHeight="1" outlineLevel="1">
      <c r="A736" s="135" t="s">
        <v>269</v>
      </c>
      <c r="B736" s="136"/>
      <c r="C736" s="129">
        <v>0</v>
      </c>
      <c r="D736" s="130">
        <v>0</v>
      </c>
    </row>
    <row r="737" spans="1:4" ht="24.6" hidden="1" customHeight="1" outlineLevel="1">
      <c r="A737" s="475" t="s">
        <v>215</v>
      </c>
      <c r="B737" s="476"/>
      <c r="C737" s="129">
        <v>0</v>
      </c>
      <c r="D737" s="130">
        <v>0</v>
      </c>
    </row>
    <row r="738" spans="1:4" ht="24.6" hidden="1" customHeight="1" outlineLevel="1">
      <c r="A738" s="135" t="s">
        <v>216</v>
      </c>
      <c r="B738" s="136"/>
      <c r="C738" s="129">
        <v>0</v>
      </c>
      <c r="D738" s="130">
        <v>0</v>
      </c>
    </row>
    <row r="739" spans="1:4" ht="24.6" hidden="1" customHeight="1" outlineLevel="1">
      <c r="A739" s="475" t="s">
        <v>217</v>
      </c>
      <c r="B739" s="476"/>
      <c r="C739" s="129">
        <v>24</v>
      </c>
      <c r="D739" s="130">
        <v>8070421.9000000004</v>
      </c>
    </row>
    <row r="740" spans="1:4" ht="24.6" hidden="1" customHeight="1" outlineLevel="1">
      <c r="A740" s="475" t="s">
        <v>218</v>
      </c>
      <c r="B740" s="476"/>
      <c r="C740" s="129">
        <v>0</v>
      </c>
      <c r="D740" s="130">
        <v>0</v>
      </c>
    </row>
    <row r="741" spans="1:4" ht="24.6" hidden="1" customHeight="1" outlineLevel="1">
      <c r="A741" s="475" t="s">
        <v>219</v>
      </c>
      <c r="B741" s="476"/>
      <c r="C741" s="129">
        <v>0</v>
      </c>
      <c r="D741" s="130">
        <v>0</v>
      </c>
    </row>
    <row r="742" spans="1:4" ht="24.6" hidden="1" customHeight="1" outlineLevel="1">
      <c r="A742" s="475" t="s">
        <v>220</v>
      </c>
      <c r="B742" s="476"/>
      <c r="C742" s="129">
        <v>0</v>
      </c>
      <c r="D742" s="130">
        <v>0</v>
      </c>
    </row>
    <row r="743" spans="1:4" ht="15.6" customHeight="1" collapsed="1">
      <c r="A743" s="480" t="s">
        <v>316</v>
      </c>
      <c r="B743" s="481"/>
      <c r="C743" s="129">
        <f>SUM($C$717:$C$742)</f>
        <v>8996</v>
      </c>
      <c r="D743" s="130">
        <f>SUM($D$717:$D$742)</f>
        <v>62723279.939999998</v>
      </c>
    </row>
    <row r="744" spans="1:4" ht="24.6" hidden="1" customHeight="1" outlineLevel="1" thickBot="1">
      <c r="A744" s="478" t="s">
        <v>280</v>
      </c>
      <c r="B744" s="479"/>
      <c r="C744" s="134">
        <v>0</v>
      </c>
      <c r="D744" s="134">
        <v>0</v>
      </c>
    </row>
    <row r="745" spans="1:4" ht="24.6" hidden="1" customHeight="1" outlineLevel="1" thickBot="1">
      <c r="A745" s="137" t="s">
        <v>203</v>
      </c>
      <c r="B745" s="138"/>
      <c r="C745" s="134">
        <v>189450</v>
      </c>
      <c r="D745" s="134">
        <v>67955526</v>
      </c>
    </row>
    <row r="746" spans="1:4" ht="24.6" hidden="1" customHeight="1" outlineLevel="1" thickBot="1">
      <c r="A746" s="478" t="s">
        <v>204</v>
      </c>
      <c r="B746" s="479"/>
      <c r="C746" s="134">
        <v>60065</v>
      </c>
      <c r="D746" s="134">
        <v>56505693.120000005</v>
      </c>
    </row>
    <row r="747" spans="1:4" ht="24.6" hidden="1" customHeight="1" outlineLevel="1" thickBot="1">
      <c r="A747" s="478" t="s">
        <v>267</v>
      </c>
      <c r="B747" s="479"/>
      <c r="C747" s="134">
        <v>0</v>
      </c>
      <c r="D747" s="134">
        <v>0</v>
      </c>
    </row>
    <row r="748" spans="1:4" ht="24.6" hidden="1" customHeight="1" outlineLevel="1" thickBot="1">
      <c r="A748" s="137" t="s">
        <v>274</v>
      </c>
      <c r="B748" s="138"/>
      <c r="C748" s="134">
        <v>8780</v>
      </c>
      <c r="D748" s="134">
        <v>10068923.84</v>
      </c>
    </row>
    <row r="749" spans="1:4" ht="24.6" hidden="1" customHeight="1" outlineLevel="1" thickBot="1">
      <c r="A749" s="137" t="s">
        <v>275</v>
      </c>
      <c r="B749" s="138"/>
      <c r="C749" s="134">
        <v>17</v>
      </c>
      <c r="D749" s="134">
        <v>20185</v>
      </c>
    </row>
    <row r="750" spans="1:4" ht="24.6" hidden="1" customHeight="1" outlineLevel="1" thickBot="1">
      <c r="A750" s="478" t="s">
        <v>205</v>
      </c>
      <c r="B750" s="479"/>
      <c r="C750" s="134">
        <v>381824</v>
      </c>
      <c r="D750" s="134">
        <v>207504663</v>
      </c>
    </row>
    <row r="751" spans="1:4" ht="24.6" hidden="1" customHeight="1" outlineLevel="1" thickBot="1">
      <c r="A751" s="478" t="s">
        <v>206</v>
      </c>
      <c r="B751" s="479"/>
      <c r="C751" s="134">
        <v>69724</v>
      </c>
      <c r="D751" s="134">
        <v>44646843</v>
      </c>
    </row>
    <row r="752" spans="1:4" ht="24.6" hidden="1" customHeight="1" outlineLevel="1" thickBot="1">
      <c r="A752" s="478" t="s">
        <v>268</v>
      </c>
      <c r="B752" s="479"/>
      <c r="C752" s="134">
        <v>220</v>
      </c>
      <c r="D752" s="134">
        <v>250690.14</v>
      </c>
    </row>
    <row r="753" spans="1:4" ht="24.6" hidden="1" customHeight="1" outlineLevel="1" thickBot="1">
      <c r="A753" s="478" t="s">
        <v>207</v>
      </c>
      <c r="B753" s="479"/>
      <c r="C753" s="134">
        <v>553448</v>
      </c>
      <c r="D753" s="134">
        <v>284701249</v>
      </c>
    </row>
    <row r="754" spans="1:4" ht="24.6" hidden="1" customHeight="1" outlineLevel="1" thickBot="1">
      <c r="A754" s="137" t="s">
        <v>270</v>
      </c>
      <c r="B754" s="138"/>
      <c r="C754" s="134">
        <v>102559</v>
      </c>
      <c r="D754" s="134">
        <v>112993215.28000003</v>
      </c>
    </row>
    <row r="755" spans="1:4" ht="24.6" hidden="1" customHeight="1" outlineLevel="1" thickBot="1">
      <c r="A755" s="478" t="s">
        <v>208</v>
      </c>
      <c r="B755" s="479"/>
      <c r="C755" s="134">
        <v>87030</v>
      </c>
      <c r="D755" s="134">
        <v>230769151</v>
      </c>
    </row>
    <row r="756" spans="1:4" ht="24.6" hidden="1" customHeight="1" outlineLevel="1" thickBot="1">
      <c r="A756" s="478" t="s">
        <v>209</v>
      </c>
      <c r="B756" s="479"/>
      <c r="C756" s="134">
        <v>274437</v>
      </c>
      <c r="D756" s="134">
        <v>79111697</v>
      </c>
    </row>
    <row r="757" spans="1:4" ht="24.6" hidden="1" customHeight="1" outlineLevel="1" thickBot="1">
      <c r="A757" s="137" t="s">
        <v>281</v>
      </c>
      <c r="B757" s="138"/>
      <c r="C757" s="134"/>
      <c r="D757" s="134"/>
    </row>
    <row r="758" spans="1:4" ht="24.6" hidden="1" customHeight="1" outlineLevel="1" thickBot="1">
      <c r="A758" s="478" t="s">
        <v>210</v>
      </c>
      <c r="B758" s="479"/>
      <c r="C758" s="134">
        <v>23000</v>
      </c>
      <c r="D758" s="134">
        <v>24390915</v>
      </c>
    </row>
    <row r="759" spans="1:4" ht="24.6" hidden="1" customHeight="1" outlineLevel="1" thickBot="1">
      <c r="A759" s="478" t="s">
        <v>211</v>
      </c>
      <c r="B759" s="479"/>
      <c r="C759" s="134">
        <v>155</v>
      </c>
      <c r="D759" s="134">
        <v>28779</v>
      </c>
    </row>
    <row r="760" spans="1:4" ht="24.6" hidden="1" customHeight="1" outlineLevel="1" thickBot="1">
      <c r="A760" s="478" t="s">
        <v>212</v>
      </c>
      <c r="B760" s="479"/>
      <c r="C760" s="134">
        <v>31616</v>
      </c>
      <c r="D760" s="134">
        <v>31989506.379999992</v>
      </c>
    </row>
    <row r="761" spans="1:4" ht="24.6" hidden="1" customHeight="1" outlineLevel="1" thickBot="1">
      <c r="A761" s="478" t="s">
        <v>213</v>
      </c>
      <c r="B761" s="479"/>
      <c r="C761" s="134">
        <v>97619</v>
      </c>
      <c r="D761" s="134">
        <v>133352858.01000001</v>
      </c>
    </row>
    <row r="762" spans="1:4" ht="24.6" hidden="1" customHeight="1" outlineLevel="1" thickBot="1">
      <c r="A762" s="478" t="s">
        <v>214</v>
      </c>
      <c r="B762" s="479"/>
      <c r="C762" s="134">
        <v>35015</v>
      </c>
      <c r="D762" s="134">
        <v>9083323</v>
      </c>
    </row>
    <row r="763" spans="1:4" ht="24.6" hidden="1" customHeight="1" outlineLevel="1" thickBot="1">
      <c r="A763" s="137" t="s">
        <v>269</v>
      </c>
      <c r="B763" s="138"/>
      <c r="C763" s="134">
        <v>1633</v>
      </c>
      <c r="D763" s="134">
        <v>631086.92999999993</v>
      </c>
    </row>
    <row r="764" spans="1:4" ht="24.6" hidden="1" customHeight="1" outlineLevel="1" thickBot="1">
      <c r="A764" s="478" t="s">
        <v>215</v>
      </c>
      <c r="B764" s="479"/>
      <c r="C764" s="134">
        <v>8001</v>
      </c>
      <c r="D764" s="134">
        <v>5610349.5999999978</v>
      </c>
    </row>
    <row r="765" spans="1:4" ht="24.6" hidden="1" customHeight="1" outlineLevel="1" thickBot="1">
      <c r="A765" s="137" t="s">
        <v>216</v>
      </c>
      <c r="B765" s="138"/>
      <c r="C765" s="134">
        <v>1759</v>
      </c>
      <c r="D765" s="134">
        <v>1787890.7500000002</v>
      </c>
    </row>
    <row r="766" spans="1:4" ht="24.6" hidden="1" customHeight="1" outlineLevel="1" thickBot="1">
      <c r="A766" s="478" t="s">
        <v>217</v>
      </c>
      <c r="B766" s="479"/>
      <c r="C766" s="134">
        <v>217539</v>
      </c>
      <c r="D766" s="134">
        <v>293816199.1099999</v>
      </c>
    </row>
    <row r="767" spans="1:4" ht="24.6" hidden="1" customHeight="1" outlineLevel="1" thickBot="1">
      <c r="A767" s="478" t="s">
        <v>218</v>
      </c>
      <c r="B767" s="479"/>
      <c r="C767" s="134">
        <v>73824</v>
      </c>
      <c r="D767" s="134">
        <v>129608098.65999998</v>
      </c>
    </row>
    <row r="768" spans="1:4" ht="24.6" hidden="1" customHeight="1" outlineLevel="1" thickBot="1">
      <c r="A768" s="478" t="s">
        <v>219</v>
      </c>
      <c r="B768" s="479"/>
      <c r="C768" s="134">
        <v>26507</v>
      </c>
      <c r="D768" s="134">
        <v>28902180.300000008</v>
      </c>
    </row>
    <row r="769" spans="1:4" ht="24.6" hidden="1" customHeight="1" outlineLevel="1" thickBot="1">
      <c r="A769" s="478" t="s">
        <v>220</v>
      </c>
      <c r="B769" s="479"/>
      <c r="C769" s="134">
        <v>56869</v>
      </c>
      <c r="D769" s="134">
        <v>74108785.110000014</v>
      </c>
    </row>
    <row r="770" spans="1:4" ht="20.399999999999999" customHeight="1" collapsed="1" thickBot="1">
      <c r="A770" s="482" t="s">
        <v>317</v>
      </c>
      <c r="B770" s="483"/>
      <c r="C770" s="134">
        <f>SUM($C$744:$C$769)</f>
        <v>2301091</v>
      </c>
      <c r="D770" s="134">
        <f>SUM($D$744:$D$769)</f>
        <v>1827837808.23</v>
      </c>
    </row>
    <row r="771" spans="1:4" ht="15"/>
  </sheetData>
  <sheetProtection selectLockedCells="1"/>
  <mergeCells count="53">
    <mergeCell ref="A770:B770"/>
    <mergeCell ref="A762:B762"/>
    <mergeCell ref="A764:B764"/>
    <mergeCell ref="A766:B766"/>
    <mergeCell ref="A767:B767"/>
    <mergeCell ref="A768:B768"/>
    <mergeCell ref="A769:B769"/>
    <mergeCell ref="A761:B761"/>
    <mergeCell ref="A746:B746"/>
    <mergeCell ref="A747:B747"/>
    <mergeCell ref="A750:B750"/>
    <mergeCell ref="A751:B751"/>
    <mergeCell ref="A752:B752"/>
    <mergeCell ref="A753:B753"/>
    <mergeCell ref="A755:B755"/>
    <mergeCell ref="A756:B756"/>
    <mergeCell ref="A758:B758"/>
    <mergeCell ref="A759:B759"/>
    <mergeCell ref="A760:B760"/>
    <mergeCell ref="A744:B744"/>
    <mergeCell ref="A731:B731"/>
    <mergeCell ref="A732:B732"/>
    <mergeCell ref="A733:B733"/>
    <mergeCell ref="A734:B734"/>
    <mergeCell ref="A735:B735"/>
    <mergeCell ref="A737:B737"/>
    <mergeCell ref="A739:B739"/>
    <mergeCell ref="A740:B740"/>
    <mergeCell ref="A741:B741"/>
    <mergeCell ref="A742:B742"/>
    <mergeCell ref="A743:B743"/>
    <mergeCell ref="A729:B729"/>
    <mergeCell ref="A13:B13"/>
    <mergeCell ref="A717:B717"/>
    <mergeCell ref="A719:B719"/>
    <mergeCell ref="A720:B720"/>
    <mergeCell ref="A723:B723"/>
    <mergeCell ref="A724:B724"/>
    <mergeCell ref="A725:B725"/>
    <mergeCell ref="A726:B726"/>
    <mergeCell ref="A728:B728"/>
    <mergeCell ref="A12:D12"/>
    <mergeCell ref="A1:D1"/>
    <mergeCell ref="A2:D2"/>
    <mergeCell ref="A3:D3"/>
    <mergeCell ref="A4:D4"/>
    <mergeCell ref="A5:D5"/>
    <mergeCell ref="A6:D6"/>
    <mergeCell ref="A7:D7"/>
    <mergeCell ref="A8:D8"/>
    <mergeCell ref="A9:D9"/>
    <mergeCell ref="A10:D10"/>
    <mergeCell ref="A11:D11"/>
  </mergeCells>
  <printOptions horizontalCentered="1"/>
  <pageMargins left="0.75" right="0.75" top="0.57999999999999996" bottom="0.55000000000000004" header="0.57999999999999996" footer="0.5"/>
  <pageSetup firstPageNumber="33" orientation="portrait" useFirstPageNumber="1" r:id="rId1"/>
  <headerFooter alignWithMargins="0">
    <oddFooter>&amp;LSource:  Schedule S-3
Texas Title Insurance Statistical Plan&amp;C&amp;P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DA557-5D29-4F20-AE3E-C5595F4969A0}">
  <sheetPr codeName="Sheet24"/>
  <dimension ref="A1:I24"/>
  <sheetViews>
    <sheetView showGridLines="0" zoomScaleNormal="100" workbookViewId="0">
      <selection activeCell="F23" sqref="F23"/>
    </sheetView>
  </sheetViews>
  <sheetFormatPr defaultColWidth="9.109375" defaultRowHeight="15"/>
  <cols>
    <col min="1" max="1" width="9.44140625" style="12" bestFit="1" customWidth="1"/>
    <col min="2" max="2" width="14" style="15" customWidth="1"/>
    <col min="3" max="3" width="10.6640625" style="12" customWidth="1"/>
    <col min="4" max="4" width="9.6640625" style="12" customWidth="1"/>
    <col min="5" max="5" width="10.6640625" style="12" customWidth="1"/>
    <col min="6" max="6" width="10.88671875" style="12" bestFit="1" customWidth="1"/>
    <col min="7" max="7" width="10.6640625" style="12" customWidth="1"/>
    <col min="8" max="8" width="9.6640625" style="12" customWidth="1"/>
    <col min="9" max="9" width="10.6640625" style="12" customWidth="1"/>
    <col min="10" max="16384" width="9.109375" style="12"/>
  </cols>
  <sheetData>
    <row r="1" spans="2:9" s="9" customFormat="1" ht="19.2">
      <c r="B1" s="10"/>
      <c r="C1" s="11"/>
    </row>
    <row r="2" spans="2:9">
      <c r="B2" s="13"/>
      <c r="C2" s="14"/>
    </row>
    <row r="3" spans="2:9">
      <c r="B3" s="13"/>
      <c r="C3" s="14"/>
    </row>
    <row r="4" spans="2:9">
      <c r="B4" s="13"/>
      <c r="C4" s="14"/>
      <c r="D4" s="14"/>
      <c r="E4" s="14"/>
      <c r="F4" s="14"/>
      <c r="G4" s="14"/>
      <c r="H4" s="14"/>
      <c r="I4" s="14"/>
    </row>
    <row r="5" spans="2:9">
      <c r="B5" s="13"/>
      <c r="C5" s="14"/>
    </row>
    <row r="6" spans="2:9">
      <c r="B6" s="13"/>
      <c r="C6" s="14"/>
    </row>
    <row r="7" spans="2:9">
      <c r="B7" s="13"/>
      <c r="C7" s="14"/>
    </row>
    <row r="8" spans="2:9">
      <c r="B8" s="13"/>
      <c r="C8" s="14"/>
    </row>
    <row r="9" spans="2:9">
      <c r="B9" s="13"/>
      <c r="C9" s="14"/>
    </row>
    <row r="10" spans="2:9">
      <c r="B10" s="13"/>
      <c r="C10" s="14"/>
    </row>
    <row r="11" spans="2:9">
      <c r="B11" s="13"/>
      <c r="C11" s="14"/>
    </row>
    <row r="12" spans="2:9">
      <c r="B12" s="13"/>
      <c r="C12" s="14"/>
    </row>
    <row r="13" spans="2:9">
      <c r="B13" s="13"/>
      <c r="C13" s="14"/>
    </row>
    <row r="14" spans="2:9">
      <c r="B14" s="13"/>
      <c r="C14" s="14"/>
    </row>
    <row r="15" spans="2:9">
      <c r="B15" s="13"/>
      <c r="C15" s="14"/>
    </row>
    <row r="16" spans="2:9">
      <c r="B16" s="13"/>
      <c r="C16" s="14"/>
    </row>
    <row r="17" spans="1:9">
      <c r="B17" s="13"/>
      <c r="C17" s="14"/>
    </row>
    <row r="18" spans="1:9">
      <c r="B18" s="13"/>
      <c r="C18" s="14"/>
    </row>
    <row r="19" spans="1:9">
      <c r="B19" s="13"/>
      <c r="C19" s="14"/>
    </row>
    <row r="20" spans="1:9">
      <c r="B20" s="13"/>
      <c r="C20" s="14"/>
    </row>
    <row r="21" spans="1:9">
      <c r="B21" s="13"/>
      <c r="C21" s="14"/>
    </row>
    <row r="22" spans="1:9">
      <c r="B22" s="13"/>
      <c r="C22" s="14"/>
    </row>
    <row r="23" spans="1:9">
      <c r="B23" s="13"/>
      <c r="C23" s="14"/>
    </row>
    <row r="24" spans="1:9">
      <c r="A24" s="436" t="s">
        <v>26</v>
      </c>
      <c r="B24" s="436"/>
      <c r="C24" s="436"/>
      <c r="D24" s="436"/>
      <c r="E24" s="436"/>
      <c r="F24" s="436"/>
      <c r="G24" s="436"/>
      <c r="H24" s="436"/>
      <c r="I24" s="436"/>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DD92C-2E0E-42AF-B4A3-FB6E9E1297DF}">
  <sheetPr codeName="Sheet27"/>
  <dimension ref="A1:I24"/>
  <sheetViews>
    <sheetView showGridLines="0" zoomScaleNormal="100" workbookViewId="0">
      <selection activeCell="B5" sqref="B5"/>
    </sheetView>
  </sheetViews>
  <sheetFormatPr defaultColWidth="9.109375" defaultRowHeight="15"/>
  <cols>
    <col min="1" max="1" width="9.44140625" style="12" bestFit="1" customWidth="1"/>
    <col min="2" max="2" width="14" style="15" customWidth="1"/>
    <col min="3" max="3" width="10.6640625" style="12" customWidth="1"/>
    <col min="4" max="4" width="9.6640625" style="12" customWidth="1"/>
    <col min="5" max="5" width="10.6640625" style="12" customWidth="1"/>
    <col min="6" max="6" width="10.88671875" style="12" bestFit="1" customWidth="1"/>
    <col min="7" max="7" width="10.6640625" style="12" customWidth="1"/>
    <col min="8" max="8" width="9.6640625" style="12" customWidth="1"/>
    <col min="9" max="9" width="10.6640625" style="12" customWidth="1"/>
    <col min="10" max="16384" width="9.109375" style="12"/>
  </cols>
  <sheetData>
    <row r="1" spans="2:9" s="9" customFormat="1" ht="19.2">
      <c r="B1" s="10"/>
      <c r="C1" s="11"/>
    </row>
    <row r="2" spans="2:9">
      <c r="B2" s="13"/>
      <c r="C2" s="14"/>
    </row>
    <row r="3" spans="2:9">
      <c r="B3" s="13"/>
      <c r="C3" s="14"/>
    </row>
    <row r="4" spans="2:9">
      <c r="B4" s="13"/>
      <c r="C4" s="14"/>
      <c r="D4" s="14"/>
      <c r="E4" s="14"/>
      <c r="F4" s="14"/>
      <c r="G4" s="14"/>
      <c r="H4" s="14"/>
      <c r="I4" s="14"/>
    </row>
    <row r="5" spans="2:9">
      <c r="B5" s="13"/>
      <c r="C5" s="14"/>
    </row>
    <row r="6" spans="2:9">
      <c r="B6" s="13"/>
      <c r="C6" s="14"/>
    </row>
    <row r="7" spans="2:9">
      <c r="B7" s="13"/>
      <c r="C7" s="14"/>
    </row>
    <row r="8" spans="2:9">
      <c r="B8" s="13"/>
      <c r="C8" s="14"/>
    </row>
    <row r="9" spans="2:9">
      <c r="B9" s="13"/>
      <c r="C9" s="14"/>
    </row>
    <row r="10" spans="2:9">
      <c r="B10" s="13"/>
      <c r="C10" s="14"/>
    </row>
    <row r="11" spans="2:9">
      <c r="B11" s="13"/>
      <c r="C11" s="14"/>
    </row>
    <row r="12" spans="2:9">
      <c r="B12" s="13"/>
      <c r="C12" s="14"/>
    </row>
    <row r="13" spans="2:9">
      <c r="B13" s="13"/>
      <c r="C13" s="14"/>
    </row>
    <row r="14" spans="2:9">
      <c r="B14" s="13"/>
      <c r="C14" s="14"/>
    </row>
    <row r="15" spans="2:9">
      <c r="B15" s="13"/>
      <c r="C15" s="14"/>
    </row>
    <row r="16" spans="2:9">
      <c r="B16" s="13"/>
      <c r="C16" s="14"/>
    </row>
    <row r="17" spans="1:9">
      <c r="B17" s="13"/>
      <c r="C17" s="14"/>
    </row>
    <row r="18" spans="1:9">
      <c r="B18" s="13"/>
      <c r="C18" s="14"/>
    </row>
    <row r="19" spans="1:9">
      <c r="B19" s="13"/>
      <c r="C19" s="14"/>
    </row>
    <row r="20" spans="1:9">
      <c r="B20" s="13"/>
      <c r="C20" s="14"/>
    </row>
    <row r="21" spans="1:9">
      <c r="B21" s="13"/>
      <c r="C21" s="14"/>
    </row>
    <row r="22" spans="1:9">
      <c r="B22" s="13"/>
      <c r="C22" s="14"/>
    </row>
    <row r="23" spans="1:9">
      <c r="B23" s="13"/>
      <c r="C23" s="14"/>
    </row>
    <row r="24" spans="1:9">
      <c r="A24" s="436" t="s">
        <v>26</v>
      </c>
      <c r="B24" s="436"/>
      <c r="C24" s="436"/>
      <c r="D24" s="436"/>
      <c r="E24" s="436"/>
      <c r="F24" s="436"/>
      <c r="G24" s="436"/>
      <c r="H24" s="436"/>
      <c r="I24" s="436"/>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A1081-F272-4E63-9454-9E4ABE34A823}">
  <sheetPr codeName="Sheet41">
    <tabColor rgb="FF963634"/>
  </sheetPr>
  <dimension ref="A1:D46"/>
  <sheetViews>
    <sheetView showGridLines="0" zoomScale="75" zoomScaleNormal="75" workbookViewId="0">
      <selection activeCell="F27" sqref="F27"/>
    </sheetView>
  </sheetViews>
  <sheetFormatPr defaultColWidth="9.109375" defaultRowHeight="18.75" customHeight="1"/>
  <cols>
    <col min="1" max="1" width="3.109375" style="39" customWidth="1"/>
    <col min="2" max="2" width="18.33203125" style="47" customWidth="1"/>
    <col min="3" max="3" width="55.6640625" style="39" customWidth="1"/>
    <col min="4" max="4" width="20.5546875" style="39" customWidth="1"/>
    <col min="5" max="16384" width="9.109375" style="39"/>
  </cols>
  <sheetData>
    <row r="1" spans="2:4" ht="18.75" customHeight="1">
      <c r="B1" s="456" t="s">
        <v>322</v>
      </c>
      <c r="C1" s="456"/>
      <c r="D1" s="456"/>
    </row>
    <row r="2" spans="2:4" ht="18.75" customHeight="1">
      <c r="B2" s="456" t="s">
        <v>323</v>
      </c>
      <c r="C2" s="456"/>
      <c r="D2" s="456"/>
    </row>
    <row r="3" spans="2:4" ht="18.75" customHeight="1">
      <c r="B3" s="40"/>
      <c r="C3" s="40"/>
      <c r="D3" s="40"/>
    </row>
    <row r="4" spans="2:4" ht="18.75" customHeight="1">
      <c r="B4" s="41"/>
      <c r="C4" s="42"/>
      <c r="D4" s="42"/>
    </row>
    <row r="5" spans="2:4" ht="18.75" customHeight="1">
      <c r="B5" s="43" t="s">
        <v>324</v>
      </c>
      <c r="C5" s="43"/>
      <c r="D5" s="43"/>
    </row>
    <row r="6" spans="2:4" ht="18.75" customHeight="1" thickBot="1">
      <c r="B6" s="40"/>
      <c r="C6" s="44"/>
      <c r="D6" s="45"/>
    </row>
    <row r="7" spans="2:4" ht="18.75" customHeight="1" thickBot="1">
      <c r="B7" s="40">
        <v>2013</v>
      </c>
      <c r="C7" s="46" t="s">
        <v>325</v>
      </c>
      <c r="D7" s="50">
        <v>191067</v>
      </c>
    </row>
    <row r="8" spans="2:4" ht="18.75" customHeight="1" thickBot="1">
      <c r="B8" s="40"/>
      <c r="C8" s="46" t="s">
        <v>326</v>
      </c>
      <c r="D8" s="50">
        <v>248918</v>
      </c>
    </row>
    <row r="9" spans="2:4" ht="18.75" customHeight="1" thickBot="1">
      <c r="B9" s="40"/>
      <c r="C9" s="46"/>
      <c r="D9" s="410"/>
    </row>
    <row r="10" spans="2:4" ht="18.75" customHeight="1" thickBot="1">
      <c r="B10" s="40"/>
      <c r="C10" s="44" t="s">
        <v>327</v>
      </c>
      <c r="D10" s="139">
        <v>75314872.799999997</v>
      </c>
    </row>
    <row r="11" spans="2:4" ht="18.75" customHeight="1" thickBot="1">
      <c r="C11" s="409"/>
      <c r="D11" s="409"/>
    </row>
    <row r="12" spans="2:4" ht="18.75" customHeight="1" thickBot="1">
      <c r="B12" s="40">
        <v>2014</v>
      </c>
      <c r="C12" s="46" t="s">
        <v>325</v>
      </c>
      <c r="D12" s="50">
        <v>39147</v>
      </c>
    </row>
    <row r="13" spans="2:4" ht="18.75" customHeight="1" thickBot="1">
      <c r="B13" s="40"/>
      <c r="C13" s="46" t="s">
        <v>326</v>
      </c>
      <c r="D13" s="50">
        <v>35855</v>
      </c>
    </row>
    <row r="14" spans="2:4" ht="18.75" customHeight="1" thickBot="1">
      <c r="B14" s="40"/>
      <c r="C14" s="46"/>
      <c r="D14" s="410"/>
    </row>
    <row r="15" spans="2:4" ht="18.75" customHeight="1" thickBot="1">
      <c r="B15" s="40"/>
      <c r="C15" s="44" t="s">
        <v>327</v>
      </c>
      <c r="D15" s="139">
        <v>61291913.659999996</v>
      </c>
    </row>
    <row r="16" spans="2:4" ht="18.75" customHeight="1" thickBot="1">
      <c r="B16" s="39"/>
      <c r="C16" s="409"/>
      <c r="D16" s="48"/>
    </row>
    <row r="17" spans="1:4" ht="18.75" customHeight="1" thickBot="1">
      <c r="B17" s="40">
        <v>2015</v>
      </c>
      <c r="C17" s="409" t="s">
        <v>325</v>
      </c>
      <c r="D17" s="50">
        <v>51100</v>
      </c>
    </row>
    <row r="18" spans="1:4" ht="18.75" customHeight="1" thickBot="1">
      <c r="B18" s="46"/>
      <c r="C18" s="409" t="s">
        <v>326</v>
      </c>
      <c r="D18" s="50">
        <v>48095</v>
      </c>
    </row>
    <row r="19" spans="1:4" ht="18.75" customHeight="1" thickBot="1">
      <c r="A19" s="47"/>
      <c r="B19" s="46"/>
      <c r="C19" s="49"/>
      <c r="D19" s="410"/>
    </row>
    <row r="20" spans="1:4" ht="18.75" customHeight="1" thickBot="1">
      <c r="B20" s="44"/>
      <c r="C20" s="409" t="s">
        <v>327</v>
      </c>
      <c r="D20" s="139">
        <v>74470985.810000002</v>
      </c>
    </row>
    <row r="21" spans="1:4" ht="18.75" customHeight="1" thickBot="1">
      <c r="B21" s="44"/>
      <c r="C21" s="409"/>
      <c r="D21" s="411"/>
    </row>
    <row r="22" spans="1:4" ht="18.75" customHeight="1" thickBot="1">
      <c r="B22" s="40">
        <v>2016</v>
      </c>
      <c r="C22" s="409" t="s">
        <v>604</v>
      </c>
      <c r="D22" s="50">
        <f>35612</f>
        <v>35612</v>
      </c>
    </row>
    <row r="23" spans="1:4" ht="18.75" customHeight="1" thickBot="1">
      <c r="C23" s="409" t="s">
        <v>605</v>
      </c>
      <c r="D23" s="50">
        <v>100951</v>
      </c>
    </row>
    <row r="24" spans="1:4" ht="18.75" customHeight="1" thickBot="1">
      <c r="C24" s="409" t="s">
        <v>606</v>
      </c>
      <c r="D24" s="50">
        <f>SUM(D22:D23)</f>
        <v>136563</v>
      </c>
    </row>
    <row r="25" spans="1:4" ht="18.75" customHeight="1" thickBot="1">
      <c r="C25" s="409"/>
      <c r="D25" s="414"/>
    </row>
    <row r="26" spans="1:4" ht="18.75" customHeight="1" thickBot="1">
      <c r="C26" s="409" t="s">
        <v>607</v>
      </c>
      <c r="D26" s="415">
        <f>7583887</f>
        <v>7583887</v>
      </c>
    </row>
    <row r="27" spans="1:4" ht="18.75" customHeight="1" thickBot="1">
      <c r="C27" s="409" t="s">
        <v>608</v>
      </c>
      <c r="D27" s="415">
        <f>79441259</f>
        <v>79441259</v>
      </c>
    </row>
    <row r="28" spans="1:4" ht="18.75" customHeight="1" thickBot="1">
      <c r="C28" s="409" t="s">
        <v>327</v>
      </c>
      <c r="D28" s="415">
        <f>SUM(D26:D27)</f>
        <v>87025146</v>
      </c>
    </row>
    <row r="29" spans="1:4" ht="18.75" customHeight="1" thickBot="1">
      <c r="C29" s="409"/>
      <c r="D29" s="140"/>
    </row>
    <row r="30" spans="1:4" ht="18.75" customHeight="1" thickBot="1">
      <c r="B30" s="408">
        <v>2017</v>
      </c>
      <c r="C30" s="409" t="s">
        <v>604</v>
      </c>
      <c r="D30" s="50">
        <v>37466</v>
      </c>
    </row>
    <row r="31" spans="1:4" ht="18.75" customHeight="1" thickBot="1">
      <c r="C31" s="409" t="s">
        <v>605</v>
      </c>
      <c r="D31" s="50">
        <v>65393</v>
      </c>
    </row>
    <row r="32" spans="1:4" ht="18.75" customHeight="1" thickBot="1">
      <c r="C32" s="409" t="s">
        <v>606</v>
      </c>
      <c r="D32" s="50">
        <f>SUM(D30:D31)</f>
        <v>102859</v>
      </c>
    </row>
    <row r="33" spans="2:4" ht="18.75" customHeight="1" thickBot="1">
      <c r="C33" s="409"/>
      <c r="D33" s="414"/>
    </row>
    <row r="34" spans="2:4" ht="18.75" customHeight="1" thickBot="1">
      <c r="C34" s="409" t="s">
        <v>607</v>
      </c>
      <c r="D34" s="415">
        <v>8976459</v>
      </c>
    </row>
    <row r="35" spans="2:4" ht="18.75" customHeight="1" thickBot="1">
      <c r="C35" s="409" t="s">
        <v>608</v>
      </c>
      <c r="D35" s="415">
        <v>72437208</v>
      </c>
    </row>
    <row r="36" spans="2:4" ht="18.75" customHeight="1" thickBot="1">
      <c r="C36" s="409" t="s">
        <v>327</v>
      </c>
      <c r="D36" s="415">
        <f>SUM(D34:D35)</f>
        <v>81413667</v>
      </c>
    </row>
    <row r="41" spans="2:4" ht="18.75" customHeight="1">
      <c r="D41" s="416"/>
    </row>
    <row r="42" spans="2:4" ht="18.75" customHeight="1">
      <c r="B42" s="408"/>
      <c r="C42" s="409"/>
      <c r="D42" s="412"/>
    </row>
    <row r="43" spans="2:4" ht="18.75" customHeight="1">
      <c r="C43" s="409"/>
      <c r="D43" s="412"/>
    </row>
    <row r="44" spans="2:4" ht="18.75" customHeight="1">
      <c r="C44" s="409"/>
      <c r="D44" s="413"/>
    </row>
    <row r="45" spans="2:4" ht="18.75" customHeight="1">
      <c r="C45" s="409"/>
      <c r="D45" s="140"/>
    </row>
    <row r="46" spans="2:4" ht="18.75" customHeight="1">
      <c r="D46" s="416"/>
    </row>
  </sheetData>
  <mergeCells count="2">
    <mergeCell ref="B1:D1"/>
    <mergeCell ref="B2:D2"/>
  </mergeCells>
  <printOptions horizontalCentered="1"/>
  <pageMargins left="0.25" right="0.21" top="0.47" bottom="0.54" header="0.3" footer="0.41"/>
  <pageSetup firstPageNumber="34" orientation="portrait" useFirstPageNumber="1" r:id="rId1"/>
  <headerFooter alignWithMargins="0">
    <oddFooter xml:space="preserve">&amp;C&amp;P&amp;R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29C94-0E38-4D87-B7D3-EA5125DABAE9}">
  <sheetPr codeName="Sheet28"/>
  <dimension ref="A1:I24"/>
  <sheetViews>
    <sheetView showGridLines="0" zoomScaleNormal="100" workbookViewId="0">
      <selection activeCell="A7" sqref="A7"/>
    </sheetView>
  </sheetViews>
  <sheetFormatPr defaultColWidth="9.109375" defaultRowHeight="15"/>
  <cols>
    <col min="1" max="1" width="9.44140625" style="12" bestFit="1" customWidth="1"/>
    <col min="2" max="2" width="14" style="15" customWidth="1"/>
    <col min="3" max="3" width="10.6640625" style="12" customWidth="1"/>
    <col min="4" max="4" width="9.6640625" style="12" customWidth="1"/>
    <col min="5" max="5" width="10.6640625" style="12" customWidth="1"/>
    <col min="6" max="6" width="10.88671875" style="12" bestFit="1" customWidth="1"/>
    <col min="7" max="7" width="10.6640625" style="12" customWidth="1"/>
    <col min="8" max="8" width="9.6640625" style="12" customWidth="1"/>
    <col min="9" max="9" width="10.6640625" style="12" customWidth="1"/>
    <col min="10" max="16384" width="9.109375" style="12"/>
  </cols>
  <sheetData>
    <row r="1" spans="2:9" s="9" customFormat="1" ht="19.2">
      <c r="B1" s="10"/>
      <c r="C1" s="11"/>
    </row>
    <row r="2" spans="2:9">
      <c r="B2" s="13"/>
      <c r="C2" s="14"/>
    </row>
    <row r="3" spans="2:9">
      <c r="B3" s="13"/>
      <c r="C3" s="14"/>
    </row>
    <row r="4" spans="2:9">
      <c r="B4" s="13"/>
      <c r="C4" s="14"/>
      <c r="D4" s="14"/>
      <c r="E4" s="14"/>
      <c r="F4" s="14"/>
      <c r="G4" s="14"/>
      <c r="H4" s="14"/>
      <c r="I4" s="14"/>
    </row>
    <row r="5" spans="2:9">
      <c r="B5" s="13"/>
      <c r="C5" s="14"/>
    </row>
    <row r="6" spans="2:9">
      <c r="B6" s="13"/>
      <c r="C6" s="14"/>
    </row>
    <row r="7" spans="2:9">
      <c r="B7" s="13"/>
      <c r="C7" s="14"/>
    </row>
    <row r="8" spans="2:9">
      <c r="B8" s="13"/>
      <c r="C8" s="14"/>
    </row>
    <row r="9" spans="2:9">
      <c r="B9" s="13"/>
      <c r="C9" s="14"/>
    </row>
    <row r="10" spans="2:9">
      <c r="B10" s="13"/>
      <c r="C10" s="14"/>
    </row>
    <row r="11" spans="2:9">
      <c r="B11" s="13"/>
      <c r="C11" s="14"/>
    </row>
    <row r="12" spans="2:9">
      <c r="B12" s="13"/>
      <c r="C12" s="14"/>
    </row>
    <row r="13" spans="2:9">
      <c r="B13" s="13"/>
      <c r="C13" s="14"/>
    </row>
    <row r="14" spans="2:9">
      <c r="B14" s="13"/>
      <c r="C14" s="14"/>
    </row>
    <row r="15" spans="2:9">
      <c r="B15" s="13"/>
      <c r="C15" s="14"/>
    </row>
    <row r="16" spans="2:9">
      <c r="B16" s="13"/>
      <c r="C16" s="14"/>
    </row>
    <row r="17" spans="1:9">
      <c r="B17" s="13"/>
      <c r="C17" s="14"/>
    </row>
    <row r="18" spans="1:9">
      <c r="B18" s="13"/>
      <c r="C18" s="14"/>
    </row>
    <row r="19" spans="1:9">
      <c r="B19" s="13"/>
      <c r="C19" s="14"/>
    </row>
    <row r="20" spans="1:9">
      <c r="B20" s="13"/>
      <c r="C20" s="14"/>
    </row>
    <row r="21" spans="1:9">
      <c r="B21" s="13"/>
      <c r="C21" s="14"/>
    </row>
    <row r="22" spans="1:9">
      <c r="B22" s="13"/>
      <c r="C22" s="14"/>
    </row>
    <row r="23" spans="1:9">
      <c r="B23" s="13"/>
      <c r="C23" s="14"/>
    </row>
    <row r="24" spans="1:9">
      <c r="A24" s="436" t="s">
        <v>26</v>
      </c>
      <c r="B24" s="436"/>
      <c r="C24" s="436"/>
      <c r="D24" s="436"/>
      <c r="E24" s="436"/>
      <c r="F24" s="436"/>
      <c r="G24" s="436"/>
      <c r="H24" s="436"/>
      <c r="I24" s="436"/>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8A88C-962E-435C-9B99-8BDE9731713E}">
  <dimension ref="A1:H612"/>
  <sheetViews>
    <sheetView showGridLines="0" zoomScaleNormal="100" zoomScaleSheetLayoutView="100" workbookViewId="0">
      <selection activeCell="E26" sqref="E26"/>
    </sheetView>
  </sheetViews>
  <sheetFormatPr defaultRowHeight="15" outlineLevelRow="1"/>
  <cols>
    <col min="1" max="2" width="12.6640625" style="2" customWidth="1"/>
    <col min="3" max="3" width="12.88671875" style="2" customWidth="1"/>
    <col min="4" max="4" width="12.6640625" style="2" customWidth="1"/>
    <col min="5" max="5" width="13.33203125" style="2" customWidth="1"/>
    <col min="6" max="6" width="11.109375" style="2" bestFit="1" customWidth="1"/>
    <col min="7" max="7" width="11.109375" style="2" customWidth="1"/>
    <col min="8" max="8" width="11.6640625" style="2" customWidth="1"/>
    <col min="9" max="254" width="8.88671875" style="2"/>
    <col min="255" max="255" width="12.6640625" style="2" customWidth="1"/>
    <col min="256" max="256" width="12.88671875" style="2" customWidth="1"/>
    <col min="257" max="257" width="12.6640625" style="2" customWidth="1"/>
    <col min="258" max="258" width="13.33203125" style="2" customWidth="1"/>
    <col min="259" max="259" width="11.109375" style="2" bestFit="1" customWidth="1"/>
    <col min="260" max="260" width="10.109375" style="2" bestFit="1" customWidth="1"/>
    <col min="261" max="261" width="11.6640625" style="2" customWidth="1"/>
    <col min="262" max="510" width="8.88671875" style="2"/>
    <col min="511" max="511" width="12.6640625" style="2" customWidth="1"/>
    <col min="512" max="512" width="12.88671875" style="2" customWidth="1"/>
    <col min="513" max="513" width="12.6640625" style="2" customWidth="1"/>
    <col min="514" max="514" width="13.33203125" style="2" customWidth="1"/>
    <col min="515" max="515" width="11.109375" style="2" bestFit="1" customWidth="1"/>
    <col min="516" max="516" width="10.109375" style="2" bestFit="1" customWidth="1"/>
    <col min="517" max="517" width="11.6640625" style="2" customWidth="1"/>
    <col min="518" max="766" width="8.88671875" style="2"/>
    <col min="767" max="767" width="12.6640625" style="2" customWidth="1"/>
    <col min="768" max="768" width="12.88671875" style="2" customWidth="1"/>
    <col min="769" max="769" width="12.6640625" style="2" customWidth="1"/>
    <col min="770" max="770" width="13.33203125" style="2" customWidth="1"/>
    <col min="771" max="771" width="11.109375" style="2" bestFit="1" customWidth="1"/>
    <col min="772" max="772" width="10.109375" style="2" bestFit="1" customWidth="1"/>
    <col min="773" max="773" width="11.6640625" style="2" customWidth="1"/>
    <col min="774" max="1022" width="8.88671875" style="2"/>
    <col min="1023" max="1023" width="12.6640625" style="2" customWidth="1"/>
    <col min="1024" max="1024" width="12.88671875" style="2" customWidth="1"/>
    <col min="1025" max="1025" width="12.6640625" style="2" customWidth="1"/>
    <col min="1026" max="1026" width="13.33203125" style="2" customWidth="1"/>
    <col min="1027" max="1027" width="11.109375" style="2" bestFit="1" customWidth="1"/>
    <col min="1028" max="1028" width="10.109375" style="2" bestFit="1" customWidth="1"/>
    <col min="1029" max="1029" width="11.6640625" style="2" customWidth="1"/>
    <col min="1030" max="1278" width="8.88671875" style="2"/>
    <col min="1279" max="1279" width="12.6640625" style="2" customWidth="1"/>
    <col min="1280" max="1280" width="12.88671875" style="2" customWidth="1"/>
    <col min="1281" max="1281" width="12.6640625" style="2" customWidth="1"/>
    <col min="1282" max="1282" width="13.33203125" style="2" customWidth="1"/>
    <col min="1283" max="1283" width="11.109375" style="2" bestFit="1" customWidth="1"/>
    <col min="1284" max="1284" width="10.109375" style="2" bestFit="1" customWidth="1"/>
    <col min="1285" max="1285" width="11.6640625" style="2" customWidth="1"/>
    <col min="1286" max="1534" width="8.88671875" style="2"/>
    <col min="1535" max="1535" width="12.6640625" style="2" customWidth="1"/>
    <col min="1536" max="1536" width="12.88671875" style="2" customWidth="1"/>
    <col min="1537" max="1537" width="12.6640625" style="2" customWidth="1"/>
    <col min="1538" max="1538" width="13.33203125" style="2" customWidth="1"/>
    <col min="1539" max="1539" width="11.109375" style="2" bestFit="1" customWidth="1"/>
    <col min="1540" max="1540" width="10.109375" style="2" bestFit="1" customWidth="1"/>
    <col min="1541" max="1541" width="11.6640625" style="2" customWidth="1"/>
    <col min="1542" max="1790" width="8.88671875" style="2"/>
    <col min="1791" max="1791" width="12.6640625" style="2" customWidth="1"/>
    <col min="1792" max="1792" width="12.88671875" style="2" customWidth="1"/>
    <col min="1793" max="1793" width="12.6640625" style="2" customWidth="1"/>
    <col min="1794" max="1794" width="13.33203125" style="2" customWidth="1"/>
    <col min="1795" max="1795" width="11.109375" style="2" bestFit="1" customWidth="1"/>
    <col min="1796" max="1796" width="10.109375" style="2" bestFit="1" customWidth="1"/>
    <col min="1797" max="1797" width="11.6640625" style="2" customWidth="1"/>
    <col min="1798" max="2046" width="8.88671875" style="2"/>
    <col min="2047" max="2047" width="12.6640625" style="2" customWidth="1"/>
    <col min="2048" max="2048" width="12.88671875" style="2" customWidth="1"/>
    <col min="2049" max="2049" width="12.6640625" style="2" customWidth="1"/>
    <col min="2050" max="2050" width="13.33203125" style="2" customWidth="1"/>
    <col min="2051" max="2051" width="11.109375" style="2" bestFit="1" customWidth="1"/>
    <col min="2052" max="2052" width="10.109375" style="2" bestFit="1" customWidth="1"/>
    <col min="2053" max="2053" width="11.6640625" style="2" customWidth="1"/>
    <col min="2054" max="2302" width="8.88671875" style="2"/>
    <col min="2303" max="2303" width="12.6640625" style="2" customWidth="1"/>
    <col min="2304" max="2304" width="12.88671875" style="2" customWidth="1"/>
    <col min="2305" max="2305" width="12.6640625" style="2" customWidth="1"/>
    <col min="2306" max="2306" width="13.33203125" style="2" customWidth="1"/>
    <col min="2307" max="2307" width="11.109375" style="2" bestFit="1" customWidth="1"/>
    <col min="2308" max="2308" width="10.109375" style="2" bestFit="1" customWidth="1"/>
    <col min="2309" max="2309" width="11.6640625" style="2" customWidth="1"/>
    <col min="2310" max="2558" width="8.88671875" style="2"/>
    <col min="2559" max="2559" width="12.6640625" style="2" customWidth="1"/>
    <col min="2560" max="2560" width="12.88671875" style="2" customWidth="1"/>
    <col min="2561" max="2561" width="12.6640625" style="2" customWidth="1"/>
    <col min="2562" max="2562" width="13.33203125" style="2" customWidth="1"/>
    <col min="2563" max="2563" width="11.109375" style="2" bestFit="1" customWidth="1"/>
    <col min="2564" max="2564" width="10.109375" style="2" bestFit="1" customWidth="1"/>
    <col min="2565" max="2565" width="11.6640625" style="2" customWidth="1"/>
    <col min="2566" max="2814" width="8.88671875" style="2"/>
    <col min="2815" max="2815" width="12.6640625" style="2" customWidth="1"/>
    <col min="2816" max="2816" width="12.88671875" style="2" customWidth="1"/>
    <col min="2817" max="2817" width="12.6640625" style="2" customWidth="1"/>
    <col min="2818" max="2818" width="13.33203125" style="2" customWidth="1"/>
    <col min="2819" max="2819" width="11.109375" style="2" bestFit="1" customWidth="1"/>
    <col min="2820" max="2820" width="10.109375" style="2" bestFit="1" customWidth="1"/>
    <col min="2821" max="2821" width="11.6640625" style="2" customWidth="1"/>
    <col min="2822" max="3070" width="8.88671875" style="2"/>
    <col min="3071" max="3071" width="12.6640625" style="2" customWidth="1"/>
    <col min="3072" max="3072" width="12.88671875" style="2" customWidth="1"/>
    <col min="3073" max="3073" width="12.6640625" style="2" customWidth="1"/>
    <col min="3074" max="3074" width="13.33203125" style="2" customWidth="1"/>
    <col min="3075" max="3075" width="11.109375" style="2" bestFit="1" customWidth="1"/>
    <col min="3076" max="3076" width="10.109375" style="2" bestFit="1" customWidth="1"/>
    <col min="3077" max="3077" width="11.6640625" style="2" customWidth="1"/>
    <col min="3078" max="3326" width="8.88671875" style="2"/>
    <col min="3327" max="3327" width="12.6640625" style="2" customWidth="1"/>
    <col min="3328" max="3328" width="12.88671875" style="2" customWidth="1"/>
    <col min="3329" max="3329" width="12.6640625" style="2" customWidth="1"/>
    <col min="3330" max="3330" width="13.33203125" style="2" customWidth="1"/>
    <col min="3331" max="3331" width="11.109375" style="2" bestFit="1" customWidth="1"/>
    <col min="3332" max="3332" width="10.109375" style="2" bestFit="1" customWidth="1"/>
    <col min="3333" max="3333" width="11.6640625" style="2" customWidth="1"/>
    <col min="3334" max="3582" width="8.88671875" style="2"/>
    <col min="3583" max="3583" width="12.6640625" style="2" customWidth="1"/>
    <col min="3584" max="3584" width="12.88671875" style="2" customWidth="1"/>
    <col min="3585" max="3585" width="12.6640625" style="2" customWidth="1"/>
    <col min="3586" max="3586" width="13.33203125" style="2" customWidth="1"/>
    <col min="3587" max="3587" width="11.109375" style="2" bestFit="1" customWidth="1"/>
    <col min="3588" max="3588" width="10.109375" style="2" bestFit="1" customWidth="1"/>
    <col min="3589" max="3589" width="11.6640625" style="2" customWidth="1"/>
    <col min="3590" max="3838" width="8.88671875" style="2"/>
    <col min="3839" max="3839" width="12.6640625" style="2" customWidth="1"/>
    <col min="3840" max="3840" width="12.88671875" style="2" customWidth="1"/>
    <col min="3841" max="3841" width="12.6640625" style="2" customWidth="1"/>
    <col min="3842" max="3842" width="13.33203125" style="2" customWidth="1"/>
    <col min="3843" max="3843" width="11.109375" style="2" bestFit="1" customWidth="1"/>
    <col min="3844" max="3844" width="10.109375" style="2" bestFit="1" customWidth="1"/>
    <col min="3845" max="3845" width="11.6640625" style="2" customWidth="1"/>
    <col min="3846" max="4094" width="8.88671875" style="2"/>
    <col min="4095" max="4095" width="12.6640625" style="2" customWidth="1"/>
    <col min="4096" max="4096" width="12.88671875" style="2" customWidth="1"/>
    <col min="4097" max="4097" width="12.6640625" style="2" customWidth="1"/>
    <col min="4098" max="4098" width="13.33203125" style="2" customWidth="1"/>
    <col min="4099" max="4099" width="11.109375" style="2" bestFit="1" customWidth="1"/>
    <col min="4100" max="4100" width="10.109375" style="2" bestFit="1" customWidth="1"/>
    <col min="4101" max="4101" width="11.6640625" style="2" customWidth="1"/>
    <col min="4102" max="4350" width="8.88671875" style="2"/>
    <col min="4351" max="4351" width="12.6640625" style="2" customWidth="1"/>
    <col min="4352" max="4352" width="12.88671875" style="2" customWidth="1"/>
    <col min="4353" max="4353" width="12.6640625" style="2" customWidth="1"/>
    <col min="4354" max="4354" width="13.33203125" style="2" customWidth="1"/>
    <col min="4355" max="4355" width="11.109375" style="2" bestFit="1" customWidth="1"/>
    <col min="4356" max="4356" width="10.109375" style="2" bestFit="1" customWidth="1"/>
    <col min="4357" max="4357" width="11.6640625" style="2" customWidth="1"/>
    <col min="4358" max="4606" width="8.88671875" style="2"/>
    <col min="4607" max="4607" width="12.6640625" style="2" customWidth="1"/>
    <col min="4608" max="4608" width="12.88671875" style="2" customWidth="1"/>
    <col min="4609" max="4609" width="12.6640625" style="2" customWidth="1"/>
    <col min="4610" max="4610" width="13.33203125" style="2" customWidth="1"/>
    <col min="4611" max="4611" width="11.109375" style="2" bestFit="1" customWidth="1"/>
    <col min="4612" max="4612" width="10.109375" style="2" bestFit="1" customWidth="1"/>
    <col min="4613" max="4613" width="11.6640625" style="2" customWidth="1"/>
    <col min="4614" max="4862" width="8.88671875" style="2"/>
    <col min="4863" max="4863" width="12.6640625" style="2" customWidth="1"/>
    <col min="4864" max="4864" width="12.88671875" style="2" customWidth="1"/>
    <col min="4865" max="4865" width="12.6640625" style="2" customWidth="1"/>
    <col min="4866" max="4866" width="13.33203125" style="2" customWidth="1"/>
    <col min="4867" max="4867" width="11.109375" style="2" bestFit="1" customWidth="1"/>
    <col min="4868" max="4868" width="10.109375" style="2" bestFit="1" customWidth="1"/>
    <col min="4869" max="4869" width="11.6640625" style="2" customWidth="1"/>
    <col min="4870" max="5118" width="8.88671875" style="2"/>
    <col min="5119" max="5119" width="12.6640625" style="2" customWidth="1"/>
    <col min="5120" max="5120" width="12.88671875" style="2" customWidth="1"/>
    <col min="5121" max="5121" width="12.6640625" style="2" customWidth="1"/>
    <col min="5122" max="5122" width="13.33203125" style="2" customWidth="1"/>
    <col min="5123" max="5123" width="11.109375" style="2" bestFit="1" customWidth="1"/>
    <col min="5124" max="5124" width="10.109375" style="2" bestFit="1" customWidth="1"/>
    <col min="5125" max="5125" width="11.6640625" style="2" customWidth="1"/>
    <col min="5126" max="5374" width="8.88671875" style="2"/>
    <col min="5375" max="5375" width="12.6640625" style="2" customWidth="1"/>
    <col min="5376" max="5376" width="12.88671875" style="2" customWidth="1"/>
    <col min="5377" max="5377" width="12.6640625" style="2" customWidth="1"/>
    <col min="5378" max="5378" width="13.33203125" style="2" customWidth="1"/>
    <col min="5379" max="5379" width="11.109375" style="2" bestFit="1" customWidth="1"/>
    <col min="5380" max="5380" width="10.109375" style="2" bestFit="1" customWidth="1"/>
    <col min="5381" max="5381" width="11.6640625" style="2" customWidth="1"/>
    <col min="5382" max="5630" width="8.88671875" style="2"/>
    <col min="5631" max="5631" width="12.6640625" style="2" customWidth="1"/>
    <col min="5632" max="5632" width="12.88671875" style="2" customWidth="1"/>
    <col min="5633" max="5633" width="12.6640625" style="2" customWidth="1"/>
    <col min="5634" max="5634" width="13.33203125" style="2" customWidth="1"/>
    <col min="5635" max="5635" width="11.109375" style="2" bestFit="1" customWidth="1"/>
    <col min="5636" max="5636" width="10.109375" style="2" bestFit="1" customWidth="1"/>
    <col min="5637" max="5637" width="11.6640625" style="2" customWidth="1"/>
    <col min="5638" max="5886" width="8.88671875" style="2"/>
    <col min="5887" max="5887" width="12.6640625" style="2" customWidth="1"/>
    <col min="5888" max="5888" width="12.88671875" style="2" customWidth="1"/>
    <col min="5889" max="5889" width="12.6640625" style="2" customWidth="1"/>
    <col min="5890" max="5890" width="13.33203125" style="2" customWidth="1"/>
    <col min="5891" max="5891" width="11.109375" style="2" bestFit="1" customWidth="1"/>
    <col min="5892" max="5892" width="10.109375" style="2" bestFit="1" customWidth="1"/>
    <col min="5893" max="5893" width="11.6640625" style="2" customWidth="1"/>
    <col min="5894" max="6142" width="8.88671875" style="2"/>
    <col min="6143" max="6143" width="12.6640625" style="2" customWidth="1"/>
    <col min="6144" max="6144" width="12.88671875" style="2" customWidth="1"/>
    <col min="6145" max="6145" width="12.6640625" style="2" customWidth="1"/>
    <col min="6146" max="6146" width="13.33203125" style="2" customWidth="1"/>
    <col min="6147" max="6147" width="11.109375" style="2" bestFit="1" customWidth="1"/>
    <col min="6148" max="6148" width="10.109375" style="2" bestFit="1" customWidth="1"/>
    <col min="6149" max="6149" width="11.6640625" style="2" customWidth="1"/>
    <col min="6150" max="6398" width="8.88671875" style="2"/>
    <col min="6399" max="6399" width="12.6640625" style="2" customWidth="1"/>
    <col min="6400" max="6400" width="12.88671875" style="2" customWidth="1"/>
    <col min="6401" max="6401" width="12.6640625" style="2" customWidth="1"/>
    <col min="6402" max="6402" width="13.33203125" style="2" customWidth="1"/>
    <col min="6403" max="6403" width="11.109375" style="2" bestFit="1" customWidth="1"/>
    <col min="6404" max="6404" width="10.109375" style="2" bestFit="1" customWidth="1"/>
    <col min="6405" max="6405" width="11.6640625" style="2" customWidth="1"/>
    <col min="6406" max="6654" width="8.88671875" style="2"/>
    <col min="6655" max="6655" width="12.6640625" style="2" customWidth="1"/>
    <col min="6656" max="6656" width="12.88671875" style="2" customWidth="1"/>
    <col min="6657" max="6657" width="12.6640625" style="2" customWidth="1"/>
    <col min="6658" max="6658" width="13.33203125" style="2" customWidth="1"/>
    <col min="6659" max="6659" width="11.109375" style="2" bestFit="1" customWidth="1"/>
    <col min="6660" max="6660" width="10.109375" style="2" bestFit="1" customWidth="1"/>
    <col min="6661" max="6661" width="11.6640625" style="2" customWidth="1"/>
    <col min="6662" max="6910" width="8.88671875" style="2"/>
    <col min="6911" max="6911" width="12.6640625" style="2" customWidth="1"/>
    <col min="6912" max="6912" width="12.88671875" style="2" customWidth="1"/>
    <col min="6913" max="6913" width="12.6640625" style="2" customWidth="1"/>
    <col min="6914" max="6914" width="13.33203125" style="2" customWidth="1"/>
    <col min="6915" max="6915" width="11.109375" style="2" bestFit="1" customWidth="1"/>
    <col min="6916" max="6916" width="10.109375" style="2" bestFit="1" customWidth="1"/>
    <col min="6917" max="6917" width="11.6640625" style="2" customWidth="1"/>
    <col min="6918" max="7166" width="8.88671875" style="2"/>
    <col min="7167" max="7167" width="12.6640625" style="2" customWidth="1"/>
    <col min="7168" max="7168" width="12.88671875" style="2" customWidth="1"/>
    <col min="7169" max="7169" width="12.6640625" style="2" customWidth="1"/>
    <col min="7170" max="7170" width="13.33203125" style="2" customWidth="1"/>
    <col min="7171" max="7171" width="11.109375" style="2" bestFit="1" customWidth="1"/>
    <col min="7172" max="7172" width="10.109375" style="2" bestFit="1" customWidth="1"/>
    <col min="7173" max="7173" width="11.6640625" style="2" customWidth="1"/>
    <col min="7174" max="7422" width="8.88671875" style="2"/>
    <col min="7423" max="7423" width="12.6640625" style="2" customWidth="1"/>
    <col min="7424" max="7424" width="12.88671875" style="2" customWidth="1"/>
    <col min="7425" max="7425" width="12.6640625" style="2" customWidth="1"/>
    <col min="7426" max="7426" width="13.33203125" style="2" customWidth="1"/>
    <col min="7427" max="7427" width="11.109375" style="2" bestFit="1" customWidth="1"/>
    <col min="7428" max="7428" width="10.109375" style="2" bestFit="1" customWidth="1"/>
    <col min="7429" max="7429" width="11.6640625" style="2" customWidth="1"/>
    <col min="7430" max="7678" width="8.88671875" style="2"/>
    <col min="7679" max="7679" width="12.6640625" style="2" customWidth="1"/>
    <col min="7680" max="7680" width="12.88671875" style="2" customWidth="1"/>
    <col min="7681" max="7681" width="12.6640625" style="2" customWidth="1"/>
    <col min="7682" max="7682" width="13.33203125" style="2" customWidth="1"/>
    <col min="7683" max="7683" width="11.109375" style="2" bestFit="1" customWidth="1"/>
    <col min="7684" max="7684" width="10.109375" style="2" bestFit="1" customWidth="1"/>
    <col min="7685" max="7685" width="11.6640625" style="2" customWidth="1"/>
    <col min="7686" max="7934" width="8.88671875" style="2"/>
    <col min="7935" max="7935" width="12.6640625" style="2" customWidth="1"/>
    <col min="7936" max="7936" width="12.88671875" style="2" customWidth="1"/>
    <col min="7937" max="7937" width="12.6640625" style="2" customWidth="1"/>
    <col min="7938" max="7938" width="13.33203125" style="2" customWidth="1"/>
    <col min="7939" max="7939" width="11.109375" style="2" bestFit="1" customWidth="1"/>
    <col min="7940" max="7940" width="10.109375" style="2" bestFit="1" customWidth="1"/>
    <col min="7941" max="7941" width="11.6640625" style="2" customWidth="1"/>
    <col min="7942" max="8190" width="8.88671875" style="2"/>
    <col min="8191" max="8191" width="12.6640625" style="2" customWidth="1"/>
    <col min="8192" max="8192" width="12.88671875" style="2" customWidth="1"/>
    <col min="8193" max="8193" width="12.6640625" style="2" customWidth="1"/>
    <col min="8194" max="8194" width="13.33203125" style="2" customWidth="1"/>
    <col min="8195" max="8195" width="11.109375" style="2" bestFit="1" customWidth="1"/>
    <col min="8196" max="8196" width="10.109375" style="2" bestFit="1" customWidth="1"/>
    <col min="8197" max="8197" width="11.6640625" style="2" customWidth="1"/>
    <col min="8198" max="8446" width="8.88671875" style="2"/>
    <col min="8447" max="8447" width="12.6640625" style="2" customWidth="1"/>
    <col min="8448" max="8448" width="12.88671875" style="2" customWidth="1"/>
    <col min="8449" max="8449" width="12.6640625" style="2" customWidth="1"/>
    <col min="8450" max="8450" width="13.33203125" style="2" customWidth="1"/>
    <col min="8451" max="8451" width="11.109375" style="2" bestFit="1" customWidth="1"/>
    <col min="8452" max="8452" width="10.109375" style="2" bestFit="1" customWidth="1"/>
    <col min="8453" max="8453" width="11.6640625" style="2" customWidth="1"/>
    <col min="8454" max="8702" width="8.88671875" style="2"/>
    <col min="8703" max="8703" width="12.6640625" style="2" customWidth="1"/>
    <col min="8704" max="8704" width="12.88671875" style="2" customWidth="1"/>
    <col min="8705" max="8705" width="12.6640625" style="2" customWidth="1"/>
    <col min="8706" max="8706" width="13.33203125" style="2" customWidth="1"/>
    <col min="8707" max="8707" width="11.109375" style="2" bestFit="1" customWidth="1"/>
    <col min="8708" max="8708" width="10.109375" style="2" bestFit="1" customWidth="1"/>
    <col min="8709" max="8709" width="11.6640625" style="2" customWidth="1"/>
    <col min="8710" max="8958" width="8.88671875" style="2"/>
    <col min="8959" max="8959" width="12.6640625" style="2" customWidth="1"/>
    <col min="8960" max="8960" width="12.88671875" style="2" customWidth="1"/>
    <col min="8961" max="8961" width="12.6640625" style="2" customWidth="1"/>
    <col min="8962" max="8962" width="13.33203125" style="2" customWidth="1"/>
    <col min="8963" max="8963" width="11.109375" style="2" bestFit="1" customWidth="1"/>
    <col min="8964" max="8964" width="10.109375" style="2" bestFit="1" customWidth="1"/>
    <col min="8965" max="8965" width="11.6640625" style="2" customWidth="1"/>
    <col min="8966" max="9214" width="8.88671875" style="2"/>
    <col min="9215" max="9215" width="12.6640625" style="2" customWidth="1"/>
    <col min="9216" max="9216" width="12.88671875" style="2" customWidth="1"/>
    <col min="9217" max="9217" width="12.6640625" style="2" customWidth="1"/>
    <col min="9218" max="9218" width="13.33203125" style="2" customWidth="1"/>
    <col min="9219" max="9219" width="11.109375" style="2" bestFit="1" customWidth="1"/>
    <col min="9220" max="9220" width="10.109375" style="2" bestFit="1" customWidth="1"/>
    <col min="9221" max="9221" width="11.6640625" style="2" customWidth="1"/>
    <col min="9222" max="9470" width="8.88671875" style="2"/>
    <col min="9471" max="9471" width="12.6640625" style="2" customWidth="1"/>
    <col min="9472" max="9472" width="12.88671875" style="2" customWidth="1"/>
    <col min="9473" max="9473" width="12.6640625" style="2" customWidth="1"/>
    <col min="9474" max="9474" width="13.33203125" style="2" customWidth="1"/>
    <col min="9475" max="9475" width="11.109375" style="2" bestFit="1" customWidth="1"/>
    <col min="9476" max="9476" width="10.109375" style="2" bestFit="1" customWidth="1"/>
    <col min="9477" max="9477" width="11.6640625" style="2" customWidth="1"/>
    <col min="9478" max="9726" width="8.88671875" style="2"/>
    <col min="9727" max="9727" width="12.6640625" style="2" customWidth="1"/>
    <col min="9728" max="9728" width="12.88671875" style="2" customWidth="1"/>
    <col min="9729" max="9729" width="12.6640625" style="2" customWidth="1"/>
    <col min="9730" max="9730" width="13.33203125" style="2" customWidth="1"/>
    <col min="9731" max="9731" width="11.109375" style="2" bestFit="1" customWidth="1"/>
    <col min="9732" max="9732" width="10.109375" style="2" bestFit="1" customWidth="1"/>
    <col min="9733" max="9733" width="11.6640625" style="2" customWidth="1"/>
    <col min="9734" max="9982" width="8.88671875" style="2"/>
    <col min="9983" max="9983" width="12.6640625" style="2" customWidth="1"/>
    <col min="9984" max="9984" width="12.88671875" style="2" customWidth="1"/>
    <col min="9985" max="9985" width="12.6640625" style="2" customWidth="1"/>
    <col min="9986" max="9986" width="13.33203125" style="2" customWidth="1"/>
    <col min="9987" max="9987" width="11.109375" style="2" bestFit="1" customWidth="1"/>
    <col min="9988" max="9988" width="10.109375" style="2" bestFit="1" customWidth="1"/>
    <col min="9989" max="9989" width="11.6640625" style="2" customWidth="1"/>
    <col min="9990" max="10238" width="8.88671875" style="2"/>
    <col min="10239" max="10239" width="12.6640625" style="2" customWidth="1"/>
    <col min="10240" max="10240" width="12.88671875" style="2" customWidth="1"/>
    <col min="10241" max="10241" width="12.6640625" style="2" customWidth="1"/>
    <col min="10242" max="10242" width="13.33203125" style="2" customWidth="1"/>
    <col min="10243" max="10243" width="11.109375" style="2" bestFit="1" customWidth="1"/>
    <col min="10244" max="10244" width="10.109375" style="2" bestFit="1" customWidth="1"/>
    <col min="10245" max="10245" width="11.6640625" style="2" customWidth="1"/>
    <col min="10246" max="10494" width="8.88671875" style="2"/>
    <col min="10495" max="10495" width="12.6640625" style="2" customWidth="1"/>
    <col min="10496" max="10496" width="12.88671875" style="2" customWidth="1"/>
    <col min="10497" max="10497" width="12.6640625" style="2" customWidth="1"/>
    <col min="10498" max="10498" width="13.33203125" style="2" customWidth="1"/>
    <col min="10499" max="10499" width="11.109375" style="2" bestFit="1" customWidth="1"/>
    <col min="10500" max="10500" width="10.109375" style="2" bestFit="1" customWidth="1"/>
    <col min="10501" max="10501" width="11.6640625" style="2" customWidth="1"/>
    <col min="10502" max="10750" width="8.88671875" style="2"/>
    <col min="10751" max="10751" width="12.6640625" style="2" customWidth="1"/>
    <col min="10752" max="10752" width="12.88671875" style="2" customWidth="1"/>
    <col min="10753" max="10753" width="12.6640625" style="2" customWidth="1"/>
    <col min="10754" max="10754" width="13.33203125" style="2" customWidth="1"/>
    <col min="10755" max="10755" width="11.109375" style="2" bestFit="1" customWidth="1"/>
    <col min="10756" max="10756" width="10.109375" style="2" bestFit="1" customWidth="1"/>
    <col min="10757" max="10757" width="11.6640625" style="2" customWidth="1"/>
    <col min="10758" max="11006" width="8.88671875" style="2"/>
    <col min="11007" max="11007" width="12.6640625" style="2" customWidth="1"/>
    <col min="11008" max="11008" width="12.88671875" style="2" customWidth="1"/>
    <col min="11009" max="11009" width="12.6640625" style="2" customWidth="1"/>
    <col min="11010" max="11010" width="13.33203125" style="2" customWidth="1"/>
    <col min="11011" max="11011" width="11.109375" style="2" bestFit="1" customWidth="1"/>
    <col min="11012" max="11012" width="10.109375" style="2" bestFit="1" customWidth="1"/>
    <col min="11013" max="11013" width="11.6640625" style="2" customWidth="1"/>
    <col min="11014" max="11262" width="8.88671875" style="2"/>
    <col min="11263" max="11263" width="12.6640625" style="2" customWidth="1"/>
    <col min="11264" max="11264" width="12.88671875" style="2" customWidth="1"/>
    <col min="11265" max="11265" width="12.6640625" style="2" customWidth="1"/>
    <col min="11266" max="11266" width="13.33203125" style="2" customWidth="1"/>
    <col min="11267" max="11267" width="11.109375" style="2" bestFit="1" customWidth="1"/>
    <col min="11268" max="11268" width="10.109375" style="2" bestFit="1" customWidth="1"/>
    <col min="11269" max="11269" width="11.6640625" style="2" customWidth="1"/>
    <col min="11270" max="11518" width="8.88671875" style="2"/>
    <col min="11519" max="11519" width="12.6640625" style="2" customWidth="1"/>
    <col min="11520" max="11520" width="12.88671875" style="2" customWidth="1"/>
    <col min="11521" max="11521" width="12.6640625" style="2" customWidth="1"/>
    <col min="11522" max="11522" width="13.33203125" style="2" customWidth="1"/>
    <col min="11523" max="11523" width="11.109375" style="2" bestFit="1" customWidth="1"/>
    <col min="11524" max="11524" width="10.109375" style="2" bestFit="1" customWidth="1"/>
    <col min="11525" max="11525" width="11.6640625" style="2" customWidth="1"/>
    <col min="11526" max="11774" width="8.88671875" style="2"/>
    <col min="11775" max="11775" width="12.6640625" style="2" customWidth="1"/>
    <col min="11776" max="11776" width="12.88671875" style="2" customWidth="1"/>
    <col min="11777" max="11777" width="12.6640625" style="2" customWidth="1"/>
    <col min="11778" max="11778" width="13.33203125" style="2" customWidth="1"/>
    <col min="11779" max="11779" width="11.109375" style="2" bestFit="1" customWidth="1"/>
    <col min="11780" max="11780" width="10.109375" style="2" bestFit="1" customWidth="1"/>
    <col min="11781" max="11781" width="11.6640625" style="2" customWidth="1"/>
    <col min="11782" max="12030" width="8.88671875" style="2"/>
    <col min="12031" max="12031" width="12.6640625" style="2" customWidth="1"/>
    <col min="12032" max="12032" width="12.88671875" style="2" customWidth="1"/>
    <col min="12033" max="12033" width="12.6640625" style="2" customWidth="1"/>
    <col min="12034" max="12034" width="13.33203125" style="2" customWidth="1"/>
    <col min="12035" max="12035" width="11.109375" style="2" bestFit="1" customWidth="1"/>
    <col min="12036" max="12036" width="10.109375" style="2" bestFit="1" customWidth="1"/>
    <col min="12037" max="12037" width="11.6640625" style="2" customWidth="1"/>
    <col min="12038" max="12286" width="8.88671875" style="2"/>
    <col min="12287" max="12287" width="12.6640625" style="2" customWidth="1"/>
    <col min="12288" max="12288" width="12.88671875" style="2" customWidth="1"/>
    <col min="12289" max="12289" width="12.6640625" style="2" customWidth="1"/>
    <col min="12290" max="12290" width="13.33203125" style="2" customWidth="1"/>
    <col min="12291" max="12291" width="11.109375" style="2" bestFit="1" customWidth="1"/>
    <col min="12292" max="12292" width="10.109375" style="2" bestFit="1" customWidth="1"/>
    <col min="12293" max="12293" width="11.6640625" style="2" customWidth="1"/>
    <col min="12294" max="12542" width="8.88671875" style="2"/>
    <col min="12543" max="12543" width="12.6640625" style="2" customWidth="1"/>
    <col min="12544" max="12544" width="12.88671875" style="2" customWidth="1"/>
    <col min="12545" max="12545" width="12.6640625" style="2" customWidth="1"/>
    <col min="12546" max="12546" width="13.33203125" style="2" customWidth="1"/>
    <col min="12547" max="12547" width="11.109375" style="2" bestFit="1" customWidth="1"/>
    <col min="12548" max="12548" width="10.109375" style="2" bestFit="1" customWidth="1"/>
    <col min="12549" max="12549" width="11.6640625" style="2" customWidth="1"/>
    <col min="12550" max="12798" width="8.88671875" style="2"/>
    <col min="12799" max="12799" width="12.6640625" style="2" customWidth="1"/>
    <col min="12800" max="12800" width="12.88671875" style="2" customWidth="1"/>
    <col min="12801" max="12801" width="12.6640625" style="2" customWidth="1"/>
    <col min="12802" max="12802" width="13.33203125" style="2" customWidth="1"/>
    <col min="12803" max="12803" width="11.109375" style="2" bestFit="1" customWidth="1"/>
    <col min="12804" max="12804" width="10.109375" style="2" bestFit="1" customWidth="1"/>
    <col min="12805" max="12805" width="11.6640625" style="2" customWidth="1"/>
    <col min="12806" max="13054" width="8.88671875" style="2"/>
    <col min="13055" max="13055" width="12.6640625" style="2" customWidth="1"/>
    <col min="13056" max="13056" width="12.88671875" style="2" customWidth="1"/>
    <col min="13057" max="13057" width="12.6640625" style="2" customWidth="1"/>
    <col min="13058" max="13058" width="13.33203125" style="2" customWidth="1"/>
    <col min="13059" max="13059" width="11.109375" style="2" bestFit="1" customWidth="1"/>
    <col min="13060" max="13060" width="10.109375" style="2" bestFit="1" customWidth="1"/>
    <col min="13061" max="13061" width="11.6640625" style="2" customWidth="1"/>
    <col min="13062" max="13310" width="8.88671875" style="2"/>
    <col min="13311" max="13311" width="12.6640625" style="2" customWidth="1"/>
    <col min="13312" max="13312" width="12.88671875" style="2" customWidth="1"/>
    <col min="13313" max="13313" width="12.6640625" style="2" customWidth="1"/>
    <col min="13314" max="13314" width="13.33203125" style="2" customWidth="1"/>
    <col min="13315" max="13315" width="11.109375" style="2" bestFit="1" customWidth="1"/>
    <col min="13316" max="13316" width="10.109375" style="2" bestFit="1" customWidth="1"/>
    <col min="13317" max="13317" width="11.6640625" style="2" customWidth="1"/>
    <col min="13318" max="13566" width="8.88671875" style="2"/>
    <col min="13567" max="13567" width="12.6640625" style="2" customWidth="1"/>
    <col min="13568" max="13568" width="12.88671875" style="2" customWidth="1"/>
    <col min="13569" max="13569" width="12.6640625" style="2" customWidth="1"/>
    <col min="13570" max="13570" width="13.33203125" style="2" customWidth="1"/>
    <col min="13571" max="13571" width="11.109375" style="2" bestFit="1" customWidth="1"/>
    <col min="13572" max="13572" width="10.109375" style="2" bestFit="1" customWidth="1"/>
    <col min="13573" max="13573" width="11.6640625" style="2" customWidth="1"/>
    <col min="13574" max="13822" width="8.88671875" style="2"/>
    <col min="13823" max="13823" width="12.6640625" style="2" customWidth="1"/>
    <col min="13824" max="13824" width="12.88671875" style="2" customWidth="1"/>
    <col min="13825" max="13825" width="12.6640625" style="2" customWidth="1"/>
    <col min="13826" max="13826" width="13.33203125" style="2" customWidth="1"/>
    <col min="13827" max="13827" width="11.109375" style="2" bestFit="1" customWidth="1"/>
    <col min="13828" max="13828" width="10.109375" style="2" bestFit="1" customWidth="1"/>
    <col min="13829" max="13829" width="11.6640625" style="2" customWidth="1"/>
    <col min="13830" max="14078" width="8.88671875" style="2"/>
    <col min="14079" max="14079" width="12.6640625" style="2" customWidth="1"/>
    <col min="14080" max="14080" width="12.88671875" style="2" customWidth="1"/>
    <col min="14081" max="14081" width="12.6640625" style="2" customWidth="1"/>
    <col min="14082" max="14082" width="13.33203125" style="2" customWidth="1"/>
    <col min="14083" max="14083" width="11.109375" style="2" bestFit="1" customWidth="1"/>
    <col min="14084" max="14084" width="10.109375" style="2" bestFit="1" customWidth="1"/>
    <col min="14085" max="14085" width="11.6640625" style="2" customWidth="1"/>
    <col min="14086" max="14334" width="8.88671875" style="2"/>
    <col min="14335" max="14335" width="12.6640625" style="2" customWidth="1"/>
    <col min="14336" max="14336" width="12.88671875" style="2" customWidth="1"/>
    <col min="14337" max="14337" width="12.6640625" style="2" customWidth="1"/>
    <col min="14338" max="14338" width="13.33203125" style="2" customWidth="1"/>
    <col min="14339" max="14339" width="11.109375" style="2" bestFit="1" customWidth="1"/>
    <col min="14340" max="14340" width="10.109375" style="2" bestFit="1" customWidth="1"/>
    <col min="14341" max="14341" width="11.6640625" style="2" customWidth="1"/>
    <col min="14342" max="14590" width="8.88671875" style="2"/>
    <col min="14591" max="14591" width="12.6640625" style="2" customWidth="1"/>
    <col min="14592" max="14592" width="12.88671875" style="2" customWidth="1"/>
    <col min="14593" max="14593" width="12.6640625" style="2" customWidth="1"/>
    <col min="14594" max="14594" width="13.33203125" style="2" customWidth="1"/>
    <col min="14595" max="14595" width="11.109375" style="2" bestFit="1" customWidth="1"/>
    <col min="14596" max="14596" width="10.109375" style="2" bestFit="1" customWidth="1"/>
    <col min="14597" max="14597" width="11.6640625" style="2" customWidth="1"/>
    <col min="14598" max="14846" width="8.88671875" style="2"/>
    <col min="14847" max="14847" width="12.6640625" style="2" customWidth="1"/>
    <col min="14848" max="14848" width="12.88671875" style="2" customWidth="1"/>
    <col min="14849" max="14849" width="12.6640625" style="2" customWidth="1"/>
    <col min="14850" max="14850" width="13.33203125" style="2" customWidth="1"/>
    <col min="14851" max="14851" width="11.109375" style="2" bestFit="1" customWidth="1"/>
    <col min="14852" max="14852" width="10.109375" style="2" bestFit="1" customWidth="1"/>
    <col min="14853" max="14853" width="11.6640625" style="2" customWidth="1"/>
    <col min="14854" max="15102" width="8.88671875" style="2"/>
    <col min="15103" max="15103" width="12.6640625" style="2" customWidth="1"/>
    <col min="15104" max="15104" width="12.88671875" style="2" customWidth="1"/>
    <col min="15105" max="15105" width="12.6640625" style="2" customWidth="1"/>
    <col min="15106" max="15106" width="13.33203125" style="2" customWidth="1"/>
    <col min="15107" max="15107" width="11.109375" style="2" bestFit="1" customWidth="1"/>
    <col min="15108" max="15108" width="10.109375" style="2" bestFit="1" customWidth="1"/>
    <col min="15109" max="15109" width="11.6640625" style="2" customWidth="1"/>
    <col min="15110" max="15358" width="8.88671875" style="2"/>
    <col min="15359" max="15359" width="12.6640625" style="2" customWidth="1"/>
    <col min="15360" max="15360" width="12.88671875" style="2" customWidth="1"/>
    <col min="15361" max="15361" width="12.6640625" style="2" customWidth="1"/>
    <col min="15362" max="15362" width="13.33203125" style="2" customWidth="1"/>
    <col min="15363" max="15363" width="11.109375" style="2" bestFit="1" customWidth="1"/>
    <col min="15364" max="15364" width="10.109375" style="2" bestFit="1" customWidth="1"/>
    <col min="15365" max="15365" width="11.6640625" style="2" customWidth="1"/>
    <col min="15366" max="15614" width="8.88671875" style="2"/>
    <col min="15615" max="15615" width="12.6640625" style="2" customWidth="1"/>
    <col min="15616" max="15616" width="12.88671875" style="2" customWidth="1"/>
    <col min="15617" max="15617" width="12.6640625" style="2" customWidth="1"/>
    <col min="15618" max="15618" width="13.33203125" style="2" customWidth="1"/>
    <col min="15619" max="15619" width="11.109375" style="2" bestFit="1" customWidth="1"/>
    <col min="15620" max="15620" width="10.109375" style="2" bestFit="1" customWidth="1"/>
    <col min="15621" max="15621" width="11.6640625" style="2" customWidth="1"/>
    <col min="15622" max="15870" width="8.88671875" style="2"/>
    <col min="15871" max="15871" width="12.6640625" style="2" customWidth="1"/>
    <col min="15872" max="15872" width="12.88671875" style="2" customWidth="1"/>
    <col min="15873" max="15873" width="12.6640625" style="2" customWidth="1"/>
    <col min="15874" max="15874" width="13.33203125" style="2" customWidth="1"/>
    <col min="15875" max="15875" width="11.109375" style="2" bestFit="1" customWidth="1"/>
    <col min="15876" max="15876" width="10.109375" style="2" bestFit="1" customWidth="1"/>
    <col min="15877" max="15877" width="11.6640625" style="2" customWidth="1"/>
    <col min="15878" max="16126" width="8.88671875" style="2"/>
    <col min="16127" max="16127" width="12.6640625" style="2" customWidth="1"/>
    <col min="16128" max="16128" width="12.88671875" style="2" customWidth="1"/>
    <col min="16129" max="16129" width="12.6640625" style="2" customWidth="1"/>
    <col min="16130" max="16130" width="13.33203125" style="2" customWidth="1"/>
    <col min="16131" max="16131" width="11.109375" style="2" bestFit="1" customWidth="1"/>
    <col min="16132" max="16132" width="10.109375" style="2" bestFit="1" customWidth="1"/>
    <col min="16133" max="16133" width="11.6640625" style="2" customWidth="1"/>
    <col min="16134" max="16384" width="8.88671875" style="2"/>
  </cols>
  <sheetData>
    <row r="1" spans="1:8">
      <c r="B1" s="487" t="s">
        <v>333</v>
      </c>
      <c r="C1" s="487"/>
      <c r="D1" s="487"/>
      <c r="E1" s="487"/>
      <c r="F1" s="487"/>
      <c r="G1" s="487"/>
      <c r="H1" s="487"/>
    </row>
    <row r="2" spans="1:8">
      <c r="B2" s="487" t="s">
        <v>334</v>
      </c>
      <c r="C2" s="487"/>
      <c r="D2" s="487"/>
      <c r="E2" s="487"/>
      <c r="F2" s="487"/>
      <c r="G2" s="487"/>
      <c r="H2" s="487"/>
    </row>
    <row r="3" spans="1:8">
      <c r="B3" s="487" t="s">
        <v>328</v>
      </c>
      <c r="C3" s="487"/>
      <c r="D3" s="487"/>
      <c r="E3" s="487"/>
      <c r="F3" s="487"/>
      <c r="G3" s="487"/>
      <c r="H3" s="487"/>
    </row>
    <row r="4" spans="1:8">
      <c r="B4" s="141"/>
      <c r="C4" s="141"/>
      <c r="D4" s="141"/>
      <c r="E4" s="141"/>
      <c r="F4" s="141"/>
      <c r="G4" s="141"/>
      <c r="H4" s="141"/>
    </row>
    <row r="5" spans="1:8">
      <c r="B5" s="487" t="s">
        <v>36</v>
      </c>
      <c r="C5" s="487"/>
      <c r="D5" s="487"/>
      <c r="E5" s="487"/>
      <c r="F5" s="487"/>
      <c r="G5" s="487"/>
      <c r="H5" s="487"/>
    </row>
    <row r="6" spans="1:8" ht="15.6" thickBot="1">
      <c r="B6" s="487"/>
      <c r="C6" s="487"/>
      <c r="D6" s="487"/>
      <c r="E6" s="487"/>
      <c r="F6" s="487"/>
      <c r="G6" s="487"/>
      <c r="H6" s="487"/>
    </row>
    <row r="7" spans="1:8" ht="18" customHeight="1">
      <c r="B7" s="142" t="s">
        <v>335</v>
      </c>
      <c r="C7" s="143" t="s">
        <v>336</v>
      </c>
      <c r="D7" s="143" t="s">
        <v>337</v>
      </c>
      <c r="E7" s="143" t="s">
        <v>337</v>
      </c>
      <c r="F7" s="143" t="s">
        <v>338</v>
      </c>
      <c r="G7" s="488" t="s">
        <v>339</v>
      </c>
      <c r="H7" s="144" t="s">
        <v>340</v>
      </c>
    </row>
    <row r="8" spans="1:8" ht="15.75" customHeight="1" thickBot="1">
      <c r="B8" s="145" t="s">
        <v>341</v>
      </c>
      <c r="C8" s="146" t="s">
        <v>342</v>
      </c>
      <c r="D8" s="146" t="s">
        <v>343</v>
      </c>
      <c r="E8" s="146" t="s">
        <v>344</v>
      </c>
      <c r="F8" s="146" t="s">
        <v>345</v>
      </c>
      <c r="G8" s="489"/>
      <c r="H8" s="147" t="s">
        <v>346</v>
      </c>
    </row>
    <row r="9" spans="1:8">
      <c r="B9" s="490" t="s">
        <v>347</v>
      </c>
      <c r="C9" s="491"/>
      <c r="D9" s="491"/>
      <c r="E9" s="491"/>
      <c r="F9" s="491"/>
      <c r="G9" s="491"/>
      <c r="H9" s="492"/>
    </row>
    <row r="10" spans="1:8" ht="18" hidden="1" customHeight="1" outlineLevel="1">
      <c r="A10" s="3" t="s">
        <v>212</v>
      </c>
      <c r="B10" s="148"/>
      <c r="C10" s="149">
        <v>1</v>
      </c>
      <c r="D10" s="149">
        <v>1</v>
      </c>
      <c r="E10" s="149">
        <v>0</v>
      </c>
      <c r="F10" s="150">
        <v>0</v>
      </c>
      <c r="G10" s="150">
        <v>46000</v>
      </c>
      <c r="H10" s="151">
        <v>0</v>
      </c>
    </row>
    <row r="11" spans="1:8" ht="18" hidden="1" customHeight="1" outlineLevel="1">
      <c r="A11" s="3" t="s">
        <v>217</v>
      </c>
      <c r="B11" s="148"/>
      <c r="C11" s="149">
        <v>0</v>
      </c>
      <c r="D11" s="149">
        <v>0</v>
      </c>
      <c r="E11" s="149">
        <v>0</v>
      </c>
      <c r="F11" s="150">
        <v>17814</v>
      </c>
      <c r="G11" s="150">
        <v>303</v>
      </c>
      <c r="H11" s="151">
        <v>0</v>
      </c>
    </row>
    <row r="12" spans="1:8" ht="18" customHeight="1" collapsed="1">
      <c r="A12" s="3"/>
      <c r="B12" s="148" t="s">
        <v>348</v>
      </c>
      <c r="C12" s="152">
        <f>SUM($C$10:$C$11)</f>
        <v>1</v>
      </c>
      <c r="D12" s="152">
        <f>SUM($D$10:$D$11)</f>
        <v>1</v>
      </c>
      <c r="E12" s="152">
        <f>SUM($E$10:$E$11)</f>
        <v>0</v>
      </c>
      <c r="F12" s="153">
        <f>SUM($F$10:$F$11)</f>
        <v>17814</v>
      </c>
      <c r="G12" s="153">
        <f>SUM($G$10:$G$11)</f>
        <v>46303</v>
      </c>
      <c r="H12" s="154">
        <f>SUM($H$10:$H$11)</f>
        <v>0</v>
      </c>
    </row>
    <row r="13" spans="1:8" ht="18" hidden="1" customHeight="1" outlineLevel="1">
      <c r="A13" s="3" t="s">
        <v>203</v>
      </c>
      <c r="B13" s="148"/>
      <c r="C13" s="149">
        <v>4</v>
      </c>
      <c r="D13" s="149">
        <v>5</v>
      </c>
      <c r="E13" s="149"/>
      <c r="F13" s="150">
        <v>2891.36</v>
      </c>
      <c r="G13" s="150">
        <v>68507</v>
      </c>
      <c r="H13" s="151"/>
    </row>
    <row r="14" spans="1:8" ht="18" hidden="1" customHeight="1" outlineLevel="1">
      <c r="A14" s="3" t="s">
        <v>204</v>
      </c>
      <c r="B14" s="148"/>
      <c r="C14" s="149">
        <v>2</v>
      </c>
      <c r="D14" s="149">
        <v>2</v>
      </c>
      <c r="E14" s="149">
        <v>0</v>
      </c>
      <c r="F14" s="150">
        <v>-50000</v>
      </c>
      <c r="G14" s="150">
        <v>43464</v>
      </c>
      <c r="H14" s="151"/>
    </row>
    <row r="15" spans="1:8" ht="18" hidden="1" customHeight="1" outlineLevel="1">
      <c r="A15" s="3" t="s">
        <v>205</v>
      </c>
      <c r="B15" s="148"/>
      <c r="C15" s="149">
        <v>6</v>
      </c>
      <c r="D15" s="149">
        <v>13</v>
      </c>
      <c r="E15" s="149">
        <v>0</v>
      </c>
      <c r="F15" s="150">
        <v>575377.74</v>
      </c>
      <c r="G15" s="150">
        <v>57050.98</v>
      </c>
      <c r="H15" s="151"/>
    </row>
    <row r="16" spans="1:8" ht="18" hidden="1" customHeight="1" outlineLevel="1">
      <c r="A16" s="3" t="s">
        <v>206</v>
      </c>
      <c r="B16" s="148"/>
      <c r="C16" s="149">
        <v>3</v>
      </c>
      <c r="D16" s="149">
        <v>6</v>
      </c>
      <c r="E16" s="149" t="s">
        <v>349</v>
      </c>
      <c r="F16" s="150"/>
      <c r="G16" s="150">
        <v>89942</v>
      </c>
      <c r="H16" s="151"/>
    </row>
    <row r="17" spans="1:8" ht="18" hidden="1" customHeight="1" outlineLevel="1">
      <c r="A17" s="3" t="s">
        <v>207</v>
      </c>
      <c r="B17" s="148"/>
      <c r="C17" s="149">
        <v>10</v>
      </c>
      <c r="D17" s="149">
        <v>39</v>
      </c>
      <c r="E17" s="149" t="s">
        <v>349</v>
      </c>
      <c r="F17" s="150">
        <v>209749</v>
      </c>
      <c r="G17" s="150">
        <v>207989</v>
      </c>
      <c r="H17" s="151"/>
    </row>
    <row r="18" spans="1:8" ht="18" hidden="1" customHeight="1" outlineLevel="1">
      <c r="A18" s="3" t="s">
        <v>208</v>
      </c>
      <c r="B18" s="148"/>
      <c r="C18" s="149">
        <v>1</v>
      </c>
      <c r="D18" s="149">
        <v>1</v>
      </c>
      <c r="E18" s="149">
        <v>0</v>
      </c>
      <c r="F18" s="150">
        <v>3387</v>
      </c>
      <c r="G18" s="150">
        <v>13204</v>
      </c>
      <c r="H18" s="151"/>
    </row>
    <row r="19" spans="1:8" ht="18" hidden="1" customHeight="1" outlineLevel="1">
      <c r="A19" s="3" t="s">
        <v>211</v>
      </c>
      <c r="B19" s="148"/>
      <c r="C19" s="149" t="s">
        <v>349</v>
      </c>
      <c r="D19" s="149">
        <v>2</v>
      </c>
      <c r="E19" s="149"/>
      <c r="F19" s="150">
        <v>-2500</v>
      </c>
      <c r="G19" s="150">
        <v>1575</v>
      </c>
      <c r="H19" s="151"/>
    </row>
    <row r="20" spans="1:8" ht="18" hidden="1" customHeight="1" outlineLevel="1">
      <c r="A20" s="3" t="s">
        <v>212</v>
      </c>
      <c r="B20" s="148"/>
      <c r="C20" s="149">
        <v>1</v>
      </c>
      <c r="D20" s="149">
        <v>1</v>
      </c>
      <c r="E20" s="149">
        <v>0</v>
      </c>
      <c r="F20" s="150">
        <v>0</v>
      </c>
      <c r="G20" s="150">
        <v>20000</v>
      </c>
      <c r="H20" s="151"/>
    </row>
    <row r="21" spans="1:8" ht="18" hidden="1" customHeight="1" outlineLevel="1">
      <c r="A21" s="3" t="s">
        <v>213</v>
      </c>
      <c r="B21" s="148"/>
      <c r="C21" s="149">
        <v>1</v>
      </c>
      <c r="D21" s="149">
        <v>2</v>
      </c>
      <c r="E21" s="149" t="s">
        <v>350</v>
      </c>
      <c r="F21" s="150">
        <v>-169932</v>
      </c>
      <c r="G21" s="150">
        <v>14884</v>
      </c>
      <c r="H21" s="151">
        <v>169932</v>
      </c>
    </row>
    <row r="22" spans="1:8" ht="18" hidden="1" customHeight="1" outlineLevel="1">
      <c r="A22" s="3" t="s">
        <v>214</v>
      </c>
      <c r="B22" s="148"/>
      <c r="C22" s="149">
        <v>1</v>
      </c>
      <c r="D22" s="149"/>
      <c r="E22" s="149"/>
      <c r="F22" s="150"/>
      <c r="G22" s="150"/>
      <c r="H22" s="151"/>
    </row>
    <row r="23" spans="1:8" ht="18" hidden="1" customHeight="1" outlineLevel="1">
      <c r="A23" s="3" t="s">
        <v>217</v>
      </c>
      <c r="B23" s="148"/>
      <c r="C23" s="149">
        <v>4</v>
      </c>
      <c r="D23" s="149">
        <v>3</v>
      </c>
      <c r="E23" s="149">
        <v>0</v>
      </c>
      <c r="F23" s="150">
        <v>106014</v>
      </c>
      <c r="G23" s="150">
        <v>156944</v>
      </c>
      <c r="H23" s="151">
        <v>0</v>
      </c>
    </row>
    <row r="24" spans="1:8" ht="18" hidden="1" customHeight="1" outlineLevel="1">
      <c r="A24" s="3" t="s">
        <v>218</v>
      </c>
      <c r="B24" s="148"/>
      <c r="C24" s="149">
        <v>4</v>
      </c>
      <c r="D24" s="149">
        <v>7</v>
      </c>
      <c r="E24" s="149">
        <v>1</v>
      </c>
      <c r="F24" s="150">
        <v>16513.073700000001</v>
      </c>
      <c r="G24" s="150">
        <v>14735.268400000001</v>
      </c>
      <c r="H24" s="151">
        <v>32223.161599999999</v>
      </c>
    </row>
    <row r="25" spans="1:8" ht="18" hidden="1" customHeight="1" outlineLevel="1">
      <c r="A25" s="3" t="s">
        <v>220</v>
      </c>
      <c r="B25" s="148"/>
      <c r="C25" s="149">
        <v>2</v>
      </c>
      <c r="D25" s="149">
        <v>2</v>
      </c>
      <c r="E25" s="149" t="s">
        <v>349</v>
      </c>
      <c r="F25" s="150">
        <v>13000</v>
      </c>
      <c r="G25" s="150">
        <v>3500</v>
      </c>
      <c r="H25" s="151"/>
    </row>
    <row r="26" spans="1:8" ht="18" customHeight="1" collapsed="1">
      <c r="A26" s="3"/>
      <c r="B26" s="148" t="s">
        <v>351</v>
      </c>
      <c r="C26" s="152">
        <f>SUM($C$13:$C$25)</f>
        <v>39</v>
      </c>
      <c r="D26" s="152">
        <f>SUM($D$13:$D$25)</f>
        <v>83</v>
      </c>
      <c r="E26" s="152">
        <f>SUM($E$13:$E$25)</f>
        <v>1</v>
      </c>
      <c r="F26" s="153">
        <f>SUM($F$13:$F$25)</f>
        <v>704500.17369999993</v>
      </c>
      <c r="G26" s="153">
        <f>SUM($G$13:$G$25)</f>
        <v>691795.24839999992</v>
      </c>
      <c r="H26" s="154">
        <f>SUM($H$13:$H$25)</f>
        <v>202155.16159999999</v>
      </c>
    </row>
    <row r="27" spans="1:8" ht="18" hidden="1" customHeight="1" outlineLevel="1">
      <c r="A27" s="3" t="s">
        <v>203</v>
      </c>
      <c r="B27" s="148"/>
      <c r="C27" s="149">
        <v>1</v>
      </c>
      <c r="D27" s="149">
        <v>8</v>
      </c>
      <c r="E27" s="149"/>
      <c r="F27" s="150">
        <v>37203.949999999997</v>
      </c>
      <c r="G27" s="150">
        <v>27623.25</v>
      </c>
      <c r="H27" s="151"/>
    </row>
    <row r="28" spans="1:8" ht="18" hidden="1" customHeight="1" outlineLevel="1">
      <c r="A28" s="3" t="s">
        <v>204</v>
      </c>
      <c r="B28" s="148"/>
      <c r="C28" s="149">
        <v>1</v>
      </c>
      <c r="D28" s="149">
        <v>1</v>
      </c>
      <c r="E28" s="149">
        <v>0</v>
      </c>
      <c r="F28" s="150">
        <v>0</v>
      </c>
      <c r="G28" s="150">
        <v>-11211</v>
      </c>
      <c r="H28" s="151"/>
    </row>
    <row r="29" spans="1:8" ht="18" hidden="1" customHeight="1" outlineLevel="1">
      <c r="A29" s="3" t="s">
        <v>205</v>
      </c>
      <c r="B29" s="148"/>
      <c r="C29" s="149">
        <v>1</v>
      </c>
      <c r="D29" s="149">
        <v>8</v>
      </c>
      <c r="E29" s="149">
        <v>0</v>
      </c>
      <c r="F29" s="150">
        <v>-21500</v>
      </c>
      <c r="G29" s="150">
        <v>-16149.98</v>
      </c>
      <c r="H29" s="151"/>
    </row>
    <row r="30" spans="1:8" ht="18" hidden="1" customHeight="1" outlineLevel="1">
      <c r="A30" s="3" t="s">
        <v>206</v>
      </c>
      <c r="B30" s="148"/>
      <c r="C30" s="149"/>
      <c r="D30" s="149">
        <v>6</v>
      </c>
      <c r="E30" s="149"/>
      <c r="F30" s="150">
        <v>208810</v>
      </c>
      <c r="G30" s="150">
        <v>84788</v>
      </c>
      <c r="H30" s="151"/>
    </row>
    <row r="31" spans="1:8" ht="18" hidden="1" customHeight="1" outlineLevel="1">
      <c r="A31" s="3" t="s">
        <v>207</v>
      </c>
      <c r="B31" s="148"/>
      <c r="C31" s="149">
        <v>8</v>
      </c>
      <c r="D31" s="149">
        <v>27</v>
      </c>
      <c r="E31" s="149"/>
      <c r="F31" s="150">
        <v>247871</v>
      </c>
      <c r="G31" s="150">
        <v>181290</v>
      </c>
      <c r="H31" s="151"/>
    </row>
    <row r="32" spans="1:8" ht="18" hidden="1" customHeight="1" outlineLevel="1">
      <c r="A32" s="3" t="s">
        <v>208</v>
      </c>
      <c r="B32" s="148"/>
      <c r="C32" s="149">
        <v>3</v>
      </c>
      <c r="D32" s="149">
        <v>1</v>
      </c>
      <c r="E32" s="149">
        <v>0</v>
      </c>
      <c r="F32" s="150">
        <v>39900</v>
      </c>
      <c r="G32" s="150">
        <v>17850</v>
      </c>
      <c r="H32" s="151"/>
    </row>
    <row r="33" spans="1:8" ht="18" hidden="1" customHeight="1" outlineLevel="1">
      <c r="A33" s="3" t="s">
        <v>213</v>
      </c>
      <c r="B33" s="148"/>
      <c r="C33" s="149">
        <v>1</v>
      </c>
      <c r="D33" s="149">
        <v>2</v>
      </c>
      <c r="E33" s="149"/>
      <c r="F33" s="150"/>
      <c r="G33" s="150">
        <v>-905</v>
      </c>
      <c r="H33" s="151"/>
    </row>
    <row r="34" spans="1:8" ht="18" hidden="1" customHeight="1" outlineLevel="1">
      <c r="A34" s="3" t="s">
        <v>217</v>
      </c>
      <c r="B34" s="148"/>
      <c r="C34" s="149">
        <v>6</v>
      </c>
      <c r="D34" s="149">
        <v>4</v>
      </c>
      <c r="E34" s="149">
        <v>0</v>
      </c>
      <c r="F34" s="150">
        <v>95102</v>
      </c>
      <c r="G34" s="150">
        <v>49962</v>
      </c>
      <c r="H34" s="151">
        <v>6223</v>
      </c>
    </row>
    <row r="35" spans="1:8" ht="18" hidden="1" customHeight="1" outlineLevel="1">
      <c r="A35" s="3" t="s">
        <v>218</v>
      </c>
      <c r="B35" s="148"/>
      <c r="C35" s="149">
        <v>2</v>
      </c>
      <c r="D35" s="149">
        <v>4</v>
      </c>
      <c r="E35" s="149">
        <v>0</v>
      </c>
      <c r="F35" s="150">
        <v>13011.7639</v>
      </c>
      <c r="G35" s="150">
        <v>11610.9113</v>
      </c>
      <c r="H35" s="151">
        <v>0</v>
      </c>
    </row>
    <row r="36" spans="1:8" ht="18" hidden="1" customHeight="1" outlineLevel="1">
      <c r="A36" s="3" t="s">
        <v>219</v>
      </c>
      <c r="B36" s="148"/>
      <c r="C36" s="149">
        <v>7</v>
      </c>
      <c r="D36" s="149">
        <v>1</v>
      </c>
      <c r="E36" s="149">
        <v>0</v>
      </c>
      <c r="F36" s="150">
        <v>0</v>
      </c>
      <c r="G36" s="150">
        <v>15000</v>
      </c>
      <c r="H36" s="151"/>
    </row>
    <row r="37" spans="1:8" ht="18" hidden="1" customHeight="1" outlineLevel="1">
      <c r="A37" s="3" t="s">
        <v>220</v>
      </c>
      <c r="B37" s="148"/>
      <c r="C37" s="149">
        <v>3</v>
      </c>
      <c r="D37" s="149">
        <v>3</v>
      </c>
      <c r="E37" s="149"/>
      <c r="F37" s="150">
        <v>154481</v>
      </c>
      <c r="G37" s="150">
        <v>30861</v>
      </c>
      <c r="H37" s="151"/>
    </row>
    <row r="38" spans="1:8" ht="18" customHeight="1" collapsed="1">
      <c r="A38" s="3"/>
      <c r="B38" s="148" t="s">
        <v>352</v>
      </c>
      <c r="C38" s="152">
        <f>SUM($C$27:$C$37)</f>
        <v>33</v>
      </c>
      <c r="D38" s="152">
        <f>SUM($D$27:$D$37)</f>
        <v>65</v>
      </c>
      <c r="E38" s="152">
        <f>SUM($E$27:$E$37)</f>
        <v>0</v>
      </c>
      <c r="F38" s="153">
        <f>SUM($F$27:$F$37)</f>
        <v>774879.71389999997</v>
      </c>
      <c r="G38" s="153">
        <f>SUM($G$27:$G$37)</f>
        <v>390719.1813</v>
      </c>
      <c r="H38" s="154">
        <f>SUM($H$27:$H$37)</f>
        <v>6223</v>
      </c>
    </row>
    <row r="39" spans="1:8" ht="18" hidden="1" customHeight="1" outlineLevel="1">
      <c r="A39" s="3" t="s">
        <v>203</v>
      </c>
      <c r="B39" s="148"/>
      <c r="C39" s="149">
        <v>2</v>
      </c>
      <c r="D39" s="149">
        <v>2</v>
      </c>
      <c r="E39" s="149"/>
      <c r="F39" s="150">
        <v>0</v>
      </c>
      <c r="G39" s="150">
        <v>-1260.4000000000001</v>
      </c>
      <c r="H39" s="151"/>
    </row>
    <row r="40" spans="1:8" ht="18" hidden="1" customHeight="1" outlineLevel="1">
      <c r="A40" s="3" t="s">
        <v>204</v>
      </c>
      <c r="B40" s="148"/>
      <c r="C40" s="149">
        <v>1</v>
      </c>
      <c r="D40" s="149">
        <v>1</v>
      </c>
      <c r="E40" s="149">
        <v>0</v>
      </c>
      <c r="F40" s="150">
        <v>3500</v>
      </c>
      <c r="G40" s="150">
        <v>5003</v>
      </c>
      <c r="H40" s="151"/>
    </row>
    <row r="41" spans="1:8" ht="18" hidden="1" customHeight="1" outlineLevel="1">
      <c r="A41" s="3" t="s">
        <v>205</v>
      </c>
      <c r="B41" s="148"/>
      <c r="C41" s="149">
        <v>5</v>
      </c>
      <c r="D41" s="149">
        <v>14</v>
      </c>
      <c r="E41" s="149">
        <v>0</v>
      </c>
      <c r="F41" s="150">
        <v>337355.55</v>
      </c>
      <c r="G41" s="150">
        <v>220691.38</v>
      </c>
      <c r="H41" s="151"/>
    </row>
    <row r="42" spans="1:8" ht="18" hidden="1" customHeight="1" outlineLevel="1">
      <c r="A42" s="3" t="s">
        <v>206</v>
      </c>
      <c r="B42" s="148"/>
      <c r="C42" s="149">
        <v>2</v>
      </c>
      <c r="D42" s="149">
        <v>4</v>
      </c>
      <c r="E42" s="149"/>
      <c r="F42" s="150">
        <v>-5185</v>
      </c>
      <c r="G42" s="150">
        <v>3271</v>
      </c>
      <c r="H42" s="151"/>
    </row>
    <row r="43" spans="1:8" ht="18" hidden="1" customHeight="1" outlineLevel="1">
      <c r="A43" s="3" t="s">
        <v>207</v>
      </c>
      <c r="B43" s="148"/>
      <c r="C43" s="149">
        <v>7</v>
      </c>
      <c r="D43" s="149">
        <v>15</v>
      </c>
      <c r="E43" s="149"/>
      <c r="F43" s="150">
        <v>25697</v>
      </c>
      <c r="G43" s="150">
        <v>526714</v>
      </c>
      <c r="H43" s="151"/>
    </row>
    <row r="44" spans="1:8" ht="18" hidden="1" customHeight="1" outlineLevel="1">
      <c r="A44" s="3" t="s">
        <v>208</v>
      </c>
      <c r="B44" s="148"/>
      <c r="C44" s="149">
        <v>3</v>
      </c>
      <c r="D44" s="149">
        <v>0</v>
      </c>
      <c r="E44" s="149">
        <v>1</v>
      </c>
      <c r="F44" s="150">
        <v>0</v>
      </c>
      <c r="G44" s="150">
        <v>116000</v>
      </c>
      <c r="H44" s="151"/>
    </row>
    <row r="45" spans="1:8" ht="18" hidden="1" customHeight="1" outlineLevel="1">
      <c r="A45" s="3" t="s">
        <v>209</v>
      </c>
      <c r="B45" s="148"/>
      <c r="C45" s="149" t="s">
        <v>349</v>
      </c>
      <c r="D45" s="149">
        <v>1</v>
      </c>
      <c r="E45" s="149" t="s">
        <v>349</v>
      </c>
      <c r="F45" s="150">
        <v>39605</v>
      </c>
      <c r="G45" s="150">
        <v>47040</v>
      </c>
      <c r="H45" s="151"/>
    </row>
    <row r="46" spans="1:8" ht="18" hidden="1" customHeight="1" outlineLevel="1">
      <c r="A46" s="3" t="s">
        <v>211</v>
      </c>
      <c r="B46" s="148"/>
      <c r="C46" s="149">
        <v>4</v>
      </c>
      <c r="D46" s="149">
        <v>1</v>
      </c>
      <c r="E46" s="149"/>
      <c r="F46" s="150"/>
      <c r="G46" s="150">
        <v>13716</v>
      </c>
      <c r="H46" s="151"/>
    </row>
    <row r="47" spans="1:8" ht="18" hidden="1" customHeight="1" outlineLevel="1">
      <c r="A47" s="3" t="s">
        <v>213</v>
      </c>
      <c r="B47" s="148"/>
      <c r="C47" s="149">
        <v>0</v>
      </c>
      <c r="D47" s="149">
        <v>0</v>
      </c>
      <c r="E47" s="149"/>
      <c r="F47" s="150"/>
      <c r="G47" s="150"/>
      <c r="H47" s="151"/>
    </row>
    <row r="48" spans="1:8" ht="18" hidden="1" customHeight="1" outlineLevel="1">
      <c r="A48" s="3" t="s">
        <v>217</v>
      </c>
      <c r="B48" s="148"/>
      <c r="C48" s="149">
        <v>1</v>
      </c>
      <c r="D48" s="149">
        <v>1</v>
      </c>
      <c r="E48" s="149">
        <v>0</v>
      </c>
      <c r="F48" s="150">
        <v>32518</v>
      </c>
      <c r="G48" s="150">
        <v>-7944</v>
      </c>
      <c r="H48" s="151">
        <v>518</v>
      </c>
    </row>
    <row r="49" spans="1:8" ht="18" hidden="1" customHeight="1" outlineLevel="1">
      <c r="A49" s="3" t="s">
        <v>218</v>
      </c>
      <c r="B49" s="148"/>
      <c r="C49" s="149">
        <v>0</v>
      </c>
      <c r="D49" s="149">
        <v>2</v>
      </c>
      <c r="E49" s="149">
        <v>0</v>
      </c>
      <c r="F49" s="150">
        <v>36694.152800000003</v>
      </c>
      <c r="G49" s="150">
        <v>32743.643100000001</v>
      </c>
      <c r="H49" s="151">
        <v>0</v>
      </c>
    </row>
    <row r="50" spans="1:8" ht="18" hidden="1" customHeight="1" outlineLevel="1">
      <c r="A50" s="3" t="s">
        <v>219</v>
      </c>
      <c r="B50" s="148"/>
      <c r="C50" s="149">
        <v>1</v>
      </c>
      <c r="D50" s="149">
        <v>1</v>
      </c>
      <c r="E50" s="149">
        <v>0</v>
      </c>
      <c r="F50" s="150">
        <v>0</v>
      </c>
      <c r="G50" s="150">
        <v>5000</v>
      </c>
      <c r="H50" s="151"/>
    </row>
    <row r="51" spans="1:8" ht="18" customHeight="1" collapsed="1">
      <c r="A51" s="3"/>
      <c r="B51" s="148" t="s">
        <v>353</v>
      </c>
      <c r="C51" s="152">
        <f>SUM($C$39:$C$50)</f>
        <v>26</v>
      </c>
      <c r="D51" s="152">
        <f>SUM($D$39:$D$50)</f>
        <v>42</v>
      </c>
      <c r="E51" s="152">
        <f>SUM($E$39:$E$50)</f>
        <v>1</v>
      </c>
      <c r="F51" s="153">
        <f>SUM($F$39:$F$50)</f>
        <v>470184.70279999997</v>
      </c>
      <c r="G51" s="153">
        <f>SUM($G$39:$G$50)</f>
        <v>960974.62309999997</v>
      </c>
      <c r="H51" s="154">
        <f>SUM($H$39:$H$50)</f>
        <v>518</v>
      </c>
    </row>
    <row r="52" spans="1:8" ht="18" hidden="1" customHeight="1" outlineLevel="1">
      <c r="A52" s="3" t="s">
        <v>203</v>
      </c>
      <c r="B52" s="148"/>
      <c r="C52" s="149">
        <v>6</v>
      </c>
      <c r="D52" s="149">
        <v>13</v>
      </c>
      <c r="E52" s="149"/>
      <c r="F52" s="150">
        <v>49325</v>
      </c>
      <c r="G52" s="150">
        <v>32069.35</v>
      </c>
      <c r="H52" s="151"/>
    </row>
    <row r="53" spans="1:8" ht="18" hidden="1" customHeight="1" outlineLevel="1">
      <c r="A53" s="3" t="s">
        <v>204</v>
      </c>
      <c r="B53" s="148"/>
      <c r="C53" s="149">
        <v>4</v>
      </c>
      <c r="D53" s="149">
        <v>4</v>
      </c>
      <c r="E53" s="149">
        <v>0</v>
      </c>
      <c r="F53" s="150">
        <v>26115</v>
      </c>
      <c r="G53" s="150">
        <v>15919</v>
      </c>
      <c r="H53" s="151"/>
    </row>
    <row r="54" spans="1:8" ht="18" hidden="1" customHeight="1" outlineLevel="1">
      <c r="A54" s="3" t="s">
        <v>205</v>
      </c>
      <c r="B54" s="148"/>
      <c r="C54" s="149">
        <v>4</v>
      </c>
      <c r="D54" s="149">
        <v>2</v>
      </c>
      <c r="E54" s="149">
        <v>0</v>
      </c>
      <c r="F54" s="150">
        <v>27500</v>
      </c>
      <c r="G54" s="150">
        <v>0</v>
      </c>
      <c r="H54" s="151"/>
    </row>
    <row r="55" spans="1:8" ht="18" hidden="1" customHeight="1" outlineLevel="1">
      <c r="A55" s="3" t="s">
        <v>206</v>
      </c>
      <c r="B55" s="148"/>
      <c r="C55" s="149">
        <v>5</v>
      </c>
      <c r="D55" s="149">
        <v>4</v>
      </c>
      <c r="E55" s="149"/>
      <c r="F55" s="150"/>
      <c r="G55" s="150">
        <v>128052</v>
      </c>
      <c r="H55" s="151"/>
    </row>
    <row r="56" spans="1:8" ht="18" hidden="1" customHeight="1" outlineLevel="1">
      <c r="A56" s="3" t="s">
        <v>207</v>
      </c>
      <c r="B56" s="148"/>
      <c r="C56" s="149">
        <v>16</v>
      </c>
      <c r="D56" s="149">
        <v>18</v>
      </c>
      <c r="E56" s="149"/>
      <c r="F56" s="150">
        <v>96275</v>
      </c>
      <c r="G56" s="150">
        <v>25176</v>
      </c>
      <c r="H56" s="151"/>
    </row>
    <row r="57" spans="1:8" ht="18" hidden="1" customHeight="1" outlineLevel="1">
      <c r="A57" s="3" t="s">
        <v>208</v>
      </c>
      <c r="B57" s="148"/>
      <c r="C57" s="149">
        <v>1</v>
      </c>
      <c r="D57" s="149">
        <v>1</v>
      </c>
      <c r="E57" s="149">
        <v>0</v>
      </c>
      <c r="F57" s="150">
        <v>0</v>
      </c>
      <c r="G57" s="150">
        <v>18117</v>
      </c>
      <c r="H57" s="151"/>
    </row>
    <row r="58" spans="1:8" ht="18" hidden="1" customHeight="1" outlineLevel="1">
      <c r="A58" s="3" t="s">
        <v>211</v>
      </c>
      <c r="B58" s="148"/>
      <c r="C58" s="149">
        <v>1</v>
      </c>
      <c r="D58" s="149"/>
      <c r="E58" s="149"/>
      <c r="F58" s="150"/>
      <c r="G58" s="150"/>
      <c r="H58" s="151"/>
    </row>
    <row r="59" spans="1:8" ht="18" hidden="1" customHeight="1" outlineLevel="1">
      <c r="A59" s="3" t="s">
        <v>213</v>
      </c>
      <c r="B59" s="148"/>
      <c r="C59" s="149">
        <v>0</v>
      </c>
      <c r="D59" s="149">
        <v>2</v>
      </c>
      <c r="E59" s="149"/>
      <c r="F59" s="150">
        <v>2690</v>
      </c>
      <c r="G59" s="150">
        <v>2500</v>
      </c>
      <c r="H59" s="151">
        <v>810</v>
      </c>
    </row>
    <row r="60" spans="1:8" ht="18" hidden="1" customHeight="1" outlineLevel="1">
      <c r="A60" s="3" t="s">
        <v>217</v>
      </c>
      <c r="B60" s="148"/>
      <c r="C60" s="149">
        <v>1</v>
      </c>
      <c r="D60" s="149">
        <v>0</v>
      </c>
      <c r="E60" s="149">
        <v>0</v>
      </c>
      <c r="F60" s="150">
        <v>70176</v>
      </c>
      <c r="G60" s="150">
        <v>44382</v>
      </c>
      <c r="H60" s="151">
        <v>1000</v>
      </c>
    </row>
    <row r="61" spans="1:8" ht="18" hidden="1" customHeight="1" outlineLevel="1">
      <c r="A61" s="3" t="s">
        <v>218</v>
      </c>
      <c r="B61" s="148"/>
      <c r="C61" s="149">
        <v>2</v>
      </c>
      <c r="D61" s="149">
        <v>2</v>
      </c>
      <c r="E61" s="149">
        <v>0</v>
      </c>
      <c r="F61" s="150">
        <v>4695.0393000000004</v>
      </c>
      <c r="G61" s="150">
        <v>4189.5690999999997</v>
      </c>
      <c r="H61" s="151">
        <v>1365.1587</v>
      </c>
    </row>
    <row r="62" spans="1:8" ht="18" customHeight="1" collapsed="1">
      <c r="A62" s="3"/>
      <c r="B62" s="148" t="s">
        <v>354</v>
      </c>
      <c r="C62" s="152">
        <f>SUM($C$52:$C$61)</f>
        <v>40</v>
      </c>
      <c r="D62" s="152">
        <f>SUM($D$52:$D$61)</f>
        <v>46</v>
      </c>
      <c r="E62" s="152">
        <f>SUM($E$52:$E$61)</f>
        <v>0</v>
      </c>
      <c r="F62" s="153">
        <f>SUM($F$52:$F$61)</f>
        <v>276776.0393</v>
      </c>
      <c r="G62" s="153">
        <f>SUM($G$52:$G$61)</f>
        <v>270404.9191</v>
      </c>
      <c r="H62" s="154">
        <f>SUM($H$52:$H$61)</f>
        <v>3175.1587</v>
      </c>
    </row>
    <row r="63" spans="1:8" ht="18" hidden="1" customHeight="1" outlineLevel="1">
      <c r="A63" s="3" t="s">
        <v>203</v>
      </c>
      <c r="B63" s="148"/>
      <c r="C63" s="149">
        <v>1</v>
      </c>
      <c r="D63" s="149">
        <v>2</v>
      </c>
      <c r="E63" s="149"/>
      <c r="F63" s="150">
        <v>0</v>
      </c>
      <c r="G63" s="150">
        <v>7781</v>
      </c>
      <c r="H63" s="151"/>
    </row>
    <row r="64" spans="1:8" ht="18" hidden="1" customHeight="1" outlineLevel="1">
      <c r="A64" s="3" t="s">
        <v>204</v>
      </c>
      <c r="B64" s="148"/>
      <c r="C64" s="149">
        <v>2</v>
      </c>
      <c r="D64" s="149">
        <v>2</v>
      </c>
      <c r="E64" s="149">
        <v>0</v>
      </c>
      <c r="F64" s="150">
        <v>-72</v>
      </c>
      <c r="G64" s="150">
        <v>14072</v>
      </c>
      <c r="H64" s="151"/>
    </row>
    <row r="65" spans="1:8" ht="18" hidden="1" customHeight="1" outlineLevel="1">
      <c r="A65" s="3" t="s">
        <v>205</v>
      </c>
      <c r="B65" s="148"/>
      <c r="C65" s="149">
        <v>2</v>
      </c>
      <c r="D65" s="149">
        <v>8</v>
      </c>
      <c r="E65" s="149">
        <v>0</v>
      </c>
      <c r="F65" s="150">
        <v>56750</v>
      </c>
      <c r="G65" s="150">
        <v>36596.9</v>
      </c>
      <c r="H65" s="151"/>
    </row>
    <row r="66" spans="1:8" ht="18" hidden="1" customHeight="1" outlineLevel="1">
      <c r="A66" s="3" t="s">
        <v>206</v>
      </c>
      <c r="B66" s="148"/>
      <c r="C66" s="149">
        <v>2</v>
      </c>
      <c r="D66" s="149">
        <v>4</v>
      </c>
      <c r="E66" s="149"/>
      <c r="F66" s="150"/>
      <c r="G66" s="150">
        <v>2754</v>
      </c>
      <c r="H66" s="151"/>
    </row>
    <row r="67" spans="1:8" ht="18" hidden="1" customHeight="1" outlineLevel="1">
      <c r="A67" s="3" t="s">
        <v>207</v>
      </c>
      <c r="B67" s="148"/>
      <c r="C67" s="149">
        <v>8</v>
      </c>
      <c r="D67" s="149">
        <v>13</v>
      </c>
      <c r="E67" s="149"/>
      <c r="F67" s="150">
        <v>50000</v>
      </c>
      <c r="G67" s="150">
        <v>58275</v>
      </c>
      <c r="H67" s="151"/>
    </row>
    <row r="68" spans="1:8" ht="18" hidden="1" customHeight="1" outlineLevel="1">
      <c r="A68" s="3" t="s">
        <v>213</v>
      </c>
      <c r="B68" s="148"/>
      <c r="C68" s="149">
        <v>0</v>
      </c>
      <c r="D68" s="149">
        <v>1</v>
      </c>
      <c r="E68" s="149"/>
      <c r="F68" s="150"/>
      <c r="G68" s="150"/>
      <c r="H68" s="151"/>
    </row>
    <row r="69" spans="1:8" ht="18" hidden="1" customHeight="1" outlineLevel="1">
      <c r="A69" s="3" t="s">
        <v>217</v>
      </c>
      <c r="B69" s="148"/>
      <c r="C69" s="149">
        <v>0</v>
      </c>
      <c r="D69" s="149">
        <v>1</v>
      </c>
      <c r="E69" s="149">
        <v>0</v>
      </c>
      <c r="F69" s="150">
        <v>338447</v>
      </c>
      <c r="G69" s="150">
        <v>45183</v>
      </c>
      <c r="H69" s="151">
        <v>0</v>
      </c>
    </row>
    <row r="70" spans="1:8" ht="18" customHeight="1" collapsed="1">
      <c r="A70" s="3"/>
      <c r="B70" s="148" t="s">
        <v>355</v>
      </c>
      <c r="C70" s="152">
        <f>SUM($C$63:$C$69)</f>
        <v>15</v>
      </c>
      <c r="D70" s="152">
        <f>SUM($D$63:$D$69)</f>
        <v>31</v>
      </c>
      <c r="E70" s="152">
        <f>SUM($E$63:$E$69)</f>
        <v>0</v>
      </c>
      <c r="F70" s="153">
        <f>SUM($F$63:$F$69)</f>
        <v>445125</v>
      </c>
      <c r="G70" s="153">
        <f>SUM($G$63:$G$69)</f>
        <v>164661.9</v>
      </c>
      <c r="H70" s="154">
        <f>SUM($H$63:$H$69)</f>
        <v>0</v>
      </c>
    </row>
    <row r="71" spans="1:8" ht="18" hidden="1" customHeight="1" outlineLevel="1">
      <c r="A71" s="3" t="s">
        <v>203</v>
      </c>
      <c r="B71" s="148"/>
      <c r="C71" s="149">
        <v>1</v>
      </c>
      <c r="D71" s="149">
        <v>2</v>
      </c>
      <c r="E71" s="149"/>
      <c r="F71" s="150">
        <v>0</v>
      </c>
      <c r="G71" s="150">
        <v>168.5</v>
      </c>
      <c r="H71" s="151"/>
    </row>
    <row r="72" spans="1:8" ht="18" hidden="1" customHeight="1" outlineLevel="1">
      <c r="A72" s="3" t="s">
        <v>205</v>
      </c>
      <c r="B72" s="148"/>
      <c r="C72" s="149"/>
      <c r="D72" s="149">
        <v>1</v>
      </c>
      <c r="E72" s="149">
        <v>0</v>
      </c>
      <c r="F72" s="150">
        <v>0</v>
      </c>
      <c r="G72" s="150">
        <v>-5277.27</v>
      </c>
      <c r="H72" s="151"/>
    </row>
    <row r="73" spans="1:8" ht="18" hidden="1" customHeight="1" outlineLevel="1">
      <c r="A73" s="3" t="s">
        <v>207</v>
      </c>
      <c r="B73" s="148"/>
      <c r="C73" s="149">
        <v>1</v>
      </c>
      <c r="D73" s="149">
        <v>3</v>
      </c>
      <c r="E73" s="149"/>
      <c r="F73" s="150">
        <v>0</v>
      </c>
      <c r="G73" s="150">
        <v>3115</v>
      </c>
      <c r="H73" s="151"/>
    </row>
    <row r="74" spans="1:8" ht="18" hidden="1" customHeight="1" outlineLevel="1">
      <c r="A74" s="3" t="s">
        <v>213</v>
      </c>
      <c r="B74" s="148"/>
      <c r="C74" s="149">
        <v>0</v>
      </c>
      <c r="D74" s="149">
        <v>1</v>
      </c>
      <c r="E74" s="149"/>
      <c r="F74" s="150">
        <v>-10000</v>
      </c>
      <c r="G74" s="150">
        <v>141</v>
      </c>
      <c r="H74" s="151"/>
    </row>
    <row r="75" spans="1:8" ht="18" hidden="1" customHeight="1" outlineLevel="1">
      <c r="A75" s="3" t="s">
        <v>217</v>
      </c>
      <c r="B75" s="148"/>
      <c r="C75" s="149">
        <v>15</v>
      </c>
      <c r="D75" s="149">
        <v>8</v>
      </c>
      <c r="E75" s="149">
        <v>0</v>
      </c>
      <c r="F75" s="150">
        <v>210903</v>
      </c>
      <c r="G75" s="150">
        <v>147699</v>
      </c>
      <c r="H75" s="151">
        <v>2000</v>
      </c>
    </row>
    <row r="76" spans="1:8" ht="18" hidden="1" customHeight="1" outlineLevel="1">
      <c r="A76" s="3" t="s">
        <v>218</v>
      </c>
      <c r="B76" s="148"/>
      <c r="C76" s="149">
        <v>46</v>
      </c>
      <c r="D76" s="149">
        <v>16</v>
      </c>
      <c r="E76" s="149">
        <v>18</v>
      </c>
      <c r="F76" s="150">
        <v>61586.9876</v>
      </c>
      <c r="G76" s="150">
        <v>54956.503499999999</v>
      </c>
      <c r="H76" s="151">
        <v>0</v>
      </c>
    </row>
    <row r="77" spans="1:8" ht="18" hidden="1" customHeight="1" outlineLevel="1">
      <c r="A77" s="3" t="s">
        <v>219</v>
      </c>
      <c r="B77" s="148"/>
      <c r="C77" s="149">
        <v>1</v>
      </c>
      <c r="D77" s="149">
        <v>1</v>
      </c>
      <c r="E77" s="149">
        <v>0</v>
      </c>
      <c r="F77" s="150">
        <v>0</v>
      </c>
      <c r="G77" s="150">
        <v>4777.5</v>
      </c>
      <c r="H77" s="151"/>
    </row>
    <row r="78" spans="1:8" ht="18" customHeight="1" collapsed="1">
      <c r="A78" s="3"/>
      <c r="B78" s="148" t="s">
        <v>356</v>
      </c>
      <c r="C78" s="152">
        <f>SUM($C$71:$C$77)</f>
        <v>64</v>
      </c>
      <c r="D78" s="152">
        <f>SUM($D$71:$D$77)</f>
        <v>32</v>
      </c>
      <c r="E78" s="152">
        <f>SUM($E$71:$E$77)</f>
        <v>18</v>
      </c>
      <c r="F78" s="153">
        <f>SUM($F$71:$F$77)</f>
        <v>262489.98759999999</v>
      </c>
      <c r="G78" s="153">
        <f>SUM($G$71:$G$77)</f>
        <v>205580.2335</v>
      </c>
      <c r="H78" s="154">
        <f>SUM($H$71:$H$77)</f>
        <v>2000</v>
      </c>
    </row>
    <row r="79" spans="1:8" ht="18" hidden="1" customHeight="1" outlineLevel="1">
      <c r="A79" s="3" t="s">
        <v>203</v>
      </c>
      <c r="B79" s="148"/>
      <c r="C79" s="149">
        <v>2</v>
      </c>
      <c r="D79" s="149">
        <v>1</v>
      </c>
      <c r="E79" s="149"/>
      <c r="F79" s="150">
        <v>0</v>
      </c>
      <c r="G79" s="150">
        <v>-4369.92</v>
      </c>
      <c r="H79" s="151"/>
    </row>
    <row r="80" spans="1:8" ht="18" hidden="1" customHeight="1" outlineLevel="1">
      <c r="A80" s="3" t="s">
        <v>205</v>
      </c>
      <c r="B80" s="148"/>
      <c r="C80" s="149">
        <v>4</v>
      </c>
      <c r="D80" s="149">
        <v>1</v>
      </c>
      <c r="E80" s="149">
        <v>0</v>
      </c>
      <c r="F80" s="150">
        <v>0</v>
      </c>
      <c r="G80" s="150">
        <v>20</v>
      </c>
      <c r="H80" s="151"/>
    </row>
    <row r="81" spans="1:8" ht="18" hidden="1" customHeight="1" outlineLevel="1">
      <c r="A81" s="3" t="s">
        <v>206</v>
      </c>
      <c r="B81" s="148"/>
      <c r="C81" s="149">
        <v>1</v>
      </c>
      <c r="D81" s="149">
        <v>2</v>
      </c>
      <c r="E81" s="149"/>
      <c r="F81" s="150">
        <v>30000</v>
      </c>
      <c r="G81" s="150">
        <v>12683</v>
      </c>
      <c r="H81" s="151"/>
    </row>
    <row r="82" spans="1:8" ht="18" hidden="1" customHeight="1" outlineLevel="1">
      <c r="A82" s="3" t="s">
        <v>207</v>
      </c>
      <c r="B82" s="148"/>
      <c r="C82" s="149">
        <v>10</v>
      </c>
      <c r="D82" s="149">
        <v>5</v>
      </c>
      <c r="E82" s="149"/>
      <c r="F82" s="150">
        <v>10000</v>
      </c>
      <c r="G82" s="150">
        <v>6015</v>
      </c>
      <c r="H82" s="151"/>
    </row>
    <row r="83" spans="1:8" ht="18" hidden="1" customHeight="1" outlineLevel="1">
      <c r="A83" s="3" t="s">
        <v>208</v>
      </c>
      <c r="B83" s="148"/>
      <c r="C83" s="149">
        <v>0</v>
      </c>
      <c r="D83" s="149">
        <v>0</v>
      </c>
      <c r="E83" s="149">
        <v>0</v>
      </c>
      <c r="F83" s="150">
        <v>0</v>
      </c>
      <c r="G83" s="150">
        <v>-7396</v>
      </c>
      <c r="H83" s="151"/>
    </row>
    <row r="84" spans="1:8" ht="18" customHeight="1" collapsed="1">
      <c r="A84" s="3"/>
      <c r="B84" s="148" t="s">
        <v>357</v>
      </c>
      <c r="C84" s="152">
        <f>SUM($C$79:$C$83)</f>
        <v>17</v>
      </c>
      <c r="D84" s="152">
        <f>SUM($D$79:$D$83)</f>
        <v>9</v>
      </c>
      <c r="E84" s="152">
        <f>SUM($E$79:$E$83)</f>
        <v>0</v>
      </c>
      <c r="F84" s="153">
        <f>SUM($F$79:$F$83)</f>
        <v>40000</v>
      </c>
      <c r="G84" s="153">
        <f>SUM($G$79:$G$83)</f>
        <v>6952.08</v>
      </c>
      <c r="H84" s="154">
        <f>SUM($H$79:$H$83)</f>
        <v>0</v>
      </c>
    </row>
    <row r="85" spans="1:8" ht="18" hidden="1" customHeight="1" outlineLevel="1">
      <c r="A85" s="3" t="s">
        <v>203</v>
      </c>
      <c r="B85" s="148"/>
      <c r="C85" s="149">
        <v>2</v>
      </c>
      <c r="D85" s="149">
        <v>7</v>
      </c>
      <c r="E85" s="149"/>
      <c r="F85" s="150">
        <v>-1550</v>
      </c>
      <c r="G85" s="150">
        <v>39637.01</v>
      </c>
      <c r="H85" s="151"/>
    </row>
    <row r="86" spans="1:8" ht="18" hidden="1" customHeight="1" outlineLevel="1">
      <c r="A86" s="3" t="s">
        <v>204</v>
      </c>
      <c r="B86" s="148"/>
      <c r="C86" s="149">
        <v>2</v>
      </c>
      <c r="D86" s="149">
        <v>2</v>
      </c>
      <c r="E86" s="149">
        <v>0</v>
      </c>
      <c r="F86" s="150">
        <v>0</v>
      </c>
      <c r="G86" s="150">
        <v>3783</v>
      </c>
      <c r="H86" s="151"/>
    </row>
    <row r="87" spans="1:8" ht="18" hidden="1" customHeight="1" outlineLevel="1">
      <c r="A87" s="3" t="s">
        <v>205</v>
      </c>
      <c r="B87" s="148"/>
      <c r="C87" s="149">
        <v>6</v>
      </c>
      <c r="D87" s="149">
        <v>5</v>
      </c>
      <c r="E87" s="149">
        <v>0</v>
      </c>
      <c r="F87" s="150">
        <v>30000</v>
      </c>
      <c r="G87" s="150">
        <v>25062.9</v>
      </c>
      <c r="H87" s="151"/>
    </row>
    <row r="88" spans="1:8" ht="18" hidden="1" customHeight="1" outlineLevel="1">
      <c r="A88" s="3" t="s">
        <v>206</v>
      </c>
      <c r="B88" s="148"/>
      <c r="C88" s="149">
        <v>1</v>
      </c>
      <c r="D88" s="149"/>
      <c r="E88" s="149"/>
      <c r="F88" s="150"/>
      <c r="G88" s="150"/>
      <c r="H88" s="151"/>
    </row>
    <row r="89" spans="1:8" ht="18" hidden="1" customHeight="1" outlineLevel="1">
      <c r="A89" s="3" t="s">
        <v>207</v>
      </c>
      <c r="B89" s="148"/>
      <c r="C89" s="149">
        <v>10</v>
      </c>
      <c r="D89" s="149">
        <v>12</v>
      </c>
      <c r="E89" s="149"/>
      <c r="F89" s="150">
        <v>248700</v>
      </c>
      <c r="G89" s="150">
        <v>71069</v>
      </c>
      <c r="H89" s="151"/>
    </row>
    <row r="90" spans="1:8" ht="18" hidden="1" customHeight="1" outlineLevel="1">
      <c r="A90" s="3" t="s">
        <v>208</v>
      </c>
      <c r="B90" s="148"/>
      <c r="C90" s="149">
        <v>0</v>
      </c>
      <c r="D90" s="149">
        <v>1</v>
      </c>
      <c r="E90" s="149">
        <v>0</v>
      </c>
      <c r="F90" s="150">
        <v>24353</v>
      </c>
      <c r="G90" s="150">
        <v>42263</v>
      </c>
      <c r="H90" s="151"/>
    </row>
    <row r="91" spans="1:8" ht="18" hidden="1" customHeight="1" outlineLevel="1">
      <c r="A91" s="3" t="s">
        <v>211</v>
      </c>
      <c r="B91" s="148"/>
      <c r="C91" s="149">
        <v>1</v>
      </c>
      <c r="D91" s="149">
        <v>1</v>
      </c>
      <c r="E91" s="149"/>
      <c r="F91" s="150"/>
      <c r="G91" s="150">
        <v>14500</v>
      </c>
      <c r="H91" s="151"/>
    </row>
    <row r="92" spans="1:8" ht="18" hidden="1" customHeight="1" outlineLevel="1">
      <c r="A92" s="3" t="s">
        <v>212</v>
      </c>
      <c r="B92" s="148"/>
      <c r="C92" s="149">
        <v>1</v>
      </c>
      <c r="D92" s="149">
        <v>1</v>
      </c>
      <c r="E92" s="149">
        <v>0</v>
      </c>
      <c r="F92" s="150">
        <v>0</v>
      </c>
      <c r="G92" s="150">
        <v>60000</v>
      </c>
      <c r="H92" s="151">
        <v>0</v>
      </c>
    </row>
    <row r="93" spans="1:8" ht="18" hidden="1" customHeight="1" outlineLevel="1">
      <c r="A93" s="3" t="s">
        <v>218</v>
      </c>
      <c r="B93" s="148"/>
      <c r="C93" s="149">
        <v>7</v>
      </c>
      <c r="D93" s="149">
        <v>9</v>
      </c>
      <c r="E93" s="149">
        <v>4</v>
      </c>
      <c r="F93" s="150">
        <v>30340.3881</v>
      </c>
      <c r="G93" s="150">
        <v>27073.927599999999</v>
      </c>
      <c r="H93" s="151">
        <v>0</v>
      </c>
    </row>
    <row r="94" spans="1:8" ht="18" customHeight="1" collapsed="1">
      <c r="A94" s="3"/>
      <c r="B94" s="148" t="s">
        <v>358</v>
      </c>
      <c r="C94" s="152">
        <f>SUM($C$85:$C$93)</f>
        <v>30</v>
      </c>
      <c r="D94" s="152">
        <f>SUM($D$85:$D$93)</f>
        <v>38</v>
      </c>
      <c r="E94" s="152">
        <f>SUM($E$85:$E$93)</f>
        <v>4</v>
      </c>
      <c r="F94" s="153">
        <f>SUM($F$85:$F$93)</f>
        <v>331843.38809999998</v>
      </c>
      <c r="G94" s="153">
        <f>SUM($G$85:$G$93)</f>
        <v>283388.83760000003</v>
      </c>
      <c r="H94" s="154">
        <f>SUM($H$85:$H$93)</f>
        <v>0</v>
      </c>
    </row>
    <row r="95" spans="1:8" ht="18" hidden="1" customHeight="1" outlineLevel="1">
      <c r="A95" s="3" t="s">
        <v>203</v>
      </c>
      <c r="B95" s="148"/>
      <c r="C95" s="149">
        <v>1</v>
      </c>
      <c r="D95" s="149">
        <v>1</v>
      </c>
      <c r="E95" s="149"/>
      <c r="F95" s="150">
        <v>11500</v>
      </c>
      <c r="G95" s="150">
        <v>1250</v>
      </c>
      <c r="H95" s="151"/>
    </row>
    <row r="96" spans="1:8" ht="18" hidden="1" customHeight="1" outlineLevel="1">
      <c r="A96" s="3" t="s">
        <v>205</v>
      </c>
      <c r="B96" s="148"/>
      <c r="C96" s="149">
        <v>1</v>
      </c>
      <c r="D96" s="149">
        <v>1</v>
      </c>
      <c r="E96" s="149">
        <v>0</v>
      </c>
      <c r="F96" s="150">
        <v>0</v>
      </c>
      <c r="G96" s="150">
        <v>4677.1000000000004</v>
      </c>
      <c r="H96" s="151"/>
    </row>
    <row r="97" spans="1:8" ht="18" hidden="1" customHeight="1" outlineLevel="1">
      <c r="A97" s="3" t="s">
        <v>206</v>
      </c>
      <c r="B97" s="148"/>
      <c r="C97" s="149"/>
      <c r="D97" s="149"/>
      <c r="E97" s="149"/>
      <c r="F97" s="150"/>
      <c r="G97" s="150"/>
      <c r="H97" s="151"/>
    </row>
    <row r="98" spans="1:8" ht="18" hidden="1" customHeight="1" outlineLevel="1">
      <c r="A98" s="3" t="s">
        <v>207</v>
      </c>
      <c r="B98" s="148"/>
      <c r="C98" s="149">
        <v>0</v>
      </c>
      <c r="D98" s="149">
        <v>1</v>
      </c>
      <c r="E98" s="149"/>
      <c r="F98" s="150">
        <v>58050</v>
      </c>
      <c r="G98" s="150">
        <v>6471</v>
      </c>
      <c r="H98" s="151"/>
    </row>
    <row r="99" spans="1:8" ht="18" customHeight="1" collapsed="1">
      <c r="A99" s="3"/>
      <c r="B99" s="148" t="s">
        <v>359</v>
      </c>
      <c r="C99" s="152">
        <f>SUM($C$95:$C$98)</f>
        <v>2</v>
      </c>
      <c r="D99" s="152">
        <f>SUM($D$95:$D$98)</f>
        <v>3</v>
      </c>
      <c r="E99" s="152">
        <f>SUM($E$95:$E$98)</f>
        <v>0</v>
      </c>
      <c r="F99" s="153">
        <f>SUM($F$95:$F$98)</f>
        <v>69550</v>
      </c>
      <c r="G99" s="153">
        <f>SUM($G$95:$G$98)</f>
        <v>12398.1</v>
      </c>
      <c r="H99" s="154">
        <f>SUM($H$95:$H$98)</f>
        <v>0</v>
      </c>
    </row>
    <row r="100" spans="1:8" ht="18" hidden="1" customHeight="1" outlineLevel="1">
      <c r="A100" s="3" t="s">
        <v>206</v>
      </c>
      <c r="B100" s="148"/>
      <c r="C100" s="149"/>
      <c r="D100" s="149"/>
      <c r="E100" s="149"/>
      <c r="F100" s="150"/>
      <c r="G100" s="150"/>
      <c r="H100" s="151"/>
    </row>
    <row r="101" spans="1:8" ht="18" hidden="1" customHeight="1" outlineLevel="1">
      <c r="A101" s="3" t="s">
        <v>207</v>
      </c>
      <c r="B101" s="148"/>
      <c r="C101" s="149">
        <v>1</v>
      </c>
      <c r="D101" s="149">
        <v>1</v>
      </c>
      <c r="E101" s="149"/>
      <c r="F101" s="150">
        <v>0</v>
      </c>
      <c r="G101" s="150">
        <v>-14054</v>
      </c>
      <c r="H101" s="151"/>
    </row>
    <row r="102" spans="1:8" ht="18" customHeight="1" collapsed="1">
      <c r="A102" s="3"/>
      <c r="B102" s="148" t="s">
        <v>360</v>
      </c>
      <c r="C102" s="152">
        <f>SUM($C$100:$C$101)</f>
        <v>1</v>
      </c>
      <c r="D102" s="152">
        <f>SUM($D$100:$D$101)</f>
        <v>1</v>
      </c>
      <c r="E102" s="152">
        <f>SUM($E$100:$E$101)</f>
        <v>0</v>
      </c>
      <c r="F102" s="153">
        <f>SUM($F$100:$F$101)</f>
        <v>0</v>
      </c>
      <c r="G102" s="153">
        <f>SUM($G$100:$G$101)</f>
        <v>-14054</v>
      </c>
      <c r="H102" s="154">
        <f>SUM($H$100:$H$101)</f>
        <v>0</v>
      </c>
    </row>
    <row r="103" spans="1:8" ht="18" hidden="1" customHeight="1" outlineLevel="1">
      <c r="A103" s="3" t="s">
        <v>203</v>
      </c>
      <c r="B103" s="148"/>
      <c r="C103" s="149">
        <v>0</v>
      </c>
      <c r="D103" s="149">
        <v>1</v>
      </c>
      <c r="E103" s="149"/>
      <c r="F103" s="150">
        <v>0</v>
      </c>
      <c r="G103" s="150">
        <v>53291.5</v>
      </c>
      <c r="H103" s="151"/>
    </row>
    <row r="104" spans="1:8" ht="18" hidden="1" customHeight="1" outlineLevel="1">
      <c r="A104" s="3" t="s">
        <v>205</v>
      </c>
      <c r="B104" s="148"/>
      <c r="C104" s="149">
        <v>2</v>
      </c>
      <c r="D104" s="149">
        <v>1</v>
      </c>
      <c r="E104" s="149">
        <v>0</v>
      </c>
      <c r="F104" s="150">
        <v>0</v>
      </c>
      <c r="G104" s="150">
        <v>2293.1999999999998</v>
      </c>
      <c r="H104" s="151"/>
    </row>
    <row r="105" spans="1:8" ht="18" hidden="1" customHeight="1" outlineLevel="1">
      <c r="A105" s="3" t="s">
        <v>206</v>
      </c>
      <c r="B105" s="148"/>
      <c r="C105" s="149">
        <v>1</v>
      </c>
      <c r="D105" s="149">
        <v>1</v>
      </c>
      <c r="E105" s="149"/>
      <c r="F105" s="150"/>
      <c r="G105" s="150">
        <v>3538</v>
      </c>
      <c r="H105" s="151"/>
    </row>
    <row r="106" spans="1:8" ht="18" hidden="1" customHeight="1" outlineLevel="1">
      <c r="A106" s="3" t="s">
        <v>207</v>
      </c>
      <c r="B106" s="148"/>
      <c r="C106" s="149">
        <v>8</v>
      </c>
      <c r="D106" s="149">
        <v>3</v>
      </c>
      <c r="E106" s="149"/>
      <c r="F106" s="150">
        <v>900</v>
      </c>
      <c r="G106" s="150">
        <v>10591</v>
      </c>
      <c r="H106" s="151"/>
    </row>
    <row r="107" spans="1:8" ht="18" hidden="1" customHeight="1" outlineLevel="1">
      <c r="A107" s="3" t="s">
        <v>209</v>
      </c>
      <c r="B107" s="148"/>
      <c r="C107" s="149"/>
      <c r="D107" s="149"/>
      <c r="E107" s="149"/>
      <c r="F107" s="150"/>
      <c r="G107" s="150">
        <v>50792</v>
      </c>
      <c r="H107" s="151"/>
    </row>
    <row r="108" spans="1:8" ht="18" hidden="1" customHeight="1" outlineLevel="1">
      <c r="A108" s="3" t="s">
        <v>218</v>
      </c>
      <c r="B108" s="148"/>
      <c r="C108" s="149">
        <v>0</v>
      </c>
      <c r="D108" s="149">
        <v>1</v>
      </c>
      <c r="E108" s="149">
        <v>0</v>
      </c>
      <c r="F108" s="150">
        <v>20096.271100000002</v>
      </c>
      <c r="G108" s="150">
        <v>17932.697100000001</v>
      </c>
      <c r="H108" s="151">
        <v>15434.946</v>
      </c>
    </row>
    <row r="109" spans="1:8" ht="18" customHeight="1" collapsed="1">
      <c r="A109" s="3"/>
      <c r="B109" s="148" t="s">
        <v>361</v>
      </c>
      <c r="C109" s="152">
        <f>SUM($C$103:$C$108)</f>
        <v>11</v>
      </c>
      <c r="D109" s="152">
        <f>SUM($D$103:$D$108)</f>
        <v>7</v>
      </c>
      <c r="E109" s="152">
        <f>SUM($E$103:$E$108)</f>
        <v>0</v>
      </c>
      <c r="F109" s="153">
        <f>SUM($F$103:$F$108)</f>
        <v>20996.271100000002</v>
      </c>
      <c r="G109" s="153">
        <f>SUM($G$103:$G$108)</f>
        <v>138438.3971</v>
      </c>
      <c r="H109" s="154">
        <f>SUM($H$103:$H$108)</f>
        <v>15434.946</v>
      </c>
    </row>
    <row r="110" spans="1:8" ht="18" hidden="1" customHeight="1" outlineLevel="1">
      <c r="A110" s="3" t="s">
        <v>205</v>
      </c>
      <c r="B110" s="148"/>
      <c r="C110" s="149">
        <v>1</v>
      </c>
      <c r="D110" s="149">
        <v>0</v>
      </c>
      <c r="E110" s="149">
        <v>0</v>
      </c>
      <c r="F110" s="150">
        <v>0</v>
      </c>
      <c r="G110" s="150">
        <v>0</v>
      </c>
      <c r="H110" s="151"/>
    </row>
    <row r="111" spans="1:8" ht="18" hidden="1" customHeight="1" outlineLevel="1">
      <c r="A111" s="3" t="s">
        <v>206</v>
      </c>
      <c r="B111" s="148"/>
      <c r="C111" s="149"/>
      <c r="D111" s="149"/>
      <c r="E111" s="149"/>
      <c r="F111" s="150"/>
      <c r="G111" s="150"/>
      <c r="H111" s="151"/>
    </row>
    <row r="112" spans="1:8" ht="18" hidden="1" customHeight="1" outlineLevel="1">
      <c r="A112" s="3" t="s">
        <v>207</v>
      </c>
      <c r="B112" s="148"/>
      <c r="C112" s="149">
        <v>2</v>
      </c>
      <c r="D112" s="149">
        <v>1</v>
      </c>
      <c r="E112" s="149"/>
      <c r="F112" s="150">
        <v>9500</v>
      </c>
      <c r="G112" s="150">
        <v>16148</v>
      </c>
      <c r="H112" s="151"/>
    </row>
    <row r="113" spans="1:8" ht="18" hidden="1" customHeight="1" outlineLevel="1">
      <c r="A113" s="3" t="s">
        <v>218</v>
      </c>
      <c r="B113" s="148"/>
      <c r="C113" s="149">
        <v>4</v>
      </c>
      <c r="D113" s="149">
        <v>1</v>
      </c>
      <c r="E113" s="149">
        <v>1</v>
      </c>
      <c r="F113" s="150">
        <v>2415.1496000000002</v>
      </c>
      <c r="G113" s="150">
        <v>2155.1334000000002</v>
      </c>
      <c r="H113" s="151">
        <v>0</v>
      </c>
    </row>
    <row r="114" spans="1:8" ht="18" customHeight="1" collapsed="1">
      <c r="A114" s="3"/>
      <c r="B114" s="148" t="s">
        <v>362</v>
      </c>
      <c r="C114" s="152">
        <f>SUM($C$110:$C$113)</f>
        <v>7</v>
      </c>
      <c r="D114" s="152">
        <f>SUM($D$110:$D$113)</f>
        <v>2</v>
      </c>
      <c r="E114" s="152">
        <f>SUM($E$110:$E$113)</f>
        <v>1</v>
      </c>
      <c r="F114" s="153">
        <f>SUM($F$110:$F$113)</f>
        <v>11915.149600000001</v>
      </c>
      <c r="G114" s="153">
        <f>SUM($G$110:$G$113)</f>
        <v>18303.133399999999</v>
      </c>
      <c r="H114" s="154">
        <f>SUM($H$110:$H$113)</f>
        <v>0</v>
      </c>
    </row>
    <row r="115" spans="1:8" ht="18" hidden="1" customHeight="1" outlineLevel="1">
      <c r="A115" s="3" t="s">
        <v>203</v>
      </c>
      <c r="B115" s="148"/>
      <c r="C115" s="149">
        <v>1</v>
      </c>
      <c r="D115" s="149">
        <v>1</v>
      </c>
      <c r="E115" s="149"/>
      <c r="F115" s="150">
        <v>0</v>
      </c>
      <c r="G115" s="150">
        <v>17645</v>
      </c>
      <c r="H115" s="151"/>
    </row>
    <row r="116" spans="1:8" ht="18" hidden="1" customHeight="1" outlineLevel="1">
      <c r="A116" s="3" t="s">
        <v>205</v>
      </c>
      <c r="B116" s="148"/>
      <c r="C116" s="149">
        <v>2</v>
      </c>
      <c r="D116" s="149">
        <v>1</v>
      </c>
      <c r="E116" s="149">
        <v>0</v>
      </c>
      <c r="F116" s="150">
        <v>0</v>
      </c>
      <c r="G116" s="150">
        <v>22300</v>
      </c>
      <c r="H116" s="151"/>
    </row>
    <row r="117" spans="1:8" ht="18" hidden="1" customHeight="1" outlineLevel="1">
      <c r="A117" s="3" t="s">
        <v>206</v>
      </c>
      <c r="B117" s="148"/>
      <c r="C117" s="149"/>
      <c r="D117" s="149"/>
      <c r="E117" s="149"/>
      <c r="F117" s="150"/>
      <c r="G117" s="150"/>
      <c r="H117" s="151"/>
    </row>
    <row r="118" spans="1:8" ht="18" hidden="1" customHeight="1" outlineLevel="1">
      <c r="A118" s="3" t="s">
        <v>207</v>
      </c>
      <c r="B118" s="148"/>
      <c r="C118" s="149">
        <v>1</v>
      </c>
      <c r="D118" s="149">
        <v>0</v>
      </c>
      <c r="E118" s="149"/>
      <c r="F118" s="150">
        <v>0</v>
      </c>
      <c r="G118" s="150">
        <v>0</v>
      </c>
      <c r="H118" s="151"/>
    </row>
    <row r="119" spans="1:8" ht="18" customHeight="1" collapsed="1">
      <c r="A119" s="3"/>
      <c r="B119" s="148" t="s">
        <v>363</v>
      </c>
      <c r="C119" s="152">
        <f>SUM($C$115:$C$118)</f>
        <v>4</v>
      </c>
      <c r="D119" s="152">
        <f>SUM($D$115:$D$118)</f>
        <v>2</v>
      </c>
      <c r="E119" s="152">
        <f>SUM($E$115:$E$118)</f>
        <v>0</v>
      </c>
      <c r="F119" s="153">
        <f>SUM($F$115:$F$118)</f>
        <v>0</v>
      </c>
      <c r="G119" s="153">
        <f>SUM($G$115:$G$118)</f>
        <v>39945</v>
      </c>
      <c r="H119" s="154">
        <f>SUM($H$115:$H$118)</f>
        <v>0</v>
      </c>
    </row>
    <row r="120" spans="1:8" ht="18" hidden="1" customHeight="1" outlineLevel="1">
      <c r="A120" s="3" t="s">
        <v>203</v>
      </c>
      <c r="B120" s="148"/>
      <c r="C120" s="149">
        <v>0</v>
      </c>
      <c r="D120" s="149">
        <v>1</v>
      </c>
      <c r="E120" s="149"/>
      <c r="F120" s="150">
        <v>300</v>
      </c>
      <c r="G120" s="150">
        <v>912.38</v>
      </c>
      <c r="H120" s="151"/>
    </row>
    <row r="121" spans="1:8" ht="18" hidden="1" customHeight="1" outlineLevel="1">
      <c r="A121" s="3" t="s">
        <v>205</v>
      </c>
      <c r="B121" s="148"/>
      <c r="C121" s="149">
        <v>1</v>
      </c>
      <c r="D121" s="149">
        <v>0</v>
      </c>
      <c r="E121" s="149">
        <v>0</v>
      </c>
      <c r="F121" s="150">
        <v>0</v>
      </c>
      <c r="G121" s="150">
        <v>0</v>
      </c>
      <c r="H121" s="151"/>
    </row>
    <row r="122" spans="1:8" ht="18" hidden="1" customHeight="1" outlineLevel="1">
      <c r="A122" s="3" t="s">
        <v>206</v>
      </c>
      <c r="B122" s="148"/>
      <c r="C122" s="149"/>
      <c r="D122" s="149"/>
      <c r="E122" s="149"/>
      <c r="F122" s="150"/>
      <c r="G122" s="150"/>
      <c r="H122" s="151"/>
    </row>
    <row r="123" spans="1:8" ht="18" hidden="1" customHeight="1" outlineLevel="1">
      <c r="A123" s="3" t="s">
        <v>208</v>
      </c>
      <c r="B123" s="148"/>
      <c r="C123" s="149">
        <v>0</v>
      </c>
      <c r="D123" s="149">
        <v>0</v>
      </c>
      <c r="E123" s="149">
        <v>0</v>
      </c>
      <c r="F123" s="150">
        <v>0</v>
      </c>
      <c r="G123" s="150">
        <v>0</v>
      </c>
      <c r="H123" s="151"/>
    </row>
    <row r="124" spans="1:8" ht="18" hidden="1" customHeight="1" outlineLevel="1">
      <c r="A124" s="3" t="s">
        <v>218</v>
      </c>
      <c r="B124" s="148"/>
      <c r="C124" s="149">
        <v>2</v>
      </c>
      <c r="D124" s="149">
        <v>1</v>
      </c>
      <c r="E124" s="149">
        <v>0</v>
      </c>
      <c r="F124" s="150">
        <v>7982.2240000000002</v>
      </c>
      <c r="G124" s="150">
        <v>7122.8540000000003</v>
      </c>
      <c r="H124" s="151">
        <v>0</v>
      </c>
    </row>
    <row r="125" spans="1:8" ht="18" customHeight="1" collapsed="1">
      <c r="A125" s="3"/>
      <c r="B125" s="148" t="s">
        <v>364</v>
      </c>
      <c r="C125" s="152">
        <f>SUM($C$120:$C$124)</f>
        <v>3</v>
      </c>
      <c r="D125" s="152">
        <f>SUM($D$120:$D$124)</f>
        <v>2</v>
      </c>
      <c r="E125" s="152">
        <f>SUM($E$120:$E$124)</f>
        <v>0</v>
      </c>
      <c r="F125" s="153">
        <f>SUM($F$120:$F$124)</f>
        <v>8282.2240000000002</v>
      </c>
      <c r="G125" s="153">
        <f>SUM($G$120:$G$124)</f>
        <v>8035.2340000000004</v>
      </c>
      <c r="H125" s="154">
        <f>SUM($H$120:$H$124)</f>
        <v>0</v>
      </c>
    </row>
    <row r="126" spans="1:8" ht="18" hidden="1" customHeight="1" outlineLevel="1">
      <c r="A126" s="3" t="s">
        <v>205</v>
      </c>
      <c r="B126" s="148"/>
      <c r="C126" s="149">
        <v>1</v>
      </c>
      <c r="D126" s="149">
        <v>0</v>
      </c>
      <c r="E126" s="149">
        <v>0</v>
      </c>
      <c r="F126" s="150">
        <v>0</v>
      </c>
      <c r="G126" s="150">
        <v>0</v>
      </c>
      <c r="H126" s="151"/>
    </row>
    <row r="127" spans="1:8" ht="18" hidden="1" customHeight="1" outlineLevel="1">
      <c r="A127" s="3" t="s">
        <v>206</v>
      </c>
      <c r="B127" s="148"/>
      <c r="C127" s="149">
        <v>1</v>
      </c>
      <c r="D127" s="149">
        <v>1</v>
      </c>
      <c r="E127" s="149"/>
      <c r="F127" s="150">
        <v>8000</v>
      </c>
      <c r="G127" s="150">
        <v>6800</v>
      </c>
      <c r="H127" s="151"/>
    </row>
    <row r="128" spans="1:8" ht="18" hidden="1" customHeight="1" outlineLevel="1">
      <c r="A128" s="3" t="s">
        <v>208</v>
      </c>
      <c r="B128" s="148"/>
      <c r="C128" s="149">
        <v>0</v>
      </c>
      <c r="D128" s="149">
        <v>1</v>
      </c>
      <c r="E128" s="149">
        <v>0</v>
      </c>
      <c r="F128" s="150">
        <v>50000</v>
      </c>
      <c r="G128" s="150">
        <v>40000</v>
      </c>
      <c r="H128" s="151"/>
    </row>
    <row r="129" spans="1:8" ht="18" customHeight="1" collapsed="1">
      <c r="A129" s="3"/>
      <c r="B129" s="148" t="s">
        <v>365</v>
      </c>
      <c r="C129" s="152">
        <f>SUM($C$126:$C$128)</f>
        <v>2</v>
      </c>
      <c r="D129" s="152">
        <f>SUM($D$126:$D$128)</f>
        <v>2</v>
      </c>
      <c r="E129" s="152">
        <f>SUM($E$126:$E$128)</f>
        <v>0</v>
      </c>
      <c r="F129" s="153">
        <f>SUM($F$126:$F$128)</f>
        <v>58000</v>
      </c>
      <c r="G129" s="153">
        <f>SUM($G$126:$G$128)</f>
        <v>46800</v>
      </c>
      <c r="H129" s="154">
        <f>SUM($H$126:$H$128)</f>
        <v>0</v>
      </c>
    </row>
    <row r="130" spans="1:8" ht="18" hidden="1" customHeight="1" outlineLevel="1">
      <c r="A130" s="3" t="s">
        <v>203</v>
      </c>
      <c r="B130" s="148"/>
      <c r="C130" s="149">
        <v>0</v>
      </c>
      <c r="D130" s="149">
        <v>0</v>
      </c>
      <c r="E130" s="149"/>
      <c r="F130" s="150">
        <v>0</v>
      </c>
      <c r="G130" s="150">
        <v>0</v>
      </c>
      <c r="H130" s="151"/>
    </row>
    <row r="131" spans="1:8" ht="18" hidden="1" customHeight="1" outlineLevel="1">
      <c r="A131" s="3" t="s">
        <v>206</v>
      </c>
      <c r="B131" s="148"/>
      <c r="C131" s="149"/>
      <c r="D131" s="149"/>
      <c r="E131" s="149"/>
      <c r="F131" s="150"/>
      <c r="G131" s="150"/>
      <c r="H131" s="151"/>
    </row>
    <row r="132" spans="1:8" ht="18" customHeight="1" collapsed="1">
      <c r="A132" s="3"/>
      <c r="B132" s="148" t="s">
        <v>366</v>
      </c>
      <c r="C132" s="152">
        <f>SUM($C$130:$C$131)</f>
        <v>0</v>
      </c>
      <c r="D132" s="152">
        <f>SUM($D$130:$D$131)</f>
        <v>0</v>
      </c>
      <c r="E132" s="152">
        <f>SUM($E$130:$E$131)</f>
        <v>0</v>
      </c>
      <c r="F132" s="153">
        <f>SUM($F$130:$F$131)</f>
        <v>0</v>
      </c>
      <c r="G132" s="153">
        <f>SUM($G$130:$G$131)</f>
        <v>0</v>
      </c>
      <c r="H132" s="154">
        <f>SUM($H$130:$H$131)</f>
        <v>0</v>
      </c>
    </row>
    <row r="133" spans="1:8" ht="18" hidden="1" customHeight="1" outlineLevel="1">
      <c r="A133" s="3" t="s">
        <v>203</v>
      </c>
      <c r="B133" s="148"/>
      <c r="C133" s="149">
        <v>0</v>
      </c>
      <c r="D133" s="149">
        <v>0</v>
      </c>
      <c r="E133" s="149"/>
      <c r="F133" s="150">
        <v>0</v>
      </c>
      <c r="G133" s="150">
        <v>0</v>
      </c>
      <c r="H133" s="151"/>
    </row>
    <row r="134" spans="1:8" ht="18" customHeight="1" collapsed="1">
      <c r="A134" s="3"/>
      <c r="B134" s="148" t="s">
        <v>367</v>
      </c>
      <c r="C134" s="152">
        <f>SUM($C$133:$C$133)</f>
        <v>0</v>
      </c>
      <c r="D134" s="152">
        <f>SUM($D$133:$D$133)</f>
        <v>0</v>
      </c>
      <c r="E134" s="152">
        <f>SUM($E$133:$E$133)</f>
        <v>0</v>
      </c>
      <c r="F134" s="153">
        <f>SUM($F$133:$F$133)</f>
        <v>0</v>
      </c>
      <c r="G134" s="153">
        <f>SUM($G$133:$G$133)</f>
        <v>0</v>
      </c>
      <c r="H134" s="154">
        <f>SUM($H$133:$H$133)</f>
        <v>0</v>
      </c>
    </row>
    <row r="135" spans="1:8" ht="18" hidden="1" customHeight="1" outlineLevel="1">
      <c r="A135" s="3" t="s">
        <v>206</v>
      </c>
      <c r="B135" s="148"/>
      <c r="C135" s="149"/>
      <c r="D135" s="149"/>
      <c r="E135" s="149"/>
      <c r="F135" s="150"/>
      <c r="G135" s="150"/>
      <c r="H135" s="151"/>
    </row>
    <row r="136" spans="1:8" ht="18" customHeight="1" collapsed="1">
      <c r="A136" s="3"/>
      <c r="B136" s="148" t="s">
        <v>368</v>
      </c>
      <c r="C136" s="152">
        <f>SUM($C$135:$C$135)</f>
        <v>0</v>
      </c>
      <c r="D136" s="152">
        <f>SUM($D$135:$D$135)</f>
        <v>0</v>
      </c>
      <c r="E136" s="152">
        <f>SUM($E$135:$E$135)</f>
        <v>0</v>
      </c>
      <c r="F136" s="153">
        <f>SUM($F$135:$F$135)</f>
        <v>0</v>
      </c>
      <c r="G136" s="153">
        <f>SUM($G$135:$G$135)</f>
        <v>0</v>
      </c>
      <c r="H136" s="154">
        <f>SUM($H$135:$H$135)</f>
        <v>0</v>
      </c>
    </row>
    <row r="137" spans="1:8" ht="18" hidden="1" customHeight="1" outlineLevel="1">
      <c r="A137" s="3" t="s">
        <v>205</v>
      </c>
      <c r="B137" s="148"/>
      <c r="C137" s="149"/>
      <c r="D137" s="149">
        <v>1</v>
      </c>
      <c r="E137" s="149">
        <v>0</v>
      </c>
      <c r="F137" s="150">
        <v>0</v>
      </c>
      <c r="G137" s="150">
        <v>50</v>
      </c>
      <c r="H137" s="151"/>
    </row>
    <row r="138" spans="1:8" ht="18" hidden="1" customHeight="1" outlineLevel="1">
      <c r="A138" s="3" t="s">
        <v>206</v>
      </c>
      <c r="B138" s="148"/>
      <c r="C138" s="149"/>
      <c r="D138" s="149"/>
      <c r="E138" s="149"/>
      <c r="F138" s="150"/>
      <c r="G138" s="150"/>
      <c r="H138" s="151"/>
    </row>
    <row r="139" spans="1:8" ht="18" hidden="1" customHeight="1" outlineLevel="1">
      <c r="A139" s="3" t="s">
        <v>207</v>
      </c>
      <c r="B139" s="148"/>
      <c r="C139" s="149">
        <v>1</v>
      </c>
      <c r="D139" s="149">
        <v>0</v>
      </c>
      <c r="E139" s="149"/>
      <c r="F139" s="150">
        <v>0</v>
      </c>
      <c r="G139" s="150">
        <v>0</v>
      </c>
      <c r="H139" s="151"/>
    </row>
    <row r="140" spans="1:8" ht="18" customHeight="1" collapsed="1">
      <c r="A140" s="3"/>
      <c r="B140" s="148" t="s">
        <v>369</v>
      </c>
      <c r="C140" s="152">
        <f>SUM($C$137:$C$139)</f>
        <v>1</v>
      </c>
      <c r="D140" s="152">
        <f>SUM($D$137:$D$139)</f>
        <v>1</v>
      </c>
      <c r="E140" s="152">
        <f>SUM($E$137:$E$139)</f>
        <v>0</v>
      </c>
      <c r="F140" s="153">
        <f>SUM($F$137:$F$139)</f>
        <v>0</v>
      </c>
      <c r="G140" s="153">
        <f>SUM($G$137:$G$139)</f>
        <v>50</v>
      </c>
      <c r="H140" s="154">
        <f>SUM($H$137:$H$139)</f>
        <v>0</v>
      </c>
    </row>
    <row r="141" spans="1:8" ht="18" hidden="1" customHeight="1" outlineLevel="1">
      <c r="A141" s="3" t="s">
        <v>203</v>
      </c>
      <c r="B141" s="148"/>
      <c r="C141" s="149">
        <v>2</v>
      </c>
      <c r="D141" s="149">
        <v>0</v>
      </c>
      <c r="E141" s="149"/>
      <c r="F141" s="150">
        <v>0</v>
      </c>
      <c r="G141" s="150">
        <v>0</v>
      </c>
      <c r="H141" s="151"/>
    </row>
    <row r="142" spans="1:8" ht="18" hidden="1" customHeight="1" outlineLevel="1">
      <c r="A142" s="3" t="s">
        <v>206</v>
      </c>
      <c r="B142" s="148"/>
      <c r="C142" s="149"/>
      <c r="D142" s="149"/>
      <c r="E142" s="149"/>
      <c r="F142" s="150"/>
      <c r="G142" s="150"/>
      <c r="H142" s="151"/>
    </row>
    <row r="143" spans="1:8" ht="18" hidden="1" customHeight="1" outlineLevel="1">
      <c r="A143" s="3" t="s">
        <v>207</v>
      </c>
      <c r="B143" s="148"/>
      <c r="C143" s="149">
        <v>1</v>
      </c>
      <c r="D143" s="149">
        <v>3</v>
      </c>
      <c r="E143" s="149"/>
      <c r="F143" s="150">
        <v>5000</v>
      </c>
      <c r="G143" s="150">
        <v>8059</v>
      </c>
      <c r="H143" s="151"/>
    </row>
    <row r="144" spans="1:8" ht="18" hidden="1" customHeight="1" outlineLevel="1">
      <c r="A144" s="3" t="s">
        <v>218</v>
      </c>
      <c r="B144" s="148"/>
      <c r="C144" s="149">
        <v>0</v>
      </c>
      <c r="D144" s="149">
        <v>1</v>
      </c>
      <c r="E144" s="149">
        <v>0</v>
      </c>
      <c r="F144" s="150">
        <v>2141.2354999999998</v>
      </c>
      <c r="G144" s="150">
        <v>1910.7091</v>
      </c>
      <c r="H144" s="151">
        <v>0</v>
      </c>
    </row>
    <row r="145" spans="1:8" ht="18" customHeight="1" collapsed="1">
      <c r="A145" s="3"/>
      <c r="B145" s="148" t="s">
        <v>370</v>
      </c>
      <c r="C145" s="152">
        <f>SUM($C$141:$C$144)</f>
        <v>3</v>
      </c>
      <c r="D145" s="152">
        <f>SUM($D$141:$D$144)</f>
        <v>4</v>
      </c>
      <c r="E145" s="152">
        <f>SUM($E$141:$E$144)</f>
        <v>0</v>
      </c>
      <c r="F145" s="153">
        <f>SUM($F$141:$F$144)</f>
        <v>7141.2354999999998</v>
      </c>
      <c r="G145" s="153">
        <f>SUM($G$141:$G$144)</f>
        <v>9969.7091</v>
      </c>
      <c r="H145" s="154">
        <f>SUM($H$141:$H$144)</f>
        <v>0</v>
      </c>
    </row>
    <row r="146" spans="1:8" ht="18" hidden="1" customHeight="1" outlineLevel="1">
      <c r="A146" s="3" t="s">
        <v>206</v>
      </c>
      <c r="B146" s="148"/>
      <c r="C146" s="149"/>
      <c r="D146" s="149"/>
      <c r="E146" s="149"/>
      <c r="F146" s="150"/>
      <c r="G146" s="150"/>
      <c r="H146" s="151"/>
    </row>
    <row r="147" spans="1:8" ht="18" hidden="1" customHeight="1" outlineLevel="1">
      <c r="A147" s="3" t="s">
        <v>207</v>
      </c>
      <c r="B147" s="148"/>
      <c r="C147" s="149">
        <v>1</v>
      </c>
      <c r="D147" s="149">
        <v>0</v>
      </c>
      <c r="E147" s="149"/>
      <c r="F147" s="150">
        <v>0</v>
      </c>
      <c r="G147" s="150">
        <v>0</v>
      </c>
      <c r="H147" s="151"/>
    </row>
    <row r="148" spans="1:8" ht="18" hidden="1" customHeight="1" outlineLevel="1">
      <c r="A148" s="3" t="s">
        <v>218</v>
      </c>
      <c r="B148" s="148"/>
      <c r="C148" s="149">
        <v>6</v>
      </c>
      <c r="D148" s="149">
        <v>3</v>
      </c>
      <c r="E148" s="149">
        <v>3</v>
      </c>
      <c r="F148" s="150">
        <v>2940.5164</v>
      </c>
      <c r="G148" s="150">
        <v>2623.9389999999999</v>
      </c>
      <c r="H148" s="151">
        <v>0</v>
      </c>
    </row>
    <row r="149" spans="1:8" ht="18" customHeight="1" collapsed="1">
      <c r="A149" s="3"/>
      <c r="B149" s="148" t="s">
        <v>371</v>
      </c>
      <c r="C149" s="152">
        <f>SUM($C$146:$C$148)</f>
        <v>7</v>
      </c>
      <c r="D149" s="152">
        <f>SUM($D$146:$D$148)</f>
        <v>3</v>
      </c>
      <c r="E149" s="152">
        <f>SUM($E$146:$E$148)</f>
        <v>3</v>
      </c>
      <c r="F149" s="153">
        <f>SUM($F$146:$F$148)</f>
        <v>2940.5164</v>
      </c>
      <c r="G149" s="153">
        <f>SUM($G$146:$G$148)</f>
        <v>2623.9389999999999</v>
      </c>
      <c r="H149" s="154">
        <f>SUM($H$146:$H$148)</f>
        <v>0</v>
      </c>
    </row>
    <row r="150" spans="1:8" ht="18" hidden="1" customHeight="1" outlineLevel="1">
      <c r="A150" s="3" t="s">
        <v>203</v>
      </c>
      <c r="B150" s="148"/>
      <c r="C150" s="149">
        <v>1</v>
      </c>
      <c r="D150" s="149">
        <v>0</v>
      </c>
      <c r="E150" s="149"/>
      <c r="F150" s="150">
        <v>0</v>
      </c>
      <c r="G150" s="150">
        <v>0</v>
      </c>
      <c r="H150" s="151"/>
    </row>
    <row r="151" spans="1:8" ht="18" hidden="1" customHeight="1" outlineLevel="1">
      <c r="A151" s="3" t="s">
        <v>206</v>
      </c>
      <c r="B151" s="148"/>
      <c r="C151" s="149">
        <v>2</v>
      </c>
      <c r="D151" s="149">
        <v>1</v>
      </c>
      <c r="E151" s="149"/>
      <c r="F151" s="150"/>
      <c r="G151" s="150">
        <v>-10000</v>
      </c>
      <c r="H151" s="151"/>
    </row>
    <row r="152" spans="1:8" ht="18" hidden="1" customHeight="1" outlineLevel="1">
      <c r="A152" s="3" t="s">
        <v>207</v>
      </c>
      <c r="B152" s="148"/>
      <c r="C152" s="149">
        <v>2</v>
      </c>
      <c r="D152" s="149">
        <v>4</v>
      </c>
      <c r="E152" s="149"/>
      <c r="F152" s="150">
        <v>126160</v>
      </c>
      <c r="G152" s="150">
        <v>5916</v>
      </c>
      <c r="H152" s="151"/>
    </row>
    <row r="153" spans="1:8" ht="18" hidden="1" customHeight="1" outlineLevel="1">
      <c r="A153" s="3" t="s">
        <v>218</v>
      </c>
      <c r="B153" s="148"/>
      <c r="C153" s="149">
        <v>0</v>
      </c>
      <c r="D153" s="149">
        <v>0</v>
      </c>
      <c r="E153" s="149">
        <v>0</v>
      </c>
      <c r="F153" s="150">
        <v>0</v>
      </c>
      <c r="G153" s="150">
        <v>0</v>
      </c>
      <c r="H153" s="151">
        <v>0</v>
      </c>
    </row>
    <row r="154" spans="1:8" ht="18" customHeight="1" collapsed="1">
      <c r="A154" s="3"/>
      <c r="B154" s="148" t="s">
        <v>372</v>
      </c>
      <c r="C154" s="152">
        <f>SUM($C$150:$C$153)</f>
        <v>5</v>
      </c>
      <c r="D154" s="152">
        <f>SUM($D$150:$D$153)</f>
        <v>5</v>
      </c>
      <c r="E154" s="152">
        <f>SUM($E$150:$E$153)</f>
        <v>0</v>
      </c>
      <c r="F154" s="153">
        <f>SUM($F$150:$F$153)</f>
        <v>126160</v>
      </c>
      <c r="G154" s="153">
        <f>SUM($G$150:$G$153)</f>
        <v>-4084</v>
      </c>
      <c r="H154" s="154">
        <f>SUM($H$150:$H$153)</f>
        <v>0</v>
      </c>
    </row>
    <row r="155" spans="1:8" ht="18" hidden="1" customHeight="1" outlineLevel="1">
      <c r="A155" s="3" t="s">
        <v>203</v>
      </c>
      <c r="B155" s="148"/>
      <c r="C155" s="149">
        <v>1</v>
      </c>
      <c r="D155" s="149">
        <v>2</v>
      </c>
      <c r="E155" s="149"/>
      <c r="F155" s="150">
        <v>3450</v>
      </c>
      <c r="G155" s="150">
        <v>827.6</v>
      </c>
      <c r="H155" s="151"/>
    </row>
    <row r="156" spans="1:8" ht="18" hidden="1" customHeight="1" outlineLevel="1">
      <c r="A156" s="3" t="s">
        <v>205</v>
      </c>
      <c r="B156" s="148"/>
      <c r="C156" s="149">
        <v>1</v>
      </c>
      <c r="D156" s="149">
        <v>2</v>
      </c>
      <c r="E156" s="149">
        <v>0</v>
      </c>
      <c r="F156" s="150">
        <v>-25000</v>
      </c>
      <c r="G156" s="150">
        <v>6341</v>
      </c>
      <c r="H156" s="151"/>
    </row>
    <row r="157" spans="1:8" ht="18" hidden="1" customHeight="1" outlineLevel="1">
      <c r="A157" s="3" t="s">
        <v>206</v>
      </c>
      <c r="B157" s="148"/>
      <c r="C157" s="149">
        <v>1</v>
      </c>
      <c r="D157" s="149">
        <v>2</v>
      </c>
      <c r="E157" s="149"/>
      <c r="F157" s="150"/>
      <c r="G157" s="150">
        <v>-2236</v>
      </c>
      <c r="H157" s="151"/>
    </row>
    <row r="158" spans="1:8" ht="18" hidden="1" customHeight="1" outlineLevel="1">
      <c r="A158" s="3" t="s">
        <v>207</v>
      </c>
      <c r="B158" s="148"/>
      <c r="C158" s="149">
        <v>3</v>
      </c>
      <c r="D158" s="149">
        <v>5</v>
      </c>
      <c r="E158" s="149"/>
      <c r="F158" s="150">
        <v>0</v>
      </c>
      <c r="G158" s="150">
        <v>40026</v>
      </c>
      <c r="H158" s="151"/>
    </row>
    <row r="159" spans="1:8" ht="18" customHeight="1" collapsed="1">
      <c r="A159" s="3"/>
      <c r="B159" s="148" t="s">
        <v>373</v>
      </c>
      <c r="C159" s="152">
        <f>SUM($C$155:$C$158)</f>
        <v>6</v>
      </c>
      <c r="D159" s="152">
        <f>SUM($D$155:$D$158)</f>
        <v>11</v>
      </c>
      <c r="E159" s="152">
        <f>SUM($E$155:$E$158)</f>
        <v>0</v>
      </c>
      <c r="F159" s="153">
        <f>SUM($F$155:$F$158)</f>
        <v>-21550</v>
      </c>
      <c r="G159" s="153">
        <f>SUM($G$155:$G$158)</f>
        <v>44958.6</v>
      </c>
      <c r="H159" s="154">
        <f>SUM($H$155:$H$158)</f>
        <v>0</v>
      </c>
    </row>
    <row r="160" spans="1:8" ht="18" hidden="1" customHeight="1" outlineLevel="1">
      <c r="A160" s="3" t="s">
        <v>203</v>
      </c>
      <c r="B160" s="148"/>
      <c r="C160" s="149">
        <v>0</v>
      </c>
      <c r="D160" s="149">
        <v>1</v>
      </c>
      <c r="E160" s="149"/>
      <c r="F160" s="150">
        <v>0</v>
      </c>
      <c r="G160" s="150">
        <v>25500</v>
      </c>
      <c r="H160" s="151"/>
    </row>
    <row r="161" spans="1:8" ht="18" hidden="1" customHeight="1" outlineLevel="1">
      <c r="A161" s="3" t="s">
        <v>205</v>
      </c>
      <c r="B161" s="148"/>
      <c r="C161" s="149">
        <v>2</v>
      </c>
      <c r="D161" s="149">
        <v>2</v>
      </c>
      <c r="E161" s="149">
        <v>0</v>
      </c>
      <c r="F161" s="150">
        <v>0</v>
      </c>
      <c r="G161" s="150">
        <v>2752</v>
      </c>
      <c r="H161" s="151"/>
    </row>
    <row r="162" spans="1:8" ht="18" hidden="1" customHeight="1" outlineLevel="1">
      <c r="A162" s="3" t="s">
        <v>206</v>
      </c>
      <c r="B162" s="148"/>
      <c r="C162" s="149">
        <v>1</v>
      </c>
      <c r="D162" s="149">
        <v>1</v>
      </c>
      <c r="E162" s="149"/>
      <c r="F162" s="150"/>
      <c r="G162" s="150"/>
      <c r="H162" s="151"/>
    </row>
    <row r="163" spans="1:8" ht="18" hidden="1" customHeight="1" outlineLevel="1">
      <c r="A163" s="3" t="s">
        <v>207</v>
      </c>
      <c r="B163" s="148"/>
      <c r="C163" s="149">
        <v>2</v>
      </c>
      <c r="D163" s="149">
        <v>0</v>
      </c>
      <c r="E163" s="149"/>
      <c r="F163" s="150">
        <v>0</v>
      </c>
      <c r="G163" s="150">
        <v>0</v>
      </c>
      <c r="H163" s="151"/>
    </row>
    <row r="164" spans="1:8" ht="18" customHeight="1" collapsed="1">
      <c r="A164" s="3"/>
      <c r="B164" s="148" t="s">
        <v>374</v>
      </c>
      <c r="C164" s="152">
        <f>SUM($C$160:$C$163)</f>
        <v>5</v>
      </c>
      <c r="D164" s="152">
        <f>SUM($D$160:$D$163)</f>
        <v>4</v>
      </c>
      <c r="E164" s="152">
        <f>SUM($E$160:$E$163)</f>
        <v>0</v>
      </c>
      <c r="F164" s="153">
        <f>SUM($F$160:$F$163)</f>
        <v>0</v>
      </c>
      <c r="G164" s="153">
        <f>SUM($G$160:$G$163)</f>
        <v>28252</v>
      </c>
      <c r="H164" s="154">
        <f>SUM($H$160:$H$163)</f>
        <v>0</v>
      </c>
    </row>
    <row r="165" spans="1:8" ht="18" hidden="1" customHeight="1" outlineLevel="1">
      <c r="A165" s="3" t="s">
        <v>203</v>
      </c>
      <c r="B165" s="148"/>
      <c r="C165" s="149">
        <v>1</v>
      </c>
      <c r="D165" s="149">
        <v>2</v>
      </c>
      <c r="E165" s="149"/>
      <c r="F165" s="150">
        <v>0</v>
      </c>
      <c r="G165" s="150">
        <v>4723</v>
      </c>
      <c r="H165" s="151"/>
    </row>
    <row r="166" spans="1:8" ht="18" hidden="1" customHeight="1" outlineLevel="1">
      <c r="A166" s="3" t="s">
        <v>205</v>
      </c>
      <c r="B166" s="148"/>
      <c r="C166" s="149"/>
      <c r="D166" s="149">
        <v>3</v>
      </c>
      <c r="E166" s="149">
        <v>0</v>
      </c>
      <c r="F166" s="150">
        <v>2534</v>
      </c>
      <c r="G166" s="150">
        <v>5012</v>
      </c>
      <c r="H166" s="151"/>
    </row>
    <row r="167" spans="1:8" ht="18" hidden="1" customHeight="1" outlineLevel="1">
      <c r="A167" s="3" t="s">
        <v>206</v>
      </c>
      <c r="B167" s="148"/>
      <c r="C167" s="149"/>
      <c r="D167" s="149">
        <v>1</v>
      </c>
      <c r="E167" s="149"/>
      <c r="F167" s="150">
        <v>-7500</v>
      </c>
      <c r="G167" s="150">
        <v>1405</v>
      </c>
      <c r="H167" s="151"/>
    </row>
    <row r="168" spans="1:8" ht="18" hidden="1" customHeight="1" outlineLevel="1">
      <c r="A168" s="3" t="s">
        <v>207</v>
      </c>
      <c r="B168" s="148"/>
      <c r="C168" s="149">
        <v>7</v>
      </c>
      <c r="D168" s="149">
        <v>6</v>
      </c>
      <c r="E168" s="149"/>
      <c r="F168" s="150">
        <v>101613</v>
      </c>
      <c r="G168" s="150">
        <v>22251</v>
      </c>
      <c r="H168" s="151"/>
    </row>
    <row r="169" spans="1:8" ht="18" customHeight="1" collapsed="1">
      <c r="A169" s="3"/>
      <c r="B169" s="148" t="s">
        <v>375</v>
      </c>
      <c r="C169" s="152">
        <f>SUM($C$165:$C$168)</f>
        <v>8</v>
      </c>
      <c r="D169" s="152">
        <f>SUM($D$165:$D$168)</f>
        <v>12</v>
      </c>
      <c r="E169" s="152">
        <f>SUM($E$165:$E$168)</f>
        <v>0</v>
      </c>
      <c r="F169" s="153">
        <f>SUM($F$165:$F$168)</f>
        <v>96647</v>
      </c>
      <c r="G169" s="153">
        <f>SUM($G$165:$G$168)</f>
        <v>33391</v>
      </c>
      <c r="H169" s="154">
        <f>SUM($H$165:$H$168)</f>
        <v>0</v>
      </c>
    </row>
    <row r="170" spans="1:8" ht="18" hidden="1" customHeight="1" outlineLevel="1">
      <c r="A170" s="3" t="s">
        <v>203</v>
      </c>
      <c r="B170" s="148"/>
      <c r="C170" s="149">
        <v>0</v>
      </c>
      <c r="D170" s="149">
        <v>3</v>
      </c>
      <c r="E170" s="149"/>
      <c r="F170" s="150">
        <v>-4658.08</v>
      </c>
      <c r="G170" s="150">
        <v>-2500</v>
      </c>
      <c r="H170" s="151"/>
    </row>
    <row r="171" spans="1:8" ht="18" hidden="1" customHeight="1" outlineLevel="1">
      <c r="A171" s="3" t="s">
        <v>205</v>
      </c>
      <c r="B171" s="148"/>
      <c r="C171" s="149">
        <v>2</v>
      </c>
      <c r="D171" s="149">
        <v>1</v>
      </c>
      <c r="E171" s="149">
        <v>0</v>
      </c>
      <c r="F171" s="150">
        <v>0</v>
      </c>
      <c r="G171" s="150">
        <v>3863</v>
      </c>
      <c r="H171" s="151"/>
    </row>
    <row r="172" spans="1:8" ht="18" hidden="1" customHeight="1" outlineLevel="1">
      <c r="A172" s="3" t="s">
        <v>206</v>
      </c>
      <c r="B172" s="148"/>
      <c r="C172" s="149"/>
      <c r="D172" s="149"/>
      <c r="E172" s="149"/>
      <c r="F172" s="150"/>
      <c r="G172" s="150"/>
      <c r="H172" s="151"/>
    </row>
    <row r="173" spans="1:8" ht="18" hidden="1" customHeight="1" outlineLevel="1">
      <c r="A173" s="3" t="s">
        <v>207</v>
      </c>
      <c r="B173" s="148"/>
      <c r="C173" s="149">
        <v>1</v>
      </c>
      <c r="D173" s="149">
        <v>9</v>
      </c>
      <c r="E173" s="149"/>
      <c r="F173" s="150">
        <v>29830</v>
      </c>
      <c r="G173" s="150">
        <v>13097</v>
      </c>
      <c r="H173" s="151"/>
    </row>
    <row r="174" spans="1:8" ht="18" hidden="1" customHeight="1" outlineLevel="1">
      <c r="A174" s="3" t="s">
        <v>208</v>
      </c>
      <c r="B174" s="148"/>
      <c r="C174" s="149">
        <v>3</v>
      </c>
      <c r="D174" s="149">
        <v>3</v>
      </c>
      <c r="E174" s="149">
        <v>0</v>
      </c>
      <c r="F174" s="150">
        <v>17625</v>
      </c>
      <c r="G174" s="150">
        <v>24712</v>
      </c>
      <c r="H174" s="151"/>
    </row>
    <row r="175" spans="1:8" ht="18" hidden="1" customHeight="1" outlineLevel="1">
      <c r="A175" s="3" t="s">
        <v>212</v>
      </c>
      <c r="B175" s="148"/>
      <c r="C175" s="149">
        <v>1</v>
      </c>
      <c r="D175" s="149">
        <v>1</v>
      </c>
      <c r="E175" s="149">
        <v>0</v>
      </c>
      <c r="F175" s="150">
        <v>-1676.45</v>
      </c>
      <c r="G175" s="150">
        <v>0</v>
      </c>
      <c r="H175" s="151">
        <v>0</v>
      </c>
    </row>
    <row r="176" spans="1:8" ht="18" customHeight="1" collapsed="1">
      <c r="A176" s="3"/>
      <c r="B176" s="148" t="s">
        <v>376</v>
      </c>
      <c r="C176" s="152">
        <f>SUM($C$170:$C$175)</f>
        <v>7</v>
      </c>
      <c r="D176" s="152">
        <f>SUM($D$170:$D$175)</f>
        <v>17</v>
      </c>
      <c r="E176" s="152">
        <f>SUM($E$170:$E$175)</f>
        <v>0</v>
      </c>
      <c r="F176" s="153">
        <f>SUM($F$170:$F$175)</f>
        <v>41120.47</v>
      </c>
      <c r="G176" s="153">
        <f>SUM($G$170:$G$175)</f>
        <v>39172</v>
      </c>
      <c r="H176" s="154">
        <f>SUM($H$170:$H$175)</f>
        <v>0</v>
      </c>
    </row>
    <row r="177" spans="1:8" ht="18" hidden="1" customHeight="1" outlineLevel="1">
      <c r="A177" s="3" t="s">
        <v>203</v>
      </c>
      <c r="B177" s="148"/>
      <c r="C177" s="149">
        <v>1</v>
      </c>
      <c r="D177" s="149">
        <v>0</v>
      </c>
      <c r="E177" s="149"/>
      <c r="F177" s="150">
        <v>0</v>
      </c>
      <c r="G177" s="150">
        <v>0</v>
      </c>
      <c r="H177" s="151"/>
    </row>
    <row r="178" spans="1:8" ht="18" hidden="1" customHeight="1" outlineLevel="1">
      <c r="A178" s="3" t="s">
        <v>204</v>
      </c>
      <c r="B178" s="148"/>
      <c r="C178" s="149">
        <v>2</v>
      </c>
      <c r="D178" s="149">
        <v>2</v>
      </c>
      <c r="E178" s="149">
        <v>0</v>
      </c>
      <c r="F178" s="150">
        <v>18174</v>
      </c>
      <c r="G178" s="150">
        <v>6315</v>
      </c>
      <c r="H178" s="151"/>
    </row>
    <row r="179" spans="1:8" ht="18" hidden="1" customHeight="1" outlineLevel="1">
      <c r="A179" s="3" t="s">
        <v>205</v>
      </c>
      <c r="B179" s="148"/>
      <c r="C179" s="149"/>
      <c r="D179" s="149">
        <v>3</v>
      </c>
      <c r="E179" s="149">
        <v>0</v>
      </c>
      <c r="F179" s="150">
        <v>0</v>
      </c>
      <c r="G179" s="150">
        <v>-20404</v>
      </c>
      <c r="H179" s="151"/>
    </row>
    <row r="180" spans="1:8" ht="18" hidden="1" customHeight="1" outlineLevel="1">
      <c r="A180" s="3" t="s">
        <v>206</v>
      </c>
      <c r="B180" s="148"/>
      <c r="C180" s="149"/>
      <c r="D180" s="149"/>
      <c r="E180" s="149"/>
      <c r="F180" s="150"/>
      <c r="G180" s="150"/>
      <c r="H180" s="151"/>
    </row>
    <row r="181" spans="1:8" ht="18" hidden="1" customHeight="1" outlineLevel="1">
      <c r="A181" s="3" t="s">
        <v>207</v>
      </c>
      <c r="B181" s="148"/>
      <c r="C181" s="149">
        <v>0</v>
      </c>
      <c r="D181" s="149">
        <v>2</v>
      </c>
      <c r="E181" s="149"/>
      <c r="F181" s="150">
        <v>-715</v>
      </c>
      <c r="G181" s="150">
        <v>6480</v>
      </c>
      <c r="H181" s="151"/>
    </row>
    <row r="182" spans="1:8" ht="18" hidden="1" customHeight="1" outlineLevel="1">
      <c r="A182" s="3" t="s">
        <v>208</v>
      </c>
      <c r="B182" s="148"/>
      <c r="C182" s="149">
        <v>92</v>
      </c>
      <c r="D182" s="149">
        <v>9</v>
      </c>
      <c r="E182" s="149">
        <v>51</v>
      </c>
      <c r="F182" s="150">
        <v>349383</v>
      </c>
      <c r="G182" s="150">
        <v>276772</v>
      </c>
      <c r="H182" s="151"/>
    </row>
    <row r="183" spans="1:8" ht="18" hidden="1" customHeight="1" outlineLevel="1">
      <c r="A183" s="3" t="s">
        <v>218</v>
      </c>
      <c r="B183" s="148"/>
      <c r="C183" s="149">
        <v>0</v>
      </c>
      <c r="D183" s="149">
        <v>3</v>
      </c>
      <c r="E183" s="149">
        <v>0</v>
      </c>
      <c r="F183" s="150">
        <v>10147.4051</v>
      </c>
      <c r="G183" s="150">
        <v>9054.9307000000008</v>
      </c>
      <c r="H183" s="151">
        <v>0</v>
      </c>
    </row>
    <row r="184" spans="1:8" ht="18" hidden="1" customHeight="1" outlineLevel="1">
      <c r="A184" s="3" t="s">
        <v>220</v>
      </c>
      <c r="B184" s="148"/>
      <c r="C184" s="149">
        <v>1</v>
      </c>
      <c r="D184" s="149">
        <v>1</v>
      </c>
      <c r="E184" s="149"/>
      <c r="F184" s="150">
        <v>0</v>
      </c>
      <c r="G184" s="150">
        <v>11943</v>
      </c>
      <c r="H184" s="151"/>
    </row>
    <row r="185" spans="1:8" ht="18" customHeight="1" collapsed="1">
      <c r="A185" s="3"/>
      <c r="B185" s="148" t="s">
        <v>377</v>
      </c>
      <c r="C185" s="152">
        <f>SUM($C$177:$C$184)</f>
        <v>96</v>
      </c>
      <c r="D185" s="152">
        <f>SUM($D$177:$D$184)</f>
        <v>20</v>
      </c>
      <c r="E185" s="152">
        <f>SUM($E$177:$E$184)</f>
        <v>51</v>
      </c>
      <c r="F185" s="153">
        <f>SUM($F$177:$F$184)</f>
        <v>376989.40509999997</v>
      </c>
      <c r="G185" s="153">
        <f>SUM($G$177:$G$184)</f>
        <v>290160.93070000003</v>
      </c>
      <c r="H185" s="154">
        <f>SUM($H$177:$H$184)</f>
        <v>0</v>
      </c>
    </row>
    <row r="186" spans="1:8">
      <c r="B186" s="484" t="s">
        <v>378</v>
      </c>
      <c r="C186" s="485"/>
      <c r="D186" s="485"/>
      <c r="E186" s="485"/>
      <c r="F186" s="485"/>
      <c r="G186" s="485"/>
      <c r="H186" s="486"/>
    </row>
    <row r="187" spans="1:8" ht="18" hidden="1" customHeight="1" outlineLevel="1">
      <c r="A187" s="3" t="s">
        <v>203</v>
      </c>
      <c r="B187" s="148"/>
      <c r="C187" s="149">
        <v>0</v>
      </c>
      <c r="D187" s="149">
        <v>0</v>
      </c>
      <c r="E187" s="149"/>
      <c r="F187" s="150">
        <v>0</v>
      </c>
      <c r="G187" s="150">
        <v>0</v>
      </c>
      <c r="H187" s="151"/>
    </row>
    <row r="188" spans="1:8" ht="18" hidden="1" customHeight="1" outlineLevel="1">
      <c r="A188" s="3" t="s">
        <v>217</v>
      </c>
      <c r="B188" s="148"/>
      <c r="C188" s="149">
        <v>0</v>
      </c>
      <c r="D188" s="149">
        <v>0</v>
      </c>
      <c r="E188" s="149">
        <v>0</v>
      </c>
      <c r="F188" s="150">
        <v>-491</v>
      </c>
      <c r="G188" s="150">
        <v>-64</v>
      </c>
      <c r="H188" s="151">
        <v>0</v>
      </c>
    </row>
    <row r="189" spans="1:8" ht="18" hidden="1" customHeight="1" outlineLevel="1">
      <c r="A189" s="3" t="s">
        <v>218</v>
      </c>
      <c r="B189" s="148"/>
      <c r="C189" s="149">
        <v>13</v>
      </c>
      <c r="D189" s="149">
        <v>8</v>
      </c>
      <c r="E189" s="149">
        <v>6</v>
      </c>
      <c r="F189" s="150">
        <v>49041.431100000002</v>
      </c>
      <c r="G189" s="150">
        <v>43761.607499999998</v>
      </c>
      <c r="H189" s="151">
        <v>0</v>
      </c>
    </row>
    <row r="190" spans="1:8" ht="18" customHeight="1" collapsed="1">
      <c r="A190" s="3"/>
      <c r="B190" s="148" t="s">
        <v>379</v>
      </c>
      <c r="C190" s="152">
        <f>SUM($C$187:$C$189)</f>
        <v>13</v>
      </c>
      <c r="D190" s="152">
        <f>SUM($D$187:$D$189)</f>
        <v>8</v>
      </c>
      <c r="E190" s="152">
        <f>SUM($E$187:$E$189)</f>
        <v>6</v>
      </c>
      <c r="F190" s="153">
        <f>SUM($F$187:$F$189)</f>
        <v>48550.431100000002</v>
      </c>
      <c r="G190" s="153">
        <f>SUM($G$187:$G$189)</f>
        <v>43697.607499999998</v>
      </c>
      <c r="H190" s="154">
        <f>SUM($H$187:$H$189)</f>
        <v>0</v>
      </c>
    </row>
    <row r="191" spans="1:8" ht="18" hidden="1" customHeight="1" outlineLevel="1">
      <c r="A191" s="3" t="s">
        <v>203</v>
      </c>
      <c r="B191" s="148"/>
      <c r="C191" s="149">
        <v>2</v>
      </c>
      <c r="D191" s="149">
        <v>3</v>
      </c>
      <c r="E191" s="149"/>
      <c r="F191" s="150">
        <v>2610.09</v>
      </c>
      <c r="G191" s="150">
        <v>38079</v>
      </c>
      <c r="H191" s="151"/>
    </row>
    <row r="192" spans="1:8" ht="18" hidden="1" customHeight="1" outlineLevel="1">
      <c r="A192" s="3" t="s">
        <v>205</v>
      </c>
      <c r="B192" s="148"/>
      <c r="C192" s="149">
        <v>2</v>
      </c>
      <c r="D192" s="149">
        <v>9</v>
      </c>
      <c r="E192" s="149">
        <v>0</v>
      </c>
      <c r="F192" s="150">
        <v>-251100</v>
      </c>
      <c r="G192" s="150">
        <v>-245166</v>
      </c>
      <c r="H192" s="151"/>
    </row>
    <row r="193" spans="1:8" ht="18" hidden="1" customHeight="1" outlineLevel="1">
      <c r="A193" s="3" t="s">
        <v>206</v>
      </c>
      <c r="B193" s="148"/>
      <c r="C193" s="149"/>
      <c r="D193" s="149">
        <v>3</v>
      </c>
      <c r="E193" s="149"/>
      <c r="F193" s="150"/>
      <c r="G193" s="150">
        <v>-331</v>
      </c>
      <c r="H193" s="151"/>
    </row>
    <row r="194" spans="1:8" ht="18" hidden="1" customHeight="1" outlineLevel="1">
      <c r="A194" s="3" t="s">
        <v>207</v>
      </c>
      <c r="B194" s="148"/>
      <c r="C194" s="149">
        <v>11</v>
      </c>
      <c r="D194" s="149">
        <v>53</v>
      </c>
      <c r="E194" s="149"/>
      <c r="F194" s="150">
        <v>286479</v>
      </c>
      <c r="G194" s="150">
        <v>-192182</v>
      </c>
      <c r="H194" s="151"/>
    </row>
    <row r="195" spans="1:8" ht="18" hidden="1" customHeight="1" outlineLevel="1">
      <c r="A195" s="3" t="s">
        <v>212</v>
      </c>
      <c r="B195" s="148"/>
      <c r="C195" s="149">
        <v>2</v>
      </c>
      <c r="D195" s="149">
        <v>2</v>
      </c>
      <c r="E195" s="149">
        <v>0</v>
      </c>
      <c r="F195" s="150">
        <v>9000</v>
      </c>
      <c r="G195" s="150">
        <v>0</v>
      </c>
      <c r="H195" s="151"/>
    </row>
    <row r="196" spans="1:8" ht="18" hidden="1" customHeight="1" outlineLevel="1">
      <c r="A196" s="3" t="s">
        <v>213</v>
      </c>
      <c r="B196" s="148"/>
      <c r="C196" s="149">
        <v>0</v>
      </c>
      <c r="D196" s="149">
        <v>2</v>
      </c>
      <c r="E196" s="149"/>
      <c r="F196" s="150">
        <v>10000</v>
      </c>
      <c r="G196" s="150">
        <v>11864</v>
      </c>
      <c r="H196" s="151"/>
    </row>
    <row r="197" spans="1:8" ht="18" hidden="1" customHeight="1" outlineLevel="1">
      <c r="A197" s="3" t="s">
        <v>217</v>
      </c>
      <c r="B197" s="148"/>
      <c r="C197" s="149">
        <v>3</v>
      </c>
      <c r="D197" s="149">
        <v>2</v>
      </c>
      <c r="E197" s="149">
        <v>0</v>
      </c>
      <c r="F197" s="150">
        <v>41230</v>
      </c>
      <c r="G197" s="150">
        <v>2136</v>
      </c>
      <c r="H197" s="151">
        <v>0</v>
      </c>
    </row>
    <row r="198" spans="1:8" ht="18" hidden="1" customHeight="1" outlineLevel="1">
      <c r="A198" s="3" t="s">
        <v>217</v>
      </c>
      <c r="B198" s="148"/>
      <c r="C198" s="149">
        <v>1</v>
      </c>
      <c r="D198" s="149">
        <v>1</v>
      </c>
      <c r="E198" s="149">
        <v>0</v>
      </c>
      <c r="F198" s="150">
        <v>-81</v>
      </c>
      <c r="G198" s="150">
        <v>-28198</v>
      </c>
      <c r="H198" s="151">
        <v>78285</v>
      </c>
    </row>
    <row r="199" spans="1:8" ht="18" hidden="1" customHeight="1" outlineLevel="1">
      <c r="A199" s="3" t="s">
        <v>218</v>
      </c>
      <c r="B199" s="148"/>
      <c r="C199" s="149">
        <v>3</v>
      </c>
      <c r="D199" s="149">
        <v>0</v>
      </c>
      <c r="E199" s="149">
        <v>0</v>
      </c>
      <c r="F199" s="150">
        <v>0</v>
      </c>
      <c r="G199" s="150">
        <v>0</v>
      </c>
      <c r="H199" s="151">
        <v>0</v>
      </c>
    </row>
    <row r="200" spans="1:8" ht="18" customHeight="1" collapsed="1">
      <c r="A200" s="3"/>
      <c r="B200" s="148" t="s">
        <v>380</v>
      </c>
      <c r="C200" s="152">
        <f>SUM($C$191:$C$199)</f>
        <v>24</v>
      </c>
      <c r="D200" s="152">
        <f>SUM($D$191:$D$199)</f>
        <v>75</v>
      </c>
      <c r="E200" s="152">
        <f>SUM($E$191:$E$199)</f>
        <v>0</v>
      </c>
      <c r="F200" s="153">
        <f>SUM($F$191:$F$199)</f>
        <v>98138.09</v>
      </c>
      <c r="G200" s="153">
        <f>SUM($G$191:$G$199)</f>
        <v>-413798</v>
      </c>
      <c r="H200" s="154">
        <f>SUM($H$191:$H$199)</f>
        <v>78285</v>
      </c>
    </row>
    <row r="201" spans="1:8" ht="18" hidden="1" customHeight="1" outlineLevel="1">
      <c r="A201" s="3" t="s">
        <v>205</v>
      </c>
      <c r="B201" s="148"/>
      <c r="C201" s="149">
        <v>1</v>
      </c>
      <c r="D201" s="149">
        <v>0</v>
      </c>
      <c r="E201" s="149">
        <v>0</v>
      </c>
      <c r="F201" s="150">
        <v>0</v>
      </c>
      <c r="G201" s="150">
        <v>0</v>
      </c>
      <c r="H201" s="151"/>
    </row>
    <row r="202" spans="1:8" ht="18" hidden="1" customHeight="1" outlineLevel="1">
      <c r="A202" s="3" t="s">
        <v>206</v>
      </c>
      <c r="B202" s="148"/>
      <c r="C202" s="149"/>
      <c r="D202" s="149">
        <v>1</v>
      </c>
      <c r="E202" s="149"/>
      <c r="F202" s="150"/>
      <c r="G202" s="150"/>
      <c r="H202" s="151"/>
    </row>
    <row r="203" spans="1:8" ht="18" hidden="1" customHeight="1" outlineLevel="1">
      <c r="A203" s="3" t="s">
        <v>207</v>
      </c>
      <c r="B203" s="148"/>
      <c r="C203" s="149">
        <v>0</v>
      </c>
      <c r="D203" s="149">
        <v>1</v>
      </c>
      <c r="E203" s="149"/>
      <c r="F203" s="150">
        <v>0</v>
      </c>
      <c r="G203" s="150">
        <v>-2912</v>
      </c>
      <c r="H203" s="151"/>
    </row>
    <row r="204" spans="1:8" ht="18" hidden="1" customHeight="1" outlineLevel="1">
      <c r="A204" s="3" t="s">
        <v>208</v>
      </c>
      <c r="B204" s="148"/>
      <c r="C204" s="149">
        <v>0</v>
      </c>
      <c r="D204" s="149">
        <v>0</v>
      </c>
      <c r="E204" s="149">
        <v>0</v>
      </c>
      <c r="F204" s="150">
        <v>0</v>
      </c>
      <c r="G204" s="150">
        <v>-3418</v>
      </c>
      <c r="H204" s="151"/>
    </row>
    <row r="205" spans="1:8" ht="18" hidden="1" customHeight="1" outlineLevel="1">
      <c r="A205" s="3" t="s">
        <v>210</v>
      </c>
      <c r="B205" s="148"/>
      <c r="C205" s="149"/>
      <c r="D205" s="149"/>
      <c r="E205" s="149"/>
      <c r="F205" s="150"/>
      <c r="G205" s="150"/>
      <c r="H205" s="151"/>
    </row>
    <row r="206" spans="1:8" ht="18" hidden="1" customHeight="1" outlineLevel="1">
      <c r="A206" s="3" t="s">
        <v>217</v>
      </c>
      <c r="B206" s="148"/>
      <c r="C206" s="149">
        <v>1</v>
      </c>
      <c r="D206" s="149">
        <v>1</v>
      </c>
      <c r="E206" s="149">
        <v>0</v>
      </c>
      <c r="F206" s="150">
        <v>0</v>
      </c>
      <c r="G206" s="150">
        <v>0</v>
      </c>
      <c r="H206" s="151">
        <v>0</v>
      </c>
    </row>
    <row r="207" spans="1:8" ht="18" customHeight="1" collapsed="1">
      <c r="A207" s="3"/>
      <c r="B207" s="148" t="s">
        <v>381</v>
      </c>
      <c r="C207" s="152">
        <f>SUM($C$201:$C$206)</f>
        <v>2</v>
      </c>
      <c r="D207" s="152">
        <f>SUM($D$201:$D$206)</f>
        <v>3</v>
      </c>
      <c r="E207" s="152">
        <f>SUM($E$201:$E$206)</f>
        <v>0</v>
      </c>
      <c r="F207" s="153">
        <f>SUM($F$201:$F$206)</f>
        <v>0</v>
      </c>
      <c r="G207" s="153">
        <f>SUM($G$201:$G$206)</f>
        <v>-6330</v>
      </c>
      <c r="H207" s="154">
        <f>SUM($H$201:$H$206)</f>
        <v>0</v>
      </c>
    </row>
    <row r="208" spans="1:8" ht="18" hidden="1" customHeight="1" outlineLevel="1">
      <c r="A208" s="3" t="s">
        <v>203</v>
      </c>
      <c r="B208" s="148"/>
      <c r="C208" s="149">
        <v>0</v>
      </c>
      <c r="D208" s="149">
        <v>1</v>
      </c>
      <c r="E208" s="149"/>
      <c r="F208" s="150">
        <v>7000</v>
      </c>
      <c r="G208" s="150">
        <v>6022.5</v>
      </c>
      <c r="H208" s="151"/>
    </row>
    <row r="209" spans="1:8" ht="18" hidden="1" customHeight="1" outlineLevel="1">
      <c r="A209" s="3" t="s">
        <v>205</v>
      </c>
      <c r="B209" s="148"/>
      <c r="C209" s="149">
        <v>1</v>
      </c>
      <c r="D209" s="149">
        <v>0</v>
      </c>
      <c r="E209" s="149">
        <v>0</v>
      </c>
      <c r="F209" s="150">
        <v>0</v>
      </c>
      <c r="G209" s="150">
        <v>0</v>
      </c>
      <c r="H209" s="151"/>
    </row>
    <row r="210" spans="1:8" ht="18" hidden="1" customHeight="1" outlineLevel="1">
      <c r="A210" s="3" t="s">
        <v>206</v>
      </c>
      <c r="B210" s="148"/>
      <c r="C210" s="149"/>
      <c r="D210" s="149">
        <v>1</v>
      </c>
      <c r="E210" s="149"/>
      <c r="F210" s="150"/>
      <c r="G210" s="150">
        <v>-13743</v>
      </c>
      <c r="H210" s="151"/>
    </row>
    <row r="211" spans="1:8" ht="18" hidden="1" customHeight="1" outlineLevel="1">
      <c r="A211" s="3" t="s">
        <v>207</v>
      </c>
      <c r="B211" s="148"/>
      <c r="C211" s="149">
        <v>0</v>
      </c>
      <c r="D211" s="149">
        <v>5</v>
      </c>
      <c r="E211" s="149"/>
      <c r="F211" s="150">
        <v>0</v>
      </c>
      <c r="G211" s="150">
        <v>-206</v>
      </c>
      <c r="H211" s="151"/>
    </row>
    <row r="212" spans="1:8" ht="18" hidden="1" customHeight="1" outlineLevel="1">
      <c r="A212" s="3" t="s">
        <v>208</v>
      </c>
      <c r="B212" s="148"/>
      <c r="C212" s="149">
        <v>7</v>
      </c>
      <c r="D212" s="149">
        <v>0</v>
      </c>
      <c r="E212" s="149">
        <v>0</v>
      </c>
      <c r="F212" s="150">
        <v>0</v>
      </c>
      <c r="G212" s="150">
        <v>3169</v>
      </c>
      <c r="H212" s="151"/>
    </row>
    <row r="213" spans="1:8" ht="18" hidden="1" customHeight="1" outlineLevel="1">
      <c r="A213" s="3" t="s">
        <v>218</v>
      </c>
      <c r="B213" s="148"/>
      <c r="C213" s="149">
        <v>13</v>
      </c>
      <c r="D213" s="149">
        <v>9</v>
      </c>
      <c r="E213" s="149">
        <v>0</v>
      </c>
      <c r="F213" s="150">
        <v>10635.483200000001</v>
      </c>
      <c r="G213" s="150">
        <v>9490.4621000000006</v>
      </c>
      <c r="H213" s="151">
        <v>1023.869</v>
      </c>
    </row>
    <row r="214" spans="1:8" ht="18" customHeight="1" collapsed="1">
      <c r="A214" s="3"/>
      <c r="B214" s="148" t="s">
        <v>382</v>
      </c>
      <c r="C214" s="152">
        <f>SUM($C$208:$C$213)</f>
        <v>21</v>
      </c>
      <c r="D214" s="152">
        <f>SUM($D$208:$D$213)</f>
        <v>16</v>
      </c>
      <c r="E214" s="152">
        <f>SUM($E$208:$E$213)</f>
        <v>0</v>
      </c>
      <c r="F214" s="153">
        <f>SUM($F$208:$F$213)</f>
        <v>17635.483200000002</v>
      </c>
      <c r="G214" s="153">
        <f>SUM($G$208:$G$213)</f>
        <v>4732.9621000000006</v>
      </c>
      <c r="H214" s="154">
        <f>SUM($H$208:$H$213)</f>
        <v>1023.869</v>
      </c>
    </row>
    <row r="215" spans="1:8" ht="18" hidden="1" customHeight="1" outlineLevel="1">
      <c r="A215" s="3" t="s">
        <v>203</v>
      </c>
      <c r="B215" s="148"/>
      <c r="C215" s="149">
        <v>0</v>
      </c>
      <c r="D215" s="149">
        <v>0</v>
      </c>
      <c r="E215" s="149"/>
      <c r="F215" s="150">
        <v>0</v>
      </c>
      <c r="G215" s="150">
        <v>0</v>
      </c>
      <c r="H215" s="151"/>
    </row>
    <row r="216" spans="1:8" ht="18" hidden="1" customHeight="1" outlineLevel="1">
      <c r="A216" s="3" t="s">
        <v>206</v>
      </c>
      <c r="B216" s="148"/>
      <c r="C216" s="149"/>
      <c r="D216" s="149"/>
      <c r="E216" s="149"/>
      <c r="F216" s="150"/>
      <c r="G216" s="150"/>
      <c r="H216" s="151"/>
    </row>
    <row r="217" spans="1:8" ht="18" hidden="1" customHeight="1" outlineLevel="1">
      <c r="A217" s="3" t="s">
        <v>207</v>
      </c>
      <c r="B217" s="148"/>
      <c r="C217" s="149">
        <v>3</v>
      </c>
      <c r="D217" s="149">
        <v>4</v>
      </c>
      <c r="E217" s="149"/>
      <c r="F217" s="150">
        <v>55361</v>
      </c>
      <c r="G217" s="150">
        <v>-8378</v>
      </c>
      <c r="H217" s="151"/>
    </row>
    <row r="218" spans="1:8" ht="18" hidden="1" customHeight="1" outlineLevel="1">
      <c r="A218" s="3" t="s">
        <v>213</v>
      </c>
      <c r="B218" s="148"/>
      <c r="C218" s="149">
        <v>0</v>
      </c>
      <c r="D218" s="149">
        <v>0</v>
      </c>
      <c r="E218" s="149"/>
      <c r="F218" s="150"/>
      <c r="G218" s="150"/>
      <c r="H218" s="151"/>
    </row>
    <row r="219" spans="1:8" ht="18" customHeight="1" collapsed="1">
      <c r="A219" s="3"/>
      <c r="B219" s="148" t="s">
        <v>383</v>
      </c>
      <c r="C219" s="152">
        <f>SUM($C$215:$C$218)</f>
        <v>3</v>
      </c>
      <c r="D219" s="152">
        <f>SUM($D$215:$D$218)</f>
        <v>4</v>
      </c>
      <c r="E219" s="152">
        <f>SUM($E$215:$E$218)</f>
        <v>0</v>
      </c>
      <c r="F219" s="153">
        <f>SUM($F$215:$F$218)</f>
        <v>55361</v>
      </c>
      <c r="G219" s="153">
        <f>SUM($G$215:$G$218)</f>
        <v>-8378</v>
      </c>
      <c r="H219" s="154">
        <f>SUM($H$215:$H$218)</f>
        <v>0</v>
      </c>
    </row>
    <row r="220" spans="1:8" ht="18" hidden="1" customHeight="1" outlineLevel="1">
      <c r="A220" s="3" t="s">
        <v>203</v>
      </c>
      <c r="B220" s="148"/>
      <c r="C220" s="149">
        <v>1</v>
      </c>
      <c r="D220" s="149">
        <v>1</v>
      </c>
      <c r="E220" s="149"/>
      <c r="F220" s="150">
        <v>0</v>
      </c>
      <c r="G220" s="150">
        <v>4214.8</v>
      </c>
      <c r="H220" s="151"/>
    </row>
    <row r="221" spans="1:8" ht="18" hidden="1" customHeight="1" outlineLevel="1">
      <c r="A221" s="3" t="s">
        <v>205</v>
      </c>
      <c r="B221" s="148"/>
      <c r="C221" s="149"/>
      <c r="D221" s="149">
        <v>1</v>
      </c>
      <c r="E221" s="149">
        <v>0</v>
      </c>
      <c r="F221" s="150">
        <v>55000</v>
      </c>
      <c r="G221" s="150">
        <v>16099</v>
      </c>
      <c r="H221" s="151"/>
    </row>
    <row r="222" spans="1:8" ht="18" hidden="1" customHeight="1" outlineLevel="1">
      <c r="A222" s="3" t="s">
        <v>206</v>
      </c>
      <c r="B222" s="148"/>
      <c r="C222" s="149"/>
      <c r="D222" s="149">
        <v>1</v>
      </c>
      <c r="E222" s="149"/>
      <c r="F222" s="150"/>
      <c r="G222" s="150">
        <v>-9879</v>
      </c>
      <c r="H222" s="151"/>
    </row>
    <row r="223" spans="1:8" ht="18" hidden="1" customHeight="1" outlineLevel="1">
      <c r="A223" s="3" t="s">
        <v>207</v>
      </c>
      <c r="B223" s="148"/>
      <c r="C223" s="149">
        <v>1</v>
      </c>
      <c r="D223" s="149">
        <v>4</v>
      </c>
      <c r="E223" s="149"/>
      <c r="F223" s="150">
        <v>-27</v>
      </c>
      <c r="G223" s="150">
        <v>22649</v>
      </c>
      <c r="H223" s="151"/>
    </row>
    <row r="224" spans="1:8" ht="18" hidden="1" customHeight="1" outlineLevel="1">
      <c r="A224" s="3" t="s">
        <v>210</v>
      </c>
      <c r="B224" s="148"/>
      <c r="C224" s="149">
        <v>2</v>
      </c>
      <c r="D224" s="149">
        <v>1</v>
      </c>
      <c r="E224" s="149"/>
      <c r="F224" s="150">
        <v>50000</v>
      </c>
      <c r="G224" s="150">
        <v>750</v>
      </c>
      <c r="H224" s="151"/>
    </row>
    <row r="225" spans="1:8" ht="18" hidden="1" customHeight="1" outlineLevel="1">
      <c r="A225" s="3" t="s">
        <v>213</v>
      </c>
      <c r="B225" s="148"/>
      <c r="C225" s="149">
        <v>0</v>
      </c>
      <c r="D225" s="149">
        <v>0</v>
      </c>
      <c r="E225" s="149"/>
      <c r="F225" s="150"/>
      <c r="G225" s="150"/>
      <c r="H225" s="151"/>
    </row>
    <row r="226" spans="1:8" ht="18" customHeight="1" collapsed="1">
      <c r="A226" s="3"/>
      <c r="B226" s="148" t="s">
        <v>384</v>
      </c>
      <c r="C226" s="152">
        <f>SUM($C$220:$C$225)</f>
        <v>4</v>
      </c>
      <c r="D226" s="152">
        <f>SUM($D$220:$D$225)</f>
        <v>8</v>
      </c>
      <c r="E226" s="152">
        <f>SUM($E$220:$E$225)</f>
        <v>0</v>
      </c>
      <c r="F226" s="153">
        <f>SUM($F$220:$F$225)</f>
        <v>104973</v>
      </c>
      <c r="G226" s="153">
        <f>SUM($G$220:$G$225)</f>
        <v>33833.800000000003</v>
      </c>
      <c r="H226" s="154">
        <f>SUM($H$220:$H$225)</f>
        <v>0</v>
      </c>
    </row>
    <row r="227" spans="1:8" ht="18" hidden="1" customHeight="1" outlineLevel="1">
      <c r="A227" s="3" t="s">
        <v>203</v>
      </c>
      <c r="B227" s="148"/>
      <c r="C227" s="149">
        <v>0</v>
      </c>
      <c r="D227" s="149">
        <v>1</v>
      </c>
      <c r="E227" s="149"/>
      <c r="F227" s="150">
        <v>-7000</v>
      </c>
      <c r="G227" s="150">
        <v>0</v>
      </c>
      <c r="H227" s="151"/>
    </row>
    <row r="228" spans="1:8" ht="18" hidden="1" customHeight="1" outlineLevel="1">
      <c r="A228" s="3" t="s">
        <v>205</v>
      </c>
      <c r="B228" s="148"/>
      <c r="C228" s="149"/>
      <c r="D228" s="149">
        <v>2</v>
      </c>
      <c r="E228" s="149">
        <v>0</v>
      </c>
      <c r="F228" s="150">
        <v>0</v>
      </c>
      <c r="G228" s="150">
        <v>3392</v>
      </c>
      <c r="H228" s="151"/>
    </row>
    <row r="229" spans="1:8" ht="18" hidden="1" customHeight="1" outlineLevel="1">
      <c r="A229" s="3" t="s">
        <v>206</v>
      </c>
      <c r="B229" s="148"/>
      <c r="C229" s="149">
        <v>2</v>
      </c>
      <c r="D229" s="149">
        <v>2</v>
      </c>
      <c r="E229" s="149"/>
      <c r="F229" s="150">
        <v>560748</v>
      </c>
      <c r="G229" s="150">
        <v>18930</v>
      </c>
      <c r="H229" s="151"/>
    </row>
    <row r="230" spans="1:8" ht="18" hidden="1" customHeight="1" outlineLevel="1">
      <c r="A230" s="3" t="s">
        <v>207</v>
      </c>
      <c r="B230" s="148"/>
      <c r="C230" s="149">
        <v>0</v>
      </c>
      <c r="D230" s="149">
        <v>3</v>
      </c>
      <c r="E230" s="149"/>
      <c r="F230" s="150">
        <v>-4250</v>
      </c>
      <c r="G230" s="150">
        <v>2994</v>
      </c>
      <c r="H230" s="151"/>
    </row>
    <row r="231" spans="1:8" ht="18" hidden="1" customHeight="1" outlineLevel="1">
      <c r="A231" s="3" t="s">
        <v>213</v>
      </c>
      <c r="B231" s="148"/>
      <c r="C231" s="149">
        <v>48</v>
      </c>
      <c r="D231" s="149">
        <v>21</v>
      </c>
      <c r="E231" s="149"/>
      <c r="F231" s="150">
        <v>102446</v>
      </c>
      <c r="G231" s="150">
        <v>449877</v>
      </c>
      <c r="H231" s="151"/>
    </row>
    <row r="232" spans="1:8" ht="18" customHeight="1" collapsed="1">
      <c r="A232" s="3"/>
      <c r="B232" s="148" t="s">
        <v>385</v>
      </c>
      <c r="C232" s="152">
        <f>SUM($C$227:$C$231)</f>
        <v>50</v>
      </c>
      <c r="D232" s="152">
        <f>SUM($D$227:$D$231)</f>
        <v>29</v>
      </c>
      <c r="E232" s="152">
        <f>SUM($E$227:$E$231)</f>
        <v>0</v>
      </c>
      <c r="F232" s="153">
        <f>SUM($F$227:$F$231)</f>
        <v>651944</v>
      </c>
      <c r="G232" s="153">
        <f>SUM($G$227:$G$231)</f>
        <v>475193</v>
      </c>
      <c r="H232" s="154">
        <f>SUM($H$227:$H$231)</f>
        <v>0</v>
      </c>
    </row>
    <row r="233" spans="1:8" ht="18" hidden="1" customHeight="1" outlineLevel="1">
      <c r="A233" s="3" t="s">
        <v>203</v>
      </c>
      <c r="B233" s="148"/>
      <c r="C233" s="149">
        <v>1</v>
      </c>
      <c r="D233" s="149">
        <v>2</v>
      </c>
      <c r="E233" s="149"/>
      <c r="F233" s="150">
        <v>800000</v>
      </c>
      <c r="G233" s="150">
        <v>10809</v>
      </c>
      <c r="H233" s="151"/>
    </row>
    <row r="234" spans="1:8" ht="18" hidden="1" customHeight="1" outlineLevel="1">
      <c r="A234" s="3" t="s">
        <v>204</v>
      </c>
      <c r="B234" s="148"/>
      <c r="C234" s="149">
        <v>1</v>
      </c>
      <c r="D234" s="149">
        <v>1</v>
      </c>
      <c r="E234" s="149">
        <v>0</v>
      </c>
      <c r="F234" s="150">
        <v>-4874</v>
      </c>
      <c r="G234" s="150">
        <v>-30485</v>
      </c>
      <c r="H234" s="151"/>
    </row>
    <row r="235" spans="1:8" ht="18" hidden="1" customHeight="1" outlineLevel="1">
      <c r="A235" s="3" t="s">
        <v>205</v>
      </c>
      <c r="B235" s="148"/>
      <c r="C235" s="149"/>
      <c r="D235" s="149">
        <v>3</v>
      </c>
      <c r="E235" s="149">
        <v>0</v>
      </c>
      <c r="F235" s="150">
        <v>4920</v>
      </c>
      <c r="G235" s="150">
        <v>4788</v>
      </c>
      <c r="H235" s="151"/>
    </row>
    <row r="236" spans="1:8" ht="18" hidden="1" customHeight="1" outlineLevel="1">
      <c r="A236" s="3" t="s">
        <v>206</v>
      </c>
      <c r="B236" s="148"/>
      <c r="C236" s="149"/>
      <c r="D236" s="149"/>
      <c r="E236" s="149"/>
      <c r="F236" s="150"/>
      <c r="G236" s="150"/>
      <c r="H236" s="151"/>
    </row>
    <row r="237" spans="1:8" ht="18" hidden="1" customHeight="1" outlineLevel="1">
      <c r="A237" s="3" t="s">
        <v>207</v>
      </c>
      <c r="B237" s="148"/>
      <c r="C237" s="149">
        <v>1</v>
      </c>
      <c r="D237" s="149">
        <v>2</v>
      </c>
      <c r="E237" s="149"/>
      <c r="F237" s="150">
        <v>0</v>
      </c>
      <c r="G237" s="150">
        <v>22743</v>
      </c>
      <c r="H237" s="151"/>
    </row>
    <row r="238" spans="1:8" ht="18" hidden="1" customHeight="1" outlineLevel="1">
      <c r="A238" s="3" t="s">
        <v>210</v>
      </c>
      <c r="B238" s="148"/>
      <c r="C238" s="149"/>
      <c r="D238" s="149"/>
      <c r="E238" s="149"/>
      <c r="F238" s="150"/>
      <c r="G238" s="150"/>
      <c r="H238" s="151"/>
    </row>
    <row r="239" spans="1:8" ht="18" customHeight="1" collapsed="1">
      <c r="A239" s="3"/>
      <c r="B239" s="148" t="s">
        <v>386</v>
      </c>
      <c r="C239" s="152">
        <f>SUM($C$233:$C$238)</f>
        <v>3</v>
      </c>
      <c r="D239" s="152">
        <f>SUM($D$233:$D$238)</f>
        <v>8</v>
      </c>
      <c r="E239" s="152">
        <f>SUM($E$233:$E$238)</f>
        <v>0</v>
      </c>
      <c r="F239" s="153">
        <f>SUM($F$233:$F$238)</f>
        <v>800046</v>
      </c>
      <c r="G239" s="153">
        <f>SUM($G$233:$G$238)</f>
        <v>7855</v>
      </c>
      <c r="H239" s="154">
        <f>SUM($H$233:$H$238)</f>
        <v>0</v>
      </c>
    </row>
    <row r="240" spans="1:8" ht="18" hidden="1" customHeight="1" outlineLevel="1">
      <c r="A240" s="3" t="s">
        <v>203</v>
      </c>
      <c r="B240" s="148"/>
      <c r="C240" s="149">
        <v>0</v>
      </c>
      <c r="D240" s="149">
        <v>0</v>
      </c>
      <c r="E240" s="149"/>
      <c r="F240" s="150">
        <v>0</v>
      </c>
      <c r="G240" s="150">
        <v>0</v>
      </c>
      <c r="H240" s="151"/>
    </row>
    <row r="241" spans="1:8" ht="18" hidden="1" customHeight="1" outlineLevel="1">
      <c r="A241" s="3" t="s">
        <v>205</v>
      </c>
      <c r="B241" s="148"/>
      <c r="C241" s="149">
        <v>1</v>
      </c>
      <c r="D241" s="149">
        <v>0</v>
      </c>
      <c r="E241" s="149">
        <v>0</v>
      </c>
      <c r="F241" s="150">
        <v>0</v>
      </c>
      <c r="G241" s="150">
        <v>0</v>
      </c>
      <c r="H241" s="151"/>
    </row>
    <row r="242" spans="1:8" ht="18" hidden="1" customHeight="1" outlineLevel="1">
      <c r="A242" s="3" t="s">
        <v>206</v>
      </c>
      <c r="B242" s="148"/>
      <c r="C242" s="149"/>
      <c r="D242" s="149"/>
      <c r="E242" s="149"/>
      <c r="F242" s="150"/>
      <c r="G242" s="150"/>
      <c r="H242" s="151"/>
    </row>
    <row r="243" spans="1:8" ht="18" hidden="1" customHeight="1" outlineLevel="1">
      <c r="A243" s="3" t="s">
        <v>207</v>
      </c>
      <c r="B243" s="148"/>
      <c r="C243" s="149">
        <v>0</v>
      </c>
      <c r="D243" s="149">
        <v>1</v>
      </c>
      <c r="E243" s="149"/>
      <c r="F243" s="150">
        <v>0</v>
      </c>
      <c r="G243" s="150">
        <v>5489</v>
      </c>
      <c r="H243" s="151"/>
    </row>
    <row r="244" spans="1:8" ht="18" hidden="1" customHeight="1" outlineLevel="1">
      <c r="A244" s="3" t="s">
        <v>208</v>
      </c>
      <c r="B244" s="148"/>
      <c r="C244" s="149">
        <v>0</v>
      </c>
      <c r="D244" s="149">
        <v>0</v>
      </c>
      <c r="E244" s="149">
        <v>0</v>
      </c>
      <c r="F244" s="150">
        <v>0</v>
      </c>
      <c r="G244" s="150">
        <v>425</v>
      </c>
      <c r="H244" s="151"/>
    </row>
    <row r="245" spans="1:8" ht="18" customHeight="1" collapsed="1">
      <c r="A245" s="3"/>
      <c r="B245" s="148" t="s">
        <v>387</v>
      </c>
      <c r="C245" s="152">
        <f>SUM($C$240:$C$244)</f>
        <v>1</v>
      </c>
      <c r="D245" s="152">
        <f>SUM($D$240:$D$244)</f>
        <v>1</v>
      </c>
      <c r="E245" s="152">
        <f>SUM($E$240:$E$244)</f>
        <v>0</v>
      </c>
      <c r="F245" s="153">
        <f>SUM($F$240:$F$244)</f>
        <v>0</v>
      </c>
      <c r="G245" s="153">
        <f>SUM($G$240:$G$244)</f>
        <v>5914</v>
      </c>
      <c r="H245" s="154">
        <f>SUM($H$240:$H$244)</f>
        <v>0</v>
      </c>
    </row>
    <row r="246" spans="1:8" ht="18" hidden="1" customHeight="1" outlineLevel="1">
      <c r="A246" s="3" t="s">
        <v>203</v>
      </c>
      <c r="B246" s="148"/>
      <c r="C246" s="149">
        <v>0</v>
      </c>
      <c r="D246" s="149">
        <v>1</v>
      </c>
      <c r="E246" s="149"/>
      <c r="F246" s="150">
        <v>-40000</v>
      </c>
      <c r="G246" s="150">
        <v>176</v>
      </c>
      <c r="H246" s="151"/>
    </row>
    <row r="247" spans="1:8" ht="18" hidden="1" customHeight="1" outlineLevel="1">
      <c r="A247" s="3" t="s">
        <v>205</v>
      </c>
      <c r="B247" s="148"/>
      <c r="C247" s="149">
        <v>1</v>
      </c>
      <c r="D247" s="149">
        <v>1</v>
      </c>
      <c r="E247" s="149"/>
      <c r="F247" s="150">
        <v>12000</v>
      </c>
      <c r="G247" s="150">
        <v>0</v>
      </c>
      <c r="H247" s="151"/>
    </row>
    <row r="248" spans="1:8" ht="18" hidden="1" customHeight="1" outlineLevel="1">
      <c r="A248" s="3" t="s">
        <v>206</v>
      </c>
      <c r="B248" s="148"/>
      <c r="C248" s="149"/>
      <c r="D248" s="149"/>
      <c r="E248" s="149"/>
      <c r="F248" s="150"/>
      <c r="G248" s="150"/>
      <c r="H248" s="151"/>
    </row>
    <row r="249" spans="1:8" ht="18" hidden="1" customHeight="1" outlineLevel="1">
      <c r="A249" s="3" t="s">
        <v>207</v>
      </c>
      <c r="B249" s="148"/>
      <c r="C249" s="149">
        <v>2</v>
      </c>
      <c r="D249" s="149">
        <v>2</v>
      </c>
      <c r="E249" s="149"/>
      <c r="F249" s="150">
        <v>0</v>
      </c>
      <c r="G249" s="150">
        <v>19692</v>
      </c>
      <c r="H249" s="151"/>
    </row>
    <row r="250" spans="1:8" ht="18" customHeight="1" collapsed="1">
      <c r="A250" s="3"/>
      <c r="B250" s="148" t="s">
        <v>388</v>
      </c>
      <c r="C250" s="152">
        <f>SUM($C$246:$C$249)</f>
        <v>3</v>
      </c>
      <c r="D250" s="152">
        <f>SUM($D$246:$D$249)</f>
        <v>4</v>
      </c>
      <c r="E250" s="152">
        <f>SUM($E$246:$E$249)</f>
        <v>0</v>
      </c>
      <c r="F250" s="153">
        <f>SUM($F$246:$F$249)</f>
        <v>-28000</v>
      </c>
      <c r="G250" s="153">
        <f>SUM($G$246:$G$249)</f>
        <v>19868</v>
      </c>
      <c r="H250" s="154">
        <f>SUM($H$246:$H$249)</f>
        <v>0</v>
      </c>
    </row>
    <row r="251" spans="1:8" ht="18" hidden="1" customHeight="1" outlineLevel="1">
      <c r="A251" s="3" t="s">
        <v>203</v>
      </c>
      <c r="B251" s="148"/>
      <c r="C251" s="149">
        <v>29</v>
      </c>
      <c r="D251" s="149">
        <v>38</v>
      </c>
      <c r="E251" s="149"/>
      <c r="F251" s="150">
        <v>8899.02</v>
      </c>
      <c r="G251" s="150">
        <v>13585.66</v>
      </c>
      <c r="H251" s="151"/>
    </row>
    <row r="252" spans="1:8" ht="18" hidden="1" customHeight="1" outlineLevel="1">
      <c r="A252" s="3" t="s">
        <v>204</v>
      </c>
      <c r="B252" s="148"/>
      <c r="C252" s="149">
        <v>3</v>
      </c>
      <c r="D252" s="149">
        <v>3</v>
      </c>
      <c r="E252" s="149">
        <v>0</v>
      </c>
      <c r="F252" s="150">
        <v>6750</v>
      </c>
      <c r="G252" s="150">
        <v>69618</v>
      </c>
      <c r="H252" s="151"/>
    </row>
    <row r="253" spans="1:8" ht="18" hidden="1" customHeight="1" outlineLevel="1">
      <c r="A253" s="3" t="s">
        <v>205</v>
      </c>
      <c r="B253" s="148"/>
      <c r="C253" s="149">
        <v>80</v>
      </c>
      <c r="D253" s="149">
        <v>102</v>
      </c>
      <c r="E253" s="149">
        <v>0</v>
      </c>
      <c r="F253" s="150">
        <v>1065525</v>
      </c>
      <c r="G253" s="150">
        <v>196756</v>
      </c>
      <c r="H253" s="151"/>
    </row>
    <row r="254" spans="1:8" ht="18" hidden="1" customHeight="1" outlineLevel="1">
      <c r="A254" s="3" t="s">
        <v>206</v>
      </c>
      <c r="B254" s="148"/>
      <c r="C254" s="149">
        <v>24</v>
      </c>
      <c r="D254" s="149">
        <v>28</v>
      </c>
      <c r="E254" s="149"/>
      <c r="F254" s="150">
        <v>-269423</v>
      </c>
      <c r="G254" s="150">
        <v>-13274</v>
      </c>
      <c r="H254" s="151"/>
    </row>
    <row r="255" spans="1:8" ht="18" hidden="1" customHeight="1" outlineLevel="1">
      <c r="A255" s="3" t="s">
        <v>207</v>
      </c>
      <c r="B255" s="148"/>
      <c r="C255" s="149">
        <v>130</v>
      </c>
      <c r="D255" s="149">
        <v>148</v>
      </c>
      <c r="E255" s="149"/>
      <c r="F255" s="150">
        <v>44529</v>
      </c>
      <c r="G255" s="150">
        <v>364180</v>
      </c>
      <c r="H255" s="151"/>
    </row>
    <row r="256" spans="1:8" ht="18" hidden="1" customHeight="1" outlineLevel="1">
      <c r="A256" s="3" t="s">
        <v>210</v>
      </c>
      <c r="B256" s="148"/>
      <c r="C256" s="149">
        <v>2</v>
      </c>
      <c r="D256" s="149">
        <v>2</v>
      </c>
      <c r="E256" s="149"/>
      <c r="F256" s="150">
        <v>3627</v>
      </c>
      <c r="G256" s="150">
        <v>3197</v>
      </c>
      <c r="H256" s="151"/>
    </row>
    <row r="257" spans="1:8" ht="18" hidden="1" customHeight="1" outlineLevel="1">
      <c r="A257" s="3" t="s">
        <v>211</v>
      </c>
      <c r="B257" s="148"/>
      <c r="C257" s="149">
        <v>8</v>
      </c>
      <c r="D257" s="149">
        <v>5</v>
      </c>
      <c r="E257" s="149"/>
      <c r="F257" s="150">
        <v>50831</v>
      </c>
      <c r="G257" s="150"/>
      <c r="H257" s="151"/>
    </row>
    <row r="258" spans="1:8" ht="18" hidden="1" customHeight="1" outlineLevel="1">
      <c r="A258" s="3" t="s">
        <v>214</v>
      </c>
      <c r="B258" s="148"/>
      <c r="C258" s="149">
        <v>15</v>
      </c>
      <c r="D258" s="149">
        <v>1</v>
      </c>
      <c r="E258" s="149">
        <v>11</v>
      </c>
      <c r="F258" s="150"/>
      <c r="G258" s="150">
        <v>206.61</v>
      </c>
      <c r="H258" s="151"/>
    </row>
    <row r="259" spans="1:8" ht="18" hidden="1" customHeight="1" outlineLevel="1">
      <c r="A259" s="3" t="s">
        <v>218</v>
      </c>
      <c r="B259" s="148"/>
      <c r="C259" s="149">
        <v>285</v>
      </c>
      <c r="D259" s="149">
        <v>80</v>
      </c>
      <c r="E259" s="149">
        <v>2</v>
      </c>
      <c r="F259" s="150">
        <v>529081.01249999995</v>
      </c>
      <c r="G259" s="150">
        <v>472119.90139999997</v>
      </c>
      <c r="H259" s="151">
        <v>24436.674299999999</v>
      </c>
    </row>
    <row r="260" spans="1:8" ht="18" hidden="1" customHeight="1" outlineLevel="1">
      <c r="A260" s="3" t="s">
        <v>219</v>
      </c>
      <c r="B260" s="148"/>
      <c r="C260" s="149">
        <v>1</v>
      </c>
      <c r="D260" s="149">
        <v>1</v>
      </c>
      <c r="E260" s="149">
        <v>0</v>
      </c>
      <c r="F260" s="150">
        <v>2000</v>
      </c>
      <c r="G260" s="150">
        <v>872.1</v>
      </c>
      <c r="H260" s="151"/>
    </row>
    <row r="261" spans="1:8" ht="18" hidden="1" customHeight="1" outlineLevel="1">
      <c r="A261" s="3" t="s">
        <v>220</v>
      </c>
      <c r="B261" s="148"/>
      <c r="C261" s="149">
        <v>1</v>
      </c>
      <c r="D261" s="149">
        <v>1</v>
      </c>
      <c r="E261" s="149"/>
      <c r="F261" s="150">
        <v>-292</v>
      </c>
      <c r="G261" s="150">
        <v>150</v>
      </c>
      <c r="H261" s="151"/>
    </row>
    <row r="262" spans="1:8" ht="18" customHeight="1" collapsed="1">
      <c r="A262" s="3"/>
      <c r="B262" s="148" t="s">
        <v>389</v>
      </c>
      <c r="C262" s="152">
        <f>SUM($C$251:$C$261)</f>
        <v>578</v>
      </c>
      <c r="D262" s="152">
        <f>SUM($D$251:$D$261)</f>
        <v>409</v>
      </c>
      <c r="E262" s="152">
        <f>SUM($E$251:$E$261)</f>
        <v>13</v>
      </c>
      <c r="F262" s="153">
        <f>SUM($F$251:$F$261)</f>
        <v>1441527.0325</v>
      </c>
      <c r="G262" s="153">
        <f>SUM($G$251:$G$261)</f>
        <v>1107411.2714</v>
      </c>
      <c r="H262" s="154">
        <f>SUM($H$251:$H$261)</f>
        <v>24436.674299999999</v>
      </c>
    </row>
    <row r="263" spans="1:8" ht="18" hidden="1" customHeight="1" outlineLevel="1">
      <c r="A263" s="3" t="s">
        <v>204</v>
      </c>
      <c r="B263" s="148"/>
      <c r="C263" s="149">
        <v>1</v>
      </c>
      <c r="D263" s="149">
        <v>1</v>
      </c>
      <c r="E263" s="149">
        <v>0</v>
      </c>
      <c r="F263" s="150">
        <v>0</v>
      </c>
      <c r="G263" s="150">
        <v>8000</v>
      </c>
      <c r="H263" s="151"/>
    </row>
    <row r="264" spans="1:8" ht="18" customHeight="1" collapsed="1">
      <c r="A264" s="3"/>
      <c r="B264" s="148" t="s">
        <v>390</v>
      </c>
      <c r="C264" s="152">
        <f>SUM($C$263:$C$263)</f>
        <v>1</v>
      </c>
      <c r="D264" s="152">
        <f>SUM($D$263:$D$263)</f>
        <v>1</v>
      </c>
      <c r="E264" s="152">
        <f>SUM($E$263:$E$263)</f>
        <v>0</v>
      </c>
      <c r="F264" s="153">
        <f>SUM($F$263:$F$263)</f>
        <v>0</v>
      </c>
      <c r="G264" s="153">
        <f>SUM($G$263:$G$263)</f>
        <v>8000</v>
      </c>
      <c r="H264" s="154">
        <f>SUM($H$263:$H$263)</f>
        <v>0</v>
      </c>
    </row>
    <row r="265" spans="1:8" ht="18" hidden="1" customHeight="1" outlineLevel="1">
      <c r="A265" s="3" t="s">
        <v>206</v>
      </c>
      <c r="B265" s="148"/>
      <c r="C265" s="149"/>
      <c r="D265" s="149"/>
      <c r="E265" s="149"/>
      <c r="F265" s="150"/>
      <c r="G265" s="150"/>
      <c r="H265" s="151"/>
    </row>
    <row r="266" spans="1:8" ht="18" hidden="1" customHeight="1" outlineLevel="1">
      <c r="A266" s="3" t="s">
        <v>207</v>
      </c>
      <c r="B266" s="148"/>
      <c r="C266" s="149">
        <v>1</v>
      </c>
      <c r="D266" s="149">
        <v>0</v>
      </c>
      <c r="E266" s="149"/>
      <c r="F266" s="150">
        <v>0</v>
      </c>
      <c r="G266" s="150">
        <v>0</v>
      </c>
      <c r="H266" s="151"/>
    </row>
    <row r="267" spans="1:8" ht="18" customHeight="1" collapsed="1">
      <c r="A267" s="3"/>
      <c r="B267" s="148" t="s">
        <v>391</v>
      </c>
      <c r="C267" s="152">
        <f>SUM($C$265:$C$266)</f>
        <v>1</v>
      </c>
      <c r="D267" s="152">
        <f>SUM($D$265:$D$266)</f>
        <v>0</v>
      </c>
      <c r="E267" s="152">
        <f>SUM($E$265:$E$266)</f>
        <v>0</v>
      </c>
      <c r="F267" s="153">
        <f>SUM($F$265:$F$266)</f>
        <v>0</v>
      </c>
      <c r="G267" s="153">
        <f>SUM($G$265:$G$266)</f>
        <v>0</v>
      </c>
      <c r="H267" s="154">
        <f>SUM($H$265:$H$266)</f>
        <v>0</v>
      </c>
    </row>
    <row r="268" spans="1:8" ht="18" hidden="1" customHeight="1" outlineLevel="1">
      <c r="A268" s="3" t="s">
        <v>203</v>
      </c>
      <c r="B268" s="148"/>
      <c r="C268" s="149">
        <v>0</v>
      </c>
      <c r="D268" s="149">
        <v>0</v>
      </c>
      <c r="E268" s="149"/>
      <c r="F268" s="150">
        <v>0</v>
      </c>
      <c r="G268" s="150">
        <v>0</v>
      </c>
      <c r="H268" s="151"/>
    </row>
    <row r="269" spans="1:8" ht="18" hidden="1" customHeight="1" outlineLevel="1">
      <c r="A269" s="3" t="s">
        <v>217</v>
      </c>
      <c r="B269" s="148"/>
      <c r="C269" s="149">
        <v>0</v>
      </c>
      <c r="D269" s="149">
        <v>1</v>
      </c>
      <c r="E269" s="149">
        <v>0</v>
      </c>
      <c r="F269" s="150">
        <v>26737</v>
      </c>
      <c r="G269" s="150">
        <v>-26737</v>
      </c>
      <c r="H269" s="151">
        <v>0</v>
      </c>
    </row>
    <row r="270" spans="1:8" ht="18" hidden="1" customHeight="1" outlineLevel="1">
      <c r="A270" s="3" t="s">
        <v>219</v>
      </c>
      <c r="B270" s="148"/>
      <c r="C270" s="149">
        <v>1</v>
      </c>
      <c r="D270" s="149">
        <v>1</v>
      </c>
      <c r="E270" s="149">
        <v>0</v>
      </c>
      <c r="F270" s="150">
        <v>45000</v>
      </c>
      <c r="G270" s="150">
        <v>-34208.67</v>
      </c>
      <c r="H270" s="151"/>
    </row>
    <row r="271" spans="1:8" ht="18" customHeight="1" collapsed="1">
      <c r="A271" s="3"/>
      <c r="B271" s="148" t="s">
        <v>392</v>
      </c>
      <c r="C271" s="152">
        <f>SUM($C$268:$C$270)</f>
        <v>1</v>
      </c>
      <c r="D271" s="152">
        <f>SUM($D$268:$D$270)</f>
        <v>2</v>
      </c>
      <c r="E271" s="152">
        <f>SUM($E$268:$E$270)</f>
        <v>0</v>
      </c>
      <c r="F271" s="153">
        <f>SUM($F$268:$F$270)</f>
        <v>71737</v>
      </c>
      <c r="G271" s="153">
        <f>SUM($G$268:$G$270)</f>
        <v>-60945.67</v>
      </c>
      <c r="H271" s="154">
        <f>SUM($H$268:$H$270)</f>
        <v>0</v>
      </c>
    </row>
    <row r="272" spans="1:8" ht="18" hidden="1" customHeight="1" outlineLevel="1">
      <c r="A272" s="3" t="s">
        <v>207</v>
      </c>
      <c r="B272" s="148"/>
      <c r="C272" s="149">
        <v>0</v>
      </c>
      <c r="D272" s="149">
        <v>1</v>
      </c>
      <c r="E272" s="149"/>
      <c r="F272" s="150">
        <v>0</v>
      </c>
      <c r="G272" s="150">
        <v>200</v>
      </c>
      <c r="H272" s="151"/>
    </row>
    <row r="273" spans="1:8" ht="18" customHeight="1" collapsed="1">
      <c r="A273" s="3"/>
      <c r="B273" s="148" t="s">
        <v>393</v>
      </c>
      <c r="C273" s="152">
        <f>SUM($C$272:$C$272)</f>
        <v>0</v>
      </c>
      <c r="D273" s="152">
        <f>SUM($D$272:$D$272)</f>
        <v>1</v>
      </c>
      <c r="E273" s="152">
        <f>SUM($E$272:$E$272)</f>
        <v>0</v>
      </c>
      <c r="F273" s="153">
        <f>SUM($F$272:$F$272)</f>
        <v>0</v>
      </c>
      <c r="G273" s="153">
        <f>SUM($G$272:$G$272)</f>
        <v>200</v>
      </c>
      <c r="H273" s="154">
        <f>SUM($H$272:$H$272)</f>
        <v>0</v>
      </c>
    </row>
    <row r="274" spans="1:8" ht="18" hidden="1" customHeight="1" outlineLevel="1">
      <c r="A274" s="3" t="s">
        <v>203</v>
      </c>
      <c r="B274" s="148"/>
      <c r="C274" s="149">
        <v>1</v>
      </c>
      <c r="D274" s="149">
        <v>0</v>
      </c>
      <c r="E274" s="149"/>
      <c r="F274" s="150">
        <v>0</v>
      </c>
      <c r="G274" s="150">
        <v>0</v>
      </c>
      <c r="H274" s="151"/>
    </row>
    <row r="275" spans="1:8" ht="18" hidden="1" customHeight="1" outlineLevel="1">
      <c r="A275" s="3" t="s">
        <v>206</v>
      </c>
      <c r="B275" s="148"/>
      <c r="C275" s="149"/>
      <c r="D275" s="149">
        <v>1</v>
      </c>
      <c r="E275" s="149"/>
      <c r="F275" s="150"/>
      <c r="G275" s="150">
        <v>4476</v>
      </c>
      <c r="H275" s="151"/>
    </row>
    <row r="276" spans="1:8" ht="18" hidden="1" customHeight="1" outlineLevel="1">
      <c r="A276" s="3" t="s">
        <v>208</v>
      </c>
      <c r="B276" s="148"/>
      <c r="C276" s="149">
        <v>0</v>
      </c>
      <c r="D276" s="149">
        <v>0</v>
      </c>
      <c r="E276" s="149">
        <v>0</v>
      </c>
      <c r="F276" s="150">
        <v>0</v>
      </c>
      <c r="G276" s="150">
        <v>1500</v>
      </c>
      <c r="H276" s="151"/>
    </row>
    <row r="277" spans="1:8" ht="18" customHeight="1" collapsed="1">
      <c r="A277" s="3"/>
      <c r="B277" s="148" t="s">
        <v>394</v>
      </c>
      <c r="C277" s="152">
        <f>SUM($C$274:$C$276)</f>
        <v>1</v>
      </c>
      <c r="D277" s="152">
        <f>SUM($D$274:$D$276)</f>
        <v>1</v>
      </c>
      <c r="E277" s="152">
        <f>SUM($E$274:$E$276)</f>
        <v>0</v>
      </c>
      <c r="F277" s="153">
        <f>SUM($F$274:$F$276)</f>
        <v>0</v>
      </c>
      <c r="G277" s="153">
        <f>SUM($G$274:$G$276)</f>
        <v>5976</v>
      </c>
      <c r="H277" s="154">
        <f>SUM($H$274:$H$276)</f>
        <v>0</v>
      </c>
    </row>
    <row r="278" spans="1:8" ht="18" hidden="1" customHeight="1" outlineLevel="1">
      <c r="A278" s="3" t="s">
        <v>204</v>
      </c>
      <c r="B278" s="148"/>
      <c r="C278" s="149">
        <v>1</v>
      </c>
      <c r="D278" s="149">
        <v>1</v>
      </c>
      <c r="E278" s="149">
        <v>0</v>
      </c>
      <c r="F278" s="150">
        <v>0</v>
      </c>
      <c r="G278" s="150">
        <v>32010</v>
      </c>
      <c r="H278" s="151"/>
    </row>
    <row r="279" spans="1:8" ht="18" hidden="1" customHeight="1" outlineLevel="1">
      <c r="A279" s="3" t="s">
        <v>205</v>
      </c>
      <c r="B279" s="148"/>
      <c r="C279" s="149"/>
      <c r="D279" s="149">
        <v>1</v>
      </c>
      <c r="E279" s="149">
        <v>0</v>
      </c>
      <c r="F279" s="150">
        <v>-1000</v>
      </c>
      <c r="G279" s="150">
        <v>0</v>
      </c>
      <c r="H279" s="151"/>
    </row>
    <row r="280" spans="1:8" ht="18" hidden="1" customHeight="1" outlineLevel="1">
      <c r="A280" s="3" t="s">
        <v>206</v>
      </c>
      <c r="B280" s="148"/>
      <c r="C280" s="149"/>
      <c r="D280" s="149"/>
      <c r="E280" s="149"/>
      <c r="F280" s="150"/>
      <c r="G280" s="150"/>
      <c r="H280" s="151"/>
    </row>
    <row r="281" spans="1:8" ht="18" hidden="1" customHeight="1" outlineLevel="1">
      <c r="A281" s="3" t="s">
        <v>207</v>
      </c>
      <c r="B281" s="148"/>
      <c r="C281" s="149">
        <v>0</v>
      </c>
      <c r="D281" s="149">
        <v>1</v>
      </c>
      <c r="E281" s="149"/>
      <c r="F281" s="150">
        <v>7500</v>
      </c>
      <c r="G281" s="150">
        <v>4537</v>
      </c>
      <c r="H281" s="151"/>
    </row>
    <row r="282" spans="1:8" ht="18" customHeight="1" collapsed="1">
      <c r="A282" s="3"/>
      <c r="B282" s="148" t="s">
        <v>395</v>
      </c>
      <c r="C282" s="152">
        <f>SUM($C$278:$C$281)</f>
        <v>1</v>
      </c>
      <c r="D282" s="152">
        <f>SUM($D$278:$D$281)</f>
        <v>3</v>
      </c>
      <c r="E282" s="152">
        <f>SUM($E$278:$E$281)</f>
        <v>0</v>
      </c>
      <c r="F282" s="153">
        <f>SUM($F$278:$F$281)</f>
        <v>6500</v>
      </c>
      <c r="G282" s="153">
        <f>SUM($G$278:$G$281)</f>
        <v>36547</v>
      </c>
      <c r="H282" s="154">
        <f>SUM($H$278:$H$281)</f>
        <v>0</v>
      </c>
    </row>
    <row r="283" spans="1:8" ht="18" hidden="1" customHeight="1" outlineLevel="1">
      <c r="A283" s="3" t="s">
        <v>203</v>
      </c>
      <c r="B283" s="148"/>
      <c r="C283" s="149">
        <v>0</v>
      </c>
      <c r="D283" s="149">
        <v>3</v>
      </c>
      <c r="E283" s="149"/>
      <c r="F283" s="150">
        <v>0</v>
      </c>
      <c r="G283" s="150">
        <v>8356.43</v>
      </c>
      <c r="H283" s="151"/>
    </row>
    <row r="284" spans="1:8" ht="18" hidden="1" customHeight="1" outlineLevel="1">
      <c r="A284" s="3" t="s">
        <v>205</v>
      </c>
      <c r="B284" s="148"/>
      <c r="C284" s="149">
        <v>5</v>
      </c>
      <c r="D284" s="149">
        <v>3</v>
      </c>
      <c r="E284" s="149">
        <v>0</v>
      </c>
      <c r="F284" s="150">
        <v>85000</v>
      </c>
      <c r="G284" s="150">
        <v>23589</v>
      </c>
      <c r="H284" s="151"/>
    </row>
    <row r="285" spans="1:8" ht="18" hidden="1" customHeight="1" outlineLevel="1">
      <c r="A285" s="3" t="s">
        <v>206</v>
      </c>
      <c r="B285" s="148"/>
      <c r="C285" s="149">
        <v>3</v>
      </c>
      <c r="D285" s="149">
        <v>2</v>
      </c>
      <c r="E285" s="149"/>
      <c r="F285" s="150">
        <v>-608</v>
      </c>
      <c r="G285" s="150">
        <v>-413</v>
      </c>
      <c r="H285" s="151"/>
    </row>
    <row r="286" spans="1:8" ht="18" hidden="1" customHeight="1" outlineLevel="1">
      <c r="A286" s="3" t="s">
        <v>207</v>
      </c>
      <c r="B286" s="148"/>
      <c r="C286" s="149">
        <v>4</v>
      </c>
      <c r="D286" s="149">
        <v>7</v>
      </c>
      <c r="E286" s="149"/>
      <c r="F286" s="150">
        <v>0</v>
      </c>
      <c r="G286" s="150">
        <v>8539</v>
      </c>
      <c r="H286" s="151"/>
    </row>
    <row r="287" spans="1:8" ht="18" hidden="1" customHeight="1" outlineLevel="1">
      <c r="A287" s="3" t="s">
        <v>217</v>
      </c>
      <c r="B287" s="148"/>
      <c r="C287" s="149">
        <v>1</v>
      </c>
      <c r="D287" s="149">
        <v>0</v>
      </c>
      <c r="E287" s="149">
        <v>0</v>
      </c>
      <c r="F287" s="150">
        <v>55208</v>
      </c>
      <c r="G287" s="150">
        <v>30916</v>
      </c>
      <c r="H287" s="151">
        <v>16561</v>
      </c>
    </row>
    <row r="288" spans="1:8" ht="18" hidden="1" customHeight="1" outlineLevel="1">
      <c r="A288" s="3" t="s">
        <v>218</v>
      </c>
      <c r="B288" s="148"/>
      <c r="C288" s="149">
        <v>0</v>
      </c>
      <c r="D288" s="149">
        <v>0</v>
      </c>
      <c r="E288" s="149">
        <v>0</v>
      </c>
      <c r="F288" s="150">
        <v>0</v>
      </c>
      <c r="G288" s="150">
        <v>0</v>
      </c>
      <c r="H288" s="151">
        <v>0</v>
      </c>
    </row>
    <row r="289" spans="1:8" ht="18" customHeight="1" collapsed="1">
      <c r="A289" s="3"/>
      <c r="B289" s="148" t="s">
        <v>396</v>
      </c>
      <c r="C289" s="152">
        <f>SUM($C$283:$C$288)</f>
        <v>13</v>
      </c>
      <c r="D289" s="152">
        <f>SUM($D$283:$D$288)</f>
        <v>15</v>
      </c>
      <c r="E289" s="152">
        <f>SUM($E$283:$E$288)</f>
        <v>0</v>
      </c>
      <c r="F289" s="153">
        <f>SUM($F$283:$F$288)</f>
        <v>139600</v>
      </c>
      <c r="G289" s="153">
        <f>SUM($G$283:$G$288)</f>
        <v>70987.429999999993</v>
      </c>
      <c r="H289" s="154">
        <f>SUM($H$283:$H$288)</f>
        <v>16561</v>
      </c>
    </row>
    <row r="290" spans="1:8" ht="18" hidden="1" customHeight="1" outlineLevel="1">
      <c r="A290" s="3" t="s">
        <v>203</v>
      </c>
      <c r="B290" s="148"/>
      <c r="C290" s="149">
        <v>0</v>
      </c>
      <c r="D290" s="149">
        <v>1</v>
      </c>
      <c r="E290" s="149"/>
      <c r="F290" s="150">
        <v>-3560.14</v>
      </c>
      <c r="G290" s="150">
        <v>0</v>
      </c>
      <c r="H290" s="151"/>
    </row>
    <row r="291" spans="1:8" ht="18" hidden="1" customHeight="1" outlineLevel="1">
      <c r="A291" s="3" t="s">
        <v>205</v>
      </c>
      <c r="B291" s="148"/>
      <c r="C291" s="149"/>
      <c r="D291" s="149">
        <v>1</v>
      </c>
      <c r="E291" s="149">
        <v>0</v>
      </c>
      <c r="F291" s="150">
        <v>175000</v>
      </c>
      <c r="G291" s="150">
        <v>0</v>
      </c>
      <c r="H291" s="151"/>
    </row>
    <row r="292" spans="1:8" ht="18" hidden="1" customHeight="1" outlineLevel="1">
      <c r="A292" s="3" t="s">
        <v>206</v>
      </c>
      <c r="B292" s="148"/>
      <c r="C292" s="149"/>
      <c r="D292" s="149">
        <v>2</v>
      </c>
      <c r="E292" s="149"/>
      <c r="F292" s="150"/>
      <c r="G292" s="150">
        <v>7332</v>
      </c>
      <c r="H292" s="151"/>
    </row>
    <row r="293" spans="1:8" ht="18" hidden="1" customHeight="1" outlineLevel="1">
      <c r="A293" s="3" t="s">
        <v>207</v>
      </c>
      <c r="B293" s="148"/>
      <c r="C293" s="149">
        <v>0</v>
      </c>
      <c r="D293" s="149">
        <v>2</v>
      </c>
      <c r="E293" s="149"/>
      <c r="F293" s="150">
        <v>0</v>
      </c>
      <c r="G293" s="150">
        <v>38200</v>
      </c>
      <c r="H293" s="151"/>
    </row>
    <row r="294" spans="1:8" ht="18" customHeight="1" collapsed="1">
      <c r="A294" s="3"/>
      <c r="B294" s="148" t="s">
        <v>397</v>
      </c>
      <c r="C294" s="152">
        <f>SUM($C$290:$C$293)</f>
        <v>0</v>
      </c>
      <c r="D294" s="152">
        <f>SUM($D$290:$D$293)</f>
        <v>6</v>
      </c>
      <c r="E294" s="152">
        <f>SUM($E$290:$E$293)</f>
        <v>0</v>
      </c>
      <c r="F294" s="153">
        <f>SUM($F$290:$F$293)</f>
        <v>171439.86</v>
      </c>
      <c r="G294" s="153">
        <f>SUM($G$290:$G$293)</f>
        <v>45532</v>
      </c>
      <c r="H294" s="154">
        <f>SUM($H$290:$H$293)</f>
        <v>0</v>
      </c>
    </row>
    <row r="295" spans="1:8" ht="18" hidden="1" customHeight="1" outlineLevel="1">
      <c r="A295" s="3" t="s">
        <v>206</v>
      </c>
      <c r="B295" s="148"/>
      <c r="C295" s="149"/>
      <c r="D295" s="149">
        <v>1</v>
      </c>
      <c r="E295" s="149"/>
      <c r="F295" s="150"/>
      <c r="G295" s="150"/>
      <c r="H295" s="151"/>
    </row>
    <row r="296" spans="1:8" ht="18" customHeight="1" collapsed="1">
      <c r="A296" s="3"/>
      <c r="B296" s="148" t="s">
        <v>398</v>
      </c>
      <c r="C296" s="152">
        <f>SUM($C$295:$C$295)</f>
        <v>0</v>
      </c>
      <c r="D296" s="152">
        <f>SUM($D$295:$D$295)</f>
        <v>1</v>
      </c>
      <c r="E296" s="152">
        <f>SUM($E$295:$E$295)</f>
        <v>0</v>
      </c>
      <c r="F296" s="153">
        <f>SUM($F$295:$F$295)</f>
        <v>0</v>
      </c>
      <c r="G296" s="153">
        <f>SUM($G$295:$G$295)</f>
        <v>0</v>
      </c>
      <c r="H296" s="154">
        <f>SUM($H$295:$H$295)</f>
        <v>0</v>
      </c>
    </row>
    <row r="297" spans="1:8" ht="18" hidden="1" customHeight="1" outlineLevel="1">
      <c r="A297" s="3" t="s">
        <v>206</v>
      </c>
      <c r="B297" s="148"/>
      <c r="C297" s="149"/>
      <c r="D297" s="149"/>
      <c r="E297" s="149"/>
      <c r="F297" s="150"/>
      <c r="G297" s="150"/>
      <c r="H297" s="151"/>
    </row>
    <row r="298" spans="1:8" ht="18" customHeight="1" collapsed="1">
      <c r="A298" s="3"/>
      <c r="B298" s="148" t="s">
        <v>399</v>
      </c>
      <c r="C298" s="152">
        <f>SUM($C$297:$C$297)</f>
        <v>0</v>
      </c>
      <c r="D298" s="152">
        <f>SUM($D$297:$D$297)</f>
        <v>0</v>
      </c>
      <c r="E298" s="152">
        <f>SUM($E$297:$E$297)</f>
        <v>0</v>
      </c>
      <c r="F298" s="153">
        <f>SUM($F$297:$F$297)</f>
        <v>0</v>
      </c>
      <c r="G298" s="153">
        <f>SUM($G$297:$G$297)</f>
        <v>0</v>
      </c>
      <c r="H298" s="154">
        <f>SUM($H$297:$H$297)</f>
        <v>0</v>
      </c>
    </row>
    <row r="299" spans="1:8" ht="18" hidden="1" customHeight="1" outlineLevel="1">
      <c r="A299" s="3" t="s">
        <v>203</v>
      </c>
      <c r="B299" s="148"/>
      <c r="C299" s="149">
        <v>2</v>
      </c>
      <c r="D299" s="149">
        <v>1</v>
      </c>
      <c r="E299" s="149"/>
      <c r="F299" s="150">
        <v>7500</v>
      </c>
      <c r="G299" s="150">
        <v>0</v>
      </c>
      <c r="H299" s="151"/>
    </row>
    <row r="300" spans="1:8" ht="18" hidden="1" customHeight="1" outlineLevel="1">
      <c r="A300" s="3" t="s">
        <v>205</v>
      </c>
      <c r="B300" s="148"/>
      <c r="C300" s="149"/>
      <c r="D300" s="149">
        <v>1</v>
      </c>
      <c r="E300" s="149">
        <v>0</v>
      </c>
      <c r="F300" s="150">
        <v>0</v>
      </c>
      <c r="G300" s="150">
        <v>0</v>
      </c>
      <c r="H300" s="151"/>
    </row>
    <row r="301" spans="1:8" ht="18" hidden="1" customHeight="1" outlineLevel="1">
      <c r="A301" s="3" t="s">
        <v>206</v>
      </c>
      <c r="B301" s="148"/>
      <c r="C301" s="149"/>
      <c r="D301" s="149">
        <v>1</v>
      </c>
      <c r="E301" s="149"/>
      <c r="F301" s="150"/>
      <c r="G301" s="150">
        <v>-1495</v>
      </c>
      <c r="H301" s="151"/>
    </row>
    <row r="302" spans="1:8" ht="18" hidden="1" customHeight="1" outlineLevel="1">
      <c r="A302" s="3" t="s">
        <v>207</v>
      </c>
      <c r="B302" s="148"/>
      <c r="C302" s="149">
        <v>6</v>
      </c>
      <c r="D302" s="149">
        <v>2</v>
      </c>
      <c r="E302" s="149"/>
      <c r="F302" s="150">
        <v>15000</v>
      </c>
      <c r="G302" s="150">
        <v>487</v>
      </c>
      <c r="H302" s="151"/>
    </row>
    <row r="303" spans="1:8" ht="18" hidden="1" customHeight="1" outlineLevel="1">
      <c r="A303" s="3" t="s">
        <v>208</v>
      </c>
      <c r="B303" s="148"/>
      <c r="C303" s="149">
        <v>2</v>
      </c>
      <c r="D303" s="149">
        <v>1</v>
      </c>
      <c r="E303" s="149">
        <v>1</v>
      </c>
      <c r="F303" s="150">
        <v>25000</v>
      </c>
      <c r="G303" s="150">
        <v>17588</v>
      </c>
      <c r="H303" s="151"/>
    </row>
    <row r="304" spans="1:8" ht="18" hidden="1" customHeight="1" outlineLevel="1">
      <c r="A304" s="3" t="s">
        <v>211</v>
      </c>
      <c r="B304" s="148"/>
      <c r="C304" s="149">
        <v>1</v>
      </c>
      <c r="D304" s="149">
        <v>1</v>
      </c>
      <c r="E304" s="149"/>
      <c r="F304" s="150"/>
      <c r="G304" s="150">
        <v>7500</v>
      </c>
      <c r="H304" s="151"/>
    </row>
    <row r="305" spans="1:8" ht="18" customHeight="1" collapsed="1">
      <c r="A305" s="3"/>
      <c r="B305" s="148" t="s">
        <v>400</v>
      </c>
      <c r="C305" s="152">
        <f>SUM($C$299:$C$304)</f>
        <v>11</v>
      </c>
      <c r="D305" s="152">
        <f>SUM($D$299:$D$304)</f>
        <v>7</v>
      </c>
      <c r="E305" s="152">
        <f>SUM($E$299:$E$304)</f>
        <v>1</v>
      </c>
      <c r="F305" s="153">
        <f>SUM($F$299:$F$304)</f>
        <v>47500</v>
      </c>
      <c r="G305" s="153">
        <f>SUM($G$299:$G$304)</f>
        <v>24080</v>
      </c>
      <c r="H305" s="154">
        <f>SUM($H$299:$H$304)</f>
        <v>0</v>
      </c>
    </row>
    <row r="306" spans="1:8" ht="18" hidden="1" customHeight="1" outlineLevel="1">
      <c r="A306" s="3" t="s">
        <v>203</v>
      </c>
      <c r="B306" s="148"/>
      <c r="C306" s="149">
        <v>2</v>
      </c>
      <c r="D306" s="149">
        <v>0</v>
      </c>
      <c r="E306" s="149"/>
      <c r="F306" s="150">
        <v>0</v>
      </c>
      <c r="G306" s="150">
        <v>0</v>
      </c>
      <c r="H306" s="151"/>
    </row>
    <row r="307" spans="1:8" ht="18" hidden="1" customHeight="1" outlineLevel="1">
      <c r="A307" s="3" t="s">
        <v>204</v>
      </c>
      <c r="B307" s="148"/>
      <c r="C307" s="149">
        <v>1</v>
      </c>
      <c r="D307" s="149">
        <v>1</v>
      </c>
      <c r="E307" s="149">
        <v>0</v>
      </c>
      <c r="F307" s="150">
        <v>0</v>
      </c>
      <c r="G307" s="150">
        <v>-752</v>
      </c>
      <c r="H307" s="151"/>
    </row>
    <row r="308" spans="1:8" ht="18" hidden="1" customHeight="1" outlineLevel="1">
      <c r="A308" s="3" t="s">
        <v>205</v>
      </c>
      <c r="B308" s="148"/>
      <c r="C308" s="149">
        <v>4</v>
      </c>
      <c r="D308" s="149">
        <v>3</v>
      </c>
      <c r="E308" s="149">
        <v>0</v>
      </c>
      <c r="F308" s="150">
        <v>46500</v>
      </c>
      <c r="G308" s="150">
        <v>8858</v>
      </c>
      <c r="H308" s="151"/>
    </row>
    <row r="309" spans="1:8" ht="18" hidden="1" customHeight="1" outlineLevel="1">
      <c r="A309" s="3" t="s">
        <v>206</v>
      </c>
      <c r="B309" s="148"/>
      <c r="C309" s="149"/>
      <c r="D309" s="149">
        <v>2</v>
      </c>
      <c r="E309" s="149"/>
      <c r="F309" s="150">
        <v>90000</v>
      </c>
      <c r="G309" s="150">
        <v>97956</v>
      </c>
      <c r="H309" s="151"/>
    </row>
    <row r="310" spans="1:8" ht="18" hidden="1" customHeight="1" outlineLevel="1">
      <c r="A310" s="3" t="s">
        <v>207</v>
      </c>
      <c r="B310" s="148"/>
      <c r="C310" s="149">
        <v>3</v>
      </c>
      <c r="D310" s="149">
        <v>1</v>
      </c>
      <c r="E310" s="149"/>
      <c r="F310" s="150">
        <v>0</v>
      </c>
      <c r="G310" s="150">
        <v>3058</v>
      </c>
      <c r="H310" s="151"/>
    </row>
    <row r="311" spans="1:8" ht="18" hidden="1" customHeight="1" outlineLevel="1">
      <c r="A311" s="3" t="s">
        <v>210</v>
      </c>
      <c r="B311" s="148"/>
      <c r="C311" s="149"/>
      <c r="D311" s="149">
        <v>1</v>
      </c>
      <c r="E311" s="149"/>
      <c r="F311" s="150">
        <v>-3250</v>
      </c>
      <c r="G311" s="150"/>
      <c r="H311" s="151"/>
    </row>
    <row r="312" spans="1:8" ht="18" hidden="1" customHeight="1" outlineLevel="1">
      <c r="A312" s="3" t="s">
        <v>211</v>
      </c>
      <c r="B312" s="148"/>
      <c r="C312" s="149">
        <v>1</v>
      </c>
      <c r="D312" s="149">
        <v>1</v>
      </c>
      <c r="E312" s="149"/>
      <c r="F312" s="150"/>
      <c r="G312" s="150">
        <v>43000</v>
      </c>
      <c r="H312" s="151"/>
    </row>
    <row r="313" spans="1:8" ht="18" hidden="1" customHeight="1" outlineLevel="1">
      <c r="A313" s="3" t="s">
        <v>218</v>
      </c>
      <c r="B313" s="148"/>
      <c r="C313" s="149">
        <v>0</v>
      </c>
      <c r="D313" s="149">
        <v>3</v>
      </c>
      <c r="E313" s="149">
        <v>0</v>
      </c>
      <c r="F313" s="150">
        <v>3162.8242</v>
      </c>
      <c r="G313" s="150">
        <v>2822.3130000000001</v>
      </c>
      <c r="H313" s="151">
        <v>0</v>
      </c>
    </row>
    <row r="314" spans="1:8" ht="18" customHeight="1" collapsed="1">
      <c r="A314" s="3"/>
      <c r="B314" s="148" t="s">
        <v>401</v>
      </c>
      <c r="C314" s="152">
        <f>SUM($C$306:$C$313)</f>
        <v>11</v>
      </c>
      <c r="D314" s="152">
        <f>SUM($D$306:$D$313)</f>
        <v>12</v>
      </c>
      <c r="E314" s="152">
        <f>SUM($E$306:$E$313)</f>
        <v>0</v>
      </c>
      <c r="F314" s="153">
        <f>SUM($F$306:$F$313)</f>
        <v>136412.8242</v>
      </c>
      <c r="G314" s="153">
        <f>SUM($G$306:$G$313)</f>
        <v>154942.31299999999</v>
      </c>
      <c r="H314" s="154">
        <f>SUM($H$306:$H$313)</f>
        <v>0</v>
      </c>
    </row>
    <row r="315" spans="1:8" ht="18" hidden="1" customHeight="1" outlineLevel="1">
      <c r="A315" s="3" t="s">
        <v>218</v>
      </c>
      <c r="B315" s="148"/>
      <c r="C315" s="149">
        <v>0</v>
      </c>
      <c r="D315" s="149">
        <v>0</v>
      </c>
      <c r="E315" s="149">
        <v>0</v>
      </c>
      <c r="F315" s="150">
        <v>0</v>
      </c>
      <c r="G315" s="150">
        <v>0</v>
      </c>
      <c r="H315" s="151">
        <v>0</v>
      </c>
    </row>
    <row r="316" spans="1:8" ht="18" customHeight="1" collapsed="1">
      <c r="A316" s="3"/>
      <c r="B316" s="148" t="s">
        <v>402</v>
      </c>
      <c r="C316" s="152">
        <f>SUM($C$315:$C$315)</f>
        <v>0</v>
      </c>
      <c r="D316" s="152">
        <f>SUM($D$315:$D$315)</f>
        <v>0</v>
      </c>
      <c r="E316" s="152">
        <f>SUM($E$315:$E$315)</f>
        <v>0</v>
      </c>
      <c r="F316" s="153">
        <f>SUM($F$315:$F$315)</f>
        <v>0</v>
      </c>
      <c r="G316" s="153">
        <f>SUM($G$315:$G$315)</f>
        <v>0</v>
      </c>
      <c r="H316" s="154">
        <f>SUM($H$315:$H$315)</f>
        <v>0</v>
      </c>
    </row>
    <row r="317" spans="1:8" ht="18" hidden="1" customHeight="1" outlineLevel="1">
      <c r="A317" s="3" t="s">
        <v>203</v>
      </c>
      <c r="B317" s="148"/>
      <c r="C317" s="149">
        <v>2</v>
      </c>
      <c r="D317" s="149">
        <v>2</v>
      </c>
      <c r="E317" s="149"/>
      <c r="F317" s="150">
        <v>0</v>
      </c>
      <c r="G317" s="150">
        <v>-1067.96</v>
      </c>
      <c r="H317" s="151"/>
    </row>
    <row r="318" spans="1:8" ht="18" hidden="1" customHeight="1" outlineLevel="1">
      <c r="A318" s="3" t="s">
        <v>205</v>
      </c>
      <c r="B318" s="148"/>
      <c r="C318" s="149">
        <v>2</v>
      </c>
      <c r="D318" s="149">
        <v>0</v>
      </c>
      <c r="E318" s="149">
        <v>0</v>
      </c>
      <c r="F318" s="150">
        <v>0</v>
      </c>
      <c r="G318" s="150">
        <v>0</v>
      </c>
      <c r="H318" s="151"/>
    </row>
    <row r="319" spans="1:8" ht="18" hidden="1" customHeight="1" outlineLevel="1">
      <c r="A319" s="3" t="s">
        <v>206</v>
      </c>
      <c r="B319" s="148"/>
      <c r="C319" s="149"/>
      <c r="D319" s="149"/>
      <c r="E319" s="149"/>
      <c r="F319" s="150"/>
      <c r="G319" s="150"/>
      <c r="H319" s="151"/>
    </row>
    <row r="320" spans="1:8" ht="18" hidden="1" customHeight="1" outlineLevel="1">
      <c r="A320" s="3" t="s">
        <v>207</v>
      </c>
      <c r="B320" s="148"/>
      <c r="C320" s="149">
        <v>0</v>
      </c>
      <c r="D320" s="149">
        <v>1</v>
      </c>
      <c r="E320" s="149"/>
      <c r="F320" s="150">
        <v>0</v>
      </c>
      <c r="G320" s="150">
        <v>819</v>
      </c>
      <c r="H320" s="151"/>
    </row>
    <row r="321" spans="1:8" ht="18" customHeight="1" collapsed="1">
      <c r="A321" s="3"/>
      <c r="B321" s="148" t="s">
        <v>403</v>
      </c>
      <c r="C321" s="152">
        <f>SUM($C$317:$C$320)</f>
        <v>4</v>
      </c>
      <c r="D321" s="152">
        <f>SUM($D$317:$D$320)</f>
        <v>3</v>
      </c>
      <c r="E321" s="152">
        <f>SUM($E$317:$E$320)</f>
        <v>0</v>
      </c>
      <c r="F321" s="153">
        <f>SUM($F$317:$F$320)</f>
        <v>0</v>
      </c>
      <c r="G321" s="153">
        <f>SUM($G$317:$G$320)</f>
        <v>-248.96000000000004</v>
      </c>
      <c r="H321" s="154">
        <f>SUM($H$317:$H$320)</f>
        <v>0</v>
      </c>
    </row>
    <row r="322" spans="1:8" ht="18" hidden="1" customHeight="1" outlineLevel="1">
      <c r="A322" s="3" t="s">
        <v>205</v>
      </c>
      <c r="B322" s="148"/>
      <c r="C322" s="149"/>
      <c r="D322" s="149">
        <v>1</v>
      </c>
      <c r="E322" s="149">
        <v>0</v>
      </c>
      <c r="F322" s="150">
        <v>0</v>
      </c>
      <c r="G322" s="150">
        <v>1500</v>
      </c>
      <c r="H322" s="151"/>
    </row>
    <row r="323" spans="1:8" ht="18" hidden="1" customHeight="1" outlineLevel="1">
      <c r="A323" s="3" t="s">
        <v>206</v>
      </c>
      <c r="B323" s="148"/>
      <c r="C323" s="149"/>
      <c r="D323" s="149"/>
      <c r="E323" s="149"/>
      <c r="F323" s="150"/>
      <c r="G323" s="150"/>
      <c r="H323" s="151"/>
    </row>
    <row r="324" spans="1:8" ht="18" hidden="1" customHeight="1" outlineLevel="1">
      <c r="A324" s="3" t="s">
        <v>218</v>
      </c>
      <c r="B324" s="148"/>
      <c r="C324" s="149">
        <v>0</v>
      </c>
      <c r="D324" s="149">
        <v>0</v>
      </c>
      <c r="E324" s="149">
        <v>0</v>
      </c>
      <c r="F324" s="150">
        <v>0</v>
      </c>
      <c r="G324" s="150">
        <v>0</v>
      </c>
      <c r="H324" s="151">
        <v>0</v>
      </c>
    </row>
    <row r="325" spans="1:8" ht="18" customHeight="1" collapsed="1">
      <c r="A325" s="3"/>
      <c r="B325" s="148" t="s">
        <v>404</v>
      </c>
      <c r="C325" s="152">
        <f>SUM($C$322:$C$324)</f>
        <v>0</v>
      </c>
      <c r="D325" s="152">
        <f>SUM($D$322:$D$324)</f>
        <v>1</v>
      </c>
      <c r="E325" s="152">
        <f>SUM($E$322:$E$324)</f>
        <v>0</v>
      </c>
      <c r="F325" s="153">
        <f>SUM($F$322:$F$324)</f>
        <v>0</v>
      </c>
      <c r="G325" s="153">
        <f>SUM($G$322:$G$324)</f>
        <v>1500</v>
      </c>
      <c r="H325" s="154">
        <f>SUM($H$322:$H$324)</f>
        <v>0</v>
      </c>
    </row>
    <row r="326" spans="1:8" ht="18" hidden="1" customHeight="1" outlineLevel="1">
      <c r="A326" s="3" t="s">
        <v>205</v>
      </c>
      <c r="B326" s="148"/>
      <c r="C326" s="149">
        <v>1</v>
      </c>
      <c r="D326" s="149">
        <v>0</v>
      </c>
      <c r="E326" s="149"/>
      <c r="F326" s="150"/>
      <c r="G326" s="150"/>
      <c r="H326" s="151"/>
    </row>
    <row r="327" spans="1:8" ht="18" hidden="1" customHeight="1" outlineLevel="1">
      <c r="A327" s="3" t="s">
        <v>207</v>
      </c>
      <c r="B327" s="148"/>
      <c r="C327" s="149">
        <v>0</v>
      </c>
      <c r="D327" s="149">
        <v>1</v>
      </c>
      <c r="E327" s="149"/>
      <c r="F327" s="150">
        <v>0</v>
      </c>
      <c r="G327" s="150">
        <v>1316</v>
      </c>
      <c r="H327" s="151"/>
    </row>
    <row r="328" spans="1:8" ht="18" customHeight="1" collapsed="1">
      <c r="A328" s="3"/>
      <c r="B328" s="148" t="s">
        <v>405</v>
      </c>
      <c r="C328" s="152">
        <f>SUM($C$326:$C$327)</f>
        <v>1</v>
      </c>
      <c r="D328" s="152">
        <f>SUM($D$326:$D$327)</f>
        <v>1</v>
      </c>
      <c r="E328" s="152">
        <f>SUM($E$326:$E$327)</f>
        <v>0</v>
      </c>
      <c r="F328" s="153">
        <f>SUM($F$326:$F$327)</f>
        <v>0</v>
      </c>
      <c r="G328" s="153">
        <f>SUM($G$326:$G$327)</f>
        <v>1316</v>
      </c>
      <c r="H328" s="154">
        <f>SUM($H$326:$H$327)</f>
        <v>0</v>
      </c>
    </row>
    <row r="329" spans="1:8" ht="18" hidden="1" customHeight="1" outlineLevel="1">
      <c r="A329" s="3" t="s">
        <v>203</v>
      </c>
      <c r="B329" s="148"/>
      <c r="C329" s="149">
        <v>0</v>
      </c>
      <c r="D329" s="149">
        <v>0</v>
      </c>
      <c r="E329" s="149"/>
      <c r="F329" s="150">
        <v>0</v>
      </c>
      <c r="G329" s="150">
        <v>0</v>
      </c>
      <c r="H329" s="151"/>
    </row>
    <row r="330" spans="1:8" ht="18" hidden="1" customHeight="1" outlineLevel="1">
      <c r="A330" s="3" t="s">
        <v>206</v>
      </c>
      <c r="B330" s="148"/>
      <c r="C330" s="149">
        <v>1</v>
      </c>
      <c r="D330" s="149">
        <v>1</v>
      </c>
      <c r="E330" s="149"/>
      <c r="F330" s="150">
        <v>-3400</v>
      </c>
      <c r="G330" s="150">
        <v>3400</v>
      </c>
      <c r="H330" s="151"/>
    </row>
    <row r="331" spans="1:8" ht="18" hidden="1" customHeight="1" outlineLevel="1">
      <c r="A331" s="3" t="s">
        <v>207</v>
      </c>
      <c r="B331" s="148"/>
      <c r="C331" s="149">
        <v>0</v>
      </c>
      <c r="D331" s="149">
        <v>2</v>
      </c>
      <c r="E331" s="149"/>
      <c r="F331" s="150">
        <v>-14649</v>
      </c>
      <c r="G331" s="150">
        <v>-585</v>
      </c>
      <c r="H331" s="151"/>
    </row>
    <row r="332" spans="1:8" ht="18" customHeight="1" collapsed="1">
      <c r="A332" s="3"/>
      <c r="B332" s="148" t="s">
        <v>406</v>
      </c>
      <c r="C332" s="152">
        <f>SUM($C$329:$C$331)</f>
        <v>1</v>
      </c>
      <c r="D332" s="152">
        <f>SUM($D$329:$D$331)</f>
        <v>3</v>
      </c>
      <c r="E332" s="152">
        <f>SUM($E$329:$E$331)</f>
        <v>0</v>
      </c>
      <c r="F332" s="153">
        <f>SUM($F$329:$F$331)</f>
        <v>-18049</v>
      </c>
      <c r="G332" s="153">
        <f>SUM($G$329:$G$331)</f>
        <v>2815</v>
      </c>
      <c r="H332" s="154">
        <f>SUM($H$329:$H$331)</f>
        <v>0</v>
      </c>
    </row>
    <row r="333" spans="1:8" ht="18" hidden="1" customHeight="1" outlineLevel="1">
      <c r="A333" s="3" t="s">
        <v>204</v>
      </c>
      <c r="B333" s="148"/>
      <c r="C333" s="149">
        <v>1</v>
      </c>
      <c r="D333" s="149">
        <v>1</v>
      </c>
      <c r="E333" s="149">
        <v>0</v>
      </c>
      <c r="F333" s="150">
        <v>10000</v>
      </c>
      <c r="G333" s="150">
        <v>2678</v>
      </c>
      <c r="H333" s="151"/>
    </row>
    <row r="334" spans="1:8" ht="18" hidden="1" customHeight="1" outlineLevel="1">
      <c r="A334" s="3" t="s">
        <v>206</v>
      </c>
      <c r="B334" s="148"/>
      <c r="C334" s="149"/>
      <c r="D334" s="149"/>
      <c r="E334" s="149"/>
      <c r="F334" s="150"/>
      <c r="G334" s="150"/>
      <c r="H334" s="151"/>
    </row>
    <row r="335" spans="1:8" ht="18" customHeight="1" collapsed="1">
      <c r="A335" s="3"/>
      <c r="B335" s="148" t="s">
        <v>407</v>
      </c>
      <c r="C335" s="152">
        <f>SUM($C$333:$C$334)</f>
        <v>1</v>
      </c>
      <c r="D335" s="152">
        <f>SUM($D$333:$D$334)</f>
        <v>1</v>
      </c>
      <c r="E335" s="152">
        <f>SUM($E$333:$E$334)</f>
        <v>0</v>
      </c>
      <c r="F335" s="153">
        <f>SUM($F$333:$F$334)</f>
        <v>10000</v>
      </c>
      <c r="G335" s="153">
        <f>SUM($G$333:$G$334)</f>
        <v>2678</v>
      </c>
      <c r="H335" s="154">
        <f>SUM($H$333:$H$334)</f>
        <v>0</v>
      </c>
    </row>
    <row r="336" spans="1:8">
      <c r="B336" s="484" t="s">
        <v>408</v>
      </c>
      <c r="C336" s="485"/>
      <c r="D336" s="485"/>
      <c r="E336" s="485"/>
      <c r="F336" s="485"/>
      <c r="G336" s="485"/>
      <c r="H336" s="486"/>
    </row>
    <row r="337" spans="1:8" ht="18" hidden="1" customHeight="1" outlineLevel="1">
      <c r="A337" s="3" t="s">
        <v>203</v>
      </c>
      <c r="B337" s="148"/>
      <c r="C337" s="149">
        <v>0</v>
      </c>
      <c r="D337" s="149">
        <v>1</v>
      </c>
      <c r="E337" s="149"/>
      <c r="F337" s="150">
        <v>0</v>
      </c>
      <c r="G337" s="150">
        <v>0</v>
      </c>
      <c r="H337" s="151"/>
    </row>
    <row r="338" spans="1:8" ht="18" hidden="1" customHeight="1" outlineLevel="1">
      <c r="A338" s="3" t="s">
        <v>205</v>
      </c>
      <c r="B338" s="148"/>
      <c r="C338" s="149"/>
      <c r="D338" s="149">
        <v>1</v>
      </c>
      <c r="E338" s="149">
        <v>0</v>
      </c>
      <c r="F338" s="150">
        <v>-200</v>
      </c>
      <c r="G338" s="150">
        <v>-600</v>
      </c>
      <c r="H338" s="151"/>
    </row>
    <row r="339" spans="1:8" ht="18" hidden="1" customHeight="1" outlineLevel="1">
      <c r="A339" s="3" t="s">
        <v>206</v>
      </c>
      <c r="B339" s="148"/>
      <c r="C339" s="149"/>
      <c r="D339" s="149">
        <v>1</v>
      </c>
      <c r="E339" s="149"/>
      <c r="F339" s="150">
        <v>-7605</v>
      </c>
      <c r="G339" s="150">
        <v>2607</v>
      </c>
      <c r="H339" s="151"/>
    </row>
    <row r="340" spans="1:8" ht="18" hidden="1" customHeight="1" outlineLevel="1">
      <c r="A340" s="3" t="s">
        <v>207</v>
      </c>
      <c r="B340" s="148"/>
      <c r="C340" s="149">
        <v>0</v>
      </c>
      <c r="D340" s="149">
        <v>1</v>
      </c>
      <c r="E340" s="149"/>
      <c r="F340" s="150">
        <v>-3600</v>
      </c>
      <c r="G340" s="150">
        <v>-75</v>
      </c>
      <c r="H340" s="151"/>
    </row>
    <row r="341" spans="1:8" ht="18" hidden="1" customHeight="1" outlineLevel="1">
      <c r="A341" s="3" t="s">
        <v>213</v>
      </c>
      <c r="B341" s="148"/>
      <c r="C341" s="149">
        <v>0</v>
      </c>
      <c r="D341" s="149">
        <v>1</v>
      </c>
      <c r="E341" s="149"/>
      <c r="F341" s="150">
        <v>18194</v>
      </c>
      <c r="G341" s="150">
        <v>9000</v>
      </c>
      <c r="H341" s="151"/>
    </row>
    <row r="342" spans="1:8" ht="18" hidden="1" customHeight="1" outlineLevel="1">
      <c r="A342" s="3" t="s">
        <v>218</v>
      </c>
      <c r="B342" s="148"/>
      <c r="C342" s="149">
        <v>1</v>
      </c>
      <c r="D342" s="149">
        <v>1</v>
      </c>
      <c r="E342" s="149">
        <v>0</v>
      </c>
      <c r="F342" s="150">
        <v>706.26900000000001</v>
      </c>
      <c r="G342" s="150">
        <v>630.23180000000002</v>
      </c>
      <c r="H342" s="151">
        <v>0</v>
      </c>
    </row>
    <row r="343" spans="1:8" ht="18" hidden="1" customHeight="1" outlineLevel="1">
      <c r="A343" s="3" t="s">
        <v>219</v>
      </c>
      <c r="B343" s="148"/>
      <c r="C343" s="149">
        <v>1</v>
      </c>
      <c r="D343" s="149">
        <v>0</v>
      </c>
      <c r="E343" s="149">
        <v>0</v>
      </c>
      <c r="F343" s="150">
        <v>0</v>
      </c>
      <c r="G343" s="150">
        <v>20000</v>
      </c>
      <c r="H343" s="151"/>
    </row>
    <row r="344" spans="1:8" ht="18" customHeight="1" collapsed="1">
      <c r="A344" s="3"/>
      <c r="B344" s="148" t="s">
        <v>409</v>
      </c>
      <c r="C344" s="152">
        <f>SUM($C$337:$C$343)</f>
        <v>2</v>
      </c>
      <c r="D344" s="152">
        <f>SUM($D$337:$D$343)</f>
        <v>6</v>
      </c>
      <c r="E344" s="152">
        <f>SUM($E$337:$E$343)</f>
        <v>0</v>
      </c>
      <c r="F344" s="153">
        <f>SUM($F$337:$F$343)</f>
        <v>7495.2690000000002</v>
      </c>
      <c r="G344" s="153">
        <f>SUM($G$337:$G$343)</f>
        <v>31562.231800000001</v>
      </c>
      <c r="H344" s="154">
        <f>SUM($H$337:$H$343)</f>
        <v>0</v>
      </c>
    </row>
    <row r="345" spans="1:8" ht="18" hidden="1" customHeight="1" outlineLevel="1">
      <c r="A345" s="3" t="s">
        <v>203</v>
      </c>
      <c r="B345" s="148"/>
      <c r="C345" s="149">
        <v>0</v>
      </c>
      <c r="D345" s="149">
        <v>0</v>
      </c>
      <c r="E345" s="149"/>
      <c r="F345" s="150">
        <v>0</v>
      </c>
      <c r="G345" s="150">
        <v>0</v>
      </c>
      <c r="H345" s="151"/>
    </row>
    <row r="346" spans="1:8" ht="18" hidden="1" customHeight="1" outlineLevel="1">
      <c r="A346" s="3" t="s">
        <v>206</v>
      </c>
      <c r="B346" s="148"/>
      <c r="C346" s="149"/>
      <c r="D346" s="149">
        <v>3</v>
      </c>
      <c r="E346" s="149"/>
      <c r="F346" s="150">
        <v>16800</v>
      </c>
      <c r="G346" s="150">
        <v>-3706</v>
      </c>
      <c r="H346" s="151"/>
    </row>
    <row r="347" spans="1:8" ht="18" hidden="1" customHeight="1" outlineLevel="1">
      <c r="A347" s="3" t="s">
        <v>207</v>
      </c>
      <c r="B347" s="148"/>
      <c r="C347" s="149">
        <v>0</v>
      </c>
      <c r="D347" s="149">
        <v>12</v>
      </c>
      <c r="E347" s="149"/>
      <c r="F347" s="150">
        <v>-8700</v>
      </c>
      <c r="G347" s="150">
        <v>-9271</v>
      </c>
      <c r="H347" s="151"/>
    </row>
    <row r="348" spans="1:8" ht="18" hidden="1" customHeight="1" outlineLevel="1">
      <c r="A348" s="3" t="s">
        <v>208</v>
      </c>
      <c r="B348" s="148"/>
      <c r="C348" s="149">
        <v>5</v>
      </c>
      <c r="D348" s="149">
        <v>5</v>
      </c>
      <c r="E348" s="149">
        <v>0</v>
      </c>
      <c r="F348" s="150">
        <v>9253</v>
      </c>
      <c r="G348" s="150">
        <v>8934</v>
      </c>
      <c r="H348" s="151"/>
    </row>
    <row r="349" spans="1:8" ht="18" hidden="1" customHeight="1" outlineLevel="1">
      <c r="A349" s="3" t="s">
        <v>213</v>
      </c>
      <c r="B349" s="148"/>
      <c r="C349" s="149">
        <v>53</v>
      </c>
      <c r="D349" s="149">
        <v>25</v>
      </c>
      <c r="E349" s="149"/>
      <c r="F349" s="150">
        <v>524065</v>
      </c>
      <c r="G349" s="150">
        <v>181727</v>
      </c>
      <c r="H349" s="151">
        <v>233758</v>
      </c>
    </row>
    <row r="350" spans="1:8" ht="18" hidden="1" customHeight="1" outlineLevel="1">
      <c r="A350" s="3" t="s">
        <v>217</v>
      </c>
      <c r="B350" s="148"/>
      <c r="C350" s="149">
        <v>1</v>
      </c>
      <c r="D350" s="149">
        <v>0</v>
      </c>
      <c r="E350" s="149">
        <v>0</v>
      </c>
      <c r="F350" s="150">
        <v>-11558</v>
      </c>
      <c r="G350" s="150">
        <v>-6442</v>
      </c>
      <c r="H350" s="151">
        <v>0</v>
      </c>
    </row>
    <row r="351" spans="1:8" ht="18" customHeight="1" collapsed="1">
      <c r="A351" s="3"/>
      <c r="B351" s="148" t="s">
        <v>410</v>
      </c>
      <c r="C351" s="152">
        <f>SUM($C$345:$C$350)</f>
        <v>59</v>
      </c>
      <c r="D351" s="152">
        <f>SUM($D$345:$D$350)</f>
        <v>45</v>
      </c>
      <c r="E351" s="152">
        <f>SUM($E$345:$E$350)</f>
        <v>0</v>
      </c>
      <c r="F351" s="153">
        <f>SUM($F$345:$F$350)</f>
        <v>529860</v>
      </c>
      <c r="G351" s="153">
        <f>SUM($G$345:$G$350)</f>
        <v>171242</v>
      </c>
      <c r="H351" s="154">
        <f>SUM($H$345:$H$350)</f>
        <v>233758</v>
      </c>
    </row>
    <row r="352" spans="1:8" ht="18" hidden="1" customHeight="1" outlineLevel="1">
      <c r="A352" s="3" t="s">
        <v>203</v>
      </c>
      <c r="B352" s="148"/>
      <c r="C352" s="149">
        <v>2</v>
      </c>
      <c r="D352" s="149">
        <v>5</v>
      </c>
      <c r="E352" s="149"/>
      <c r="F352" s="150">
        <v>-1491.78</v>
      </c>
      <c r="G352" s="150">
        <v>11396</v>
      </c>
      <c r="H352" s="151"/>
    </row>
    <row r="353" spans="1:8" ht="18" hidden="1" customHeight="1" outlineLevel="1">
      <c r="A353" s="3" t="s">
        <v>205</v>
      </c>
      <c r="B353" s="148"/>
      <c r="C353" s="149">
        <v>1</v>
      </c>
      <c r="D353" s="149">
        <v>9</v>
      </c>
      <c r="E353" s="149">
        <v>0</v>
      </c>
      <c r="F353" s="150">
        <v>333921</v>
      </c>
      <c r="G353" s="150">
        <v>95222</v>
      </c>
      <c r="H353" s="151"/>
    </row>
    <row r="354" spans="1:8" ht="18" hidden="1" customHeight="1" outlineLevel="1">
      <c r="A354" s="3" t="s">
        <v>206</v>
      </c>
      <c r="B354" s="148"/>
      <c r="C354" s="149">
        <v>2</v>
      </c>
      <c r="D354" s="149">
        <v>5</v>
      </c>
      <c r="E354" s="149"/>
      <c r="F354" s="150">
        <v>-22713</v>
      </c>
      <c r="G354" s="150">
        <v>4725</v>
      </c>
      <c r="H354" s="151"/>
    </row>
    <row r="355" spans="1:8" ht="18" hidden="1" customHeight="1" outlineLevel="1">
      <c r="A355" s="3" t="s">
        <v>207</v>
      </c>
      <c r="B355" s="148"/>
      <c r="C355" s="149">
        <v>7</v>
      </c>
      <c r="D355" s="149">
        <v>15</v>
      </c>
      <c r="E355" s="149"/>
      <c r="F355" s="150">
        <v>353603</v>
      </c>
      <c r="G355" s="150">
        <v>112089</v>
      </c>
      <c r="H355" s="151"/>
    </row>
    <row r="356" spans="1:8" ht="18" hidden="1" customHeight="1" outlineLevel="1">
      <c r="A356" s="3" t="s">
        <v>208</v>
      </c>
      <c r="B356" s="148"/>
      <c r="C356" s="149">
        <v>1</v>
      </c>
      <c r="D356" s="149">
        <v>1</v>
      </c>
      <c r="E356" s="149">
        <v>0</v>
      </c>
      <c r="F356" s="150">
        <v>-5000</v>
      </c>
      <c r="G356" s="150">
        <v>7397</v>
      </c>
      <c r="H356" s="151"/>
    </row>
    <row r="357" spans="1:8" ht="18" hidden="1" customHeight="1" outlineLevel="1">
      <c r="A357" s="3" t="s">
        <v>210</v>
      </c>
      <c r="B357" s="148"/>
      <c r="C357" s="149"/>
      <c r="D357" s="149"/>
      <c r="E357" s="149"/>
      <c r="F357" s="150"/>
      <c r="G357" s="150"/>
      <c r="H357" s="151"/>
    </row>
    <row r="358" spans="1:8" ht="18" hidden="1" customHeight="1" outlineLevel="1">
      <c r="A358" s="3" t="s">
        <v>211</v>
      </c>
      <c r="B358" s="148"/>
      <c r="C358" s="149">
        <v>1</v>
      </c>
      <c r="D358" s="149">
        <v>1</v>
      </c>
      <c r="E358" s="149"/>
      <c r="F358" s="150"/>
      <c r="G358" s="150">
        <v>1750</v>
      </c>
      <c r="H358" s="151"/>
    </row>
    <row r="359" spans="1:8" ht="18" hidden="1" customHeight="1" outlineLevel="1">
      <c r="A359" s="3" t="s">
        <v>213</v>
      </c>
      <c r="B359" s="148"/>
      <c r="C359" s="149">
        <v>2</v>
      </c>
      <c r="D359" s="149">
        <v>0</v>
      </c>
      <c r="E359" s="149"/>
      <c r="F359" s="150">
        <v>31802</v>
      </c>
      <c r="G359" s="150"/>
      <c r="H359" s="151"/>
    </row>
    <row r="360" spans="1:8" ht="18" hidden="1" customHeight="1" outlineLevel="1">
      <c r="A360" s="3" t="s">
        <v>217</v>
      </c>
      <c r="B360" s="148"/>
      <c r="C360" s="149">
        <v>50</v>
      </c>
      <c r="D360" s="149">
        <v>41</v>
      </c>
      <c r="E360" s="149">
        <v>1</v>
      </c>
      <c r="F360" s="150">
        <v>666859</v>
      </c>
      <c r="G360" s="150">
        <v>854218</v>
      </c>
      <c r="H360" s="151">
        <v>381574</v>
      </c>
    </row>
    <row r="361" spans="1:8" ht="18" hidden="1" customHeight="1" outlineLevel="1">
      <c r="A361" s="3" t="s">
        <v>218</v>
      </c>
      <c r="B361" s="148"/>
      <c r="C361" s="149">
        <v>37</v>
      </c>
      <c r="D361" s="149">
        <v>37</v>
      </c>
      <c r="E361" s="149">
        <v>5</v>
      </c>
      <c r="F361" s="150">
        <v>104121.3403</v>
      </c>
      <c r="G361" s="150">
        <v>92911.587700000004</v>
      </c>
      <c r="H361" s="151">
        <v>8858.4303</v>
      </c>
    </row>
    <row r="362" spans="1:8" ht="18" hidden="1" customHeight="1" outlineLevel="1">
      <c r="A362" s="3" t="s">
        <v>219</v>
      </c>
      <c r="B362" s="148"/>
      <c r="C362" s="149">
        <v>1</v>
      </c>
      <c r="D362" s="149">
        <v>1</v>
      </c>
      <c r="E362" s="149">
        <v>0</v>
      </c>
      <c r="F362" s="150">
        <v>0</v>
      </c>
      <c r="G362" s="150">
        <v>7040.55</v>
      </c>
      <c r="H362" s="151"/>
    </row>
    <row r="363" spans="1:8" ht="18" hidden="1" customHeight="1" outlineLevel="1">
      <c r="A363" s="3" t="s">
        <v>219</v>
      </c>
      <c r="B363" s="148"/>
      <c r="C363" s="149">
        <v>1</v>
      </c>
      <c r="D363" s="149">
        <v>0</v>
      </c>
      <c r="E363" s="149">
        <v>0</v>
      </c>
      <c r="F363" s="150">
        <v>0</v>
      </c>
      <c r="G363" s="150">
        <v>-1536.35</v>
      </c>
      <c r="H363" s="151"/>
    </row>
    <row r="364" spans="1:8" ht="18" hidden="1" customHeight="1" outlineLevel="1">
      <c r="A364" s="3" t="s">
        <v>220</v>
      </c>
      <c r="B364" s="148"/>
      <c r="C364" s="149">
        <v>2</v>
      </c>
      <c r="D364" s="149">
        <v>2</v>
      </c>
      <c r="E364" s="149"/>
      <c r="F364" s="150">
        <v>18441</v>
      </c>
      <c r="G364" s="150">
        <v>0</v>
      </c>
      <c r="H364" s="151"/>
    </row>
    <row r="365" spans="1:8" ht="18" customHeight="1" collapsed="1">
      <c r="A365" s="3"/>
      <c r="B365" s="148" t="s">
        <v>411</v>
      </c>
      <c r="C365" s="152">
        <f>SUM($C$352:$C$364)</f>
        <v>107</v>
      </c>
      <c r="D365" s="152">
        <f>SUM($D$352:$D$364)</f>
        <v>117</v>
      </c>
      <c r="E365" s="152">
        <f>SUM($E$352:$E$364)</f>
        <v>6</v>
      </c>
      <c r="F365" s="153">
        <f>SUM($F$352:$F$364)</f>
        <v>1479542.5603</v>
      </c>
      <c r="G365" s="153">
        <f>SUM($G$352:$G$364)</f>
        <v>1185212.7877</v>
      </c>
      <c r="H365" s="154">
        <f>SUM($H$352:$H$364)</f>
        <v>390432.43030000001</v>
      </c>
    </row>
    <row r="366" spans="1:8" ht="18" hidden="1" customHeight="1" outlineLevel="1">
      <c r="A366" s="3" t="s">
        <v>203</v>
      </c>
      <c r="B366" s="148"/>
      <c r="C366" s="149">
        <v>0</v>
      </c>
      <c r="D366" s="149">
        <v>1</v>
      </c>
      <c r="E366" s="149"/>
      <c r="F366" s="150">
        <v>0</v>
      </c>
      <c r="G366" s="150">
        <v>11</v>
      </c>
      <c r="H366" s="151"/>
    </row>
    <row r="367" spans="1:8" ht="18" hidden="1" customHeight="1" outlineLevel="1">
      <c r="A367" s="3" t="s">
        <v>205</v>
      </c>
      <c r="B367" s="148"/>
      <c r="C367" s="149"/>
      <c r="D367" s="149">
        <v>5</v>
      </c>
      <c r="E367" s="149">
        <v>0</v>
      </c>
      <c r="F367" s="150">
        <v>1917</v>
      </c>
      <c r="G367" s="150">
        <v>-4026</v>
      </c>
      <c r="H367" s="151"/>
    </row>
    <row r="368" spans="1:8" ht="18" hidden="1" customHeight="1" outlineLevel="1">
      <c r="A368" s="3" t="s">
        <v>206</v>
      </c>
      <c r="B368" s="148"/>
      <c r="C368" s="149"/>
      <c r="D368" s="149"/>
      <c r="E368" s="149"/>
      <c r="F368" s="150"/>
      <c r="G368" s="150"/>
      <c r="H368" s="151"/>
    </row>
    <row r="369" spans="1:8" ht="18" hidden="1" customHeight="1" outlineLevel="1">
      <c r="A369" s="3" t="s">
        <v>207</v>
      </c>
      <c r="B369" s="148"/>
      <c r="C369" s="149">
        <v>1</v>
      </c>
      <c r="D369" s="149">
        <v>0</v>
      </c>
      <c r="E369" s="149"/>
      <c r="F369" s="150">
        <v>0</v>
      </c>
      <c r="G369" s="150">
        <v>0</v>
      </c>
      <c r="H369" s="151"/>
    </row>
    <row r="370" spans="1:8" ht="18" hidden="1" customHeight="1" outlineLevel="1">
      <c r="A370" s="3" t="s">
        <v>208</v>
      </c>
      <c r="B370" s="148"/>
      <c r="C370" s="149">
        <v>0</v>
      </c>
      <c r="D370" s="149">
        <v>0</v>
      </c>
      <c r="E370" s="149">
        <v>0</v>
      </c>
      <c r="F370" s="150">
        <v>0</v>
      </c>
      <c r="G370" s="150">
        <v>0</v>
      </c>
      <c r="H370" s="151"/>
    </row>
    <row r="371" spans="1:8" ht="18" hidden="1" customHeight="1" outlineLevel="1">
      <c r="A371" s="3" t="s">
        <v>213</v>
      </c>
      <c r="B371" s="148"/>
      <c r="C371" s="149">
        <v>0</v>
      </c>
      <c r="D371" s="149">
        <v>0</v>
      </c>
      <c r="E371" s="149"/>
      <c r="F371" s="150"/>
      <c r="G371" s="150"/>
      <c r="H371" s="151"/>
    </row>
    <row r="372" spans="1:8" ht="18" hidden="1" customHeight="1" outlineLevel="1">
      <c r="A372" s="3" t="s">
        <v>217</v>
      </c>
      <c r="B372" s="148"/>
      <c r="C372" s="149">
        <v>0</v>
      </c>
      <c r="D372" s="149">
        <v>0</v>
      </c>
      <c r="E372" s="149">
        <v>0</v>
      </c>
      <c r="F372" s="150">
        <v>-201</v>
      </c>
      <c r="G372" s="150">
        <v>201</v>
      </c>
      <c r="H372" s="151">
        <v>0</v>
      </c>
    </row>
    <row r="373" spans="1:8" ht="18" customHeight="1" collapsed="1">
      <c r="A373" s="3"/>
      <c r="B373" s="148" t="s">
        <v>412</v>
      </c>
      <c r="C373" s="152">
        <f>SUM($C$366:$C$372)</f>
        <v>1</v>
      </c>
      <c r="D373" s="152">
        <f>SUM($D$366:$D$372)</f>
        <v>6</v>
      </c>
      <c r="E373" s="152">
        <f>SUM($E$366:$E$372)</f>
        <v>0</v>
      </c>
      <c r="F373" s="153">
        <f>SUM($F$366:$F$372)</f>
        <v>1716</v>
      </c>
      <c r="G373" s="153">
        <f>SUM($G$366:$G$372)</f>
        <v>-3814</v>
      </c>
      <c r="H373" s="154">
        <f>SUM($H$366:$H$372)</f>
        <v>0</v>
      </c>
    </row>
    <row r="374" spans="1:8" ht="18" hidden="1" customHeight="1" outlineLevel="1">
      <c r="A374" s="3" t="s">
        <v>203</v>
      </c>
      <c r="B374" s="148"/>
      <c r="C374" s="149">
        <v>4</v>
      </c>
      <c r="D374" s="149">
        <v>15</v>
      </c>
      <c r="E374" s="149"/>
      <c r="F374" s="150">
        <v>77741.929999999993</v>
      </c>
      <c r="G374" s="150">
        <v>75485.789999999994</v>
      </c>
      <c r="H374" s="151"/>
    </row>
    <row r="375" spans="1:8" ht="18" hidden="1" customHeight="1" outlineLevel="1">
      <c r="A375" s="3" t="s">
        <v>205</v>
      </c>
      <c r="B375" s="148"/>
      <c r="C375" s="149">
        <v>11</v>
      </c>
      <c r="D375" s="149">
        <v>20</v>
      </c>
      <c r="E375" s="149">
        <v>0</v>
      </c>
      <c r="F375" s="150">
        <v>197893</v>
      </c>
      <c r="G375" s="150">
        <v>54393</v>
      </c>
      <c r="H375" s="151"/>
    </row>
    <row r="376" spans="1:8" ht="18" hidden="1" customHeight="1" outlineLevel="1">
      <c r="A376" s="3" t="s">
        <v>206</v>
      </c>
      <c r="B376" s="148"/>
      <c r="C376" s="149">
        <v>1</v>
      </c>
      <c r="D376" s="149">
        <v>13</v>
      </c>
      <c r="E376" s="149"/>
      <c r="F376" s="150">
        <v>-26449</v>
      </c>
      <c r="G376" s="150">
        <v>-22539</v>
      </c>
      <c r="H376" s="151"/>
    </row>
    <row r="377" spans="1:8" ht="18" hidden="1" customHeight="1" outlineLevel="1">
      <c r="A377" s="3" t="s">
        <v>207</v>
      </c>
      <c r="B377" s="148"/>
      <c r="C377" s="149">
        <v>11</v>
      </c>
      <c r="D377" s="149">
        <v>63</v>
      </c>
      <c r="E377" s="149"/>
      <c r="F377" s="150">
        <v>828387</v>
      </c>
      <c r="G377" s="150">
        <v>204122</v>
      </c>
      <c r="H377" s="151"/>
    </row>
    <row r="378" spans="1:8" ht="18" hidden="1" customHeight="1" outlineLevel="1">
      <c r="A378" s="3" t="s">
        <v>208</v>
      </c>
      <c r="B378" s="148"/>
      <c r="C378" s="149">
        <v>18</v>
      </c>
      <c r="D378" s="149">
        <v>8</v>
      </c>
      <c r="E378" s="149">
        <v>0</v>
      </c>
      <c r="F378" s="150">
        <v>176358</v>
      </c>
      <c r="G378" s="150">
        <v>209183</v>
      </c>
      <c r="H378" s="151"/>
    </row>
    <row r="379" spans="1:8" ht="18" hidden="1" customHeight="1" outlineLevel="1">
      <c r="A379" s="3" t="s">
        <v>214</v>
      </c>
      <c r="B379" s="148"/>
      <c r="C379" s="149">
        <v>2</v>
      </c>
      <c r="D379" s="149"/>
      <c r="E379" s="149">
        <v>1</v>
      </c>
      <c r="F379" s="150"/>
      <c r="G379" s="150">
        <v>0</v>
      </c>
      <c r="H379" s="151"/>
    </row>
    <row r="380" spans="1:8" ht="18" hidden="1" customHeight="1" outlineLevel="1">
      <c r="A380" s="3" t="s">
        <v>217</v>
      </c>
      <c r="B380" s="148"/>
      <c r="C380" s="149">
        <v>0</v>
      </c>
      <c r="D380" s="149">
        <v>0</v>
      </c>
      <c r="E380" s="149">
        <v>0</v>
      </c>
      <c r="F380" s="150">
        <v>0</v>
      </c>
      <c r="G380" s="150">
        <v>0</v>
      </c>
      <c r="H380" s="151">
        <v>0</v>
      </c>
    </row>
    <row r="381" spans="1:8" ht="18" hidden="1" customHeight="1" outlineLevel="1">
      <c r="A381" s="3" t="s">
        <v>218</v>
      </c>
      <c r="B381" s="148"/>
      <c r="C381" s="149">
        <v>20</v>
      </c>
      <c r="D381" s="149">
        <v>9</v>
      </c>
      <c r="E381" s="149">
        <v>3</v>
      </c>
      <c r="F381" s="150">
        <v>14366.8698</v>
      </c>
      <c r="G381" s="150">
        <v>12820.1258</v>
      </c>
      <c r="H381" s="151">
        <v>47.7806</v>
      </c>
    </row>
    <row r="382" spans="1:8" ht="18" customHeight="1" collapsed="1">
      <c r="A382" s="3"/>
      <c r="B382" s="148" t="s">
        <v>413</v>
      </c>
      <c r="C382" s="152">
        <f>SUM($C$374:$C$381)</f>
        <v>67</v>
      </c>
      <c r="D382" s="152">
        <f>SUM($D$374:$D$381)</f>
        <v>128</v>
      </c>
      <c r="E382" s="152">
        <f>SUM($E$374:$E$381)</f>
        <v>4</v>
      </c>
      <c r="F382" s="153">
        <f>SUM($F$374:$F$381)</f>
        <v>1268297.7997999999</v>
      </c>
      <c r="G382" s="153">
        <f>SUM($G$374:$G$381)</f>
        <v>533464.91579999996</v>
      </c>
      <c r="H382" s="154">
        <f>SUM($H$374:$H$381)</f>
        <v>47.7806</v>
      </c>
    </row>
    <row r="383" spans="1:8">
      <c r="B383" s="484" t="s">
        <v>414</v>
      </c>
      <c r="C383" s="485"/>
      <c r="D383" s="485"/>
      <c r="E383" s="485"/>
      <c r="F383" s="485"/>
      <c r="G383" s="485"/>
      <c r="H383" s="486"/>
    </row>
    <row r="384" spans="1:8" ht="18" hidden="1" customHeight="1" outlineLevel="1">
      <c r="A384" s="3" t="s">
        <v>217</v>
      </c>
      <c r="B384" s="148"/>
      <c r="C384" s="149">
        <v>0</v>
      </c>
      <c r="D384" s="149">
        <v>0</v>
      </c>
      <c r="E384" s="149">
        <v>0</v>
      </c>
      <c r="F384" s="150">
        <v>-16276</v>
      </c>
      <c r="G384" s="150">
        <v>16276</v>
      </c>
      <c r="H384" s="151">
        <v>0</v>
      </c>
    </row>
    <row r="385" spans="1:8" ht="18" hidden="1" customHeight="1" outlineLevel="1">
      <c r="A385" s="3" t="s">
        <v>218</v>
      </c>
      <c r="B385" s="148"/>
      <c r="C385" s="149">
        <v>4</v>
      </c>
      <c r="D385" s="149">
        <v>3</v>
      </c>
      <c r="E385" s="149">
        <v>0</v>
      </c>
      <c r="F385" s="150">
        <v>24945.3495</v>
      </c>
      <c r="G385" s="150">
        <v>22259.721399999999</v>
      </c>
      <c r="H385" s="151">
        <v>0</v>
      </c>
    </row>
    <row r="386" spans="1:8" ht="18" hidden="1" customHeight="1" outlineLevel="1">
      <c r="A386" s="3" t="s">
        <v>219</v>
      </c>
      <c r="B386" s="148"/>
      <c r="C386" s="149">
        <v>1</v>
      </c>
      <c r="D386" s="149">
        <v>0</v>
      </c>
      <c r="E386" s="149">
        <v>0</v>
      </c>
      <c r="F386" s="150">
        <v>0</v>
      </c>
      <c r="G386" s="150">
        <v>0</v>
      </c>
      <c r="H386" s="151"/>
    </row>
    <row r="387" spans="1:8" ht="18" customHeight="1" collapsed="1">
      <c r="A387" s="3"/>
      <c r="B387" s="148" t="s">
        <v>415</v>
      </c>
      <c r="C387" s="152">
        <f>SUM($C$384:$C$386)</f>
        <v>5</v>
      </c>
      <c r="D387" s="152">
        <f>SUM($D$384:$D$386)</f>
        <v>3</v>
      </c>
      <c r="E387" s="152">
        <f>SUM($E$384:$E$386)</f>
        <v>0</v>
      </c>
      <c r="F387" s="153">
        <f>SUM($F$384:$F$386)</f>
        <v>8669.3495000000003</v>
      </c>
      <c r="G387" s="153">
        <f>SUM($G$384:$G$386)</f>
        <v>38535.721399999995</v>
      </c>
      <c r="H387" s="154">
        <f>SUM($H$384:$H$386)</f>
        <v>0</v>
      </c>
    </row>
    <row r="388" spans="1:8" ht="18" hidden="1" customHeight="1" outlineLevel="1">
      <c r="A388" s="3" t="s">
        <v>203</v>
      </c>
      <c r="B388" s="148"/>
      <c r="C388" s="149">
        <v>1</v>
      </c>
      <c r="D388" s="149">
        <v>2</v>
      </c>
      <c r="E388" s="149"/>
      <c r="F388" s="150">
        <v>0</v>
      </c>
      <c r="G388" s="150">
        <v>40769.199999999997</v>
      </c>
      <c r="H388" s="151"/>
    </row>
    <row r="389" spans="1:8" ht="18" hidden="1" customHeight="1" outlineLevel="1">
      <c r="A389" s="3" t="s">
        <v>205</v>
      </c>
      <c r="B389" s="148"/>
      <c r="C389" s="149">
        <v>3</v>
      </c>
      <c r="D389" s="149">
        <v>5</v>
      </c>
      <c r="E389" s="149">
        <v>0</v>
      </c>
      <c r="F389" s="150">
        <v>0</v>
      </c>
      <c r="G389" s="150">
        <v>51992</v>
      </c>
      <c r="H389" s="151"/>
    </row>
    <row r="390" spans="1:8" ht="18" hidden="1" customHeight="1" outlineLevel="1">
      <c r="A390" s="3" t="s">
        <v>206</v>
      </c>
      <c r="B390" s="148"/>
      <c r="C390" s="149"/>
      <c r="D390" s="149"/>
      <c r="E390" s="149"/>
      <c r="F390" s="150"/>
      <c r="G390" s="150"/>
      <c r="H390" s="151"/>
    </row>
    <row r="391" spans="1:8" ht="18" hidden="1" customHeight="1" outlineLevel="1">
      <c r="A391" s="3" t="s">
        <v>207</v>
      </c>
      <c r="B391" s="148"/>
      <c r="C391" s="149">
        <v>3</v>
      </c>
      <c r="D391" s="149">
        <v>7</v>
      </c>
      <c r="E391" s="149"/>
      <c r="F391" s="150">
        <v>28033</v>
      </c>
      <c r="G391" s="150">
        <v>7005</v>
      </c>
      <c r="H391" s="151"/>
    </row>
    <row r="392" spans="1:8" ht="18" hidden="1" customHeight="1" outlineLevel="1">
      <c r="A392" s="3" t="s">
        <v>208</v>
      </c>
      <c r="B392" s="148"/>
      <c r="C392" s="149">
        <v>13</v>
      </c>
      <c r="D392" s="149">
        <v>4</v>
      </c>
      <c r="E392" s="149">
        <v>0</v>
      </c>
      <c r="F392" s="150">
        <v>42314</v>
      </c>
      <c r="G392" s="150">
        <v>33040</v>
      </c>
      <c r="H392" s="151"/>
    </row>
    <row r="393" spans="1:8" ht="18" hidden="1" customHeight="1" outlineLevel="1">
      <c r="A393" s="3" t="s">
        <v>211</v>
      </c>
      <c r="B393" s="148"/>
      <c r="C393" s="149">
        <v>1</v>
      </c>
      <c r="D393" s="149">
        <v>1</v>
      </c>
      <c r="E393" s="149"/>
      <c r="F393" s="150"/>
      <c r="G393" s="150">
        <v>2000</v>
      </c>
      <c r="H393" s="151"/>
    </row>
    <row r="394" spans="1:8" ht="18" hidden="1" customHeight="1" outlineLevel="1">
      <c r="A394" s="3" t="s">
        <v>213</v>
      </c>
      <c r="B394" s="148"/>
      <c r="C394" s="149">
        <v>2</v>
      </c>
      <c r="D394" s="149">
        <v>1</v>
      </c>
      <c r="E394" s="149"/>
      <c r="F394" s="150">
        <v>-26000</v>
      </c>
      <c r="G394" s="150">
        <v>15000</v>
      </c>
      <c r="H394" s="151"/>
    </row>
    <row r="395" spans="1:8" ht="18" hidden="1" customHeight="1" outlineLevel="1">
      <c r="A395" s="3" t="s">
        <v>217</v>
      </c>
      <c r="B395" s="148"/>
      <c r="C395" s="149">
        <v>3</v>
      </c>
      <c r="D395" s="149">
        <v>3</v>
      </c>
      <c r="E395" s="149">
        <v>0</v>
      </c>
      <c r="F395" s="150">
        <v>128218</v>
      </c>
      <c r="G395" s="150">
        <v>36922</v>
      </c>
      <c r="H395" s="151">
        <v>51784</v>
      </c>
    </row>
    <row r="396" spans="1:8" ht="18" hidden="1" customHeight="1" outlineLevel="1">
      <c r="A396" s="3" t="s">
        <v>218</v>
      </c>
      <c r="B396" s="148"/>
      <c r="C396" s="149">
        <v>0</v>
      </c>
      <c r="D396" s="149">
        <v>1</v>
      </c>
      <c r="E396" s="149">
        <v>0</v>
      </c>
      <c r="F396" s="150">
        <v>634.01250000000005</v>
      </c>
      <c r="G396" s="150">
        <v>565.75440000000003</v>
      </c>
      <c r="H396" s="151">
        <v>0</v>
      </c>
    </row>
    <row r="397" spans="1:8" ht="18" hidden="1" customHeight="1" outlineLevel="1">
      <c r="A397" s="3" t="s">
        <v>219</v>
      </c>
      <c r="B397" s="148"/>
      <c r="C397" s="149">
        <v>2</v>
      </c>
      <c r="D397" s="149">
        <v>1</v>
      </c>
      <c r="E397" s="149">
        <v>0</v>
      </c>
      <c r="F397" s="150">
        <v>-5000</v>
      </c>
      <c r="G397" s="150">
        <v>0</v>
      </c>
      <c r="H397" s="151">
        <v>5000</v>
      </c>
    </row>
    <row r="398" spans="1:8" ht="18" hidden="1" customHeight="1" outlineLevel="1">
      <c r="A398" s="3" t="s">
        <v>220</v>
      </c>
      <c r="B398" s="148"/>
      <c r="C398" s="149">
        <v>2</v>
      </c>
      <c r="D398" s="149">
        <v>2</v>
      </c>
      <c r="E398" s="149"/>
      <c r="F398" s="150">
        <v>4109</v>
      </c>
      <c r="G398" s="150">
        <v>5397</v>
      </c>
      <c r="H398" s="151"/>
    </row>
    <row r="399" spans="1:8" ht="18" customHeight="1" collapsed="1">
      <c r="A399" s="3"/>
      <c r="B399" s="148" t="s">
        <v>416</v>
      </c>
      <c r="C399" s="152">
        <f>SUM($C$388:$C$398)</f>
        <v>30</v>
      </c>
      <c r="D399" s="152">
        <f>SUM($D$388:$D$398)</f>
        <v>27</v>
      </c>
      <c r="E399" s="152">
        <f>SUM($E$388:$E$398)</f>
        <v>0</v>
      </c>
      <c r="F399" s="153">
        <f>SUM($F$388:$F$398)</f>
        <v>172308.01250000001</v>
      </c>
      <c r="G399" s="153">
        <f>SUM($G$388:$G$398)</f>
        <v>192690.95440000002</v>
      </c>
      <c r="H399" s="154">
        <f>SUM($H$388:$H$398)</f>
        <v>56784</v>
      </c>
    </row>
    <row r="400" spans="1:8" ht="18" hidden="1" customHeight="1" outlineLevel="1">
      <c r="A400" s="3" t="s">
        <v>203</v>
      </c>
      <c r="B400" s="148"/>
      <c r="C400" s="149">
        <v>0</v>
      </c>
      <c r="D400" s="149">
        <v>0</v>
      </c>
      <c r="E400" s="149"/>
      <c r="F400" s="150">
        <v>0</v>
      </c>
      <c r="G400" s="150">
        <v>0</v>
      </c>
      <c r="H400" s="151"/>
    </row>
    <row r="401" spans="1:8" ht="18" hidden="1" customHeight="1" outlineLevel="1">
      <c r="A401" s="3" t="s">
        <v>205</v>
      </c>
      <c r="B401" s="148"/>
      <c r="C401" s="149">
        <v>2</v>
      </c>
      <c r="D401" s="149">
        <v>3</v>
      </c>
      <c r="E401" s="149">
        <v>0</v>
      </c>
      <c r="F401" s="150">
        <v>1766</v>
      </c>
      <c r="G401" s="150">
        <v>18795</v>
      </c>
      <c r="H401" s="151"/>
    </row>
    <row r="402" spans="1:8" ht="18" hidden="1" customHeight="1" outlineLevel="1">
      <c r="A402" s="3" t="s">
        <v>206</v>
      </c>
      <c r="B402" s="148"/>
      <c r="C402" s="149">
        <v>1</v>
      </c>
      <c r="D402" s="149"/>
      <c r="E402" s="149"/>
      <c r="F402" s="150"/>
      <c r="G402" s="150"/>
      <c r="H402" s="151"/>
    </row>
    <row r="403" spans="1:8" ht="18" hidden="1" customHeight="1" outlineLevel="1">
      <c r="A403" s="3" t="s">
        <v>207</v>
      </c>
      <c r="B403" s="148"/>
      <c r="C403" s="149">
        <v>7</v>
      </c>
      <c r="D403" s="149">
        <v>3</v>
      </c>
      <c r="E403" s="149"/>
      <c r="F403" s="150">
        <v>61516</v>
      </c>
      <c r="G403" s="150">
        <v>19295</v>
      </c>
      <c r="H403" s="151"/>
    </row>
    <row r="404" spans="1:8" ht="18" hidden="1" customHeight="1" outlineLevel="1">
      <c r="A404" s="3" t="s">
        <v>208</v>
      </c>
      <c r="B404" s="148"/>
      <c r="C404" s="149">
        <v>15</v>
      </c>
      <c r="D404" s="149">
        <v>6</v>
      </c>
      <c r="E404" s="149">
        <v>1</v>
      </c>
      <c r="F404" s="150">
        <v>60130</v>
      </c>
      <c r="G404" s="150">
        <v>86273</v>
      </c>
      <c r="H404" s="151"/>
    </row>
    <row r="405" spans="1:8" ht="18" hidden="1" customHeight="1" outlineLevel="1">
      <c r="A405" s="3" t="s">
        <v>211</v>
      </c>
      <c r="B405" s="148"/>
      <c r="C405" s="149">
        <v>1</v>
      </c>
      <c r="D405" s="149">
        <v>1</v>
      </c>
      <c r="E405" s="149"/>
      <c r="F405" s="150"/>
      <c r="G405" s="150">
        <v>6000</v>
      </c>
      <c r="H405" s="151"/>
    </row>
    <row r="406" spans="1:8" ht="18" hidden="1" customHeight="1" outlineLevel="1">
      <c r="A406" s="3" t="s">
        <v>213</v>
      </c>
      <c r="B406" s="148"/>
      <c r="C406" s="149">
        <v>0</v>
      </c>
      <c r="D406" s="149">
        <v>0</v>
      </c>
      <c r="E406" s="149"/>
      <c r="F406" s="150"/>
      <c r="G406" s="150"/>
      <c r="H406" s="151"/>
    </row>
    <row r="407" spans="1:8" ht="18" hidden="1" customHeight="1" outlineLevel="1">
      <c r="A407" s="3" t="s">
        <v>214</v>
      </c>
      <c r="B407" s="148"/>
      <c r="C407" s="149">
        <v>1</v>
      </c>
      <c r="D407" s="149">
        <v>1</v>
      </c>
      <c r="E407" s="149"/>
      <c r="F407" s="150"/>
      <c r="G407" s="150">
        <v>4017</v>
      </c>
      <c r="H407" s="151">
        <v>-4017</v>
      </c>
    </row>
    <row r="408" spans="1:8" ht="18" hidden="1" customHeight="1" outlineLevel="1">
      <c r="A408" s="3" t="s">
        <v>217</v>
      </c>
      <c r="B408" s="148"/>
      <c r="C408" s="149">
        <v>0</v>
      </c>
      <c r="D408" s="149">
        <v>0</v>
      </c>
      <c r="E408" s="149">
        <v>0</v>
      </c>
      <c r="F408" s="150">
        <v>-1498</v>
      </c>
      <c r="G408" s="150">
        <v>1498</v>
      </c>
      <c r="H408" s="151">
        <v>0</v>
      </c>
    </row>
    <row r="409" spans="1:8" ht="18" hidden="1" customHeight="1" outlineLevel="1">
      <c r="A409" s="3" t="s">
        <v>218</v>
      </c>
      <c r="B409" s="148"/>
      <c r="C409" s="149">
        <v>1</v>
      </c>
      <c r="D409" s="149">
        <v>0</v>
      </c>
      <c r="E409" s="149">
        <v>0</v>
      </c>
      <c r="F409" s="150">
        <v>0</v>
      </c>
      <c r="G409" s="150">
        <v>0</v>
      </c>
      <c r="H409" s="151">
        <v>0</v>
      </c>
    </row>
    <row r="410" spans="1:8" ht="18" hidden="1" customHeight="1" outlineLevel="1">
      <c r="A410" s="3" t="s">
        <v>219</v>
      </c>
      <c r="B410" s="148"/>
      <c r="C410" s="149">
        <v>5</v>
      </c>
      <c r="D410" s="149">
        <v>2</v>
      </c>
      <c r="E410" s="149">
        <v>0</v>
      </c>
      <c r="F410" s="150">
        <v>0</v>
      </c>
      <c r="G410" s="150">
        <v>15073.75</v>
      </c>
      <c r="H410" s="151"/>
    </row>
    <row r="411" spans="1:8" ht="18" customHeight="1" collapsed="1">
      <c r="A411" s="3"/>
      <c r="B411" s="148" t="s">
        <v>417</v>
      </c>
      <c r="C411" s="152">
        <f>SUM($C$400:$C$410)</f>
        <v>33</v>
      </c>
      <c r="D411" s="152">
        <f>SUM($D$400:$D$410)</f>
        <v>16</v>
      </c>
      <c r="E411" s="152">
        <f>SUM($E$400:$E$410)</f>
        <v>1</v>
      </c>
      <c r="F411" s="153">
        <f>SUM($F$400:$F$410)</f>
        <v>121914</v>
      </c>
      <c r="G411" s="153">
        <f>SUM($G$400:$G$410)</f>
        <v>150951.75</v>
      </c>
      <c r="H411" s="154">
        <f>SUM($H$400:$H$410)</f>
        <v>-4017</v>
      </c>
    </row>
    <row r="412" spans="1:8" ht="18" hidden="1" customHeight="1" outlineLevel="1">
      <c r="A412" s="3" t="s">
        <v>203</v>
      </c>
      <c r="B412" s="148"/>
      <c r="C412" s="149">
        <v>1</v>
      </c>
      <c r="D412" s="149">
        <v>6</v>
      </c>
      <c r="E412" s="149"/>
      <c r="F412" s="150">
        <v>0</v>
      </c>
      <c r="G412" s="150">
        <v>323.02</v>
      </c>
      <c r="H412" s="151"/>
    </row>
    <row r="413" spans="1:8" ht="18" hidden="1" customHeight="1" outlineLevel="1">
      <c r="A413" s="3" t="s">
        <v>204</v>
      </c>
      <c r="B413" s="148"/>
      <c r="C413" s="149">
        <v>1</v>
      </c>
      <c r="D413" s="149">
        <v>1</v>
      </c>
      <c r="E413" s="149">
        <v>0</v>
      </c>
      <c r="F413" s="150">
        <v>0</v>
      </c>
      <c r="G413" s="150">
        <v>7746</v>
      </c>
      <c r="H413" s="151">
        <v>-90000</v>
      </c>
    </row>
    <row r="414" spans="1:8" ht="18" hidden="1" customHeight="1" outlineLevel="1">
      <c r="A414" s="3" t="s">
        <v>205</v>
      </c>
      <c r="B414" s="148"/>
      <c r="C414" s="149">
        <v>5</v>
      </c>
      <c r="D414" s="149">
        <v>9</v>
      </c>
      <c r="E414" s="149">
        <v>0</v>
      </c>
      <c r="F414" s="150">
        <v>-4751</v>
      </c>
      <c r="G414" s="150">
        <v>74148</v>
      </c>
      <c r="H414" s="151"/>
    </row>
    <row r="415" spans="1:8" ht="18" hidden="1" customHeight="1" outlineLevel="1">
      <c r="A415" s="3" t="s">
        <v>206</v>
      </c>
      <c r="B415" s="148"/>
      <c r="C415" s="149"/>
      <c r="D415" s="149">
        <v>2</v>
      </c>
      <c r="E415" s="149"/>
      <c r="F415" s="150"/>
      <c r="G415" s="150">
        <v>1905</v>
      </c>
      <c r="H415" s="151"/>
    </row>
    <row r="416" spans="1:8" ht="18" hidden="1" customHeight="1" outlineLevel="1">
      <c r="A416" s="3" t="s">
        <v>207</v>
      </c>
      <c r="B416" s="148"/>
      <c r="C416" s="149">
        <v>6</v>
      </c>
      <c r="D416" s="149">
        <v>13</v>
      </c>
      <c r="E416" s="149"/>
      <c r="F416" s="150">
        <v>202344</v>
      </c>
      <c r="G416" s="150">
        <v>109332</v>
      </c>
      <c r="H416" s="151"/>
    </row>
    <row r="417" spans="1:8" ht="18" hidden="1" customHeight="1" outlineLevel="1">
      <c r="A417" s="3" t="s">
        <v>208</v>
      </c>
      <c r="B417" s="148"/>
      <c r="C417" s="149">
        <v>136</v>
      </c>
      <c r="D417" s="149">
        <v>38</v>
      </c>
      <c r="E417" s="149">
        <v>5</v>
      </c>
      <c r="F417" s="150">
        <v>1313169</v>
      </c>
      <c r="G417" s="150">
        <v>514831</v>
      </c>
      <c r="H417" s="151"/>
    </row>
    <row r="418" spans="1:8" ht="18" hidden="1" customHeight="1" outlineLevel="1">
      <c r="A418" s="3" t="s">
        <v>217</v>
      </c>
      <c r="B418" s="148"/>
      <c r="C418" s="149">
        <v>5</v>
      </c>
      <c r="D418" s="149">
        <v>5</v>
      </c>
      <c r="E418" s="149">
        <v>0</v>
      </c>
      <c r="F418" s="150">
        <v>280047</v>
      </c>
      <c r="G418" s="150">
        <v>-240381</v>
      </c>
      <c r="H418" s="151">
        <v>74678</v>
      </c>
    </row>
    <row r="419" spans="1:8" ht="18" hidden="1" customHeight="1" outlineLevel="1">
      <c r="A419" s="3" t="s">
        <v>218</v>
      </c>
      <c r="B419" s="148"/>
      <c r="C419" s="149">
        <v>131</v>
      </c>
      <c r="D419" s="149">
        <v>3</v>
      </c>
      <c r="E419" s="149">
        <v>1</v>
      </c>
      <c r="F419" s="150">
        <v>1558.4395</v>
      </c>
      <c r="G419" s="150">
        <v>1390.6572000000001</v>
      </c>
      <c r="H419" s="151">
        <v>0</v>
      </c>
    </row>
    <row r="420" spans="1:8" ht="18" hidden="1" customHeight="1" outlineLevel="1">
      <c r="A420" s="3" t="s">
        <v>219</v>
      </c>
      <c r="B420" s="148"/>
      <c r="C420" s="149">
        <v>1</v>
      </c>
      <c r="D420" s="149">
        <v>0</v>
      </c>
      <c r="E420" s="149">
        <v>0</v>
      </c>
      <c r="F420" s="150">
        <v>0</v>
      </c>
      <c r="G420" s="150">
        <v>0</v>
      </c>
      <c r="H420" s="151"/>
    </row>
    <row r="421" spans="1:8" ht="18" customHeight="1" collapsed="1">
      <c r="A421" s="3"/>
      <c r="B421" s="148" t="s">
        <v>418</v>
      </c>
      <c r="C421" s="152">
        <f>SUM($C$412:$C$420)</f>
        <v>286</v>
      </c>
      <c r="D421" s="152">
        <f>SUM($D$412:$D$420)</f>
        <v>77</v>
      </c>
      <c r="E421" s="152">
        <f>SUM($E$412:$E$420)</f>
        <v>6</v>
      </c>
      <c r="F421" s="153">
        <f>SUM($F$412:$F$420)</f>
        <v>1792367.4395000001</v>
      </c>
      <c r="G421" s="153">
        <f>SUM($G$412:$G$420)</f>
        <v>469294.67720000003</v>
      </c>
      <c r="H421" s="154">
        <f>SUM($H$412:$H$420)</f>
        <v>-15322</v>
      </c>
    </row>
    <row r="422" spans="1:8">
      <c r="B422" s="484" t="s">
        <v>419</v>
      </c>
      <c r="C422" s="485"/>
      <c r="D422" s="485"/>
      <c r="E422" s="485"/>
      <c r="F422" s="485"/>
      <c r="G422" s="485"/>
      <c r="H422" s="486"/>
    </row>
    <row r="423" spans="1:8" ht="18" hidden="1" customHeight="1" outlineLevel="1">
      <c r="A423" s="3" t="s">
        <v>206</v>
      </c>
      <c r="B423" s="148"/>
      <c r="C423" s="149"/>
      <c r="D423" s="149"/>
      <c r="E423" s="149"/>
      <c r="F423" s="150"/>
      <c r="G423" s="150"/>
      <c r="H423" s="151"/>
    </row>
    <row r="424" spans="1:8" ht="18" customHeight="1" collapsed="1">
      <c r="A424" s="3"/>
      <c r="B424" s="148" t="s">
        <v>420</v>
      </c>
      <c r="C424" s="152">
        <f>SUM($C$423:$C$423)</f>
        <v>0</v>
      </c>
      <c r="D424" s="152">
        <f>SUM($D$423:$D$423)</f>
        <v>0</v>
      </c>
      <c r="E424" s="152">
        <f>SUM($E$423:$E$423)</f>
        <v>0</v>
      </c>
      <c r="F424" s="153">
        <f>SUM($F$423:$F$423)</f>
        <v>0</v>
      </c>
      <c r="G424" s="153">
        <f>SUM($G$423:$G$423)</f>
        <v>0</v>
      </c>
      <c r="H424" s="154">
        <f>SUM($H$423:$H$423)</f>
        <v>0</v>
      </c>
    </row>
    <row r="425" spans="1:8" ht="18" hidden="1" customHeight="1" outlineLevel="1">
      <c r="A425" s="3" t="s">
        <v>203</v>
      </c>
      <c r="B425" s="148"/>
      <c r="C425" s="149">
        <v>3</v>
      </c>
      <c r="D425" s="149">
        <v>5</v>
      </c>
      <c r="E425" s="149"/>
      <c r="F425" s="150">
        <v>11200</v>
      </c>
      <c r="G425" s="150">
        <v>36847.15</v>
      </c>
      <c r="H425" s="151"/>
    </row>
    <row r="426" spans="1:8" ht="18" hidden="1" customHeight="1" outlineLevel="1">
      <c r="A426" s="3" t="s">
        <v>205</v>
      </c>
      <c r="B426" s="148"/>
      <c r="C426" s="149">
        <v>6</v>
      </c>
      <c r="D426" s="149">
        <v>7</v>
      </c>
      <c r="E426" s="149">
        <v>0</v>
      </c>
      <c r="F426" s="150">
        <v>49449</v>
      </c>
      <c r="G426" s="150">
        <v>3180</v>
      </c>
      <c r="H426" s="151"/>
    </row>
    <row r="427" spans="1:8" ht="18" hidden="1" customHeight="1" outlineLevel="1">
      <c r="A427" s="3" t="s">
        <v>206</v>
      </c>
      <c r="B427" s="148"/>
      <c r="C427" s="149">
        <v>1</v>
      </c>
      <c r="D427" s="149">
        <v>2</v>
      </c>
      <c r="E427" s="149"/>
      <c r="F427" s="150"/>
      <c r="G427" s="150">
        <v>3999</v>
      </c>
      <c r="H427" s="151"/>
    </row>
    <row r="428" spans="1:8" ht="18" hidden="1" customHeight="1" outlineLevel="1">
      <c r="A428" s="3" t="s">
        <v>207</v>
      </c>
      <c r="B428" s="148"/>
      <c r="C428" s="149">
        <v>9</v>
      </c>
      <c r="D428" s="149">
        <v>8</v>
      </c>
      <c r="E428" s="149"/>
      <c r="F428" s="150">
        <v>52189</v>
      </c>
      <c r="G428" s="150">
        <v>44945</v>
      </c>
      <c r="H428" s="151"/>
    </row>
    <row r="429" spans="1:8" ht="18" hidden="1" customHeight="1" outlineLevel="1">
      <c r="A429" s="3" t="s">
        <v>208</v>
      </c>
      <c r="B429" s="148"/>
      <c r="C429" s="149">
        <v>2</v>
      </c>
      <c r="D429" s="149">
        <v>2</v>
      </c>
      <c r="E429" s="149">
        <v>0</v>
      </c>
      <c r="F429" s="150">
        <v>18250</v>
      </c>
      <c r="G429" s="150">
        <v>15247</v>
      </c>
      <c r="H429" s="151"/>
    </row>
    <row r="430" spans="1:8" ht="18" hidden="1" customHeight="1" outlineLevel="1">
      <c r="A430" s="3" t="s">
        <v>213</v>
      </c>
      <c r="B430" s="148"/>
      <c r="C430" s="149">
        <v>1</v>
      </c>
      <c r="D430" s="149">
        <v>1</v>
      </c>
      <c r="E430" s="149"/>
      <c r="F430" s="150">
        <v>-80</v>
      </c>
      <c r="G430" s="150"/>
      <c r="H430" s="151"/>
    </row>
    <row r="431" spans="1:8" ht="18" hidden="1" customHeight="1" outlineLevel="1">
      <c r="A431" s="3" t="s">
        <v>217</v>
      </c>
      <c r="B431" s="148"/>
      <c r="C431" s="149">
        <v>5</v>
      </c>
      <c r="D431" s="149">
        <v>6</v>
      </c>
      <c r="E431" s="149">
        <v>0</v>
      </c>
      <c r="F431" s="150">
        <v>73251</v>
      </c>
      <c r="G431" s="150">
        <v>61863</v>
      </c>
      <c r="H431" s="151">
        <v>1000</v>
      </c>
    </row>
    <row r="432" spans="1:8" ht="18" hidden="1" customHeight="1" outlineLevel="1">
      <c r="A432" s="3" t="s">
        <v>218</v>
      </c>
      <c r="B432" s="148"/>
      <c r="C432" s="149">
        <v>7</v>
      </c>
      <c r="D432" s="149">
        <v>1</v>
      </c>
      <c r="E432" s="149">
        <v>3</v>
      </c>
      <c r="F432" s="150">
        <v>1589.1766</v>
      </c>
      <c r="G432" s="150">
        <v>1418.0851</v>
      </c>
      <c r="H432" s="151">
        <v>0</v>
      </c>
    </row>
    <row r="433" spans="1:8" ht="18" hidden="1" customHeight="1" outlineLevel="1">
      <c r="A433" s="3" t="s">
        <v>219</v>
      </c>
      <c r="B433" s="148"/>
      <c r="C433" s="149">
        <v>1</v>
      </c>
      <c r="D433" s="149">
        <v>0</v>
      </c>
      <c r="E433" s="149">
        <v>0</v>
      </c>
      <c r="F433" s="150">
        <v>0</v>
      </c>
      <c r="G433" s="150">
        <v>0</v>
      </c>
      <c r="H433" s="151"/>
    </row>
    <row r="434" spans="1:8" ht="18" hidden="1" customHeight="1" outlineLevel="1">
      <c r="A434" s="3" t="s">
        <v>219</v>
      </c>
      <c r="B434" s="148"/>
      <c r="C434" s="149">
        <v>1</v>
      </c>
      <c r="D434" s="149">
        <v>0</v>
      </c>
      <c r="E434" s="149">
        <v>0</v>
      </c>
      <c r="F434" s="150">
        <v>0</v>
      </c>
      <c r="G434" s="150">
        <v>0</v>
      </c>
      <c r="H434" s="151"/>
    </row>
    <row r="435" spans="1:8" ht="18" customHeight="1" collapsed="1">
      <c r="A435" s="3"/>
      <c r="B435" s="148" t="s">
        <v>421</v>
      </c>
      <c r="C435" s="152">
        <f>SUM($C$425:$C$434)</f>
        <v>36</v>
      </c>
      <c r="D435" s="152">
        <f>SUM($D$425:$D$434)</f>
        <v>32</v>
      </c>
      <c r="E435" s="152">
        <f>SUM($E$425:$E$434)</f>
        <v>3</v>
      </c>
      <c r="F435" s="153">
        <f>SUM($F$425:$F$434)</f>
        <v>205848.17660000001</v>
      </c>
      <c r="G435" s="153">
        <f>SUM($G$425:$G$434)</f>
        <v>167499.23509999999</v>
      </c>
      <c r="H435" s="154">
        <f>SUM($H$425:$H$434)</f>
        <v>1000</v>
      </c>
    </row>
    <row r="436" spans="1:8" ht="18" hidden="1" customHeight="1" outlineLevel="1">
      <c r="A436" s="3" t="s">
        <v>203</v>
      </c>
      <c r="B436" s="148"/>
      <c r="C436" s="149">
        <v>16</v>
      </c>
      <c r="D436" s="149">
        <v>8</v>
      </c>
      <c r="E436" s="149"/>
      <c r="F436" s="150">
        <v>0</v>
      </c>
      <c r="G436" s="150">
        <v>1591.1</v>
      </c>
      <c r="H436" s="151"/>
    </row>
    <row r="437" spans="1:8" ht="18" hidden="1" customHeight="1" outlineLevel="1">
      <c r="A437" s="3" t="s">
        <v>204</v>
      </c>
      <c r="B437" s="148"/>
      <c r="C437" s="149">
        <v>3</v>
      </c>
      <c r="D437" s="149">
        <v>3</v>
      </c>
      <c r="E437" s="149">
        <v>0</v>
      </c>
      <c r="F437" s="150">
        <v>13350</v>
      </c>
      <c r="G437" s="150">
        <v>852</v>
      </c>
      <c r="H437" s="151"/>
    </row>
    <row r="438" spans="1:8" ht="18" hidden="1" customHeight="1" outlineLevel="1">
      <c r="A438" s="3" t="s">
        <v>205</v>
      </c>
      <c r="B438" s="148"/>
      <c r="C438" s="149">
        <v>29</v>
      </c>
      <c r="D438" s="149">
        <v>26</v>
      </c>
      <c r="E438" s="149">
        <v>0</v>
      </c>
      <c r="F438" s="150">
        <v>-6599</v>
      </c>
      <c r="G438" s="150">
        <v>-67547</v>
      </c>
      <c r="H438" s="151"/>
    </row>
    <row r="439" spans="1:8" ht="18" hidden="1" customHeight="1" outlineLevel="1">
      <c r="A439" s="3" t="s">
        <v>206</v>
      </c>
      <c r="B439" s="148"/>
      <c r="C439" s="149">
        <v>17</v>
      </c>
      <c r="D439" s="149">
        <v>27</v>
      </c>
      <c r="E439" s="149"/>
      <c r="F439" s="150">
        <v>70272</v>
      </c>
      <c r="G439" s="150">
        <v>67769</v>
      </c>
      <c r="H439" s="151"/>
    </row>
    <row r="440" spans="1:8" ht="18" hidden="1" customHeight="1" outlineLevel="1">
      <c r="A440" s="3" t="s">
        <v>207</v>
      </c>
      <c r="B440" s="148"/>
      <c r="C440" s="149">
        <v>85</v>
      </c>
      <c r="D440" s="149">
        <v>80</v>
      </c>
      <c r="E440" s="149"/>
      <c r="F440" s="150">
        <v>493990</v>
      </c>
      <c r="G440" s="150">
        <v>338680</v>
      </c>
      <c r="H440" s="151"/>
    </row>
    <row r="441" spans="1:8" ht="18" hidden="1" customHeight="1" outlineLevel="1">
      <c r="A441" s="3" t="s">
        <v>208</v>
      </c>
      <c r="B441" s="148"/>
      <c r="C441" s="149">
        <v>2</v>
      </c>
      <c r="D441" s="149">
        <v>1</v>
      </c>
      <c r="E441" s="149">
        <v>0</v>
      </c>
      <c r="F441" s="150">
        <v>3388</v>
      </c>
      <c r="G441" s="150">
        <v>2794</v>
      </c>
      <c r="H441" s="151"/>
    </row>
    <row r="442" spans="1:8" ht="18" hidden="1" customHeight="1" outlineLevel="1">
      <c r="A442" s="3" t="s">
        <v>211</v>
      </c>
      <c r="B442" s="148"/>
      <c r="C442" s="149">
        <v>4</v>
      </c>
      <c r="D442" s="149">
        <v>3</v>
      </c>
      <c r="E442" s="149"/>
      <c r="F442" s="150">
        <v>2500</v>
      </c>
      <c r="G442" s="150">
        <v>4500</v>
      </c>
      <c r="H442" s="151"/>
    </row>
    <row r="443" spans="1:8" ht="18" hidden="1" customHeight="1" outlineLevel="1">
      <c r="A443" s="3" t="s">
        <v>213</v>
      </c>
      <c r="B443" s="148"/>
      <c r="C443" s="149">
        <v>10</v>
      </c>
      <c r="D443" s="149">
        <v>2</v>
      </c>
      <c r="E443" s="149"/>
      <c r="F443" s="150"/>
      <c r="G443" s="150">
        <v>9</v>
      </c>
      <c r="H443" s="151"/>
    </row>
    <row r="444" spans="1:8" ht="18" hidden="1" customHeight="1" outlineLevel="1">
      <c r="A444" s="3" t="s">
        <v>214</v>
      </c>
      <c r="B444" s="148"/>
      <c r="C444" s="149">
        <v>13</v>
      </c>
      <c r="D444" s="149">
        <v>2</v>
      </c>
      <c r="E444" s="149">
        <v>4</v>
      </c>
      <c r="F444" s="150">
        <v>20</v>
      </c>
      <c r="G444" s="150">
        <v>217.7</v>
      </c>
      <c r="H444" s="151">
        <v>-237.7</v>
      </c>
    </row>
    <row r="445" spans="1:8" ht="18" hidden="1" customHeight="1" outlineLevel="1">
      <c r="A445" s="3" t="s">
        <v>217</v>
      </c>
      <c r="B445" s="148"/>
      <c r="C445" s="149">
        <v>7</v>
      </c>
      <c r="D445" s="149">
        <v>1</v>
      </c>
      <c r="E445" s="149">
        <v>0</v>
      </c>
      <c r="F445" s="150">
        <v>68085</v>
      </c>
      <c r="G445" s="150">
        <v>42364</v>
      </c>
      <c r="H445" s="151">
        <v>23385</v>
      </c>
    </row>
    <row r="446" spans="1:8" ht="18" hidden="1" customHeight="1" outlineLevel="1">
      <c r="A446" s="3" t="s">
        <v>218</v>
      </c>
      <c r="B446" s="148"/>
      <c r="C446" s="149">
        <v>105</v>
      </c>
      <c r="D446" s="149">
        <v>38</v>
      </c>
      <c r="E446" s="149">
        <v>1</v>
      </c>
      <c r="F446" s="150">
        <v>27938.1168</v>
      </c>
      <c r="G446" s="150">
        <v>24930.286</v>
      </c>
      <c r="H446" s="151">
        <v>0</v>
      </c>
    </row>
    <row r="447" spans="1:8" ht="18" hidden="1" customHeight="1" outlineLevel="1">
      <c r="A447" s="3" t="s">
        <v>219</v>
      </c>
      <c r="B447" s="148"/>
      <c r="C447" s="149">
        <v>2</v>
      </c>
      <c r="D447" s="149">
        <v>1</v>
      </c>
      <c r="E447" s="149">
        <v>0</v>
      </c>
      <c r="F447" s="150">
        <v>0</v>
      </c>
      <c r="G447" s="150">
        <v>2605.42</v>
      </c>
      <c r="H447" s="151"/>
    </row>
    <row r="448" spans="1:8" ht="18" hidden="1" customHeight="1" outlineLevel="1">
      <c r="A448" s="3" t="s">
        <v>220</v>
      </c>
      <c r="B448" s="148"/>
      <c r="C448" s="149">
        <v>1</v>
      </c>
      <c r="D448" s="149">
        <v>1</v>
      </c>
      <c r="E448" s="149"/>
      <c r="F448" s="150">
        <v>1855</v>
      </c>
      <c r="G448" s="150">
        <v>645</v>
      </c>
      <c r="H448" s="151"/>
    </row>
    <row r="449" spans="1:8" ht="18" customHeight="1" collapsed="1">
      <c r="A449" s="3"/>
      <c r="B449" s="148" t="s">
        <v>422</v>
      </c>
      <c r="C449" s="152">
        <f>SUM($C$436:$C$448)</f>
        <v>294</v>
      </c>
      <c r="D449" s="152">
        <f>SUM($D$436:$D$448)</f>
        <v>193</v>
      </c>
      <c r="E449" s="152">
        <f>SUM($E$436:$E$448)</f>
        <v>5</v>
      </c>
      <c r="F449" s="153">
        <f>SUM($F$436:$F$448)</f>
        <v>674799.11679999996</v>
      </c>
      <c r="G449" s="153">
        <f>SUM($G$436:$G$448)</f>
        <v>419410.50599999999</v>
      </c>
      <c r="H449" s="154">
        <f>SUM($H$436:$H$448)</f>
        <v>23147.3</v>
      </c>
    </row>
    <row r="450" spans="1:8">
      <c r="B450" s="484" t="s">
        <v>423</v>
      </c>
      <c r="C450" s="485"/>
      <c r="D450" s="485"/>
      <c r="E450" s="485"/>
      <c r="F450" s="485"/>
      <c r="G450" s="485"/>
      <c r="H450" s="486"/>
    </row>
    <row r="451" spans="1:8" ht="18" hidden="1" customHeight="1" outlineLevel="1">
      <c r="A451" s="3" t="s">
        <v>203</v>
      </c>
      <c r="B451" s="148"/>
      <c r="C451" s="149">
        <v>0</v>
      </c>
      <c r="D451" s="149">
        <v>0</v>
      </c>
      <c r="E451" s="149"/>
      <c r="F451" s="150">
        <v>0</v>
      </c>
      <c r="G451" s="150">
        <v>0</v>
      </c>
      <c r="H451" s="151"/>
    </row>
    <row r="452" spans="1:8" ht="18" hidden="1" customHeight="1" outlineLevel="1">
      <c r="A452" s="3" t="s">
        <v>205</v>
      </c>
      <c r="B452" s="148"/>
      <c r="C452" s="149"/>
      <c r="D452" s="149">
        <v>0</v>
      </c>
      <c r="E452" s="149">
        <v>0</v>
      </c>
      <c r="F452" s="150">
        <v>0</v>
      </c>
      <c r="G452" s="150">
        <v>0</v>
      </c>
      <c r="H452" s="151"/>
    </row>
    <row r="453" spans="1:8" ht="18" hidden="1" customHeight="1" outlineLevel="1">
      <c r="A453" s="3" t="s">
        <v>206</v>
      </c>
      <c r="B453" s="148"/>
      <c r="C453" s="149"/>
      <c r="D453" s="149">
        <v>1</v>
      </c>
      <c r="E453" s="149"/>
      <c r="F453" s="150"/>
      <c r="G453" s="150">
        <v>22</v>
      </c>
      <c r="H453" s="151"/>
    </row>
    <row r="454" spans="1:8" ht="18" hidden="1" customHeight="1" outlineLevel="1">
      <c r="A454" s="3" t="s">
        <v>207</v>
      </c>
      <c r="B454" s="148"/>
      <c r="C454" s="149">
        <v>0</v>
      </c>
      <c r="D454" s="149">
        <v>1</v>
      </c>
      <c r="E454" s="149"/>
      <c r="F454" s="150">
        <v>0</v>
      </c>
      <c r="G454" s="150">
        <v>-9263</v>
      </c>
      <c r="H454" s="151"/>
    </row>
    <row r="455" spans="1:8" ht="18" hidden="1" customHeight="1" outlineLevel="1">
      <c r="A455" s="3" t="s">
        <v>208</v>
      </c>
      <c r="B455" s="148"/>
      <c r="C455" s="149">
        <v>4</v>
      </c>
      <c r="D455" s="149">
        <v>1</v>
      </c>
      <c r="E455" s="149">
        <v>0</v>
      </c>
      <c r="F455" s="150">
        <v>1121</v>
      </c>
      <c r="G455" s="150">
        <v>195000</v>
      </c>
      <c r="H455" s="151"/>
    </row>
    <row r="456" spans="1:8" ht="18" hidden="1" customHeight="1" outlineLevel="1">
      <c r="A456" s="3" t="s">
        <v>213</v>
      </c>
      <c r="B456" s="148"/>
      <c r="C456" s="149">
        <v>0</v>
      </c>
      <c r="D456" s="149">
        <v>0</v>
      </c>
      <c r="E456" s="149"/>
      <c r="F456" s="150"/>
      <c r="G456" s="150"/>
      <c r="H456" s="151"/>
    </row>
    <row r="457" spans="1:8" ht="18" customHeight="1" collapsed="1">
      <c r="A457" s="3"/>
      <c r="B457" s="148" t="s">
        <v>424</v>
      </c>
      <c r="C457" s="152">
        <f>SUM($C$451:$C$456)</f>
        <v>4</v>
      </c>
      <c r="D457" s="152">
        <f>SUM($D$451:$D$456)</f>
        <v>3</v>
      </c>
      <c r="E457" s="152">
        <f>SUM($E$451:$E$456)</f>
        <v>0</v>
      </c>
      <c r="F457" s="153">
        <f>SUM($F$451:$F$456)</f>
        <v>1121</v>
      </c>
      <c r="G457" s="153">
        <f>SUM($G$451:$G$456)</f>
        <v>185759</v>
      </c>
      <c r="H457" s="154">
        <f>SUM($H$451:$H$456)</f>
        <v>0</v>
      </c>
    </row>
    <row r="458" spans="1:8" ht="18" hidden="1" customHeight="1" outlineLevel="1">
      <c r="A458" s="3" t="s">
        <v>203</v>
      </c>
      <c r="B458" s="148"/>
      <c r="C458" s="149">
        <v>1</v>
      </c>
      <c r="D458" s="149">
        <v>0</v>
      </c>
      <c r="E458" s="149"/>
      <c r="F458" s="150">
        <v>0</v>
      </c>
      <c r="G458" s="150">
        <v>0</v>
      </c>
      <c r="H458" s="151"/>
    </row>
    <row r="459" spans="1:8" ht="18" hidden="1" customHeight="1" outlineLevel="1">
      <c r="A459" s="3" t="s">
        <v>204</v>
      </c>
      <c r="B459" s="148"/>
      <c r="C459" s="149">
        <v>1</v>
      </c>
      <c r="D459" s="149">
        <v>1</v>
      </c>
      <c r="E459" s="149">
        <v>0</v>
      </c>
      <c r="F459" s="150">
        <v>2346</v>
      </c>
      <c r="G459" s="150">
        <v>0</v>
      </c>
      <c r="H459" s="151"/>
    </row>
    <row r="460" spans="1:8" ht="18" hidden="1" customHeight="1" outlineLevel="1">
      <c r="A460" s="3" t="s">
        <v>205</v>
      </c>
      <c r="B460" s="148"/>
      <c r="C460" s="149">
        <v>3</v>
      </c>
      <c r="D460" s="149">
        <v>3</v>
      </c>
      <c r="E460" s="149">
        <v>0</v>
      </c>
      <c r="F460" s="150">
        <v>-458</v>
      </c>
      <c r="G460" s="150">
        <v>4226</v>
      </c>
      <c r="H460" s="151"/>
    </row>
    <row r="461" spans="1:8" ht="18" hidden="1" customHeight="1" outlineLevel="1">
      <c r="A461" s="3" t="s">
        <v>206</v>
      </c>
      <c r="B461" s="148"/>
      <c r="C461" s="149">
        <v>1</v>
      </c>
      <c r="D461" s="149">
        <v>1</v>
      </c>
      <c r="E461" s="149"/>
      <c r="F461" s="150">
        <v>-450</v>
      </c>
      <c r="G461" s="150">
        <v>1873</v>
      </c>
      <c r="H461" s="151"/>
    </row>
    <row r="462" spans="1:8" ht="18" hidden="1" customHeight="1" outlineLevel="1">
      <c r="A462" s="3" t="s">
        <v>207</v>
      </c>
      <c r="B462" s="148"/>
      <c r="C462" s="149">
        <v>5</v>
      </c>
      <c r="D462" s="149">
        <v>17</v>
      </c>
      <c r="E462" s="149"/>
      <c r="F462" s="150">
        <v>-24730</v>
      </c>
      <c r="G462" s="150">
        <v>373926</v>
      </c>
      <c r="H462" s="151"/>
    </row>
    <row r="463" spans="1:8" ht="18" hidden="1" customHeight="1" outlineLevel="1">
      <c r="A463" s="3" t="s">
        <v>208</v>
      </c>
      <c r="B463" s="148"/>
      <c r="C463" s="149">
        <v>387</v>
      </c>
      <c r="D463" s="149">
        <v>75</v>
      </c>
      <c r="E463" s="149">
        <v>1</v>
      </c>
      <c r="F463" s="150">
        <v>421444</v>
      </c>
      <c r="G463" s="150">
        <v>51947</v>
      </c>
      <c r="H463" s="151"/>
    </row>
    <row r="464" spans="1:8" ht="18" hidden="1" customHeight="1" outlineLevel="1">
      <c r="A464" s="3" t="s">
        <v>210</v>
      </c>
      <c r="B464" s="148"/>
      <c r="C464" s="149"/>
      <c r="D464" s="149"/>
      <c r="E464" s="149"/>
      <c r="F464" s="150"/>
      <c r="G464" s="150"/>
      <c r="H464" s="151"/>
    </row>
    <row r="465" spans="1:8" ht="18" hidden="1" customHeight="1" outlineLevel="1">
      <c r="A465" s="3" t="s">
        <v>211</v>
      </c>
      <c r="B465" s="148"/>
      <c r="C465" s="149">
        <v>1</v>
      </c>
      <c r="D465" s="149"/>
      <c r="E465" s="149"/>
      <c r="F465" s="150"/>
      <c r="G465" s="150"/>
      <c r="H465" s="151"/>
    </row>
    <row r="466" spans="1:8" ht="18" hidden="1" customHeight="1" outlineLevel="1">
      <c r="A466" s="3" t="s">
        <v>213</v>
      </c>
      <c r="B466" s="148"/>
      <c r="C466" s="149">
        <v>5</v>
      </c>
      <c r="D466" s="149">
        <v>1</v>
      </c>
      <c r="E466" s="149"/>
      <c r="F466" s="150">
        <v>53670</v>
      </c>
      <c r="G466" s="150"/>
      <c r="H466" s="151"/>
    </row>
    <row r="467" spans="1:8" ht="18" hidden="1" customHeight="1" outlineLevel="1">
      <c r="A467" s="3" t="s">
        <v>214</v>
      </c>
      <c r="B467" s="148"/>
      <c r="C467" s="149">
        <v>2</v>
      </c>
      <c r="D467" s="149"/>
      <c r="E467" s="149"/>
      <c r="F467" s="150"/>
      <c r="G467" s="150"/>
      <c r="H467" s="151"/>
    </row>
    <row r="468" spans="1:8" ht="18" hidden="1" customHeight="1" outlineLevel="1">
      <c r="A468" s="3" t="s">
        <v>217</v>
      </c>
      <c r="B468" s="148"/>
      <c r="C468" s="149">
        <v>6</v>
      </c>
      <c r="D468" s="149">
        <v>3</v>
      </c>
      <c r="E468" s="149">
        <v>0</v>
      </c>
      <c r="F468" s="150">
        <v>101364</v>
      </c>
      <c r="G468" s="150">
        <v>19142</v>
      </c>
      <c r="H468" s="151">
        <v>51573</v>
      </c>
    </row>
    <row r="469" spans="1:8" ht="18" hidden="1" customHeight="1" outlineLevel="1">
      <c r="A469" s="3" t="s">
        <v>218</v>
      </c>
      <c r="B469" s="148"/>
      <c r="C469" s="149">
        <v>7</v>
      </c>
      <c r="D469" s="149">
        <v>3</v>
      </c>
      <c r="E469" s="149">
        <v>0</v>
      </c>
      <c r="F469" s="150">
        <v>1575.8964000000001</v>
      </c>
      <c r="G469" s="150">
        <v>1406.2347</v>
      </c>
      <c r="H469" s="151">
        <v>0</v>
      </c>
    </row>
    <row r="470" spans="1:8" ht="18" hidden="1" customHeight="1" outlineLevel="1">
      <c r="A470" s="3" t="s">
        <v>219</v>
      </c>
      <c r="B470" s="148"/>
      <c r="C470" s="149">
        <v>4</v>
      </c>
      <c r="D470" s="149">
        <v>0</v>
      </c>
      <c r="E470" s="149">
        <v>0</v>
      </c>
      <c r="F470" s="150">
        <v>0</v>
      </c>
      <c r="G470" s="150">
        <v>0</v>
      </c>
      <c r="H470" s="151"/>
    </row>
    <row r="471" spans="1:8" ht="18" customHeight="1" collapsed="1">
      <c r="A471" s="3"/>
      <c r="B471" s="148" t="s">
        <v>425</v>
      </c>
      <c r="C471" s="152">
        <f>SUM($C$458:$C$470)</f>
        <v>423</v>
      </c>
      <c r="D471" s="152">
        <f>SUM($D$458:$D$470)</f>
        <v>104</v>
      </c>
      <c r="E471" s="152">
        <f>SUM($E$458:$E$470)</f>
        <v>1</v>
      </c>
      <c r="F471" s="153">
        <f>SUM($F$458:$F$470)</f>
        <v>554761.89639999997</v>
      </c>
      <c r="G471" s="153">
        <f>SUM($G$458:$G$470)</f>
        <v>452520.23469999997</v>
      </c>
      <c r="H471" s="154">
        <f>SUM($H$458:$H$470)</f>
        <v>51573</v>
      </c>
    </row>
    <row r="472" spans="1:8" ht="18" hidden="1" customHeight="1" outlineLevel="1">
      <c r="A472" s="3" t="s">
        <v>203</v>
      </c>
      <c r="B472" s="148"/>
      <c r="C472" s="149">
        <v>1</v>
      </c>
      <c r="D472" s="149">
        <v>4</v>
      </c>
      <c r="E472" s="149"/>
      <c r="F472" s="150">
        <v>-5000</v>
      </c>
      <c r="G472" s="150">
        <v>12557.61</v>
      </c>
      <c r="H472" s="151"/>
    </row>
    <row r="473" spans="1:8" ht="18" hidden="1" customHeight="1" outlineLevel="1">
      <c r="A473" s="3" t="s">
        <v>204</v>
      </c>
      <c r="B473" s="148"/>
      <c r="C473" s="149">
        <v>3</v>
      </c>
      <c r="D473" s="149">
        <v>3</v>
      </c>
      <c r="E473" s="149">
        <v>0</v>
      </c>
      <c r="F473" s="150">
        <v>44325</v>
      </c>
      <c r="G473" s="150">
        <v>2355</v>
      </c>
      <c r="H473" s="151"/>
    </row>
    <row r="474" spans="1:8" ht="18" hidden="1" customHeight="1" outlineLevel="1">
      <c r="A474" s="3" t="s">
        <v>205</v>
      </c>
      <c r="B474" s="148"/>
      <c r="C474" s="149">
        <v>8</v>
      </c>
      <c r="D474" s="149">
        <v>15</v>
      </c>
      <c r="E474" s="149">
        <v>0</v>
      </c>
      <c r="F474" s="150">
        <v>125204</v>
      </c>
      <c r="G474" s="150">
        <v>59084</v>
      </c>
      <c r="H474" s="151"/>
    </row>
    <row r="475" spans="1:8" ht="18" hidden="1" customHeight="1" outlineLevel="1">
      <c r="A475" s="3" t="s">
        <v>206</v>
      </c>
      <c r="B475" s="148"/>
      <c r="C475" s="149">
        <v>1</v>
      </c>
      <c r="D475" s="149">
        <v>3</v>
      </c>
      <c r="E475" s="149"/>
      <c r="F475" s="150">
        <v>-6821</v>
      </c>
      <c r="G475" s="150">
        <v>24486</v>
      </c>
      <c r="H475" s="151"/>
    </row>
    <row r="476" spans="1:8" ht="18" hidden="1" customHeight="1" outlineLevel="1">
      <c r="A476" s="3" t="s">
        <v>207</v>
      </c>
      <c r="B476" s="148"/>
      <c r="C476" s="149">
        <v>8</v>
      </c>
      <c r="D476" s="149">
        <v>17</v>
      </c>
      <c r="E476" s="149"/>
      <c r="F476" s="150">
        <v>-222241</v>
      </c>
      <c r="G476" s="150">
        <v>190515</v>
      </c>
      <c r="H476" s="151"/>
    </row>
    <row r="477" spans="1:8" ht="18" hidden="1" customHeight="1" outlineLevel="1">
      <c r="A477" s="3" t="s">
        <v>208</v>
      </c>
      <c r="B477" s="148"/>
      <c r="C477" s="149">
        <v>35</v>
      </c>
      <c r="D477" s="149">
        <v>28</v>
      </c>
      <c r="E477" s="149">
        <v>1</v>
      </c>
      <c r="F477" s="150">
        <v>63114</v>
      </c>
      <c r="G477" s="150">
        <v>14992</v>
      </c>
      <c r="H477" s="151"/>
    </row>
    <row r="478" spans="1:8" ht="18" hidden="1" customHeight="1" outlineLevel="1">
      <c r="A478" s="3" t="s">
        <v>213</v>
      </c>
      <c r="B478" s="148"/>
      <c r="C478" s="149">
        <v>3</v>
      </c>
      <c r="D478" s="149">
        <v>3</v>
      </c>
      <c r="E478" s="149"/>
      <c r="F478" s="150">
        <v>-19607</v>
      </c>
      <c r="G478" s="150">
        <v>15000</v>
      </c>
      <c r="H478" s="151">
        <v>20719</v>
      </c>
    </row>
    <row r="479" spans="1:8" ht="18" hidden="1" customHeight="1" outlineLevel="1">
      <c r="A479" s="3" t="s">
        <v>217</v>
      </c>
      <c r="B479" s="148"/>
      <c r="C479" s="149">
        <v>2</v>
      </c>
      <c r="D479" s="149">
        <v>1</v>
      </c>
      <c r="E479" s="149">
        <v>1</v>
      </c>
      <c r="F479" s="150">
        <v>-56246</v>
      </c>
      <c r="G479" s="150">
        <v>-12040</v>
      </c>
      <c r="H479" s="151">
        <v>86577</v>
      </c>
    </row>
    <row r="480" spans="1:8" ht="18" hidden="1" customHeight="1" outlineLevel="1">
      <c r="A480" s="3" t="s">
        <v>218</v>
      </c>
      <c r="B480" s="148"/>
      <c r="C480" s="149">
        <v>0</v>
      </c>
      <c r="D480" s="149">
        <v>1</v>
      </c>
      <c r="E480" s="149">
        <v>0</v>
      </c>
      <c r="F480" s="150">
        <v>298.04559999999998</v>
      </c>
      <c r="G480" s="150">
        <v>265.95780000000002</v>
      </c>
      <c r="H480" s="151">
        <v>0</v>
      </c>
    </row>
    <row r="481" spans="1:8" ht="18" hidden="1" customHeight="1" outlineLevel="1">
      <c r="A481" s="3" t="s">
        <v>219</v>
      </c>
      <c r="B481" s="148"/>
      <c r="C481" s="149">
        <v>1</v>
      </c>
      <c r="D481" s="149">
        <v>0</v>
      </c>
      <c r="E481" s="149">
        <v>0</v>
      </c>
      <c r="F481" s="150">
        <v>0</v>
      </c>
      <c r="G481" s="150">
        <v>-1042.5</v>
      </c>
      <c r="H481" s="151"/>
    </row>
    <row r="482" spans="1:8" ht="18" customHeight="1" collapsed="1">
      <c r="A482" s="3"/>
      <c r="B482" s="148" t="s">
        <v>426</v>
      </c>
      <c r="C482" s="152">
        <f>SUM($C$472:$C$481)</f>
        <v>62</v>
      </c>
      <c r="D482" s="152">
        <f>SUM($D$472:$D$481)</f>
        <v>75</v>
      </c>
      <c r="E482" s="152">
        <f>SUM($E$472:$E$481)</f>
        <v>2</v>
      </c>
      <c r="F482" s="153">
        <f>SUM($F$472:$F$481)</f>
        <v>-76973.954400000002</v>
      </c>
      <c r="G482" s="153">
        <f>SUM($G$472:$G$481)</f>
        <v>306173.06779999996</v>
      </c>
      <c r="H482" s="154">
        <f>SUM($H$472:$H$481)</f>
        <v>107296</v>
      </c>
    </row>
    <row r="483" spans="1:8" ht="18" hidden="1" customHeight="1" outlineLevel="1">
      <c r="A483" s="3" t="s">
        <v>205</v>
      </c>
      <c r="B483" s="148"/>
      <c r="C483" s="149"/>
      <c r="D483" s="149">
        <v>0</v>
      </c>
      <c r="E483" s="149">
        <v>0</v>
      </c>
      <c r="F483" s="150">
        <v>0</v>
      </c>
      <c r="G483" s="150">
        <v>0</v>
      </c>
      <c r="H483" s="151"/>
    </row>
    <row r="484" spans="1:8" ht="18" hidden="1" customHeight="1" outlineLevel="1">
      <c r="A484" s="3" t="s">
        <v>206</v>
      </c>
      <c r="B484" s="148"/>
      <c r="C484" s="149"/>
      <c r="D484" s="149">
        <v>3</v>
      </c>
      <c r="E484" s="149"/>
      <c r="F484" s="150">
        <v>-117060</v>
      </c>
      <c r="G484" s="150">
        <v>833</v>
      </c>
      <c r="H484" s="151"/>
    </row>
    <row r="485" spans="1:8" ht="18" hidden="1" customHeight="1" outlineLevel="1">
      <c r="A485" s="3" t="s">
        <v>207</v>
      </c>
      <c r="B485" s="148"/>
      <c r="C485" s="149">
        <v>1</v>
      </c>
      <c r="D485" s="149">
        <v>7</v>
      </c>
      <c r="E485" s="149"/>
      <c r="F485" s="150">
        <v>6858</v>
      </c>
      <c r="G485" s="150">
        <v>-131992</v>
      </c>
      <c r="H485" s="151"/>
    </row>
    <row r="486" spans="1:8" ht="18" hidden="1" customHeight="1" outlineLevel="1">
      <c r="A486" s="3" t="s">
        <v>210</v>
      </c>
      <c r="B486" s="148"/>
      <c r="C486" s="149">
        <v>1</v>
      </c>
      <c r="D486" s="149"/>
      <c r="E486" s="149"/>
      <c r="F486" s="150"/>
      <c r="G486" s="150"/>
      <c r="H486" s="151"/>
    </row>
    <row r="487" spans="1:8" ht="18" hidden="1" customHeight="1" outlineLevel="1">
      <c r="A487" s="3" t="s">
        <v>213</v>
      </c>
      <c r="B487" s="148"/>
      <c r="C487" s="149">
        <v>81</v>
      </c>
      <c r="D487" s="149">
        <v>7</v>
      </c>
      <c r="E487" s="149"/>
      <c r="F487" s="150">
        <v>9274</v>
      </c>
      <c r="G487" s="150">
        <v>24979</v>
      </c>
      <c r="H487" s="151">
        <v>5478</v>
      </c>
    </row>
    <row r="488" spans="1:8" ht="18" hidden="1" customHeight="1" outlineLevel="1">
      <c r="A488" s="3" t="s">
        <v>218</v>
      </c>
      <c r="B488" s="148"/>
      <c r="C488" s="149">
        <v>2</v>
      </c>
      <c r="D488" s="149">
        <v>1</v>
      </c>
      <c r="E488" s="149">
        <v>0</v>
      </c>
      <c r="F488" s="150">
        <v>1502.8092999999999</v>
      </c>
      <c r="G488" s="150">
        <v>1341.0162</v>
      </c>
      <c r="H488" s="151">
        <v>1368.4256</v>
      </c>
    </row>
    <row r="489" spans="1:8" ht="18" customHeight="1" collapsed="1">
      <c r="A489" s="3"/>
      <c r="B489" s="148" t="s">
        <v>427</v>
      </c>
      <c r="C489" s="152">
        <f>SUM($C$483:$C$488)</f>
        <v>85</v>
      </c>
      <c r="D489" s="152">
        <f>SUM($D$483:$D$488)</f>
        <v>18</v>
      </c>
      <c r="E489" s="152">
        <f>SUM($E$483:$E$488)</f>
        <v>0</v>
      </c>
      <c r="F489" s="153">
        <f>SUM($F$483:$F$488)</f>
        <v>-99425.190700000006</v>
      </c>
      <c r="G489" s="153">
        <f>SUM($G$483:$G$488)</f>
        <v>-104838.9838</v>
      </c>
      <c r="H489" s="154">
        <f>SUM($H$483:$H$488)</f>
        <v>6846.4256000000005</v>
      </c>
    </row>
    <row r="490" spans="1:8" ht="18" hidden="1" customHeight="1" outlineLevel="1">
      <c r="A490" s="3" t="s">
        <v>203</v>
      </c>
      <c r="B490" s="148"/>
      <c r="C490" s="149">
        <v>13</v>
      </c>
      <c r="D490" s="149">
        <v>13</v>
      </c>
      <c r="E490" s="149"/>
      <c r="F490" s="150">
        <v>784</v>
      </c>
      <c r="G490" s="150">
        <v>3538</v>
      </c>
      <c r="H490" s="151"/>
    </row>
    <row r="491" spans="1:8" ht="18" hidden="1" customHeight="1" outlineLevel="1">
      <c r="A491" s="3" t="s">
        <v>205</v>
      </c>
      <c r="B491" s="148"/>
      <c r="C491" s="149">
        <v>37</v>
      </c>
      <c r="D491" s="149">
        <v>28</v>
      </c>
      <c r="E491" s="149">
        <v>0</v>
      </c>
      <c r="F491" s="150">
        <v>50417</v>
      </c>
      <c r="G491" s="150">
        <v>54201</v>
      </c>
      <c r="H491" s="151"/>
    </row>
    <row r="492" spans="1:8" ht="18" hidden="1" customHeight="1" outlineLevel="1">
      <c r="A492" s="3" t="s">
        <v>206</v>
      </c>
      <c r="B492" s="148"/>
      <c r="C492" s="149">
        <v>21</v>
      </c>
      <c r="D492" s="149">
        <v>19</v>
      </c>
      <c r="E492" s="149"/>
      <c r="F492" s="150">
        <v>44</v>
      </c>
      <c r="G492" s="150">
        <v>47002</v>
      </c>
      <c r="H492" s="151"/>
    </row>
    <row r="493" spans="1:8" ht="18" hidden="1" customHeight="1" outlineLevel="1">
      <c r="A493" s="3" t="s">
        <v>207</v>
      </c>
      <c r="B493" s="148"/>
      <c r="C493" s="149">
        <v>59</v>
      </c>
      <c r="D493" s="149">
        <v>58</v>
      </c>
      <c r="E493" s="149"/>
      <c r="F493" s="150">
        <v>7240</v>
      </c>
      <c r="G493" s="150">
        <v>49656</v>
      </c>
      <c r="H493" s="151"/>
    </row>
    <row r="494" spans="1:8" ht="18" hidden="1" customHeight="1" outlineLevel="1">
      <c r="A494" s="3" t="s">
        <v>208</v>
      </c>
      <c r="B494" s="148"/>
      <c r="C494" s="149">
        <v>53</v>
      </c>
      <c r="D494" s="149">
        <v>3</v>
      </c>
      <c r="E494" s="149">
        <v>3</v>
      </c>
      <c r="F494" s="150">
        <v>1449</v>
      </c>
      <c r="G494" s="150">
        <v>16943</v>
      </c>
      <c r="H494" s="151"/>
    </row>
    <row r="495" spans="1:8" ht="18" hidden="1" customHeight="1" outlineLevel="1">
      <c r="A495" s="3" t="s">
        <v>209</v>
      </c>
      <c r="B495" s="148"/>
      <c r="C495" s="149">
        <v>1</v>
      </c>
      <c r="D495" s="149"/>
      <c r="E495" s="149"/>
      <c r="F495" s="150"/>
      <c r="G495" s="150"/>
      <c r="H495" s="151"/>
    </row>
    <row r="496" spans="1:8" ht="18" hidden="1" customHeight="1" outlineLevel="1">
      <c r="A496" s="3" t="s">
        <v>211</v>
      </c>
      <c r="B496" s="148"/>
      <c r="C496" s="149">
        <v>1</v>
      </c>
      <c r="D496" s="149">
        <v>2</v>
      </c>
      <c r="E496" s="149"/>
      <c r="F496" s="150">
        <v>-2509</v>
      </c>
      <c r="G496" s="150">
        <v>2500</v>
      </c>
      <c r="H496" s="151"/>
    </row>
    <row r="497" spans="1:8" ht="18" hidden="1" customHeight="1" outlineLevel="1">
      <c r="A497" s="3" t="s">
        <v>213</v>
      </c>
      <c r="B497" s="148"/>
      <c r="C497" s="149">
        <v>0</v>
      </c>
      <c r="D497" s="149">
        <v>0</v>
      </c>
      <c r="E497" s="149"/>
      <c r="F497" s="150"/>
      <c r="G497" s="150"/>
      <c r="H497" s="151"/>
    </row>
    <row r="498" spans="1:8" ht="18" hidden="1" customHeight="1" outlineLevel="1">
      <c r="A498" s="3" t="s">
        <v>217</v>
      </c>
      <c r="B498" s="148"/>
      <c r="C498" s="149">
        <v>61</v>
      </c>
      <c r="D498" s="149">
        <v>57</v>
      </c>
      <c r="E498" s="149">
        <v>0</v>
      </c>
      <c r="F498" s="150">
        <v>137536</v>
      </c>
      <c r="G498" s="150">
        <v>6540</v>
      </c>
      <c r="H498" s="151">
        <v>77393</v>
      </c>
    </row>
    <row r="499" spans="1:8" ht="18" hidden="1" customHeight="1" outlineLevel="1">
      <c r="A499" s="3" t="s">
        <v>219</v>
      </c>
      <c r="B499" s="148"/>
      <c r="C499" s="149">
        <v>2</v>
      </c>
      <c r="D499" s="149">
        <v>0</v>
      </c>
      <c r="E499" s="149">
        <v>0</v>
      </c>
      <c r="F499" s="150">
        <v>0</v>
      </c>
      <c r="G499" s="150">
        <v>0</v>
      </c>
      <c r="H499" s="151"/>
    </row>
    <row r="500" spans="1:8" ht="18" customHeight="1" collapsed="1">
      <c r="A500" s="3"/>
      <c r="B500" s="148" t="s">
        <v>428</v>
      </c>
      <c r="C500" s="152">
        <f>SUM($C$490:$C$499)</f>
        <v>248</v>
      </c>
      <c r="D500" s="152">
        <f>SUM($D$490:$D$499)</f>
        <v>180</v>
      </c>
      <c r="E500" s="152">
        <f>SUM($E$490:$E$499)</f>
        <v>3</v>
      </c>
      <c r="F500" s="153">
        <f>SUM($F$490:$F$499)</f>
        <v>194961</v>
      </c>
      <c r="G500" s="153">
        <f>SUM($G$490:$G$499)</f>
        <v>180380</v>
      </c>
      <c r="H500" s="154">
        <f>SUM($H$490:$H$499)</f>
        <v>77393</v>
      </c>
    </row>
    <row r="501" spans="1:8" ht="18" hidden="1" customHeight="1" outlineLevel="1">
      <c r="A501" s="3" t="s">
        <v>203</v>
      </c>
      <c r="B501" s="148"/>
      <c r="C501" s="149">
        <v>0</v>
      </c>
      <c r="D501" s="149">
        <v>5</v>
      </c>
      <c r="E501" s="149"/>
      <c r="F501" s="150">
        <v>10419.450000000001</v>
      </c>
      <c r="G501" s="150">
        <v>-15854.78</v>
      </c>
      <c r="H501" s="151"/>
    </row>
    <row r="502" spans="1:8" ht="18" hidden="1" customHeight="1" outlineLevel="1">
      <c r="A502" s="3" t="s">
        <v>205</v>
      </c>
      <c r="B502" s="148"/>
      <c r="C502" s="149">
        <v>4</v>
      </c>
      <c r="D502" s="149">
        <v>5</v>
      </c>
      <c r="E502" s="149">
        <v>0</v>
      </c>
      <c r="F502" s="150">
        <v>16802</v>
      </c>
      <c r="G502" s="150">
        <v>-3333</v>
      </c>
      <c r="H502" s="151"/>
    </row>
    <row r="503" spans="1:8" ht="18" hidden="1" customHeight="1" outlineLevel="1">
      <c r="A503" s="3" t="s">
        <v>206</v>
      </c>
      <c r="B503" s="148"/>
      <c r="C503" s="149">
        <v>4</v>
      </c>
      <c r="D503" s="149">
        <v>3</v>
      </c>
      <c r="E503" s="149"/>
      <c r="F503" s="150">
        <v>10493</v>
      </c>
      <c r="G503" s="150">
        <v>5687</v>
      </c>
      <c r="H503" s="151"/>
    </row>
    <row r="504" spans="1:8" ht="18" hidden="1" customHeight="1" outlineLevel="1">
      <c r="A504" s="3" t="s">
        <v>207</v>
      </c>
      <c r="B504" s="148"/>
      <c r="C504" s="149">
        <v>17</v>
      </c>
      <c r="D504" s="149">
        <v>17</v>
      </c>
      <c r="E504" s="149"/>
      <c r="F504" s="150">
        <v>105859</v>
      </c>
      <c r="G504" s="150">
        <v>41317</v>
      </c>
      <c r="H504" s="151"/>
    </row>
    <row r="505" spans="1:8" ht="18" hidden="1" customHeight="1" outlineLevel="1">
      <c r="A505" s="3" t="s">
        <v>208</v>
      </c>
      <c r="B505" s="148"/>
      <c r="C505" s="149">
        <v>84</v>
      </c>
      <c r="D505" s="149">
        <v>10</v>
      </c>
      <c r="E505" s="149">
        <v>2</v>
      </c>
      <c r="F505" s="150">
        <v>110467</v>
      </c>
      <c r="G505" s="150">
        <v>268266</v>
      </c>
      <c r="H505" s="151"/>
    </row>
    <row r="506" spans="1:8" ht="18" hidden="1" customHeight="1" outlineLevel="1">
      <c r="A506" s="3" t="s">
        <v>209</v>
      </c>
      <c r="B506" s="148"/>
      <c r="C506" s="149">
        <v>1</v>
      </c>
      <c r="D506" s="149">
        <v>1</v>
      </c>
      <c r="E506" s="149"/>
      <c r="F506" s="150">
        <v>1320</v>
      </c>
      <c r="G506" s="150"/>
      <c r="H506" s="151"/>
    </row>
    <row r="507" spans="1:8" ht="18" hidden="1" customHeight="1" outlineLevel="1">
      <c r="A507" s="3" t="s">
        <v>210</v>
      </c>
      <c r="B507" s="148"/>
      <c r="C507" s="149"/>
      <c r="D507" s="149"/>
      <c r="E507" s="149"/>
      <c r="F507" s="150"/>
      <c r="G507" s="150"/>
      <c r="H507" s="151"/>
    </row>
    <row r="508" spans="1:8" ht="18" hidden="1" customHeight="1" outlineLevel="1">
      <c r="A508" s="3" t="s">
        <v>213</v>
      </c>
      <c r="B508" s="148"/>
      <c r="C508" s="149">
        <v>3</v>
      </c>
      <c r="D508" s="149">
        <v>3</v>
      </c>
      <c r="E508" s="149"/>
      <c r="F508" s="150">
        <v>-15658</v>
      </c>
      <c r="G508" s="150">
        <v>-668</v>
      </c>
      <c r="H508" s="151"/>
    </row>
    <row r="509" spans="1:8" ht="18" hidden="1" customHeight="1" outlineLevel="1">
      <c r="A509" s="3" t="s">
        <v>214</v>
      </c>
      <c r="B509" s="148"/>
      <c r="C509" s="149">
        <v>6</v>
      </c>
      <c r="D509" s="149"/>
      <c r="E509" s="149">
        <v>4</v>
      </c>
      <c r="F509" s="150"/>
      <c r="G509" s="150"/>
      <c r="H509" s="151"/>
    </row>
    <row r="510" spans="1:8" ht="18" hidden="1" customHeight="1" outlineLevel="1">
      <c r="A510" s="3" t="s">
        <v>218</v>
      </c>
      <c r="B510" s="148"/>
      <c r="C510" s="149">
        <v>1</v>
      </c>
      <c r="D510" s="149">
        <v>1</v>
      </c>
      <c r="E510" s="149">
        <v>1</v>
      </c>
      <c r="F510" s="150">
        <v>4335.7834000000003</v>
      </c>
      <c r="G510" s="150">
        <v>3868.9908999999998</v>
      </c>
      <c r="H510" s="151">
        <v>0</v>
      </c>
    </row>
    <row r="511" spans="1:8" ht="18" customHeight="1" collapsed="1">
      <c r="A511" s="3"/>
      <c r="B511" s="148" t="s">
        <v>429</v>
      </c>
      <c r="C511" s="152">
        <f>SUM($C$501:$C$510)</f>
        <v>120</v>
      </c>
      <c r="D511" s="152">
        <f>SUM($D$501:$D$510)</f>
        <v>45</v>
      </c>
      <c r="E511" s="152">
        <f>SUM($E$501:$E$510)</f>
        <v>7</v>
      </c>
      <c r="F511" s="153">
        <f>SUM($F$501:$F$510)</f>
        <v>244038.23340000003</v>
      </c>
      <c r="G511" s="153">
        <f>SUM($G$501:$G$510)</f>
        <v>299283.21089999995</v>
      </c>
      <c r="H511" s="154">
        <f>SUM($H$501:$H$510)</f>
        <v>0</v>
      </c>
    </row>
    <row r="512" spans="1:8">
      <c r="B512" s="484" t="s">
        <v>430</v>
      </c>
      <c r="C512" s="485"/>
      <c r="D512" s="485"/>
      <c r="E512" s="485"/>
      <c r="F512" s="485"/>
      <c r="G512" s="485"/>
      <c r="H512" s="486"/>
    </row>
    <row r="513" spans="1:8" ht="18" hidden="1" customHeight="1" outlineLevel="1">
      <c r="A513" s="3" t="s">
        <v>203</v>
      </c>
      <c r="B513" s="148"/>
      <c r="C513" s="149">
        <v>0</v>
      </c>
      <c r="D513" s="149">
        <v>0</v>
      </c>
      <c r="E513" s="149"/>
      <c r="F513" s="150">
        <v>0</v>
      </c>
      <c r="G513" s="150">
        <v>0</v>
      </c>
      <c r="H513" s="151"/>
    </row>
    <row r="514" spans="1:8" ht="18" hidden="1" customHeight="1" outlineLevel="1">
      <c r="A514" s="3" t="s">
        <v>205</v>
      </c>
      <c r="B514" s="148"/>
      <c r="C514" s="149">
        <v>1</v>
      </c>
      <c r="D514" s="149">
        <v>0</v>
      </c>
      <c r="E514" s="149">
        <v>0</v>
      </c>
      <c r="F514" s="150">
        <v>0</v>
      </c>
      <c r="G514" s="150">
        <v>0</v>
      </c>
      <c r="H514" s="151"/>
    </row>
    <row r="515" spans="1:8" ht="18" hidden="1" customHeight="1" outlineLevel="1">
      <c r="A515" s="3" t="s">
        <v>206</v>
      </c>
      <c r="B515" s="148"/>
      <c r="C515" s="149"/>
      <c r="D515" s="149">
        <v>1</v>
      </c>
      <c r="E515" s="149"/>
      <c r="F515" s="150"/>
      <c r="G515" s="150">
        <v>-75</v>
      </c>
      <c r="H515" s="151"/>
    </row>
    <row r="516" spans="1:8" ht="18" hidden="1" customHeight="1" outlineLevel="1">
      <c r="A516" s="3" t="s">
        <v>207</v>
      </c>
      <c r="B516" s="148"/>
      <c r="C516" s="149">
        <v>1</v>
      </c>
      <c r="D516" s="149">
        <v>0</v>
      </c>
      <c r="E516" s="149"/>
      <c r="F516" s="150">
        <v>0</v>
      </c>
      <c r="G516" s="150">
        <v>0</v>
      </c>
      <c r="H516" s="151"/>
    </row>
    <row r="517" spans="1:8" ht="18" hidden="1" customHeight="1" outlineLevel="1">
      <c r="A517" s="3" t="s">
        <v>208</v>
      </c>
      <c r="B517" s="148"/>
      <c r="C517" s="149">
        <v>7</v>
      </c>
      <c r="D517" s="149">
        <v>0</v>
      </c>
      <c r="E517" s="149">
        <v>0</v>
      </c>
      <c r="F517" s="150">
        <v>0</v>
      </c>
      <c r="G517" s="150">
        <v>13015</v>
      </c>
      <c r="H517" s="151"/>
    </row>
    <row r="518" spans="1:8" ht="18" hidden="1" customHeight="1" outlineLevel="1">
      <c r="A518" s="3" t="s">
        <v>210</v>
      </c>
      <c r="B518" s="148"/>
      <c r="C518" s="149"/>
      <c r="D518" s="149"/>
      <c r="E518" s="149"/>
      <c r="F518" s="150"/>
      <c r="G518" s="150"/>
      <c r="H518" s="151"/>
    </row>
    <row r="519" spans="1:8" ht="18" hidden="1" customHeight="1" outlineLevel="1">
      <c r="A519" s="3" t="s">
        <v>213</v>
      </c>
      <c r="B519" s="148"/>
      <c r="C519" s="149">
        <v>0</v>
      </c>
      <c r="D519" s="149">
        <v>0</v>
      </c>
      <c r="E519" s="149"/>
      <c r="F519" s="150"/>
      <c r="G519" s="150"/>
      <c r="H519" s="151"/>
    </row>
    <row r="520" spans="1:8" ht="18" hidden="1" customHeight="1" outlineLevel="1">
      <c r="A520" s="3" t="s">
        <v>217</v>
      </c>
      <c r="B520" s="148"/>
      <c r="C520" s="149">
        <v>0</v>
      </c>
      <c r="D520" s="149">
        <v>0</v>
      </c>
      <c r="E520" s="149">
        <v>0</v>
      </c>
      <c r="F520" s="150">
        <v>-11118</v>
      </c>
      <c r="G520" s="150">
        <v>-5916</v>
      </c>
      <c r="H520" s="151">
        <v>0</v>
      </c>
    </row>
    <row r="521" spans="1:8" ht="18" hidden="1" customHeight="1" outlineLevel="1">
      <c r="A521" s="3" t="s">
        <v>218</v>
      </c>
      <c r="B521" s="148"/>
      <c r="C521" s="149">
        <v>12</v>
      </c>
      <c r="D521" s="149">
        <v>1</v>
      </c>
      <c r="E521" s="149">
        <v>0</v>
      </c>
      <c r="F521" s="150">
        <v>284.85239999999999</v>
      </c>
      <c r="G521" s="150">
        <v>254.18510000000001</v>
      </c>
      <c r="H521" s="151">
        <v>0</v>
      </c>
    </row>
    <row r="522" spans="1:8" ht="18" customHeight="1" collapsed="1">
      <c r="A522" s="3"/>
      <c r="B522" s="148" t="s">
        <v>431</v>
      </c>
      <c r="C522" s="152">
        <f>SUM($C$513:$C$521)</f>
        <v>21</v>
      </c>
      <c r="D522" s="152">
        <f>SUM($D$513:$D$521)</f>
        <v>2</v>
      </c>
      <c r="E522" s="152">
        <f>SUM($E$513:$E$521)</f>
        <v>0</v>
      </c>
      <c r="F522" s="153">
        <f>SUM($F$513:$F$521)</f>
        <v>-10833.1476</v>
      </c>
      <c r="G522" s="153">
        <f>SUM($G$513:$G$521)</f>
        <v>7278.1850999999997</v>
      </c>
      <c r="H522" s="154">
        <f>SUM($H$513:$H$521)</f>
        <v>0</v>
      </c>
    </row>
    <row r="523" spans="1:8">
      <c r="B523" s="484" t="s">
        <v>432</v>
      </c>
      <c r="C523" s="485"/>
      <c r="D523" s="485"/>
      <c r="E523" s="485"/>
      <c r="F523" s="485"/>
      <c r="G523" s="485"/>
      <c r="H523" s="486"/>
    </row>
    <row r="524" spans="1:8" ht="18" hidden="1" customHeight="1" outlineLevel="1">
      <c r="A524" s="3" t="s">
        <v>203</v>
      </c>
      <c r="B524" s="148"/>
      <c r="C524" s="149">
        <v>18</v>
      </c>
      <c r="D524" s="149">
        <v>19</v>
      </c>
      <c r="E524" s="149"/>
      <c r="F524" s="150">
        <v>88043.89</v>
      </c>
      <c r="G524" s="150">
        <v>-4193.68</v>
      </c>
      <c r="H524" s="151"/>
    </row>
    <row r="525" spans="1:8" ht="18" hidden="1" customHeight="1" outlineLevel="1">
      <c r="A525" s="3" t="s">
        <v>204</v>
      </c>
      <c r="B525" s="148"/>
      <c r="C525" s="149">
        <v>10</v>
      </c>
      <c r="D525" s="149">
        <v>10</v>
      </c>
      <c r="E525" s="149">
        <v>0</v>
      </c>
      <c r="F525" s="150">
        <v>18871</v>
      </c>
      <c r="G525" s="150">
        <v>-15980</v>
      </c>
      <c r="H525" s="151"/>
    </row>
    <row r="526" spans="1:8" ht="18" hidden="1" customHeight="1" outlineLevel="1">
      <c r="A526" s="3" t="s">
        <v>205</v>
      </c>
      <c r="B526" s="148"/>
      <c r="C526" s="149">
        <v>34</v>
      </c>
      <c r="D526" s="149">
        <v>47</v>
      </c>
      <c r="E526" s="149">
        <v>0</v>
      </c>
      <c r="F526" s="150">
        <v>12763</v>
      </c>
      <c r="G526" s="150">
        <v>4477</v>
      </c>
      <c r="H526" s="151"/>
    </row>
    <row r="527" spans="1:8" ht="18" hidden="1" customHeight="1" outlineLevel="1">
      <c r="A527" s="3" t="s">
        <v>206</v>
      </c>
      <c r="B527" s="148"/>
      <c r="C527" s="149">
        <v>6</v>
      </c>
      <c r="D527" s="149">
        <v>21</v>
      </c>
      <c r="E527" s="149"/>
      <c r="F527" s="150">
        <v>35032</v>
      </c>
      <c r="G527" s="150">
        <v>8471</v>
      </c>
      <c r="H527" s="151"/>
    </row>
    <row r="528" spans="1:8" ht="18" hidden="1" customHeight="1" outlineLevel="1">
      <c r="A528" s="3" t="s">
        <v>207</v>
      </c>
      <c r="B528" s="148"/>
      <c r="C528" s="149">
        <v>65</v>
      </c>
      <c r="D528" s="149">
        <v>89</v>
      </c>
      <c r="E528" s="149"/>
      <c r="F528" s="150">
        <v>11568745</v>
      </c>
      <c r="G528" s="150">
        <v>112658</v>
      </c>
      <c r="H528" s="151"/>
    </row>
    <row r="529" spans="1:8" ht="18" hidden="1" customHeight="1" outlineLevel="1">
      <c r="A529" s="3" t="s">
        <v>208</v>
      </c>
      <c r="B529" s="148"/>
      <c r="C529" s="149">
        <v>2</v>
      </c>
      <c r="D529" s="149">
        <v>2</v>
      </c>
      <c r="E529" s="149">
        <v>0</v>
      </c>
      <c r="F529" s="150">
        <v>1828</v>
      </c>
      <c r="G529" s="150">
        <v>0</v>
      </c>
      <c r="H529" s="151"/>
    </row>
    <row r="530" spans="1:8" ht="18" hidden="1" customHeight="1" outlineLevel="1">
      <c r="A530" s="3" t="s">
        <v>210</v>
      </c>
      <c r="B530" s="148"/>
      <c r="C530" s="149">
        <v>1</v>
      </c>
      <c r="D530" s="149">
        <v>2</v>
      </c>
      <c r="E530" s="149"/>
      <c r="F530" s="150">
        <v>-8649</v>
      </c>
      <c r="G530" s="150"/>
      <c r="H530" s="151">
        <v>-4339</v>
      </c>
    </row>
    <row r="531" spans="1:8" ht="18" hidden="1" customHeight="1" outlineLevel="1">
      <c r="A531" s="3" t="s">
        <v>211</v>
      </c>
      <c r="B531" s="148"/>
      <c r="C531" s="149">
        <v>3</v>
      </c>
      <c r="D531" s="149">
        <v>3</v>
      </c>
      <c r="E531" s="149"/>
      <c r="F531" s="150">
        <v>7435</v>
      </c>
      <c r="G531" s="150">
        <v>944</v>
      </c>
      <c r="H531" s="151"/>
    </row>
    <row r="532" spans="1:8" ht="18" hidden="1" customHeight="1" outlineLevel="1">
      <c r="A532" s="3" t="s">
        <v>212</v>
      </c>
      <c r="B532" s="148"/>
      <c r="C532" s="149">
        <v>2</v>
      </c>
      <c r="D532" s="149">
        <v>2</v>
      </c>
      <c r="E532" s="149">
        <v>0</v>
      </c>
      <c r="F532" s="150">
        <v>9388.2199999999993</v>
      </c>
      <c r="G532" s="150">
        <v>14934.32</v>
      </c>
      <c r="H532" s="151">
        <v>0</v>
      </c>
    </row>
    <row r="533" spans="1:8" ht="18" hidden="1" customHeight="1" outlineLevel="1">
      <c r="A533" s="3" t="s">
        <v>213</v>
      </c>
      <c r="B533" s="148"/>
      <c r="C533" s="149">
        <v>0</v>
      </c>
      <c r="D533" s="149">
        <v>1</v>
      </c>
      <c r="E533" s="149"/>
      <c r="F533" s="150">
        <v>-3356</v>
      </c>
      <c r="G533" s="150">
        <v>3000</v>
      </c>
      <c r="H533" s="151">
        <v>3690</v>
      </c>
    </row>
    <row r="534" spans="1:8" ht="18" hidden="1" customHeight="1" outlineLevel="1">
      <c r="A534" s="3" t="s">
        <v>214</v>
      </c>
      <c r="B534" s="148"/>
      <c r="C534" s="149">
        <v>1</v>
      </c>
      <c r="D534" s="149"/>
      <c r="E534" s="149"/>
      <c r="F534" s="150"/>
      <c r="G534" s="150"/>
      <c r="H534" s="151"/>
    </row>
    <row r="535" spans="1:8" ht="18" hidden="1" customHeight="1" outlineLevel="1">
      <c r="A535" s="3" t="s">
        <v>217</v>
      </c>
      <c r="B535" s="148"/>
      <c r="C535" s="149">
        <v>46</v>
      </c>
      <c r="D535" s="149">
        <v>43</v>
      </c>
      <c r="E535" s="149">
        <v>2</v>
      </c>
      <c r="F535" s="150">
        <v>150528</v>
      </c>
      <c r="G535" s="150">
        <v>-59321</v>
      </c>
      <c r="H535" s="151">
        <v>77761</v>
      </c>
    </row>
    <row r="536" spans="1:8" ht="18" hidden="1" customHeight="1" outlineLevel="1">
      <c r="A536" s="3" t="s">
        <v>218</v>
      </c>
      <c r="B536" s="148"/>
      <c r="C536" s="149">
        <v>56</v>
      </c>
      <c r="D536" s="149">
        <v>40</v>
      </c>
      <c r="E536" s="149">
        <v>5</v>
      </c>
      <c r="F536" s="150">
        <v>44585.023200000003</v>
      </c>
      <c r="G536" s="150">
        <v>39784.978600000002</v>
      </c>
      <c r="H536" s="151">
        <v>4873.2672000000002</v>
      </c>
    </row>
    <row r="537" spans="1:8" ht="18" hidden="1" customHeight="1" outlineLevel="1">
      <c r="A537" s="3" t="s">
        <v>219</v>
      </c>
      <c r="B537" s="148"/>
      <c r="C537" s="149">
        <v>5</v>
      </c>
      <c r="D537" s="149">
        <v>3</v>
      </c>
      <c r="E537" s="149">
        <v>0</v>
      </c>
      <c r="F537" s="150">
        <v>7689.51</v>
      </c>
      <c r="G537" s="150">
        <v>0</v>
      </c>
      <c r="H537" s="151"/>
    </row>
    <row r="538" spans="1:8" ht="18" hidden="1" customHeight="1" outlineLevel="1">
      <c r="A538" s="3" t="s">
        <v>220</v>
      </c>
      <c r="B538" s="148"/>
      <c r="C538" s="149">
        <v>2</v>
      </c>
      <c r="D538" s="149">
        <v>2</v>
      </c>
      <c r="E538" s="149"/>
      <c r="F538" s="150">
        <v>9301</v>
      </c>
      <c r="G538" s="150">
        <v>24835</v>
      </c>
      <c r="H538" s="151"/>
    </row>
    <row r="539" spans="1:8" ht="18" customHeight="1" collapsed="1">
      <c r="A539" s="3"/>
      <c r="B539" s="148" t="s">
        <v>433</v>
      </c>
      <c r="C539" s="152">
        <f>SUM($C$524:$C$538)</f>
        <v>251</v>
      </c>
      <c r="D539" s="152">
        <f>SUM($D$524:$D$538)</f>
        <v>284</v>
      </c>
      <c r="E539" s="152">
        <f>SUM($E$524:$E$538)</f>
        <v>7</v>
      </c>
      <c r="F539" s="153">
        <f>SUM($F$524:$F$538)</f>
        <v>11942204.643200001</v>
      </c>
      <c r="G539" s="153">
        <f>SUM($G$524:$G$538)</f>
        <v>129609.61860000002</v>
      </c>
      <c r="H539" s="154">
        <f>SUM($H$524:$H$538)</f>
        <v>81985.267200000002</v>
      </c>
    </row>
    <row r="540" spans="1:8">
      <c r="B540" s="484" t="s">
        <v>434</v>
      </c>
      <c r="C540" s="485"/>
      <c r="D540" s="485"/>
      <c r="E540" s="485"/>
      <c r="F540" s="485"/>
      <c r="G540" s="485"/>
      <c r="H540" s="486"/>
    </row>
    <row r="541" spans="1:8" ht="18" hidden="1" customHeight="1" outlineLevel="1">
      <c r="A541" s="3" t="s">
        <v>203</v>
      </c>
      <c r="B541" s="148"/>
      <c r="C541" s="149">
        <v>4</v>
      </c>
      <c r="D541" s="149">
        <v>1</v>
      </c>
      <c r="E541" s="149"/>
      <c r="F541" s="150">
        <v>1833</v>
      </c>
      <c r="G541" s="150">
        <v>2860</v>
      </c>
      <c r="H541" s="151"/>
    </row>
    <row r="542" spans="1:8" ht="18" hidden="1" customHeight="1" outlineLevel="1">
      <c r="A542" s="3" t="s">
        <v>205</v>
      </c>
      <c r="B542" s="148"/>
      <c r="C542" s="149">
        <v>9</v>
      </c>
      <c r="D542" s="149">
        <v>1</v>
      </c>
      <c r="E542" s="149">
        <v>0</v>
      </c>
      <c r="F542" s="150">
        <v>0</v>
      </c>
      <c r="G542" s="150">
        <v>5326</v>
      </c>
      <c r="H542" s="151"/>
    </row>
    <row r="543" spans="1:8" ht="18" hidden="1" customHeight="1" outlineLevel="1">
      <c r="A543" s="3" t="s">
        <v>206</v>
      </c>
      <c r="B543" s="148"/>
      <c r="C543" s="149">
        <v>6</v>
      </c>
      <c r="D543" s="149">
        <v>1</v>
      </c>
      <c r="E543" s="149"/>
      <c r="F543" s="150"/>
      <c r="G543" s="150">
        <v>108</v>
      </c>
      <c r="H543" s="151"/>
    </row>
    <row r="544" spans="1:8" ht="18" hidden="1" customHeight="1" outlineLevel="1">
      <c r="A544" s="3" t="s">
        <v>207</v>
      </c>
      <c r="B544" s="148"/>
      <c r="C544" s="149">
        <v>9</v>
      </c>
      <c r="D544" s="149">
        <v>4</v>
      </c>
      <c r="E544" s="149"/>
      <c r="F544" s="150">
        <v>12660</v>
      </c>
      <c r="G544" s="150">
        <v>5919</v>
      </c>
      <c r="H544" s="151"/>
    </row>
    <row r="545" spans="1:8" ht="18" hidden="1" customHeight="1" outlineLevel="1">
      <c r="A545" s="3" t="s">
        <v>208</v>
      </c>
      <c r="B545" s="148"/>
      <c r="C545" s="149">
        <v>25</v>
      </c>
      <c r="D545" s="149">
        <v>2</v>
      </c>
      <c r="E545" s="149">
        <v>14</v>
      </c>
      <c r="F545" s="150">
        <v>10429</v>
      </c>
      <c r="G545" s="150">
        <v>67200</v>
      </c>
      <c r="H545" s="151"/>
    </row>
    <row r="546" spans="1:8" ht="18" hidden="1" customHeight="1" outlineLevel="1">
      <c r="A546" s="3" t="s">
        <v>210</v>
      </c>
      <c r="B546" s="148"/>
      <c r="C546" s="149">
        <v>3</v>
      </c>
      <c r="D546" s="149"/>
      <c r="E546" s="149">
        <v>3</v>
      </c>
      <c r="F546" s="150"/>
      <c r="G546" s="150"/>
      <c r="H546" s="151"/>
    </row>
    <row r="547" spans="1:8" ht="18" hidden="1" customHeight="1" outlineLevel="1">
      <c r="A547" s="3" t="s">
        <v>218</v>
      </c>
      <c r="B547" s="148"/>
      <c r="C547" s="149">
        <v>9</v>
      </c>
      <c r="D547" s="149">
        <v>1</v>
      </c>
      <c r="E547" s="149">
        <v>6</v>
      </c>
      <c r="F547" s="150">
        <v>920.9248</v>
      </c>
      <c r="G547" s="150">
        <v>821.77760000000001</v>
      </c>
      <c r="H547" s="151">
        <v>419.2867</v>
      </c>
    </row>
    <row r="548" spans="1:8" ht="18" customHeight="1" collapsed="1">
      <c r="A548" s="3"/>
      <c r="B548" s="148" t="s">
        <v>435</v>
      </c>
      <c r="C548" s="152">
        <f>SUM($C$541:$C$547)</f>
        <v>65</v>
      </c>
      <c r="D548" s="152">
        <f>SUM($D$541:$D$547)</f>
        <v>10</v>
      </c>
      <c r="E548" s="152">
        <f>SUM($E$541:$E$547)</f>
        <v>23</v>
      </c>
      <c r="F548" s="153">
        <f>SUM($F$541:$F$547)</f>
        <v>25842.924800000001</v>
      </c>
      <c r="G548" s="153">
        <f>SUM($G$541:$G$547)</f>
        <v>82234.777600000001</v>
      </c>
      <c r="H548" s="154">
        <f>SUM($H$541:$H$547)</f>
        <v>419.2867</v>
      </c>
    </row>
    <row r="549" spans="1:8" ht="18" hidden="1" customHeight="1" outlineLevel="1">
      <c r="A549" s="3" t="s">
        <v>203</v>
      </c>
      <c r="B549" s="148"/>
      <c r="C549" s="149">
        <v>3</v>
      </c>
      <c r="D549" s="149">
        <v>2</v>
      </c>
      <c r="E549" s="149"/>
      <c r="F549" s="150">
        <v>60000</v>
      </c>
      <c r="G549" s="150">
        <v>10256</v>
      </c>
      <c r="H549" s="151"/>
    </row>
    <row r="550" spans="1:8" ht="18" hidden="1" customHeight="1" outlineLevel="1">
      <c r="A550" s="3" t="s">
        <v>205</v>
      </c>
      <c r="B550" s="148"/>
      <c r="C550" s="149">
        <v>4</v>
      </c>
      <c r="D550" s="149">
        <v>3</v>
      </c>
      <c r="E550" s="149">
        <v>0</v>
      </c>
      <c r="F550" s="150">
        <v>24000</v>
      </c>
      <c r="G550" s="150">
        <v>9371</v>
      </c>
      <c r="H550" s="151"/>
    </row>
    <row r="551" spans="1:8" ht="18" hidden="1" customHeight="1" outlineLevel="1">
      <c r="A551" s="3" t="s">
        <v>206</v>
      </c>
      <c r="B551" s="148"/>
      <c r="C551" s="149"/>
      <c r="D551" s="149"/>
      <c r="E551" s="149"/>
      <c r="F551" s="150"/>
      <c r="G551" s="150"/>
      <c r="H551" s="151"/>
    </row>
    <row r="552" spans="1:8" ht="18" hidden="1" customHeight="1" outlineLevel="1">
      <c r="A552" s="3" t="s">
        <v>207</v>
      </c>
      <c r="B552" s="148"/>
      <c r="C552" s="149">
        <v>6</v>
      </c>
      <c r="D552" s="149">
        <v>4</v>
      </c>
      <c r="E552" s="149"/>
      <c r="F552" s="150">
        <v>12000</v>
      </c>
      <c r="G552" s="150">
        <v>-12373</v>
      </c>
      <c r="H552" s="151"/>
    </row>
    <row r="553" spans="1:8" ht="18" hidden="1" customHeight="1" outlineLevel="1">
      <c r="A553" s="3" t="s">
        <v>208</v>
      </c>
      <c r="B553" s="148"/>
      <c r="C553" s="149">
        <v>10</v>
      </c>
      <c r="D553" s="149">
        <v>1</v>
      </c>
      <c r="E553" s="149">
        <v>4</v>
      </c>
      <c r="F553" s="150">
        <v>3000</v>
      </c>
      <c r="G553" s="150">
        <v>-3981</v>
      </c>
      <c r="H553" s="151"/>
    </row>
    <row r="554" spans="1:8" ht="18" hidden="1" customHeight="1" outlineLevel="1">
      <c r="A554" s="3" t="s">
        <v>210</v>
      </c>
      <c r="B554" s="148"/>
      <c r="C554" s="149">
        <v>2</v>
      </c>
      <c r="D554" s="149"/>
      <c r="E554" s="149">
        <v>2</v>
      </c>
      <c r="F554" s="150"/>
      <c r="G554" s="150"/>
      <c r="H554" s="151"/>
    </row>
    <row r="555" spans="1:8" ht="18" hidden="1" customHeight="1" outlineLevel="1">
      <c r="A555" s="3" t="s">
        <v>213</v>
      </c>
      <c r="B555" s="148"/>
      <c r="C555" s="149">
        <v>0</v>
      </c>
      <c r="D555" s="149">
        <v>0</v>
      </c>
      <c r="E555" s="149"/>
      <c r="F555" s="150"/>
      <c r="G555" s="150"/>
      <c r="H555" s="151"/>
    </row>
    <row r="556" spans="1:8" ht="18" hidden="1" customHeight="1" outlineLevel="1">
      <c r="A556" s="3" t="s">
        <v>218</v>
      </c>
      <c r="B556" s="148"/>
      <c r="C556" s="149">
        <v>7</v>
      </c>
      <c r="D556" s="149">
        <v>3</v>
      </c>
      <c r="E556" s="149">
        <v>6</v>
      </c>
      <c r="F556" s="150">
        <v>2535.5972000000002</v>
      </c>
      <c r="G556" s="150">
        <v>2262.6136000000001</v>
      </c>
      <c r="H556" s="151">
        <v>0</v>
      </c>
    </row>
    <row r="557" spans="1:8" ht="18" hidden="1" customHeight="1" outlineLevel="1">
      <c r="A557" s="3" t="s">
        <v>220</v>
      </c>
      <c r="B557" s="148"/>
      <c r="C557" s="149">
        <v>2</v>
      </c>
      <c r="D557" s="149">
        <v>2</v>
      </c>
      <c r="E557" s="149"/>
      <c r="F557" s="150">
        <v>8814</v>
      </c>
      <c r="G557" s="150">
        <v>20727</v>
      </c>
      <c r="H557" s="151"/>
    </row>
    <row r="558" spans="1:8" ht="18" customHeight="1" collapsed="1">
      <c r="A558" s="3"/>
      <c r="B558" s="148" t="s">
        <v>436</v>
      </c>
      <c r="C558" s="152">
        <f>SUM($C$549:$C$557)</f>
        <v>34</v>
      </c>
      <c r="D558" s="152">
        <f>SUM($D$549:$D$557)</f>
        <v>15</v>
      </c>
      <c r="E558" s="152">
        <f>SUM($E$549:$E$557)</f>
        <v>12</v>
      </c>
      <c r="F558" s="153">
        <f>SUM($F$549:$F$557)</f>
        <v>110349.5972</v>
      </c>
      <c r="G558" s="153">
        <f>SUM($G$549:$G$557)</f>
        <v>26262.613600000001</v>
      </c>
      <c r="H558" s="154">
        <f>SUM($H$549:$H$557)</f>
        <v>0</v>
      </c>
    </row>
    <row r="559" spans="1:8" ht="18" hidden="1" customHeight="1" outlineLevel="1">
      <c r="A559" s="3" t="s">
        <v>203</v>
      </c>
      <c r="B559" s="148"/>
      <c r="C559" s="149">
        <v>1</v>
      </c>
      <c r="D559" s="149">
        <v>0</v>
      </c>
      <c r="E559" s="149"/>
      <c r="F559" s="150">
        <v>0</v>
      </c>
      <c r="G559" s="150">
        <v>0</v>
      </c>
      <c r="H559" s="151"/>
    </row>
    <row r="560" spans="1:8" ht="18" hidden="1" customHeight="1" outlineLevel="1">
      <c r="A560" s="3" t="s">
        <v>205</v>
      </c>
      <c r="B560" s="148"/>
      <c r="C560" s="149">
        <v>2</v>
      </c>
      <c r="D560" s="149">
        <v>0</v>
      </c>
      <c r="E560" s="149">
        <v>0</v>
      </c>
      <c r="F560" s="150">
        <v>0</v>
      </c>
      <c r="G560" s="150">
        <v>0</v>
      </c>
      <c r="H560" s="151"/>
    </row>
    <row r="561" spans="1:8" ht="18" hidden="1" customHeight="1" outlineLevel="1">
      <c r="A561" s="3" t="s">
        <v>206</v>
      </c>
      <c r="B561" s="148"/>
      <c r="C561" s="149">
        <v>2</v>
      </c>
      <c r="D561" s="149">
        <v>1</v>
      </c>
      <c r="E561" s="149"/>
      <c r="F561" s="150"/>
      <c r="G561" s="150">
        <v>1104</v>
      </c>
      <c r="H561" s="151"/>
    </row>
    <row r="562" spans="1:8" ht="18" hidden="1" customHeight="1" outlineLevel="1">
      <c r="A562" s="3" t="s">
        <v>207</v>
      </c>
      <c r="B562" s="148"/>
      <c r="C562" s="149">
        <v>6</v>
      </c>
      <c r="D562" s="149">
        <v>0</v>
      </c>
      <c r="E562" s="149"/>
      <c r="F562" s="150">
        <v>0</v>
      </c>
      <c r="G562" s="150">
        <v>0</v>
      </c>
      <c r="H562" s="151"/>
    </row>
    <row r="563" spans="1:8" ht="18" hidden="1" customHeight="1" outlineLevel="1">
      <c r="A563" s="3" t="s">
        <v>208</v>
      </c>
      <c r="B563" s="148"/>
      <c r="C563" s="149">
        <v>14</v>
      </c>
      <c r="D563" s="149">
        <v>1</v>
      </c>
      <c r="E563" s="149">
        <v>7</v>
      </c>
      <c r="F563" s="150">
        <v>10000</v>
      </c>
      <c r="G563" s="150">
        <v>-15830</v>
      </c>
      <c r="H563" s="151"/>
    </row>
    <row r="564" spans="1:8" ht="18" hidden="1" customHeight="1" outlineLevel="1">
      <c r="A564" s="3" t="s">
        <v>210</v>
      </c>
      <c r="B564" s="148"/>
      <c r="C564" s="149">
        <v>2</v>
      </c>
      <c r="D564" s="149"/>
      <c r="E564" s="149">
        <v>2</v>
      </c>
      <c r="F564" s="150"/>
      <c r="G564" s="150"/>
      <c r="H564" s="151"/>
    </row>
    <row r="565" spans="1:8" ht="18" hidden="1" customHeight="1" outlineLevel="1">
      <c r="A565" s="3" t="s">
        <v>218</v>
      </c>
      <c r="B565" s="148"/>
      <c r="C565" s="149">
        <v>7</v>
      </c>
      <c r="D565" s="149">
        <v>0</v>
      </c>
      <c r="E565" s="149">
        <v>8</v>
      </c>
      <c r="F565" s="150">
        <v>0</v>
      </c>
      <c r="G565" s="150">
        <v>0</v>
      </c>
      <c r="H565" s="151">
        <v>0</v>
      </c>
    </row>
    <row r="566" spans="1:8" ht="18" customHeight="1" collapsed="1">
      <c r="A566" s="3"/>
      <c r="B566" s="148" t="s">
        <v>437</v>
      </c>
      <c r="C566" s="152">
        <f>SUM($C$559:$C$565)</f>
        <v>34</v>
      </c>
      <c r="D566" s="152">
        <f>SUM($D$559:$D$565)</f>
        <v>2</v>
      </c>
      <c r="E566" s="152">
        <f>SUM($E$559:$E$565)</f>
        <v>17</v>
      </c>
      <c r="F566" s="153">
        <f>SUM($F$559:$F$565)</f>
        <v>10000</v>
      </c>
      <c r="G566" s="153">
        <f>SUM($G$559:$G$565)</f>
        <v>-14726</v>
      </c>
      <c r="H566" s="154">
        <f>SUM($H$559:$H$565)</f>
        <v>0</v>
      </c>
    </row>
    <row r="567" spans="1:8" ht="18" hidden="1" customHeight="1" outlineLevel="1">
      <c r="A567" s="3" t="s">
        <v>203</v>
      </c>
      <c r="B567" s="148"/>
      <c r="C567" s="149">
        <v>12</v>
      </c>
      <c r="D567" s="149">
        <v>8</v>
      </c>
      <c r="E567" s="149"/>
      <c r="F567" s="150">
        <v>-28952.66</v>
      </c>
      <c r="G567" s="150">
        <v>-4806.16</v>
      </c>
      <c r="H567" s="151"/>
    </row>
    <row r="568" spans="1:8" ht="18" hidden="1" customHeight="1" outlineLevel="1">
      <c r="A568" s="3" t="s">
        <v>205</v>
      </c>
      <c r="B568" s="148"/>
      <c r="C568" s="149">
        <v>10</v>
      </c>
      <c r="D568" s="149">
        <v>32</v>
      </c>
      <c r="E568" s="149">
        <v>0</v>
      </c>
      <c r="F568" s="150">
        <v>-98056</v>
      </c>
      <c r="G568" s="150">
        <v>-101926</v>
      </c>
      <c r="H568" s="151"/>
    </row>
    <row r="569" spans="1:8" ht="18" hidden="1" customHeight="1" outlineLevel="1">
      <c r="A569" s="3" t="s">
        <v>206</v>
      </c>
      <c r="B569" s="148"/>
      <c r="C569" s="149">
        <v>2</v>
      </c>
      <c r="D569" s="149">
        <v>10</v>
      </c>
      <c r="E569" s="149"/>
      <c r="F569" s="150">
        <v>35302</v>
      </c>
      <c r="G569" s="150">
        <v>33796</v>
      </c>
      <c r="H569" s="151"/>
    </row>
    <row r="570" spans="1:8" ht="18" hidden="1" customHeight="1" outlineLevel="1">
      <c r="A570" s="3" t="s">
        <v>207</v>
      </c>
      <c r="B570" s="148"/>
      <c r="C570" s="149">
        <v>19</v>
      </c>
      <c r="D570" s="149">
        <v>25</v>
      </c>
      <c r="E570" s="149"/>
      <c r="F570" s="150">
        <v>694144</v>
      </c>
      <c r="G570" s="150">
        <v>-54738</v>
      </c>
      <c r="H570" s="151" t="s">
        <v>349</v>
      </c>
    </row>
    <row r="571" spans="1:8" ht="18" hidden="1" customHeight="1" outlineLevel="1">
      <c r="A571" s="3" t="s">
        <v>208</v>
      </c>
      <c r="B571" s="148"/>
      <c r="C571" s="149">
        <v>87</v>
      </c>
      <c r="D571" s="149">
        <v>0</v>
      </c>
      <c r="E571" s="149">
        <v>68</v>
      </c>
      <c r="F571" s="150">
        <v>-216</v>
      </c>
      <c r="G571" s="150">
        <v>13500</v>
      </c>
      <c r="H571" s="151"/>
    </row>
    <row r="572" spans="1:8" ht="18" hidden="1" customHeight="1" outlineLevel="1">
      <c r="A572" s="3" t="s">
        <v>211</v>
      </c>
      <c r="B572" s="148"/>
      <c r="C572" s="149">
        <v>7</v>
      </c>
      <c r="D572" s="149">
        <v>1</v>
      </c>
      <c r="E572" s="149"/>
      <c r="F572" s="150">
        <v>3000</v>
      </c>
      <c r="G572" s="150">
        <v>10000</v>
      </c>
      <c r="H572" s="151"/>
    </row>
    <row r="573" spans="1:8" ht="18" hidden="1" customHeight="1" outlineLevel="1">
      <c r="A573" s="3" t="s">
        <v>214</v>
      </c>
      <c r="B573" s="148"/>
      <c r="C573" s="149">
        <v>1</v>
      </c>
      <c r="D573" s="149"/>
      <c r="E573" s="149">
        <v>1</v>
      </c>
      <c r="F573" s="150"/>
      <c r="G573" s="150"/>
      <c r="H573" s="151"/>
    </row>
    <row r="574" spans="1:8" ht="18" hidden="1" customHeight="1" outlineLevel="1">
      <c r="A574" s="3" t="s">
        <v>218</v>
      </c>
      <c r="B574" s="148"/>
      <c r="C574" s="149">
        <v>9</v>
      </c>
      <c r="D574" s="149">
        <v>1</v>
      </c>
      <c r="E574" s="149">
        <v>1</v>
      </c>
      <c r="F574" s="150">
        <v>4337.0277999999998</v>
      </c>
      <c r="G574" s="150">
        <v>3870.1012999999998</v>
      </c>
      <c r="H574" s="151">
        <v>0</v>
      </c>
    </row>
    <row r="575" spans="1:8" ht="18" customHeight="1" collapsed="1">
      <c r="A575" s="3"/>
      <c r="B575" s="148" t="s">
        <v>438</v>
      </c>
      <c r="C575" s="152">
        <f>SUM($C$567:$C$574)</f>
        <v>147</v>
      </c>
      <c r="D575" s="152">
        <f>SUM($D$567:$D$574)</f>
        <v>77</v>
      </c>
      <c r="E575" s="152">
        <f>SUM($E$567:$E$574)</f>
        <v>70</v>
      </c>
      <c r="F575" s="153">
        <f>SUM($F$567:$F$574)</f>
        <v>609558.36780000001</v>
      </c>
      <c r="G575" s="153">
        <f>SUM($G$567:$G$574)</f>
        <v>-100304.05870000001</v>
      </c>
      <c r="H575" s="154">
        <f>SUM($H$567:$H$574)</f>
        <v>0</v>
      </c>
    </row>
    <row r="576" spans="1:8">
      <c r="B576" s="484" t="s">
        <v>439</v>
      </c>
      <c r="C576" s="485"/>
      <c r="D576" s="485"/>
      <c r="E576" s="485"/>
      <c r="F576" s="485"/>
      <c r="G576" s="485"/>
      <c r="H576" s="486"/>
    </row>
    <row r="577" spans="1:8" ht="18" hidden="1" customHeight="1" outlineLevel="1">
      <c r="A577" s="3" t="s">
        <v>208</v>
      </c>
      <c r="B577" s="148"/>
      <c r="C577" s="149">
        <v>3</v>
      </c>
      <c r="D577" s="149">
        <v>1</v>
      </c>
      <c r="E577" s="149">
        <v>0</v>
      </c>
      <c r="F577" s="150">
        <v>-2835</v>
      </c>
      <c r="G577" s="150">
        <v>-10094</v>
      </c>
      <c r="H577" s="151"/>
    </row>
    <row r="578" spans="1:8" ht="18" customHeight="1" collapsed="1">
      <c r="A578" s="3"/>
      <c r="B578" s="148" t="s">
        <v>440</v>
      </c>
      <c r="C578" s="152">
        <f>SUM($C$577:$C$577)</f>
        <v>3</v>
      </c>
      <c r="D578" s="152">
        <f>SUM($D$577:$D$577)</f>
        <v>1</v>
      </c>
      <c r="E578" s="152">
        <f>SUM($E$577:$E$577)</f>
        <v>0</v>
      </c>
      <c r="F578" s="153">
        <f>SUM($F$577:$F$577)</f>
        <v>-2835</v>
      </c>
      <c r="G578" s="153">
        <f>SUM($G$577:$G$577)</f>
        <v>-10094</v>
      </c>
      <c r="H578" s="154">
        <f>SUM($H$577:$H$577)</f>
        <v>0</v>
      </c>
    </row>
    <row r="579" spans="1:8">
      <c r="B579" s="484" t="s">
        <v>441</v>
      </c>
      <c r="C579" s="485"/>
      <c r="D579" s="485"/>
      <c r="E579" s="485"/>
      <c r="F579" s="485"/>
      <c r="G579" s="485"/>
      <c r="H579" s="486"/>
    </row>
    <row r="580" spans="1:8" ht="18" hidden="1" customHeight="1" outlineLevel="1">
      <c r="A580" s="3" t="s">
        <v>204</v>
      </c>
      <c r="B580" s="148"/>
      <c r="C580" s="149">
        <v>4</v>
      </c>
      <c r="D580" s="149">
        <v>4</v>
      </c>
      <c r="E580" s="149">
        <v>0</v>
      </c>
      <c r="F580" s="150">
        <v>3500</v>
      </c>
      <c r="G580" s="150">
        <v>8961</v>
      </c>
      <c r="H580" s="151"/>
    </row>
    <row r="581" spans="1:8" ht="18" hidden="1" customHeight="1" outlineLevel="1">
      <c r="A581" s="3" t="s">
        <v>208</v>
      </c>
      <c r="B581" s="148"/>
      <c r="C581" s="149">
        <v>2</v>
      </c>
      <c r="D581" s="149">
        <v>0</v>
      </c>
      <c r="E581" s="149">
        <v>0</v>
      </c>
      <c r="F581" s="150">
        <v>0</v>
      </c>
      <c r="G581" s="150">
        <v>27500</v>
      </c>
      <c r="H581" s="151"/>
    </row>
    <row r="582" spans="1:8" ht="18" hidden="1" customHeight="1" outlineLevel="1">
      <c r="A582" s="3" t="s">
        <v>218</v>
      </c>
      <c r="B582" s="148"/>
      <c r="C582" s="149">
        <v>3</v>
      </c>
      <c r="D582" s="149">
        <v>3</v>
      </c>
      <c r="E582" s="149">
        <v>1</v>
      </c>
      <c r="F582" s="150">
        <v>8528.5079000000005</v>
      </c>
      <c r="G582" s="150">
        <v>7610.3248000000003</v>
      </c>
      <c r="H582" s="151">
        <v>0</v>
      </c>
    </row>
    <row r="583" spans="1:8" ht="18" customHeight="1" collapsed="1">
      <c r="A583" s="3"/>
      <c r="B583" s="148" t="s">
        <v>442</v>
      </c>
      <c r="C583" s="152">
        <f>SUM($C$580:$C$582)</f>
        <v>9</v>
      </c>
      <c r="D583" s="152">
        <f>SUM($D$580:$D$582)</f>
        <v>7</v>
      </c>
      <c r="E583" s="152">
        <f>SUM($E$580:$E$582)</f>
        <v>1</v>
      </c>
      <c r="F583" s="153">
        <f>SUM($F$580:$F$582)</f>
        <v>12028.507900000001</v>
      </c>
      <c r="G583" s="153">
        <f>SUM($G$580:$G$582)</f>
        <v>44071.324800000002</v>
      </c>
      <c r="H583" s="154">
        <f>SUM($H$580:$H$582)</f>
        <v>0</v>
      </c>
    </row>
    <row r="584" spans="1:8" ht="18" hidden="1" customHeight="1" outlineLevel="1">
      <c r="A584" s="3" t="s">
        <v>208</v>
      </c>
      <c r="B584" s="148"/>
      <c r="C584" s="149">
        <v>2</v>
      </c>
      <c r="D584" s="149">
        <v>1</v>
      </c>
      <c r="E584" s="149">
        <v>0</v>
      </c>
      <c r="F584" s="150">
        <v>1000</v>
      </c>
      <c r="G584" s="150">
        <v>70247</v>
      </c>
      <c r="H584" s="151"/>
    </row>
    <row r="585" spans="1:8" ht="18" customHeight="1" collapsed="1">
      <c r="A585" s="3"/>
      <c r="B585" s="148" t="s">
        <v>443</v>
      </c>
      <c r="C585" s="152">
        <f>SUM($C$584:$C$584)</f>
        <v>2</v>
      </c>
      <c r="D585" s="152">
        <f>SUM($D$584:$D$584)</f>
        <v>1</v>
      </c>
      <c r="E585" s="152">
        <f>SUM($E$584:$E$584)</f>
        <v>0</v>
      </c>
      <c r="F585" s="153">
        <f>SUM($F$584:$F$584)</f>
        <v>1000</v>
      </c>
      <c r="G585" s="153">
        <f>SUM($G$584:$G$584)</f>
        <v>70247</v>
      </c>
      <c r="H585" s="154">
        <f>SUM($H$584:$H$584)</f>
        <v>0</v>
      </c>
    </row>
    <row r="586" spans="1:8">
      <c r="B586" s="484" t="s">
        <v>444</v>
      </c>
      <c r="C586" s="485"/>
      <c r="D586" s="485"/>
      <c r="E586" s="485"/>
      <c r="F586" s="485"/>
      <c r="G586" s="485"/>
      <c r="H586" s="486"/>
    </row>
    <row r="587" spans="1:8">
      <c r="B587" s="484" t="s">
        <v>445</v>
      </c>
      <c r="C587" s="485"/>
      <c r="D587" s="485"/>
      <c r="E587" s="485"/>
      <c r="F587" s="485"/>
      <c r="G587" s="485"/>
      <c r="H587" s="486"/>
    </row>
    <row r="588" spans="1:8">
      <c r="B588" s="484" t="s">
        <v>446</v>
      </c>
      <c r="C588" s="485"/>
      <c r="D588" s="485"/>
      <c r="E588" s="485"/>
      <c r="F588" s="485"/>
      <c r="G588" s="485"/>
      <c r="H588" s="486"/>
    </row>
    <row r="589" spans="1:8">
      <c r="B589" s="484" t="s">
        <v>447</v>
      </c>
      <c r="C589" s="485"/>
      <c r="D589" s="485"/>
      <c r="E589" s="485"/>
      <c r="F589" s="485"/>
      <c r="G589" s="485"/>
      <c r="H589" s="486"/>
    </row>
    <row r="590" spans="1:8">
      <c r="B590" s="484" t="s">
        <v>448</v>
      </c>
      <c r="C590" s="485"/>
      <c r="D590" s="485"/>
      <c r="E590" s="485"/>
      <c r="F590" s="485"/>
      <c r="G590" s="485"/>
      <c r="H590" s="486"/>
    </row>
    <row r="591" spans="1:8" ht="18" hidden="1" customHeight="1" outlineLevel="1">
      <c r="A591" s="3" t="s">
        <v>208</v>
      </c>
      <c r="B591" s="148"/>
      <c r="C591" s="149">
        <v>48</v>
      </c>
      <c r="D591" s="149">
        <v>0</v>
      </c>
      <c r="E591" s="149">
        <v>0</v>
      </c>
      <c r="F591" s="150">
        <v>77500</v>
      </c>
      <c r="G591" s="150">
        <v>46408</v>
      </c>
      <c r="H591" s="151"/>
    </row>
    <row r="592" spans="1:8" ht="18" customHeight="1" collapsed="1">
      <c r="A592" s="3"/>
      <c r="B592" s="148" t="s">
        <v>449</v>
      </c>
      <c r="C592" s="152">
        <f>SUM($C$591:$C$591)</f>
        <v>48</v>
      </c>
      <c r="D592" s="152">
        <f>SUM($D$591:$D$591)</f>
        <v>0</v>
      </c>
      <c r="E592" s="152">
        <f>SUM($E$591:$E$591)</f>
        <v>0</v>
      </c>
      <c r="F592" s="153">
        <f>SUM($F$591:$F$591)</f>
        <v>77500</v>
      </c>
      <c r="G592" s="153">
        <f>SUM($G$591:$G$591)</f>
        <v>46408</v>
      </c>
      <c r="H592" s="154">
        <f>SUM($H$591:$H$591)</f>
        <v>0</v>
      </c>
    </row>
    <row r="593" spans="1:8" ht="18" hidden="1" customHeight="1" outlineLevel="1">
      <c r="A593" s="3" t="s">
        <v>203</v>
      </c>
      <c r="B593" s="148"/>
      <c r="C593" s="149">
        <v>147</v>
      </c>
      <c r="D593" s="149">
        <v>201</v>
      </c>
      <c r="E593" s="149">
        <v>0</v>
      </c>
      <c r="F593" s="150">
        <v>1088489.03</v>
      </c>
      <c r="G593" s="150">
        <v>522760.95</v>
      </c>
      <c r="H593" s="151">
        <v>0</v>
      </c>
    </row>
    <row r="594" spans="1:8" ht="18" hidden="1" customHeight="1" outlineLevel="1">
      <c r="A594" s="3" t="s">
        <v>204</v>
      </c>
      <c r="B594" s="148"/>
      <c r="C594" s="149">
        <v>44</v>
      </c>
      <c r="D594" s="149">
        <v>44</v>
      </c>
      <c r="E594" s="149">
        <v>0</v>
      </c>
      <c r="F594" s="150">
        <v>91985</v>
      </c>
      <c r="G594" s="150">
        <v>162348</v>
      </c>
      <c r="H594" s="151">
        <v>-90000</v>
      </c>
    </row>
    <row r="595" spans="1:8" ht="18" hidden="1" customHeight="1" outlineLevel="1">
      <c r="A595" s="3" t="s">
        <v>205</v>
      </c>
      <c r="B595" s="148"/>
      <c r="C595" s="149">
        <v>308</v>
      </c>
      <c r="D595" s="149">
        <v>414</v>
      </c>
      <c r="E595" s="149">
        <v>0</v>
      </c>
      <c r="F595" s="150">
        <v>2878930.29</v>
      </c>
      <c r="G595" s="150">
        <v>611678.21</v>
      </c>
      <c r="H595" s="151">
        <v>0</v>
      </c>
    </row>
    <row r="596" spans="1:8" ht="18" hidden="1" customHeight="1" outlineLevel="1">
      <c r="A596" s="3" t="s">
        <v>206</v>
      </c>
      <c r="B596" s="148"/>
      <c r="C596" s="149">
        <v>115</v>
      </c>
      <c r="D596" s="149">
        <v>196</v>
      </c>
      <c r="E596" s="149">
        <v>0</v>
      </c>
      <c r="F596" s="150">
        <v>598287</v>
      </c>
      <c r="G596" s="150">
        <v>592023</v>
      </c>
      <c r="H596" s="151">
        <v>0</v>
      </c>
    </row>
    <row r="597" spans="1:8" ht="18" hidden="1" customHeight="1" outlineLevel="1">
      <c r="A597" s="3" t="s">
        <v>207</v>
      </c>
      <c r="B597" s="148"/>
      <c r="C597" s="149">
        <v>587</v>
      </c>
      <c r="D597" s="149">
        <v>849</v>
      </c>
      <c r="E597" s="149">
        <v>0</v>
      </c>
      <c r="F597" s="150">
        <v>15776870</v>
      </c>
      <c r="G597" s="150">
        <v>2877015</v>
      </c>
      <c r="H597" s="151">
        <v>0</v>
      </c>
    </row>
    <row r="598" spans="1:8" ht="18" hidden="1" customHeight="1" outlineLevel="1">
      <c r="A598" s="3" t="s">
        <v>208</v>
      </c>
      <c r="B598" s="148"/>
      <c r="C598" s="149">
        <v>1067</v>
      </c>
      <c r="D598" s="149">
        <v>208</v>
      </c>
      <c r="E598" s="149">
        <v>159</v>
      </c>
      <c r="F598" s="150">
        <v>2825811</v>
      </c>
      <c r="G598" s="150">
        <v>2193598</v>
      </c>
      <c r="H598" s="151">
        <v>0</v>
      </c>
    </row>
    <row r="599" spans="1:8" ht="18" hidden="1" customHeight="1" outlineLevel="1">
      <c r="A599" s="3" t="s">
        <v>209</v>
      </c>
      <c r="B599" s="148"/>
      <c r="C599" s="149">
        <v>2</v>
      </c>
      <c r="D599" s="149">
        <v>2</v>
      </c>
      <c r="E599" s="149">
        <v>0</v>
      </c>
      <c r="F599" s="150">
        <v>40925</v>
      </c>
      <c r="G599" s="150">
        <v>97832</v>
      </c>
      <c r="H599" s="151">
        <v>0</v>
      </c>
    </row>
    <row r="600" spans="1:8" ht="18" hidden="1" customHeight="1" outlineLevel="1">
      <c r="A600" s="3" t="s">
        <v>210</v>
      </c>
      <c r="B600" s="148"/>
      <c r="C600" s="149">
        <v>13</v>
      </c>
      <c r="D600" s="149">
        <v>6</v>
      </c>
      <c r="E600" s="149">
        <v>7</v>
      </c>
      <c r="F600" s="150">
        <v>41728</v>
      </c>
      <c r="G600" s="150">
        <v>3947</v>
      </c>
      <c r="H600" s="151">
        <v>-4339</v>
      </c>
    </row>
    <row r="601" spans="1:8" ht="18" hidden="1" customHeight="1" outlineLevel="1">
      <c r="A601" s="3" t="s">
        <v>211</v>
      </c>
      <c r="B601" s="148"/>
      <c r="C601" s="149">
        <v>35</v>
      </c>
      <c r="D601" s="149">
        <v>23</v>
      </c>
      <c r="E601" s="149">
        <v>0</v>
      </c>
      <c r="F601" s="150">
        <v>58757</v>
      </c>
      <c r="G601" s="150">
        <v>107985</v>
      </c>
      <c r="H601" s="151">
        <v>0</v>
      </c>
    </row>
    <row r="602" spans="1:8" ht="18" hidden="1" customHeight="1" outlineLevel="1">
      <c r="A602" s="3" t="s">
        <v>212</v>
      </c>
      <c r="B602" s="148"/>
      <c r="C602" s="149">
        <v>8</v>
      </c>
      <c r="D602" s="149">
        <v>8</v>
      </c>
      <c r="E602" s="149">
        <v>0</v>
      </c>
      <c r="F602" s="150">
        <v>16711.77</v>
      </c>
      <c r="G602" s="150">
        <v>140934.32</v>
      </c>
      <c r="H602" s="151">
        <v>0</v>
      </c>
    </row>
    <row r="603" spans="1:8" ht="18" hidden="1" customHeight="1" outlineLevel="1">
      <c r="A603" s="3" t="s">
        <v>213</v>
      </c>
      <c r="B603" s="148"/>
      <c r="C603" s="149">
        <v>210</v>
      </c>
      <c r="D603" s="149">
        <v>76</v>
      </c>
      <c r="E603" s="149"/>
      <c r="F603" s="150">
        <v>507508</v>
      </c>
      <c r="G603" s="150">
        <v>726408</v>
      </c>
      <c r="H603" s="151">
        <v>434387</v>
      </c>
    </row>
    <row r="604" spans="1:8" ht="18" hidden="1" customHeight="1" outlineLevel="1">
      <c r="A604" s="3" t="s">
        <v>214</v>
      </c>
      <c r="B604" s="148"/>
      <c r="C604" s="149">
        <v>42</v>
      </c>
      <c r="D604" s="149">
        <v>4</v>
      </c>
      <c r="E604" s="149">
        <v>21</v>
      </c>
      <c r="F604" s="150">
        <v>20</v>
      </c>
      <c r="G604" s="150">
        <v>4441.3100000000004</v>
      </c>
      <c r="H604" s="151">
        <v>-4254.7</v>
      </c>
    </row>
    <row r="605" spans="1:8" ht="18" hidden="1" customHeight="1" outlineLevel="1">
      <c r="A605" s="3" t="s">
        <v>215</v>
      </c>
      <c r="B605" s="148"/>
      <c r="C605" s="149">
        <v>0</v>
      </c>
      <c r="D605" s="149">
        <v>0</v>
      </c>
      <c r="E605" s="149">
        <v>0</v>
      </c>
      <c r="F605" s="150">
        <v>0</v>
      </c>
      <c r="G605" s="150">
        <v>0</v>
      </c>
      <c r="H605" s="151">
        <v>0</v>
      </c>
    </row>
    <row r="606" spans="1:8" ht="18" hidden="1" customHeight="1" outlineLevel="1">
      <c r="A606" s="3" t="s">
        <v>216</v>
      </c>
      <c r="B606" s="148"/>
      <c r="C606" s="149">
        <v>0</v>
      </c>
      <c r="D606" s="149">
        <v>0</v>
      </c>
      <c r="E606" s="149">
        <v>0</v>
      </c>
      <c r="F606" s="150">
        <v>0</v>
      </c>
      <c r="G606" s="150">
        <v>0</v>
      </c>
      <c r="H606" s="151">
        <v>0</v>
      </c>
    </row>
    <row r="607" spans="1:8" ht="18" hidden="1" customHeight="1" outlineLevel="1">
      <c r="A607" s="3" t="s">
        <v>217</v>
      </c>
      <c r="B607" s="148"/>
      <c r="C607" s="149">
        <v>219</v>
      </c>
      <c r="D607" s="149">
        <v>182</v>
      </c>
      <c r="E607" s="149">
        <v>4</v>
      </c>
      <c r="F607" s="150">
        <v>2502568</v>
      </c>
      <c r="G607" s="150">
        <v>1129506</v>
      </c>
      <c r="H607" s="151">
        <v>930312</v>
      </c>
    </row>
    <row r="608" spans="1:8" ht="18" hidden="1" customHeight="1" outlineLevel="1">
      <c r="A608" s="3" t="s">
        <v>218</v>
      </c>
      <c r="B608" s="148"/>
      <c r="C608" s="149">
        <v>806</v>
      </c>
      <c r="D608" s="149">
        <v>298</v>
      </c>
      <c r="E608" s="149">
        <v>76</v>
      </c>
      <c r="F608" s="150">
        <v>1045249</v>
      </c>
      <c r="G608" s="150">
        <v>932717</v>
      </c>
      <c r="H608" s="151">
        <v>90051</v>
      </c>
    </row>
    <row r="609" spans="1:8" ht="18" hidden="1" customHeight="1" outlineLevel="1">
      <c r="A609" s="3" t="s">
        <v>219</v>
      </c>
      <c r="B609" s="148"/>
      <c r="C609" s="149">
        <v>39</v>
      </c>
      <c r="D609" s="149">
        <v>13</v>
      </c>
      <c r="E609" s="149">
        <v>0</v>
      </c>
      <c r="F609" s="150">
        <v>49689.51</v>
      </c>
      <c r="G609" s="150">
        <v>33581.800000000003</v>
      </c>
      <c r="H609" s="151">
        <v>5000</v>
      </c>
    </row>
    <row r="610" spans="1:8" ht="18" hidden="1" customHeight="1" outlineLevel="1">
      <c r="A610" s="3" t="s">
        <v>220</v>
      </c>
      <c r="B610" s="148"/>
      <c r="C610" s="149">
        <v>16</v>
      </c>
      <c r="D610" s="149">
        <v>16</v>
      </c>
      <c r="E610" s="149">
        <v>0</v>
      </c>
      <c r="F610" s="150">
        <v>209709</v>
      </c>
      <c r="G610" s="150">
        <v>98058</v>
      </c>
      <c r="H610" s="151">
        <v>0</v>
      </c>
    </row>
    <row r="611" spans="1:8" ht="18" customHeight="1" collapsed="1">
      <c r="A611" s="3"/>
      <c r="B611" s="148" t="s">
        <v>450</v>
      </c>
      <c r="C611" s="152">
        <f>SUM($C$593:$C$610)</f>
        <v>3658</v>
      </c>
      <c r="D611" s="152">
        <f>SUM($D$593:$D$610)</f>
        <v>2540</v>
      </c>
      <c r="E611" s="152">
        <f>SUM($E$593:$E$610)</f>
        <v>267</v>
      </c>
      <c r="F611" s="153">
        <f>SUM($F$593:$F$610)</f>
        <v>27733237.600000001</v>
      </c>
      <c r="G611" s="153">
        <f>SUM($G$593:$G$610)</f>
        <v>10234833.59</v>
      </c>
      <c r="H611" s="154">
        <f>SUM($H$593:$H$610)</f>
        <v>1361156.3</v>
      </c>
    </row>
    <row r="612" spans="1:8" ht="18" customHeight="1"/>
  </sheetData>
  <sheetProtection insertRows="0" deleteRows="0" selectLockedCells="1" sort="0"/>
  <mergeCells count="22">
    <mergeCell ref="B588:H588"/>
    <mergeCell ref="B589:H589"/>
    <mergeCell ref="B590:H590"/>
    <mergeCell ref="B523:H523"/>
    <mergeCell ref="B540:H540"/>
    <mergeCell ref="B576:H576"/>
    <mergeCell ref="B579:H579"/>
    <mergeCell ref="B586:H586"/>
    <mergeCell ref="B587:H587"/>
    <mergeCell ref="B512:H512"/>
    <mergeCell ref="B1:H1"/>
    <mergeCell ref="B2:H2"/>
    <mergeCell ref="B3:H3"/>
    <mergeCell ref="B6:H6"/>
    <mergeCell ref="G7:G8"/>
    <mergeCell ref="B9:H9"/>
    <mergeCell ref="B186:H186"/>
    <mergeCell ref="B336:H336"/>
    <mergeCell ref="B383:H383"/>
    <mergeCell ref="B422:H422"/>
    <mergeCell ref="B450:H450"/>
    <mergeCell ref="B5:H5"/>
  </mergeCells>
  <pageMargins left="0.75" right="0.75" top="1" bottom="1" header="0.5" footer="0.5"/>
  <pageSetup firstPageNumber="35" orientation="portrait" useFirstPageNumber="1" r:id="rId1"/>
  <headerFooter alignWithMargins="0">
    <oddFooter>&amp;C&amp;P</oddFooter>
  </headerFooter>
  <rowBreaks count="2" manualBreakCount="2">
    <brk id="185" min="1" max="7" man="1"/>
    <brk id="335" min="1" max="7"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3C4AF-C561-42C9-8AFA-57D29636AC33}">
  <dimension ref="A1:H583"/>
  <sheetViews>
    <sheetView showGridLines="0" zoomScaleNormal="100" zoomScaleSheetLayoutView="100" workbookViewId="0">
      <selection activeCell="E54" sqref="E54"/>
    </sheetView>
  </sheetViews>
  <sheetFormatPr defaultRowHeight="15" outlineLevelRow="1"/>
  <cols>
    <col min="1" max="2" width="12.6640625" style="2" customWidth="1"/>
    <col min="3" max="3" width="12.88671875" style="2" customWidth="1"/>
    <col min="4" max="4" width="12.6640625" style="2" customWidth="1"/>
    <col min="5" max="5" width="13.33203125" style="2" customWidth="1"/>
    <col min="6" max="6" width="11.109375" style="2" bestFit="1" customWidth="1"/>
    <col min="7" max="7" width="11.109375" style="2" customWidth="1"/>
    <col min="8" max="8" width="11.6640625" style="2" customWidth="1"/>
    <col min="9" max="254" width="8.88671875" style="2"/>
    <col min="255" max="255" width="12.6640625" style="2" customWidth="1"/>
    <col min="256" max="256" width="12.88671875" style="2" customWidth="1"/>
    <col min="257" max="257" width="12.6640625" style="2" customWidth="1"/>
    <col min="258" max="258" width="13.33203125" style="2" customWidth="1"/>
    <col min="259" max="259" width="11.109375" style="2" bestFit="1" customWidth="1"/>
    <col min="260" max="260" width="10.109375" style="2" bestFit="1" customWidth="1"/>
    <col min="261" max="261" width="11.6640625" style="2" customWidth="1"/>
    <col min="262" max="510" width="8.88671875" style="2"/>
    <col min="511" max="511" width="12.6640625" style="2" customWidth="1"/>
    <col min="512" max="512" width="12.88671875" style="2" customWidth="1"/>
    <col min="513" max="513" width="12.6640625" style="2" customWidth="1"/>
    <col min="514" max="514" width="13.33203125" style="2" customWidth="1"/>
    <col min="515" max="515" width="11.109375" style="2" bestFit="1" customWidth="1"/>
    <col min="516" max="516" width="10.109375" style="2" bestFit="1" customWidth="1"/>
    <col min="517" max="517" width="11.6640625" style="2" customWidth="1"/>
    <col min="518" max="766" width="8.88671875" style="2"/>
    <col min="767" max="767" width="12.6640625" style="2" customWidth="1"/>
    <col min="768" max="768" width="12.88671875" style="2" customWidth="1"/>
    <col min="769" max="769" width="12.6640625" style="2" customWidth="1"/>
    <col min="770" max="770" width="13.33203125" style="2" customWidth="1"/>
    <col min="771" max="771" width="11.109375" style="2" bestFit="1" customWidth="1"/>
    <col min="772" max="772" width="10.109375" style="2" bestFit="1" customWidth="1"/>
    <col min="773" max="773" width="11.6640625" style="2" customWidth="1"/>
    <col min="774" max="1022" width="8.88671875" style="2"/>
    <col min="1023" max="1023" width="12.6640625" style="2" customWidth="1"/>
    <col min="1024" max="1024" width="12.88671875" style="2" customWidth="1"/>
    <col min="1025" max="1025" width="12.6640625" style="2" customWidth="1"/>
    <col min="1026" max="1026" width="13.33203125" style="2" customWidth="1"/>
    <col min="1027" max="1027" width="11.109375" style="2" bestFit="1" customWidth="1"/>
    <col min="1028" max="1028" width="10.109375" style="2" bestFit="1" customWidth="1"/>
    <col min="1029" max="1029" width="11.6640625" style="2" customWidth="1"/>
    <col min="1030" max="1278" width="8.88671875" style="2"/>
    <col min="1279" max="1279" width="12.6640625" style="2" customWidth="1"/>
    <col min="1280" max="1280" width="12.88671875" style="2" customWidth="1"/>
    <col min="1281" max="1281" width="12.6640625" style="2" customWidth="1"/>
    <col min="1282" max="1282" width="13.33203125" style="2" customWidth="1"/>
    <col min="1283" max="1283" width="11.109375" style="2" bestFit="1" customWidth="1"/>
    <col min="1284" max="1284" width="10.109375" style="2" bestFit="1" customWidth="1"/>
    <col min="1285" max="1285" width="11.6640625" style="2" customWidth="1"/>
    <col min="1286" max="1534" width="8.88671875" style="2"/>
    <col min="1535" max="1535" width="12.6640625" style="2" customWidth="1"/>
    <col min="1536" max="1536" width="12.88671875" style="2" customWidth="1"/>
    <col min="1537" max="1537" width="12.6640625" style="2" customWidth="1"/>
    <col min="1538" max="1538" width="13.33203125" style="2" customWidth="1"/>
    <col min="1539" max="1539" width="11.109375" style="2" bestFit="1" customWidth="1"/>
    <col min="1540" max="1540" width="10.109375" style="2" bestFit="1" customWidth="1"/>
    <col min="1541" max="1541" width="11.6640625" style="2" customWidth="1"/>
    <col min="1542" max="1790" width="8.88671875" style="2"/>
    <col min="1791" max="1791" width="12.6640625" style="2" customWidth="1"/>
    <col min="1792" max="1792" width="12.88671875" style="2" customWidth="1"/>
    <col min="1793" max="1793" width="12.6640625" style="2" customWidth="1"/>
    <col min="1794" max="1794" width="13.33203125" style="2" customWidth="1"/>
    <col min="1795" max="1795" width="11.109375" style="2" bestFit="1" customWidth="1"/>
    <col min="1796" max="1796" width="10.109375" style="2" bestFit="1" customWidth="1"/>
    <col min="1797" max="1797" width="11.6640625" style="2" customWidth="1"/>
    <col min="1798" max="2046" width="8.88671875" style="2"/>
    <col min="2047" max="2047" width="12.6640625" style="2" customWidth="1"/>
    <col min="2048" max="2048" width="12.88671875" style="2" customWidth="1"/>
    <col min="2049" max="2049" width="12.6640625" style="2" customWidth="1"/>
    <col min="2050" max="2050" width="13.33203125" style="2" customWidth="1"/>
    <col min="2051" max="2051" width="11.109375" style="2" bestFit="1" customWidth="1"/>
    <col min="2052" max="2052" width="10.109375" style="2" bestFit="1" customWidth="1"/>
    <col min="2053" max="2053" width="11.6640625" style="2" customWidth="1"/>
    <col min="2054" max="2302" width="8.88671875" style="2"/>
    <col min="2303" max="2303" width="12.6640625" style="2" customWidth="1"/>
    <col min="2304" max="2304" width="12.88671875" style="2" customWidth="1"/>
    <col min="2305" max="2305" width="12.6640625" style="2" customWidth="1"/>
    <col min="2306" max="2306" width="13.33203125" style="2" customWidth="1"/>
    <col min="2307" max="2307" width="11.109375" style="2" bestFit="1" customWidth="1"/>
    <col min="2308" max="2308" width="10.109375" style="2" bestFit="1" customWidth="1"/>
    <col min="2309" max="2309" width="11.6640625" style="2" customWidth="1"/>
    <col min="2310" max="2558" width="8.88671875" style="2"/>
    <col min="2559" max="2559" width="12.6640625" style="2" customWidth="1"/>
    <col min="2560" max="2560" width="12.88671875" style="2" customWidth="1"/>
    <col min="2561" max="2561" width="12.6640625" style="2" customWidth="1"/>
    <col min="2562" max="2562" width="13.33203125" style="2" customWidth="1"/>
    <col min="2563" max="2563" width="11.109375" style="2" bestFit="1" customWidth="1"/>
    <col min="2564" max="2564" width="10.109375" style="2" bestFit="1" customWidth="1"/>
    <col min="2565" max="2565" width="11.6640625" style="2" customWidth="1"/>
    <col min="2566" max="2814" width="8.88671875" style="2"/>
    <col min="2815" max="2815" width="12.6640625" style="2" customWidth="1"/>
    <col min="2816" max="2816" width="12.88671875" style="2" customWidth="1"/>
    <col min="2817" max="2817" width="12.6640625" style="2" customWidth="1"/>
    <col min="2818" max="2818" width="13.33203125" style="2" customWidth="1"/>
    <col min="2819" max="2819" width="11.109375" style="2" bestFit="1" customWidth="1"/>
    <col min="2820" max="2820" width="10.109375" style="2" bestFit="1" customWidth="1"/>
    <col min="2821" max="2821" width="11.6640625" style="2" customWidth="1"/>
    <col min="2822" max="3070" width="8.88671875" style="2"/>
    <col min="3071" max="3071" width="12.6640625" style="2" customWidth="1"/>
    <col min="3072" max="3072" width="12.88671875" style="2" customWidth="1"/>
    <col min="3073" max="3073" width="12.6640625" style="2" customWidth="1"/>
    <col min="3074" max="3074" width="13.33203125" style="2" customWidth="1"/>
    <col min="3075" max="3075" width="11.109375" style="2" bestFit="1" customWidth="1"/>
    <col min="3076" max="3076" width="10.109375" style="2" bestFit="1" customWidth="1"/>
    <col min="3077" max="3077" width="11.6640625" style="2" customWidth="1"/>
    <col min="3078" max="3326" width="8.88671875" style="2"/>
    <col min="3327" max="3327" width="12.6640625" style="2" customWidth="1"/>
    <col min="3328" max="3328" width="12.88671875" style="2" customWidth="1"/>
    <col min="3329" max="3329" width="12.6640625" style="2" customWidth="1"/>
    <col min="3330" max="3330" width="13.33203125" style="2" customWidth="1"/>
    <col min="3331" max="3331" width="11.109375" style="2" bestFit="1" customWidth="1"/>
    <col min="3332" max="3332" width="10.109375" style="2" bestFit="1" customWidth="1"/>
    <col min="3333" max="3333" width="11.6640625" style="2" customWidth="1"/>
    <col min="3334" max="3582" width="8.88671875" style="2"/>
    <col min="3583" max="3583" width="12.6640625" style="2" customWidth="1"/>
    <col min="3584" max="3584" width="12.88671875" style="2" customWidth="1"/>
    <col min="3585" max="3585" width="12.6640625" style="2" customWidth="1"/>
    <col min="3586" max="3586" width="13.33203125" style="2" customWidth="1"/>
    <col min="3587" max="3587" width="11.109375" style="2" bestFit="1" customWidth="1"/>
    <col min="3588" max="3588" width="10.109375" style="2" bestFit="1" customWidth="1"/>
    <col min="3589" max="3589" width="11.6640625" style="2" customWidth="1"/>
    <col min="3590" max="3838" width="8.88671875" style="2"/>
    <col min="3839" max="3839" width="12.6640625" style="2" customWidth="1"/>
    <col min="3840" max="3840" width="12.88671875" style="2" customWidth="1"/>
    <col min="3841" max="3841" width="12.6640625" style="2" customWidth="1"/>
    <col min="3842" max="3842" width="13.33203125" style="2" customWidth="1"/>
    <col min="3843" max="3843" width="11.109375" style="2" bestFit="1" customWidth="1"/>
    <col min="3844" max="3844" width="10.109375" style="2" bestFit="1" customWidth="1"/>
    <col min="3845" max="3845" width="11.6640625" style="2" customWidth="1"/>
    <col min="3846" max="4094" width="8.88671875" style="2"/>
    <col min="4095" max="4095" width="12.6640625" style="2" customWidth="1"/>
    <col min="4096" max="4096" width="12.88671875" style="2" customWidth="1"/>
    <col min="4097" max="4097" width="12.6640625" style="2" customWidth="1"/>
    <col min="4098" max="4098" width="13.33203125" style="2" customWidth="1"/>
    <col min="4099" max="4099" width="11.109375" style="2" bestFit="1" customWidth="1"/>
    <col min="4100" max="4100" width="10.109375" style="2" bestFit="1" customWidth="1"/>
    <col min="4101" max="4101" width="11.6640625" style="2" customWidth="1"/>
    <col min="4102" max="4350" width="8.88671875" style="2"/>
    <col min="4351" max="4351" width="12.6640625" style="2" customWidth="1"/>
    <col min="4352" max="4352" width="12.88671875" style="2" customWidth="1"/>
    <col min="4353" max="4353" width="12.6640625" style="2" customWidth="1"/>
    <col min="4354" max="4354" width="13.33203125" style="2" customWidth="1"/>
    <col min="4355" max="4355" width="11.109375" style="2" bestFit="1" customWidth="1"/>
    <col min="4356" max="4356" width="10.109375" style="2" bestFit="1" customWidth="1"/>
    <col min="4357" max="4357" width="11.6640625" style="2" customWidth="1"/>
    <col min="4358" max="4606" width="8.88671875" style="2"/>
    <col min="4607" max="4607" width="12.6640625" style="2" customWidth="1"/>
    <col min="4608" max="4608" width="12.88671875" style="2" customWidth="1"/>
    <col min="4609" max="4609" width="12.6640625" style="2" customWidth="1"/>
    <col min="4610" max="4610" width="13.33203125" style="2" customWidth="1"/>
    <col min="4611" max="4611" width="11.109375" style="2" bestFit="1" customWidth="1"/>
    <col min="4612" max="4612" width="10.109375" style="2" bestFit="1" customWidth="1"/>
    <col min="4613" max="4613" width="11.6640625" style="2" customWidth="1"/>
    <col min="4614" max="4862" width="8.88671875" style="2"/>
    <col min="4863" max="4863" width="12.6640625" style="2" customWidth="1"/>
    <col min="4864" max="4864" width="12.88671875" style="2" customWidth="1"/>
    <col min="4865" max="4865" width="12.6640625" style="2" customWidth="1"/>
    <col min="4866" max="4866" width="13.33203125" style="2" customWidth="1"/>
    <col min="4867" max="4867" width="11.109375" style="2" bestFit="1" customWidth="1"/>
    <col min="4868" max="4868" width="10.109375" style="2" bestFit="1" customWidth="1"/>
    <col min="4869" max="4869" width="11.6640625" style="2" customWidth="1"/>
    <col min="4870" max="5118" width="8.88671875" style="2"/>
    <col min="5119" max="5119" width="12.6640625" style="2" customWidth="1"/>
    <col min="5120" max="5120" width="12.88671875" style="2" customWidth="1"/>
    <col min="5121" max="5121" width="12.6640625" style="2" customWidth="1"/>
    <col min="5122" max="5122" width="13.33203125" style="2" customWidth="1"/>
    <col min="5123" max="5123" width="11.109375" style="2" bestFit="1" customWidth="1"/>
    <col min="5124" max="5124" width="10.109375" style="2" bestFit="1" customWidth="1"/>
    <col min="5125" max="5125" width="11.6640625" style="2" customWidth="1"/>
    <col min="5126" max="5374" width="8.88671875" style="2"/>
    <col min="5375" max="5375" width="12.6640625" style="2" customWidth="1"/>
    <col min="5376" max="5376" width="12.88671875" style="2" customWidth="1"/>
    <col min="5377" max="5377" width="12.6640625" style="2" customWidth="1"/>
    <col min="5378" max="5378" width="13.33203125" style="2" customWidth="1"/>
    <col min="5379" max="5379" width="11.109375" style="2" bestFit="1" customWidth="1"/>
    <col min="5380" max="5380" width="10.109375" style="2" bestFit="1" customWidth="1"/>
    <col min="5381" max="5381" width="11.6640625" style="2" customWidth="1"/>
    <col min="5382" max="5630" width="8.88671875" style="2"/>
    <col min="5631" max="5631" width="12.6640625" style="2" customWidth="1"/>
    <col min="5632" max="5632" width="12.88671875" style="2" customWidth="1"/>
    <col min="5633" max="5633" width="12.6640625" style="2" customWidth="1"/>
    <col min="5634" max="5634" width="13.33203125" style="2" customWidth="1"/>
    <col min="5635" max="5635" width="11.109375" style="2" bestFit="1" customWidth="1"/>
    <col min="5636" max="5636" width="10.109375" style="2" bestFit="1" customWidth="1"/>
    <col min="5637" max="5637" width="11.6640625" style="2" customWidth="1"/>
    <col min="5638" max="5886" width="8.88671875" style="2"/>
    <col min="5887" max="5887" width="12.6640625" style="2" customWidth="1"/>
    <col min="5888" max="5888" width="12.88671875" style="2" customWidth="1"/>
    <col min="5889" max="5889" width="12.6640625" style="2" customWidth="1"/>
    <col min="5890" max="5890" width="13.33203125" style="2" customWidth="1"/>
    <col min="5891" max="5891" width="11.109375" style="2" bestFit="1" customWidth="1"/>
    <col min="5892" max="5892" width="10.109375" style="2" bestFit="1" customWidth="1"/>
    <col min="5893" max="5893" width="11.6640625" style="2" customWidth="1"/>
    <col min="5894" max="6142" width="8.88671875" style="2"/>
    <col min="6143" max="6143" width="12.6640625" style="2" customWidth="1"/>
    <col min="6144" max="6144" width="12.88671875" style="2" customWidth="1"/>
    <col min="6145" max="6145" width="12.6640625" style="2" customWidth="1"/>
    <col min="6146" max="6146" width="13.33203125" style="2" customWidth="1"/>
    <col min="6147" max="6147" width="11.109375" style="2" bestFit="1" customWidth="1"/>
    <col min="6148" max="6148" width="10.109375" style="2" bestFit="1" customWidth="1"/>
    <col min="6149" max="6149" width="11.6640625" style="2" customWidth="1"/>
    <col min="6150" max="6398" width="8.88671875" style="2"/>
    <col min="6399" max="6399" width="12.6640625" style="2" customWidth="1"/>
    <col min="6400" max="6400" width="12.88671875" style="2" customWidth="1"/>
    <col min="6401" max="6401" width="12.6640625" style="2" customWidth="1"/>
    <col min="6402" max="6402" width="13.33203125" style="2" customWidth="1"/>
    <col min="6403" max="6403" width="11.109375" style="2" bestFit="1" customWidth="1"/>
    <col min="6404" max="6404" width="10.109375" style="2" bestFit="1" customWidth="1"/>
    <col min="6405" max="6405" width="11.6640625" style="2" customWidth="1"/>
    <col min="6406" max="6654" width="8.88671875" style="2"/>
    <col min="6655" max="6655" width="12.6640625" style="2" customWidth="1"/>
    <col min="6656" max="6656" width="12.88671875" style="2" customWidth="1"/>
    <col min="6657" max="6657" width="12.6640625" style="2" customWidth="1"/>
    <col min="6658" max="6658" width="13.33203125" style="2" customWidth="1"/>
    <col min="6659" max="6659" width="11.109375" style="2" bestFit="1" customWidth="1"/>
    <col min="6660" max="6660" width="10.109375" style="2" bestFit="1" customWidth="1"/>
    <col min="6661" max="6661" width="11.6640625" style="2" customWidth="1"/>
    <col min="6662" max="6910" width="8.88671875" style="2"/>
    <col min="6911" max="6911" width="12.6640625" style="2" customWidth="1"/>
    <col min="6912" max="6912" width="12.88671875" style="2" customWidth="1"/>
    <col min="6913" max="6913" width="12.6640625" style="2" customWidth="1"/>
    <col min="6914" max="6914" width="13.33203125" style="2" customWidth="1"/>
    <col min="6915" max="6915" width="11.109375" style="2" bestFit="1" customWidth="1"/>
    <col min="6916" max="6916" width="10.109375" style="2" bestFit="1" customWidth="1"/>
    <col min="6917" max="6917" width="11.6640625" style="2" customWidth="1"/>
    <col min="6918" max="7166" width="8.88671875" style="2"/>
    <col min="7167" max="7167" width="12.6640625" style="2" customWidth="1"/>
    <col min="7168" max="7168" width="12.88671875" style="2" customWidth="1"/>
    <col min="7169" max="7169" width="12.6640625" style="2" customWidth="1"/>
    <col min="7170" max="7170" width="13.33203125" style="2" customWidth="1"/>
    <col min="7171" max="7171" width="11.109375" style="2" bestFit="1" customWidth="1"/>
    <col min="7172" max="7172" width="10.109375" style="2" bestFit="1" customWidth="1"/>
    <col min="7173" max="7173" width="11.6640625" style="2" customWidth="1"/>
    <col min="7174" max="7422" width="8.88671875" style="2"/>
    <col min="7423" max="7423" width="12.6640625" style="2" customWidth="1"/>
    <col min="7424" max="7424" width="12.88671875" style="2" customWidth="1"/>
    <col min="7425" max="7425" width="12.6640625" style="2" customWidth="1"/>
    <col min="7426" max="7426" width="13.33203125" style="2" customWidth="1"/>
    <col min="7427" max="7427" width="11.109375" style="2" bestFit="1" customWidth="1"/>
    <col min="7428" max="7428" width="10.109375" style="2" bestFit="1" customWidth="1"/>
    <col min="7429" max="7429" width="11.6640625" style="2" customWidth="1"/>
    <col min="7430" max="7678" width="8.88671875" style="2"/>
    <col min="7679" max="7679" width="12.6640625" style="2" customWidth="1"/>
    <col min="7680" max="7680" width="12.88671875" style="2" customWidth="1"/>
    <col min="7681" max="7681" width="12.6640625" style="2" customWidth="1"/>
    <col min="7682" max="7682" width="13.33203125" style="2" customWidth="1"/>
    <col min="7683" max="7683" width="11.109375" style="2" bestFit="1" customWidth="1"/>
    <col min="7684" max="7684" width="10.109375" style="2" bestFit="1" customWidth="1"/>
    <col min="7685" max="7685" width="11.6640625" style="2" customWidth="1"/>
    <col min="7686" max="7934" width="8.88671875" style="2"/>
    <col min="7935" max="7935" width="12.6640625" style="2" customWidth="1"/>
    <col min="7936" max="7936" width="12.88671875" style="2" customWidth="1"/>
    <col min="7937" max="7937" width="12.6640625" style="2" customWidth="1"/>
    <col min="7938" max="7938" width="13.33203125" style="2" customWidth="1"/>
    <col min="7939" max="7939" width="11.109375" style="2" bestFit="1" customWidth="1"/>
    <col min="7940" max="7940" width="10.109375" style="2" bestFit="1" customWidth="1"/>
    <col min="7941" max="7941" width="11.6640625" style="2" customWidth="1"/>
    <col min="7942" max="8190" width="8.88671875" style="2"/>
    <col min="8191" max="8191" width="12.6640625" style="2" customWidth="1"/>
    <col min="8192" max="8192" width="12.88671875" style="2" customWidth="1"/>
    <col min="8193" max="8193" width="12.6640625" style="2" customWidth="1"/>
    <col min="8194" max="8194" width="13.33203125" style="2" customWidth="1"/>
    <col min="8195" max="8195" width="11.109375" style="2" bestFit="1" customWidth="1"/>
    <col min="8196" max="8196" width="10.109375" style="2" bestFit="1" customWidth="1"/>
    <col min="8197" max="8197" width="11.6640625" style="2" customWidth="1"/>
    <col min="8198" max="8446" width="8.88671875" style="2"/>
    <col min="8447" max="8447" width="12.6640625" style="2" customWidth="1"/>
    <col min="8448" max="8448" width="12.88671875" style="2" customWidth="1"/>
    <col min="8449" max="8449" width="12.6640625" style="2" customWidth="1"/>
    <col min="8450" max="8450" width="13.33203125" style="2" customWidth="1"/>
    <col min="8451" max="8451" width="11.109375" style="2" bestFit="1" customWidth="1"/>
    <col min="8452" max="8452" width="10.109375" style="2" bestFit="1" customWidth="1"/>
    <col min="8453" max="8453" width="11.6640625" style="2" customWidth="1"/>
    <col min="8454" max="8702" width="8.88671875" style="2"/>
    <col min="8703" max="8703" width="12.6640625" style="2" customWidth="1"/>
    <col min="8704" max="8704" width="12.88671875" style="2" customWidth="1"/>
    <col min="8705" max="8705" width="12.6640625" style="2" customWidth="1"/>
    <col min="8706" max="8706" width="13.33203125" style="2" customWidth="1"/>
    <col min="8707" max="8707" width="11.109375" style="2" bestFit="1" customWidth="1"/>
    <col min="8708" max="8708" width="10.109375" style="2" bestFit="1" customWidth="1"/>
    <col min="8709" max="8709" width="11.6640625" style="2" customWidth="1"/>
    <col min="8710" max="8958" width="8.88671875" style="2"/>
    <col min="8959" max="8959" width="12.6640625" style="2" customWidth="1"/>
    <col min="8960" max="8960" width="12.88671875" style="2" customWidth="1"/>
    <col min="8961" max="8961" width="12.6640625" style="2" customWidth="1"/>
    <col min="8962" max="8962" width="13.33203125" style="2" customWidth="1"/>
    <col min="8963" max="8963" width="11.109375" style="2" bestFit="1" customWidth="1"/>
    <col min="8964" max="8964" width="10.109375" style="2" bestFit="1" customWidth="1"/>
    <col min="8965" max="8965" width="11.6640625" style="2" customWidth="1"/>
    <col min="8966" max="9214" width="8.88671875" style="2"/>
    <col min="9215" max="9215" width="12.6640625" style="2" customWidth="1"/>
    <col min="9216" max="9216" width="12.88671875" style="2" customWidth="1"/>
    <col min="9217" max="9217" width="12.6640625" style="2" customWidth="1"/>
    <col min="9218" max="9218" width="13.33203125" style="2" customWidth="1"/>
    <col min="9219" max="9219" width="11.109375" style="2" bestFit="1" customWidth="1"/>
    <col min="9220" max="9220" width="10.109375" style="2" bestFit="1" customWidth="1"/>
    <col min="9221" max="9221" width="11.6640625" style="2" customWidth="1"/>
    <col min="9222" max="9470" width="8.88671875" style="2"/>
    <col min="9471" max="9471" width="12.6640625" style="2" customWidth="1"/>
    <col min="9472" max="9472" width="12.88671875" style="2" customWidth="1"/>
    <col min="9473" max="9473" width="12.6640625" style="2" customWidth="1"/>
    <col min="9474" max="9474" width="13.33203125" style="2" customWidth="1"/>
    <col min="9475" max="9475" width="11.109375" style="2" bestFit="1" customWidth="1"/>
    <col min="9476" max="9476" width="10.109375" style="2" bestFit="1" customWidth="1"/>
    <col min="9477" max="9477" width="11.6640625" style="2" customWidth="1"/>
    <col min="9478" max="9726" width="8.88671875" style="2"/>
    <col min="9727" max="9727" width="12.6640625" style="2" customWidth="1"/>
    <col min="9728" max="9728" width="12.88671875" style="2" customWidth="1"/>
    <col min="9729" max="9729" width="12.6640625" style="2" customWidth="1"/>
    <col min="9730" max="9730" width="13.33203125" style="2" customWidth="1"/>
    <col min="9731" max="9731" width="11.109375" style="2" bestFit="1" customWidth="1"/>
    <col min="9732" max="9732" width="10.109375" style="2" bestFit="1" customWidth="1"/>
    <col min="9733" max="9733" width="11.6640625" style="2" customWidth="1"/>
    <col min="9734" max="9982" width="8.88671875" style="2"/>
    <col min="9983" max="9983" width="12.6640625" style="2" customWidth="1"/>
    <col min="9984" max="9984" width="12.88671875" style="2" customWidth="1"/>
    <col min="9985" max="9985" width="12.6640625" style="2" customWidth="1"/>
    <col min="9986" max="9986" width="13.33203125" style="2" customWidth="1"/>
    <col min="9987" max="9987" width="11.109375" style="2" bestFit="1" customWidth="1"/>
    <col min="9988" max="9988" width="10.109375" style="2" bestFit="1" customWidth="1"/>
    <col min="9989" max="9989" width="11.6640625" style="2" customWidth="1"/>
    <col min="9990" max="10238" width="8.88671875" style="2"/>
    <col min="10239" max="10239" width="12.6640625" style="2" customWidth="1"/>
    <col min="10240" max="10240" width="12.88671875" style="2" customWidth="1"/>
    <col min="10241" max="10241" width="12.6640625" style="2" customWidth="1"/>
    <col min="10242" max="10242" width="13.33203125" style="2" customWidth="1"/>
    <col min="10243" max="10243" width="11.109375" style="2" bestFit="1" customWidth="1"/>
    <col min="10244" max="10244" width="10.109375" style="2" bestFit="1" customWidth="1"/>
    <col min="10245" max="10245" width="11.6640625" style="2" customWidth="1"/>
    <col min="10246" max="10494" width="8.88671875" style="2"/>
    <col min="10495" max="10495" width="12.6640625" style="2" customWidth="1"/>
    <col min="10496" max="10496" width="12.88671875" style="2" customWidth="1"/>
    <col min="10497" max="10497" width="12.6640625" style="2" customWidth="1"/>
    <col min="10498" max="10498" width="13.33203125" style="2" customWidth="1"/>
    <col min="10499" max="10499" width="11.109375" style="2" bestFit="1" customWidth="1"/>
    <col min="10500" max="10500" width="10.109375" style="2" bestFit="1" customWidth="1"/>
    <col min="10501" max="10501" width="11.6640625" style="2" customWidth="1"/>
    <col min="10502" max="10750" width="8.88671875" style="2"/>
    <col min="10751" max="10751" width="12.6640625" style="2" customWidth="1"/>
    <col min="10752" max="10752" width="12.88671875" style="2" customWidth="1"/>
    <col min="10753" max="10753" width="12.6640625" style="2" customWidth="1"/>
    <col min="10754" max="10754" width="13.33203125" style="2" customWidth="1"/>
    <col min="10755" max="10755" width="11.109375" style="2" bestFit="1" customWidth="1"/>
    <col min="10756" max="10756" width="10.109375" style="2" bestFit="1" customWidth="1"/>
    <col min="10757" max="10757" width="11.6640625" style="2" customWidth="1"/>
    <col min="10758" max="11006" width="8.88671875" style="2"/>
    <col min="11007" max="11007" width="12.6640625" style="2" customWidth="1"/>
    <col min="11008" max="11008" width="12.88671875" style="2" customWidth="1"/>
    <col min="11009" max="11009" width="12.6640625" style="2" customWidth="1"/>
    <col min="11010" max="11010" width="13.33203125" style="2" customWidth="1"/>
    <col min="11011" max="11011" width="11.109375" style="2" bestFit="1" customWidth="1"/>
    <col min="11012" max="11012" width="10.109375" style="2" bestFit="1" customWidth="1"/>
    <col min="11013" max="11013" width="11.6640625" style="2" customWidth="1"/>
    <col min="11014" max="11262" width="8.88671875" style="2"/>
    <col min="11263" max="11263" width="12.6640625" style="2" customWidth="1"/>
    <col min="11264" max="11264" width="12.88671875" style="2" customWidth="1"/>
    <col min="11265" max="11265" width="12.6640625" style="2" customWidth="1"/>
    <col min="11266" max="11266" width="13.33203125" style="2" customWidth="1"/>
    <col min="11267" max="11267" width="11.109375" style="2" bestFit="1" customWidth="1"/>
    <col min="11268" max="11268" width="10.109375" style="2" bestFit="1" customWidth="1"/>
    <col min="11269" max="11269" width="11.6640625" style="2" customWidth="1"/>
    <col min="11270" max="11518" width="8.88671875" style="2"/>
    <col min="11519" max="11519" width="12.6640625" style="2" customWidth="1"/>
    <col min="11520" max="11520" width="12.88671875" style="2" customWidth="1"/>
    <col min="11521" max="11521" width="12.6640625" style="2" customWidth="1"/>
    <col min="11522" max="11522" width="13.33203125" style="2" customWidth="1"/>
    <col min="11523" max="11523" width="11.109375" style="2" bestFit="1" customWidth="1"/>
    <col min="11524" max="11524" width="10.109375" style="2" bestFit="1" customWidth="1"/>
    <col min="11525" max="11525" width="11.6640625" style="2" customWidth="1"/>
    <col min="11526" max="11774" width="8.88671875" style="2"/>
    <col min="11775" max="11775" width="12.6640625" style="2" customWidth="1"/>
    <col min="11776" max="11776" width="12.88671875" style="2" customWidth="1"/>
    <col min="11777" max="11777" width="12.6640625" style="2" customWidth="1"/>
    <col min="11778" max="11778" width="13.33203125" style="2" customWidth="1"/>
    <col min="11779" max="11779" width="11.109375" style="2" bestFit="1" customWidth="1"/>
    <col min="11780" max="11780" width="10.109375" style="2" bestFit="1" customWidth="1"/>
    <col min="11781" max="11781" width="11.6640625" style="2" customWidth="1"/>
    <col min="11782" max="12030" width="8.88671875" style="2"/>
    <col min="12031" max="12031" width="12.6640625" style="2" customWidth="1"/>
    <col min="12032" max="12032" width="12.88671875" style="2" customWidth="1"/>
    <col min="12033" max="12033" width="12.6640625" style="2" customWidth="1"/>
    <col min="12034" max="12034" width="13.33203125" style="2" customWidth="1"/>
    <col min="12035" max="12035" width="11.109375" style="2" bestFit="1" customWidth="1"/>
    <col min="12036" max="12036" width="10.109375" style="2" bestFit="1" customWidth="1"/>
    <col min="12037" max="12037" width="11.6640625" style="2" customWidth="1"/>
    <col min="12038" max="12286" width="8.88671875" style="2"/>
    <col min="12287" max="12287" width="12.6640625" style="2" customWidth="1"/>
    <col min="12288" max="12288" width="12.88671875" style="2" customWidth="1"/>
    <col min="12289" max="12289" width="12.6640625" style="2" customWidth="1"/>
    <col min="12290" max="12290" width="13.33203125" style="2" customWidth="1"/>
    <col min="12291" max="12291" width="11.109375" style="2" bestFit="1" customWidth="1"/>
    <col min="12292" max="12292" width="10.109375" style="2" bestFit="1" customWidth="1"/>
    <col min="12293" max="12293" width="11.6640625" style="2" customWidth="1"/>
    <col min="12294" max="12542" width="8.88671875" style="2"/>
    <col min="12543" max="12543" width="12.6640625" style="2" customWidth="1"/>
    <col min="12544" max="12544" width="12.88671875" style="2" customWidth="1"/>
    <col min="12545" max="12545" width="12.6640625" style="2" customWidth="1"/>
    <col min="12546" max="12546" width="13.33203125" style="2" customWidth="1"/>
    <col min="12547" max="12547" width="11.109375" style="2" bestFit="1" customWidth="1"/>
    <col min="12548" max="12548" width="10.109375" style="2" bestFit="1" customWidth="1"/>
    <col min="12549" max="12549" width="11.6640625" style="2" customWidth="1"/>
    <col min="12550" max="12798" width="8.88671875" style="2"/>
    <col min="12799" max="12799" width="12.6640625" style="2" customWidth="1"/>
    <col min="12800" max="12800" width="12.88671875" style="2" customWidth="1"/>
    <col min="12801" max="12801" width="12.6640625" style="2" customWidth="1"/>
    <col min="12802" max="12802" width="13.33203125" style="2" customWidth="1"/>
    <col min="12803" max="12803" width="11.109375" style="2" bestFit="1" customWidth="1"/>
    <col min="12804" max="12804" width="10.109375" style="2" bestFit="1" customWidth="1"/>
    <col min="12805" max="12805" width="11.6640625" style="2" customWidth="1"/>
    <col min="12806" max="13054" width="8.88671875" style="2"/>
    <col min="13055" max="13055" width="12.6640625" style="2" customWidth="1"/>
    <col min="13056" max="13056" width="12.88671875" style="2" customWidth="1"/>
    <col min="13057" max="13057" width="12.6640625" style="2" customWidth="1"/>
    <col min="13058" max="13058" width="13.33203125" style="2" customWidth="1"/>
    <col min="13059" max="13059" width="11.109375" style="2" bestFit="1" customWidth="1"/>
    <col min="13060" max="13060" width="10.109375" style="2" bestFit="1" customWidth="1"/>
    <col min="13061" max="13061" width="11.6640625" style="2" customWidth="1"/>
    <col min="13062" max="13310" width="8.88671875" style="2"/>
    <col min="13311" max="13311" width="12.6640625" style="2" customWidth="1"/>
    <col min="13312" max="13312" width="12.88671875" style="2" customWidth="1"/>
    <col min="13313" max="13313" width="12.6640625" style="2" customWidth="1"/>
    <col min="13314" max="13314" width="13.33203125" style="2" customWidth="1"/>
    <col min="13315" max="13315" width="11.109375" style="2" bestFit="1" customWidth="1"/>
    <col min="13316" max="13316" width="10.109375" style="2" bestFit="1" customWidth="1"/>
    <col min="13317" max="13317" width="11.6640625" style="2" customWidth="1"/>
    <col min="13318" max="13566" width="8.88671875" style="2"/>
    <col min="13567" max="13567" width="12.6640625" style="2" customWidth="1"/>
    <col min="13568" max="13568" width="12.88671875" style="2" customWidth="1"/>
    <col min="13569" max="13569" width="12.6640625" style="2" customWidth="1"/>
    <col min="13570" max="13570" width="13.33203125" style="2" customWidth="1"/>
    <col min="13571" max="13571" width="11.109375" style="2" bestFit="1" customWidth="1"/>
    <col min="13572" max="13572" width="10.109375" style="2" bestFit="1" customWidth="1"/>
    <col min="13573" max="13573" width="11.6640625" style="2" customWidth="1"/>
    <col min="13574" max="13822" width="8.88671875" style="2"/>
    <col min="13823" max="13823" width="12.6640625" style="2" customWidth="1"/>
    <col min="13824" max="13824" width="12.88671875" style="2" customWidth="1"/>
    <col min="13825" max="13825" width="12.6640625" style="2" customWidth="1"/>
    <col min="13826" max="13826" width="13.33203125" style="2" customWidth="1"/>
    <col min="13827" max="13827" width="11.109375" style="2" bestFit="1" customWidth="1"/>
    <col min="13828" max="13828" width="10.109375" style="2" bestFit="1" customWidth="1"/>
    <col min="13829" max="13829" width="11.6640625" style="2" customWidth="1"/>
    <col min="13830" max="14078" width="8.88671875" style="2"/>
    <col min="14079" max="14079" width="12.6640625" style="2" customWidth="1"/>
    <col min="14080" max="14080" width="12.88671875" style="2" customWidth="1"/>
    <col min="14081" max="14081" width="12.6640625" style="2" customWidth="1"/>
    <col min="14082" max="14082" width="13.33203125" style="2" customWidth="1"/>
    <col min="14083" max="14083" width="11.109375" style="2" bestFit="1" customWidth="1"/>
    <col min="14084" max="14084" width="10.109375" style="2" bestFit="1" customWidth="1"/>
    <col min="14085" max="14085" width="11.6640625" style="2" customWidth="1"/>
    <col min="14086" max="14334" width="8.88671875" style="2"/>
    <col min="14335" max="14335" width="12.6640625" style="2" customWidth="1"/>
    <col min="14336" max="14336" width="12.88671875" style="2" customWidth="1"/>
    <col min="14337" max="14337" width="12.6640625" style="2" customWidth="1"/>
    <col min="14338" max="14338" width="13.33203125" style="2" customWidth="1"/>
    <col min="14339" max="14339" width="11.109375" style="2" bestFit="1" customWidth="1"/>
    <col min="14340" max="14340" width="10.109375" style="2" bestFit="1" customWidth="1"/>
    <col min="14341" max="14341" width="11.6640625" style="2" customWidth="1"/>
    <col min="14342" max="14590" width="8.88671875" style="2"/>
    <col min="14591" max="14591" width="12.6640625" style="2" customWidth="1"/>
    <col min="14592" max="14592" width="12.88671875" style="2" customWidth="1"/>
    <col min="14593" max="14593" width="12.6640625" style="2" customWidth="1"/>
    <col min="14594" max="14594" width="13.33203125" style="2" customWidth="1"/>
    <col min="14595" max="14595" width="11.109375" style="2" bestFit="1" customWidth="1"/>
    <col min="14596" max="14596" width="10.109375" style="2" bestFit="1" customWidth="1"/>
    <col min="14597" max="14597" width="11.6640625" style="2" customWidth="1"/>
    <col min="14598" max="14846" width="8.88671875" style="2"/>
    <col min="14847" max="14847" width="12.6640625" style="2" customWidth="1"/>
    <col min="14848" max="14848" width="12.88671875" style="2" customWidth="1"/>
    <col min="14849" max="14849" width="12.6640625" style="2" customWidth="1"/>
    <col min="14850" max="14850" width="13.33203125" style="2" customWidth="1"/>
    <col min="14851" max="14851" width="11.109375" style="2" bestFit="1" customWidth="1"/>
    <col min="14852" max="14852" width="10.109375" style="2" bestFit="1" customWidth="1"/>
    <col min="14853" max="14853" width="11.6640625" style="2" customWidth="1"/>
    <col min="14854" max="15102" width="8.88671875" style="2"/>
    <col min="15103" max="15103" width="12.6640625" style="2" customWidth="1"/>
    <col min="15104" max="15104" width="12.88671875" style="2" customWidth="1"/>
    <col min="15105" max="15105" width="12.6640625" style="2" customWidth="1"/>
    <col min="15106" max="15106" width="13.33203125" style="2" customWidth="1"/>
    <col min="15107" max="15107" width="11.109375" style="2" bestFit="1" customWidth="1"/>
    <col min="15108" max="15108" width="10.109375" style="2" bestFit="1" customWidth="1"/>
    <col min="15109" max="15109" width="11.6640625" style="2" customWidth="1"/>
    <col min="15110" max="15358" width="8.88671875" style="2"/>
    <col min="15359" max="15359" width="12.6640625" style="2" customWidth="1"/>
    <col min="15360" max="15360" width="12.88671875" style="2" customWidth="1"/>
    <col min="15361" max="15361" width="12.6640625" style="2" customWidth="1"/>
    <col min="15362" max="15362" width="13.33203125" style="2" customWidth="1"/>
    <col min="15363" max="15363" width="11.109375" style="2" bestFit="1" customWidth="1"/>
    <col min="15364" max="15364" width="10.109375" style="2" bestFit="1" customWidth="1"/>
    <col min="15365" max="15365" width="11.6640625" style="2" customWidth="1"/>
    <col min="15366" max="15614" width="8.88671875" style="2"/>
    <col min="15615" max="15615" width="12.6640625" style="2" customWidth="1"/>
    <col min="15616" max="15616" width="12.88671875" style="2" customWidth="1"/>
    <col min="15617" max="15617" width="12.6640625" style="2" customWidth="1"/>
    <col min="15618" max="15618" width="13.33203125" style="2" customWidth="1"/>
    <col min="15619" max="15619" width="11.109375" style="2" bestFit="1" customWidth="1"/>
    <col min="15620" max="15620" width="10.109375" style="2" bestFit="1" customWidth="1"/>
    <col min="15621" max="15621" width="11.6640625" style="2" customWidth="1"/>
    <col min="15622" max="15870" width="8.88671875" style="2"/>
    <col min="15871" max="15871" width="12.6640625" style="2" customWidth="1"/>
    <col min="15872" max="15872" width="12.88671875" style="2" customWidth="1"/>
    <col min="15873" max="15873" width="12.6640625" style="2" customWidth="1"/>
    <col min="15874" max="15874" width="13.33203125" style="2" customWidth="1"/>
    <col min="15875" max="15875" width="11.109375" style="2" bestFit="1" customWidth="1"/>
    <col min="15876" max="15876" width="10.109375" style="2" bestFit="1" customWidth="1"/>
    <col min="15877" max="15877" width="11.6640625" style="2" customWidth="1"/>
    <col min="15878" max="16126" width="8.88671875" style="2"/>
    <col min="16127" max="16127" width="12.6640625" style="2" customWidth="1"/>
    <col min="16128" max="16128" width="12.88671875" style="2" customWidth="1"/>
    <col min="16129" max="16129" width="12.6640625" style="2" customWidth="1"/>
    <col min="16130" max="16130" width="13.33203125" style="2" customWidth="1"/>
    <col min="16131" max="16131" width="11.109375" style="2" bestFit="1" customWidth="1"/>
    <col min="16132" max="16132" width="10.109375" style="2" bestFit="1" customWidth="1"/>
    <col min="16133" max="16133" width="11.6640625" style="2" customWidth="1"/>
    <col min="16134" max="16384" width="8.88671875" style="2"/>
  </cols>
  <sheetData>
    <row r="1" spans="1:8">
      <c r="B1" s="487" t="s">
        <v>333</v>
      </c>
      <c r="C1" s="487"/>
      <c r="D1" s="487"/>
      <c r="E1" s="487"/>
      <c r="F1" s="487"/>
      <c r="G1" s="487"/>
      <c r="H1" s="487"/>
    </row>
    <row r="2" spans="1:8">
      <c r="B2" s="487" t="s">
        <v>334</v>
      </c>
      <c r="C2" s="487"/>
      <c r="D2" s="487"/>
      <c r="E2" s="487"/>
      <c r="F2" s="487"/>
      <c r="G2" s="487"/>
      <c r="H2" s="487"/>
    </row>
    <row r="3" spans="1:8">
      <c r="B3" s="487" t="s">
        <v>329</v>
      </c>
      <c r="C3" s="487"/>
      <c r="D3" s="487"/>
      <c r="E3" s="487"/>
      <c r="F3" s="487"/>
      <c r="G3" s="487"/>
      <c r="H3" s="487"/>
    </row>
    <row r="4" spans="1:8">
      <c r="B4" s="141"/>
      <c r="C4" s="141"/>
      <c r="D4" s="141"/>
      <c r="E4" s="141"/>
      <c r="F4" s="141"/>
      <c r="G4" s="141"/>
      <c r="H4" s="141"/>
    </row>
    <row r="5" spans="1:8">
      <c r="B5" s="487" t="s">
        <v>36</v>
      </c>
      <c r="C5" s="487"/>
      <c r="D5" s="487"/>
      <c r="E5" s="487"/>
      <c r="F5" s="487"/>
      <c r="G5" s="487"/>
      <c r="H5" s="487"/>
    </row>
    <row r="6" spans="1:8" ht="15.6" thickBot="1">
      <c r="B6" s="487"/>
      <c r="C6" s="487"/>
      <c r="D6" s="487"/>
      <c r="E6" s="487"/>
      <c r="F6" s="487"/>
      <c r="G6" s="487"/>
      <c r="H6" s="487"/>
    </row>
    <row r="7" spans="1:8" ht="18" customHeight="1">
      <c r="B7" s="142" t="s">
        <v>335</v>
      </c>
      <c r="C7" s="143" t="s">
        <v>336</v>
      </c>
      <c r="D7" s="143" t="s">
        <v>337</v>
      </c>
      <c r="E7" s="143" t="s">
        <v>337</v>
      </c>
      <c r="F7" s="143" t="s">
        <v>338</v>
      </c>
      <c r="G7" s="488" t="s">
        <v>339</v>
      </c>
      <c r="H7" s="144" t="s">
        <v>340</v>
      </c>
    </row>
    <row r="8" spans="1:8" ht="15.75" customHeight="1" thickBot="1">
      <c r="B8" s="145" t="s">
        <v>341</v>
      </c>
      <c r="C8" s="146" t="s">
        <v>342</v>
      </c>
      <c r="D8" s="146" t="s">
        <v>343</v>
      </c>
      <c r="E8" s="146" t="s">
        <v>344</v>
      </c>
      <c r="F8" s="146" t="s">
        <v>345</v>
      </c>
      <c r="G8" s="489"/>
      <c r="H8" s="147" t="s">
        <v>346</v>
      </c>
    </row>
    <row r="9" spans="1:8">
      <c r="B9" s="490" t="s">
        <v>347</v>
      </c>
      <c r="C9" s="491"/>
      <c r="D9" s="491"/>
      <c r="E9" s="491"/>
      <c r="F9" s="491"/>
      <c r="G9" s="491"/>
      <c r="H9" s="492"/>
    </row>
    <row r="10" spans="1:8" ht="18" hidden="1" customHeight="1" outlineLevel="1">
      <c r="A10" s="3" t="s">
        <v>212</v>
      </c>
      <c r="B10" s="148"/>
      <c r="C10" s="149">
        <v>1</v>
      </c>
      <c r="D10" s="149">
        <v>1</v>
      </c>
      <c r="E10" s="149"/>
      <c r="F10" s="150"/>
      <c r="G10" s="150">
        <v>-4572.05</v>
      </c>
      <c r="H10" s="151">
        <v>0</v>
      </c>
    </row>
    <row r="11" spans="1:8" ht="18" hidden="1" customHeight="1" outlineLevel="1">
      <c r="A11" s="3" t="s">
        <v>212</v>
      </c>
      <c r="B11" s="148"/>
      <c r="C11" s="149">
        <v>1</v>
      </c>
      <c r="D11" s="149">
        <v>1</v>
      </c>
      <c r="E11" s="149"/>
      <c r="F11" s="150"/>
      <c r="G11" s="150">
        <v>3500</v>
      </c>
      <c r="H11" s="151">
        <v>0</v>
      </c>
    </row>
    <row r="12" spans="1:8" ht="18" hidden="1" customHeight="1" outlineLevel="1">
      <c r="A12" s="3" t="s">
        <v>217</v>
      </c>
      <c r="B12" s="148"/>
      <c r="C12" s="149">
        <v>0</v>
      </c>
      <c r="D12" s="149">
        <v>0</v>
      </c>
      <c r="E12" s="149">
        <v>0</v>
      </c>
      <c r="F12" s="150">
        <v>5139</v>
      </c>
      <c r="G12" s="150">
        <v>-5139</v>
      </c>
      <c r="H12" s="151">
        <v>0</v>
      </c>
    </row>
    <row r="13" spans="1:8" ht="18" hidden="1" customHeight="1" outlineLevel="1">
      <c r="A13" s="3" t="s">
        <v>220</v>
      </c>
      <c r="B13" s="148"/>
      <c r="C13" s="149">
        <v>1</v>
      </c>
      <c r="D13" s="149">
        <v>1</v>
      </c>
      <c r="E13" s="149">
        <v>0</v>
      </c>
      <c r="F13" s="150">
        <v>3000</v>
      </c>
      <c r="G13" s="150">
        <v>4500</v>
      </c>
      <c r="H13" s="151"/>
    </row>
    <row r="14" spans="1:8" ht="18" customHeight="1" collapsed="1">
      <c r="A14" s="3"/>
      <c r="B14" s="148" t="s">
        <v>348</v>
      </c>
      <c r="C14" s="152">
        <f>SUM($C$10:$C$13)</f>
        <v>3</v>
      </c>
      <c r="D14" s="152">
        <f>SUM($D$10:$D$13)</f>
        <v>3</v>
      </c>
      <c r="E14" s="152">
        <f>SUM($E$10:$E$13)</f>
        <v>0</v>
      </c>
      <c r="F14" s="153">
        <f>SUM($F$10:$F$13)</f>
        <v>8139</v>
      </c>
      <c r="G14" s="153">
        <f>SUM($G$10:$G$13)</f>
        <v>-1711.0500000000002</v>
      </c>
      <c r="H14" s="154">
        <f>SUM($H$10:$H$13)</f>
        <v>0</v>
      </c>
    </row>
    <row r="15" spans="1:8" ht="18" hidden="1" customHeight="1" outlineLevel="1">
      <c r="A15" s="3" t="s">
        <v>203</v>
      </c>
      <c r="B15" s="148"/>
      <c r="C15" s="149">
        <v>4</v>
      </c>
      <c r="D15" s="149">
        <v>5</v>
      </c>
      <c r="E15" s="149">
        <v>0</v>
      </c>
      <c r="F15" s="150">
        <v>87300</v>
      </c>
      <c r="G15" s="150">
        <v>23045.37</v>
      </c>
      <c r="H15" s="151">
        <v>0</v>
      </c>
    </row>
    <row r="16" spans="1:8" ht="18" hidden="1" customHeight="1" outlineLevel="1">
      <c r="A16" s="3" t="s">
        <v>204</v>
      </c>
      <c r="B16" s="148"/>
      <c r="C16" s="149">
        <v>3</v>
      </c>
      <c r="D16" s="149">
        <v>3</v>
      </c>
      <c r="E16" s="149">
        <v>0</v>
      </c>
      <c r="F16" s="150">
        <v>0</v>
      </c>
      <c r="G16" s="150">
        <v>34367</v>
      </c>
      <c r="H16" s="151">
        <v>0</v>
      </c>
    </row>
    <row r="17" spans="1:8" ht="18" hidden="1" customHeight="1" outlineLevel="1">
      <c r="A17" s="3" t="s">
        <v>205</v>
      </c>
      <c r="B17" s="148"/>
      <c r="C17" s="149">
        <v>3</v>
      </c>
      <c r="D17" s="149">
        <v>14</v>
      </c>
      <c r="E17" s="149">
        <v>0</v>
      </c>
      <c r="F17" s="150">
        <v>74489.600000000006</v>
      </c>
      <c r="G17" s="150">
        <v>123292</v>
      </c>
      <c r="H17" s="151">
        <v>0</v>
      </c>
    </row>
    <row r="18" spans="1:8" ht="18" hidden="1" customHeight="1" outlineLevel="1">
      <c r="A18" s="3" t="s">
        <v>206</v>
      </c>
      <c r="B18" s="148"/>
      <c r="C18" s="149">
        <v>1</v>
      </c>
      <c r="D18" s="149">
        <v>6</v>
      </c>
      <c r="E18" s="149">
        <v>0</v>
      </c>
      <c r="F18" s="150">
        <v>190000</v>
      </c>
      <c r="G18" s="150">
        <v>4602.9399999999996</v>
      </c>
      <c r="H18" s="151">
        <v>0</v>
      </c>
    </row>
    <row r="19" spans="1:8" ht="18" hidden="1" customHeight="1" outlineLevel="1">
      <c r="A19" s="3" t="s">
        <v>207</v>
      </c>
      <c r="B19" s="148"/>
      <c r="C19" s="149">
        <v>5</v>
      </c>
      <c r="D19" s="149">
        <v>36</v>
      </c>
      <c r="E19" s="149">
        <v>0</v>
      </c>
      <c r="F19" s="150">
        <v>278816.42</v>
      </c>
      <c r="G19" s="150">
        <v>767835.76</v>
      </c>
      <c r="H19" s="151">
        <v>0</v>
      </c>
    </row>
    <row r="20" spans="1:8" ht="18" hidden="1" customHeight="1" outlineLevel="1">
      <c r="A20" s="3" t="s">
        <v>208</v>
      </c>
      <c r="B20" s="148"/>
      <c r="C20" s="149">
        <v>2</v>
      </c>
      <c r="D20" s="149">
        <v>0</v>
      </c>
      <c r="E20" s="149">
        <v>0</v>
      </c>
      <c r="F20" s="150">
        <v>-208</v>
      </c>
      <c r="G20" s="150">
        <v>22500</v>
      </c>
      <c r="H20" s="151"/>
    </row>
    <row r="21" spans="1:8" ht="18" hidden="1" customHeight="1" outlineLevel="1">
      <c r="A21" s="3" t="s">
        <v>209</v>
      </c>
      <c r="B21" s="148"/>
      <c r="C21" s="149">
        <v>1</v>
      </c>
      <c r="D21" s="149">
        <v>0</v>
      </c>
      <c r="E21" s="149">
        <v>0</v>
      </c>
      <c r="F21" s="150">
        <v>0</v>
      </c>
      <c r="G21" s="150">
        <v>27826</v>
      </c>
      <c r="H21" s="151">
        <v>0</v>
      </c>
    </row>
    <row r="22" spans="1:8" ht="18" hidden="1" customHeight="1" outlineLevel="1">
      <c r="A22" s="3" t="s">
        <v>210</v>
      </c>
      <c r="B22" s="148"/>
      <c r="C22" s="149">
        <v>1</v>
      </c>
      <c r="D22" s="149">
        <v>1</v>
      </c>
      <c r="E22" s="149"/>
      <c r="F22" s="150"/>
      <c r="G22" s="150">
        <v>351</v>
      </c>
      <c r="H22" s="151"/>
    </row>
    <row r="23" spans="1:8" ht="18" hidden="1" customHeight="1" outlineLevel="1">
      <c r="A23" s="3" t="s">
        <v>212</v>
      </c>
      <c r="B23" s="148"/>
      <c r="C23" s="149">
        <v>1</v>
      </c>
      <c r="D23" s="149">
        <v>1</v>
      </c>
      <c r="E23" s="149"/>
      <c r="F23" s="150"/>
      <c r="G23" s="150">
        <v>-2644.2</v>
      </c>
      <c r="H23" s="151">
        <v>0</v>
      </c>
    </row>
    <row r="24" spans="1:8" ht="18" hidden="1" customHeight="1" outlineLevel="1">
      <c r="A24" s="3" t="s">
        <v>212</v>
      </c>
      <c r="B24" s="148"/>
      <c r="C24" s="149">
        <v>1</v>
      </c>
      <c r="D24" s="149">
        <v>1</v>
      </c>
      <c r="E24" s="149"/>
      <c r="F24" s="150"/>
      <c r="G24" s="150">
        <v>71644.2</v>
      </c>
      <c r="H24" s="151">
        <v>0</v>
      </c>
    </row>
    <row r="25" spans="1:8" ht="18" hidden="1" customHeight="1" outlineLevel="1">
      <c r="A25" s="3" t="s">
        <v>213</v>
      </c>
      <c r="B25" s="148"/>
      <c r="C25" s="149">
        <v>4</v>
      </c>
      <c r="D25" s="149">
        <v>4</v>
      </c>
      <c r="E25" s="149" t="s">
        <v>350</v>
      </c>
      <c r="F25" s="150">
        <v>80320</v>
      </c>
      <c r="G25" s="150">
        <v>34008</v>
      </c>
      <c r="H25" s="151"/>
    </row>
    <row r="26" spans="1:8" ht="18" hidden="1" customHeight="1" outlineLevel="1">
      <c r="A26" s="3" t="s">
        <v>214</v>
      </c>
      <c r="B26" s="148"/>
      <c r="C26" s="149">
        <v>1</v>
      </c>
      <c r="D26" s="149"/>
      <c r="E26" s="149"/>
      <c r="F26" s="150"/>
      <c r="G26" s="150"/>
      <c r="H26" s="151"/>
    </row>
    <row r="27" spans="1:8" ht="18" hidden="1" customHeight="1" outlineLevel="1">
      <c r="A27" s="3" t="s">
        <v>217</v>
      </c>
      <c r="B27" s="148"/>
      <c r="C27" s="149">
        <v>9</v>
      </c>
      <c r="D27" s="149">
        <v>7</v>
      </c>
      <c r="E27" s="149">
        <v>0</v>
      </c>
      <c r="F27" s="150">
        <v>249169</v>
      </c>
      <c r="G27" s="150">
        <v>203246</v>
      </c>
      <c r="H27" s="151">
        <v>155620</v>
      </c>
    </row>
    <row r="28" spans="1:8" ht="18" hidden="1" customHeight="1" outlineLevel="1">
      <c r="A28" s="3" t="s">
        <v>218</v>
      </c>
      <c r="B28" s="148"/>
      <c r="C28" s="149">
        <v>3</v>
      </c>
      <c r="D28" s="149">
        <v>4</v>
      </c>
      <c r="E28" s="149">
        <v>1</v>
      </c>
      <c r="F28" s="150">
        <v>4612.4363999999996</v>
      </c>
      <c r="G28" s="150">
        <v>3949.1631000000002</v>
      </c>
      <c r="H28" s="151">
        <v>0</v>
      </c>
    </row>
    <row r="29" spans="1:8" ht="18" hidden="1" customHeight="1" outlineLevel="1">
      <c r="A29" s="3" t="s">
        <v>220</v>
      </c>
      <c r="B29" s="148"/>
      <c r="C29" s="149">
        <v>1</v>
      </c>
      <c r="D29" s="149">
        <v>0</v>
      </c>
      <c r="E29" s="149">
        <v>1</v>
      </c>
      <c r="F29" s="150">
        <v>0</v>
      </c>
      <c r="G29" s="150">
        <v>0</v>
      </c>
      <c r="H29" s="151"/>
    </row>
    <row r="30" spans="1:8" ht="18" customHeight="1" collapsed="1">
      <c r="A30" s="3"/>
      <c r="B30" s="148" t="s">
        <v>351</v>
      </c>
      <c r="C30" s="152">
        <f>SUM($C$15:$C$29)</f>
        <v>40</v>
      </c>
      <c r="D30" s="152">
        <f>SUM($D$15:$D$29)</f>
        <v>82</v>
      </c>
      <c r="E30" s="152">
        <f>SUM($E$15:$E$29)</f>
        <v>2</v>
      </c>
      <c r="F30" s="153">
        <f>SUM($F$15:$F$29)</f>
        <v>964499.45640000002</v>
      </c>
      <c r="G30" s="153">
        <f>SUM($G$15:$G$29)</f>
        <v>1314023.2331000001</v>
      </c>
      <c r="H30" s="154">
        <f>SUM($H$15:$H$29)</f>
        <v>155620</v>
      </c>
    </row>
    <row r="31" spans="1:8" ht="18" hidden="1" customHeight="1" outlineLevel="1">
      <c r="A31" s="3" t="s">
        <v>203</v>
      </c>
      <c r="B31" s="148"/>
      <c r="C31" s="149">
        <v>3</v>
      </c>
      <c r="D31" s="149">
        <v>8</v>
      </c>
      <c r="E31" s="149">
        <v>0</v>
      </c>
      <c r="F31" s="150">
        <v>8500</v>
      </c>
      <c r="G31" s="150">
        <v>33996.06</v>
      </c>
      <c r="H31" s="151">
        <v>0</v>
      </c>
    </row>
    <row r="32" spans="1:8" ht="18" hidden="1" customHeight="1" outlineLevel="1">
      <c r="A32" s="3" t="s">
        <v>205</v>
      </c>
      <c r="B32" s="148"/>
      <c r="C32" s="149">
        <v>5</v>
      </c>
      <c r="D32" s="149">
        <v>10</v>
      </c>
      <c r="E32" s="149">
        <v>0</v>
      </c>
      <c r="F32" s="150">
        <v>8999.9699999999993</v>
      </c>
      <c r="G32" s="150">
        <v>44038</v>
      </c>
      <c r="H32" s="151">
        <v>0</v>
      </c>
    </row>
    <row r="33" spans="1:8" ht="18" hidden="1" customHeight="1" outlineLevel="1">
      <c r="A33" s="3" t="s">
        <v>206</v>
      </c>
      <c r="B33" s="148"/>
      <c r="C33" s="149">
        <v>1</v>
      </c>
      <c r="D33" s="149">
        <v>4</v>
      </c>
      <c r="E33" s="149">
        <v>0</v>
      </c>
      <c r="F33" s="150">
        <v>-82880.08</v>
      </c>
      <c r="G33" s="150">
        <v>123590.2</v>
      </c>
      <c r="H33" s="151">
        <v>0</v>
      </c>
    </row>
    <row r="34" spans="1:8" ht="18" hidden="1" customHeight="1" outlineLevel="1">
      <c r="A34" s="3" t="s">
        <v>207</v>
      </c>
      <c r="B34" s="148"/>
      <c r="C34" s="149">
        <v>6</v>
      </c>
      <c r="D34" s="149">
        <v>21</v>
      </c>
      <c r="E34" s="149">
        <v>0</v>
      </c>
      <c r="F34" s="150">
        <v>681473.82</v>
      </c>
      <c r="G34" s="150">
        <v>110929.41</v>
      </c>
      <c r="H34" s="151">
        <v>0</v>
      </c>
    </row>
    <row r="35" spans="1:8" ht="18" hidden="1" customHeight="1" outlineLevel="1">
      <c r="A35" s="3" t="s">
        <v>208</v>
      </c>
      <c r="B35" s="148"/>
      <c r="C35" s="149">
        <v>0</v>
      </c>
      <c r="D35" s="149">
        <v>0</v>
      </c>
      <c r="E35" s="149">
        <v>0</v>
      </c>
      <c r="F35" s="150">
        <v>0</v>
      </c>
      <c r="G35" s="150">
        <v>15000</v>
      </c>
      <c r="H35" s="151"/>
    </row>
    <row r="36" spans="1:8" ht="18" hidden="1" customHeight="1" outlineLevel="1">
      <c r="A36" s="3" t="s">
        <v>213</v>
      </c>
      <c r="B36" s="148"/>
      <c r="C36" s="149">
        <v>0</v>
      </c>
      <c r="D36" s="149">
        <v>0</v>
      </c>
      <c r="E36" s="149"/>
      <c r="F36" s="150"/>
      <c r="G36" s="150"/>
      <c r="H36" s="151"/>
    </row>
    <row r="37" spans="1:8" ht="18" hidden="1" customHeight="1" outlineLevel="1">
      <c r="A37" s="3" t="s">
        <v>217</v>
      </c>
      <c r="B37" s="148"/>
      <c r="C37" s="149">
        <v>0</v>
      </c>
      <c r="D37" s="149">
        <v>0</v>
      </c>
      <c r="E37" s="149">
        <v>0</v>
      </c>
      <c r="F37" s="150">
        <v>18788</v>
      </c>
      <c r="G37" s="150">
        <v>6110</v>
      </c>
      <c r="H37" s="151">
        <v>4141</v>
      </c>
    </row>
    <row r="38" spans="1:8" ht="18" hidden="1" customHeight="1" outlineLevel="1">
      <c r="A38" s="3" t="s">
        <v>218</v>
      </c>
      <c r="B38" s="148"/>
      <c r="C38" s="149">
        <v>3</v>
      </c>
      <c r="D38" s="149">
        <v>4</v>
      </c>
      <c r="E38" s="149">
        <v>2</v>
      </c>
      <c r="F38" s="150">
        <v>28142.490900000001</v>
      </c>
      <c r="G38" s="150">
        <v>24095.5707</v>
      </c>
      <c r="H38" s="151">
        <v>-996.25890000000004</v>
      </c>
    </row>
    <row r="39" spans="1:8" ht="18" hidden="1" customHeight="1" outlineLevel="1">
      <c r="A39" s="3" t="s">
        <v>219</v>
      </c>
      <c r="B39" s="148"/>
      <c r="C39" s="149"/>
      <c r="D39" s="149"/>
      <c r="E39" s="149"/>
      <c r="F39" s="150">
        <v>10371</v>
      </c>
      <c r="G39" s="150">
        <v>9629</v>
      </c>
      <c r="H39" s="151">
        <v>10000</v>
      </c>
    </row>
    <row r="40" spans="1:8" ht="18" hidden="1" customHeight="1" outlineLevel="1">
      <c r="A40" s="3" t="s">
        <v>220</v>
      </c>
      <c r="B40" s="148"/>
      <c r="C40" s="149">
        <v>2</v>
      </c>
      <c r="D40" s="149">
        <v>2</v>
      </c>
      <c r="E40" s="149">
        <v>0</v>
      </c>
      <c r="F40" s="150">
        <v>19686</v>
      </c>
      <c r="G40" s="150">
        <v>1232</v>
      </c>
      <c r="H40" s="151"/>
    </row>
    <row r="41" spans="1:8" ht="18" customHeight="1" collapsed="1">
      <c r="A41" s="3"/>
      <c r="B41" s="148" t="s">
        <v>352</v>
      </c>
      <c r="C41" s="152">
        <f>SUM($C$31:$C$40)</f>
        <v>20</v>
      </c>
      <c r="D41" s="152">
        <f>SUM($D$31:$D$40)</f>
        <v>49</v>
      </c>
      <c r="E41" s="152">
        <f>SUM($E$31:$E$40)</f>
        <v>2</v>
      </c>
      <c r="F41" s="153">
        <f>SUM($F$31:$F$40)</f>
        <v>693081.20089999994</v>
      </c>
      <c r="G41" s="153">
        <f>SUM($G$31:$G$40)</f>
        <v>368620.24070000002</v>
      </c>
      <c r="H41" s="154">
        <f>SUM($H$31:$H$40)</f>
        <v>13144.741099999999</v>
      </c>
    </row>
    <row r="42" spans="1:8" ht="18" hidden="1" customHeight="1" outlineLevel="1">
      <c r="A42" s="3" t="s">
        <v>203</v>
      </c>
      <c r="B42" s="148"/>
      <c r="C42" s="149">
        <v>2</v>
      </c>
      <c r="D42" s="149">
        <v>3</v>
      </c>
      <c r="E42" s="149">
        <v>0</v>
      </c>
      <c r="F42" s="150">
        <v>0</v>
      </c>
      <c r="G42" s="150">
        <v>10620.5</v>
      </c>
      <c r="H42" s="151">
        <v>0</v>
      </c>
    </row>
    <row r="43" spans="1:8" ht="18" hidden="1" customHeight="1" outlineLevel="1">
      <c r="A43" s="3" t="s">
        <v>204</v>
      </c>
      <c r="B43" s="148"/>
      <c r="C43" s="149">
        <v>1</v>
      </c>
      <c r="D43" s="149">
        <v>1</v>
      </c>
      <c r="E43" s="149">
        <v>0</v>
      </c>
      <c r="F43" s="150">
        <v>-3500</v>
      </c>
      <c r="G43" s="150">
        <v>3828</v>
      </c>
      <c r="H43" s="151">
        <v>0</v>
      </c>
    </row>
    <row r="44" spans="1:8" ht="18" hidden="1" customHeight="1" outlineLevel="1">
      <c r="A44" s="3" t="s">
        <v>205</v>
      </c>
      <c r="B44" s="148"/>
      <c r="C44" s="149">
        <v>3</v>
      </c>
      <c r="D44" s="149">
        <v>12</v>
      </c>
      <c r="E44" s="149">
        <v>0</v>
      </c>
      <c r="F44" s="150">
        <v>-67020</v>
      </c>
      <c r="G44" s="150">
        <v>63034</v>
      </c>
      <c r="H44" s="151">
        <v>0</v>
      </c>
    </row>
    <row r="45" spans="1:8" ht="18" hidden="1" customHeight="1" outlineLevel="1">
      <c r="A45" s="3" t="s">
        <v>206</v>
      </c>
      <c r="B45" s="148"/>
      <c r="C45" s="149">
        <v>0</v>
      </c>
      <c r="D45" s="149">
        <v>3</v>
      </c>
      <c r="E45" s="149">
        <v>0</v>
      </c>
      <c r="F45" s="150">
        <v>0</v>
      </c>
      <c r="G45" s="150">
        <v>-602.79999999999995</v>
      </c>
      <c r="H45" s="151">
        <v>0</v>
      </c>
    </row>
    <row r="46" spans="1:8" ht="18" hidden="1" customHeight="1" outlineLevel="1">
      <c r="A46" s="3" t="s">
        <v>207</v>
      </c>
      <c r="B46" s="148"/>
      <c r="C46" s="149">
        <v>10</v>
      </c>
      <c r="D46" s="149">
        <v>19</v>
      </c>
      <c r="E46" s="149">
        <v>0</v>
      </c>
      <c r="F46" s="150">
        <v>-1685000</v>
      </c>
      <c r="G46" s="150">
        <v>263958.2</v>
      </c>
      <c r="H46" s="151">
        <v>0</v>
      </c>
    </row>
    <row r="47" spans="1:8" ht="18" hidden="1" customHeight="1" outlineLevel="1">
      <c r="A47" s="3" t="s">
        <v>208</v>
      </c>
      <c r="B47" s="148"/>
      <c r="C47" s="149">
        <v>1</v>
      </c>
      <c r="D47" s="149">
        <v>0</v>
      </c>
      <c r="E47" s="149">
        <v>0</v>
      </c>
      <c r="F47" s="150">
        <v>0</v>
      </c>
      <c r="G47" s="150">
        <v>27026</v>
      </c>
      <c r="H47" s="151"/>
    </row>
    <row r="48" spans="1:8" ht="18" hidden="1" customHeight="1" outlineLevel="1">
      <c r="A48" s="3" t="s">
        <v>209</v>
      </c>
      <c r="B48" s="148"/>
      <c r="C48" s="149">
        <v>2</v>
      </c>
      <c r="D48" s="149">
        <v>0</v>
      </c>
      <c r="E48" s="149">
        <v>0</v>
      </c>
      <c r="F48" s="150">
        <v>0</v>
      </c>
      <c r="G48" s="150">
        <v>21282</v>
      </c>
      <c r="H48" s="151">
        <v>0</v>
      </c>
    </row>
    <row r="49" spans="1:8" ht="18" hidden="1" customHeight="1" outlineLevel="1">
      <c r="A49" s="3" t="s">
        <v>211</v>
      </c>
      <c r="B49" s="148"/>
      <c r="C49" s="149">
        <v>0</v>
      </c>
      <c r="D49" s="149">
        <v>1</v>
      </c>
      <c r="E49" s="149">
        <v>0</v>
      </c>
      <c r="F49" s="150">
        <v>0</v>
      </c>
      <c r="G49" s="150">
        <v>-1601</v>
      </c>
      <c r="H49" s="151">
        <v>0</v>
      </c>
    </row>
    <row r="50" spans="1:8" ht="18" hidden="1" customHeight="1" outlineLevel="1">
      <c r="A50" s="3" t="s">
        <v>213</v>
      </c>
      <c r="B50" s="148"/>
      <c r="C50" s="149">
        <v>1</v>
      </c>
      <c r="D50" s="149">
        <v>0</v>
      </c>
      <c r="E50" s="149"/>
      <c r="F50" s="150"/>
      <c r="G50" s="150"/>
      <c r="H50" s="151"/>
    </row>
    <row r="51" spans="1:8" ht="18" hidden="1" customHeight="1" outlineLevel="1">
      <c r="A51" s="3" t="s">
        <v>217</v>
      </c>
      <c r="B51" s="148"/>
      <c r="C51" s="149">
        <v>7</v>
      </c>
      <c r="D51" s="149">
        <v>0</v>
      </c>
      <c r="E51" s="149">
        <v>0</v>
      </c>
      <c r="F51" s="150">
        <v>36165</v>
      </c>
      <c r="G51" s="150">
        <v>14301</v>
      </c>
      <c r="H51" s="151">
        <v>1000</v>
      </c>
    </row>
    <row r="52" spans="1:8" ht="18" hidden="1" customHeight="1" outlineLevel="1">
      <c r="A52" s="3" t="s">
        <v>218</v>
      </c>
      <c r="B52" s="148"/>
      <c r="C52" s="149">
        <v>2</v>
      </c>
      <c r="D52" s="149">
        <v>3</v>
      </c>
      <c r="E52" s="149">
        <v>0</v>
      </c>
      <c r="F52" s="150">
        <v>15811.500400000001</v>
      </c>
      <c r="G52" s="150">
        <v>13537.7898</v>
      </c>
      <c r="H52" s="151">
        <v>0</v>
      </c>
    </row>
    <row r="53" spans="1:8" ht="18" hidden="1" customHeight="1" outlineLevel="1">
      <c r="A53" s="3" t="s">
        <v>219</v>
      </c>
      <c r="B53" s="148"/>
      <c r="C53" s="149"/>
      <c r="D53" s="149"/>
      <c r="E53" s="149"/>
      <c r="F53" s="150">
        <v>-4065</v>
      </c>
      <c r="G53" s="150">
        <v>944</v>
      </c>
      <c r="H53" s="151"/>
    </row>
    <row r="54" spans="1:8" ht="18" customHeight="1" collapsed="1">
      <c r="A54" s="3"/>
      <c r="B54" s="148" t="s">
        <v>353</v>
      </c>
      <c r="C54" s="152">
        <f>SUM($C$42:$C$53)</f>
        <v>29</v>
      </c>
      <c r="D54" s="152">
        <f>SUM($D$42:$D$53)</f>
        <v>42</v>
      </c>
      <c r="E54" s="152">
        <f>SUM($E$42:$E$53)</f>
        <v>0</v>
      </c>
      <c r="F54" s="153">
        <f>SUM($F$42:$F$53)</f>
        <v>-1707608.4996</v>
      </c>
      <c r="G54" s="153">
        <f>SUM($G$42:$G$53)</f>
        <v>416327.68980000005</v>
      </c>
      <c r="H54" s="154">
        <f>SUM($H$42:$H$53)</f>
        <v>1000</v>
      </c>
    </row>
    <row r="55" spans="1:8" ht="18" hidden="1" customHeight="1" outlineLevel="1">
      <c r="A55" s="3" t="s">
        <v>203</v>
      </c>
      <c r="B55" s="148"/>
      <c r="C55" s="149">
        <v>2</v>
      </c>
      <c r="D55" s="149">
        <v>9</v>
      </c>
      <c r="E55" s="149">
        <v>0</v>
      </c>
      <c r="F55" s="150">
        <v>-23000</v>
      </c>
      <c r="G55" s="150">
        <v>16322.5</v>
      </c>
      <c r="H55" s="151">
        <v>0</v>
      </c>
    </row>
    <row r="56" spans="1:8" ht="18" hidden="1" customHeight="1" outlineLevel="1">
      <c r="A56" s="3" t="s">
        <v>204</v>
      </c>
      <c r="B56" s="148"/>
      <c r="C56" s="149">
        <v>2</v>
      </c>
      <c r="D56" s="149">
        <v>2</v>
      </c>
      <c r="E56" s="149">
        <v>0</v>
      </c>
      <c r="F56" s="150">
        <v>9250</v>
      </c>
      <c r="G56" s="150">
        <v>2772</v>
      </c>
      <c r="H56" s="151">
        <v>-10000</v>
      </c>
    </row>
    <row r="57" spans="1:8" ht="18" hidden="1" customHeight="1" outlineLevel="1">
      <c r="A57" s="3" t="s">
        <v>205</v>
      </c>
      <c r="B57" s="148"/>
      <c r="C57" s="149">
        <v>3</v>
      </c>
      <c r="D57" s="149">
        <v>2</v>
      </c>
      <c r="E57" s="149">
        <v>0</v>
      </c>
      <c r="F57" s="150">
        <v>68000</v>
      </c>
      <c r="G57" s="150">
        <v>419</v>
      </c>
      <c r="H57" s="151">
        <v>0</v>
      </c>
    </row>
    <row r="58" spans="1:8" ht="18" hidden="1" customHeight="1" outlineLevel="1">
      <c r="A58" s="3" t="s">
        <v>206</v>
      </c>
      <c r="B58" s="148"/>
      <c r="C58" s="149">
        <v>4</v>
      </c>
      <c r="D58" s="149">
        <v>6</v>
      </c>
      <c r="E58" s="149">
        <v>0</v>
      </c>
      <c r="F58" s="150">
        <v>667684.96</v>
      </c>
      <c r="G58" s="150">
        <v>41257.35</v>
      </c>
      <c r="H58" s="151">
        <v>0</v>
      </c>
    </row>
    <row r="59" spans="1:8" ht="18" hidden="1" customHeight="1" outlineLevel="1">
      <c r="A59" s="3" t="s">
        <v>207</v>
      </c>
      <c r="B59" s="148"/>
      <c r="C59" s="149">
        <v>17</v>
      </c>
      <c r="D59" s="149">
        <v>25</v>
      </c>
      <c r="E59" s="149">
        <v>0</v>
      </c>
      <c r="F59" s="150">
        <v>125040.41</v>
      </c>
      <c r="G59" s="150">
        <v>65539.06</v>
      </c>
      <c r="H59" s="151">
        <v>0</v>
      </c>
    </row>
    <row r="60" spans="1:8" ht="18" hidden="1" customHeight="1" outlineLevel="1">
      <c r="A60" s="3" t="s">
        <v>208</v>
      </c>
      <c r="B60" s="148"/>
      <c r="C60" s="149">
        <v>0</v>
      </c>
      <c r="D60" s="149">
        <v>0</v>
      </c>
      <c r="E60" s="149">
        <v>0</v>
      </c>
      <c r="F60" s="150">
        <v>-100</v>
      </c>
      <c r="G60" s="150">
        <v>23626</v>
      </c>
      <c r="H60" s="151"/>
    </row>
    <row r="61" spans="1:8" ht="18" hidden="1" customHeight="1" outlineLevel="1">
      <c r="A61" s="3" t="s">
        <v>213</v>
      </c>
      <c r="B61" s="148"/>
      <c r="C61" s="149">
        <v>2</v>
      </c>
      <c r="D61" s="149">
        <v>1</v>
      </c>
      <c r="E61" s="149"/>
      <c r="F61" s="150">
        <v>0</v>
      </c>
      <c r="G61" s="150">
        <v>6500</v>
      </c>
      <c r="H61" s="151"/>
    </row>
    <row r="62" spans="1:8" ht="18" hidden="1" customHeight="1" outlineLevel="1">
      <c r="A62" s="3" t="s">
        <v>217</v>
      </c>
      <c r="B62" s="148"/>
      <c r="C62" s="149">
        <v>2</v>
      </c>
      <c r="D62" s="149">
        <v>1</v>
      </c>
      <c r="E62" s="149">
        <v>0</v>
      </c>
      <c r="F62" s="150">
        <v>-1152</v>
      </c>
      <c r="G62" s="150">
        <v>-16348</v>
      </c>
      <c r="H62" s="151">
        <v>34</v>
      </c>
    </row>
    <row r="63" spans="1:8" ht="18" hidden="1" customHeight="1" outlineLevel="1">
      <c r="A63" s="3" t="s">
        <v>218</v>
      </c>
      <c r="B63" s="148"/>
      <c r="C63" s="149">
        <v>1</v>
      </c>
      <c r="D63" s="149">
        <v>2</v>
      </c>
      <c r="E63" s="149">
        <v>0</v>
      </c>
      <c r="F63" s="150">
        <v>6258.2972</v>
      </c>
      <c r="G63" s="150">
        <v>5358.3473999999997</v>
      </c>
      <c r="H63" s="151">
        <v>0</v>
      </c>
    </row>
    <row r="64" spans="1:8" ht="18" customHeight="1" collapsed="1">
      <c r="A64" s="3"/>
      <c r="B64" s="148" t="s">
        <v>354</v>
      </c>
      <c r="C64" s="152">
        <f>SUM($C$55:$C$63)</f>
        <v>33</v>
      </c>
      <c r="D64" s="152">
        <f>SUM($D$55:$D$63)</f>
        <v>48</v>
      </c>
      <c r="E64" s="152">
        <f>SUM($E$55:$E$63)</f>
        <v>0</v>
      </c>
      <c r="F64" s="153">
        <f>SUM($F$55:$F$63)</f>
        <v>851981.66720000003</v>
      </c>
      <c r="G64" s="153">
        <f>SUM($G$55:$G$63)</f>
        <v>145446.2574</v>
      </c>
      <c r="H64" s="154">
        <f>SUM($H$55:$H$63)</f>
        <v>-9966</v>
      </c>
    </row>
    <row r="65" spans="1:8" ht="18" hidden="1" customHeight="1" outlineLevel="1">
      <c r="A65" s="3" t="s">
        <v>203</v>
      </c>
      <c r="B65" s="148"/>
      <c r="C65" s="149">
        <v>3</v>
      </c>
      <c r="D65" s="149">
        <v>3</v>
      </c>
      <c r="E65" s="149">
        <v>0</v>
      </c>
      <c r="F65" s="150">
        <v>0</v>
      </c>
      <c r="G65" s="150">
        <v>516.5</v>
      </c>
      <c r="H65" s="151">
        <v>0</v>
      </c>
    </row>
    <row r="66" spans="1:8" ht="18" hidden="1" customHeight="1" outlineLevel="1">
      <c r="A66" s="3" t="s">
        <v>205</v>
      </c>
      <c r="B66" s="148"/>
      <c r="C66" s="149">
        <v>2</v>
      </c>
      <c r="D66" s="149">
        <v>5</v>
      </c>
      <c r="E66" s="149">
        <v>0</v>
      </c>
      <c r="F66" s="150">
        <v>24000</v>
      </c>
      <c r="G66" s="150">
        <v>44195</v>
      </c>
      <c r="H66" s="151">
        <v>0</v>
      </c>
    </row>
    <row r="67" spans="1:8" ht="18" hidden="1" customHeight="1" outlineLevel="1">
      <c r="A67" s="3" t="s">
        <v>206</v>
      </c>
      <c r="B67" s="148"/>
      <c r="C67" s="149">
        <v>1</v>
      </c>
      <c r="D67" s="149">
        <v>2</v>
      </c>
      <c r="E67" s="149">
        <v>0</v>
      </c>
      <c r="F67" s="150">
        <v>0</v>
      </c>
      <c r="G67" s="150">
        <v>3527</v>
      </c>
      <c r="H67" s="151">
        <v>0</v>
      </c>
    </row>
    <row r="68" spans="1:8" ht="18" hidden="1" customHeight="1" outlineLevel="1">
      <c r="A68" s="3" t="s">
        <v>207</v>
      </c>
      <c r="B68" s="148"/>
      <c r="C68" s="149">
        <v>6</v>
      </c>
      <c r="D68" s="149">
        <v>11</v>
      </c>
      <c r="E68" s="149">
        <v>0</v>
      </c>
      <c r="F68" s="150">
        <v>13000</v>
      </c>
      <c r="G68" s="150">
        <v>22116.5</v>
      </c>
      <c r="H68" s="151">
        <v>0</v>
      </c>
    </row>
    <row r="69" spans="1:8" ht="18" hidden="1" customHeight="1" outlineLevel="1">
      <c r="A69" s="3" t="s">
        <v>208</v>
      </c>
      <c r="B69" s="148"/>
      <c r="C69" s="149">
        <v>2</v>
      </c>
      <c r="D69" s="149">
        <v>0</v>
      </c>
      <c r="E69" s="149">
        <v>0</v>
      </c>
      <c r="F69" s="150">
        <v>0</v>
      </c>
      <c r="G69" s="150">
        <v>10000</v>
      </c>
      <c r="H69" s="151"/>
    </row>
    <row r="70" spans="1:8" ht="18" hidden="1" customHeight="1" outlineLevel="1">
      <c r="A70" s="3" t="s">
        <v>213</v>
      </c>
      <c r="B70" s="148"/>
      <c r="C70" s="149">
        <v>1</v>
      </c>
      <c r="D70" s="149">
        <v>1</v>
      </c>
      <c r="E70" s="149"/>
      <c r="F70" s="150">
        <v>-15000</v>
      </c>
      <c r="G70" s="150">
        <v>16500</v>
      </c>
      <c r="H70" s="151"/>
    </row>
    <row r="71" spans="1:8" ht="18" hidden="1" customHeight="1" outlineLevel="1">
      <c r="A71" s="3" t="s">
        <v>217</v>
      </c>
      <c r="B71" s="148"/>
      <c r="C71" s="149">
        <v>1</v>
      </c>
      <c r="D71" s="149">
        <v>0</v>
      </c>
      <c r="E71" s="149">
        <v>0</v>
      </c>
      <c r="F71" s="150">
        <v>15539</v>
      </c>
      <c r="G71" s="150">
        <v>9461</v>
      </c>
      <c r="H71" s="151">
        <v>1000</v>
      </c>
    </row>
    <row r="72" spans="1:8" ht="18" customHeight="1" collapsed="1">
      <c r="A72" s="3"/>
      <c r="B72" s="148" t="s">
        <v>355</v>
      </c>
      <c r="C72" s="152">
        <f>SUM($C$65:$C$71)</f>
        <v>16</v>
      </c>
      <c r="D72" s="152">
        <f>SUM($D$65:$D$71)</f>
        <v>22</v>
      </c>
      <c r="E72" s="152">
        <f>SUM($E$65:$E$71)</f>
        <v>0</v>
      </c>
      <c r="F72" s="153">
        <f>SUM($F$65:$F$71)</f>
        <v>37539</v>
      </c>
      <c r="G72" s="153">
        <f>SUM($G$65:$G$71)</f>
        <v>106316</v>
      </c>
      <c r="H72" s="154">
        <f>SUM($H$65:$H$71)</f>
        <v>1000</v>
      </c>
    </row>
    <row r="73" spans="1:8" ht="18" hidden="1" customHeight="1" outlineLevel="1">
      <c r="A73" s="3" t="s">
        <v>207</v>
      </c>
      <c r="B73" s="148"/>
      <c r="C73" s="149">
        <v>0</v>
      </c>
      <c r="D73" s="149">
        <v>2</v>
      </c>
      <c r="E73" s="149">
        <v>0</v>
      </c>
      <c r="F73" s="150">
        <v>0</v>
      </c>
      <c r="G73" s="150">
        <v>36270</v>
      </c>
      <c r="H73" s="151">
        <v>0</v>
      </c>
    </row>
    <row r="74" spans="1:8" ht="18" hidden="1" customHeight="1" outlineLevel="1">
      <c r="A74" s="3" t="s">
        <v>213</v>
      </c>
      <c r="B74" s="148"/>
      <c r="C74" s="149">
        <v>4</v>
      </c>
      <c r="D74" s="149">
        <v>1</v>
      </c>
      <c r="E74" s="149"/>
      <c r="F74" s="150">
        <v>6000</v>
      </c>
      <c r="G74" s="150">
        <v>-5302</v>
      </c>
      <c r="H74" s="151"/>
    </row>
    <row r="75" spans="1:8" ht="18" hidden="1" customHeight="1" outlineLevel="1">
      <c r="A75" s="3" t="s">
        <v>217</v>
      </c>
      <c r="B75" s="148"/>
      <c r="C75" s="149">
        <v>37</v>
      </c>
      <c r="D75" s="149">
        <v>10</v>
      </c>
      <c r="E75" s="149">
        <v>0</v>
      </c>
      <c r="F75" s="150">
        <v>391543</v>
      </c>
      <c r="G75" s="150">
        <v>332640</v>
      </c>
      <c r="H75" s="151">
        <v>5709</v>
      </c>
    </row>
    <row r="76" spans="1:8" ht="18" hidden="1" customHeight="1" outlineLevel="1">
      <c r="A76" s="3" t="s">
        <v>218</v>
      </c>
      <c r="B76" s="148"/>
      <c r="C76" s="149">
        <v>425</v>
      </c>
      <c r="D76" s="149">
        <v>341</v>
      </c>
      <c r="E76" s="149">
        <v>33</v>
      </c>
      <c r="F76" s="150">
        <v>441732.76079999999</v>
      </c>
      <c r="G76" s="150">
        <v>378211.0502</v>
      </c>
      <c r="H76" s="151">
        <v>-230287.08290000001</v>
      </c>
    </row>
    <row r="77" spans="1:8" ht="18" hidden="1" customHeight="1" outlineLevel="1">
      <c r="A77" s="3" t="s">
        <v>219</v>
      </c>
      <c r="B77" s="148"/>
      <c r="C77" s="149">
        <v>5</v>
      </c>
      <c r="D77" s="149">
        <v>8500</v>
      </c>
      <c r="E77" s="149"/>
      <c r="F77" s="150">
        <v>8510</v>
      </c>
      <c r="G77" s="150">
        <v>4990</v>
      </c>
      <c r="H77" s="151"/>
    </row>
    <row r="78" spans="1:8" ht="18" hidden="1" customHeight="1" outlineLevel="1">
      <c r="A78" s="3" t="s">
        <v>220</v>
      </c>
      <c r="B78" s="148"/>
      <c r="C78" s="149">
        <v>1</v>
      </c>
      <c r="D78" s="149">
        <v>1</v>
      </c>
      <c r="E78" s="149">
        <v>0</v>
      </c>
      <c r="F78" s="150">
        <v>18000</v>
      </c>
      <c r="G78" s="150">
        <v>0</v>
      </c>
      <c r="H78" s="151"/>
    </row>
    <row r="79" spans="1:8" ht="18" customHeight="1" collapsed="1">
      <c r="A79" s="3"/>
      <c r="B79" s="148" t="s">
        <v>356</v>
      </c>
      <c r="C79" s="152">
        <f>SUM($C$73:$C$78)</f>
        <v>472</v>
      </c>
      <c r="D79" s="152">
        <f>SUM($D$73:$D$78)</f>
        <v>8855</v>
      </c>
      <c r="E79" s="152">
        <f>SUM($E$73:$E$78)</f>
        <v>33</v>
      </c>
      <c r="F79" s="153">
        <f>SUM($F$73:$F$78)</f>
        <v>865785.76080000005</v>
      </c>
      <c r="G79" s="153">
        <f>SUM($G$73:$G$78)</f>
        <v>746809.05019999994</v>
      </c>
      <c r="H79" s="154">
        <f>SUM($H$73:$H$78)</f>
        <v>-224578.08290000001</v>
      </c>
    </row>
    <row r="80" spans="1:8" ht="18" hidden="1" customHeight="1" outlineLevel="1">
      <c r="A80" s="3" t="s">
        <v>205</v>
      </c>
      <c r="B80" s="148"/>
      <c r="C80" s="149">
        <v>4</v>
      </c>
      <c r="D80" s="149">
        <v>1</v>
      </c>
      <c r="E80" s="149">
        <v>0</v>
      </c>
      <c r="F80" s="150">
        <v>0</v>
      </c>
      <c r="G80" s="150">
        <v>1250</v>
      </c>
      <c r="H80" s="151">
        <v>0</v>
      </c>
    </row>
    <row r="81" spans="1:8" ht="18" hidden="1" customHeight="1" outlineLevel="1">
      <c r="A81" s="3" t="s">
        <v>206</v>
      </c>
      <c r="B81" s="148"/>
      <c r="C81" s="149">
        <v>0</v>
      </c>
      <c r="D81" s="149">
        <v>2</v>
      </c>
      <c r="E81" s="149">
        <v>0</v>
      </c>
      <c r="F81" s="150">
        <v>0</v>
      </c>
      <c r="G81" s="150">
        <v>-1847.5</v>
      </c>
      <c r="H81" s="151">
        <v>0</v>
      </c>
    </row>
    <row r="82" spans="1:8" ht="18" hidden="1" customHeight="1" outlineLevel="1">
      <c r="A82" s="3" t="s">
        <v>207</v>
      </c>
      <c r="B82" s="148"/>
      <c r="C82" s="149">
        <v>9</v>
      </c>
      <c r="D82" s="149">
        <v>7</v>
      </c>
      <c r="E82" s="149">
        <v>0</v>
      </c>
      <c r="F82" s="150">
        <v>118006.7</v>
      </c>
      <c r="G82" s="150">
        <v>99916.63</v>
      </c>
      <c r="H82" s="151">
        <v>0</v>
      </c>
    </row>
    <row r="83" spans="1:8" ht="18" hidden="1" customHeight="1" outlineLevel="1">
      <c r="A83" s="3" t="s">
        <v>208</v>
      </c>
      <c r="B83" s="148"/>
      <c r="C83" s="149">
        <v>0</v>
      </c>
      <c r="D83" s="149">
        <v>0</v>
      </c>
      <c r="E83" s="149">
        <v>0</v>
      </c>
      <c r="F83" s="150">
        <v>-10000</v>
      </c>
      <c r="G83" s="150">
        <v>-1366</v>
      </c>
      <c r="H83" s="151"/>
    </row>
    <row r="84" spans="1:8" ht="18" hidden="1" customHeight="1" outlineLevel="1">
      <c r="A84" s="3" t="s">
        <v>210</v>
      </c>
      <c r="B84" s="148"/>
      <c r="C84" s="149">
        <v>1</v>
      </c>
      <c r="D84" s="149">
        <v>1</v>
      </c>
      <c r="E84" s="149"/>
      <c r="F84" s="150">
        <v>37331</v>
      </c>
      <c r="G84" s="150">
        <v>3744</v>
      </c>
      <c r="H84" s="151"/>
    </row>
    <row r="85" spans="1:8" ht="18" customHeight="1" collapsed="1">
      <c r="A85" s="3"/>
      <c r="B85" s="148" t="s">
        <v>357</v>
      </c>
      <c r="C85" s="152">
        <f>SUM($C$80:$C$84)</f>
        <v>14</v>
      </c>
      <c r="D85" s="152">
        <f>SUM($D$80:$D$84)</f>
        <v>11</v>
      </c>
      <c r="E85" s="152">
        <f>SUM($E$80:$E$84)</f>
        <v>0</v>
      </c>
      <c r="F85" s="153">
        <f>SUM($F$80:$F$84)</f>
        <v>145337.70000000001</v>
      </c>
      <c r="G85" s="153">
        <f>SUM($G$80:$G$84)</f>
        <v>101697.13</v>
      </c>
      <c r="H85" s="154">
        <f>SUM($H$80:$H$84)</f>
        <v>0</v>
      </c>
    </row>
    <row r="86" spans="1:8" ht="18" hidden="1" customHeight="1" outlineLevel="1">
      <c r="A86" s="3" t="s">
        <v>203</v>
      </c>
      <c r="B86" s="148"/>
      <c r="C86" s="149">
        <v>2</v>
      </c>
      <c r="D86" s="149">
        <v>5</v>
      </c>
      <c r="E86" s="149">
        <v>0</v>
      </c>
      <c r="F86" s="150">
        <v>0</v>
      </c>
      <c r="G86" s="150">
        <v>21701.95</v>
      </c>
      <c r="H86" s="151">
        <v>0</v>
      </c>
    </row>
    <row r="87" spans="1:8" ht="18" hidden="1" customHeight="1" outlineLevel="1">
      <c r="A87" s="3" t="s">
        <v>204</v>
      </c>
      <c r="B87" s="148"/>
      <c r="C87" s="149">
        <v>2</v>
      </c>
      <c r="D87" s="149">
        <v>1</v>
      </c>
      <c r="E87" s="149">
        <v>0</v>
      </c>
      <c r="F87" s="150">
        <v>0</v>
      </c>
      <c r="G87" s="150">
        <v>-3928</v>
      </c>
      <c r="H87" s="151">
        <v>0</v>
      </c>
    </row>
    <row r="88" spans="1:8" ht="18" hidden="1" customHeight="1" outlineLevel="1">
      <c r="A88" s="3" t="s">
        <v>205</v>
      </c>
      <c r="B88" s="148"/>
      <c r="C88" s="149">
        <v>3</v>
      </c>
      <c r="D88" s="149">
        <v>4</v>
      </c>
      <c r="E88" s="149">
        <v>0</v>
      </c>
      <c r="F88" s="150">
        <v>-503.18</v>
      </c>
      <c r="G88" s="150">
        <v>-1270</v>
      </c>
      <c r="H88" s="151">
        <v>0</v>
      </c>
    </row>
    <row r="89" spans="1:8" ht="18" hidden="1" customHeight="1" outlineLevel="1">
      <c r="A89" s="3" t="s">
        <v>206</v>
      </c>
      <c r="B89" s="148"/>
      <c r="C89" s="149">
        <v>0</v>
      </c>
      <c r="D89" s="149">
        <v>0</v>
      </c>
      <c r="E89" s="149">
        <v>0</v>
      </c>
      <c r="F89" s="150">
        <v>0</v>
      </c>
      <c r="G89" s="150">
        <v>0</v>
      </c>
      <c r="H89" s="151">
        <v>0</v>
      </c>
    </row>
    <row r="90" spans="1:8" ht="18" hidden="1" customHeight="1" outlineLevel="1">
      <c r="A90" s="3" t="s">
        <v>207</v>
      </c>
      <c r="B90" s="148"/>
      <c r="C90" s="149">
        <v>8</v>
      </c>
      <c r="D90" s="149">
        <v>16</v>
      </c>
      <c r="E90" s="149">
        <v>0</v>
      </c>
      <c r="F90" s="150">
        <v>69533.23</v>
      </c>
      <c r="G90" s="150">
        <v>80994.89</v>
      </c>
      <c r="H90" s="151">
        <v>0</v>
      </c>
    </row>
    <row r="91" spans="1:8" ht="18" hidden="1" customHeight="1" outlineLevel="1">
      <c r="A91" s="3" t="s">
        <v>208</v>
      </c>
      <c r="B91" s="148"/>
      <c r="C91" s="149">
        <v>0</v>
      </c>
      <c r="D91" s="149">
        <v>0</v>
      </c>
      <c r="E91" s="149">
        <v>0</v>
      </c>
      <c r="F91" s="150">
        <v>-500</v>
      </c>
      <c r="G91" s="150">
        <v>-3268</v>
      </c>
      <c r="H91" s="151"/>
    </row>
    <row r="92" spans="1:8" ht="18" hidden="1" customHeight="1" outlineLevel="1">
      <c r="A92" s="3" t="s">
        <v>211</v>
      </c>
      <c r="B92" s="148"/>
      <c r="C92" s="149">
        <v>0</v>
      </c>
      <c r="D92" s="149">
        <v>1</v>
      </c>
      <c r="E92" s="149">
        <v>0</v>
      </c>
      <c r="F92" s="150">
        <v>0</v>
      </c>
      <c r="G92" s="150">
        <v>-973</v>
      </c>
      <c r="H92" s="151">
        <v>0</v>
      </c>
    </row>
    <row r="93" spans="1:8" ht="18" hidden="1" customHeight="1" outlineLevel="1">
      <c r="A93" s="3" t="s">
        <v>212</v>
      </c>
      <c r="B93" s="148"/>
      <c r="C93" s="149">
        <v>1</v>
      </c>
      <c r="D93" s="149">
        <v>1</v>
      </c>
      <c r="E93" s="149"/>
      <c r="F93" s="150"/>
      <c r="G93" s="150">
        <v>-51464.3</v>
      </c>
      <c r="H93" s="151">
        <v>0</v>
      </c>
    </row>
    <row r="94" spans="1:8" ht="18" hidden="1" customHeight="1" outlineLevel="1">
      <c r="A94" s="3" t="s">
        <v>212</v>
      </c>
      <c r="B94" s="148"/>
      <c r="C94" s="149">
        <v>1</v>
      </c>
      <c r="D94" s="149">
        <v>1</v>
      </c>
      <c r="E94" s="149"/>
      <c r="F94" s="150"/>
      <c r="G94" s="150">
        <v>154830.85</v>
      </c>
      <c r="H94" s="151">
        <v>0</v>
      </c>
    </row>
    <row r="95" spans="1:8" ht="18" hidden="1" customHeight="1" outlineLevel="1">
      <c r="A95" s="3" t="s">
        <v>218</v>
      </c>
      <c r="B95" s="148"/>
      <c r="C95" s="149">
        <v>5</v>
      </c>
      <c r="D95" s="149">
        <v>12</v>
      </c>
      <c r="E95" s="149">
        <v>0</v>
      </c>
      <c r="F95" s="150">
        <v>68389.008799999996</v>
      </c>
      <c r="G95" s="150">
        <v>58554.596299999997</v>
      </c>
      <c r="H95" s="151">
        <v>-5363.6927999999998</v>
      </c>
    </row>
    <row r="96" spans="1:8" ht="18" customHeight="1" collapsed="1">
      <c r="A96" s="3"/>
      <c r="B96" s="148" t="s">
        <v>358</v>
      </c>
      <c r="C96" s="152">
        <f>SUM($C$86:$C$95)</f>
        <v>22</v>
      </c>
      <c r="D96" s="152">
        <f>SUM($D$86:$D$95)</f>
        <v>41</v>
      </c>
      <c r="E96" s="152">
        <f>SUM($E$86:$E$95)</f>
        <v>0</v>
      </c>
      <c r="F96" s="153">
        <f>SUM($F$86:$F$95)</f>
        <v>136919.0588</v>
      </c>
      <c r="G96" s="153">
        <f>SUM($G$86:$G$95)</f>
        <v>255178.98630000002</v>
      </c>
      <c r="H96" s="154">
        <f>SUM($H$86:$H$95)</f>
        <v>-5363.6927999999998</v>
      </c>
    </row>
    <row r="97" spans="1:8" ht="18" hidden="1" customHeight="1" outlineLevel="1">
      <c r="A97" s="3" t="s">
        <v>203</v>
      </c>
      <c r="B97" s="148"/>
      <c r="C97" s="149">
        <v>1</v>
      </c>
      <c r="D97" s="149">
        <v>1</v>
      </c>
      <c r="E97" s="149">
        <v>0</v>
      </c>
      <c r="F97" s="150">
        <v>3805</v>
      </c>
      <c r="G97" s="150">
        <v>0</v>
      </c>
      <c r="H97" s="151">
        <v>0</v>
      </c>
    </row>
    <row r="98" spans="1:8" ht="18" hidden="1" customHeight="1" outlineLevel="1">
      <c r="A98" s="3" t="s">
        <v>205</v>
      </c>
      <c r="B98" s="148"/>
      <c r="C98" s="149">
        <v>4</v>
      </c>
      <c r="D98" s="149">
        <v>2</v>
      </c>
      <c r="E98" s="149">
        <v>0</v>
      </c>
      <c r="F98" s="150">
        <v>-150000</v>
      </c>
      <c r="G98" s="150">
        <v>5256</v>
      </c>
      <c r="H98" s="151">
        <v>0</v>
      </c>
    </row>
    <row r="99" spans="1:8" ht="18" hidden="1" customHeight="1" outlineLevel="1">
      <c r="A99" s="3" t="s">
        <v>207</v>
      </c>
      <c r="B99" s="148"/>
      <c r="C99" s="149">
        <v>2</v>
      </c>
      <c r="D99" s="149">
        <v>1</v>
      </c>
      <c r="E99" s="149">
        <v>0</v>
      </c>
      <c r="F99" s="150">
        <v>0</v>
      </c>
      <c r="G99" s="150">
        <v>254.77</v>
      </c>
      <c r="H99" s="151">
        <v>0</v>
      </c>
    </row>
    <row r="100" spans="1:8" ht="18" hidden="1" customHeight="1" outlineLevel="1">
      <c r="A100" s="3" t="s">
        <v>209</v>
      </c>
      <c r="B100" s="148"/>
      <c r="C100" s="149">
        <v>1</v>
      </c>
      <c r="D100" s="149">
        <v>0</v>
      </c>
      <c r="E100" s="149">
        <v>0</v>
      </c>
      <c r="F100" s="150">
        <v>0</v>
      </c>
      <c r="G100" s="150">
        <v>0</v>
      </c>
      <c r="H100" s="151">
        <v>0</v>
      </c>
    </row>
    <row r="101" spans="1:8" ht="18" customHeight="1" collapsed="1">
      <c r="A101" s="3"/>
      <c r="B101" s="148" t="s">
        <v>359</v>
      </c>
      <c r="C101" s="152">
        <f>SUM($C$97:$C$100)</f>
        <v>8</v>
      </c>
      <c r="D101" s="152">
        <f>SUM($D$97:$D$100)</f>
        <v>4</v>
      </c>
      <c r="E101" s="152">
        <f>SUM($E$97:$E$100)</f>
        <v>0</v>
      </c>
      <c r="F101" s="153">
        <f>SUM($F$97:$F$100)</f>
        <v>-146195</v>
      </c>
      <c r="G101" s="153">
        <f>SUM($G$97:$G$100)</f>
        <v>5510.77</v>
      </c>
      <c r="H101" s="154">
        <f>SUM($H$97:$H$100)</f>
        <v>0</v>
      </c>
    </row>
    <row r="102" spans="1:8" ht="18" hidden="1" customHeight="1" outlineLevel="1">
      <c r="A102" s="3" t="s">
        <v>203</v>
      </c>
      <c r="B102" s="148"/>
      <c r="C102" s="149">
        <v>1</v>
      </c>
      <c r="D102" s="149">
        <v>2</v>
      </c>
      <c r="E102" s="149">
        <v>0</v>
      </c>
      <c r="F102" s="150">
        <v>7500</v>
      </c>
      <c r="G102" s="150">
        <v>-286.45</v>
      </c>
      <c r="H102" s="151">
        <v>0</v>
      </c>
    </row>
    <row r="103" spans="1:8" ht="18" hidden="1" customHeight="1" outlineLevel="1">
      <c r="A103" s="3" t="s">
        <v>205</v>
      </c>
      <c r="B103" s="148"/>
      <c r="C103" s="149">
        <v>3</v>
      </c>
      <c r="D103" s="149">
        <v>3</v>
      </c>
      <c r="E103" s="149">
        <v>0</v>
      </c>
      <c r="F103" s="150">
        <v>79735.66</v>
      </c>
      <c r="G103" s="150">
        <v>5319</v>
      </c>
      <c r="H103" s="151">
        <v>0</v>
      </c>
    </row>
    <row r="104" spans="1:8" ht="18" hidden="1" customHeight="1" outlineLevel="1">
      <c r="A104" s="3" t="s">
        <v>206</v>
      </c>
      <c r="B104" s="148"/>
      <c r="C104" s="149">
        <v>1</v>
      </c>
      <c r="D104" s="149">
        <v>2</v>
      </c>
      <c r="E104" s="149">
        <v>0</v>
      </c>
      <c r="F104" s="150">
        <v>35000</v>
      </c>
      <c r="G104" s="150">
        <v>9174.19</v>
      </c>
      <c r="H104" s="151">
        <v>0</v>
      </c>
    </row>
    <row r="105" spans="1:8" ht="18" hidden="1" customHeight="1" outlineLevel="1">
      <c r="A105" s="3" t="s">
        <v>207</v>
      </c>
      <c r="B105" s="148"/>
      <c r="C105" s="149">
        <v>5</v>
      </c>
      <c r="D105" s="149">
        <v>7</v>
      </c>
      <c r="E105" s="149">
        <v>0</v>
      </c>
      <c r="F105" s="150">
        <v>21436</v>
      </c>
      <c r="G105" s="150">
        <v>6820.51</v>
      </c>
      <c r="H105" s="151">
        <v>0</v>
      </c>
    </row>
    <row r="106" spans="1:8" ht="18" hidden="1" customHeight="1" outlineLevel="1">
      <c r="A106" s="3" t="s">
        <v>209</v>
      </c>
      <c r="B106" s="148"/>
      <c r="C106" s="149">
        <v>0</v>
      </c>
      <c r="D106" s="149">
        <v>0</v>
      </c>
      <c r="E106" s="149">
        <v>0</v>
      </c>
      <c r="F106" s="150">
        <v>6000</v>
      </c>
      <c r="G106" s="150">
        <v>50710</v>
      </c>
      <c r="H106" s="151">
        <v>0</v>
      </c>
    </row>
    <row r="107" spans="1:8" ht="18" hidden="1" customHeight="1" outlineLevel="1">
      <c r="A107" s="3" t="s">
        <v>211</v>
      </c>
      <c r="B107" s="148"/>
      <c r="C107" s="149">
        <v>1</v>
      </c>
      <c r="D107" s="149">
        <v>0</v>
      </c>
      <c r="E107" s="149">
        <v>0</v>
      </c>
      <c r="F107" s="150">
        <v>0</v>
      </c>
      <c r="G107" s="150">
        <v>0</v>
      </c>
      <c r="H107" s="151">
        <v>0</v>
      </c>
    </row>
    <row r="108" spans="1:8" ht="18" hidden="1" customHeight="1" outlineLevel="1">
      <c r="A108" s="3" t="s">
        <v>218</v>
      </c>
      <c r="B108" s="148"/>
      <c r="C108" s="149">
        <v>3</v>
      </c>
      <c r="D108" s="149">
        <v>3</v>
      </c>
      <c r="E108" s="149">
        <v>1</v>
      </c>
      <c r="F108" s="150">
        <v>6112.0248000000001</v>
      </c>
      <c r="G108" s="150">
        <v>5233.1090999999997</v>
      </c>
      <c r="H108" s="151">
        <v>-2719.7869000000001</v>
      </c>
    </row>
    <row r="109" spans="1:8" ht="18" customHeight="1" collapsed="1">
      <c r="A109" s="3"/>
      <c r="B109" s="148" t="s">
        <v>361</v>
      </c>
      <c r="C109" s="152">
        <f>SUM($C$102:$C$108)</f>
        <v>14</v>
      </c>
      <c r="D109" s="152">
        <f>SUM($D$102:$D$108)</f>
        <v>17</v>
      </c>
      <c r="E109" s="152">
        <f>SUM($E$102:$E$108)</f>
        <v>1</v>
      </c>
      <c r="F109" s="153">
        <f>SUM($F$102:$F$108)</f>
        <v>155783.68480000002</v>
      </c>
      <c r="G109" s="153">
        <f>SUM($G$102:$G$108)</f>
        <v>76970.359100000001</v>
      </c>
      <c r="H109" s="154">
        <f>SUM($H$102:$H$108)</f>
        <v>-2719.7869000000001</v>
      </c>
    </row>
    <row r="110" spans="1:8" ht="18" hidden="1" customHeight="1" outlineLevel="1">
      <c r="A110" s="3" t="s">
        <v>203</v>
      </c>
      <c r="B110" s="148"/>
      <c r="C110" s="149">
        <v>3</v>
      </c>
      <c r="D110" s="149">
        <v>1</v>
      </c>
      <c r="E110" s="149">
        <v>0</v>
      </c>
      <c r="F110" s="150">
        <v>2784.5</v>
      </c>
      <c r="G110" s="150">
        <v>575</v>
      </c>
      <c r="H110" s="151">
        <v>0</v>
      </c>
    </row>
    <row r="111" spans="1:8" ht="18" hidden="1" customHeight="1" outlineLevel="1">
      <c r="A111" s="3" t="s">
        <v>204</v>
      </c>
      <c r="B111" s="148"/>
      <c r="C111" s="149">
        <v>1</v>
      </c>
      <c r="D111" s="149">
        <v>1</v>
      </c>
      <c r="E111" s="149">
        <v>0</v>
      </c>
      <c r="F111" s="150">
        <v>3151</v>
      </c>
      <c r="G111" s="150">
        <v>0</v>
      </c>
      <c r="H111" s="151">
        <v>0</v>
      </c>
    </row>
    <row r="112" spans="1:8" ht="18" hidden="1" customHeight="1" outlineLevel="1">
      <c r="A112" s="3" t="s">
        <v>205</v>
      </c>
      <c r="B112" s="148"/>
      <c r="C112" s="149">
        <v>0</v>
      </c>
      <c r="D112" s="149">
        <v>1</v>
      </c>
      <c r="E112" s="149">
        <v>0</v>
      </c>
      <c r="F112" s="150">
        <v>1200</v>
      </c>
      <c r="G112" s="150">
        <v>17200</v>
      </c>
      <c r="H112" s="151">
        <v>0</v>
      </c>
    </row>
    <row r="113" spans="1:8" ht="18" hidden="1" customHeight="1" outlineLevel="1">
      <c r="A113" s="3" t="s">
        <v>206</v>
      </c>
      <c r="B113" s="148"/>
      <c r="C113" s="149">
        <v>1</v>
      </c>
      <c r="D113" s="149">
        <v>0</v>
      </c>
      <c r="E113" s="149">
        <v>0</v>
      </c>
      <c r="F113" s="150">
        <v>0</v>
      </c>
      <c r="G113" s="150">
        <v>0</v>
      </c>
      <c r="H113" s="151">
        <v>0</v>
      </c>
    </row>
    <row r="114" spans="1:8" ht="18" hidden="1" customHeight="1" outlineLevel="1">
      <c r="A114" s="3" t="s">
        <v>209</v>
      </c>
      <c r="B114" s="148"/>
      <c r="C114" s="149">
        <v>1</v>
      </c>
      <c r="D114" s="149">
        <v>0</v>
      </c>
      <c r="E114" s="149">
        <v>0</v>
      </c>
      <c r="F114" s="150">
        <v>2500</v>
      </c>
      <c r="G114" s="150">
        <v>2569</v>
      </c>
      <c r="H114" s="151">
        <v>0</v>
      </c>
    </row>
    <row r="115" spans="1:8" ht="18" hidden="1" customHeight="1" outlineLevel="1">
      <c r="A115" s="3" t="s">
        <v>212</v>
      </c>
      <c r="B115" s="148"/>
      <c r="C115" s="149">
        <v>1</v>
      </c>
      <c r="D115" s="149">
        <v>1</v>
      </c>
      <c r="E115" s="149"/>
      <c r="F115" s="150"/>
      <c r="G115" s="150">
        <v>5000</v>
      </c>
      <c r="H115" s="151">
        <v>0</v>
      </c>
    </row>
    <row r="116" spans="1:8" ht="18" hidden="1" customHeight="1" outlineLevel="1">
      <c r="A116" s="3" t="s">
        <v>218</v>
      </c>
      <c r="B116" s="148"/>
      <c r="C116" s="149">
        <v>2</v>
      </c>
      <c r="D116" s="149">
        <v>0</v>
      </c>
      <c r="E116" s="149">
        <v>0</v>
      </c>
      <c r="F116" s="150">
        <v>0</v>
      </c>
      <c r="G116" s="150">
        <v>0</v>
      </c>
      <c r="H116" s="151">
        <v>0</v>
      </c>
    </row>
    <row r="117" spans="1:8" ht="18" customHeight="1" collapsed="1">
      <c r="A117" s="3"/>
      <c r="B117" s="148" t="s">
        <v>362</v>
      </c>
      <c r="C117" s="152">
        <f>SUM($C$110:$C$116)</f>
        <v>9</v>
      </c>
      <c r="D117" s="152">
        <f>SUM($D$110:$D$116)</f>
        <v>4</v>
      </c>
      <c r="E117" s="152">
        <f>SUM($E$110:$E$116)</f>
        <v>0</v>
      </c>
      <c r="F117" s="153">
        <f>SUM($F$110:$F$116)</f>
        <v>9635.5</v>
      </c>
      <c r="G117" s="153">
        <f>SUM($G$110:$G$116)</f>
        <v>25344</v>
      </c>
      <c r="H117" s="154">
        <f>SUM($H$110:$H$116)</f>
        <v>0</v>
      </c>
    </row>
    <row r="118" spans="1:8" ht="18" hidden="1" customHeight="1" outlineLevel="1">
      <c r="A118" s="3" t="s">
        <v>203</v>
      </c>
      <c r="B118" s="148"/>
      <c r="C118" s="149">
        <v>0</v>
      </c>
      <c r="D118" s="149">
        <v>1</v>
      </c>
      <c r="E118" s="149">
        <v>0</v>
      </c>
      <c r="F118" s="150">
        <v>0</v>
      </c>
      <c r="G118" s="150">
        <v>8268.5</v>
      </c>
      <c r="H118" s="151">
        <v>0</v>
      </c>
    </row>
    <row r="119" spans="1:8" ht="18" hidden="1" customHeight="1" outlineLevel="1">
      <c r="A119" s="3" t="s">
        <v>205</v>
      </c>
      <c r="B119" s="148"/>
      <c r="C119" s="149">
        <v>0</v>
      </c>
      <c r="D119" s="149">
        <v>2</v>
      </c>
      <c r="E119" s="149">
        <v>0</v>
      </c>
      <c r="F119" s="150">
        <v>16500</v>
      </c>
      <c r="G119" s="150">
        <v>-14462</v>
      </c>
      <c r="H119" s="151">
        <v>0</v>
      </c>
    </row>
    <row r="120" spans="1:8" ht="18" hidden="1" customHeight="1" outlineLevel="1">
      <c r="A120" s="3" t="s">
        <v>207</v>
      </c>
      <c r="B120" s="148"/>
      <c r="C120" s="149">
        <v>1</v>
      </c>
      <c r="D120" s="149">
        <v>0</v>
      </c>
      <c r="E120" s="149">
        <v>0</v>
      </c>
      <c r="F120" s="150">
        <v>0</v>
      </c>
      <c r="G120" s="150">
        <v>0</v>
      </c>
      <c r="H120" s="151">
        <v>0</v>
      </c>
    </row>
    <row r="121" spans="1:8" ht="18" customHeight="1" collapsed="1">
      <c r="A121" s="3"/>
      <c r="B121" s="148" t="s">
        <v>363</v>
      </c>
      <c r="C121" s="152">
        <f>SUM($C$118:$C$120)</f>
        <v>1</v>
      </c>
      <c r="D121" s="152">
        <f>SUM($D$118:$D$120)</f>
        <v>3</v>
      </c>
      <c r="E121" s="152">
        <f>SUM($E$118:$E$120)</f>
        <v>0</v>
      </c>
      <c r="F121" s="153">
        <f>SUM($F$118:$F$120)</f>
        <v>16500</v>
      </c>
      <c r="G121" s="153">
        <f>SUM($G$118:$G$120)</f>
        <v>-6193.5</v>
      </c>
      <c r="H121" s="154">
        <f>SUM($H$118:$H$120)</f>
        <v>0</v>
      </c>
    </row>
    <row r="122" spans="1:8" ht="18" hidden="1" customHeight="1" outlineLevel="1">
      <c r="A122" s="3" t="s">
        <v>203</v>
      </c>
      <c r="B122" s="148"/>
      <c r="C122" s="149">
        <v>1</v>
      </c>
      <c r="D122" s="149">
        <v>0</v>
      </c>
      <c r="E122" s="149">
        <v>0</v>
      </c>
      <c r="F122" s="150">
        <v>0</v>
      </c>
      <c r="G122" s="150">
        <v>0</v>
      </c>
      <c r="H122" s="151">
        <v>0</v>
      </c>
    </row>
    <row r="123" spans="1:8" ht="18" hidden="1" customHeight="1" outlineLevel="1">
      <c r="A123" s="3" t="s">
        <v>205</v>
      </c>
      <c r="B123" s="148"/>
      <c r="C123" s="149">
        <v>1</v>
      </c>
      <c r="D123" s="149">
        <v>0</v>
      </c>
      <c r="E123" s="149">
        <v>0</v>
      </c>
      <c r="F123" s="150">
        <v>0</v>
      </c>
      <c r="G123" s="150">
        <v>0</v>
      </c>
      <c r="H123" s="151">
        <v>0</v>
      </c>
    </row>
    <row r="124" spans="1:8" ht="18" hidden="1" customHeight="1" outlineLevel="1">
      <c r="A124" s="3" t="s">
        <v>206</v>
      </c>
      <c r="B124" s="148"/>
      <c r="C124" s="149">
        <v>1</v>
      </c>
      <c r="D124" s="149">
        <v>0</v>
      </c>
      <c r="E124" s="149">
        <v>0</v>
      </c>
      <c r="F124" s="150">
        <v>0</v>
      </c>
      <c r="G124" s="150">
        <v>0</v>
      </c>
      <c r="H124" s="151">
        <v>0</v>
      </c>
    </row>
    <row r="125" spans="1:8" ht="18" hidden="1" customHeight="1" outlineLevel="1">
      <c r="A125" s="3" t="s">
        <v>207</v>
      </c>
      <c r="B125" s="148"/>
      <c r="C125" s="149">
        <v>4</v>
      </c>
      <c r="D125" s="149">
        <v>1</v>
      </c>
      <c r="E125" s="149">
        <v>0</v>
      </c>
      <c r="F125" s="150">
        <v>0</v>
      </c>
      <c r="G125" s="150">
        <v>0</v>
      </c>
      <c r="H125" s="151">
        <v>0</v>
      </c>
    </row>
    <row r="126" spans="1:8" ht="18" hidden="1" customHeight="1" outlineLevel="1">
      <c r="A126" s="3" t="s">
        <v>218</v>
      </c>
      <c r="B126" s="148"/>
      <c r="C126" s="149">
        <v>4</v>
      </c>
      <c r="D126" s="149">
        <v>3</v>
      </c>
      <c r="E126" s="149">
        <v>3</v>
      </c>
      <c r="F126" s="150">
        <v>14663.4</v>
      </c>
      <c r="G126" s="150">
        <v>12554.787399999999</v>
      </c>
      <c r="H126" s="151">
        <v>-398.50360000000001</v>
      </c>
    </row>
    <row r="127" spans="1:8" ht="18" customHeight="1" collapsed="1">
      <c r="A127" s="3"/>
      <c r="B127" s="148" t="s">
        <v>364</v>
      </c>
      <c r="C127" s="152">
        <f>SUM($C$122:$C$126)</f>
        <v>11</v>
      </c>
      <c r="D127" s="152">
        <f>SUM($D$122:$D$126)</f>
        <v>4</v>
      </c>
      <c r="E127" s="152">
        <f>SUM($E$122:$E$126)</f>
        <v>3</v>
      </c>
      <c r="F127" s="153">
        <f>SUM($F$122:$F$126)</f>
        <v>14663.4</v>
      </c>
      <c r="G127" s="153">
        <f>SUM($G$122:$G$126)</f>
        <v>12554.787399999999</v>
      </c>
      <c r="H127" s="154">
        <f>SUM($H$122:$H$126)</f>
        <v>-398.50360000000001</v>
      </c>
    </row>
    <row r="128" spans="1:8" ht="18" hidden="1" customHeight="1" outlineLevel="1">
      <c r="A128" s="3" t="s">
        <v>203</v>
      </c>
      <c r="B128" s="148"/>
      <c r="C128" s="149">
        <v>1</v>
      </c>
      <c r="D128" s="149">
        <v>1</v>
      </c>
      <c r="E128" s="149">
        <v>0</v>
      </c>
      <c r="F128" s="150">
        <v>0</v>
      </c>
      <c r="G128" s="150">
        <v>4905</v>
      </c>
      <c r="H128" s="151">
        <v>0</v>
      </c>
    </row>
    <row r="129" spans="1:8" ht="18" hidden="1" customHeight="1" outlineLevel="1">
      <c r="A129" s="3" t="s">
        <v>206</v>
      </c>
      <c r="B129" s="148"/>
      <c r="C129" s="149">
        <v>1</v>
      </c>
      <c r="D129" s="149">
        <v>1</v>
      </c>
      <c r="E129" s="149">
        <v>0</v>
      </c>
      <c r="F129" s="150">
        <v>0</v>
      </c>
      <c r="G129" s="150">
        <v>-100</v>
      </c>
      <c r="H129" s="151">
        <v>0</v>
      </c>
    </row>
    <row r="130" spans="1:8" ht="18" hidden="1" customHeight="1" outlineLevel="1">
      <c r="A130" s="3" t="s">
        <v>208</v>
      </c>
      <c r="B130" s="148"/>
      <c r="C130" s="149">
        <v>0</v>
      </c>
      <c r="D130" s="149">
        <v>0</v>
      </c>
      <c r="E130" s="149">
        <v>0</v>
      </c>
      <c r="F130" s="150">
        <v>0</v>
      </c>
      <c r="G130" s="150">
        <v>-2276</v>
      </c>
      <c r="H130" s="151"/>
    </row>
    <row r="131" spans="1:8" ht="18" hidden="1" customHeight="1" outlineLevel="1">
      <c r="A131" s="3" t="s">
        <v>211</v>
      </c>
      <c r="B131" s="148"/>
      <c r="C131" s="149">
        <v>1</v>
      </c>
      <c r="D131" s="149">
        <v>0</v>
      </c>
      <c r="E131" s="149">
        <v>0</v>
      </c>
      <c r="F131" s="150">
        <v>0</v>
      </c>
      <c r="G131" s="150">
        <v>0</v>
      </c>
      <c r="H131" s="151">
        <v>0</v>
      </c>
    </row>
    <row r="132" spans="1:8" ht="18" customHeight="1" collapsed="1">
      <c r="A132" s="3"/>
      <c r="B132" s="148" t="s">
        <v>365</v>
      </c>
      <c r="C132" s="152">
        <f>SUM($C$128:$C$131)</f>
        <v>3</v>
      </c>
      <c r="D132" s="152">
        <f>SUM($D$128:$D$131)</f>
        <v>2</v>
      </c>
      <c r="E132" s="152">
        <f>SUM($E$128:$E$131)</f>
        <v>0</v>
      </c>
      <c r="F132" s="153">
        <f>SUM($F$128:$F$131)</f>
        <v>0</v>
      </c>
      <c r="G132" s="153">
        <f>SUM($G$128:$G$131)</f>
        <v>2529</v>
      </c>
      <c r="H132" s="154">
        <f>SUM($H$128:$H$131)</f>
        <v>0</v>
      </c>
    </row>
    <row r="133" spans="1:8" ht="18" hidden="1" customHeight="1" outlineLevel="1">
      <c r="A133" s="3" t="s">
        <v>205</v>
      </c>
      <c r="B133" s="148"/>
      <c r="C133" s="149">
        <v>1</v>
      </c>
      <c r="D133" s="149">
        <v>0</v>
      </c>
      <c r="E133" s="149">
        <v>0</v>
      </c>
      <c r="F133" s="150">
        <v>0</v>
      </c>
      <c r="G133" s="150">
        <v>0</v>
      </c>
      <c r="H133" s="151">
        <v>0</v>
      </c>
    </row>
    <row r="134" spans="1:8" ht="18" hidden="1" customHeight="1" outlineLevel="1">
      <c r="A134" s="3" t="s">
        <v>207</v>
      </c>
      <c r="B134" s="148"/>
      <c r="C134" s="149">
        <v>1</v>
      </c>
      <c r="D134" s="149">
        <v>1</v>
      </c>
      <c r="E134" s="149">
        <v>0</v>
      </c>
      <c r="F134" s="150">
        <v>4289.78</v>
      </c>
      <c r="G134" s="150">
        <v>0</v>
      </c>
      <c r="H134" s="151">
        <v>0</v>
      </c>
    </row>
    <row r="135" spans="1:8" ht="18" hidden="1" customHeight="1" outlineLevel="1">
      <c r="A135" s="3" t="s">
        <v>208</v>
      </c>
      <c r="B135" s="148"/>
      <c r="C135" s="149">
        <v>1</v>
      </c>
      <c r="D135" s="149">
        <v>0</v>
      </c>
      <c r="E135" s="149">
        <v>0</v>
      </c>
      <c r="F135" s="150">
        <v>0</v>
      </c>
      <c r="G135" s="150">
        <v>20</v>
      </c>
      <c r="H135" s="151"/>
    </row>
    <row r="136" spans="1:8" ht="18" hidden="1" customHeight="1" outlineLevel="1">
      <c r="A136" s="3" t="s">
        <v>211</v>
      </c>
      <c r="B136" s="148"/>
      <c r="C136" s="149">
        <v>1</v>
      </c>
      <c r="D136" s="149">
        <v>1</v>
      </c>
      <c r="E136" s="149">
        <v>0</v>
      </c>
      <c r="F136" s="150">
        <v>0</v>
      </c>
      <c r="G136" s="150">
        <v>13</v>
      </c>
      <c r="H136" s="151">
        <v>0</v>
      </c>
    </row>
    <row r="137" spans="1:8" ht="18" customHeight="1" collapsed="1">
      <c r="A137" s="3"/>
      <c r="B137" s="148" t="s">
        <v>366</v>
      </c>
      <c r="C137" s="152">
        <f>SUM($C$133:$C$136)</f>
        <v>4</v>
      </c>
      <c r="D137" s="152">
        <f>SUM($D$133:$D$136)</f>
        <v>2</v>
      </c>
      <c r="E137" s="152">
        <f>SUM($E$133:$E$136)</f>
        <v>0</v>
      </c>
      <c r="F137" s="153">
        <f>SUM($F$133:$F$136)</f>
        <v>4289.78</v>
      </c>
      <c r="G137" s="153">
        <f>SUM($G$133:$G$136)</f>
        <v>33</v>
      </c>
      <c r="H137" s="154">
        <f>SUM($H$133:$H$136)</f>
        <v>0</v>
      </c>
    </row>
    <row r="138" spans="1:8" ht="18" hidden="1" customHeight="1" outlineLevel="1">
      <c r="A138" s="3" t="s">
        <v>205</v>
      </c>
      <c r="B138" s="148"/>
      <c r="C138" s="149">
        <v>0</v>
      </c>
      <c r="D138" s="149">
        <v>1</v>
      </c>
      <c r="E138" s="149">
        <v>0</v>
      </c>
      <c r="F138" s="150">
        <v>0</v>
      </c>
      <c r="G138" s="150">
        <v>35</v>
      </c>
      <c r="H138" s="151">
        <v>0</v>
      </c>
    </row>
    <row r="139" spans="1:8" ht="18" customHeight="1" collapsed="1">
      <c r="A139" s="3"/>
      <c r="B139" s="148" t="s">
        <v>369</v>
      </c>
      <c r="C139" s="152">
        <f>SUM($C$138:$C$138)</f>
        <v>0</v>
      </c>
      <c r="D139" s="152">
        <f>SUM($D$138:$D$138)</f>
        <v>1</v>
      </c>
      <c r="E139" s="152">
        <f>SUM($E$138:$E$138)</f>
        <v>0</v>
      </c>
      <c r="F139" s="153">
        <f>SUM($F$138:$F$138)</f>
        <v>0</v>
      </c>
      <c r="G139" s="153">
        <f>SUM($G$138:$G$138)</f>
        <v>35</v>
      </c>
      <c r="H139" s="154">
        <f>SUM($H$138:$H$138)</f>
        <v>0</v>
      </c>
    </row>
    <row r="140" spans="1:8" ht="18" hidden="1" customHeight="1" outlineLevel="1">
      <c r="A140" s="3" t="s">
        <v>207</v>
      </c>
      <c r="B140" s="148"/>
      <c r="C140" s="149">
        <v>0</v>
      </c>
      <c r="D140" s="149">
        <v>2</v>
      </c>
      <c r="E140" s="149">
        <v>0</v>
      </c>
      <c r="F140" s="150">
        <v>98000</v>
      </c>
      <c r="G140" s="150">
        <v>0</v>
      </c>
      <c r="H140" s="151">
        <v>0</v>
      </c>
    </row>
    <row r="141" spans="1:8" ht="18" hidden="1" customHeight="1" outlineLevel="1">
      <c r="A141" s="3" t="s">
        <v>218</v>
      </c>
      <c r="B141" s="148"/>
      <c r="C141" s="149">
        <v>0</v>
      </c>
      <c r="D141" s="149">
        <v>0</v>
      </c>
      <c r="E141" s="149">
        <v>1</v>
      </c>
      <c r="F141" s="150">
        <v>0</v>
      </c>
      <c r="G141" s="150">
        <v>0</v>
      </c>
      <c r="H141" s="151">
        <v>0</v>
      </c>
    </row>
    <row r="142" spans="1:8" ht="18" customHeight="1" collapsed="1">
      <c r="A142" s="3"/>
      <c r="B142" s="148" t="s">
        <v>370</v>
      </c>
      <c r="C142" s="152">
        <f>SUM($C$140:$C$141)</f>
        <v>0</v>
      </c>
      <c r="D142" s="152">
        <f>SUM($D$140:$D$141)</f>
        <v>2</v>
      </c>
      <c r="E142" s="152">
        <f>SUM($E$140:$E$141)</f>
        <v>1</v>
      </c>
      <c r="F142" s="153">
        <f>SUM($F$140:$F$141)</f>
        <v>98000</v>
      </c>
      <c r="G142" s="153">
        <f>SUM($G$140:$G$141)</f>
        <v>0</v>
      </c>
      <c r="H142" s="154">
        <f>SUM($H$140:$H$141)</f>
        <v>0</v>
      </c>
    </row>
    <row r="143" spans="1:8" ht="18" hidden="1" customHeight="1" outlineLevel="1">
      <c r="A143" s="3" t="s">
        <v>205</v>
      </c>
      <c r="B143" s="148"/>
      <c r="C143" s="149">
        <v>1</v>
      </c>
      <c r="D143" s="149">
        <v>0</v>
      </c>
      <c r="E143" s="149">
        <v>0</v>
      </c>
      <c r="F143" s="150">
        <v>0</v>
      </c>
      <c r="G143" s="150">
        <v>0</v>
      </c>
      <c r="H143" s="151">
        <v>0</v>
      </c>
    </row>
    <row r="144" spans="1:8" ht="18" hidden="1" customHeight="1" outlineLevel="1">
      <c r="A144" s="3" t="s">
        <v>218</v>
      </c>
      <c r="B144" s="148"/>
      <c r="C144" s="149">
        <v>9</v>
      </c>
      <c r="D144" s="149">
        <v>4</v>
      </c>
      <c r="E144" s="149">
        <v>6</v>
      </c>
      <c r="F144" s="150">
        <v>11392.387000000001</v>
      </c>
      <c r="G144" s="150">
        <v>9754.1496000000006</v>
      </c>
      <c r="H144" s="151">
        <v>-996.25890000000004</v>
      </c>
    </row>
    <row r="145" spans="1:8" ht="18" customHeight="1" collapsed="1">
      <c r="A145" s="3"/>
      <c r="B145" s="148" t="s">
        <v>371</v>
      </c>
      <c r="C145" s="152">
        <f>SUM($C$143:$C$144)</f>
        <v>10</v>
      </c>
      <c r="D145" s="152">
        <f>SUM($D$143:$D$144)</f>
        <v>4</v>
      </c>
      <c r="E145" s="152">
        <f>SUM($E$143:$E$144)</f>
        <v>6</v>
      </c>
      <c r="F145" s="153">
        <f>SUM($F$143:$F$144)</f>
        <v>11392.387000000001</v>
      </c>
      <c r="G145" s="153">
        <f>SUM($G$143:$G$144)</f>
        <v>9754.1496000000006</v>
      </c>
      <c r="H145" s="154">
        <f>SUM($H$143:$H$144)</f>
        <v>-996.25890000000004</v>
      </c>
    </row>
    <row r="146" spans="1:8" ht="18" hidden="1" customHeight="1" outlineLevel="1">
      <c r="A146" s="3" t="s">
        <v>207</v>
      </c>
      <c r="B146" s="148"/>
      <c r="C146" s="149">
        <v>3</v>
      </c>
      <c r="D146" s="149">
        <v>3</v>
      </c>
      <c r="E146" s="149">
        <v>0</v>
      </c>
      <c r="F146" s="150">
        <v>-170000</v>
      </c>
      <c r="G146" s="150">
        <v>6237.9</v>
      </c>
      <c r="H146" s="151">
        <v>0</v>
      </c>
    </row>
    <row r="147" spans="1:8" ht="18" hidden="1" customHeight="1" outlineLevel="1">
      <c r="A147" s="3" t="s">
        <v>218</v>
      </c>
      <c r="B147" s="148"/>
      <c r="C147" s="149">
        <v>0</v>
      </c>
      <c r="D147" s="149">
        <v>0</v>
      </c>
      <c r="E147" s="149">
        <v>0</v>
      </c>
      <c r="F147" s="150">
        <v>0</v>
      </c>
      <c r="G147" s="150">
        <v>0</v>
      </c>
      <c r="H147" s="151">
        <v>0</v>
      </c>
    </row>
    <row r="148" spans="1:8" ht="18" customHeight="1" collapsed="1">
      <c r="A148" s="3"/>
      <c r="B148" s="148" t="s">
        <v>372</v>
      </c>
      <c r="C148" s="152">
        <f>SUM($C$146:$C$147)</f>
        <v>3</v>
      </c>
      <c r="D148" s="152">
        <f>SUM($D$146:$D$147)</f>
        <v>3</v>
      </c>
      <c r="E148" s="152">
        <f>SUM($E$146:$E$147)</f>
        <v>0</v>
      </c>
      <c r="F148" s="153">
        <f>SUM($F$146:$F$147)</f>
        <v>-170000</v>
      </c>
      <c r="G148" s="153">
        <f>SUM($G$146:$G$147)</f>
        <v>6237.9</v>
      </c>
      <c r="H148" s="154">
        <f>SUM($H$146:$H$147)</f>
        <v>0</v>
      </c>
    </row>
    <row r="149" spans="1:8" ht="18" hidden="1" customHeight="1" outlineLevel="1">
      <c r="A149" s="3" t="s">
        <v>203</v>
      </c>
      <c r="B149" s="148"/>
      <c r="C149" s="149">
        <v>1</v>
      </c>
      <c r="D149" s="149">
        <v>1</v>
      </c>
      <c r="E149" s="149">
        <v>0</v>
      </c>
      <c r="F149" s="150">
        <v>633.57000000000005</v>
      </c>
      <c r="G149" s="150">
        <v>0</v>
      </c>
      <c r="H149" s="151">
        <v>0</v>
      </c>
    </row>
    <row r="150" spans="1:8" ht="18" hidden="1" customHeight="1" outlineLevel="1">
      <c r="A150" s="3" t="s">
        <v>205</v>
      </c>
      <c r="B150" s="148"/>
      <c r="C150" s="149">
        <v>0</v>
      </c>
      <c r="D150" s="149">
        <v>2</v>
      </c>
      <c r="E150" s="149">
        <v>0</v>
      </c>
      <c r="F150" s="150">
        <v>1455.29</v>
      </c>
      <c r="G150" s="150">
        <v>1971</v>
      </c>
      <c r="H150" s="151">
        <v>0</v>
      </c>
    </row>
    <row r="151" spans="1:8" ht="18" hidden="1" customHeight="1" outlineLevel="1">
      <c r="A151" s="3" t="s">
        <v>206</v>
      </c>
      <c r="B151" s="148"/>
      <c r="C151" s="149">
        <v>1</v>
      </c>
      <c r="D151" s="149">
        <v>16</v>
      </c>
      <c r="E151" s="149">
        <v>0</v>
      </c>
      <c r="F151" s="150">
        <v>8444.74</v>
      </c>
      <c r="G151" s="150">
        <v>-408.5</v>
      </c>
      <c r="H151" s="151">
        <v>0</v>
      </c>
    </row>
    <row r="152" spans="1:8" ht="18" hidden="1" customHeight="1" outlineLevel="1">
      <c r="A152" s="3" t="s">
        <v>207</v>
      </c>
      <c r="B152" s="148"/>
      <c r="C152" s="149">
        <v>0</v>
      </c>
      <c r="D152" s="149">
        <v>8</v>
      </c>
      <c r="E152" s="149">
        <v>0</v>
      </c>
      <c r="F152" s="150">
        <v>47981.14</v>
      </c>
      <c r="G152" s="150">
        <v>55806.15</v>
      </c>
      <c r="H152" s="151">
        <v>0</v>
      </c>
    </row>
    <row r="153" spans="1:8" ht="18" customHeight="1" collapsed="1">
      <c r="A153" s="3"/>
      <c r="B153" s="148" t="s">
        <v>373</v>
      </c>
      <c r="C153" s="152">
        <f>SUM($C$149:$C$152)</f>
        <v>2</v>
      </c>
      <c r="D153" s="152">
        <f>SUM($D$149:$D$152)</f>
        <v>27</v>
      </c>
      <c r="E153" s="152">
        <f>SUM($E$149:$E$152)</f>
        <v>0</v>
      </c>
      <c r="F153" s="153">
        <f>SUM($F$149:$F$152)</f>
        <v>58514.74</v>
      </c>
      <c r="G153" s="153">
        <f>SUM($G$149:$G$152)</f>
        <v>57368.65</v>
      </c>
      <c r="H153" s="154">
        <f>SUM($H$149:$H$152)</f>
        <v>0</v>
      </c>
    </row>
    <row r="154" spans="1:8" ht="18" hidden="1" customHeight="1" outlineLevel="1">
      <c r="A154" s="3" t="s">
        <v>203</v>
      </c>
      <c r="B154" s="148"/>
      <c r="C154" s="149">
        <v>0</v>
      </c>
      <c r="D154" s="149">
        <v>1</v>
      </c>
      <c r="E154" s="149">
        <v>0</v>
      </c>
      <c r="F154" s="150">
        <v>0</v>
      </c>
      <c r="G154" s="150">
        <v>20849.8</v>
      </c>
      <c r="H154" s="151">
        <v>0</v>
      </c>
    </row>
    <row r="155" spans="1:8" ht="18" hidden="1" customHeight="1" outlineLevel="1">
      <c r="A155" s="3" t="s">
        <v>205</v>
      </c>
      <c r="B155" s="148"/>
      <c r="C155" s="149">
        <v>0</v>
      </c>
      <c r="D155" s="149">
        <v>2</v>
      </c>
      <c r="E155" s="149">
        <v>0</v>
      </c>
      <c r="F155" s="150">
        <v>3000</v>
      </c>
      <c r="G155" s="150">
        <v>3439</v>
      </c>
      <c r="H155" s="151">
        <v>0</v>
      </c>
    </row>
    <row r="156" spans="1:8" ht="18" hidden="1" customHeight="1" outlineLevel="1">
      <c r="A156" s="3" t="s">
        <v>206</v>
      </c>
      <c r="B156" s="148"/>
      <c r="C156" s="149">
        <v>0</v>
      </c>
      <c r="D156" s="149">
        <v>1</v>
      </c>
      <c r="E156" s="149">
        <v>0</v>
      </c>
      <c r="F156" s="150">
        <v>-37500</v>
      </c>
      <c r="G156" s="150">
        <v>220000</v>
      </c>
      <c r="H156" s="151">
        <v>0</v>
      </c>
    </row>
    <row r="157" spans="1:8" ht="18" hidden="1" customHeight="1" outlineLevel="1">
      <c r="A157" s="3" t="s">
        <v>207</v>
      </c>
      <c r="B157" s="148"/>
      <c r="C157" s="149">
        <v>1</v>
      </c>
      <c r="D157" s="149">
        <v>0</v>
      </c>
      <c r="E157" s="149">
        <v>0</v>
      </c>
      <c r="F157" s="150">
        <v>0</v>
      </c>
      <c r="G157" s="150">
        <v>0</v>
      </c>
      <c r="H157" s="151">
        <v>0</v>
      </c>
    </row>
    <row r="158" spans="1:8" ht="18" customHeight="1" collapsed="1">
      <c r="A158" s="3"/>
      <c r="B158" s="148" t="s">
        <v>374</v>
      </c>
      <c r="C158" s="152">
        <f>SUM($C$154:$C$157)</f>
        <v>1</v>
      </c>
      <c r="D158" s="152">
        <f>SUM($D$154:$D$157)</f>
        <v>4</v>
      </c>
      <c r="E158" s="152">
        <f>SUM($E$154:$E$157)</f>
        <v>0</v>
      </c>
      <c r="F158" s="153">
        <f>SUM($F$154:$F$157)</f>
        <v>-34500</v>
      </c>
      <c r="G158" s="153">
        <f>SUM($G$154:$G$157)</f>
        <v>244288.8</v>
      </c>
      <c r="H158" s="154">
        <f>SUM($H$154:$H$157)</f>
        <v>0</v>
      </c>
    </row>
    <row r="159" spans="1:8" ht="18" hidden="1" customHeight="1" outlineLevel="1">
      <c r="A159" s="3" t="s">
        <v>203</v>
      </c>
      <c r="B159" s="148"/>
      <c r="C159" s="149">
        <v>0</v>
      </c>
      <c r="D159" s="149">
        <v>2</v>
      </c>
      <c r="E159" s="149">
        <v>0</v>
      </c>
      <c r="F159" s="150">
        <v>-2256.63</v>
      </c>
      <c r="G159" s="150">
        <v>3161.55</v>
      </c>
      <c r="H159" s="151">
        <v>0</v>
      </c>
    </row>
    <row r="160" spans="1:8" ht="18" hidden="1" customHeight="1" outlineLevel="1">
      <c r="A160" s="3" t="s">
        <v>204</v>
      </c>
      <c r="B160" s="148"/>
      <c r="C160" s="149">
        <v>1</v>
      </c>
      <c r="D160" s="149">
        <v>1</v>
      </c>
      <c r="E160" s="149">
        <v>0</v>
      </c>
      <c r="F160" s="150">
        <v>15000</v>
      </c>
      <c r="G160" s="150">
        <v>7220</v>
      </c>
      <c r="H160" s="151">
        <v>0</v>
      </c>
    </row>
    <row r="161" spans="1:8" ht="18" hidden="1" customHeight="1" outlineLevel="1">
      <c r="A161" s="3" t="s">
        <v>205</v>
      </c>
      <c r="B161" s="148"/>
      <c r="C161" s="149">
        <v>1</v>
      </c>
      <c r="D161" s="149">
        <v>3</v>
      </c>
      <c r="E161" s="149">
        <v>0</v>
      </c>
      <c r="F161" s="150">
        <v>5000</v>
      </c>
      <c r="G161" s="150">
        <v>3145</v>
      </c>
      <c r="H161" s="151">
        <v>0</v>
      </c>
    </row>
    <row r="162" spans="1:8" ht="18" hidden="1" customHeight="1" outlineLevel="1">
      <c r="A162" s="3" t="s">
        <v>206</v>
      </c>
      <c r="B162" s="148"/>
      <c r="C162" s="149">
        <v>1</v>
      </c>
      <c r="D162" s="149">
        <v>0</v>
      </c>
      <c r="E162" s="149">
        <v>0</v>
      </c>
      <c r="F162" s="150">
        <v>0</v>
      </c>
      <c r="G162" s="150">
        <v>0</v>
      </c>
      <c r="H162" s="151">
        <v>0</v>
      </c>
    </row>
    <row r="163" spans="1:8" ht="18" hidden="1" customHeight="1" outlineLevel="1">
      <c r="A163" s="3" t="s">
        <v>207</v>
      </c>
      <c r="B163" s="148"/>
      <c r="C163" s="149">
        <v>5</v>
      </c>
      <c r="D163" s="149">
        <v>6</v>
      </c>
      <c r="E163" s="149">
        <v>0</v>
      </c>
      <c r="F163" s="150">
        <v>164905</v>
      </c>
      <c r="G163" s="150">
        <v>55642.5</v>
      </c>
      <c r="H163" s="151">
        <v>0</v>
      </c>
    </row>
    <row r="164" spans="1:8" ht="18" hidden="1" customHeight="1" outlineLevel="1">
      <c r="A164" s="3" t="s">
        <v>212</v>
      </c>
      <c r="B164" s="148"/>
      <c r="C164" s="149">
        <v>1</v>
      </c>
      <c r="D164" s="149">
        <v>1</v>
      </c>
      <c r="E164" s="149"/>
      <c r="F164" s="150"/>
      <c r="G164" s="150">
        <v>5000</v>
      </c>
      <c r="H164" s="151">
        <v>0</v>
      </c>
    </row>
    <row r="165" spans="1:8" ht="18" customHeight="1" collapsed="1">
      <c r="A165" s="3"/>
      <c r="B165" s="148" t="s">
        <v>375</v>
      </c>
      <c r="C165" s="152">
        <f>SUM($C$159:$C$164)</f>
        <v>9</v>
      </c>
      <c r="D165" s="152">
        <f>SUM($D$159:$D$164)</f>
        <v>13</v>
      </c>
      <c r="E165" s="152">
        <f>SUM($E$159:$E$164)</f>
        <v>0</v>
      </c>
      <c r="F165" s="153">
        <f>SUM($F$159:$F$164)</f>
        <v>182648.37</v>
      </c>
      <c r="G165" s="153">
        <f>SUM($G$159:$G$164)</f>
        <v>74169.05</v>
      </c>
      <c r="H165" s="154">
        <f>SUM($H$159:$H$164)</f>
        <v>0</v>
      </c>
    </row>
    <row r="166" spans="1:8" ht="18" hidden="1" customHeight="1" outlineLevel="1">
      <c r="A166" s="3" t="s">
        <v>203</v>
      </c>
      <c r="B166" s="148"/>
      <c r="C166" s="149">
        <v>2</v>
      </c>
      <c r="D166" s="149">
        <v>3</v>
      </c>
      <c r="E166" s="149">
        <v>0</v>
      </c>
      <c r="F166" s="150">
        <v>251.93</v>
      </c>
      <c r="G166" s="150">
        <v>-493.5</v>
      </c>
      <c r="H166" s="151">
        <v>0</v>
      </c>
    </row>
    <row r="167" spans="1:8" ht="18" hidden="1" customHeight="1" outlineLevel="1">
      <c r="A167" s="3" t="s">
        <v>205</v>
      </c>
      <c r="B167" s="148"/>
      <c r="C167" s="149">
        <v>2</v>
      </c>
      <c r="D167" s="149">
        <v>3</v>
      </c>
      <c r="E167" s="149">
        <v>0</v>
      </c>
      <c r="F167" s="150">
        <v>46283.65</v>
      </c>
      <c r="G167" s="150">
        <v>66</v>
      </c>
      <c r="H167" s="151">
        <v>0</v>
      </c>
    </row>
    <row r="168" spans="1:8" ht="18" hidden="1" customHeight="1" outlineLevel="1">
      <c r="A168" s="3" t="s">
        <v>206</v>
      </c>
      <c r="B168" s="148"/>
      <c r="C168" s="149">
        <v>3</v>
      </c>
      <c r="D168" s="149">
        <v>3</v>
      </c>
      <c r="E168" s="149">
        <v>0</v>
      </c>
      <c r="F168" s="150">
        <v>9466.0499999999993</v>
      </c>
      <c r="G168" s="150">
        <v>0</v>
      </c>
      <c r="H168" s="151">
        <v>0</v>
      </c>
    </row>
    <row r="169" spans="1:8" ht="18" hidden="1" customHeight="1" outlineLevel="1">
      <c r="A169" s="3" t="s">
        <v>207</v>
      </c>
      <c r="B169" s="148"/>
      <c r="C169" s="149">
        <v>8</v>
      </c>
      <c r="D169" s="149">
        <v>9</v>
      </c>
      <c r="E169" s="149">
        <v>0</v>
      </c>
      <c r="F169" s="150">
        <v>3196.22</v>
      </c>
      <c r="G169" s="150">
        <v>-2249</v>
      </c>
      <c r="H169" s="151">
        <v>0</v>
      </c>
    </row>
    <row r="170" spans="1:8" ht="18" hidden="1" customHeight="1" outlineLevel="1">
      <c r="A170" s="3" t="s">
        <v>208</v>
      </c>
      <c r="B170" s="148"/>
      <c r="C170" s="149">
        <v>2</v>
      </c>
      <c r="D170" s="149">
        <v>1</v>
      </c>
      <c r="E170" s="149">
        <v>0</v>
      </c>
      <c r="F170" s="150">
        <v>18173</v>
      </c>
      <c r="G170" s="150">
        <v>-3588</v>
      </c>
      <c r="H170" s="151"/>
    </row>
    <row r="171" spans="1:8" ht="18" hidden="1" customHeight="1" outlineLevel="1">
      <c r="A171" s="3" t="s">
        <v>211</v>
      </c>
      <c r="B171" s="148"/>
      <c r="C171" s="149">
        <v>1</v>
      </c>
      <c r="D171" s="149">
        <v>1</v>
      </c>
      <c r="E171" s="149">
        <v>0</v>
      </c>
      <c r="F171" s="150">
        <v>0</v>
      </c>
      <c r="G171" s="150">
        <v>0</v>
      </c>
      <c r="H171" s="151">
        <v>0</v>
      </c>
    </row>
    <row r="172" spans="1:8" ht="18" customHeight="1" collapsed="1">
      <c r="A172" s="3"/>
      <c r="B172" s="148" t="s">
        <v>376</v>
      </c>
      <c r="C172" s="152">
        <f>SUM($C$166:$C$171)</f>
        <v>18</v>
      </c>
      <c r="D172" s="152">
        <f>SUM($D$166:$D$171)</f>
        <v>20</v>
      </c>
      <c r="E172" s="152">
        <f>SUM($E$166:$E$171)</f>
        <v>0</v>
      </c>
      <c r="F172" s="153">
        <f>SUM($F$166:$F$171)</f>
        <v>77370.850000000006</v>
      </c>
      <c r="G172" s="153">
        <f>SUM($G$166:$G$171)</f>
        <v>-6264.5</v>
      </c>
      <c r="H172" s="154">
        <f>SUM($H$166:$H$171)</f>
        <v>0</v>
      </c>
    </row>
    <row r="173" spans="1:8" ht="18" hidden="1" customHeight="1" outlineLevel="1">
      <c r="A173" s="3" t="s">
        <v>203</v>
      </c>
      <c r="B173" s="148"/>
      <c r="C173" s="149">
        <v>1</v>
      </c>
      <c r="D173" s="149">
        <v>1</v>
      </c>
      <c r="E173" s="149">
        <v>0</v>
      </c>
      <c r="F173" s="150">
        <v>1000</v>
      </c>
      <c r="G173" s="150">
        <v>78.88</v>
      </c>
      <c r="H173" s="151">
        <v>0</v>
      </c>
    </row>
    <row r="174" spans="1:8" ht="18" hidden="1" customHeight="1" outlineLevel="1">
      <c r="A174" s="3" t="s">
        <v>204</v>
      </c>
      <c r="B174" s="148"/>
      <c r="C174" s="149">
        <v>1</v>
      </c>
      <c r="D174" s="149">
        <v>1</v>
      </c>
      <c r="E174" s="149">
        <v>0</v>
      </c>
      <c r="F174" s="150">
        <v>0</v>
      </c>
      <c r="G174" s="150">
        <v>74</v>
      </c>
      <c r="H174" s="151">
        <v>0</v>
      </c>
    </row>
    <row r="175" spans="1:8" ht="18" hidden="1" customHeight="1" outlineLevel="1">
      <c r="A175" s="3" t="s">
        <v>205</v>
      </c>
      <c r="B175" s="148"/>
      <c r="C175" s="149">
        <v>1</v>
      </c>
      <c r="D175" s="149">
        <v>0</v>
      </c>
      <c r="E175" s="149">
        <v>0</v>
      </c>
      <c r="F175" s="150">
        <v>0</v>
      </c>
      <c r="G175" s="150">
        <v>0</v>
      </c>
      <c r="H175" s="151">
        <v>0</v>
      </c>
    </row>
    <row r="176" spans="1:8" ht="18" hidden="1" customHeight="1" outlineLevel="1">
      <c r="A176" s="3" t="s">
        <v>206</v>
      </c>
      <c r="B176" s="148"/>
      <c r="C176" s="149">
        <v>0</v>
      </c>
      <c r="D176" s="149">
        <v>1</v>
      </c>
      <c r="E176" s="149">
        <v>0</v>
      </c>
      <c r="F176" s="150">
        <v>0</v>
      </c>
      <c r="G176" s="150">
        <v>11372</v>
      </c>
      <c r="H176" s="151">
        <v>0</v>
      </c>
    </row>
    <row r="177" spans="1:8" ht="18" hidden="1" customHeight="1" outlineLevel="1">
      <c r="A177" s="3" t="s">
        <v>207</v>
      </c>
      <c r="B177" s="148"/>
      <c r="C177" s="149">
        <v>1</v>
      </c>
      <c r="D177" s="149">
        <v>2</v>
      </c>
      <c r="E177" s="149">
        <v>0</v>
      </c>
      <c r="F177" s="150">
        <v>5000</v>
      </c>
      <c r="G177" s="150">
        <v>23613.5</v>
      </c>
      <c r="H177" s="151">
        <v>0</v>
      </c>
    </row>
    <row r="178" spans="1:8" ht="18" hidden="1" customHeight="1" outlineLevel="1">
      <c r="A178" s="3" t="s">
        <v>208</v>
      </c>
      <c r="B178" s="148"/>
      <c r="C178" s="149">
        <v>76</v>
      </c>
      <c r="D178" s="149">
        <v>6</v>
      </c>
      <c r="E178" s="149">
        <v>38</v>
      </c>
      <c r="F178" s="150">
        <v>239900</v>
      </c>
      <c r="G178" s="150">
        <v>140608</v>
      </c>
      <c r="H178" s="151"/>
    </row>
    <row r="179" spans="1:8" ht="18" hidden="1" customHeight="1" outlineLevel="1">
      <c r="A179" s="3" t="s">
        <v>209</v>
      </c>
      <c r="B179" s="148"/>
      <c r="C179" s="149">
        <v>1</v>
      </c>
      <c r="D179" s="149">
        <v>0</v>
      </c>
      <c r="E179" s="149">
        <v>1</v>
      </c>
      <c r="F179" s="150">
        <v>0</v>
      </c>
      <c r="G179" s="150">
        <v>0</v>
      </c>
      <c r="H179" s="151">
        <v>0</v>
      </c>
    </row>
    <row r="180" spans="1:8" ht="18" hidden="1" customHeight="1" outlineLevel="1">
      <c r="A180" s="3" t="s">
        <v>218</v>
      </c>
      <c r="B180" s="148"/>
      <c r="C180" s="149">
        <v>17</v>
      </c>
      <c r="D180" s="149">
        <v>8</v>
      </c>
      <c r="E180" s="149">
        <v>6</v>
      </c>
      <c r="F180" s="150">
        <v>23006.385999999999</v>
      </c>
      <c r="G180" s="150">
        <v>19698.043099999999</v>
      </c>
      <c r="H180" s="151">
        <v>0</v>
      </c>
    </row>
    <row r="181" spans="1:8" ht="18" customHeight="1" collapsed="1">
      <c r="A181" s="3"/>
      <c r="B181" s="148" t="s">
        <v>377</v>
      </c>
      <c r="C181" s="152">
        <f>SUM($C$173:$C$180)</f>
        <v>98</v>
      </c>
      <c r="D181" s="152">
        <f>SUM($D$173:$D$180)</f>
        <v>19</v>
      </c>
      <c r="E181" s="152">
        <f>SUM($E$173:$E$180)</f>
        <v>45</v>
      </c>
      <c r="F181" s="153">
        <f>SUM($F$173:$F$180)</f>
        <v>268906.386</v>
      </c>
      <c r="G181" s="153">
        <f>SUM($G$173:$G$180)</f>
        <v>195444.42310000001</v>
      </c>
      <c r="H181" s="154">
        <f>SUM($H$173:$H$180)</f>
        <v>0</v>
      </c>
    </row>
    <row r="182" spans="1:8">
      <c r="B182" s="484" t="s">
        <v>378</v>
      </c>
      <c r="C182" s="485"/>
      <c r="D182" s="485"/>
      <c r="E182" s="485"/>
      <c r="F182" s="485"/>
      <c r="G182" s="485"/>
      <c r="H182" s="486"/>
    </row>
    <row r="183" spans="1:8" ht="18" hidden="1" customHeight="1" outlineLevel="1">
      <c r="A183" s="3" t="s">
        <v>217</v>
      </c>
      <c r="B183" s="148"/>
      <c r="C183" s="149">
        <v>2</v>
      </c>
      <c r="D183" s="149">
        <v>0</v>
      </c>
      <c r="E183" s="149">
        <v>0</v>
      </c>
      <c r="F183" s="150">
        <v>15132</v>
      </c>
      <c r="G183" s="150">
        <v>4868</v>
      </c>
      <c r="H183" s="151">
        <v>17224</v>
      </c>
    </row>
    <row r="184" spans="1:8" ht="18" customHeight="1" collapsed="1">
      <c r="A184" s="3"/>
      <c r="B184" s="148" t="s">
        <v>379</v>
      </c>
      <c r="C184" s="152">
        <f>SUM($C$183:$C$183)</f>
        <v>2</v>
      </c>
      <c r="D184" s="152">
        <f>SUM($D$183:$D$183)</f>
        <v>0</v>
      </c>
      <c r="E184" s="152">
        <f>SUM($E$183:$E$183)</f>
        <v>0</v>
      </c>
      <c r="F184" s="153">
        <f>SUM($F$183:$F$183)</f>
        <v>15132</v>
      </c>
      <c r="G184" s="153">
        <f>SUM($G$183:$G$183)</f>
        <v>4868</v>
      </c>
      <c r="H184" s="154">
        <f>SUM($H$183:$H$183)</f>
        <v>17224</v>
      </c>
    </row>
    <row r="185" spans="1:8" ht="18" hidden="1" customHeight="1" outlineLevel="1">
      <c r="A185" s="3" t="s">
        <v>203</v>
      </c>
      <c r="B185" s="148"/>
      <c r="C185" s="149">
        <v>2</v>
      </c>
      <c r="D185" s="149">
        <v>54</v>
      </c>
      <c r="E185" s="149">
        <v>0</v>
      </c>
      <c r="F185" s="150">
        <v>0</v>
      </c>
      <c r="G185" s="150">
        <v>-14022.85</v>
      </c>
      <c r="H185" s="151">
        <v>0</v>
      </c>
    </row>
    <row r="186" spans="1:8" ht="18" hidden="1" customHeight="1" outlineLevel="1">
      <c r="A186" s="3" t="s">
        <v>205</v>
      </c>
      <c r="B186" s="148"/>
      <c r="C186" s="149">
        <v>4</v>
      </c>
      <c r="D186" s="149">
        <v>8</v>
      </c>
      <c r="E186" s="149">
        <v>0</v>
      </c>
      <c r="F186" s="150">
        <v>9922.44</v>
      </c>
      <c r="G186" s="150">
        <v>9125</v>
      </c>
      <c r="H186" s="151">
        <v>0</v>
      </c>
    </row>
    <row r="187" spans="1:8" ht="18" hidden="1" customHeight="1" outlineLevel="1">
      <c r="A187" s="3" t="s">
        <v>206</v>
      </c>
      <c r="B187" s="148"/>
      <c r="C187" s="149">
        <v>3</v>
      </c>
      <c r="D187" s="149">
        <v>4</v>
      </c>
      <c r="E187" s="149">
        <v>0</v>
      </c>
      <c r="F187" s="150">
        <v>438.56</v>
      </c>
      <c r="G187" s="150">
        <v>20</v>
      </c>
      <c r="H187" s="151">
        <v>0</v>
      </c>
    </row>
    <row r="188" spans="1:8" ht="18" hidden="1" customHeight="1" outlineLevel="1">
      <c r="A188" s="3" t="s">
        <v>207</v>
      </c>
      <c r="B188" s="148"/>
      <c r="C188" s="149">
        <v>5</v>
      </c>
      <c r="D188" s="149">
        <v>34</v>
      </c>
      <c r="E188" s="149">
        <v>0</v>
      </c>
      <c r="F188" s="150">
        <v>58304.18</v>
      </c>
      <c r="G188" s="150">
        <v>-44976.7</v>
      </c>
      <c r="H188" s="151">
        <v>0</v>
      </c>
    </row>
    <row r="189" spans="1:8" ht="18" hidden="1" customHeight="1" outlineLevel="1">
      <c r="A189" s="3" t="s">
        <v>212</v>
      </c>
      <c r="B189" s="148"/>
      <c r="C189" s="149">
        <v>1</v>
      </c>
      <c r="D189" s="149">
        <v>1</v>
      </c>
      <c r="E189" s="149"/>
      <c r="F189" s="150">
        <v>4000</v>
      </c>
      <c r="G189" s="150"/>
      <c r="H189" s="151">
        <v>0</v>
      </c>
    </row>
    <row r="190" spans="1:8" ht="18" hidden="1" customHeight="1" outlineLevel="1">
      <c r="A190" s="3" t="s">
        <v>213</v>
      </c>
      <c r="B190" s="148"/>
      <c r="C190" s="149">
        <v>0</v>
      </c>
      <c r="D190" s="149">
        <v>3</v>
      </c>
      <c r="E190" s="149"/>
      <c r="F190" s="150">
        <v>-5000</v>
      </c>
      <c r="G190" s="150">
        <v>0</v>
      </c>
      <c r="H190" s="151"/>
    </row>
    <row r="191" spans="1:8" ht="18" hidden="1" customHeight="1" outlineLevel="1">
      <c r="A191" s="3" t="s">
        <v>217</v>
      </c>
      <c r="B191" s="148"/>
      <c r="C191" s="149">
        <v>0</v>
      </c>
      <c r="D191" s="149">
        <v>1</v>
      </c>
      <c r="E191" s="149">
        <v>0</v>
      </c>
      <c r="F191" s="150">
        <v>-3670</v>
      </c>
      <c r="G191" s="150">
        <v>-2173</v>
      </c>
      <c r="H191" s="151">
        <v>5741</v>
      </c>
    </row>
    <row r="192" spans="1:8" ht="18" hidden="1" customHeight="1" outlineLevel="1">
      <c r="A192" s="3" t="s">
        <v>217</v>
      </c>
      <c r="B192" s="148"/>
      <c r="C192" s="149">
        <v>0</v>
      </c>
      <c r="D192" s="149">
        <v>0</v>
      </c>
      <c r="E192" s="149">
        <v>0</v>
      </c>
      <c r="F192" s="150">
        <v>45705</v>
      </c>
      <c r="G192" s="150">
        <v>24295</v>
      </c>
      <c r="H192" s="151">
        <v>112188</v>
      </c>
    </row>
    <row r="193" spans="1:8" ht="18" hidden="1" customHeight="1" outlineLevel="1">
      <c r="A193" s="3" t="s">
        <v>218</v>
      </c>
      <c r="B193" s="148"/>
      <c r="C193" s="149">
        <v>0</v>
      </c>
      <c r="D193" s="149">
        <v>0</v>
      </c>
      <c r="E193" s="149">
        <v>0</v>
      </c>
      <c r="F193" s="150">
        <v>0</v>
      </c>
      <c r="G193" s="150">
        <v>0</v>
      </c>
      <c r="H193" s="151">
        <v>0</v>
      </c>
    </row>
    <row r="194" spans="1:8" ht="18" customHeight="1" collapsed="1">
      <c r="A194" s="3"/>
      <c r="B194" s="148" t="s">
        <v>380</v>
      </c>
      <c r="C194" s="152">
        <f>SUM($C$185:$C$193)</f>
        <v>15</v>
      </c>
      <c r="D194" s="152">
        <f>SUM($D$185:$D$193)</f>
        <v>105</v>
      </c>
      <c r="E194" s="152">
        <f>SUM($E$185:$E$193)</f>
        <v>0</v>
      </c>
      <c r="F194" s="153">
        <f>SUM($F$185:$F$193)</f>
        <v>109700.18</v>
      </c>
      <c r="G194" s="153">
        <f>SUM($G$185:$G$193)</f>
        <v>-27732.549999999996</v>
      </c>
      <c r="H194" s="154">
        <f>SUM($H$185:$H$193)</f>
        <v>117929</v>
      </c>
    </row>
    <row r="195" spans="1:8" ht="18" hidden="1" customHeight="1" outlineLevel="1">
      <c r="A195" s="3" t="s">
        <v>204</v>
      </c>
      <c r="B195" s="148"/>
      <c r="C195" s="149">
        <v>1</v>
      </c>
      <c r="D195" s="149">
        <v>1</v>
      </c>
      <c r="E195" s="149">
        <v>0</v>
      </c>
      <c r="F195" s="150">
        <v>0</v>
      </c>
      <c r="G195" s="150">
        <v>6263</v>
      </c>
      <c r="H195" s="151">
        <v>0</v>
      </c>
    </row>
    <row r="196" spans="1:8" ht="18" hidden="1" customHeight="1" outlineLevel="1">
      <c r="A196" s="3" t="s">
        <v>206</v>
      </c>
      <c r="B196" s="148"/>
      <c r="C196" s="149">
        <v>0</v>
      </c>
      <c r="D196" s="149">
        <v>0</v>
      </c>
      <c r="E196" s="149">
        <v>0</v>
      </c>
      <c r="F196" s="150">
        <v>0</v>
      </c>
      <c r="G196" s="150">
        <v>0</v>
      </c>
      <c r="H196" s="151">
        <v>0</v>
      </c>
    </row>
    <row r="197" spans="1:8" ht="18" hidden="1" customHeight="1" outlineLevel="1">
      <c r="A197" s="3" t="s">
        <v>207</v>
      </c>
      <c r="B197" s="148"/>
      <c r="C197" s="149">
        <v>0</v>
      </c>
      <c r="D197" s="149">
        <v>1</v>
      </c>
      <c r="E197" s="149">
        <v>0</v>
      </c>
      <c r="F197" s="150">
        <v>0</v>
      </c>
      <c r="G197" s="150">
        <v>0</v>
      </c>
      <c r="H197" s="151">
        <v>0</v>
      </c>
    </row>
    <row r="198" spans="1:8" ht="18" hidden="1" customHeight="1" outlineLevel="1">
      <c r="A198" s="3" t="s">
        <v>217</v>
      </c>
      <c r="B198" s="148"/>
      <c r="C198" s="149">
        <v>0</v>
      </c>
      <c r="D198" s="149">
        <v>0</v>
      </c>
      <c r="E198" s="149">
        <v>0</v>
      </c>
      <c r="F198" s="150">
        <v>-66750</v>
      </c>
      <c r="G198" s="150">
        <v>-541</v>
      </c>
      <c r="H198" s="151">
        <v>0</v>
      </c>
    </row>
    <row r="199" spans="1:8" ht="18" customHeight="1" collapsed="1">
      <c r="A199" s="3"/>
      <c r="B199" s="148" t="s">
        <v>381</v>
      </c>
      <c r="C199" s="152">
        <f>SUM($C$195:$C$198)</f>
        <v>1</v>
      </c>
      <c r="D199" s="152">
        <f>SUM($D$195:$D$198)</f>
        <v>2</v>
      </c>
      <c r="E199" s="152">
        <f>SUM($E$195:$E$198)</f>
        <v>0</v>
      </c>
      <c r="F199" s="153">
        <f>SUM($F$195:$F$198)</f>
        <v>-66750</v>
      </c>
      <c r="G199" s="153">
        <f>SUM($G$195:$G$198)</f>
        <v>5722</v>
      </c>
      <c r="H199" s="154">
        <f>SUM($H$195:$H$198)</f>
        <v>0</v>
      </c>
    </row>
    <row r="200" spans="1:8" ht="18" hidden="1" customHeight="1" outlineLevel="1">
      <c r="A200" s="3" t="s">
        <v>205</v>
      </c>
      <c r="B200" s="148"/>
      <c r="C200" s="149">
        <v>2</v>
      </c>
      <c r="D200" s="149">
        <v>0</v>
      </c>
      <c r="E200" s="149">
        <v>0</v>
      </c>
      <c r="F200" s="150">
        <v>0</v>
      </c>
      <c r="G200" s="150">
        <v>0</v>
      </c>
      <c r="H200" s="151">
        <v>0</v>
      </c>
    </row>
    <row r="201" spans="1:8" ht="18" hidden="1" customHeight="1" outlineLevel="1">
      <c r="A201" s="3" t="s">
        <v>206</v>
      </c>
      <c r="B201" s="148"/>
      <c r="C201" s="149">
        <v>0</v>
      </c>
      <c r="D201" s="149">
        <v>1</v>
      </c>
      <c r="E201" s="149">
        <v>0</v>
      </c>
      <c r="F201" s="150">
        <v>0</v>
      </c>
      <c r="G201" s="150">
        <v>-1980.61</v>
      </c>
      <c r="H201" s="151">
        <v>0</v>
      </c>
    </row>
    <row r="202" spans="1:8" ht="18" hidden="1" customHeight="1" outlineLevel="1">
      <c r="A202" s="3" t="s">
        <v>207</v>
      </c>
      <c r="B202" s="148"/>
      <c r="C202" s="149">
        <v>0</v>
      </c>
      <c r="D202" s="149">
        <v>3</v>
      </c>
      <c r="E202" s="149">
        <v>0</v>
      </c>
      <c r="F202" s="150">
        <v>-1255</v>
      </c>
      <c r="G202" s="150">
        <v>56080.3</v>
      </c>
      <c r="H202" s="151">
        <v>0</v>
      </c>
    </row>
    <row r="203" spans="1:8" ht="18" hidden="1" customHeight="1" outlineLevel="1">
      <c r="A203" s="3" t="s">
        <v>208</v>
      </c>
      <c r="B203" s="148"/>
      <c r="C203" s="149">
        <v>3</v>
      </c>
      <c r="D203" s="149">
        <v>1</v>
      </c>
      <c r="E203" s="149">
        <v>0</v>
      </c>
      <c r="F203" s="150">
        <v>4800</v>
      </c>
      <c r="G203" s="150">
        <v>1249</v>
      </c>
      <c r="H203" s="151"/>
    </row>
    <row r="204" spans="1:8" ht="18" hidden="1" customHeight="1" outlineLevel="1">
      <c r="A204" s="3" t="s">
        <v>210</v>
      </c>
      <c r="B204" s="148"/>
      <c r="C204" s="149">
        <v>1</v>
      </c>
      <c r="D204" s="149"/>
      <c r="E204" s="149"/>
      <c r="F204" s="150"/>
      <c r="G204" s="150"/>
      <c r="H204" s="151"/>
    </row>
    <row r="205" spans="1:8" ht="18" hidden="1" customHeight="1" outlineLevel="1">
      <c r="A205" s="3" t="s">
        <v>218</v>
      </c>
      <c r="B205" s="148"/>
      <c r="C205" s="149">
        <v>12</v>
      </c>
      <c r="D205" s="149">
        <v>7</v>
      </c>
      <c r="E205" s="149">
        <v>1</v>
      </c>
      <c r="F205" s="150">
        <v>12952.1387</v>
      </c>
      <c r="G205" s="150">
        <v>11089.607400000001</v>
      </c>
      <c r="H205" s="151">
        <v>-199.2518</v>
      </c>
    </row>
    <row r="206" spans="1:8" ht="18" customHeight="1" collapsed="1">
      <c r="A206" s="3"/>
      <c r="B206" s="148" t="s">
        <v>382</v>
      </c>
      <c r="C206" s="152">
        <f>SUM($C$200:$C$205)</f>
        <v>18</v>
      </c>
      <c r="D206" s="152">
        <f>SUM($D$200:$D$205)</f>
        <v>12</v>
      </c>
      <c r="E206" s="152">
        <f>SUM($E$200:$E$205)</f>
        <v>1</v>
      </c>
      <c r="F206" s="153">
        <f>SUM($F$200:$F$205)</f>
        <v>16497.1387</v>
      </c>
      <c r="G206" s="153">
        <f>SUM($G$200:$G$205)</f>
        <v>66438.29740000001</v>
      </c>
      <c r="H206" s="154">
        <f>SUM($H$200:$H$205)</f>
        <v>-199.2518</v>
      </c>
    </row>
    <row r="207" spans="1:8" ht="18" hidden="1" customHeight="1" outlineLevel="1">
      <c r="A207" s="3" t="s">
        <v>203</v>
      </c>
      <c r="B207" s="148"/>
      <c r="C207" s="149">
        <v>1</v>
      </c>
      <c r="D207" s="149">
        <v>0</v>
      </c>
      <c r="E207" s="149">
        <v>0</v>
      </c>
      <c r="F207" s="150">
        <v>0</v>
      </c>
      <c r="G207" s="150">
        <v>0</v>
      </c>
      <c r="H207" s="151">
        <v>0</v>
      </c>
    </row>
    <row r="208" spans="1:8" ht="18" hidden="1" customHeight="1" outlineLevel="1">
      <c r="A208" s="3" t="s">
        <v>207</v>
      </c>
      <c r="B208" s="148"/>
      <c r="C208" s="149">
        <v>2</v>
      </c>
      <c r="D208" s="149">
        <v>4</v>
      </c>
      <c r="E208" s="149">
        <v>0</v>
      </c>
      <c r="F208" s="150">
        <v>21000</v>
      </c>
      <c r="G208" s="150">
        <v>5502.1</v>
      </c>
      <c r="H208" s="151">
        <v>0</v>
      </c>
    </row>
    <row r="209" spans="1:8" ht="18" hidden="1" customHeight="1" outlineLevel="1">
      <c r="A209" s="3" t="s">
        <v>213</v>
      </c>
      <c r="B209" s="148"/>
      <c r="C209" s="149">
        <v>0</v>
      </c>
      <c r="D209" s="149">
        <v>0</v>
      </c>
      <c r="E209" s="149"/>
      <c r="F209" s="150"/>
      <c r="G209" s="150"/>
      <c r="H209" s="151"/>
    </row>
    <row r="210" spans="1:8" ht="18" customHeight="1" collapsed="1">
      <c r="A210" s="3"/>
      <c r="B210" s="148" t="s">
        <v>383</v>
      </c>
      <c r="C210" s="152">
        <f>SUM($C$207:$C$209)</f>
        <v>3</v>
      </c>
      <c r="D210" s="152">
        <f>SUM($D$207:$D$209)</f>
        <v>4</v>
      </c>
      <c r="E210" s="152">
        <f>SUM($E$207:$E$209)</f>
        <v>0</v>
      </c>
      <c r="F210" s="153">
        <f>SUM($F$207:$F$209)</f>
        <v>21000</v>
      </c>
      <c r="G210" s="153">
        <f>SUM($G$207:$G$209)</f>
        <v>5502.1</v>
      </c>
      <c r="H210" s="154">
        <f>SUM($H$207:$H$209)</f>
        <v>0</v>
      </c>
    </row>
    <row r="211" spans="1:8" ht="18" hidden="1" customHeight="1" outlineLevel="1">
      <c r="A211" s="3" t="s">
        <v>203</v>
      </c>
      <c r="B211" s="148"/>
      <c r="C211" s="149">
        <v>0</v>
      </c>
      <c r="D211" s="149">
        <v>1</v>
      </c>
      <c r="E211" s="149">
        <v>0</v>
      </c>
      <c r="F211" s="150">
        <v>0</v>
      </c>
      <c r="G211" s="150">
        <v>-2680.56</v>
      </c>
      <c r="H211" s="151">
        <v>0</v>
      </c>
    </row>
    <row r="212" spans="1:8" ht="18" hidden="1" customHeight="1" outlineLevel="1">
      <c r="A212" s="3" t="s">
        <v>205</v>
      </c>
      <c r="B212" s="148"/>
      <c r="C212" s="149">
        <v>1</v>
      </c>
      <c r="D212" s="149">
        <v>2</v>
      </c>
      <c r="E212" s="149">
        <v>0</v>
      </c>
      <c r="F212" s="150">
        <v>-3000</v>
      </c>
      <c r="G212" s="150">
        <v>13607</v>
      </c>
      <c r="H212" s="151">
        <v>0</v>
      </c>
    </row>
    <row r="213" spans="1:8" ht="18" hidden="1" customHeight="1" outlineLevel="1">
      <c r="A213" s="3" t="s">
        <v>206</v>
      </c>
      <c r="B213" s="148"/>
      <c r="C213" s="149">
        <v>0</v>
      </c>
      <c r="D213" s="149">
        <v>0</v>
      </c>
      <c r="E213" s="149">
        <v>0</v>
      </c>
      <c r="F213" s="150">
        <v>0</v>
      </c>
      <c r="G213" s="150">
        <v>0</v>
      </c>
      <c r="H213" s="151">
        <v>0</v>
      </c>
    </row>
    <row r="214" spans="1:8" ht="18" hidden="1" customHeight="1" outlineLevel="1">
      <c r="A214" s="3" t="s">
        <v>207</v>
      </c>
      <c r="B214" s="148"/>
      <c r="C214" s="149">
        <v>1</v>
      </c>
      <c r="D214" s="149">
        <v>2</v>
      </c>
      <c r="E214" s="149">
        <v>0</v>
      </c>
      <c r="F214" s="150">
        <v>0</v>
      </c>
      <c r="G214" s="150">
        <v>7937</v>
      </c>
      <c r="H214" s="151">
        <v>0</v>
      </c>
    </row>
    <row r="215" spans="1:8" ht="18" hidden="1" customHeight="1" outlineLevel="1">
      <c r="A215" s="3" t="s">
        <v>208</v>
      </c>
      <c r="B215" s="148"/>
      <c r="C215" s="149">
        <v>1</v>
      </c>
      <c r="D215" s="149">
        <v>0</v>
      </c>
      <c r="E215" s="149">
        <v>0</v>
      </c>
      <c r="F215" s="150">
        <v>0</v>
      </c>
      <c r="G215" s="150">
        <v>15000</v>
      </c>
      <c r="H215" s="151"/>
    </row>
    <row r="216" spans="1:8" ht="18" hidden="1" customHeight="1" outlineLevel="1">
      <c r="A216" s="3" t="s">
        <v>210</v>
      </c>
      <c r="B216" s="148"/>
      <c r="C216" s="149"/>
      <c r="D216" s="149"/>
      <c r="E216" s="149"/>
      <c r="F216" s="150">
        <v>-50000</v>
      </c>
      <c r="G216" s="150"/>
      <c r="H216" s="151"/>
    </row>
    <row r="217" spans="1:8" ht="18" hidden="1" customHeight="1" outlineLevel="1">
      <c r="A217" s="3" t="s">
        <v>213</v>
      </c>
      <c r="B217" s="148"/>
      <c r="C217" s="149">
        <v>0</v>
      </c>
      <c r="D217" s="149">
        <v>0</v>
      </c>
      <c r="E217" s="149"/>
      <c r="F217" s="150"/>
      <c r="G217" s="150"/>
      <c r="H217" s="151"/>
    </row>
    <row r="218" spans="1:8" ht="18" customHeight="1" collapsed="1">
      <c r="A218" s="3"/>
      <c r="B218" s="148" t="s">
        <v>384</v>
      </c>
      <c r="C218" s="152">
        <f>SUM($C$211:$C$217)</f>
        <v>3</v>
      </c>
      <c r="D218" s="152">
        <f>SUM($D$211:$D$217)</f>
        <v>5</v>
      </c>
      <c r="E218" s="152">
        <f>SUM($E$211:$E$217)</f>
        <v>0</v>
      </c>
      <c r="F218" s="153">
        <f>SUM($F$211:$F$217)</f>
        <v>-53000</v>
      </c>
      <c r="G218" s="153">
        <f>SUM($G$211:$G$217)</f>
        <v>33863.440000000002</v>
      </c>
      <c r="H218" s="154">
        <f>SUM($H$211:$H$217)</f>
        <v>0</v>
      </c>
    </row>
    <row r="219" spans="1:8" ht="18" hidden="1" customHeight="1" outlineLevel="1">
      <c r="A219" s="3" t="s">
        <v>203</v>
      </c>
      <c r="B219" s="148"/>
      <c r="C219" s="149">
        <v>4</v>
      </c>
      <c r="D219" s="149">
        <v>1</v>
      </c>
      <c r="E219" s="149">
        <v>0</v>
      </c>
      <c r="F219" s="150">
        <v>0</v>
      </c>
      <c r="G219" s="150">
        <v>-2500</v>
      </c>
      <c r="H219" s="151">
        <v>0</v>
      </c>
    </row>
    <row r="220" spans="1:8" ht="18" hidden="1" customHeight="1" outlineLevel="1">
      <c r="A220" s="3" t="s">
        <v>205</v>
      </c>
      <c r="B220" s="148"/>
      <c r="C220" s="149">
        <v>1</v>
      </c>
      <c r="D220" s="149">
        <v>2</v>
      </c>
      <c r="E220" s="149">
        <v>0</v>
      </c>
      <c r="F220" s="150">
        <v>-6750</v>
      </c>
      <c r="G220" s="150">
        <v>3021</v>
      </c>
      <c r="H220" s="151">
        <v>0</v>
      </c>
    </row>
    <row r="221" spans="1:8" ht="18" hidden="1" customHeight="1" outlineLevel="1">
      <c r="A221" s="3" t="s">
        <v>206</v>
      </c>
      <c r="B221" s="148"/>
      <c r="C221" s="149">
        <v>1</v>
      </c>
      <c r="D221" s="149">
        <v>2</v>
      </c>
      <c r="E221" s="149">
        <v>0</v>
      </c>
      <c r="F221" s="150">
        <v>95360</v>
      </c>
      <c r="G221" s="150">
        <v>0</v>
      </c>
      <c r="H221" s="151">
        <v>0</v>
      </c>
    </row>
    <row r="222" spans="1:8" ht="18" hidden="1" customHeight="1" outlineLevel="1">
      <c r="A222" s="3" t="s">
        <v>207</v>
      </c>
      <c r="B222" s="148"/>
      <c r="C222" s="149">
        <v>4</v>
      </c>
      <c r="D222" s="149">
        <v>5</v>
      </c>
      <c r="E222" s="149">
        <v>0</v>
      </c>
      <c r="F222" s="150">
        <v>246334</v>
      </c>
      <c r="G222" s="150">
        <v>436.26</v>
      </c>
      <c r="H222" s="151">
        <v>0</v>
      </c>
    </row>
    <row r="223" spans="1:8" ht="18" hidden="1" customHeight="1" outlineLevel="1">
      <c r="A223" s="3" t="s">
        <v>211</v>
      </c>
      <c r="B223" s="148"/>
      <c r="C223" s="149">
        <v>1</v>
      </c>
      <c r="D223" s="149">
        <v>1</v>
      </c>
      <c r="E223" s="149">
        <v>0</v>
      </c>
      <c r="F223" s="150">
        <v>0</v>
      </c>
      <c r="G223" s="150">
        <v>26970</v>
      </c>
      <c r="H223" s="151">
        <v>0</v>
      </c>
    </row>
    <row r="224" spans="1:8" ht="18" hidden="1" customHeight="1" outlineLevel="1">
      <c r="A224" s="3" t="s">
        <v>213</v>
      </c>
      <c r="B224" s="148"/>
      <c r="C224" s="149">
        <v>46</v>
      </c>
      <c r="D224" s="149">
        <v>32</v>
      </c>
      <c r="E224" s="149"/>
      <c r="F224" s="150">
        <v>295060</v>
      </c>
      <c r="G224" s="150">
        <v>625070</v>
      </c>
      <c r="H224" s="151">
        <v>2547</v>
      </c>
    </row>
    <row r="225" spans="1:8" ht="18" customHeight="1" collapsed="1">
      <c r="A225" s="3"/>
      <c r="B225" s="148" t="s">
        <v>385</v>
      </c>
      <c r="C225" s="152">
        <f>SUM($C$219:$C$224)</f>
        <v>57</v>
      </c>
      <c r="D225" s="152">
        <f>SUM($D$219:$D$224)</f>
        <v>43</v>
      </c>
      <c r="E225" s="152">
        <f>SUM($E$219:$E$224)</f>
        <v>0</v>
      </c>
      <c r="F225" s="153">
        <f>SUM($F$219:$F$224)</f>
        <v>630004</v>
      </c>
      <c r="G225" s="153">
        <f>SUM($G$219:$G$224)</f>
        <v>652997.26</v>
      </c>
      <c r="H225" s="154">
        <f>SUM($H$219:$H$224)</f>
        <v>2547</v>
      </c>
    </row>
    <row r="226" spans="1:8" ht="18" hidden="1" customHeight="1" outlineLevel="1">
      <c r="A226" s="3" t="s">
        <v>203</v>
      </c>
      <c r="B226" s="148"/>
      <c r="C226" s="149">
        <v>1</v>
      </c>
      <c r="D226" s="149">
        <v>3</v>
      </c>
      <c r="E226" s="149">
        <v>0</v>
      </c>
      <c r="F226" s="150">
        <v>500</v>
      </c>
      <c r="G226" s="150">
        <v>9542</v>
      </c>
      <c r="H226" s="151">
        <v>0</v>
      </c>
    </row>
    <row r="227" spans="1:8" ht="18" hidden="1" customHeight="1" outlineLevel="1">
      <c r="A227" s="3" t="s">
        <v>205</v>
      </c>
      <c r="B227" s="148"/>
      <c r="C227" s="149">
        <v>0</v>
      </c>
      <c r="D227" s="149">
        <v>2</v>
      </c>
      <c r="E227" s="149">
        <v>0</v>
      </c>
      <c r="F227" s="150">
        <v>0</v>
      </c>
      <c r="G227" s="150">
        <v>-4892</v>
      </c>
      <c r="H227" s="151">
        <v>0</v>
      </c>
    </row>
    <row r="228" spans="1:8" ht="18" hidden="1" customHeight="1" outlineLevel="1">
      <c r="A228" s="3" t="s">
        <v>206</v>
      </c>
      <c r="B228" s="148"/>
      <c r="C228" s="149">
        <v>0</v>
      </c>
      <c r="D228" s="149">
        <v>0</v>
      </c>
      <c r="E228" s="149">
        <v>0</v>
      </c>
      <c r="F228" s="150">
        <v>0</v>
      </c>
      <c r="G228" s="150">
        <v>0</v>
      </c>
      <c r="H228" s="151">
        <v>0</v>
      </c>
    </row>
    <row r="229" spans="1:8" ht="18" hidden="1" customHeight="1" outlineLevel="1">
      <c r="A229" s="3" t="s">
        <v>207</v>
      </c>
      <c r="B229" s="148"/>
      <c r="C229" s="149">
        <v>0</v>
      </c>
      <c r="D229" s="149">
        <v>1</v>
      </c>
      <c r="E229" s="149">
        <v>0</v>
      </c>
      <c r="F229" s="150">
        <v>30000</v>
      </c>
      <c r="G229" s="150">
        <v>6840.65</v>
      </c>
      <c r="H229" s="151">
        <v>0</v>
      </c>
    </row>
    <row r="230" spans="1:8" ht="18" customHeight="1" collapsed="1">
      <c r="A230" s="3"/>
      <c r="B230" s="148" t="s">
        <v>386</v>
      </c>
      <c r="C230" s="152">
        <f>SUM($C$226:$C$229)</f>
        <v>1</v>
      </c>
      <c r="D230" s="152">
        <f>SUM($D$226:$D$229)</f>
        <v>6</v>
      </c>
      <c r="E230" s="152">
        <f>SUM($E$226:$E$229)</f>
        <v>0</v>
      </c>
      <c r="F230" s="153">
        <f>SUM($F$226:$F$229)</f>
        <v>30500</v>
      </c>
      <c r="G230" s="153">
        <f>SUM($G$226:$G$229)</f>
        <v>11490.65</v>
      </c>
      <c r="H230" s="154">
        <f>SUM($H$226:$H$229)</f>
        <v>0</v>
      </c>
    </row>
    <row r="231" spans="1:8" ht="18" hidden="1" customHeight="1" outlineLevel="1">
      <c r="A231" s="3" t="s">
        <v>206</v>
      </c>
      <c r="B231" s="148"/>
      <c r="C231" s="149">
        <v>0</v>
      </c>
      <c r="D231" s="149">
        <v>0</v>
      </c>
      <c r="E231" s="149">
        <v>0</v>
      </c>
      <c r="F231" s="150">
        <v>0</v>
      </c>
      <c r="G231" s="150">
        <v>0</v>
      </c>
      <c r="H231" s="151">
        <v>0</v>
      </c>
    </row>
    <row r="232" spans="1:8" ht="18" hidden="1" customHeight="1" outlineLevel="1">
      <c r="A232" s="3" t="s">
        <v>207</v>
      </c>
      <c r="B232" s="148"/>
      <c r="C232" s="149">
        <v>0</v>
      </c>
      <c r="D232" s="149">
        <v>1</v>
      </c>
      <c r="E232" s="149">
        <v>0</v>
      </c>
      <c r="F232" s="150">
        <v>50000</v>
      </c>
      <c r="G232" s="150">
        <v>7284.5</v>
      </c>
      <c r="H232" s="151">
        <v>0</v>
      </c>
    </row>
    <row r="233" spans="1:8" ht="18" customHeight="1" collapsed="1">
      <c r="A233" s="3"/>
      <c r="B233" s="148" t="s">
        <v>387</v>
      </c>
      <c r="C233" s="152">
        <f>SUM($C$231:$C$232)</f>
        <v>0</v>
      </c>
      <c r="D233" s="152">
        <f>SUM($D$231:$D$232)</f>
        <v>1</v>
      </c>
      <c r="E233" s="152">
        <f>SUM($E$231:$E$232)</f>
        <v>0</v>
      </c>
      <c r="F233" s="153">
        <f>SUM($F$231:$F$232)</f>
        <v>50000</v>
      </c>
      <c r="G233" s="153">
        <f>SUM($G$231:$G$232)</f>
        <v>7284.5</v>
      </c>
      <c r="H233" s="154">
        <f>SUM($H$231:$H$232)</f>
        <v>0</v>
      </c>
    </row>
    <row r="234" spans="1:8" ht="18" hidden="1" customHeight="1" outlineLevel="1">
      <c r="A234" s="3" t="s">
        <v>207</v>
      </c>
      <c r="B234" s="148"/>
      <c r="C234" s="149">
        <v>2</v>
      </c>
      <c r="D234" s="149">
        <v>3</v>
      </c>
      <c r="E234" s="149">
        <v>0</v>
      </c>
      <c r="F234" s="150">
        <v>0</v>
      </c>
      <c r="G234" s="150">
        <v>1163</v>
      </c>
      <c r="H234" s="151">
        <v>0</v>
      </c>
    </row>
    <row r="235" spans="1:8" ht="18" hidden="1" customHeight="1" outlineLevel="1">
      <c r="A235" s="3" t="s">
        <v>208</v>
      </c>
      <c r="B235" s="148"/>
      <c r="C235" s="149">
        <v>2</v>
      </c>
      <c r="D235" s="149">
        <v>1</v>
      </c>
      <c r="E235" s="149">
        <v>0</v>
      </c>
      <c r="F235" s="150">
        <v>1000</v>
      </c>
      <c r="G235" s="150">
        <v>27768</v>
      </c>
      <c r="H235" s="151"/>
    </row>
    <row r="236" spans="1:8" ht="18" customHeight="1" collapsed="1">
      <c r="A236" s="3"/>
      <c r="B236" s="148" t="s">
        <v>388</v>
      </c>
      <c r="C236" s="152">
        <f>SUM($C$234:$C$235)</f>
        <v>4</v>
      </c>
      <c r="D236" s="152">
        <f>SUM($D$234:$D$235)</f>
        <v>4</v>
      </c>
      <c r="E236" s="152">
        <f>SUM($E$234:$E$235)</f>
        <v>0</v>
      </c>
      <c r="F236" s="153">
        <f>SUM($F$234:$F$235)</f>
        <v>1000</v>
      </c>
      <c r="G236" s="153">
        <f>SUM($G$234:$G$235)</f>
        <v>28931</v>
      </c>
      <c r="H236" s="154">
        <f>SUM($H$234:$H$235)</f>
        <v>0</v>
      </c>
    </row>
    <row r="237" spans="1:8" ht="18" hidden="1" customHeight="1" outlineLevel="1">
      <c r="A237" s="3" t="s">
        <v>203</v>
      </c>
      <c r="B237" s="148"/>
      <c r="C237" s="149">
        <v>35</v>
      </c>
      <c r="D237" s="149">
        <v>32</v>
      </c>
      <c r="E237" s="149">
        <v>0</v>
      </c>
      <c r="F237" s="150">
        <v>683802.69</v>
      </c>
      <c r="G237" s="150">
        <v>201891.55</v>
      </c>
      <c r="H237" s="151">
        <v>0</v>
      </c>
    </row>
    <row r="238" spans="1:8" ht="18" hidden="1" customHeight="1" outlineLevel="1">
      <c r="A238" s="3" t="s">
        <v>204</v>
      </c>
      <c r="B238" s="148"/>
      <c r="C238" s="149">
        <v>7</v>
      </c>
      <c r="D238" s="149">
        <v>7</v>
      </c>
      <c r="E238" s="149">
        <v>0</v>
      </c>
      <c r="F238" s="150">
        <v>133416</v>
      </c>
      <c r="G238" s="150">
        <v>48706</v>
      </c>
      <c r="H238" s="151">
        <v>0</v>
      </c>
    </row>
    <row r="239" spans="1:8" ht="18" hidden="1" customHeight="1" outlineLevel="1">
      <c r="A239" s="3" t="s">
        <v>205</v>
      </c>
      <c r="B239" s="148"/>
      <c r="C239" s="149">
        <v>98</v>
      </c>
      <c r="D239" s="149">
        <v>104</v>
      </c>
      <c r="E239" s="149">
        <v>0</v>
      </c>
      <c r="F239" s="150">
        <v>296036.17</v>
      </c>
      <c r="G239" s="150">
        <v>75801</v>
      </c>
      <c r="H239" s="151">
        <v>0</v>
      </c>
    </row>
    <row r="240" spans="1:8" ht="18" hidden="1" customHeight="1" outlineLevel="1">
      <c r="A240" s="3" t="s">
        <v>206</v>
      </c>
      <c r="B240" s="148"/>
      <c r="C240" s="149">
        <v>18</v>
      </c>
      <c r="D240" s="149">
        <v>24</v>
      </c>
      <c r="E240" s="149">
        <v>0</v>
      </c>
      <c r="F240" s="150">
        <v>-14756.76</v>
      </c>
      <c r="G240" s="150">
        <v>-15796.24</v>
      </c>
      <c r="H240" s="151">
        <v>0</v>
      </c>
    </row>
    <row r="241" spans="1:8" ht="18" hidden="1" customHeight="1" outlineLevel="1">
      <c r="A241" s="3" t="s">
        <v>207</v>
      </c>
      <c r="B241" s="148"/>
      <c r="C241" s="149">
        <v>108</v>
      </c>
      <c r="D241" s="149">
        <v>157</v>
      </c>
      <c r="E241" s="149">
        <v>0</v>
      </c>
      <c r="F241" s="150">
        <v>907970.4</v>
      </c>
      <c r="G241" s="150">
        <v>592806.41</v>
      </c>
      <c r="H241" s="151">
        <v>0</v>
      </c>
    </row>
    <row r="242" spans="1:8" ht="18" hidden="1" customHeight="1" outlineLevel="1">
      <c r="A242" s="3" t="s">
        <v>209</v>
      </c>
      <c r="B242" s="148"/>
      <c r="C242" s="149">
        <v>1</v>
      </c>
      <c r="D242" s="149">
        <v>0</v>
      </c>
      <c r="E242" s="149">
        <v>0</v>
      </c>
      <c r="F242" s="150">
        <v>0</v>
      </c>
      <c r="G242" s="150">
        <v>0</v>
      </c>
      <c r="H242" s="151">
        <v>0</v>
      </c>
    </row>
    <row r="243" spans="1:8" ht="18" hidden="1" customHeight="1" outlineLevel="1">
      <c r="A243" s="3" t="s">
        <v>210</v>
      </c>
      <c r="B243" s="148"/>
      <c r="C243" s="149">
        <v>1</v>
      </c>
      <c r="D243" s="149">
        <v>1</v>
      </c>
      <c r="E243" s="149"/>
      <c r="F243" s="150">
        <v>7313</v>
      </c>
      <c r="G243" s="150">
        <v>15316</v>
      </c>
      <c r="H243" s="151"/>
    </row>
    <row r="244" spans="1:8" ht="18" hidden="1" customHeight="1" outlineLevel="1">
      <c r="A244" s="3" t="s">
        <v>211</v>
      </c>
      <c r="B244" s="148"/>
      <c r="C244" s="149">
        <v>7</v>
      </c>
      <c r="D244" s="149">
        <v>5</v>
      </c>
      <c r="E244" s="149">
        <v>0</v>
      </c>
      <c r="F244" s="150">
        <v>6373</v>
      </c>
      <c r="G244" s="150">
        <v>4599</v>
      </c>
      <c r="H244" s="151">
        <v>0</v>
      </c>
    </row>
    <row r="245" spans="1:8" ht="18" hidden="1" customHeight="1" outlineLevel="1">
      <c r="A245" s="3" t="s">
        <v>212</v>
      </c>
      <c r="B245" s="148"/>
      <c r="C245" s="149">
        <v>1</v>
      </c>
      <c r="D245" s="149">
        <v>1</v>
      </c>
      <c r="E245" s="149"/>
      <c r="F245" s="150">
        <v>210</v>
      </c>
      <c r="G245" s="150"/>
      <c r="H245" s="151">
        <v>0</v>
      </c>
    </row>
    <row r="246" spans="1:8" ht="18" hidden="1" customHeight="1" outlineLevel="1">
      <c r="A246" s="3" t="s">
        <v>212</v>
      </c>
      <c r="B246" s="148"/>
      <c r="C246" s="149">
        <v>1</v>
      </c>
      <c r="D246" s="149"/>
      <c r="E246" s="149">
        <v>1</v>
      </c>
      <c r="F246" s="150"/>
      <c r="G246" s="150">
        <v>0</v>
      </c>
      <c r="H246" s="151">
        <v>0</v>
      </c>
    </row>
    <row r="247" spans="1:8" ht="18" hidden="1" customHeight="1" outlineLevel="1">
      <c r="A247" s="3" t="s">
        <v>214</v>
      </c>
      <c r="B247" s="148"/>
      <c r="C247" s="149">
        <v>16</v>
      </c>
      <c r="D247" s="149"/>
      <c r="E247" s="149">
        <v>8</v>
      </c>
      <c r="F247" s="150"/>
      <c r="G247" s="150"/>
      <c r="H247" s="151"/>
    </row>
    <row r="248" spans="1:8" ht="18" hidden="1" customHeight="1" outlineLevel="1">
      <c r="A248" s="3" t="s">
        <v>218</v>
      </c>
      <c r="B248" s="148"/>
      <c r="C248" s="149">
        <v>269</v>
      </c>
      <c r="D248" s="149">
        <v>76</v>
      </c>
      <c r="E248" s="149">
        <v>11</v>
      </c>
      <c r="F248" s="150">
        <v>190931.0816</v>
      </c>
      <c r="G248" s="150">
        <v>163474.98809999999</v>
      </c>
      <c r="H248" s="151">
        <v>-83738.220300000001</v>
      </c>
    </row>
    <row r="249" spans="1:8" ht="18" hidden="1" customHeight="1" outlineLevel="1">
      <c r="A249" s="3" t="s">
        <v>219</v>
      </c>
      <c r="B249" s="148"/>
      <c r="C249" s="149">
        <v>1</v>
      </c>
      <c r="D249" s="149"/>
      <c r="E249" s="149"/>
      <c r="F249" s="150">
        <v>4326</v>
      </c>
      <c r="G249" s="150">
        <v>579</v>
      </c>
      <c r="H249" s="151">
        <v>95</v>
      </c>
    </row>
    <row r="250" spans="1:8" ht="18" customHeight="1" collapsed="1">
      <c r="A250" s="3"/>
      <c r="B250" s="148" t="s">
        <v>389</v>
      </c>
      <c r="C250" s="152">
        <f>SUM($C$237:$C$249)</f>
        <v>563</v>
      </c>
      <c r="D250" s="152">
        <f>SUM($D$237:$D$249)</f>
        <v>407</v>
      </c>
      <c r="E250" s="152">
        <f>SUM($E$237:$E$249)</f>
        <v>20</v>
      </c>
      <c r="F250" s="153">
        <f>SUM($F$237:$F$249)</f>
        <v>2215621.5816000002</v>
      </c>
      <c r="G250" s="153">
        <f>SUM($G$237:$G$249)</f>
        <v>1087377.7080999999</v>
      </c>
      <c r="H250" s="154">
        <f>SUM($H$237:$H$249)</f>
        <v>-83643.220300000001</v>
      </c>
    </row>
    <row r="251" spans="1:8" ht="18" hidden="1" customHeight="1" outlineLevel="1">
      <c r="A251" s="3" t="s">
        <v>205</v>
      </c>
      <c r="B251" s="148"/>
      <c r="C251" s="149">
        <v>1</v>
      </c>
      <c r="D251" s="149">
        <v>0</v>
      </c>
      <c r="E251" s="149">
        <v>0</v>
      </c>
      <c r="F251" s="150">
        <v>0</v>
      </c>
      <c r="G251" s="150">
        <v>0</v>
      </c>
      <c r="H251" s="151">
        <v>0</v>
      </c>
    </row>
    <row r="252" spans="1:8" ht="18" hidden="1" customHeight="1" outlineLevel="1">
      <c r="A252" s="3" t="s">
        <v>207</v>
      </c>
      <c r="B252" s="148"/>
      <c r="C252" s="149">
        <v>3</v>
      </c>
      <c r="D252" s="149">
        <v>0</v>
      </c>
      <c r="E252" s="149">
        <v>0</v>
      </c>
      <c r="F252" s="150">
        <v>0</v>
      </c>
      <c r="G252" s="150">
        <v>0</v>
      </c>
      <c r="H252" s="151">
        <v>0</v>
      </c>
    </row>
    <row r="253" spans="1:8" ht="18" customHeight="1" collapsed="1">
      <c r="A253" s="3"/>
      <c r="B253" s="148" t="s">
        <v>391</v>
      </c>
      <c r="C253" s="152">
        <f>SUM($C$251:$C$252)</f>
        <v>4</v>
      </c>
      <c r="D253" s="152">
        <f>SUM($D$251:$D$252)</f>
        <v>0</v>
      </c>
      <c r="E253" s="152">
        <f>SUM($E$251:$E$252)</f>
        <v>0</v>
      </c>
      <c r="F253" s="153">
        <f>SUM($F$251:$F$252)</f>
        <v>0</v>
      </c>
      <c r="G253" s="153">
        <f>SUM($G$251:$G$252)</f>
        <v>0</v>
      </c>
      <c r="H253" s="154">
        <f>SUM($H$251:$H$252)</f>
        <v>0</v>
      </c>
    </row>
    <row r="254" spans="1:8" ht="18" hidden="1" customHeight="1" outlineLevel="1">
      <c r="A254" s="3" t="s">
        <v>217</v>
      </c>
      <c r="B254" s="148"/>
      <c r="C254" s="149">
        <v>2</v>
      </c>
      <c r="D254" s="149">
        <v>0</v>
      </c>
      <c r="E254" s="149">
        <v>0</v>
      </c>
      <c r="F254" s="150">
        <v>10327</v>
      </c>
      <c r="G254" s="150">
        <v>28173</v>
      </c>
      <c r="H254" s="151">
        <v>0</v>
      </c>
    </row>
    <row r="255" spans="1:8" ht="18" hidden="1" customHeight="1" outlineLevel="1">
      <c r="A255" s="3" t="s">
        <v>219</v>
      </c>
      <c r="B255" s="148"/>
      <c r="C255" s="149"/>
      <c r="D255" s="149"/>
      <c r="E255" s="149"/>
      <c r="F255" s="150">
        <v>10000</v>
      </c>
      <c r="G255" s="150"/>
      <c r="H255" s="151"/>
    </row>
    <row r="256" spans="1:8" ht="18" customHeight="1" collapsed="1">
      <c r="A256" s="3"/>
      <c r="B256" s="148" t="s">
        <v>392</v>
      </c>
      <c r="C256" s="152">
        <f>SUM($C$254:$C$255)</f>
        <v>2</v>
      </c>
      <c r="D256" s="152">
        <f>SUM($D$254:$D$255)</f>
        <v>0</v>
      </c>
      <c r="E256" s="152">
        <f>SUM($E$254:$E$255)</f>
        <v>0</v>
      </c>
      <c r="F256" s="153">
        <f>SUM($F$254:$F$255)</f>
        <v>20327</v>
      </c>
      <c r="G256" s="153">
        <f>SUM($G$254:$G$255)</f>
        <v>28173</v>
      </c>
      <c r="H256" s="154">
        <f>SUM($H$254:$H$255)</f>
        <v>0</v>
      </c>
    </row>
    <row r="257" spans="1:8" ht="18" hidden="1" customHeight="1" outlineLevel="1">
      <c r="A257" s="3" t="s">
        <v>206</v>
      </c>
      <c r="B257" s="148"/>
      <c r="C257" s="149">
        <v>0</v>
      </c>
      <c r="D257" s="149">
        <v>0</v>
      </c>
      <c r="E257" s="149">
        <v>0</v>
      </c>
      <c r="F257" s="150">
        <v>0</v>
      </c>
      <c r="G257" s="150">
        <v>0</v>
      </c>
      <c r="H257" s="151">
        <v>0</v>
      </c>
    </row>
    <row r="258" spans="1:8" ht="18" customHeight="1" collapsed="1">
      <c r="A258" s="3"/>
      <c r="B258" s="148" t="s">
        <v>451</v>
      </c>
      <c r="C258" s="152">
        <f>SUM($C$257:$C$257)</f>
        <v>0</v>
      </c>
      <c r="D258" s="152">
        <f>SUM($D$257:$D$257)</f>
        <v>0</v>
      </c>
      <c r="E258" s="152">
        <f>SUM($E$257:$E$257)</f>
        <v>0</v>
      </c>
      <c r="F258" s="153">
        <f>SUM($F$257:$F$257)</f>
        <v>0</v>
      </c>
      <c r="G258" s="153">
        <f>SUM($G$257:$G$257)</f>
        <v>0</v>
      </c>
      <c r="H258" s="154">
        <f>SUM($H$257:$H$257)</f>
        <v>0</v>
      </c>
    </row>
    <row r="259" spans="1:8" ht="18" hidden="1" customHeight="1" outlineLevel="1">
      <c r="A259" s="3" t="s">
        <v>206</v>
      </c>
      <c r="B259" s="148"/>
      <c r="C259" s="149">
        <v>0</v>
      </c>
      <c r="D259" s="149">
        <v>1</v>
      </c>
      <c r="E259" s="149">
        <v>0</v>
      </c>
      <c r="F259" s="150">
        <v>0</v>
      </c>
      <c r="G259" s="150">
        <v>2267.6799999999998</v>
      </c>
      <c r="H259" s="151">
        <v>0</v>
      </c>
    </row>
    <row r="260" spans="1:8" ht="18" customHeight="1" collapsed="1">
      <c r="A260" s="3"/>
      <c r="B260" s="148" t="s">
        <v>394</v>
      </c>
      <c r="C260" s="152">
        <f>SUM($C$259:$C$259)</f>
        <v>0</v>
      </c>
      <c r="D260" s="152">
        <f>SUM($D$259:$D$259)</f>
        <v>1</v>
      </c>
      <c r="E260" s="152">
        <f>SUM($E$259:$E$259)</f>
        <v>0</v>
      </c>
      <c r="F260" s="153">
        <f>SUM($F$259:$F$259)</f>
        <v>0</v>
      </c>
      <c r="G260" s="153">
        <f>SUM($G$259:$G$259)</f>
        <v>2267.6799999999998</v>
      </c>
      <c r="H260" s="154">
        <f>SUM($H$259:$H$259)</f>
        <v>0</v>
      </c>
    </row>
    <row r="261" spans="1:8" ht="18" hidden="1" customHeight="1" outlineLevel="1">
      <c r="A261" s="3" t="s">
        <v>204</v>
      </c>
      <c r="B261" s="148"/>
      <c r="C261" s="149">
        <v>1</v>
      </c>
      <c r="D261" s="149">
        <v>1</v>
      </c>
      <c r="E261" s="149">
        <v>0</v>
      </c>
      <c r="F261" s="150">
        <v>0</v>
      </c>
      <c r="G261" s="150">
        <v>33292</v>
      </c>
      <c r="H261" s="151">
        <v>0</v>
      </c>
    </row>
    <row r="262" spans="1:8" ht="18" hidden="1" customHeight="1" outlineLevel="1">
      <c r="A262" s="3" t="s">
        <v>207</v>
      </c>
      <c r="B262" s="148"/>
      <c r="C262" s="149">
        <v>0</v>
      </c>
      <c r="D262" s="149">
        <v>1</v>
      </c>
      <c r="E262" s="149">
        <v>0</v>
      </c>
      <c r="F262" s="150">
        <v>0</v>
      </c>
      <c r="G262" s="150">
        <v>726.5</v>
      </c>
      <c r="H262" s="151">
        <v>0</v>
      </c>
    </row>
    <row r="263" spans="1:8" ht="18" customHeight="1" collapsed="1">
      <c r="A263" s="3"/>
      <c r="B263" s="148" t="s">
        <v>395</v>
      </c>
      <c r="C263" s="152">
        <f>SUM($C$261:$C$262)</f>
        <v>1</v>
      </c>
      <c r="D263" s="152">
        <f>SUM($D$261:$D$262)</f>
        <v>2</v>
      </c>
      <c r="E263" s="152">
        <f>SUM($E$261:$E$262)</f>
        <v>0</v>
      </c>
      <c r="F263" s="153">
        <f>SUM($F$261:$F$262)</f>
        <v>0</v>
      </c>
      <c r="G263" s="153">
        <f>SUM($G$261:$G$262)</f>
        <v>34018.5</v>
      </c>
      <c r="H263" s="154">
        <f>SUM($H$261:$H$262)</f>
        <v>0</v>
      </c>
    </row>
    <row r="264" spans="1:8" ht="18" hidden="1" customHeight="1" outlineLevel="1">
      <c r="A264" s="3" t="s">
        <v>203</v>
      </c>
      <c r="B264" s="148"/>
      <c r="C264" s="149">
        <v>1</v>
      </c>
      <c r="D264" s="149">
        <v>3</v>
      </c>
      <c r="E264" s="149">
        <v>0</v>
      </c>
      <c r="F264" s="150">
        <v>51000</v>
      </c>
      <c r="G264" s="150">
        <v>16326.8</v>
      </c>
      <c r="H264" s="151">
        <v>0</v>
      </c>
    </row>
    <row r="265" spans="1:8" ht="18" hidden="1" customHeight="1" outlineLevel="1">
      <c r="A265" s="3" t="s">
        <v>205</v>
      </c>
      <c r="B265" s="148"/>
      <c r="C265" s="149">
        <v>3</v>
      </c>
      <c r="D265" s="149">
        <v>4</v>
      </c>
      <c r="E265" s="149">
        <v>0</v>
      </c>
      <c r="F265" s="150">
        <v>4233.75</v>
      </c>
      <c r="G265" s="150">
        <v>14098</v>
      </c>
      <c r="H265" s="151">
        <v>0</v>
      </c>
    </row>
    <row r="266" spans="1:8" ht="18" hidden="1" customHeight="1" outlineLevel="1">
      <c r="A266" s="3" t="s">
        <v>206</v>
      </c>
      <c r="B266" s="148"/>
      <c r="C266" s="149">
        <v>0</v>
      </c>
      <c r="D266" s="149">
        <v>3</v>
      </c>
      <c r="E266" s="149">
        <v>0</v>
      </c>
      <c r="F266" s="150">
        <v>185000</v>
      </c>
      <c r="G266" s="150">
        <v>11607.55</v>
      </c>
      <c r="H266" s="151">
        <v>0</v>
      </c>
    </row>
    <row r="267" spans="1:8" ht="18" hidden="1" customHeight="1" outlineLevel="1">
      <c r="A267" s="3" t="s">
        <v>207</v>
      </c>
      <c r="B267" s="148"/>
      <c r="C267" s="149">
        <v>3</v>
      </c>
      <c r="D267" s="149">
        <v>5</v>
      </c>
      <c r="E267" s="149">
        <v>0</v>
      </c>
      <c r="F267" s="150">
        <v>14500</v>
      </c>
      <c r="G267" s="150">
        <v>6438.5</v>
      </c>
      <c r="H267" s="151">
        <v>0</v>
      </c>
    </row>
    <row r="268" spans="1:8" ht="18" hidden="1" customHeight="1" outlineLevel="1">
      <c r="A268" s="3" t="s">
        <v>217</v>
      </c>
      <c r="B268" s="148"/>
      <c r="C268" s="149">
        <v>1</v>
      </c>
      <c r="D268" s="149">
        <v>0</v>
      </c>
      <c r="E268" s="149">
        <v>0</v>
      </c>
      <c r="F268" s="150">
        <v>17481</v>
      </c>
      <c r="G268" s="150">
        <v>-17481</v>
      </c>
      <c r="H268" s="151">
        <v>3254</v>
      </c>
    </row>
    <row r="269" spans="1:8" ht="18" hidden="1" customHeight="1" outlineLevel="1">
      <c r="A269" s="3" t="s">
        <v>218</v>
      </c>
      <c r="B269" s="148"/>
      <c r="C269" s="149">
        <v>5</v>
      </c>
      <c r="D269" s="149">
        <v>1</v>
      </c>
      <c r="E269" s="149">
        <v>1</v>
      </c>
      <c r="F269" s="150">
        <v>4404.2696999999998</v>
      </c>
      <c r="G269" s="150">
        <v>3770.931</v>
      </c>
      <c r="H269" s="151">
        <v>0</v>
      </c>
    </row>
    <row r="270" spans="1:8" ht="18" customHeight="1" collapsed="1">
      <c r="A270" s="3"/>
      <c r="B270" s="148" t="s">
        <v>396</v>
      </c>
      <c r="C270" s="152">
        <f>SUM($C$264:$C$269)</f>
        <v>13</v>
      </c>
      <c r="D270" s="152">
        <f>SUM($D$264:$D$269)</f>
        <v>16</v>
      </c>
      <c r="E270" s="152">
        <f>SUM($E$264:$E$269)</f>
        <v>1</v>
      </c>
      <c r="F270" s="153">
        <f>SUM($F$264:$F$269)</f>
        <v>276619.0197</v>
      </c>
      <c r="G270" s="153">
        <f>SUM($G$264:$G$269)</f>
        <v>34760.780999999995</v>
      </c>
      <c r="H270" s="154">
        <f>SUM($H$264:$H$269)</f>
        <v>3254</v>
      </c>
    </row>
    <row r="271" spans="1:8" ht="18" hidden="1" customHeight="1" outlineLevel="1">
      <c r="A271" s="3" t="s">
        <v>206</v>
      </c>
      <c r="B271" s="148"/>
      <c r="C271" s="149">
        <v>0</v>
      </c>
      <c r="D271" s="149">
        <v>1</v>
      </c>
      <c r="E271" s="149">
        <v>0</v>
      </c>
      <c r="F271" s="150">
        <v>0</v>
      </c>
      <c r="G271" s="150">
        <v>481.5</v>
      </c>
      <c r="H271" s="151">
        <v>0</v>
      </c>
    </row>
    <row r="272" spans="1:8" ht="18" hidden="1" customHeight="1" outlineLevel="1">
      <c r="A272" s="3" t="s">
        <v>207</v>
      </c>
      <c r="B272" s="148"/>
      <c r="C272" s="149">
        <v>1</v>
      </c>
      <c r="D272" s="149">
        <v>4</v>
      </c>
      <c r="E272" s="149">
        <v>0</v>
      </c>
      <c r="F272" s="150">
        <v>217500</v>
      </c>
      <c r="G272" s="150">
        <v>28519.5</v>
      </c>
      <c r="H272" s="151">
        <v>0</v>
      </c>
    </row>
    <row r="273" spans="1:8" ht="18" customHeight="1" collapsed="1">
      <c r="A273" s="3"/>
      <c r="B273" s="148" t="s">
        <v>397</v>
      </c>
      <c r="C273" s="152">
        <f>SUM($C$271:$C$272)</f>
        <v>1</v>
      </c>
      <c r="D273" s="152">
        <f>SUM($D$271:$D$272)</f>
        <v>5</v>
      </c>
      <c r="E273" s="152">
        <f>SUM($E$271:$E$272)</f>
        <v>0</v>
      </c>
      <c r="F273" s="153">
        <f>SUM($F$271:$F$272)</f>
        <v>217500</v>
      </c>
      <c r="G273" s="153">
        <f>SUM($G$271:$G$272)</f>
        <v>29001</v>
      </c>
      <c r="H273" s="154">
        <f>SUM($H$271:$H$272)</f>
        <v>0</v>
      </c>
    </row>
    <row r="274" spans="1:8" ht="18" hidden="1" customHeight="1" outlineLevel="1">
      <c r="A274" s="3" t="s">
        <v>203</v>
      </c>
      <c r="B274" s="148"/>
      <c r="C274" s="149">
        <v>1</v>
      </c>
      <c r="D274" s="149">
        <v>0</v>
      </c>
      <c r="E274" s="149">
        <v>0</v>
      </c>
      <c r="F274" s="150">
        <v>0</v>
      </c>
      <c r="G274" s="150">
        <v>0</v>
      </c>
      <c r="H274" s="151">
        <v>0</v>
      </c>
    </row>
    <row r="275" spans="1:8" ht="18" hidden="1" customHeight="1" outlineLevel="1">
      <c r="A275" s="3" t="s">
        <v>206</v>
      </c>
      <c r="B275" s="148"/>
      <c r="C275" s="149">
        <v>0</v>
      </c>
      <c r="D275" s="149">
        <v>1</v>
      </c>
      <c r="E275" s="149">
        <v>0</v>
      </c>
      <c r="F275" s="150">
        <v>0</v>
      </c>
      <c r="G275" s="150">
        <v>341</v>
      </c>
      <c r="H275" s="151">
        <v>0</v>
      </c>
    </row>
    <row r="276" spans="1:8" ht="18" customHeight="1" collapsed="1">
      <c r="A276" s="3"/>
      <c r="B276" s="148" t="s">
        <v>398</v>
      </c>
      <c r="C276" s="152">
        <f>SUM($C$274:$C$275)</f>
        <v>1</v>
      </c>
      <c r="D276" s="152">
        <f>SUM($D$274:$D$275)</f>
        <v>1</v>
      </c>
      <c r="E276" s="152">
        <f>SUM($E$274:$E$275)</f>
        <v>0</v>
      </c>
      <c r="F276" s="153">
        <f>SUM($F$274:$F$275)</f>
        <v>0</v>
      </c>
      <c r="G276" s="153">
        <f>SUM($G$274:$G$275)</f>
        <v>341</v>
      </c>
      <c r="H276" s="154">
        <f>SUM($H$274:$H$275)</f>
        <v>0</v>
      </c>
    </row>
    <row r="277" spans="1:8" ht="18" hidden="1" customHeight="1" outlineLevel="1">
      <c r="A277" s="3" t="s">
        <v>203</v>
      </c>
      <c r="B277" s="148"/>
      <c r="C277" s="149">
        <v>0</v>
      </c>
      <c r="D277" s="149">
        <v>1</v>
      </c>
      <c r="E277" s="149">
        <v>0</v>
      </c>
      <c r="F277" s="150">
        <v>-7500</v>
      </c>
      <c r="G277" s="150">
        <v>0</v>
      </c>
      <c r="H277" s="151">
        <v>0</v>
      </c>
    </row>
    <row r="278" spans="1:8" ht="18" hidden="1" customHeight="1" outlineLevel="1">
      <c r="A278" s="3" t="s">
        <v>205</v>
      </c>
      <c r="B278" s="148"/>
      <c r="C278" s="149">
        <v>5</v>
      </c>
      <c r="D278" s="149">
        <v>2</v>
      </c>
      <c r="E278" s="149">
        <v>0</v>
      </c>
      <c r="F278" s="150">
        <v>0</v>
      </c>
      <c r="G278" s="150">
        <v>13082</v>
      </c>
      <c r="H278" s="151">
        <v>0</v>
      </c>
    </row>
    <row r="279" spans="1:8" ht="18" hidden="1" customHeight="1" outlineLevel="1">
      <c r="A279" s="3" t="s">
        <v>206</v>
      </c>
      <c r="B279" s="148"/>
      <c r="C279" s="149">
        <v>0</v>
      </c>
      <c r="D279" s="149">
        <v>0</v>
      </c>
      <c r="E279" s="149">
        <v>0</v>
      </c>
      <c r="F279" s="150">
        <v>0</v>
      </c>
      <c r="G279" s="150">
        <v>0</v>
      </c>
      <c r="H279" s="151">
        <v>0</v>
      </c>
    </row>
    <row r="280" spans="1:8" ht="18" hidden="1" customHeight="1" outlineLevel="1">
      <c r="A280" s="3" t="s">
        <v>207</v>
      </c>
      <c r="B280" s="148"/>
      <c r="C280" s="149">
        <v>2</v>
      </c>
      <c r="D280" s="149">
        <v>2</v>
      </c>
      <c r="E280" s="149">
        <v>0</v>
      </c>
      <c r="F280" s="150">
        <v>28470</v>
      </c>
      <c r="G280" s="150">
        <v>3900</v>
      </c>
      <c r="H280" s="151">
        <v>0</v>
      </c>
    </row>
    <row r="281" spans="1:8" ht="18" hidden="1" customHeight="1" outlineLevel="1">
      <c r="A281" s="3" t="s">
        <v>208</v>
      </c>
      <c r="B281" s="148"/>
      <c r="C281" s="149">
        <v>2</v>
      </c>
      <c r="D281" s="149">
        <v>0</v>
      </c>
      <c r="E281" s="149">
        <v>0</v>
      </c>
      <c r="F281" s="150">
        <v>0</v>
      </c>
      <c r="G281" s="150">
        <v>25742</v>
      </c>
      <c r="H281" s="151"/>
    </row>
    <row r="282" spans="1:8" ht="18" hidden="1" customHeight="1" outlineLevel="1">
      <c r="A282" s="3" t="s">
        <v>211</v>
      </c>
      <c r="B282" s="148"/>
      <c r="C282" s="149">
        <v>0</v>
      </c>
      <c r="D282" s="149">
        <v>1</v>
      </c>
      <c r="E282" s="149">
        <v>0</v>
      </c>
      <c r="F282" s="150">
        <v>0</v>
      </c>
      <c r="G282" s="150">
        <v>-1795</v>
      </c>
      <c r="H282" s="151">
        <v>0</v>
      </c>
    </row>
    <row r="283" spans="1:8" ht="18" customHeight="1" collapsed="1">
      <c r="A283" s="3"/>
      <c r="B283" s="148" t="s">
        <v>400</v>
      </c>
      <c r="C283" s="152">
        <f>SUM($C$277:$C$282)</f>
        <v>9</v>
      </c>
      <c r="D283" s="152">
        <f>SUM($D$277:$D$282)</f>
        <v>6</v>
      </c>
      <c r="E283" s="152">
        <f>SUM($E$277:$E$282)</f>
        <v>0</v>
      </c>
      <c r="F283" s="153">
        <f>SUM($F$277:$F$282)</f>
        <v>20970</v>
      </c>
      <c r="G283" s="153">
        <f>SUM($G$277:$G$282)</f>
        <v>40929</v>
      </c>
      <c r="H283" s="154">
        <f>SUM($H$277:$H$282)</f>
        <v>0</v>
      </c>
    </row>
    <row r="284" spans="1:8" ht="18" hidden="1" customHeight="1" outlineLevel="1">
      <c r="A284" s="3" t="s">
        <v>203</v>
      </c>
      <c r="B284" s="148"/>
      <c r="C284" s="149">
        <v>1</v>
      </c>
      <c r="D284" s="149">
        <v>3</v>
      </c>
      <c r="E284" s="149">
        <v>0</v>
      </c>
      <c r="F284" s="150">
        <v>10000</v>
      </c>
      <c r="G284" s="150">
        <v>6506</v>
      </c>
      <c r="H284" s="151">
        <v>0</v>
      </c>
    </row>
    <row r="285" spans="1:8" ht="18" hidden="1" customHeight="1" outlineLevel="1">
      <c r="A285" s="3" t="s">
        <v>204</v>
      </c>
      <c r="B285" s="148"/>
      <c r="C285" s="149">
        <v>1</v>
      </c>
      <c r="D285" s="149">
        <v>1</v>
      </c>
      <c r="E285" s="149">
        <v>0</v>
      </c>
      <c r="F285" s="150">
        <v>0</v>
      </c>
      <c r="G285" s="150">
        <v>6194</v>
      </c>
      <c r="H285" s="151">
        <v>0</v>
      </c>
    </row>
    <row r="286" spans="1:8" ht="18" hidden="1" customHeight="1" outlineLevel="1">
      <c r="A286" s="3" t="s">
        <v>205</v>
      </c>
      <c r="B286" s="148"/>
      <c r="C286" s="149">
        <v>3</v>
      </c>
      <c r="D286" s="149">
        <v>4</v>
      </c>
      <c r="E286" s="149">
        <v>0</v>
      </c>
      <c r="F286" s="150">
        <v>30736.93</v>
      </c>
      <c r="G286" s="150">
        <v>41023</v>
      </c>
      <c r="H286" s="151">
        <v>0</v>
      </c>
    </row>
    <row r="287" spans="1:8" ht="18" hidden="1" customHeight="1" outlineLevel="1">
      <c r="A287" s="3" t="s">
        <v>206</v>
      </c>
      <c r="B287" s="148"/>
      <c r="C287" s="149">
        <v>0</v>
      </c>
      <c r="D287" s="149">
        <v>1</v>
      </c>
      <c r="E287" s="149">
        <v>0</v>
      </c>
      <c r="F287" s="150">
        <v>0</v>
      </c>
      <c r="G287" s="150">
        <v>15000</v>
      </c>
      <c r="H287" s="151">
        <v>0</v>
      </c>
    </row>
    <row r="288" spans="1:8" ht="18" hidden="1" customHeight="1" outlineLevel="1">
      <c r="A288" s="3" t="s">
        <v>207</v>
      </c>
      <c r="B288" s="148"/>
      <c r="C288" s="149">
        <v>2</v>
      </c>
      <c r="D288" s="149">
        <v>2</v>
      </c>
      <c r="E288" s="149">
        <v>0</v>
      </c>
      <c r="F288" s="150">
        <v>0</v>
      </c>
      <c r="G288" s="150">
        <v>23142</v>
      </c>
      <c r="H288" s="151">
        <v>0</v>
      </c>
    </row>
    <row r="289" spans="1:8" ht="18" hidden="1" customHeight="1" outlineLevel="1">
      <c r="A289" s="3" t="s">
        <v>211</v>
      </c>
      <c r="B289" s="148"/>
      <c r="C289" s="149">
        <v>0</v>
      </c>
      <c r="D289" s="149">
        <v>1</v>
      </c>
      <c r="E289" s="149">
        <v>0</v>
      </c>
      <c r="F289" s="150">
        <v>0</v>
      </c>
      <c r="G289" s="150">
        <v>42166</v>
      </c>
      <c r="H289" s="151">
        <v>0</v>
      </c>
    </row>
    <row r="290" spans="1:8" ht="18" hidden="1" customHeight="1" outlineLevel="1">
      <c r="A290" s="3" t="s">
        <v>218</v>
      </c>
      <c r="B290" s="148"/>
      <c r="C290" s="149">
        <v>0</v>
      </c>
      <c r="D290" s="149">
        <v>2</v>
      </c>
      <c r="E290" s="149">
        <v>0</v>
      </c>
      <c r="F290" s="150">
        <v>379.40690000000001</v>
      </c>
      <c r="G290" s="150">
        <v>324.84780000000001</v>
      </c>
      <c r="H290" s="151">
        <v>0</v>
      </c>
    </row>
    <row r="291" spans="1:8" ht="18" customHeight="1" collapsed="1">
      <c r="A291" s="3"/>
      <c r="B291" s="148" t="s">
        <v>401</v>
      </c>
      <c r="C291" s="152">
        <f>SUM($C$284:$C$290)</f>
        <v>7</v>
      </c>
      <c r="D291" s="152">
        <f>SUM($D$284:$D$290)</f>
        <v>14</v>
      </c>
      <c r="E291" s="152">
        <f>SUM($E$284:$E$290)</f>
        <v>0</v>
      </c>
      <c r="F291" s="153">
        <f>SUM($F$284:$F$290)</f>
        <v>41116.336900000002</v>
      </c>
      <c r="G291" s="153">
        <f>SUM($G$284:$G$290)</f>
        <v>134355.84779999999</v>
      </c>
      <c r="H291" s="154">
        <f>SUM($H$284:$H$290)</f>
        <v>0</v>
      </c>
    </row>
    <row r="292" spans="1:8" ht="18" hidden="1" customHeight="1" outlineLevel="1">
      <c r="A292" s="3" t="s">
        <v>218</v>
      </c>
      <c r="B292" s="148"/>
      <c r="C292" s="149">
        <v>0</v>
      </c>
      <c r="D292" s="149">
        <v>0</v>
      </c>
      <c r="E292" s="149">
        <v>0</v>
      </c>
      <c r="F292" s="150">
        <v>0</v>
      </c>
      <c r="G292" s="150">
        <v>0</v>
      </c>
      <c r="H292" s="151">
        <v>0</v>
      </c>
    </row>
    <row r="293" spans="1:8" ht="18" customHeight="1" collapsed="1">
      <c r="A293" s="3"/>
      <c r="B293" s="148" t="s">
        <v>402</v>
      </c>
      <c r="C293" s="152">
        <f>SUM($C$292:$C$292)</f>
        <v>0</v>
      </c>
      <c r="D293" s="152">
        <f>SUM($D$292:$D$292)</f>
        <v>0</v>
      </c>
      <c r="E293" s="152">
        <f>SUM($E$292:$E$292)</f>
        <v>0</v>
      </c>
      <c r="F293" s="153">
        <f>SUM($F$292:$F$292)</f>
        <v>0</v>
      </c>
      <c r="G293" s="153">
        <f>SUM($G$292:$G$292)</f>
        <v>0</v>
      </c>
      <c r="H293" s="154">
        <f>SUM($H$292:$H$292)</f>
        <v>0</v>
      </c>
    </row>
    <row r="294" spans="1:8" ht="18" hidden="1" customHeight="1" outlineLevel="1">
      <c r="A294" s="3" t="s">
        <v>203</v>
      </c>
      <c r="B294" s="148"/>
      <c r="C294" s="149">
        <v>1</v>
      </c>
      <c r="D294" s="149">
        <v>1</v>
      </c>
      <c r="E294" s="149">
        <v>0</v>
      </c>
      <c r="F294" s="150">
        <v>0</v>
      </c>
      <c r="G294" s="150">
        <v>6382.95</v>
      </c>
      <c r="H294" s="151">
        <v>0</v>
      </c>
    </row>
    <row r="295" spans="1:8" ht="18" hidden="1" customHeight="1" outlineLevel="1">
      <c r="A295" s="3" t="s">
        <v>205</v>
      </c>
      <c r="B295" s="148"/>
      <c r="C295" s="149">
        <v>1</v>
      </c>
      <c r="D295" s="149">
        <v>1</v>
      </c>
      <c r="E295" s="149">
        <v>0</v>
      </c>
      <c r="F295" s="150">
        <v>0</v>
      </c>
      <c r="G295" s="150">
        <v>16290</v>
      </c>
      <c r="H295" s="151">
        <v>0</v>
      </c>
    </row>
    <row r="296" spans="1:8" ht="18" hidden="1" customHeight="1" outlineLevel="1">
      <c r="A296" s="3" t="s">
        <v>207</v>
      </c>
      <c r="B296" s="148"/>
      <c r="C296" s="149">
        <v>0</v>
      </c>
      <c r="D296" s="149">
        <v>1</v>
      </c>
      <c r="E296" s="149">
        <v>0</v>
      </c>
      <c r="F296" s="150">
        <v>11332.21</v>
      </c>
      <c r="G296" s="150">
        <v>0</v>
      </c>
      <c r="H296" s="151">
        <v>0</v>
      </c>
    </row>
    <row r="297" spans="1:8" ht="18" customHeight="1" collapsed="1">
      <c r="A297" s="3"/>
      <c r="B297" s="148" t="s">
        <v>403</v>
      </c>
      <c r="C297" s="152">
        <f>SUM($C$294:$C$296)</f>
        <v>2</v>
      </c>
      <c r="D297" s="152">
        <f>SUM($D$294:$D$296)</f>
        <v>3</v>
      </c>
      <c r="E297" s="152">
        <f>SUM($E$294:$E$296)</f>
        <v>0</v>
      </c>
      <c r="F297" s="153">
        <f>SUM($F$294:$F$296)</f>
        <v>11332.21</v>
      </c>
      <c r="G297" s="153">
        <f>SUM($G$294:$G$296)</f>
        <v>22672.95</v>
      </c>
      <c r="H297" s="154">
        <f>SUM($H$294:$H$296)</f>
        <v>0</v>
      </c>
    </row>
    <row r="298" spans="1:8" ht="18" hidden="1" customHeight="1" outlineLevel="1">
      <c r="A298" s="3" t="s">
        <v>205</v>
      </c>
      <c r="B298" s="148"/>
      <c r="C298" s="149">
        <v>0</v>
      </c>
      <c r="D298" s="149">
        <v>1</v>
      </c>
      <c r="E298" s="149">
        <v>0</v>
      </c>
      <c r="F298" s="150">
        <v>0</v>
      </c>
      <c r="G298" s="150">
        <v>4394</v>
      </c>
      <c r="H298" s="151">
        <v>0</v>
      </c>
    </row>
    <row r="299" spans="1:8" ht="18" hidden="1" customHeight="1" outlineLevel="1">
      <c r="A299" s="3" t="s">
        <v>218</v>
      </c>
      <c r="B299" s="148"/>
      <c r="C299" s="149">
        <v>3</v>
      </c>
      <c r="D299" s="149">
        <v>6</v>
      </c>
      <c r="E299" s="149">
        <v>2</v>
      </c>
      <c r="F299" s="150">
        <v>4818</v>
      </c>
      <c r="G299" s="150">
        <v>4125</v>
      </c>
      <c r="H299" s="151">
        <v>-19316</v>
      </c>
    </row>
    <row r="300" spans="1:8" ht="18" customHeight="1" collapsed="1">
      <c r="A300" s="3"/>
      <c r="B300" s="148" t="s">
        <v>404</v>
      </c>
      <c r="C300" s="152">
        <f>SUM($C$298:$C$299)</f>
        <v>3</v>
      </c>
      <c r="D300" s="152">
        <f>SUM($D$298:$D$299)</f>
        <v>7</v>
      </c>
      <c r="E300" s="152">
        <f>SUM($E$298:$E$299)</f>
        <v>2</v>
      </c>
      <c r="F300" s="153">
        <f>SUM($F$298:$F$299)</f>
        <v>4818</v>
      </c>
      <c r="G300" s="153">
        <f>SUM($G$298:$G$299)</f>
        <v>8519</v>
      </c>
      <c r="H300" s="154">
        <f>SUM($H$298:$H$299)</f>
        <v>-19316</v>
      </c>
    </row>
    <row r="301" spans="1:8" ht="18" hidden="1" customHeight="1" outlineLevel="1">
      <c r="A301" s="3" t="s">
        <v>206</v>
      </c>
      <c r="B301" s="148"/>
      <c r="C301" s="149">
        <v>1</v>
      </c>
      <c r="D301" s="149">
        <v>0</v>
      </c>
      <c r="E301" s="149">
        <v>0</v>
      </c>
      <c r="F301" s="150">
        <v>0</v>
      </c>
      <c r="G301" s="150">
        <v>0</v>
      </c>
      <c r="H301" s="151">
        <v>0</v>
      </c>
    </row>
    <row r="302" spans="1:8" ht="18" customHeight="1" collapsed="1">
      <c r="A302" s="3"/>
      <c r="B302" s="148" t="s">
        <v>405</v>
      </c>
      <c r="C302" s="152">
        <f>SUM($C$301:$C$301)</f>
        <v>1</v>
      </c>
      <c r="D302" s="152">
        <f>SUM($D$301:$D$301)</f>
        <v>0</v>
      </c>
      <c r="E302" s="152">
        <f>SUM($E$301:$E$301)</f>
        <v>0</v>
      </c>
      <c r="F302" s="153">
        <f>SUM($F$301:$F$301)</f>
        <v>0</v>
      </c>
      <c r="G302" s="153">
        <f>SUM($G$301:$G$301)</f>
        <v>0</v>
      </c>
      <c r="H302" s="154">
        <f>SUM($H$301:$H$301)</f>
        <v>0</v>
      </c>
    </row>
    <row r="303" spans="1:8" ht="18" hidden="1" customHeight="1" outlineLevel="1">
      <c r="A303" s="3" t="s">
        <v>203</v>
      </c>
      <c r="B303" s="148"/>
      <c r="C303" s="149">
        <v>2</v>
      </c>
      <c r="D303" s="149">
        <v>2</v>
      </c>
      <c r="E303" s="149">
        <v>0</v>
      </c>
      <c r="F303" s="150">
        <v>58000</v>
      </c>
      <c r="G303" s="150">
        <v>13053.5</v>
      </c>
      <c r="H303" s="151">
        <v>0</v>
      </c>
    </row>
    <row r="304" spans="1:8" ht="18" customHeight="1" collapsed="1">
      <c r="A304" s="3"/>
      <c r="B304" s="148" t="s">
        <v>406</v>
      </c>
      <c r="C304" s="152">
        <f>SUM($C$303:$C$303)</f>
        <v>2</v>
      </c>
      <c r="D304" s="152">
        <f>SUM($D$303:$D$303)</f>
        <v>2</v>
      </c>
      <c r="E304" s="152">
        <f>SUM($E$303:$E$303)</f>
        <v>0</v>
      </c>
      <c r="F304" s="153">
        <f>SUM($F$303:$F$303)</f>
        <v>58000</v>
      </c>
      <c r="G304" s="153">
        <f>SUM($G$303:$G$303)</f>
        <v>13053.5</v>
      </c>
      <c r="H304" s="154">
        <f>SUM($H$303:$H$303)</f>
        <v>0</v>
      </c>
    </row>
    <row r="305" spans="1:8" ht="18" hidden="1" customHeight="1" outlineLevel="1">
      <c r="A305" s="3" t="s">
        <v>204</v>
      </c>
      <c r="B305" s="148"/>
      <c r="C305" s="149">
        <v>1</v>
      </c>
      <c r="D305" s="149">
        <v>1</v>
      </c>
      <c r="E305" s="149">
        <v>0</v>
      </c>
      <c r="F305" s="150">
        <v>0</v>
      </c>
      <c r="G305" s="150">
        <v>62</v>
      </c>
      <c r="H305" s="151">
        <v>0</v>
      </c>
    </row>
    <row r="306" spans="1:8" ht="18" hidden="1" customHeight="1" outlineLevel="1">
      <c r="A306" s="3" t="s">
        <v>205</v>
      </c>
      <c r="B306" s="148"/>
      <c r="C306" s="149">
        <v>0</v>
      </c>
      <c r="D306" s="149">
        <v>3</v>
      </c>
      <c r="E306" s="149">
        <v>0</v>
      </c>
      <c r="F306" s="150">
        <v>5000</v>
      </c>
      <c r="G306" s="150">
        <v>275</v>
      </c>
      <c r="H306" s="151">
        <v>0</v>
      </c>
    </row>
    <row r="307" spans="1:8" ht="18" customHeight="1" collapsed="1">
      <c r="A307" s="3"/>
      <c r="B307" s="148" t="s">
        <v>407</v>
      </c>
      <c r="C307" s="152">
        <f>SUM($C$305:$C$306)</f>
        <v>1</v>
      </c>
      <c r="D307" s="152">
        <f>SUM($D$305:$D$306)</f>
        <v>4</v>
      </c>
      <c r="E307" s="152">
        <f>SUM($E$305:$E$306)</f>
        <v>0</v>
      </c>
      <c r="F307" s="153">
        <f>SUM($F$305:$F$306)</f>
        <v>5000</v>
      </c>
      <c r="G307" s="153">
        <f>SUM($G$305:$G$306)</f>
        <v>337</v>
      </c>
      <c r="H307" s="154">
        <f>SUM($H$305:$H$306)</f>
        <v>0</v>
      </c>
    </row>
    <row r="308" spans="1:8">
      <c r="B308" s="484" t="s">
        <v>408</v>
      </c>
      <c r="C308" s="485"/>
      <c r="D308" s="485"/>
      <c r="E308" s="485"/>
      <c r="F308" s="485"/>
      <c r="G308" s="485"/>
      <c r="H308" s="486"/>
    </row>
    <row r="309" spans="1:8" ht="18" hidden="1" customHeight="1" outlineLevel="1">
      <c r="A309" s="3" t="s">
        <v>203</v>
      </c>
      <c r="B309" s="148"/>
      <c r="C309" s="149">
        <v>0</v>
      </c>
      <c r="D309" s="149">
        <v>1</v>
      </c>
      <c r="E309" s="149">
        <v>0</v>
      </c>
      <c r="F309" s="150">
        <v>0</v>
      </c>
      <c r="G309" s="150">
        <v>0</v>
      </c>
      <c r="H309" s="151">
        <v>0</v>
      </c>
    </row>
    <row r="310" spans="1:8" ht="18" hidden="1" customHeight="1" outlineLevel="1">
      <c r="A310" s="3" t="s">
        <v>205</v>
      </c>
      <c r="B310" s="148"/>
      <c r="C310" s="149">
        <v>0</v>
      </c>
      <c r="D310" s="149">
        <v>1</v>
      </c>
      <c r="E310" s="149">
        <v>0</v>
      </c>
      <c r="F310" s="150">
        <v>200</v>
      </c>
      <c r="G310" s="150">
        <v>0</v>
      </c>
      <c r="H310" s="151">
        <v>0</v>
      </c>
    </row>
    <row r="311" spans="1:8" ht="18" hidden="1" customHeight="1" outlineLevel="1">
      <c r="A311" s="3" t="s">
        <v>206</v>
      </c>
      <c r="B311" s="148"/>
      <c r="C311" s="149">
        <v>0</v>
      </c>
      <c r="D311" s="149">
        <v>1</v>
      </c>
      <c r="E311" s="149">
        <v>0</v>
      </c>
      <c r="F311" s="150">
        <v>-4345.4399999999996</v>
      </c>
      <c r="G311" s="150">
        <v>0</v>
      </c>
      <c r="H311" s="151">
        <v>0</v>
      </c>
    </row>
    <row r="312" spans="1:8" ht="18" hidden="1" customHeight="1" outlineLevel="1">
      <c r="A312" s="3" t="s">
        <v>207</v>
      </c>
      <c r="B312" s="148"/>
      <c r="C312" s="149">
        <v>0</v>
      </c>
      <c r="D312" s="149">
        <v>1</v>
      </c>
      <c r="E312" s="149">
        <v>0</v>
      </c>
      <c r="F312" s="150">
        <v>-3600</v>
      </c>
      <c r="G312" s="150">
        <v>0</v>
      </c>
      <c r="H312" s="151">
        <v>0</v>
      </c>
    </row>
    <row r="313" spans="1:8" ht="18" hidden="1" customHeight="1" outlineLevel="1">
      <c r="A313" s="3" t="s">
        <v>213</v>
      </c>
      <c r="B313" s="148"/>
      <c r="C313" s="149">
        <v>0</v>
      </c>
      <c r="D313" s="149">
        <v>1</v>
      </c>
      <c r="E313" s="149"/>
      <c r="F313" s="150">
        <v>-48517</v>
      </c>
      <c r="G313" s="150">
        <v>-1967</v>
      </c>
      <c r="H313" s="151">
        <v>55000</v>
      </c>
    </row>
    <row r="314" spans="1:8" ht="18" hidden="1" customHeight="1" outlineLevel="1">
      <c r="A314" s="3" t="s">
        <v>218</v>
      </c>
      <c r="B314" s="148"/>
      <c r="C314" s="149">
        <v>0</v>
      </c>
      <c r="D314" s="149">
        <v>0</v>
      </c>
      <c r="E314" s="149">
        <v>0</v>
      </c>
      <c r="F314" s="150">
        <v>0</v>
      </c>
      <c r="G314" s="150">
        <v>0</v>
      </c>
      <c r="H314" s="151">
        <v>0</v>
      </c>
    </row>
    <row r="315" spans="1:8" ht="18" hidden="1" customHeight="1" outlineLevel="1">
      <c r="A315" s="3" t="s">
        <v>219</v>
      </c>
      <c r="B315" s="148"/>
      <c r="C315" s="149"/>
      <c r="D315" s="149"/>
      <c r="E315" s="149"/>
      <c r="F315" s="150">
        <v>3980</v>
      </c>
      <c r="G315" s="150">
        <v>194</v>
      </c>
      <c r="H315" s="151"/>
    </row>
    <row r="316" spans="1:8" ht="18" customHeight="1" collapsed="1">
      <c r="A316" s="3"/>
      <c r="B316" s="148" t="s">
        <v>409</v>
      </c>
      <c r="C316" s="152">
        <f>SUM($C$309:$C$315)</f>
        <v>0</v>
      </c>
      <c r="D316" s="152">
        <f>SUM($D$309:$D$315)</f>
        <v>5</v>
      </c>
      <c r="E316" s="152">
        <f>SUM($E$309:$E$315)</f>
        <v>0</v>
      </c>
      <c r="F316" s="153">
        <f>SUM($F$309:$F$315)</f>
        <v>-52282.44</v>
      </c>
      <c r="G316" s="153">
        <f>SUM($G$309:$G$315)</f>
        <v>-1773</v>
      </c>
      <c r="H316" s="154">
        <f>SUM($H$309:$H$315)</f>
        <v>55000</v>
      </c>
    </row>
    <row r="317" spans="1:8" ht="18" hidden="1" customHeight="1" outlineLevel="1">
      <c r="A317" s="3" t="s">
        <v>206</v>
      </c>
      <c r="B317" s="148"/>
      <c r="C317" s="149">
        <v>0</v>
      </c>
      <c r="D317" s="149">
        <v>3</v>
      </c>
      <c r="E317" s="149">
        <v>0</v>
      </c>
      <c r="F317" s="150">
        <v>-49401.38</v>
      </c>
      <c r="G317" s="150">
        <v>-40931.15</v>
      </c>
      <c r="H317" s="151">
        <v>0</v>
      </c>
    </row>
    <row r="318" spans="1:8" ht="18" hidden="1" customHeight="1" outlineLevel="1">
      <c r="A318" s="3" t="s">
        <v>207</v>
      </c>
      <c r="B318" s="148"/>
      <c r="C318" s="149">
        <v>1</v>
      </c>
      <c r="D318" s="149">
        <v>3</v>
      </c>
      <c r="E318" s="149">
        <v>0</v>
      </c>
      <c r="F318" s="150">
        <v>-24000</v>
      </c>
      <c r="G318" s="150">
        <v>-409.1</v>
      </c>
      <c r="H318" s="151">
        <v>0</v>
      </c>
    </row>
    <row r="319" spans="1:8" ht="18" hidden="1" customHeight="1" outlineLevel="1">
      <c r="A319" s="3" t="s">
        <v>208</v>
      </c>
      <c r="B319" s="148"/>
      <c r="C319" s="149">
        <v>4</v>
      </c>
      <c r="D319" s="149">
        <v>5</v>
      </c>
      <c r="E319" s="149">
        <v>0</v>
      </c>
      <c r="F319" s="150">
        <v>148358</v>
      </c>
      <c r="G319" s="150">
        <v>89279</v>
      </c>
      <c r="H319" s="151"/>
    </row>
    <row r="320" spans="1:8" ht="18" hidden="1" customHeight="1" outlineLevel="1">
      <c r="A320" s="3" t="s">
        <v>210</v>
      </c>
      <c r="B320" s="148"/>
      <c r="C320" s="149">
        <v>1</v>
      </c>
      <c r="D320" s="149">
        <v>1</v>
      </c>
      <c r="E320" s="149"/>
      <c r="F320" s="150">
        <v>5000</v>
      </c>
      <c r="G320" s="150"/>
      <c r="H320" s="151"/>
    </row>
    <row r="321" spans="1:8" ht="18" hidden="1" customHeight="1" outlineLevel="1">
      <c r="A321" s="3" t="s">
        <v>213</v>
      </c>
      <c r="B321" s="148"/>
      <c r="C321" s="149">
        <v>46</v>
      </c>
      <c r="D321" s="149">
        <v>24</v>
      </c>
      <c r="E321" s="149"/>
      <c r="F321" s="150">
        <v>59626</v>
      </c>
      <c r="G321" s="150">
        <v>203249</v>
      </c>
      <c r="H321" s="151">
        <v>109373</v>
      </c>
    </row>
    <row r="322" spans="1:8" ht="18" customHeight="1" collapsed="1">
      <c r="A322" s="3"/>
      <c r="B322" s="148" t="s">
        <v>410</v>
      </c>
      <c r="C322" s="152">
        <f>SUM($C$317:$C$321)</f>
        <v>52</v>
      </c>
      <c r="D322" s="152">
        <f>SUM($D$317:$D$321)</f>
        <v>36</v>
      </c>
      <c r="E322" s="152">
        <f>SUM($E$317:$E$321)</f>
        <v>0</v>
      </c>
      <c r="F322" s="153">
        <f>SUM($F$317:$F$321)</f>
        <v>139582.62</v>
      </c>
      <c r="G322" s="153">
        <f>SUM($G$317:$G$321)</f>
        <v>251187.75</v>
      </c>
      <c r="H322" s="154">
        <f>SUM($H$317:$H$321)</f>
        <v>109373</v>
      </c>
    </row>
    <row r="323" spans="1:8" ht="18" hidden="1" customHeight="1" outlineLevel="1">
      <c r="A323" s="3" t="s">
        <v>203</v>
      </c>
      <c r="B323" s="148"/>
      <c r="C323" s="149">
        <v>2</v>
      </c>
      <c r="D323" s="149">
        <v>5</v>
      </c>
      <c r="E323" s="149">
        <v>0</v>
      </c>
      <c r="F323" s="150">
        <v>29306</v>
      </c>
      <c r="G323" s="150">
        <v>21803.85</v>
      </c>
      <c r="H323" s="151">
        <v>0</v>
      </c>
    </row>
    <row r="324" spans="1:8" ht="18" hidden="1" customHeight="1" outlineLevel="1">
      <c r="A324" s="3" t="s">
        <v>205</v>
      </c>
      <c r="B324" s="148"/>
      <c r="C324" s="149">
        <v>5</v>
      </c>
      <c r="D324" s="149">
        <v>10</v>
      </c>
      <c r="E324" s="149">
        <v>0</v>
      </c>
      <c r="F324" s="150">
        <v>644475</v>
      </c>
      <c r="G324" s="150">
        <v>11720</v>
      </c>
      <c r="H324" s="151">
        <v>0</v>
      </c>
    </row>
    <row r="325" spans="1:8" ht="18" hidden="1" customHeight="1" outlineLevel="1">
      <c r="A325" s="3" t="s">
        <v>206</v>
      </c>
      <c r="B325" s="148"/>
      <c r="C325" s="149">
        <v>1</v>
      </c>
      <c r="D325" s="149">
        <v>2</v>
      </c>
      <c r="E325" s="149">
        <v>0</v>
      </c>
      <c r="F325" s="150">
        <v>46583</v>
      </c>
      <c r="G325" s="150">
        <v>1481.47</v>
      </c>
      <c r="H325" s="151">
        <v>0</v>
      </c>
    </row>
    <row r="326" spans="1:8" ht="18" hidden="1" customHeight="1" outlineLevel="1">
      <c r="A326" s="3" t="s">
        <v>207</v>
      </c>
      <c r="B326" s="148"/>
      <c r="C326" s="149">
        <v>4</v>
      </c>
      <c r="D326" s="149">
        <v>8</v>
      </c>
      <c r="E326" s="149">
        <v>0</v>
      </c>
      <c r="F326" s="150">
        <v>94702.8</v>
      </c>
      <c r="G326" s="150">
        <v>-30488.34</v>
      </c>
      <c r="H326" s="151">
        <v>0</v>
      </c>
    </row>
    <row r="327" spans="1:8" ht="18" hidden="1" customHeight="1" outlineLevel="1">
      <c r="A327" s="3" t="s">
        <v>208</v>
      </c>
      <c r="B327" s="148"/>
      <c r="C327" s="149">
        <v>3</v>
      </c>
      <c r="D327" s="149">
        <v>1</v>
      </c>
      <c r="E327" s="149">
        <v>0</v>
      </c>
      <c r="F327" s="150">
        <v>15052</v>
      </c>
      <c r="G327" s="150">
        <v>3751</v>
      </c>
      <c r="H327" s="151"/>
    </row>
    <row r="328" spans="1:8" ht="18" hidden="1" customHeight="1" outlineLevel="1">
      <c r="A328" s="3" t="s">
        <v>210</v>
      </c>
      <c r="B328" s="148"/>
      <c r="C328" s="149">
        <v>1</v>
      </c>
      <c r="D328" s="149">
        <v>1</v>
      </c>
      <c r="E328" s="149"/>
      <c r="F328" s="150">
        <v>0</v>
      </c>
      <c r="G328" s="150"/>
      <c r="H328" s="151">
        <v>-9200</v>
      </c>
    </row>
    <row r="329" spans="1:8" ht="18" hidden="1" customHeight="1" outlineLevel="1">
      <c r="A329" s="3" t="s">
        <v>211</v>
      </c>
      <c r="B329" s="148"/>
      <c r="C329" s="149">
        <v>0</v>
      </c>
      <c r="D329" s="149">
        <v>1</v>
      </c>
      <c r="E329" s="149">
        <v>0</v>
      </c>
      <c r="F329" s="150">
        <v>0</v>
      </c>
      <c r="G329" s="150">
        <v>250</v>
      </c>
      <c r="H329" s="151">
        <v>0</v>
      </c>
    </row>
    <row r="330" spans="1:8" ht="18" hidden="1" customHeight="1" outlineLevel="1">
      <c r="A330" s="3" t="s">
        <v>213</v>
      </c>
      <c r="B330" s="148"/>
      <c r="C330" s="149">
        <v>1</v>
      </c>
      <c r="D330" s="149">
        <v>1</v>
      </c>
      <c r="E330" s="149"/>
      <c r="F330" s="150">
        <v>12753</v>
      </c>
      <c r="G330" s="150">
        <v>20022</v>
      </c>
      <c r="H330" s="151">
        <v>20000</v>
      </c>
    </row>
    <row r="331" spans="1:8" ht="18" hidden="1" customHeight="1" outlineLevel="1">
      <c r="A331" s="3" t="s">
        <v>217</v>
      </c>
      <c r="B331" s="148"/>
      <c r="C331" s="149">
        <v>46</v>
      </c>
      <c r="D331" s="149">
        <v>36</v>
      </c>
      <c r="E331" s="149">
        <v>1</v>
      </c>
      <c r="F331" s="150">
        <v>1827559</v>
      </c>
      <c r="G331" s="150">
        <v>746879</v>
      </c>
      <c r="H331" s="151">
        <v>280107</v>
      </c>
    </row>
    <row r="332" spans="1:8" ht="18" hidden="1" customHeight="1" outlineLevel="1">
      <c r="A332" s="3" t="s">
        <v>218</v>
      </c>
      <c r="B332" s="148"/>
      <c r="C332" s="149">
        <v>50</v>
      </c>
      <c r="D332" s="149">
        <v>35</v>
      </c>
      <c r="E332" s="149">
        <v>2</v>
      </c>
      <c r="F332" s="150">
        <v>163001.3272</v>
      </c>
      <c r="G332" s="150">
        <v>139561.56229999999</v>
      </c>
      <c r="H332" s="151">
        <v>-21223.812399999999</v>
      </c>
    </row>
    <row r="333" spans="1:8" ht="18" hidden="1" customHeight="1" outlineLevel="1">
      <c r="A333" s="3" t="s">
        <v>220</v>
      </c>
      <c r="B333" s="148"/>
      <c r="C333" s="149">
        <v>8</v>
      </c>
      <c r="D333" s="149">
        <v>7</v>
      </c>
      <c r="E333" s="149">
        <v>1</v>
      </c>
      <c r="F333" s="150">
        <v>732370</v>
      </c>
      <c r="G333" s="150">
        <v>220870</v>
      </c>
      <c r="H333" s="151"/>
    </row>
    <row r="334" spans="1:8" ht="18" customHeight="1" collapsed="1">
      <c r="A334" s="3"/>
      <c r="B334" s="148" t="s">
        <v>411</v>
      </c>
      <c r="C334" s="152">
        <f>SUM($C$323:$C$333)</f>
        <v>121</v>
      </c>
      <c r="D334" s="152">
        <f>SUM($D$323:$D$333)</f>
        <v>107</v>
      </c>
      <c r="E334" s="152">
        <f>SUM($E$323:$E$333)</f>
        <v>4</v>
      </c>
      <c r="F334" s="153">
        <f>SUM($F$323:$F$333)</f>
        <v>3565802.1272</v>
      </c>
      <c r="G334" s="153">
        <f>SUM($G$323:$G$333)</f>
        <v>1135850.5422999999</v>
      </c>
      <c r="H334" s="154">
        <f>SUM($H$323:$H$333)</f>
        <v>269683.1876</v>
      </c>
    </row>
    <row r="335" spans="1:8" ht="18" hidden="1" customHeight="1" outlineLevel="1">
      <c r="A335" s="3" t="s">
        <v>205</v>
      </c>
      <c r="B335" s="148"/>
      <c r="C335" s="149">
        <v>1</v>
      </c>
      <c r="D335" s="149">
        <v>7</v>
      </c>
      <c r="E335" s="149">
        <v>0</v>
      </c>
      <c r="F335" s="150">
        <v>-33301.75</v>
      </c>
      <c r="G335" s="150">
        <v>-2076</v>
      </c>
      <c r="H335" s="151">
        <v>0</v>
      </c>
    </row>
    <row r="336" spans="1:8" ht="18" hidden="1" customHeight="1" outlineLevel="1">
      <c r="A336" s="3" t="s">
        <v>213</v>
      </c>
      <c r="B336" s="148"/>
      <c r="C336" s="149">
        <v>2</v>
      </c>
      <c r="D336" s="149">
        <v>1</v>
      </c>
      <c r="E336" s="149"/>
      <c r="F336" s="150"/>
      <c r="G336" s="150">
        <v>750</v>
      </c>
      <c r="H336" s="151"/>
    </row>
    <row r="337" spans="1:8" ht="18" hidden="1" customHeight="1" outlineLevel="1">
      <c r="A337" s="3" t="s">
        <v>214</v>
      </c>
      <c r="B337" s="148"/>
      <c r="C337" s="149">
        <v>1</v>
      </c>
      <c r="D337" s="149"/>
      <c r="E337" s="149"/>
      <c r="F337" s="150"/>
      <c r="G337" s="150"/>
      <c r="H337" s="151"/>
    </row>
    <row r="338" spans="1:8" ht="18" hidden="1" customHeight="1" outlineLevel="1">
      <c r="A338" s="3" t="s">
        <v>217</v>
      </c>
      <c r="B338" s="148"/>
      <c r="C338" s="149">
        <v>0</v>
      </c>
      <c r="D338" s="149">
        <v>1</v>
      </c>
      <c r="E338" s="149">
        <v>0</v>
      </c>
      <c r="F338" s="150">
        <v>113077</v>
      </c>
      <c r="G338" s="150">
        <v>508</v>
      </c>
      <c r="H338" s="151">
        <v>0</v>
      </c>
    </row>
    <row r="339" spans="1:8" ht="18" customHeight="1" collapsed="1">
      <c r="A339" s="3"/>
      <c r="B339" s="148" t="s">
        <v>412</v>
      </c>
      <c r="C339" s="152">
        <f>SUM($C$335:$C$338)</f>
        <v>4</v>
      </c>
      <c r="D339" s="152">
        <f>SUM($D$335:$D$338)</f>
        <v>9</v>
      </c>
      <c r="E339" s="152">
        <f>SUM($E$335:$E$338)</f>
        <v>0</v>
      </c>
      <c r="F339" s="153">
        <f>SUM($F$335:$F$338)</f>
        <v>79775.25</v>
      </c>
      <c r="G339" s="153">
        <f>SUM($G$335:$G$338)</f>
        <v>-818</v>
      </c>
      <c r="H339" s="154">
        <f>SUM($H$335:$H$338)</f>
        <v>0</v>
      </c>
    </row>
    <row r="340" spans="1:8" ht="18" hidden="1" customHeight="1" outlineLevel="1">
      <c r="A340" s="3" t="s">
        <v>203</v>
      </c>
      <c r="B340" s="148"/>
      <c r="C340" s="149">
        <v>5</v>
      </c>
      <c r="D340" s="149">
        <v>17</v>
      </c>
      <c r="E340" s="149">
        <v>0</v>
      </c>
      <c r="F340" s="150">
        <v>168616.45</v>
      </c>
      <c r="G340" s="150">
        <v>113963.29</v>
      </c>
      <c r="H340" s="151">
        <v>0</v>
      </c>
    </row>
    <row r="341" spans="1:8" ht="18" hidden="1" customHeight="1" outlineLevel="1">
      <c r="A341" s="3" t="s">
        <v>205</v>
      </c>
      <c r="B341" s="148"/>
      <c r="C341" s="149">
        <v>4</v>
      </c>
      <c r="D341" s="149">
        <v>21</v>
      </c>
      <c r="E341" s="149">
        <v>0</v>
      </c>
      <c r="F341" s="150">
        <v>6386.58</v>
      </c>
      <c r="G341" s="150">
        <v>142565</v>
      </c>
      <c r="H341" s="151">
        <v>0</v>
      </c>
    </row>
    <row r="342" spans="1:8" ht="18" hidden="1" customHeight="1" outlineLevel="1">
      <c r="A342" s="3" t="s">
        <v>206</v>
      </c>
      <c r="B342" s="148"/>
      <c r="C342" s="149">
        <v>1</v>
      </c>
      <c r="D342" s="149">
        <v>11</v>
      </c>
      <c r="E342" s="149">
        <v>0</v>
      </c>
      <c r="F342" s="150">
        <v>-56672.06</v>
      </c>
      <c r="G342" s="150">
        <v>-790.32</v>
      </c>
      <c r="H342" s="151">
        <v>0</v>
      </c>
    </row>
    <row r="343" spans="1:8" ht="18" hidden="1" customHeight="1" outlineLevel="1">
      <c r="A343" s="3" t="s">
        <v>207</v>
      </c>
      <c r="B343" s="148"/>
      <c r="C343" s="149">
        <v>12</v>
      </c>
      <c r="D343" s="149">
        <v>42</v>
      </c>
      <c r="E343" s="149">
        <v>0</v>
      </c>
      <c r="F343" s="150">
        <v>285277.38</v>
      </c>
      <c r="G343" s="150">
        <v>150810.53</v>
      </c>
      <c r="H343" s="151">
        <v>0</v>
      </c>
    </row>
    <row r="344" spans="1:8" ht="18" hidden="1" customHeight="1" outlineLevel="1">
      <c r="A344" s="3" t="s">
        <v>211</v>
      </c>
      <c r="B344" s="148"/>
      <c r="C344" s="149">
        <v>2</v>
      </c>
      <c r="D344" s="149">
        <v>2</v>
      </c>
      <c r="E344" s="149">
        <v>0</v>
      </c>
      <c r="F344" s="150">
        <v>10528</v>
      </c>
      <c r="G344" s="150">
        <v>135</v>
      </c>
      <c r="H344" s="151">
        <v>0</v>
      </c>
    </row>
    <row r="345" spans="1:8" ht="18" hidden="1" customHeight="1" outlineLevel="1">
      <c r="A345" s="3" t="s">
        <v>218</v>
      </c>
      <c r="B345" s="148"/>
      <c r="C345" s="149">
        <v>9</v>
      </c>
      <c r="D345" s="149">
        <v>9</v>
      </c>
      <c r="E345" s="149">
        <v>1</v>
      </c>
      <c r="F345" s="150">
        <v>20722.026999999998</v>
      </c>
      <c r="G345" s="150">
        <v>17742.1774</v>
      </c>
      <c r="H345" s="151">
        <v>0</v>
      </c>
    </row>
    <row r="346" spans="1:8" ht="18" customHeight="1" collapsed="1">
      <c r="A346" s="3"/>
      <c r="B346" s="148" t="s">
        <v>413</v>
      </c>
      <c r="C346" s="152">
        <f>SUM($C$340:$C$345)</f>
        <v>33</v>
      </c>
      <c r="D346" s="152">
        <f>SUM($D$340:$D$345)</f>
        <v>102</v>
      </c>
      <c r="E346" s="152">
        <f>SUM($E$340:$E$345)</f>
        <v>1</v>
      </c>
      <c r="F346" s="153">
        <f>SUM($F$340:$F$345)</f>
        <v>434858.37699999998</v>
      </c>
      <c r="G346" s="153">
        <f>SUM($G$340:$G$345)</f>
        <v>424425.67739999999</v>
      </c>
      <c r="H346" s="154">
        <f>SUM($H$340:$H$345)</f>
        <v>0</v>
      </c>
    </row>
    <row r="347" spans="1:8">
      <c r="B347" s="484" t="s">
        <v>414</v>
      </c>
      <c r="C347" s="485"/>
      <c r="D347" s="485"/>
      <c r="E347" s="485"/>
      <c r="F347" s="485"/>
      <c r="G347" s="485"/>
      <c r="H347" s="486"/>
    </row>
    <row r="348" spans="1:8" ht="18" hidden="1" customHeight="1" outlineLevel="1">
      <c r="A348" s="3" t="s">
        <v>217</v>
      </c>
      <c r="B348" s="148"/>
      <c r="C348" s="149">
        <v>0</v>
      </c>
      <c r="D348" s="149">
        <v>1</v>
      </c>
      <c r="E348" s="149">
        <v>0</v>
      </c>
      <c r="F348" s="150">
        <v>199553</v>
      </c>
      <c r="G348" s="150">
        <v>47576</v>
      </c>
      <c r="H348" s="151">
        <v>0</v>
      </c>
    </row>
    <row r="349" spans="1:8" ht="18" customHeight="1" collapsed="1">
      <c r="A349" s="3"/>
      <c r="B349" s="148" t="s">
        <v>415</v>
      </c>
      <c r="C349" s="152">
        <f>SUM($C$348:$C$348)</f>
        <v>0</v>
      </c>
      <c r="D349" s="152">
        <f>SUM($D$348:$D$348)</f>
        <v>1</v>
      </c>
      <c r="E349" s="152">
        <f>SUM($E$348:$E$348)</f>
        <v>0</v>
      </c>
      <c r="F349" s="153">
        <f>SUM($F$348:$F$348)</f>
        <v>199553</v>
      </c>
      <c r="G349" s="153">
        <f>SUM($G$348:$G$348)</f>
        <v>47576</v>
      </c>
      <c r="H349" s="154">
        <f>SUM($H$348:$H$348)</f>
        <v>0</v>
      </c>
    </row>
    <row r="350" spans="1:8" ht="18" hidden="1" customHeight="1" outlineLevel="1">
      <c r="A350" s="3" t="s">
        <v>203</v>
      </c>
      <c r="B350" s="148"/>
      <c r="C350" s="149">
        <v>2</v>
      </c>
      <c r="D350" s="149">
        <v>4</v>
      </c>
      <c r="E350" s="149">
        <v>0</v>
      </c>
      <c r="F350" s="150">
        <v>8000</v>
      </c>
      <c r="G350" s="150">
        <v>49071.56</v>
      </c>
      <c r="H350" s="151">
        <v>0</v>
      </c>
    </row>
    <row r="351" spans="1:8" ht="18" hidden="1" customHeight="1" outlineLevel="1">
      <c r="A351" s="3" t="s">
        <v>205</v>
      </c>
      <c r="B351" s="148"/>
      <c r="C351" s="149">
        <v>0</v>
      </c>
      <c r="D351" s="149">
        <v>6</v>
      </c>
      <c r="E351" s="149">
        <v>0</v>
      </c>
      <c r="F351" s="150">
        <v>-5000</v>
      </c>
      <c r="G351" s="150">
        <v>49793</v>
      </c>
      <c r="H351" s="151">
        <v>0</v>
      </c>
    </row>
    <row r="352" spans="1:8" ht="18" hidden="1" customHeight="1" outlineLevel="1">
      <c r="A352" s="3" t="s">
        <v>207</v>
      </c>
      <c r="B352" s="148"/>
      <c r="C352" s="149">
        <v>6</v>
      </c>
      <c r="D352" s="149">
        <v>7</v>
      </c>
      <c r="E352" s="149">
        <v>0</v>
      </c>
      <c r="F352" s="150">
        <v>-4675</v>
      </c>
      <c r="G352" s="150">
        <v>4084.4</v>
      </c>
      <c r="H352" s="151">
        <v>0</v>
      </c>
    </row>
    <row r="353" spans="1:8" ht="18" hidden="1" customHeight="1" outlineLevel="1">
      <c r="A353" s="3" t="s">
        <v>208</v>
      </c>
      <c r="B353" s="148"/>
      <c r="C353" s="149">
        <v>26</v>
      </c>
      <c r="D353" s="149">
        <v>9</v>
      </c>
      <c r="E353" s="149">
        <v>0</v>
      </c>
      <c r="F353" s="150">
        <v>1581862</v>
      </c>
      <c r="G353" s="150">
        <v>296297</v>
      </c>
      <c r="H353" s="151"/>
    </row>
    <row r="354" spans="1:8" ht="18" hidden="1" customHeight="1" outlineLevel="1">
      <c r="A354" s="3" t="s">
        <v>211</v>
      </c>
      <c r="B354" s="148"/>
      <c r="C354" s="149">
        <v>0</v>
      </c>
      <c r="D354" s="149">
        <v>1</v>
      </c>
      <c r="E354" s="149">
        <v>0</v>
      </c>
      <c r="F354" s="150">
        <v>0</v>
      </c>
      <c r="G354" s="150">
        <v>-1405</v>
      </c>
      <c r="H354" s="151">
        <v>0</v>
      </c>
    </row>
    <row r="355" spans="1:8" ht="18" hidden="1" customHeight="1" outlineLevel="1">
      <c r="A355" s="3" t="s">
        <v>212</v>
      </c>
      <c r="B355" s="148"/>
      <c r="C355" s="149">
        <v>1</v>
      </c>
      <c r="D355" s="149">
        <v>1</v>
      </c>
      <c r="E355" s="149"/>
      <c r="F355" s="150"/>
      <c r="G355" s="150">
        <v>16130.69</v>
      </c>
      <c r="H355" s="151">
        <v>0</v>
      </c>
    </row>
    <row r="356" spans="1:8" ht="18" hidden="1" customHeight="1" outlineLevel="1">
      <c r="A356" s="3" t="s">
        <v>213</v>
      </c>
      <c r="B356" s="148"/>
      <c r="C356" s="149">
        <v>0</v>
      </c>
      <c r="D356" s="149">
        <v>0</v>
      </c>
      <c r="E356" s="149"/>
      <c r="F356" s="150"/>
      <c r="G356" s="150"/>
      <c r="H356" s="151"/>
    </row>
    <row r="357" spans="1:8" ht="18" hidden="1" customHeight="1" outlineLevel="1">
      <c r="A357" s="3" t="s">
        <v>217</v>
      </c>
      <c r="B357" s="148"/>
      <c r="C357" s="149">
        <v>6</v>
      </c>
      <c r="D357" s="149">
        <v>5</v>
      </c>
      <c r="E357" s="149">
        <v>0</v>
      </c>
      <c r="F357" s="150">
        <v>432382</v>
      </c>
      <c r="G357" s="150">
        <v>27362</v>
      </c>
      <c r="H357" s="151">
        <v>134152</v>
      </c>
    </row>
    <row r="358" spans="1:8" ht="18" hidden="1" customHeight="1" outlineLevel="1">
      <c r="A358" s="3" t="s">
        <v>218</v>
      </c>
      <c r="B358" s="148"/>
      <c r="C358" s="149">
        <v>1</v>
      </c>
      <c r="D358" s="149">
        <v>0</v>
      </c>
      <c r="E358" s="149">
        <v>0</v>
      </c>
      <c r="F358" s="150">
        <v>0</v>
      </c>
      <c r="G358" s="150">
        <v>0</v>
      </c>
      <c r="H358" s="151">
        <v>0</v>
      </c>
    </row>
    <row r="359" spans="1:8" ht="18" hidden="1" customHeight="1" outlineLevel="1">
      <c r="A359" s="3" t="s">
        <v>220</v>
      </c>
      <c r="B359" s="148"/>
      <c r="C359" s="149">
        <v>26</v>
      </c>
      <c r="D359" s="149">
        <v>25</v>
      </c>
      <c r="E359" s="149">
        <v>1</v>
      </c>
      <c r="F359" s="150">
        <v>90724</v>
      </c>
      <c r="G359" s="150">
        <v>106188</v>
      </c>
      <c r="H359" s="151"/>
    </row>
    <row r="360" spans="1:8" ht="18" customHeight="1" collapsed="1">
      <c r="A360" s="3"/>
      <c r="B360" s="148" t="s">
        <v>416</v>
      </c>
      <c r="C360" s="152">
        <f>SUM($C$350:$C$359)</f>
        <v>68</v>
      </c>
      <c r="D360" s="152">
        <f>SUM($D$350:$D$359)</f>
        <v>58</v>
      </c>
      <c r="E360" s="152">
        <f>SUM($E$350:$E$359)</f>
        <v>1</v>
      </c>
      <c r="F360" s="153">
        <f>SUM($F$350:$F$359)</f>
        <v>2103293</v>
      </c>
      <c r="G360" s="153">
        <f>SUM($G$350:$G$359)</f>
        <v>547521.64999999991</v>
      </c>
      <c r="H360" s="154">
        <f>SUM($H$350:$H$359)</f>
        <v>134152</v>
      </c>
    </row>
    <row r="361" spans="1:8" ht="18" hidden="1" customHeight="1" outlineLevel="1">
      <c r="A361" s="3" t="s">
        <v>203</v>
      </c>
      <c r="B361" s="148"/>
      <c r="C361" s="149">
        <v>1</v>
      </c>
      <c r="D361" s="149">
        <v>0</v>
      </c>
      <c r="E361" s="149">
        <v>0</v>
      </c>
      <c r="F361" s="150">
        <v>0</v>
      </c>
      <c r="G361" s="150">
        <v>0</v>
      </c>
      <c r="H361" s="151">
        <v>0</v>
      </c>
    </row>
    <row r="362" spans="1:8" ht="18" hidden="1" customHeight="1" outlineLevel="1">
      <c r="A362" s="3" t="s">
        <v>204</v>
      </c>
      <c r="B362" s="148"/>
      <c r="C362" s="149">
        <v>1</v>
      </c>
      <c r="D362" s="149">
        <v>1</v>
      </c>
      <c r="E362" s="149">
        <v>0</v>
      </c>
      <c r="F362" s="150">
        <v>15000</v>
      </c>
      <c r="G362" s="150">
        <v>18745</v>
      </c>
      <c r="H362" s="151">
        <v>0</v>
      </c>
    </row>
    <row r="363" spans="1:8" ht="18" hidden="1" customHeight="1" outlineLevel="1">
      <c r="A363" s="3" t="s">
        <v>205</v>
      </c>
      <c r="B363" s="148"/>
      <c r="C363" s="149">
        <v>1</v>
      </c>
      <c r="D363" s="149">
        <v>2</v>
      </c>
      <c r="E363" s="149">
        <v>0</v>
      </c>
      <c r="F363" s="150">
        <v>25750</v>
      </c>
      <c r="G363" s="150">
        <v>12167</v>
      </c>
      <c r="H363" s="151">
        <v>0</v>
      </c>
    </row>
    <row r="364" spans="1:8" ht="18" hidden="1" customHeight="1" outlineLevel="1">
      <c r="A364" s="3" t="s">
        <v>207</v>
      </c>
      <c r="B364" s="148"/>
      <c r="C364" s="149">
        <v>1</v>
      </c>
      <c r="D364" s="149">
        <v>1</v>
      </c>
      <c r="E364" s="149">
        <v>0</v>
      </c>
      <c r="F364" s="150">
        <v>0</v>
      </c>
      <c r="G364" s="150">
        <v>-590.57000000000005</v>
      </c>
      <c r="H364" s="151">
        <v>0</v>
      </c>
    </row>
    <row r="365" spans="1:8" ht="18" hidden="1" customHeight="1" outlineLevel="1">
      <c r="A365" s="3" t="s">
        <v>208</v>
      </c>
      <c r="B365" s="148"/>
      <c r="C365" s="149">
        <v>6</v>
      </c>
      <c r="D365" s="149">
        <v>3</v>
      </c>
      <c r="E365" s="149">
        <v>0</v>
      </c>
      <c r="F365" s="150">
        <v>90600</v>
      </c>
      <c r="G365" s="150">
        <v>34640</v>
      </c>
      <c r="H365" s="151"/>
    </row>
    <row r="366" spans="1:8" ht="18" hidden="1" customHeight="1" outlineLevel="1">
      <c r="A366" s="3" t="s">
        <v>210</v>
      </c>
      <c r="B366" s="148"/>
      <c r="C366" s="149">
        <v>2</v>
      </c>
      <c r="D366" s="149">
        <v>2</v>
      </c>
      <c r="E366" s="149"/>
      <c r="F366" s="150">
        <v>103829</v>
      </c>
      <c r="G366" s="150">
        <v>5022</v>
      </c>
      <c r="H366" s="151"/>
    </row>
    <row r="367" spans="1:8" ht="18" hidden="1" customHeight="1" outlineLevel="1">
      <c r="A367" s="3" t="s">
        <v>211</v>
      </c>
      <c r="B367" s="148"/>
      <c r="C367" s="149">
        <v>0</v>
      </c>
      <c r="D367" s="149">
        <v>1</v>
      </c>
      <c r="E367" s="149">
        <v>0</v>
      </c>
      <c r="F367" s="150">
        <v>0</v>
      </c>
      <c r="G367" s="150">
        <v>-855</v>
      </c>
      <c r="H367" s="151">
        <v>0</v>
      </c>
    </row>
    <row r="368" spans="1:8" ht="18" hidden="1" customHeight="1" outlineLevel="1">
      <c r="A368" s="3" t="s">
        <v>213</v>
      </c>
      <c r="B368" s="148"/>
      <c r="C368" s="149">
        <v>0</v>
      </c>
      <c r="D368" s="149">
        <v>1</v>
      </c>
      <c r="E368" s="149"/>
      <c r="F368" s="150">
        <v>80000</v>
      </c>
      <c r="G368" s="150">
        <v>185473</v>
      </c>
      <c r="H368" s="151"/>
    </row>
    <row r="369" spans="1:8" ht="18" hidden="1" customHeight="1" outlineLevel="1">
      <c r="A369" s="3" t="s">
        <v>214</v>
      </c>
      <c r="B369" s="148"/>
      <c r="C369" s="149">
        <v>1</v>
      </c>
      <c r="D369" s="149"/>
      <c r="E369" s="149"/>
      <c r="F369" s="150"/>
      <c r="G369" s="150"/>
      <c r="H369" s="151"/>
    </row>
    <row r="370" spans="1:8" ht="18" hidden="1" customHeight="1" outlineLevel="1">
      <c r="A370" s="3" t="s">
        <v>217</v>
      </c>
      <c r="B370" s="148"/>
      <c r="C370" s="149">
        <v>0</v>
      </c>
      <c r="D370" s="149">
        <v>0</v>
      </c>
      <c r="E370" s="149">
        <v>0</v>
      </c>
      <c r="F370" s="150">
        <v>-10573</v>
      </c>
      <c r="G370" s="150">
        <v>-5204</v>
      </c>
      <c r="H370" s="151">
        <v>0</v>
      </c>
    </row>
    <row r="371" spans="1:8" ht="18" hidden="1" customHeight="1" outlineLevel="1">
      <c r="A371" s="3" t="s">
        <v>218</v>
      </c>
      <c r="B371" s="148"/>
      <c r="C371" s="149">
        <v>1</v>
      </c>
      <c r="D371" s="149">
        <v>0</v>
      </c>
      <c r="E371" s="149">
        <v>0</v>
      </c>
      <c r="F371" s="150">
        <v>0</v>
      </c>
      <c r="G371" s="150">
        <v>0</v>
      </c>
      <c r="H371" s="151">
        <v>0</v>
      </c>
    </row>
    <row r="372" spans="1:8" ht="18" hidden="1" customHeight="1" outlineLevel="1">
      <c r="A372" s="3" t="s">
        <v>219</v>
      </c>
      <c r="B372" s="148"/>
      <c r="C372" s="149">
        <v>14</v>
      </c>
      <c r="D372" s="149">
        <v>84980</v>
      </c>
      <c r="E372" s="149"/>
      <c r="F372" s="150">
        <v>235477</v>
      </c>
      <c r="G372" s="150">
        <v>28053</v>
      </c>
      <c r="H372" s="151"/>
    </row>
    <row r="373" spans="1:8" ht="18" hidden="1" customHeight="1" outlineLevel="1">
      <c r="A373" s="3" t="s">
        <v>220</v>
      </c>
      <c r="B373" s="148"/>
      <c r="C373" s="149">
        <v>1</v>
      </c>
      <c r="D373" s="149">
        <v>1</v>
      </c>
      <c r="E373" s="149">
        <v>0</v>
      </c>
      <c r="F373" s="150">
        <v>7752</v>
      </c>
      <c r="G373" s="150">
        <v>9248</v>
      </c>
      <c r="H373" s="151"/>
    </row>
    <row r="374" spans="1:8" ht="18" customHeight="1" collapsed="1">
      <c r="A374" s="3"/>
      <c r="B374" s="148" t="s">
        <v>417</v>
      </c>
      <c r="C374" s="152">
        <f>SUM($C$361:$C$373)</f>
        <v>29</v>
      </c>
      <c r="D374" s="152">
        <f>SUM($D$361:$D$373)</f>
        <v>84992</v>
      </c>
      <c r="E374" s="152">
        <f>SUM($E$361:$E$373)</f>
        <v>0</v>
      </c>
      <c r="F374" s="153">
        <f>SUM($F$361:$F$373)</f>
        <v>547835</v>
      </c>
      <c r="G374" s="153">
        <f>SUM($G$361:$G$373)</f>
        <v>286698.43</v>
      </c>
      <c r="H374" s="154">
        <f>SUM($H$361:$H$373)</f>
        <v>0</v>
      </c>
    </row>
    <row r="375" spans="1:8" ht="18" hidden="1" customHeight="1" outlineLevel="1">
      <c r="A375" s="3" t="s">
        <v>203</v>
      </c>
      <c r="B375" s="148"/>
      <c r="C375" s="149">
        <v>3</v>
      </c>
      <c r="D375" s="149">
        <v>18</v>
      </c>
      <c r="E375" s="149">
        <v>0</v>
      </c>
      <c r="F375" s="150">
        <v>282622.19</v>
      </c>
      <c r="G375" s="150">
        <v>56226.94</v>
      </c>
      <c r="H375" s="151">
        <v>0</v>
      </c>
    </row>
    <row r="376" spans="1:8" ht="18" hidden="1" customHeight="1" outlineLevel="1">
      <c r="A376" s="3" t="s">
        <v>205</v>
      </c>
      <c r="B376" s="148"/>
      <c r="C376" s="149">
        <v>1</v>
      </c>
      <c r="D376" s="149">
        <v>6</v>
      </c>
      <c r="E376" s="149">
        <v>0</v>
      </c>
      <c r="F376" s="150">
        <v>-0.4</v>
      </c>
      <c r="G376" s="150">
        <v>13889</v>
      </c>
      <c r="H376" s="151">
        <v>0</v>
      </c>
    </row>
    <row r="377" spans="1:8" ht="18" hidden="1" customHeight="1" outlineLevel="1">
      <c r="A377" s="3" t="s">
        <v>206</v>
      </c>
      <c r="B377" s="148"/>
      <c r="C377" s="149">
        <v>3</v>
      </c>
      <c r="D377" s="149">
        <v>2</v>
      </c>
      <c r="E377" s="149">
        <v>0</v>
      </c>
      <c r="F377" s="150">
        <v>0</v>
      </c>
      <c r="G377" s="150">
        <v>6974</v>
      </c>
      <c r="H377" s="151">
        <v>0</v>
      </c>
    </row>
    <row r="378" spans="1:8" ht="18" hidden="1" customHeight="1" outlineLevel="1">
      <c r="A378" s="3" t="s">
        <v>207</v>
      </c>
      <c r="B378" s="148"/>
      <c r="C378" s="149">
        <v>6</v>
      </c>
      <c r="D378" s="149">
        <v>10</v>
      </c>
      <c r="E378" s="149">
        <v>0</v>
      </c>
      <c r="F378" s="150">
        <v>1000</v>
      </c>
      <c r="G378" s="150">
        <v>25062.37</v>
      </c>
      <c r="H378" s="151">
        <v>0</v>
      </c>
    </row>
    <row r="379" spans="1:8" ht="18" hidden="1" customHeight="1" outlineLevel="1">
      <c r="A379" s="3" t="s">
        <v>208</v>
      </c>
      <c r="B379" s="148"/>
      <c r="C379" s="149">
        <v>178</v>
      </c>
      <c r="D379" s="149">
        <v>34</v>
      </c>
      <c r="E379" s="149">
        <v>4</v>
      </c>
      <c r="F379" s="150">
        <v>527196</v>
      </c>
      <c r="G379" s="150">
        <v>476406</v>
      </c>
      <c r="H379" s="151"/>
    </row>
    <row r="380" spans="1:8" ht="18" hidden="1" customHeight="1" outlineLevel="1">
      <c r="A380" s="3" t="s">
        <v>210</v>
      </c>
      <c r="B380" s="148"/>
      <c r="C380" s="149">
        <v>1</v>
      </c>
      <c r="D380" s="149"/>
      <c r="E380" s="149"/>
      <c r="F380" s="150"/>
      <c r="G380" s="150"/>
      <c r="H380" s="151"/>
    </row>
    <row r="381" spans="1:8" ht="18" hidden="1" customHeight="1" outlineLevel="1">
      <c r="A381" s="3" t="s">
        <v>217</v>
      </c>
      <c r="B381" s="148"/>
      <c r="C381" s="149">
        <v>9</v>
      </c>
      <c r="D381" s="149">
        <v>3</v>
      </c>
      <c r="E381" s="149">
        <v>0</v>
      </c>
      <c r="F381" s="150">
        <v>80385</v>
      </c>
      <c r="G381" s="150">
        <v>-8802</v>
      </c>
      <c r="H381" s="151">
        <v>-1448</v>
      </c>
    </row>
    <row r="382" spans="1:8" ht="18" hidden="1" customHeight="1" outlineLevel="1">
      <c r="A382" s="3" t="s">
        <v>218</v>
      </c>
      <c r="B382" s="148"/>
      <c r="C382" s="149">
        <v>57</v>
      </c>
      <c r="D382" s="149">
        <v>116</v>
      </c>
      <c r="E382" s="149">
        <v>1</v>
      </c>
      <c r="F382" s="150">
        <v>6560</v>
      </c>
      <c r="G382" s="150">
        <v>5617</v>
      </c>
      <c r="H382" s="151">
        <v>-2766</v>
      </c>
    </row>
    <row r="383" spans="1:8" ht="18" hidden="1" customHeight="1" outlineLevel="1">
      <c r="A383" s="3" t="s">
        <v>220</v>
      </c>
      <c r="B383" s="148"/>
      <c r="C383" s="149">
        <v>1</v>
      </c>
      <c r="D383" s="149">
        <v>1</v>
      </c>
      <c r="E383" s="149">
        <v>0</v>
      </c>
      <c r="F383" s="150">
        <v>90863</v>
      </c>
      <c r="G383" s="150">
        <v>174138</v>
      </c>
      <c r="H383" s="151"/>
    </row>
    <row r="384" spans="1:8" ht="18" customHeight="1" collapsed="1">
      <c r="A384" s="3"/>
      <c r="B384" s="148" t="s">
        <v>418</v>
      </c>
      <c r="C384" s="152">
        <f>SUM($C$375:$C$383)</f>
        <v>259</v>
      </c>
      <c r="D384" s="152">
        <f>SUM($D$375:$D$383)</f>
        <v>190</v>
      </c>
      <c r="E384" s="152">
        <f>SUM($E$375:$E$383)</f>
        <v>5</v>
      </c>
      <c r="F384" s="153">
        <f>SUM($F$375:$F$383)</f>
        <v>988625.79</v>
      </c>
      <c r="G384" s="153">
        <f>SUM($G$375:$G$383)</f>
        <v>749511.31</v>
      </c>
      <c r="H384" s="154">
        <f>SUM($H$375:$H$383)</f>
        <v>-4214</v>
      </c>
    </row>
    <row r="385" spans="1:8">
      <c r="B385" s="484" t="s">
        <v>419</v>
      </c>
      <c r="C385" s="485"/>
      <c r="D385" s="485"/>
      <c r="E385" s="485"/>
      <c r="F385" s="485"/>
      <c r="G385" s="485"/>
      <c r="H385" s="486"/>
    </row>
    <row r="386" spans="1:8" ht="18" hidden="1" customHeight="1" outlineLevel="1">
      <c r="A386" s="3" t="s">
        <v>206</v>
      </c>
      <c r="B386" s="148"/>
      <c r="C386" s="149">
        <v>0</v>
      </c>
      <c r="D386" s="149">
        <v>0</v>
      </c>
      <c r="E386" s="149">
        <v>0</v>
      </c>
      <c r="F386" s="150">
        <v>0</v>
      </c>
      <c r="G386" s="150">
        <v>0</v>
      </c>
      <c r="H386" s="151">
        <v>0</v>
      </c>
    </row>
    <row r="387" spans="1:8" ht="18" customHeight="1" collapsed="1">
      <c r="A387" s="3"/>
      <c r="B387" s="148" t="s">
        <v>420</v>
      </c>
      <c r="C387" s="152">
        <f>SUM($C$386:$C$386)</f>
        <v>0</v>
      </c>
      <c r="D387" s="152">
        <f>SUM($D$386:$D$386)</f>
        <v>0</v>
      </c>
      <c r="E387" s="152">
        <f>SUM($E$386:$E$386)</f>
        <v>0</v>
      </c>
      <c r="F387" s="153">
        <f>SUM($F$386:$F$386)</f>
        <v>0</v>
      </c>
      <c r="G387" s="153">
        <f>SUM($G$386:$G$386)</f>
        <v>0</v>
      </c>
      <c r="H387" s="154">
        <f>SUM($H$386:$H$386)</f>
        <v>0</v>
      </c>
    </row>
    <row r="388" spans="1:8" ht="18" hidden="1" customHeight="1" outlineLevel="1">
      <c r="A388" s="3" t="s">
        <v>203</v>
      </c>
      <c r="B388" s="148"/>
      <c r="C388" s="149">
        <v>2</v>
      </c>
      <c r="D388" s="149">
        <v>4</v>
      </c>
      <c r="E388" s="149">
        <v>0</v>
      </c>
      <c r="F388" s="150">
        <v>0</v>
      </c>
      <c r="G388" s="150">
        <v>10412.75</v>
      </c>
      <c r="H388" s="151">
        <v>0</v>
      </c>
    </row>
    <row r="389" spans="1:8" ht="18" hidden="1" customHeight="1" outlineLevel="1">
      <c r="A389" s="3" t="s">
        <v>205</v>
      </c>
      <c r="B389" s="148"/>
      <c r="C389" s="149">
        <v>3</v>
      </c>
      <c r="D389" s="149">
        <v>6</v>
      </c>
      <c r="E389" s="149">
        <v>0</v>
      </c>
      <c r="F389" s="150">
        <v>-47531.25</v>
      </c>
      <c r="G389" s="150">
        <v>3591</v>
      </c>
      <c r="H389" s="151">
        <v>0</v>
      </c>
    </row>
    <row r="390" spans="1:8" ht="18" hidden="1" customHeight="1" outlineLevel="1">
      <c r="A390" s="3" t="s">
        <v>206</v>
      </c>
      <c r="B390" s="148"/>
      <c r="C390" s="149">
        <v>3</v>
      </c>
      <c r="D390" s="149">
        <v>3</v>
      </c>
      <c r="E390" s="149">
        <v>0</v>
      </c>
      <c r="F390" s="150">
        <v>86000</v>
      </c>
      <c r="G390" s="150">
        <v>8885.5</v>
      </c>
      <c r="H390" s="151">
        <v>0</v>
      </c>
    </row>
    <row r="391" spans="1:8" ht="18" hidden="1" customHeight="1" outlineLevel="1">
      <c r="A391" s="3" t="s">
        <v>207</v>
      </c>
      <c r="B391" s="148"/>
      <c r="C391" s="149">
        <v>13</v>
      </c>
      <c r="D391" s="149">
        <v>7</v>
      </c>
      <c r="E391" s="149">
        <v>0</v>
      </c>
      <c r="F391" s="150">
        <v>376194</v>
      </c>
      <c r="G391" s="150">
        <v>237343.12</v>
      </c>
      <c r="H391" s="151">
        <v>0</v>
      </c>
    </row>
    <row r="392" spans="1:8" ht="18" hidden="1" customHeight="1" outlineLevel="1">
      <c r="A392" s="3" t="s">
        <v>208</v>
      </c>
      <c r="B392" s="148"/>
      <c r="C392" s="149">
        <v>0</v>
      </c>
      <c r="D392" s="149">
        <v>2</v>
      </c>
      <c r="E392" s="149">
        <v>0</v>
      </c>
      <c r="F392" s="150">
        <v>82512</v>
      </c>
      <c r="G392" s="150">
        <v>8587</v>
      </c>
      <c r="H392" s="151"/>
    </row>
    <row r="393" spans="1:8" ht="18" hidden="1" customHeight="1" outlineLevel="1">
      <c r="A393" s="3" t="s">
        <v>209</v>
      </c>
      <c r="B393" s="148"/>
      <c r="C393" s="149">
        <v>1</v>
      </c>
      <c r="D393" s="149">
        <v>1</v>
      </c>
      <c r="E393" s="149">
        <v>0</v>
      </c>
      <c r="F393" s="150">
        <v>31642</v>
      </c>
      <c r="G393" s="150">
        <v>48960</v>
      </c>
      <c r="H393" s="151">
        <v>10000</v>
      </c>
    </row>
    <row r="394" spans="1:8" ht="18" hidden="1" customHeight="1" outlineLevel="1">
      <c r="A394" s="3" t="s">
        <v>213</v>
      </c>
      <c r="B394" s="148"/>
      <c r="C394" s="149">
        <v>1</v>
      </c>
      <c r="D394" s="149">
        <v>0</v>
      </c>
      <c r="E394" s="149"/>
      <c r="F394" s="150"/>
      <c r="G394" s="150"/>
      <c r="H394" s="151"/>
    </row>
    <row r="395" spans="1:8" ht="18" hidden="1" customHeight="1" outlineLevel="1">
      <c r="A395" s="3" t="s">
        <v>217</v>
      </c>
      <c r="B395" s="148"/>
      <c r="C395" s="149">
        <v>1</v>
      </c>
      <c r="D395" s="149">
        <v>2</v>
      </c>
      <c r="E395" s="149">
        <v>0</v>
      </c>
      <c r="F395" s="150">
        <v>-19280</v>
      </c>
      <c r="G395" s="150">
        <v>-2834</v>
      </c>
      <c r="H395" s="151">
        <v>4150</v>
      </c>
    </row>
    <row r="396" spans="1:8" ht="18" hidden="1" customHeight="1" outlineLevel="1">
      <c r="A396" s="3" t="s">
        <v>218</v>
      </c>
      <c r="B396" s="148"/>
      <c r="C396" s="149">
        <v>8</v>
      </c>
      <c r="D396" s="149">
        <v>5</v>
      </c>
      <c r="E396" s="149">
        <v>1</v>
      </c>
      <c r="F396" s="150">
        <v>8777.6252000000004</v>
      </c>
      <c r="G396" s="150">
        <v>7515.3933999999999</v>
      </c>
      <c r="H396" s="151">
        <v>0</v>
      </c>
    </row>
    <row r="397" spans="1:8" ht="18" customHeight="1" collapsed="1">
      <c r="A397" s="3"/>
      <c r="B397" s="148" t="s">
        <v>421</v>
      </c>
      <c r="C397" s="152">
        <f>SUM($C$388:$C$396)</f>
        <v>32</v>
      </c>
      <c r="D397" s="152">
        <f>SUM($D$388:$D$396)</f>
        <v>30</v>
      </c>
      <c r="E397" s="152">
        <f>SUM($E$388:$E$396)</f>
        <v>1</v>
      </c>
      <c r="F397" s="153">
        <f>SUM($F$388:$F$396)</f>
        <v>518314.37520000001</v>
      </c>
      <c r="G397" s="153">
        <f>SUM($G$388:$G$396)</f>
        <v>322460.7634</v>
      </c>
      <c r="H397" s="154">
        <f>SUM($H$388:$H$396)</f>
        <v>14150</v>
      </c>
    </row>
    <row r="398" spans="1:8" ht="18" hidden="1" customHeight="1" outlineLevel="1">
      <c r="A398" s="3" t="s">
        <v>203</v>
      </c>
      <c r="B398" s="148"/>
      <c r="C398" s="149">
        <v>19</v>
      </c>
      <c r="D398" s="149">
        <v>13</v>
      </c>
      <c r="E398" s="149">
        <v>0</v>
      </c>
      <c r="F398" s="150">
        <v>0</v>
      </c>
      <c r="G398" s="150">
        <v>14431.88</v>
      </c>
      <c r="H398" s="151">
        <v>0</v>
      </c>
    </row>
    <row r="399" spans="1:8" ht="18" hidden="1" customHeight="1" outlineLevel="1">
      <c r="A399" s="3" t="s">
        <v>204</v>
      </c>
      <c r="B399" s="148"/>
      <c r="C399" s="149">
        <v>5</v>
      </c>
      <c r="D399" s="149">
        <v>5</v>
      </c>
      <c r="E399" s="149">
        <v>0</v>
      </c>
      <c r="F399" s="150">
        <v>80</v>
      </c>
      <c r="G399" s="150">
        <v>4043</v>
      </c>
      <c r="H399" s="151">
        <v>0</v>
      </c>
    </row>
    <row r="400" spans="1:8" ht="18" hidden="1" customHeight="1" outlineLevel="1">
      <c r="A400" s="3" t="s">
        <v>205</v>
      </c>
      <c r="B400" s="148"/>
      <c r="C400" s="149">
        <v>15</v>
      </c>
      <c r="D400" s="149">
        <v>18</v>
      </c>
      <c r="E400" s="149">
        <v>0</v>
      </c>
      <c r="F400" s="150">
        <v>8060</v>
      </c>
      <c r="G400" s="150">
        <v>19409</v>
      </c>
      <c r="H400" s="151">
        <v>0</v>
      </c>
    </row>
    <row r="401" spans="1:8" ht="18" hidden="1" customHeight="1" outlineLevel="1">
      <c r="A401" s="3" t="s">
        <v>206</v>
      </c>
      <c r="B401" s="148"/>
      <c r="C401" s="149">
        <v>13</v>
      </c>
      <c r="D401" s="149">
        <v>18</v>
      </c>
      <c r="E401" s="149">
        <v>0</v>
      </c>
      <c r="F401" s="150">
        <v>27100</v>
      </c>
      <c r="G401" s="150">
        <v>12840.46</v>
      </c>
      <c r="H401" s="151">
        <v>0</v>
      </c>
    </row>
    <row r="402" spans="1:8" ht="18" hidden="1" customHeight="1" outlineLevel="1">
      <c r="A402" s="3" t="s">
        <v>207</v>
      </c>
      <c r="B402" s="148"/>
      <c r="C402" s="149">
        <v>51</v>
      </c>
      <c r="D402" s="149">
        <v>76</v>
      </c>
      <c r="E402" s="149">
        <v>0</v>
      </c>
      <c r="F402" s="150">
        <v>143910.23000000001</v>
      </c>
      <c r="G402" s="150">
        <v>357244.54</v>
      </c>
      <c r="H402" s="151">
        <v>0</v>
      </c>
    </row>
    <row r="403" spans="1:8" ht="18" hidden="1" customHeight="1" outlineLevel="1">
      <c r="A403" s="3" t="s">
        <v>208</v>
      </c>
      <c r="B403" s="148"/>
      <c r="C403" s="149">
        <v>5</v>
      </c>
      <c r="D403" s="149">
        <v>4</v>
      </c>
      <c r="E403" s="149">
        <v>0</v>
      </c>
      <c r="F403" s="150">
        <v>117241</v>
      </c>
      <c r="G403" s="150">
        <v>32453</v>
      </c>
      <c r="H403" s="151"/>
    </row>
    <row r="404" spans="1:8" ht="18" hidden="1" customHeight="1" outlineLevel="1">
      <c r="A404" s="3" t="s">
        <v>210</v>
      </c>
      <c r="B404" s="148"/>
      <c r="C404" s="149">
        <v>2</v>
      </c>
      <c r="D404" s="149"/>
      <c r="E404" s="149"/>
      <c r="F404" s="150"/>
      <c r="G404" s="150"/>
      <c r="H404" s="151"/>
    </row>
    <row r="405" spans="1:8" ht="18" hidden="1" customHeight="1" outlineLevel="1">
      <c r="A405" s="3" t="s">
        <v>211</v>
      </c>
      <c r="B405" s="148"/>
      <c r="C405" s="149">
        <v>2</v>
      </c>
      <c r="D405" s="149">
        <v>5</v>
      </c>
      <c r="E405" s="149">
        <v>0</v>
      </c>
      <c r="F405" s="150">
        <v>-4050</v>
      </c>
      <c r="G405" s="150">
        <v>66</v>
      </c>
      <c r="H405" s="151">
        <v>0</v>
      </c>
    </row>
    <row r="406" spans="1:8" ht="18" hidden="1" customHeight="1" outlineLevel="1">
      <c r="A406" s="3" t="s">
        <v>213</v>
      </c>
      <c r="B406" s="148"/>
      <c r="C406" s="149">
        <v>22</v>
      </c>
      <c r="D406" s="149">
        <v>1</v>
      </c>
      <c r="E406" s="149"/>
      <c r="F406" s="150">
        <v>-10000</v>
      </c>
      <c r="G406" s="150">
        <v>151</v>
      </c>
      <c r="H406" s="151"/>
    </row>
    <row r="407" spans="1:8" ht="18" hidden="1" customHeight="1" outlineLevel="1">
      <c r="A407" s="3" t="s">
        <v>214</v>
      </c>
      <c r="B407" s="148"/>
      <c r="C407" s="149">
        <v>8</v>
      </c>
      <c r="D407" s="149"/>
      <c r="E407" s="149">
        <v>2</v>
      </c>
      <c r="F407" s="150"/>
      <c r="G407" s="150"/>
      <c r="H407" s="151"/>
    </row>
    <row r="408" spans="1:8" ht="18" hidden="1" customHeight="1" outlineLevel="1">
      <c r="A408" s="3" t="s">
        <v>217</v>
      </c>
      <c r="B408" s="148"/>
      <c r="C408" s="149">
        <v>6</v>
      </c>
      <c r="D408" s="149">
        <v>1</v>
      </c>
      <c r="E408" s="149">
        <v>0</v>
      </c>
      <c r="F408" s="150">
        <v>19284</v>
      </c>
      <c r="G408" s="150">
        <v>-13978</v>
      </c>
      <c r="H408" s="151">
        <v>30121</v>
      </c>
    </row>
    <row r="409" spans="1:8" ht="18" hidden="1" customHeight="1" outlineLevel="1">
      <c r="A409" s="3" t="s">
        <v>218</v>
      </c>
      <c r="B409" s="148"/>
      <c r="C409" s="149">
        <v>91</v>
      </c>
      <c r="D409" s="149">
        <v>28</v>
      </c>
      <c r="E409" s="149">
        <v>2</v>
      </c>
      <c r="F409" s="150">
        <v>22567.9565</v>
      </c>
      <c r="G409" s="150">
        <v>19322.6603</v>
      </c>
      <c r="H409" s="151">
        <v>0</v>
      </c>
    </row>
    <row r="410" spans="1:8" ht="18" hidden="1" customHeight="1" outlineLevel="1">
      <c r="A410" s="3" t="s">
        <v>219</v>
      </c>
      <c r="B410" s="148"/>
      <c r="C410" s="149">
        <v>9</v>
      </c>
      <c r="D410" s="149"/>
      <c r="E410" s="149"/>
      <c r="F410" s="150">
        <v>-1072</v>
      </c>
      <c r="G410" s="150">
        <v>68</v>
      </c>
      <c r="H410" s="151"/>
    </row>
    <row r="411" spans="1:8" ht="18" hidden="1" customHeight="1" outlineLevel="1">
      <c r="A411" s="3" t="s">
        <v>220</v>
      </c>
      <c r="B411" s="148"/>
      <c r="C411" s="149">
        <v>2</v>
      </c>
      <c r="D411" s="149">
        <v>2</v>
      </c>
      <c r="E411" s="149">
        <v>0</v>
      </c>
      <c r="F411" s="150">
        <v>14962</v>
      </c>
      <c r="G411" s="150">
        <v>19611</v>
      </c>
      <c r="H411" s="151"/>
    </row>
    <row r="412" spans="1:8" ht="18" customHeight="1" collapsed="1">
      <c r="A412" s="3"/>
      <c r="B412" s="148" t="s">
        <v>422</v>
      </c>
      <c r="C412" s="152">
        <f>SUM($C$398:$C$411)</f>
        <v>250</v>
      </c>
      <c r="D412" s="152">
        <f>SUM($D$398:$D$411)</f>
        <v>171</v>
      </c>
      <c r="E412" s="152">
        <f>SUM($E$398:$E$411)</f>
        <v>4</v>
      </c>
      <c r="F412" s="153">
        <f>SUM($F$398:$F$411)</f>
        <v>338083.18649999995</v>
      </c>
      <c r="G412" s="153">
        <f>SUM($G$398:$G$411)</f>
        <v>465662.54029999999</v>
      </c>
      <c r="H412" s="154">
        <f>SUM($H$398:$H$411)</f>
        <v>30121</v>
      </c>
    </row>
    <row r="413" spans="1:8">
      <c r="B413" s="484" t="s">
        <v>423</v>
      </c>
      <c r="C413" s="485"/>
      <c r="D413" s="485"/>
      <c r="E413" s="485"/>
      <c r="F413" s="485"/>
      <c r="G413" s="485"/>
      <c r="H413" s="486"/>
    </row>
    <row r="414" spans="1:8" ht="18" hidden="1" customHeight="1" outlineLevel="1">
      <c r="A414" s="3" t="s">
        <v>205</v>
      </c>
      <c r="B414" s="148"/>
      <c r="C414" s="149">
        <v>0</v>
      </c>
      <c r="D414" s="149">
        <v>1</v>
      </c>
      <c r="E414" s="149">
        <v>0</v>
      </c>
      <c r="F414" s="150">
        <v>-328</v>
      </c>
      <c r="G414" s="150">
        <v>0</v>
      </c>
      <c r="H414" s="151">
        <v>0</v>
      </c>
    </row>
    <row r="415" spans="1:8" ht="18" hidden="1" customHeight="1" outlineLevel="1">
      <c r="A415" s="3" t="s">
        <v>206</v>
      </c>
      <c r="B415" s="148"/>
      <c r="C415" s="149">
        <v>0</v>
      </c>
      <c r="D415" s="149">
        <v>0</v>
      </c>
      <c r="E415" s="149">
        <v>0</v>
      </c>
      <c r="F415" s="150">
        <v>0</v>
      </c>
      <c r="G415" s="150">
        <v>0</v>
      </c>
      <c r="H415" s="151">
        <v>0</v>
      </c>
    </row>
    <row r="416" spans="1:8" ht="18" hidden="1" customHeight="1" outlineLevel="1">
      <c r="A416" s="3" t="s">
        <v>208</v>
      </c>
      <c r="B416" s="148"/>
      <c r="C416" s="149">
        <v>0</v>
      </c>
      <c r="D416" s="149">
        <v>0</v>
      </c>
      <c r="E416" s="149">
        <v>0</v>
      </c>
      <c r="F416" s="150">
        <v>0</v>
      </c>
      <c r="G416" s="150">
        <v>175352</v>
      </c>
      <c r="H416" s="151"/>
    </row>
    <row r="417" spans="1:8" ht="18" hidden="1" customHeight="1" outlineLevel="1">
      <c r="A417" s="3" t="s">
        <v>213</v>
      </c>
      <c r="B417" s="148"/>
      <c r="C417" s="149">
        <v>0</v>
      </c>
      <c r="D417" s="149">
        <v>0</v>
      </c>
      <c r="E417" s="149"/>
      <c r="F417" s="150"/>
      <c r="G417" s="150"/>
      <c r="H417" s="151"/>
    </row>
    <row r="418" spans="1:8" ht="18" customHeight="1" collapsed="1">
      <c r="A418" s="3"/>
      <c r="B418" s="148" t="s">
        <v>424</v>
      </c>
      <c r="C418" s="152">
        <f>SUM($C$414:$C$417)</f>
        <v>0</v>
      </c>
      <c r="D418" s="152">
        <f>SUM($D$414:$D$417)</f>
        <v>1</v>
      </c>
      <c r="E418" s="152">
        <f>SUM($E$414:$E$417)</f>
        <v>0</v>
      </c>
      <c r="F418" s="153">
        <f>SUM($F$414:$F$417)</f>
        <v>-328</v>
      </c>
      <c r="G418" s="153">
        <f>SUM($G$414:$G$417)</f>
        <v>175352</v>
      </c>
      <c r="H418" s="154">
        <f>SUM($H$414:$H$417)</f>
        <v>0</v>
      </c>
    </row>
    <row r="419" spans="1:8" ht="18" hidden="1" customHeight="1" outlineLevel="1">
      <c r="A419" s="3" t="s">
        <v>203</v>
      </c>
      <c r="B419" s="148"/>
      <c r="C419" s="149">
        <v>1</v>
      </c>
      <c r="D419" s="149">
        <v>1</v>
      </c>
      <c r="E419" s="149">
        <v>0</v>
      </c>
      <c r="F419" s="150">
        <v>0</v>
      </c>
      <c r="G419" s="150">
        <v>1430</v>
      </c>
      <c r="H419" s="151">
        <v>0</v>
      </c>
    </row>
    <row r="420" spans="1:8" ht="18" hidden="1" customHeight="1" outlineLevel="1">
      <c r="A420" s="3" t="s">
        <v>204</v>
      </c>
      <c r="B420" s="148"/>
      <c r="C420" s="149">
        <v>1</v>
      </c>
      <c r="D420" s="149">
        <v>1</v>
      </c>
      <c r="E420" s="149">
        <v>0</v>
      </c>
      <c r="F420" s="150">
        <v>0</v>
      </c>
      <c r="G420" s="150">
        <v>-3367</v>
      </c>
      <c r="H420" s="151">
        <v>0</v>
      </c>
    </row>
    <row r="421" spans="1:8" ht="18" hidden="1" customHeight="1" outlineLevel="1">
      <c r="A421" s="3" t="s">
        <v>205</v>
      </c>
      <c r="B421" s="148"/>
      <c r="C421" s="149">
        <v>2</v>
      </c>
      <c r="D421" s="149">
        <v>3</v>
      </c>
      <c r="E421" s="149">
        <v>0</v>
      </c>
      <c r="F421" s="150">
        <v>0.11</v>
      </c>
      <c r="G421" s="150">
        <v>15902</v>
      </c>
      <c r="H421" s="151">
        <v>0</v>
      </c>
    </row>
    <row r="422" spans="1:8" ht="18" hidden="1" customHeight="1" outlineLevel="1">
      <c r="A422" s="3" t="s">
        <v>206</v>
      </c>
      <c r="B422" s="148"/>
      <c r="C422" s="149">
        <v>0</v>
      </c>
      <c r="D422" s="149">
        <v>2</v>
      </c>
      <c r="E422" s="149">
        <v>0</v>
      </c>
      <c r="F422" s="150">
        <v>-1012.5</v>
      </c>
      <c r="G422" s="150">
        <v>-2018.69</v>
      </c>
      <c r="H422" s="151">
        <v>0</v>
      </c>
    </row>
    <row r="423" spans="1:8" ht="18" hidden="1" customHeight="1" outlineLevel="1">
      <c r="A423" s="3" t="s">
        <v>207</v>
      </c>
      <c r="B423" s="148"/>
      <c r="C423" s="149">
        <v>5</v>
      </c>
      <c r="D423" s="149">
        <v>12</v>
      </c>
      <c r="E423" s="149">
        <v>0</v>
      </c>
      <c r="F423" s="150">
        <v>1542200</v>
      </c>
      <c r="G423" s="150">
        <v>711660.58</v>
      </c>
      <c r="H423" s="151">
        <v>0</v>
      </c>
    </row>
    <row r="424" spans="1:8" ht="18" hidden="1" customHeight="1" outlineLevel="1">
      <c r="A424" s="3" t="s">
        <v>208</v>
      </c>
      <c r="B424" s="148"/>
      <c r="C424" s="149">
        <v>372</v>
      </c>
      <c r="D424" s="149">
        <v>87</v>
      </c>
      <c r="E424" s="149">
        <v>3</v>
      </c>
      <c r="F424" s="150">
        <v>35053</v>
      </c>
      <c r="G424" s="150">
        <v>81250</v>
      </c>
      <c r="H424" s="151"/>
    </row>
    <row r="425" spans="1:8" ht="18" hidden="1" customHeight="1" outlineLevel="1">
      <c r="A425" s="3" t="s">
        <v>211</v>
      </c>
      <c r="B425" s="148"/>
      <c r="C425" s="149">
        <v>1</v>
      </c>
      <c r="D425" s="149">
        <v>1</v>
      </c>
      <c r="E425" s="149">
        <v>0</v>
      </c>
      <c r="F425" s="150">
        <v>0</v>
      </c>
      <c r="G425" s="150">
        <v>0</v>
      </c>
      <c r="H425" s="151">
        <v>0</v>
      </c>
    </row>
    <row r="426" spans="1:8" ht="18" hidden="1" customHeight="1" outlineLevel="1">
      <c r="A426" s="3" t="s">
        <v>213</v>
      </c>
      <c r="B426" s="148"/>
      <c r="C426" s="149">
        <v>3</v>
      </c>
      <c r="D426" s="149">
        <v>0</v>
      </c>
      <c r="E426" s="149"/>
      <c r="F426" s="150"/>
      <c r="G426" s="150"/>
      <c r="H426" s="151"/>
    </row>
    <row r="427" spans="1:8" ht="18" hidden="1" customHeight="1" outlineLevel="1">
      <c r="A427" s="3" t="s">
        <v>214</v>
      </c>
      <c r="B427" s="148"/>
      <c r="C427" s="149">
        <v>2</v>
      </c>
      <c r="D427" s="149"/>
      <c r="E427" s="149"/>
      <c r="F427" s="150"/>
      <c r="G427" s="150"/>
      <c r="H427" s="151"/>
    </row>
    <row r="428" spans="1:8" ht="18" hidden="1" customHeight="1" outlineLevel="1">
      <c r="A428" s="3" t="s">
        <v>217</v>
      </c>
      <c r="B428" s="148"/>
      <c r="C428" s="149">
        <v>5</v>
      </c>
      <c r="D428" s="149">
        <v>2</v>
      </c>
      <c r="E428" s="149">
        <v>0</v>
      </c>
      <c r="F428" s="150">
        <v>-50462</v>
      </c>
      <c r="G428" s="150">
        <v>6155</v>
      </c>
      <c r="H428" s="151">
        <v>82425</v>
      </c>
    </row>
    <row r="429" spans="1:8" ht="18" hidden="1" customHeight="1" outlineLevel="1">
      <c r="A429" s="3" t="s">
        <v>218</v>
      </c>
      <c r="B429" s="148"/>
      <c r="C429" s="149">
        <v>4</v>
      </c>
      <c r="D429" s="149">
        <v>1</v>
      </c>
      <c r="E429" s="149">
        <v>0</v>
      </c>
      <c r="F429" s="150">
        <v>58.141599999999997</v>
      </c>
      <c r="G429" s="150">
        <v>49.780799999999999</v>
      </c>
      <c r="H429" s="151">
        <v>0</v>
      </c>
    </row>
    <row r="430" spans="1:8" ht="18" hidden="1" customHeight="1" outlineLevel="1">
      <c r="A430" s="3" t="s">
        <v>219</v>
      </c>
      <c r="B430" s="148"/>
      <c r="C430" s="149">
        <v>10</v>
      </c>
      <c r="D430" s="149"/>
      <c r="E430" s="149"/>
      <c r="F430" s="150">
        <v>4587</v>
      </c>
      <c r="G430" s="150">
        <v>16818</v>
      </c>
      <c r="H430" s="151"/>
    </row>
    <row r="431" spans="1:8" ht="18" customHeight="1" collapsed="1">
      <c r="A431" s="3"/>
      <c r="B431" s="148" t="s">
        <v>425</v>
      </c>
      <c r="C431" s="152">
        <f>SUM($C$419:$C$430)</f>
        <v>406</v>
      </c>
      <c r="D431" s="152">
        <f>SUM($D$419:$D$430)</f>
        <v>110</v>
      </c>
      <c r="E431" s="152">
        <f>SUM($E$419:$E$430)</f>
        <v>3</v>
      </c>
      <c r="F431" s="153">
        <f>SUM($F$419:$F$430)</f>
        <v>1530423.7516000001</v>
      </c>
      <c r="G431" s="153">
        <f>SUM($G$419:$G$430)</f>
        <v>827879.67079999996</v>
      </c>
      <c r="H431" s="154">
        <f>SUM($H$419:$H$430)</f>
        <v>82425</v>
      </c>
    </row>
    <row r="432" spans="1:8" ht="18" hidden="1" customHeight="1" outlineLevel="1">
      <c r="A432" s="3" t="s">
        <v>203</v>
      </c>
      <c r="B432" s="148"/>
      <c r="C432" s="149">
        <v>2</v>
      </c>
      <c r="D432" s="149">
        <v>2</v>
      </c>
      <c r="E432" s="149">
        <v>0</v>
      </c>
      <c r="F432" s="150">
        <v>0</v>
      </c>
      <c r="G432" s="150">
        <v>-9611.5</v>
      </c>
      <c r="H432" s="151">
        <v>0</v>
      </c>
    </row>
    <row r="433" spans="1:8" ht="18" hidden="1" customHeight="1" outlineLevel="1">
      <c r="A433" s="3" t="s">
        <v>204</v>
      </c>
      <c r="B433" s="148"/>
      <c r="C433" s="149">
        <v>2</v>
      </c>
      <c r="D433" s="149">
        <v>2</v>
      </c>
      <c r="E433" s="149">
        <v>0</v>
      </c>
      <c r="F433" s="150">
        <v>-9130</v>
      </c>
      <c r="G433" s="150">
        <v>32</v>
      </c>
      <c r="H433" s="151">
        <v>0</v>
      </c>
    </row>
    <row r="434" spans="1:8" ht="18" hidden="1" customHeight="1" outlineLevel="1">
      <c r="A434" s="3" t="s">
        <v>205</v>
      </c>
      <c r="B434" s="148"/>
      <c r="C434" s="149">
        <v>3</v>
      </c>
      <c r="D434" s="149">
        <v>10</v>
      </c>
      <c r="E434" s="149">
        <v>0</v>
      </c>
      <c r="F434" s="150">
        <v>26400.89</v>
      </c>
      <c r="G434" s="150">
        <v>-84604</v>
      </c>
      <c r="H434" s="151">
        <v>0</v>
      </c>
    </row>
    <row r="435" spans="1:8" ht="18" hidden="1" customHeight="1" outlineLevel="1">
      <c r="A435" s="3" t="s">
        <v>206</v>
      </c>
      <c r="B435" s="148"/>
      <c r="C435" s="149">
        <v>0</v>
      </c>
      <c r="D435" s="149">
        <v>4</v>
      </c>
      <c r="E435" s="149">
        <v>0</v>
      </c>
      <c r="F435" s="150">
        <v>286964.18</v>
      </c>
      <c r="G435" s="150">
        <v>-1883.58</v>
      </c>
      <c r="H435" s="151">
        <v>0</v>
      </c>
    </row>
    <row r="436" spans="1:8" ht="18" hidden="1" customHeight="1" outlineLevel="1">
      <c r="A436" s="3" t="s">
        <v>207</v>
      </c>
      <c r="B436" s="148"/>
      <c r="C436" s="149">
        <v>4</v>
      </c>
      <c r="D436" s="149">
        <v>13</v>
      </c>
      <c r="E436" s="149">
        <v>0</v>
      </c>
      <c r="F436" s="150">
        <v>-72114.17</v>
      </c>
      <c r="G436" s="150">
        <v>5100.51</v>
      </c>
      <c r="H436" s="151">
        <v>0</v>
      </c>
    </row>
    <row r="437" spans="1:8" ht="18" hidden="1" customHeight="1" outlineLevel="1">
      <c r="A437" s="3" t="s">
        <v>208</v>
      </c>
      <c r="B437" s="148"/>
      <c r="C437" s="149">
        <v>35</v>
      </c>
      <c r="D437" s="149">
        <v>22</v>
      </c>
      <c r="E437" s="149">
        <v>0</v>
      </c>
      <c r="F437" s="150">
        <v>151070</v>
      </c>
      <c r="G437" s="150">
        <v>21321</v>
      </c>
      <c r="H437" s="151"/>
    </row>
    <row r="438" spans="1:8" ht="18" hidden="1" customHeight="1" outlineLevel="1">
      <c r="A438" s="3" t="s">
        <v>213</v>
      </c>
      <c r="B438" s="148"/>
      <c r="C438" s="149">
        <v>2</v>
      </c>
      <c r="D438" s="149">
        <v>2</v>
      </c>
      <c r="E438" s="149"/>
      <c r="F438" s="150">
        <v>-37046</v>
      </c>
      <c r="G438" s="150">
        <v>0</v>
      </c>
      <c r="H438" s="151">
        <v>46105</v>
      </c>
    </row>
    <row r="439" spans="1:8" ht="18" hidden="1" customHeight="1" outlineLevel="1">
      <c r="A439" s="3" t="s">
        <v>217</v>
      </c>
      <c r="B439" s="148"/>
      <c r="C439" s="149">
        <v>5</v>
      </c>
      <c r="D439" s="149">
        <v>3</v>
      </c>
      <c r="E439" s="149">
        <v>1</v>
      </c>
      <c r="F439" s="150">
        <v>57848</v>
      </c>
      <c r="G439" s="150">
        <v>74687</v>
      </c>
      <c r="H439" s="151">
        <v>19207</v>
      </c>
    </row>
    <row r="440" spans="1:8" ht="18" hidden="1" customHeight="1" outlineLevel="1">
      <c r="A440" s="3" t="s">
        <v>218</v>
      </c>
      <c r="B440" s="148"/>
      <c r="C440" s="149">
        <v>2</v>
      </c>
      <c r="D440" s="149">
        <v>2</v>
      </c>
      <c r="E440" s="149">
        <v>0</v>
      </c>
      <c r="F440" s="150">
        <v>70505.091899999999</v>
      </c>
      <c r="G440" s="150">
        <v>60366.384400000003</v>
      </c>
      <c r="H440" s="151">
        <v>-49011.566500000001</v>
      </c>
    </row>
    <row r="441" spans="1:8" ht="18" customHeight="1" collapsed="1">
      <c r="A441" s="3"/>
      <c r="B441" s="148" t="s">
        <v>426</v>
      </c>
      <c r="C441" s="152">
        <f>SUM($C$432:$C$440)</f>
        <v>55</v>
      </c>
      <c r="D441" s="152">
        <f>SUM($D$432:$D$440)</f>
        <v>60</v>
      </c>
      <c r="E441" s="152">
        <f>SUM($E$432:$E$440)</f>
        <v>1</v>
      </c>
      <c r="F441" s="153">
        <f>SUM($F$432:$F$440)</f>
        <v>474497.99190000002</v>
      </c>
      <c r="G441" s="153">
        <f>SUM($G$432:$G$440)</f>
        <v>65407.814399999996</v>
      </c>
      <c r="H441" s="154">
        <f>SUM($H$432:$H$440)</f>
        <v>16300.433499999999</v>
      </c>
    </row>
    <row r="442" spans="1:8" ht="18" hidden="1" customHeight="1" outlineLevel="1">
      <c r="A442" s="3" t="s">
        <v>206</v>
      </c>
      <c r="B442" s="148"/>
      <c r="C442" s="149">
        <v>0</v>
      </c>
      <c r="D442" s="149">
        <v>1</v>
      </c>
      <c r="E442" s="149">
        <v>0</v>
      </c>
      <c r="F442" s="150">
        <v>-5600</v>
      </c>
      <c r="G442" s="150">
        <v>0</v>
      </c>
      <c r="H442" s="151">
        <v>0</v>
      </c>
    </row>
    <row r="443" spans="1:8" ht="18" hidden="1" customHeight="1" outlineLevel="1">
      <c r="A443" s="3" t="s">
        <v>207</v>
      </c>
      <c r="B443" s="148"/>
      <c r="C443" s="149">
        <v>0</v>
      </c>
      <c r="D443" s="149">
        <v>2</v>
      </c>
      <c r="E443" s="149">
        <v>0</v>
      </c>
      <c r="F443" s="150">
        <v>-52528.160000000003</v>
      </c>
      <c r="G443" s="150">
        <v>0</v>
      </c>
      <c r="H443" s="151">
        <v>0</v>
      </c>
    </row>
    <row r="444" spans="1:8" ht="18" hidden="1" customHeight="1" outlineLevel="1">
      <c r="A444" s="3" t="s">
        <v>213</v>
      </c>
      <c r="B444" s="148"/>
      <c r="C444" s="149">
        <v>0</v>
      </c>
      <c r="D444" s="149">
        <v>0</v>
      </c>
      <c r="E444" s="149"/>
      <c r="F444" s="150"/>
      <c r="G444" s="150"/>
      <c r="H444" s="151"/>
    </row>
    <row r="445" spans="1:8" ht="18" hidden="1" customHeight="1" outlineLevel="1">
      <c r="A445" s="3" t="s">
        <v>218</v>
      </c>
      <c r="B445" s="148"/>
      <c r="C445" s="149">
        <v>1</v>
      </c>
      <c r="D445" s="149">
        <v>1</v>
      </c>
      <c r="E445" s="149">
        <v>0</v>
      </c>
      <c r="F445" s="150">
        <v>568.66219999999998</v>
      </c>
      <c r="G445" s="150">
        <v>486.88799999999998</v>
      </c>
      <c r="H445" s="151">
        <v>-1028.9701</v>
      </c>
    </row>
    <row r="446" spans="1:8" ht="18" customHeight="1" collapsed="1">
      <c r="A446" s="3"/>
      <c r="B446" s="148" t="s">
        <v>427</v>
      </c>
      <c r="C446" s="152">
        <f>SUM($C$442:$C$445)</f>
        <v>1</v>
      </c>
      <c r="D446" s="152">
        <f>SUM($D$442:$D$445)</f>
        <v>4</v>
      </c>
      <c r="E446" s="152">
        <f>SUM($E$442:$E$445)</f>
        <v>0</v>
      </c>
      <c r="F446" s="153">
        <f>SUM($F$442:$F$445)</f>
        <v>-57559.497800000005</v>
      </c>
      <c r="G446" s="153">
        <f>SUM($G$442:$G$445)</f>
        <v>486.88799999999998</v>
      </c>
      <c r="H446" s="154">
        <f>SUM($H$442:$H$445)</f>
        <v>-1028.9701</v>
      </c>
    </row>
    <row r="447" spans="1:8" ht="18" hidden="1" customHeight="1" outlineLevel="1">
      <c r="A447" s="3" t="s">
        <v>203</v>
      </c>
      <c r="B447" s="148"/>
      <c r="C447" s="149">
        <v>8</v>
      </c>
      <c r="D447" s="149">
        <v>11</v>
      </c>
      <c r="E447" s="149">
        <v>0</v>
      </c>
      <c r="F447" s="150">
        <v>2280.3000000000002</v>
      </c>
      <c r="G447" s="150">
        <v>2218.73</v>
      </c>
      <c r="H447" s="151">
        <v>0</v>
      </c>
    </row>
    <row r="448" spans="1:8" ht="18" hidden="1" customHeight="1" outlineLevel="1">
      <c r="A448" s="3" t="s">
        <v>205</v>
      </c>
      <c r="B448" s="148"/>
      <c r="C448" s="149">
        <v>17</v>
      </c>
      <c r="D448" s="149">
        <v>23</v>
      </c>
      <c r="E448" s="149">
        <v>0</v>
      </c>
      <c r="F448" s="150">
        <v>11948.77</v>
      </c>
      <c r="G448" s="150">
        <v>-4498</v>
      </c>
      <c r="H448" s="151">
        <v>0</v>
      </c>
    </row>
    <row r="449" spans="1:8" ht="18" hidden="1" customHeight="1" outlineLevel="1">
      <c r="A449" s="3" t="s">
        <v>206</v>
      </c>
      <c r="B449" s="148"/>
      <c r="C449" s="149">
        <v>6</v>
      </c>
      <c r="D449" s="149">
        <v>14</v>
      </c>
      <c r="E449" s="149">
        <v>0</v>
      </c>
      <c r="F449" s="150">
        <v>9990</v>
      </c>
      <c r="G449" s="150">
        <v>39774.449999999997</v>
      </c>
      <c r="H449" s="151">
        <v>0</v>
      </c>
    </row>
    <row r="450" spans="1:8" ht="18" hidden="1" customHeight="1" outlineLevel="1">
      <c r="A450" s="3" t="s">
        <v>207</v>
      </c>
      <c r="B450" s="148"/>
      <c r="C450" s="149">
        <v>43</v>
      </c>
      <c r="D450" s="149">
        <v>44</v>
      </c>
      <c r="E450" s="149">
        <v>0</v>
      </c>
      <c r="F450" s="150">
        <v>73703.61</v>
      </c>
      <c r="G450" s="150">
        <v>47617.29</v>
      </c>
      <c r="H450" s="151">
        <v>0</v>
      </c>
    </row>
    <row r="451" spans="1:8" ht="18" hidden="1" customHeight="1" outlineLevel="1">
      <c r="A451" s="3" t="s">
        <v>208</v>
      </c>
      <c r="B451" s="148"/>
      <c r="C451" s="149">
        <v>49</v>
      </c>
      <c r="D451" s="149">
        <v>4</v>
      </c>
      <c r="E451" s="149">
        <v>2</v>
      </c>
      <c r="F451" s="150">
        <v>18496</v>
      </c>
      <c r="G451" s="150">
        <v>48538</v>
      </c>
      <c r="H451" s="151"/>
    </row>
    <row r="452" spans="1:8" ht="18" hidden="1" customHeight="1" outlineLevel="1">
      <c r="A452" s="3" t="s">
        <v>210</v>
      </c>
      <c r="B452" s="148"/>
      <c r="C452" s="149">
        <v>1</v>
      </c>
      <c r="D452" s="149"/>
      <c r="E452" s="149"/>
      <c r="F452" s="150"/>
      <c r="G452" s="150"/>
      <c r="H452" s="151"/>
    </row>
    <row r="453" spans="1:8" ht="18" hidden="1" customHeight="1" outlineLevel="1">
      <c r="A453" s="3" t="s">
        <v>211</v>
      </c>
      <c r="B453" s="148"/>
      <c r="C453" s="149">
        <v>1</v>
      </c>
      <c r="D453" s="149">
        <v>2</v>
      </c>
      <c r="E453" s="149">
        <v>0</v>
      </c>
      <c r="F453" s="150">
        <v>0</v>
      </c>
      <c r="G453" s="150">
        <v>-1056</v>
      </c>
      <c r="H453" s="151">
        <v>0</v>
      </c>
    </row>
    <row r="454" spans="1:8" ht="18" hidden="1" customHeight="1" outlineLevel="1">
      <c r="A454" s="3" t="s">
        <v>213</v>
      </c>
      <c r="B454" s="148"/>
      <c r="C454" s="149">
        <v>106</v>
      </c>
      <c r="D454" s="149">
        <v>8</v>
      </c>
      <c r="E454" s="149"/>
      <c r="F454" s="150">
        <v>86721</v>
      </c>
      <c r="G454" s="150">
        <v>27551</v>
      </c>
      <c r="H454" s="151">
        <v>5000</v>
      </c>
    </row>
    <row r="455" spans="1:8" ht="18" hidden="1" customHeight="1" outlineLevel="1">
      <c r="A455" s="3" t="s">
        <v>217</v>
      </c>
      <c r="B455" s="148"/>
      <c r="C455" s="149">
        <v>54</v>
      </c>
      <c r="D455" s="149">
        <v>48</v>
      </c>
      <c r="E455" s="149">
        <v>0</v>
      </c>
      <c r="F455" s="150">
        <v>97756</v>
      </c>
      <c r="G455" s="150">
        <v>-22371</v>
      </c>
      <c r="H455" s="151">
        <v>90090</v>
      </c>
    </row>
    <row r="456" spans="1:8" ht="18" customHeight="1" collapsed="1">
      <c r="A456" s="3"/>
      <c r="B456" s="148" t="s">
        <v>428</v>
      </c>
      <c r="C456" s="152">
        <f>SUM($C$447:$C$455)</f>
        <v>285</v>
      </c>
      <c r="D456" s="152">
        <f>SUM($D$447:$D$455)</f>
        <v>154</v>
      </c>
      <c r="E456" s="152">
        <f>SUM($E$447:$E$455)</f>
        <v>2</v>
      </c>
      <c r="F456" s="153">
        <f>SUM($F$447:$F$455)</f>
        <v>300895.68</v>
      </c>
      <c r="G456" s="153">
        <f>SUM($G$447:$G$455)</f>
        <v>137774.47</v>
      </c>
      <c r="H456" s="154">
        <f>SUM($H$447:$H$455)</f>
        <v>95090</v>
      </c>
    </row>
    <row r="457" spans="1:8" ht="18" hidden="1" customHeight="1" outlineLevel="1">
      <c r="A457" s="3" t="s">
        <v>203</v>
      </c>
      <c r="B457" s="148"/>
      <c r="C457" s="149">
        <v>2</v>
      </c>
      <c r="D457" s="149">
        <v>2</v>
      </c>
      <c r="E457" s="149">
        <v>0</v>
      </c>
      <c r="F457" s="150">
        <v>0</v>
      </c>
      <c r="G457" s="150">
        <v>-1678.92</v>
      </c>
      <c r="H457" s="151">
        <v>0</v>
      </c>
    </row>
    <row r="458" spans="1:8" ht="18" hidden="1" customHeight="1" outlineLevel="1">
      <c r="A458" s="3" t="s">
        <v>204</v>
      </c>
      <c r="B458" s="148"/>
      <c r="C458" s="149">
        <v>2</v>
      </c>
      <c r="D458" s="149">
        <v>2</v>
      </c>
      <c r="E458" s="149">
        <v>0</v>
      </c>
      <c r="F458" s="150">
        <v>0</v>
      </c>
      <c r="G458" s="150">
        <v>4308</v>
      </c>
      <c r="H458" s="151">
        <v>0</v>
      </c>
    </row>
    <row r="459" spans="1:8" ht="18" hidden="1" customHeight="1" outlineLevel="1">
      <c r="A459" s="3" t="s">
        <v>205</v>
      </c>
      <c r="B459" s="148"/>
      <c r="C459" s="149">
        <v>6</v>
      </c>
      <c r="D459" s="149">
        <v>4</v>
      </c>
      <c r="E459" s="149">
        <v>0</v>
      </c>
      <c r="F459" s="150">
        <v>1252</v>
      </c>
      <c r="G459" s="150">
        <v>23</v>
      </c>
      <c r="H459" s="151">
        <v>0</v>
      </c>
    </row>
    <row r="460" spans="1:8" ht="18" hidden="1" customHeight="1" outlineLevel="1">
      <c r="A460" s="3" t="s">
        <v>206</v>
      </c>
      <c r="B460" s="148"/>
      <c r="C460" s="149">
        <v>1</v>
      </c>
      <c r="D460" s="149">
        <v>2</v>
      </c>
      <c r="E460" s="149">
        <v>0</v>
      </c>
      <c r="F460" s="150">
        <v>0</v>
      </c>
      <c r="G460" s="150">
        <v>-2531</v>
      </c>
      <c r="H460" s="151">
        <v>0</v>
      </c>
    </row>
    <row r="461" spans="1:8" ht="18" hidden="1" customHeight="1" outlineLevel="1">
      <c r="A461" s="3" t="s">
        <v>207</v>
      </c>
      <c r="B461" s="148"/>
      <c r="C461" s="149">
        <v>17</v>
      </c>
      <c r="D461" s="149">
        <v>14</v>
      </c>
      <c r="E461" s="149">
        <v>0</v>
      </c>
      <c r="F461" s="150">
        <v>26924</v>
      </c>
      <c r="G461" s="150">
        <v>21581.7</v>
      </c>
      <c r="H461" s="151">
        <v>0</v>
      </c>
    </row>
    <row r="462" spans="1:8" ht="18" hidden="1" customHeight="1" outlineLevel="1">
      <c r="A462" s="3" t="s">
        <v>208</v>
      </c>
      <c r="B462" s="148"/>
      <c r="C462" s="149">
        <v>132</v>
      </c>
      <c r="D462" s="149">
        <v>8</v>
      </c>
      <c r="E462" s="149">
        <v>2</v>
      </c>
      <c r="F462" s="150">
        <v>110534</v>
      </c>
      <c r="G462" s="150">
        <v>133076</v>
      </c>
      <c r="H462" s="151"/>
    </row>
    <row r="463" spans="1:8" ht="18" hidden="1" customHeight="1" outlineLevel="1">
      <c r="A463" s="3" t="s">
        <v>209</v>
      </c>
      <c r="B463" s="148"/>
      <c r="C463" s="149">
        <v>1</v>
      </c>
      <c r="D463" s="149">
        <v>0</v>
      </c>
      <c r="E463" s="149">
        <v>0</v>
      </c>
      <c r="F463" s="150">
        <v>5000</v>
      </c>
      <c r="G463" s="150">
        <v>46944</v>
      </c>
      <c r="H463" s="151">
        <v>0</v>
      </c>
    </row>
    <row r="464" spans="1:8" ht="18" hidden="1" customHeight="1" outlineLevel="1">
      <c r="A464" s="3" t="s">
        <v>210</v>
      </c>
      <c r="B464" s="148"/>
      <c r="C464" s="149">
        <v>2</v>
      </c>
      <c r="D464" s="149"/>
      <c r="E464" s="149"/>
      <c r="F464" s="150"/>
      <c r="G464" s="150"/>
      <c r="H464" s="151"/>
    </row>
    <row r="465" spans="1:8" ht="18" hidden="1" customHeight="1" outlineLevel="1">
      <c r="A465" s="3" t="s">
        <v>213</v>
      </c>
      <c r="B465" s="148"/>
      <c r="C465" s="149">
        <v>8</v>
      </c>
      <c r="D465" s="149">
        <v>2</v>
      </c>
      <c r="E465" s="149"/>
      <c r="F465" s="150">
        <v>2794</v>
      </c>
      <c r="G465" s="150">
        <v>4043</v>
      </c>
      <c r="H465" s="151">
        <v>5377</v>
      </c>
    </row>
    <row r="466" spans="1:8" ht="18" hidden="1" customHeight="1" outlineLevel="1">
      <c r="A466" s="3" t="s">
        <v>214</v>
      </c>
      <c r="B466" s="148"/>
      <c r="C466" s="149">
        <v>7</v>
      </c>
      <c r="D466" s="149">
        <v>1</v>
      </c>
      <c r="E466" s="149">
        <v>2</v>
      </c>
      <c r="F466" s="150"/>
      <c r="G466" s="150">
        <v>9619</v>
      </c>
      <c r="H466" s="151"/>
    </row>
    <row r="467" spans="1:8" ht="18" hidden="1" customHeight="1" outlineLevel="1">
      <c r="A467" s="3" t="s">
        <v>218</v>
      </c>
      <c r="B467" s="148"/>
      <c r="C467" s="149">
        <v>1</v>
      </c>
      <c r="D467" s="149">
        <v>2</v>
      </c>
      <c r="E467" s="149">
        <v>0</v>
      </c>
      <c r="F467" s="150">
        <v>17484.716400000001</v>
      </c>
      <c r="G467" s="150">
        <v>14970.395500000001</v>
      </c>
      <c r="H467" s="151">
        <v>0</v>
      </c>
    </row>
    <row r="468" spans="1:8" ht="18" customHeight="1" collapsed="1">
      <c r="A468" s="3"/>
      <c r="B468" s="148" t="s">
        <v>429</v>
      </c>
      <c r="C468" s="152">
        <f>SUM($C$457:$C$467)</f>
        <v>179</v>
      </c>
      <c r="D468" s="152">
        <f>SUM($D$457:$D$467)</f>
        <v>37</v>
      </c>
      <c r="E468" s="152">
        <f>SUM($E$457:$E$467)</f>
        <v>4</v>
      </c>
      <c r="F468" s="153">
        <f>SUM($F$457:$F$467)</f>
        <v>163988.7164</v>
      </c>
      <c r="G468" s="153">
        <f>SUM($G$457:$G$467)</f>
        <v>230355.17550000001</v>
      </c>
      <c r="H468" s="154">
        <f>SUM($H$457:$H$467)</f>
        <v>5377</v>
      </c>
    </row>
    <row r="469" spans="1:8">
      <c r="B469" s="484" t="s">
        <v>430</v>
      </c>
      <c r="C469" s="485"/>
      <c r="D469" s="485"/>
      <c r="E469" s="485"/>
      <c r="F469" s="485"/>
      <c r="G469" s="485"/>
      <c r="H469" s="486"/>
    </row>
    <row r="470" spans="1:8" ht="18" hidden="1" customHeight="1" outlineLevel="1">
      <c r="A470" s="3" t="s">
        <v>206</v>
      </c>
      <c r="B470" s="148"/>
      <c r="C470" s="149">
        <v>0</v>
      </c>
      <c r="D470" s="149">
        <v>0</v>
      </c>
      <c r="E470" s="149">
        <v>0</v>
      </c>
      <c r="F470" s="150">
        <v>0</v>
      </c>
      <c r="G470" s="150">
        <v>0</v>
      </c>
      <c r="H470" s="151">
        <v>0</v>
      </c>
    </row>
    <row r="471" spans="1:8" ht="18" hidden="1" customHeight="1" outlineLevel="1">
      <c r="A471" s="3" t="s">
        <v>207</v>
      </c>
      <c r="B471" s="148"/>
      <c r="C471" s="149">
        <v>2</v>
      </c>
      <c r="D471" s="149">
        <v>2</v>
      </c>
      <c r="E471" s="149">
        <v>0</v>
      </c>
      <c r="F471" s="150">
        <v>0</v>
      </c>
      <c r="G471" s="150">
        <v>79</v>
      </c>
      <c r="H471" s="151">
        <v>0</v>
      </c>
    </row>
    <row r="472" spans="1:8" ht="18" hidden="1" customHeight="1" outlineLevel="1">
      <c r="A472" s="3" t="s">
        <v>208</v>
      </c>
      <c r="B472" s="148"/>
      <c r="C472" s="149">
        <v>11</v>
      </c>
      <c r="D472" s="149">
        <v>2</v>
      </c>
      <c r="E472" s="149">
        <v>0</v>
      </c>
      <c r="F472" s="150">
        <v>176000</v>
      </c>
      <c r="G472" s="150">
        <v>4076</v>
      </c>
      <c r="H472" s="151"/>
    </row>
    <row r="473" spans="1:8" ht="18" hidden="1" customHeight="1" outlineLevel="1">
      <c r="A473" s="3" t="s">
        <v>210</v>
      </c>
      <c r="B473" s="148"/>
      <c r="C473" s="149">
        <v>1</v>
      </c>
      <c r="D473" s="149"/>
      <c r="E473" s="149"/>
      <c r="F473" s="150"/>
      <c r="G473" s="150"/>
      <c r="H473" s="151"/>
    </row>
    <row r="474" spans="1:8" ht="18" hidden="1" customHeight="1" outlineLevel="1">
      <c r="A474" s="3" t="s">
        <v>213</v>
      </c>
      <c r="B474" s="148"/>
      <c r="C474" s="149">
        <v>0</v>
      </c>
      <c r="D474" s="149">
        <v>0</v>
      </c>
      <c r="E474" s="149"/>
      <c r="F474" s="150"/>
      <c r="G474" s="150"/>
      <c r="H474" s="151"/>
    </row>
    <row r="475" spans="1:8" ht="18" hidden="1" customHeight="1" outlineLevel="1">
      <c r="A475" s="3" t="s">
        <v>217</v>
      </c>
      <c r="B475" s="148"/>
      <c r="C475" s="149">
        <v>2</v>
      </c>
      <c r="D475" s="149">
        <v>2</v>
      </c>
      <c r="E475" s="149">
        <v>0</v>
      </c>
      <c r="F475" s="150">
        <v>13592</v>
      </c>
      <c r="G475" s="150">
        <v>-826</v>
      </c>
      <c r="H475" s="151">
        <v>5726</v>
      </c>
    </row>
    <row r="476" spans="1:8" ht="18" customHeight="1" collapsed="1">
      <c r="A476" s="3"/>
      <c r="B476" s="148" t="s">
        <v>431</v>
      </c>
      <c r="C476" s="152">
        <f>SUM($C$470:$C$475)</f>
        <v>16</v>
      </c>
      <c r="D476" s="152">
        <f>SUM($D$470:$D$475)</f>
        <v>6</v>
      </c>
      <c r="E476" s="152">
        <f>SUM($E$470:$E$475)</f>
        <v>0</v>
      </c>
      <c r="F476" s="153">
        <f>SUM($F$470:$F$475)</f>
        <v>189592</v>
      </c>
      <c r="G476" s="153">
        <f>SUM($G$470:$G$475)</f>
        <v>3329</v>
      </c>
      <c r="H476" s="154">
        <f>SUM($H$470:$H$475)</f>
        <v>5726</v>
      </c>
    </row>
    <row r="477" spans="1:8">
      <c r="B477" s="484" t="s">
        <v>432</v>
      </c>
      <c r="C477" s="485"/>
      <c r="D477" s="485"/>
      <c r="E477" s="485"/>
      <c r="F477" s="485"/>
      <c r="G477" s="485"/>
      <c r="H477" s="486"/>
    </row>
    <row r="478" spans="1:8" ht="18" hidden="1" customHeight="1" outlineLevel="1">
      <c r="A478" s="3" t="s">
        <v>203</v>
      </c>
      <c r="B478" s="148"/>
      <c r="C478" s="149">
        <v>12</v>
      </c>
      <c r="D478" s="149">
        <v>19</v>
      </c>
      <c r="E478" s="149">
        <v>0</v>
      </c>
      <c r="F478" s="150">
        <v>52564.7</v>
      </c>
      <c r="G478" s="150">
        <v>9248</v>
      </c>
      <c r="H478" s="151">
        <v>0</v>
      </c>
    </row>
    <row r="479" spans="1:8" ht="18" hidden="1" customHeight="1" outlineLevel="1">
      <c r="A479" s="3" t="s">
        <v>204</v>
      </c>
      <c r="B479" s="148"/>
      <c r="C479" s="149">
        <v>8</v>
      </c>
      <c r="D479" s="149">
        <v>8</v>
      </c>
      <c r="E479" s="149">
        <v>0</v>
      </c>
      <c r="F479" s="150">
        <v>56899</v>
      </c>
      <c r="G479" s="150">
        <v>88540</v>
      </c>
      <c r="H479" s="151">
        <v>0</v>
      </c>
    </row>
    <row r="480" spans="1:8" ht="18" hidden="1" customHeight="1" outlineLevel="1">
      <c r="A480" s="3" t="s">
        <v>205</v>
      </c>
      <c r="B480" s="148"/>
      <c r="C480" s="149">
        <v>21</v>
      </c>
      <c r="D480" s="149">
        <v>33</v>
      </c>
      <c r="E480" s="149">
        <v>0</v>
      </c>
      <c r="F480" s="150">
        <v>111504.4</v>
      </c>
      <c r="G480" s="150">
        <v>1263</v>
      </c>
      <c r="H480" s="151">
        <v>0</v>
      </c>
    </row>
    <row r="481" spans="1:8" ht="18" hidden="1" customHeight="1" outlineLevel="1">
      <c r="A481" s="3" t="s">
        <v>206</v>
      </c>
      <c r="B481" s="148"/>
      <c r="C481" s="149">
        <v>4</v>
      </c>
      <c r="D481" s="149">
        <v>13</v>
      </c>
      <c r="E481" s="149">
        <v>0</v>
      </c>
      <c r="F481" s="150">
        <v>-12784.08</v>
      </c>
      <c r="G481" s="150">
        <v>44279.59</v>
      </c>
      <c r="H481" s="151">
        <v>0</v>
      </c>
    </row>
    <row r="482" spans="1:8" ht="18" hidden="1" customHeight="1" outlineLevel="1">
      <c r="A482" s="3" t="s">
        <v>207</v>
      </c>
      <c r="B482" s="148"/>
      <c r="C482" s="149">
        <v>51</v>
      </c>
      <c r="D482" s="149">
        <v>77</v>
      </c>
      <c r="E482" s="149">
        <v>0</v>
      </c>
      <c r="F482" s="150">
        <v>-103185.36</v>
      </c>
      <c r="G482" s="150">
        <v>59426.42</v>
      </c>
      <c r="H482" s="151">
        <v>0</v>
      </c>
    </row>
    <row r="483" spans="1:8" ht="18" hidden="1" customHeight="1" outlineLevel="1">
      <c r="A483" s="3" t="s">
        <v>208</v>
      </c>
      <c r="B483" s="148"/>
      <c r="C483" s="149">
        <v>13</v>
      </c>
      <c r="D483" s="149">
        <v>7</v>
      </c>
      <c r="E483" s="149">
        <v>3</v>
      </c>
      <c r="F483" s="150">
        <v>25747</v>
      </c>
      <c r="G483" s="150">
        <v>-3036</v>
      </c>
      <c r="H483" s="151"/>
    </row>
    <row r="484" spans="1:8" ht="18" hidden="1" customHeight="1" outlineLevel="1">
      <c r="A484" s="3" t="s">
        <v>209</v>
      </c>
      <c r="B484" s="148"/>
      <c r="C484" s="149">
        <v>1</v>
      </c>
      <c r="D484" s="149">
        <v>0</v>
      </c>
      <c r="E484" s="149">
        <v>1</v>
      </c>
      <c r="F484" s="150">
        <v>0</v>
      </c>
      <c r="G484" s="150">
        <v>0</v>
      </c>
      <c r="H484" s="151">
        <v>0</v>
      </c>
    </row>
    <row r="485" spans="1:8" ht="18" hidden="1" customHeight="1" outlineLevel="1">
      <c r="A485" s="3" t="s">
        <v>210</v>
      </c>
      <c r="B485" s="148"/>
      <c r="C485" s="149">
        <v>1</v>
      </c>
      <c r="D485" s="149">
        <v>1</v>
      </c>
      <c r="E485" s="149"/>
      <c r="F485" s="150">
        <v>2030</v>
      </c>
      <c r="G485" s="150"/>
      <c r="H485" s="151"/>
    </row>
    <row r="486" spans="1:8" ht="18" hidden="1" customHeight="1" outlineLevel="1">
      <c r="A486" s="3" t="s">
        <v>211</v>
      </c>
      <c r="B486" s="148"/>
      <c r="C486" s="149">
        <v>3</v>
      </c>
      <c r="D486" s="149">
        <v>3</v>
      </c>
      <c r="E486" s="149">
        <v>0</v>
      </c>
      <c r="F486" s="150">
        <v>9387</v>
      </c>
      <c r="G486" s="150">
        <v>16</v>
      </c>
      <c r="H486" s="151">
        <v>0</v>
      </c>
    </row>
    <row r="487" spans="1:8" ht="18" hidden="1" customHeight="1" outlineLevel="1">
      <c r="A487" s="3" t="s">
        <v>212</v>
      </c>
      <c r="B487" s="148"/>
      <c r="C487" s="149">
        <v>1</v>
      </c>
      <c r="D487" s="149">
        <v>1</v>
      </c>
      <c r="E487" s="149"/>
      <c r="F487" s="150"/>
      <c r="G487" s="150">
        <v>29571.95</v>
      </c>
      <c r="H487" s="151">
        <v>0</v>
      </c>
    </row>
    <row r="488" spans="1:8" ht="18" hidden="1" customHeight="1" outlineLevel="1">
      <c r="A488" s="3" t="s">
        <v>213</v>
      </c>
      <c r="B488" s="148"/>
      <c r="C488" s="149">
        <v>3</v>
      </c>
      <c r="D488" s="149">
        <v>1</v>
      </c>
      <c r="E488" s="149"/>
      <c r="F488" s="150">
        <v>-4333</v>
      </c>
      <c r="G488" s="150">
        <v>0</v>
      </c>
      <c r="H488" s="151">
        <v>4000</v>
      </c>
    </row>
    <row r="489" spans="1:8" ht="18" hidden="1" customHeight="1" outlineLevel="1">
      <c r="A489" s="3" t="s">
        <v>217</v>
      </c>
      <c r="B489" s="148"/>
      <c r="C489" s="149">
        <v>46</v>
      </c>
      <c r="D489" s="149">
        <v>39</v>
      </c>
      <c r="E489" s="149">
        <v>2</v>
      </c>
      <c r="F489" s="150">
        <v>263927</v>
      </c>
      <c r="G489" s="150">
        <v>3798</v>
      </c>
      <c r="H489" s="151">
        <v>80297</v>
      </c>
    </row>
    <row r="490" spans="1:8" ht="18" hidden="1" customHeight="1" outlineLevel="1">
      <c r="A490" s="3" t="s">
        <v>219</v>
      </c>
      <c r="B490" s="148"/>
      <c r="C490" s="149">
        <v>6</v>
      </c>
      <c r="D490" s="149">
        <v>1558</v>
      </c>
      <c r="E490" s="149"/>
      <c r="F490" s="150">
        <v>875</v>
      </c>
      <c r="G490" s="150">
        <v>908</v>
      </c>
      <c r="H490" s="151">
        <v>683</v>
      </c>
    </row>
    <row r="491" spans="1:8" ht="18" hidden="1" customHeight="1" outlineLevel="1">
      <c r="A491" s="3" t="s">
        <v>220</v>
      </c>
      <c r="B491" s="148"/>
      <c r="C491" s="149">
        <v>4</v>
      </c>
      <c r="D491" s="149">
        <v>3</v>
      </c>
      <c r="E491" s="149">
        <v>1</v>
      </c>
      <c r="F491" s="150">
        <v>4644</v>
      </c>
      <c r="G491" s="150">
        <v>0</v>
      </c>
      <c r="H491" s="151"/>
    </row>
    <row r="492" spans="1:8" ht="18" customHeight="1" collapsed="1">
      <c r="A492" s="3"/>
      <c r="B492" s="148" t="s">
        <v>433</v>
      </c>
      <c r="C492" s="152">
        <f>SUM($C$478:$C$491)</f>
        <v>174</v>
      </c>
      <c r="D492" s="152">
        <f>SUM($D$478:$D$491)</f>
        <v>1763</v>
      </c>
      <c r="E492" s="152">
        <f>SUM($E$478:$E$491)</f>
        <v>7</v>
      </c>
      <c r="F492" s="153">
        <f>SUM($F$478:$F$491)</f>
        <v>407275.66</v>
      </c>
      <c r="G492" s="153">
        <f>SUM($G$478:$G$491)</f>
        <v>234014.96000000002</v>
      </c>
      <c r="H492" s="154">
        <f>SUM($H$478:$H$491)</f>
        <v>84980</v>
      </c>
    </row>
    <row r="493" spans="1:8">
      <c r="B493" s="484" t="s">
        <v>434</v>
      </c>
      <c r="C493" s="485"/>
      <c r="D493" s="485"/>
      <c r="E493" s="485"/>
      <c r="F493" s="485"/>
      <c r="G493" s="485"/>
      <c r="H493" s="486"/>
    </row>
    <row r="494" spans="1:8" ht="18" hidden="1" customHeight="1" outlineLevel="1">
      <c r="A494" s="3" t="s">
        <v>203</v>
      </c>
      <c r="B494" s="148"/>
      <c r="C494" s="149">
        <v>3</v>
      </c>
      <c r="D494" s="149">
        <v>0</v>
      </c>
      <c r="E494" s="149">
        <v>0</v>
      </c>
      <c r="F494" s="150">
        <v>0</v>
      </c>
      <c r="G494" s="150">
        <v>0</v>
      </c>
      <c r="H494" s="151">
        <v>0</v>
      </c>
    </row>
    <row r="495" spans="1:8" ht="18" hidden="1" customHeight="1" outlineLevel="1">
      <c r="A495" s="3" t="s">
        <v>205</v>
      </c>
      <c r="B495" s="148"/>
      <c r="C495" s="149">
        <v>5</v>
      </c>
      <c r="D495" s="149">
        <v>6</v>
      </c>
      <c r="E495" s="149">
        <v>0</v>
      </c>
      <c r="F495" s="150">
        <v>-500</v>
      </c>
      <c r="G495" s="150">
        <v>12583</v>
      </c>
      <c r="H495" s="151">
        <v>0</v>
      </c>
    </row>
    <row r="496" spans="1:8" ht="18" hidden="1" customHeight="1" outlineLevel="1">
      <c r="A496" s="3" t="s">
        <v>206</v>
      </c>
      <c r="B496" s="148"/>
      <c r="C496" s="149">
        <v>2</v>
      </c>
      <c r="D496" s="149">
        <v>1</v>
      </c>
      <c r="E496" s="149">
        <v>0</v>
      </c>
      <c r="F496" s="150">
        <v>0</v>
      </c>
      <c r="G496" s="150">
        <v>2735.5</v>
      </c>
      <c r="H496" s="151">
        <v>0</v>
      </c>
    </row>
    <row r="497" spans="1:8" ht="18" hidden="1" customHeight="1" outlineLevel="1">
      <c r="A497" s="3" t="s">
        <v>207</v>
      </c>
      <c r="B497" s="148"/>
      <c r="C497" s="149">
        <v>9</v>
      </c>
      <c r="D497" s="149">
        <v>4</v>
      </c>
      <c r="E497" s="149">
        <v>0</v>
      </c>
      <c r="F497" s="150">
        <v>-45.47</v>
      </c>
      <c r="G497" s="150">
        <v>-2548.7199999999998</v>
      </c>
      <c r="H497" s="151">
        <v>0</v>
      </c>
    </row>
    <row r="498" spans="1:8" ht="18" hidden="1" customHeight="1" outlineLevel="1">
      <c r="A498" s="3" t="s">
        <v>208</v>
      </c>
      <c r="B498" s="148"/>
      <c r="C498" s="149">
        <v>29</v>
      </c>
      <c r="D498" s="149">
        <v>3</v>
      </c>
      <c r="E498" s="149">
        <v>21</v>
      </c>
      <c r="F498" s="150">
        <v>14714</v>
      </c>
      <c r="G498" s="150">
        <v>181805</v>
      </c>
      <c r="H498" s="151"/>
    </row>
    <row r="499" spans="1:8" ht="18" hidden="1" customHeight="1" outlineLevel="1">
      <c r="A499" s="3" t="s">
        <v>210</v>
      </c>
      <c r="B499" s="148"/>
      <c r="C499" s="149">
        <v>1</v>
      </c>
      <c r="D499" s="149"/>
      <c r="E499" s="149">
        <v>1</v>
      </c>
      <c r="F499" s="150"/>
      <c r="G499" s="150"/>
      <c r="H499" s="151"/>
    </row>
    <row r="500" spans="1:8" ht="18" hidden="1" customHeight="1" outlineLevel="1">
      <c r="A500" s="3" t="s">
        <v>218</v>
      </c>
      <c r="B500" s="148"/>
      <c r="C500" s="149">
        <v>5</v>
      </c>
      <c r="D500" s="149">
        <v>1</v>
      </c>
      <c r="E500" s="149">
        <v>4</v>
      </c>
      <c r="F500" s="150">
        <v>220.23330000000001</v>
      </c>
      <c r="G500" s="150">
        <v>188.5635</v>
      </c>
      <c r="H500" s="151">
        <v>0</v>
      </c>
    </row>
    <row r="501" spans="1:8" ht="18" customHeight="1" collapsed="1">
      <c r="A501" s="3"/>
      <c r="B501" s="148" t="s">
        <v>435</v>
      </c>
      <c r="C501" s="152">
        <f>SUM($C$494:$C$500)</f>
        <v>54</v>
      </c>
      <c r="D501" s="152">
        <f>SUM($D$494:$D$500)</f>
        <v>15</v>
      </c>
      <c r="E501" s="152">
        <f>SUM($E$494:$E$500)</f>
        <v>26</v>
      </c>
      <c r="F501" s="153">
        <f>SUM($F$494:$F$500)</f>
        <v>14388.763300000001</v>
      </c>
      <c r="G501" s="153">
        <f>SUM($G$494:$G$500)</f>
        <v>194763.34349999999</v>
      </c>
      <c r="H501" s="154">
        <f>SUM($H$494:$H$500)</f>
        <v>0</v>
      </c>
    </row>
    <row r="502" spans="1:8" ht="18" hidden="1" customHeight="1" outlineLevel="1">
      <c r="A502" s="3" t="s">
        <v>203</v>
      </c>
      <c r="B502" s="148"/>
      <c r="C502" s="149">
        <v>17</v>
      </c>
      <c r="D502" s="149">
        <v>2</v>
      </c>
      <c r="E502" s="149">
        <v>0</v>
      </c>
      <c r="F502" s="150">
        <v>-8500</v>
      </c>
      <c r="G502" s="150">
        <v>221.65</v>
      </c>
      <c r="H502" s="151">
        <v>0</v>
      </c>
    </row>
    <row r="503" spans="1:8" ht="18" hidden="1" customHeight="1" outlineLevel="1">
      <c r="A503" s="3" t="s">
        <v>205</v>
      </c>
      <c r="B503" s="148"/>
      <c r="C503" s="149">
        <v>7</v>
      </c>
      <c r="D503" s="149">
        <v>1</v>
      </c>
      <c r="E503" s="149">
        <v>0</v>
      </c>
      <c r="F503" s="150">
        <v>65000</v>
      </c>
      <c r="G503" s="150">
        <v>13375</v>
      </c>
      <c r="H503" s="151">
        <v>0</v>
      </c>
    </row>
    <row r="504" spans="1:8" ht="18" hidden="1" customHeight="1" outlineLevel="1">
      <c r="A504" s="3" t="s">
        <v>206</v>
      </c>
      <c r="B504" s="148"/>
      <c r="C504" s="149">
        <v>10</v>
      </c>
      <c r="D504" s="149">
        <v>3</v>
      </c>
      <c r="E504" s="149">
        <v>0</v>
      </c>
      <c r="F504" s="150">
        <v>8130</v>
      </c>
      <c r="G504" s="150">
        <v>17777.5</v>
      </c>
      <c r="H504" s="151">
        <v>0</v>
      </c>
    </row>
    <row r="505" spans="1:8" ht="18" hidden="1" customHeight="1" outlineLevel="1">
      <c r="A505" s="3" t="s">
        <v>207</v>
      </c>
      <c r="B505" s="148"/>
      <c r="C505" s="149">
        <v>14</v>
      </c>
      <c r="D505" s="149">
        <v>0</v>
      </c>
      <c r="E505" s="149">
        <v>0</v>
      </c>
      <c r="F505" s="150">
        <v>0</v>
      </c>
      <c r="G505" s="150">
        <v>0</v>
      </c>
      <c r="H505" s="151">
        <v>0</v>
      </c>
    </row>
    <row r="506" spans="1:8" ht="18" hidden="1" customHeight="1" outlineLevel="1">
      <c r="A506" s="3" t="s">
        <v>208</v>
      </c>
      <c r="B506" s="148"/>
      <c r="C506" s="149">
        <v>13</v>
      </c>
      <c r="D506" s="149">
        <v>0</v>
      </c>
      <c r="E506" s="149">
        <v>11</v>
      </c>
      <c r="F506" s="150">
        <v>0</v>
      </c>
      <c r="G506" s="150">
        <v>44</v>
      </c>
      <c r="H506" s="151"/>
    </row>
    <row r="507" spans="1:8" ht="18" hidden="1" customHeight="1" outlineLevel="1">
      <c r="A507" s="3" t="s">
        <v>210</v>
      </c>
      <c r="B507" s="148"/>
      <c r="C507" s="149">
        <v>2</v>
      </c>
      <c r="D507" s="149"/>
      <c r="E507" s="149">
        <v>2</v>
      </c>
      <c r="F507" s="150"/>
      <c r="G507" s="150"/>
      <c r="H507" s="151"/>
    </row>
    <row r="508" spans="1:8" ht="18" hidden="1" customHeight="1" outlineLevel="1">
      <c r="A508" s="3" t="s">
        <v>213</v>
      </c>
      <c r="B508" s="148"/>
      <c r="C508" s="149">
        <v>0</v>
      </c>
      <c r="D508" s="149">
        <v>0</v>
      </c>
      <c r="E508" s="149"/>
      <c r="F508" s="150"/>
      <c r="G508" s="150"/>
      <c r="H508" s="151"/>
    </row>
    <row r="509" spans="1:8" ht="18" hidden="1" customHeight="1" outlineLevel="1">
      <c r="A509" s="3" t="s">
        <v>218</v>
      </c>
      <c r="B509" s="148"/>
      <c r="C509" s="149">
        <v>1</v>
      </c>
      <c r="D509" s="149">
        <v>1</v>
      </c>
      <c r="E509" s="149">
        <v>1</v>
      </c>
      <c r="F509" s="150">
        <v>6487.0887000000002</v>
      </c>
      <c r="G509" s="150">
        <v>5554.2385000000004</v>
      </c>
      <c r="H509" s="151">
        <v>0</v>
      </c>
    </row>
    <row r="510" spans="1:8" ht="18" hidden="1" customHeight="1" outlineLevel="1">
      <c r="A510" s="3" t="s">
        <v>220</v>
      </c>
      <c r="B510" s="148"/>
      <c r="C510" s="149">
        <v>6</v>
      </c>
      <c r="D510" s="149">
        <v>6</v>
      </c>
      <c r="E510" s="149">
        <v>0</v>
      </c>
      <c r="F510" s="150">
        <v>110915</v>
      </c>
      <c r="G510" s="150">
        <v>112144</v>
      </c>
      <c r="H510" s="151"/>
    </row>
    <row r="511" spans="1:8" ht="18" customHeight="1" collapsed="1">
      <c r="A511" s="3"/>
      <c r="B511" s="148" t="s">
        <v>436</v>
      </c>
      <c r="C511" s="152">
        <f>SUM($C$502:$C$510)</f>
        <v>70</v>
      </c>
      <c r="D511" s="152">
        <f>SUM($D$502:$D$510)</f>
        <v>13</v>
      </c>
      <c r="E511" s="152">
        <f>SUM($E$502:$E$510)</f>
        <v>14</v>
      </c>
      <c r="F511" s="153">
        <f>SUM($F$502:$F$510)</f>
        <v>182032.08869999999</v>
      </c>
      <c r="G511" s="153">
        <f>SUM($G$502:$G$510)</f>
        <v>149116.3885</v>
      </c>
      <c r="H511" s="154">
        <f>SUM($H$502:$H$510)</f>
        <v>0</v>
      </c>
    </row>
    <row r="512" spans="1:8" ht="18" hidden="1" customHeight="1" outlineLevel="1">
      <c r="A512" s="3" t="s">
        <v>203</v>
      </c>
      <c r="B512" s="148"/>
      <c r="C512" s="149">
        <v>1</v>
      </c>
      <c r="D512" s="149">
        <v>0</v>
      </c>
      <c r="E512" s="149">
        <v>0</v>
      </c>
      <c r="F512" s="150">
        <v>0</v>
      </c>
      <c r="G512" s="150">
        <v>0</v>
      </c>
      <c r="H512" s="151">
        <v>0</v>
      </c>
    </row>
    <row r="513" spans="1:8" ht="18" hidden="1" customHeight="1" outlineLevel="1">
      <c r="A513" s="3" t="s">
        <v>205</v>
      </c>
      <c r="B513" s="148"/>
      <c r="C513" s="149">
        <v>1</v>
      </c>
      <c r="D513" s="149">
        <v>0</v>
      </c>
      <c r="E513" s="149">
        <v>0</v>
      </c>
      <c r="F513" s="150">
        <v>0</v>
      </c>
      <c r="G513" s="150">
        <v>0</v>
      </c>
      <c r="H513" s="151">
        <v>0</v>
      </c>
    </row>
    <row r="514" spans="1:8" ht="18" hidden="1" customHeight="1" outlineLevel="1">
      <c r="A514" s="3" t="s">
        <v>206</v>
      </c>
      <c r="B514" s="148"/>
      <c r="C514" s="149">
        <v>0</v>
      </c>
      <c r="D514" s="149">
        <v>1</v>
      </c>
      <c r="E514" s="149">
        <v>0</v>
      </c>
      <c r="F514" s="150">
        <v>0</v>
      </c>
      <c r="G514" s="150">
        <v>22945.66</v>
      </c>
      <c r="H514" s="151">
        <v>0</v>
      </c>
    </row>
    <row r="515" spans="1:8" ht="18" hidden="1" customHeight="1" outlineLevel="1">
      <c r="A515" s="3" t="s">
        <v>207</v>
      </c>
      <c r="B515" s="148"/>
      <c r="C515" s="149">
        <v>1</v>
      </c>
      <c r="D515" s="149">
        <v>0</v>
      </c>
      <c r="E515" s="149">
        <v>0</v>
      </c>
      <c r="F515" s="150">
        <v>0</v>
      </c>
      <c r="G515" s="150">
        <v>0</v>
      </c>
      <c r="H515" s="151">
        <v>0</v>
      </c>
    </row>
    <row r="516" spans="1:8" ht="18" hidden="1" customHeight="1" outlineLevel="1">
      <c r="A516" s="3" t="s">
        <v>208</v>
      </c>
      <c r="B516" s="148"/>
      <c r="C516" s="149">
        <v>34</v>
      </c>
      <c r="D516" s="149">
        <v>1</v>
      </c>
      <c r="E516" s="149">
        <v>23</v>
      </c>
      <c r="F516" s="150">
        <v>10000</v>
      </c>
      <c r="G516" s="150">
        <v>49821</v>
      </c>
      <c r="H516" s="151"/>
    </row>
    <row r="517" spans="1:8" ht="18" hidden="1" customHeight="1" outlineLevel="1">
      <c r="A517" s="3" t="s">
        <v>210</v>
      </c>
      <c r="B517" s="148"/>
      <c r="C517" s="149">
        <v>1</v>
      </c>
      <c r="D517" s="149">
        <v>1</v>
      </c>
      <c r="E517" s="149">
        <v>1</v>
      </c>
      <c r="F517" s="150"/>
      <c r="G517" s="150"/>
      <c r="H517" s="151"/>
    </row>
    <row r="518" spans="1:8" ht="18" hidden="1" customHeight="1" outlineLevel="1">
      <c r="A518" s="3" t="s">
        <v>218</v>
      </c>
      <c r="B518" s="148"/>
      <c r="C518" s="149">
        <v>3</v>
      </c>
      <c r="D518" s="149">
        <v>0</v>
      </c>
      <c r="E518" s="149">
        <v>3</v>
      </c>
      <c r="F518" s="150">
        <v>0</v>
      </c>
      <c r="G518" s="150">
        <v>0</v>
      </c>
      <c r="H518" s="151">
        <v>0</v>
      </c>
    </row>
    <row r="519" spans="1:8" ht="18" customHeight="1" collapsed="1">
      <c r="A519" s="3"/>
      <c r="B519" s="148" t="s">
        <v>437</v>
      </c>
      <c r="C519" s="152">
        <f>SUM($C$512:$C$518)</f>
        <v>41</v>
      </c>
      <c r="D519" s="152">
        <f>SUM($D$512:$D$518)</f>
        <v>3</v>
      </c>
      <c r="E519" s="152">
        <f>SUM($E$512:$E$518)</f>
        <v>27</v>
      </c>
      <c r="F519" s="153">
        <f>SUM($F$512:$F$518)</f>
        <v>10000</v>
      </c>
      <c r="G519" s="153">
        <f>SUM($G$512:$G$518)</f>
        <v>72766.66</v>
      </c>
      <c r="H519" s="154">
        <f>SUM($H$512:$H$518)</f>
        <v>0</v>
      </c>
    </row>
    <row r="520" spans="1:8" ht="18" hidden="1" customHeight="1" outlineLevel="1">
      <c r="A520" s="3" t="s">
        <v>203</v>
      </c>
      <c r="B520" s="148"/>
      <c r="C520" s="149">
        <v>7</v>
      </c>
      <c r="D520" s="149">
        <v>5</v>
      </c>
      <c r="E520" s="149">
        <v>0</v>
      </c>
      <c r="F520" s="150">
        <v>13200</v>
      </c>
      <c r="G520" s="150">
        <v>13577</v>
      </c>
      <c r="H520" s="151">
        <v>0</v>
      </c>
    </row>
    <row r="521" spans="1:8" ht="18" hidden="1" customHeight="1" outlineLevel="1">
      <c r="A521" s="3" t="s">
        <v>204</v>
      </c>
      <c r="B521" s="148"/>
      <c r="C521" s="149">
        <v>1</v>
      </c>
      <c r="D521" s="149">
        <v>1</v>
      </c>
      <c r="E521" s="149">
        <v>0</v>
      </c>
      <c r="F521" s="150">
        <v>-6000</v>
      </c>
      <c r="G521" s="150">
        <v>20121</v>
      </c>
      <c r="H521" s="151">
        <v>0</v>
      </c>
    </row>
    <row r="522" spans="1:8" ht="18" hidden="1" customHeight="1" outlineLevel="1">
      <c r="A522" s="3" t="s">
        <v>205</v>
      </c>
      <c r="B522" s="148"/>
      <c r="C522" s="149">
        <v>8</v>
      </c>
      <c r="D522" s="149">
        <v>17</v>
      </c>
      <c r="E522" s="149">
        <v>0</v>
      </c>
      <c r="F522" s="150">
        <v>3283</v>
      </c>
      <c r="G522" s="150">
        <v>21398</v>
      </c>
      <c r="H522" s="151">
        <v>0</v>
      </c>
    </row>
    <row r="523" spans="1:8" ht="18" hidden="1" customHeight="1" outlineLevel="1">
      <c r="A523" s="3" t="s">
        <v>206</v>
      </c>
      <c r="B523" s="148"/>
      <c r="C523" s="149">
        <v>6</v>
      </c>
      <c r="D523" s="149">
        <v>12</v>
      </c>
      <c r="E523" s="149">
        <v>0</v>
      </c>
      <c r="F523" s="150">
        <v>-9894.06</v>
      </c>
      <c r="G523" s="150">
        <v>28633</v>
      </c>
      <c r="H523" s="151">
        <v>0</v>
      </c>
    </row>
    <row r="524" spans="1:8" ht="18" hidden="1" customHeight="1" outlineLevel="1">
      <c r="A524" s="3" t="s">
        <v>207</v>
      </c>
      <c r="B524" s="148"/>
      <c r="C524" s="149">
        <v>24</v>
      </c>
      <c r="D524" s="149">
        <v>22</v>
      </c>
      <c r="E524" s="149">
        <v>0</v>
      </c>
      <c r="F524" s="150">
        <v>102600</v>
      </c>
      <c r="G524" s="150">
        <v>50831.35</v>
      </c>
      <c r="H524" s="151">
        <v>0</v>
      </c>
    </row>
    <row r="525" spans="1:8" ht="18" hidden="1" customHeight="1" outlineLevel="1">
      <c r="A525" s="3" t="s">
        <v>208</v>
      </c>
      <c r="B525" s="148"/>
      <c r="C525" s="149">
        <v>63</v>
      </c>
      <c r="D525" s="149">
        <v>0</v>
      </c>
      <c r="E525" s="149">
        <v>52</v>
      </c>
      <c r="F525" s="150">
        <v>0</v>
      </c>
      <c r="G525" s="150">
        <v>-405</v>
      </c>
      <c r="H525" s="151"/>
    </row>
    <row r="526" spans="1:8" ht="18" hidden="1" customHeight="1" outlineLevel="1">
      <c r="A526" s="3" t="s">
        <v>210</v>
      </c>
      <c r="B526" s="148"/>
      <c r="C526" s="149">
        <v>2</v>
      </c>
      <c r="D526" s="149"/>
      <c r="E526" s="149">
        <v>2</v>
      </c>
      <c r="F526" s="150"/>
      <c r="G526" s="150"/>
      <c r="H526" s="151"/>
    </row>
    <row r="527" spans="1:8" ht="18" hidden="1" customHeight="1" outlineLevel="1">
      <c r="A527" s="3" t="s">
        <v>211</v>
      </c>
      <c r="B527" s="148"/>
      <c r="C527" s="149">
        <v>2</v>
      </c>
      <c r="D527" s="149">
        <v>2</v>
      </c>
      <c r="E527" s="149">
        <v>0</v>
      </c>
      <c r="F527" s="150">
        <v>0</v>
      </c>
      <c r="G527" s="150">
        <v>72</v>
      </c>
      <c r="H527" s="151">
        <v>0</v>
      </c>
    </row>
    <row r="528" spans="1:8" ht="18" hidden="1" customHeight="1" outlineLevel="1">
      <c r="A528" s="3" t="s">
        <v>215</v>
      </c>
      <c r="B528" s="148"/>
      <c r="C528" s="149">
        <v>1</v>
      </c>
      <c r="D528" s="149">
        <v>0</v>
      </c>
      <c r="E528" s="149">
        <v>1</v>
      </c>
      <c r="F528" s="150">
        <v>0</v>
      </c>
      <c r="G528" s="150">
        <v>0</v>
      </c>
      <c r="H528" s="151">
        <v>0</v>
      </c>
    </row>
    <row r="529" spans="1:8" ht="18" hidden="1" customHeight="1" outlineLevel="1">
      <c r="A529" s="3" t="s">
        <v>218</v>
      </c>
      <c r="B529" s="148"/>
      <c r="C529" s="149">
        <v>2</v>
      </c>
      <c r="D529" s="149">
        <v>0</v>
      </c>
      <c r="E529" s="149">
        <v>1</v>
      </c>
      <c r="F529" s="150">
        <v>0</v>
      </c>
      <c r="G529" s="150">
        <v>0</v>
      </c>
      <c r="H529" s="151">
        <v>0</v>
      </c>
    </row>
    <row r="530" spans="1:8" ht="18" customHeight="1" collapsed="1">
      <c r="A530" s="3"/>
      <c r="B530" s="148" t="s">
        <v>438</v>
      </c>
      <c r="C530" s="152">
        <f>SUM($C$520:$C$529)</f>
        <v>116</v>
      </c>
      <c r="D530" s="152">
        <f>SUM($D$520:$D$529)</f>
        <v>59</v>
      </c>
      <c r="E530" s="152">
        <f>SUM($E$520:$E$529)</f>
        <v>56</v>
      </c>
      <c r="F530" s="153">
        <f>SUM($F$520:$F$529)</f>
        <v>103188.94</v>
      </c>
      <c r="G530" s="153">
        <f>SUM($G$520:$G$529)</f>
        <v>134227.35</v>
      </c>
      <c r="H530" s="154">
        <f>SUM($H$520:$H$529)</f>
        <v>0</v>
      </c>
    </row>
    <row r="531" spans="1:8">
      <c r="B531" s="484" t="s">
        <v>439</v>
      </c>
      <c r="C531" s="485"/>
      <c r="D531" s="485"/>
      <c r="E531" s="485"/>
      <c r="F531" s="485"/>
      <c r="G531" s="485"/>
      <c r="H531" s="486"/>
    </row>
    <row r="532" spans="1:8" ht="18" hidden="1" customHeight="1" outlineLevel="1">
      <c r="A532" s="3" t="s">
        <v>208</v>
      </c>
      <c r="B532" s="148"/>
      <c r="C532" s="149">
        <v>6</v>
      </c>
      <c r="D532" s="149">
        <v>1</v>
      </c>
      <c r="E532" s="149">
        <v>1</v>
      </c>
      <c r="F532" s="150">
        <v>186</v>
      </c>
      <c r="G532" s="150">
        <v>9425</v>
      </c>
      <c r="H532" s="151"/>
    </row>
    <row r="533" spans="1:8" ht="18" customHeight="1" collapsed="1">
      <c r="A533" s="3"/>
      <c r="B533" s="148" t="s">
        <v>440</v>
      </c>
      <c r="C533" s="152">
        <f>SUM($C$532:$C$532)</f>
        <v>6</v>
      </c>
      <c r="D533" s="152">
        <f>SUM($D$532:$D$532)</f>
        <v>1</v>
      </c>
      <c r="E533" s="152">
        <f>SUM($E$532:$E$532)</f>
        <v>1</v>
      </c>
      <c r="F533" s="153">
        <f>SUM($F$532:$F$532)</f>
        <v>186</v>
      </c>
      <c r="G533" s="153">
        <f>SUM($G$532:$G$532)</f>
        <v>9425</v>
      </c>
      <c r="H533" s="154">
        <f>SUM($H$532:$H$532)</f>
        <v>0</v>
      </c>
    </row>
    <row r="534" spans="1:8">
      <c r="B534" s="484" t="s">
        <v>441</v>
      </c>
      <c r="C534" s="485"/>
      <c r="D534" s="485"/>
      <c r="E534" s="485"/>
      <c r="F534" s="485"/>
      <c r="G534" s="485"/>
      <c r="H534" s="486"/>
    </row>
    <row r="535" spans="1:8" ht="18" hidden="1" customHeight="1" outlineLevel="1">
      <c r="A535" s="3" t="s">
        <v>204</v>
      </c>
      <c r="B535" s="148"/>
      <c r="C535" s="149">
        <v>2</v>
      </c>
      <c r="D535" s="149">
        <v>2</v>
      </c>
      <c r="E535" s="149">
        <v>0</v>
      </c>
      <c r="F535" s="150">
        <v>-500</v>
      </c>
      <c r="G535" s="150">
        <v>2707</v>
      </c>
      <c r="H535" s="151">
        <v>0</v>
      </c>
    </row>
    <row r="536" spans="1:8" ht="18" hidden="1" customHeight="1" outlineLevel="1">
      <c r="A536" s="3" t="s">
        <v>208</v>
      </c>
      <c r="B536" s="148"/>
      <c r="C536" s="149">
        <v>1</v>
      </c>
      <c r="D536" s="149">
        <v>1</v>
      </c>
      <c r="E536" s="149">
        <v>0</v>
      </c>
      <c r="F536" s="150">
        <v>30000</v>
      </c>
      <c r="G536" s="150">
        <v>21992</v>
      </c>
      <c r="H536" s="151"/>
    </row>
    <row r="537" spans="1:8" ht="18" hidden="1" customHeight="1" outlineLevel="1">
      <c r="A537" s="3" t="s">
        <v>209</v>
      </c>
      <c r="B537" s="148"/>
      <c r="C537" s="149">
        <v>1</v>
      </c>
      <c r="D537" s="149">
        <v>0</v>
      </c>
      <c r="E537" s="149">
        <v>0</v>
      </c>
      <c r="F537" s="150">
        <v>15000</v>
      </c>
      <c r="G537" s="150">
        <v>51175</v>
      </c>
      <c r="H537" s="151">
        <v>0</v>
      </c>
    </row>
    <row r="538" spans="1:8" ht="18" hidden="1" customHeight="1" outlineLevel="1">
      <c r="A538" s="3" t="s">
        <v>210</v>
      </c>
      <c r="B538" s="148"/>
      <c r="C538" s="149">
        <v>1</v>
      </c>
      <c r="D538" s="149"/>
      <c r="E538" s="149"/>
      <c r="F538" s="150"/>
      <c r="G538" s="150"/>
      <c r="H538" s="151"/>
    </row>
    <row r="539" spans="1:8" ht="18" hidden="1" customHeight="1" outlineLevel="1">
      <c r="A539" s="3" t="s">
        <v>212</v>
      </c>
      <c r="B539" s="148"/>
      <c r="C539" s="149">
        <v>1</v>
      </c>
      <c r="D539" s="149">
        <v>1</v>
      </c>
      <c r="E539" s="149"/>
      <c r="F539" s="150">
        <v>554.55999999999995</v>
      </c>
      <c r="G539" s="150"/>
      <c r="H539" s="151">
        <v>0</v>
      </c>
    </row>
    <row r="540" spans="1:8" ht="18" hidden="1" customHeight="1" outlineLevel="1">
      <c r="A540" s="3" t="s">
        <v>212</v>
      </c>
      <c r="B540" s="148"/>
      <c r="C540" s="149">
        <v>1</v>
      </c>
      <c r="D540" s="149">
        <v>1</v>
      </c>
      <c r="E540" s="149"/>
      <c r="F540" s="150"/>
      <c r="G540" s="150">
        <v>5000</v>
      </c>
      <c r="H540" s="151">
        <v>0</v>
      </c>
    </row>
    <row r="541" spans="1:8" ht="18" hidden="1" customHeight="1" outlineLevel="1">
      <c r="A541" s="3" t="s">
        <v>218</v>
      </c>
      <c r="B541" s="148"/>
      <c r="C541" s="149">
        <v>4</v>
      </c>
      <c r="D541" s="149">
        <v>5</v>
      </c>
      <c r="E541" s="149">
        <v>0</v>
      </c>
      <c r="F541" s="150">
        <v>7826.5896000000002</v>
      </c>
      <c r="G541" s="150">
        <v>6701.1175999999996</v>
      </c>
      <c r="H541" s="151">
        <v>0</v>
      </c>
    </row>
    <row r="542" spans="1:8" ht="18" customHeight="1" collapsed="1">
      <c r="A542" s="3"/>
      <c r="B542" s="148" t="s">
        <v>442</v>
      </c>
      <c r="C542" s="152">
        <f>SUM($C$535:$C$541)</f>
        <v>11</v>
      </c>
      <c r="D542" s="152">
        <f>SUM($D$535:$D$541)</f>
        <v>10</v>
      </c>
      <c r="E542" s="152">
        <f>SUM($E$535:$E$541)</f>
        <v>0</v>
      </c>
      <c r="F542" s="153">
        <f>SUM($F$535:$F$541)</f>
        <v>52881.149599999997</v>
      </c>
      <c r="G542" s="153">
        <f>SUM($G$535:$G$541)</f>
        <v>87575.117599999998</v>
      </c>
      <c r="H542" s="154">
        <f>SUM($H$535:$H$541)</f>
        <v>0</v>
      </c>
    </row>
    <row r="543" spans="1:8" ht="18" hidden="1" customHeight="1" outlineLevel="1">
      <c r="A543" s="3" t="s">
        <v>208</v>
      </c>
      <c r="B543" s="148"/>
      <c r="C543" s="149">
        <v>3</v>
      </c>
      <c r="D543" s="149">
        <v>0</v>
      </c>
      <c r="E543" s="149">
        <v>0</v>
      </c>
      <c r="F543" s="150">
        <v>0</v>
      </c>
      <c r="G543" s="150">
        <v>163265</v>
      </c>
      <c r="H543" s="151"/>
    </row>
    <row r="544" spans="1:8" ht="18" customHeight="1" collapsed="1">
      <c r="A544" s="3"/>
      <c r="B544" s="148" t="s">
        <v>443</v>
      </c>
      <c r="C544" s="152">
        <f>SUM($C$543:$C$543)</f>
        <v>3</v>
      </c>
      <c r="D544" s="152">
        <f>SUM($D$543:$D$543)</f>
        <v>0</v>
      </c>
      <c r="E544" s="152">
        <f>SUM($E$543:$E$543)</f>
        <v>0</v>
      </c>
      <c r="F544" s="153">
        <f>SUM($F$543:$F$543)</f>
        <v>0</v>
      </c>
      <c r="G544" s="153">
        <f>SUM($G$543:$G$543)</f>
        <v>163265</v>
      </c>
      <c r="H544" s="154">
        <f>SUM($H$543:$H$543)</f>
        <v>0</v>
      </c>
    </row>
    <row r="545" spans="1:8">
      <c r="B545" s="484" t="s">
        <v>444</v>
      </c>
      <c r="C545" s="485"/>
      <c r="D545" s="485"/>
      <c r="E545" s="485"/>
      <c r="F545" s="485"/>
      <c r="G545" s="485"/>
      <c r="H545" s="486"/>
    </row>
    <row r="546" spans="1:8" ht="18" hidden="1" customHeight="1" outlineLevel="1">
      <c r="A546" s="3" t="s">
        <v>270</v>
      </c>
      <c r="B546" s="148"/>
      <c r="C546" s="149" t="s">
        <v>349</v>
      </c>
      <c r="D546" s="149" t="s">
        <v>349</v>
      </c>
      <c r="E546" s="149" t="s">
        <v>349</v>
      </c>
      <c r="F546" s="150"/>
      <c r="G546" s="150"/>
      <c r="H546" s="151"/>
    </row>
    <row r="547" spans="1:8" ht="18" customHeight="1" collapsed="1">
      <c r="A547" s="3"/>
      <c r="B547" s="148" t="s">
        <v>452</v>
      </c>
      <c r="C547" s="152">
        <f>SUM($C$546:$C$546)</f>
        <v>0</v>
      </c>
      <c r="D547" s="152">
        <f>SUM($D$546:$D$546)</f>
        <v>0</v>
      </c>
      <c r="E547" s="152">
        <f>SUM($E$546:$E$546)</f>
        <v>0</v>
      </c>
      <c r="F547" s="153">
        <f>SUM($F$546:$F$546)</f>
        <v>0</v>
      </c>
      <c r="G547" s="153">
        <f>SUM($G$546:$G$546)</f>
        <v>0</v>
      </c>
      <c r="H547" s="154">
        <f>SUM($H$546:$H$546)</f>
        <v>0</v>
      </c>
    </row>
    <row r="548" spans="1:8">
      <c r="B548" s="484" t="s">
        <v>445</v>
      </c>
      <c r="C548" s="485"/>
      <c r="D548" s="485"/>
      <c r="E548" s="485"/>
      <c r="F548" s="485"/>
      <c r="G548" s="485"/>
      <c r="H548" s="486"/>
    </row>
    <row r="549" spans="1:8">
      <c r="B549" s="484" t="s">
        <v>446</v>
      </c>
      <c r="C549" s="485"/>
      <c r="D549" s="485"/>
      <c r="E549" s="485"/>
      <c r="F549" s="485"/>
      <c r="G549" s="485"/>
      <c r="H549" s="486"/>
    </row>
    <row r="550" spans="1:8">
      <c r="B550" s="484" t="s">
        <v>447</v>
      </c>
      <c r="C550" s="485"/>
      <c r="D550" s="485"/>
      <c r="E550" s="485"/>
      <c r="F550" s="485"/>
      <c r="G550" s="485"/>
      <c r="H550" s="486"/>
    </row>
    <row r="551" spans="1:8" ht="18" hidden="1" customHeight="1" outlineLevel="1">
      <c r="A551" s="3" t="s">
        <v>212</v>
      </c>
      <c r="B551" s="155"/>
      <c r="C551" s="149"/>
      <c r="D551" s="149"/>
      <c r="E551" s="149"/>
      <c r="F551" s="150">
        <v>0</v>
      </c>
      <c r="G551" s="150"/>
      <c r="H551" s="151"/>
    </row>
    <row r="552" spans="1:8" ht="18" customHeight="1" collapsed="1">
      <c r="A552" s="3"/>
      <c r="B552" s="148" t="s">
        <v>453</v>
      </c>
      <c r="C552" s="152">
        <f>SUM($C$551:$C$551)</f>
        <v>0</v>
      </c>
      <c r="D552" s="152">
        <f>SUM($D$551:$D$551)</f>
        <v>0</v>
      </c>
      <c r="E552" s="152">
        <f>SUM($E$551:$E$551)</f>
        <v>0</v>
      </c>
      <c r="F552" s="153">
        <f>SUM($F$551:$F$551)</f>
        <v>0</v>
      </c>
      <c r="G552" s="153">
        <f>SUM($G$551:$G$551)</f>
        <v>0</v>
      </c>
      <c r="H552" s="154">
        <f>SUM($H$551:$H$551)</f>
        <v>0</v>
      </c>
    </row>
    <row r="553" spans="1:8">
      <c r="B553" s="484" t="s">
        <v>448</v>
      </c>
      <c r="C553" s="485"/>
      <c r="D553" s="485"/>
      <c r="E553" s="485"/>
      <c r="F553" s="485"/>
      <c r="G553" s="485"/>
      <c r="H553" s="486"/>
    </row>
    <row r="554" spans="1:8" ht="18" hidden="1" customHeight="1" outlineLevel="1">
      <c r="A554" s="3" t="s">
        <v>208</v>
      </c>
      <c r="B554" s="148"/>
      <c r="C554" s="149">
        <v>52</v>
      </c>
      <c r="D554" s="149">
        <v>0</v>
      </c>
      <c r="E554" s="149">
        <v>0</v>
      </c>
      <c r="F554" s="150">
        <v>82108</v>
      </c>
      <c r="G554" s="150">
        <v>15558</v>
      </c>
      <c r="H554" s="151"/>
    </row>
    <row r="555" spans="1:8" ht="18" hidden="1" customHeight="1" outlineLevel="1">
      <c r="A555" s="3" t="s">
        <v>212</v>
      </c>
      <c r="B555" s="148"/>
      <c r="C555" s="149"/>
      <c r="D555" s="149"/>
      <c r="E555" s="149"/>
      <c r="F555" s="150">
        <v>0</v>
      </c>
      <c r="G555" s="150">
        <v>0</v>
      </c>
      <c r="H555" s="151"/>
    </row>
    <row r="556" spans="1:8" ht="18" customHeight="1" collapsed="1">
      <c r="A556" s="3"/>
      <c r="B556" s="148" t="s">
        <v>449</v>
      </c>
      <c r="C556" s="152">
        <f>SUM($C$554:$C$555)</f>
        <v>52</v>
      </c>
      <c r="D556" s="152">
        <f>SUM($D$554:$D$555)</f>
        <v>0</v>
      </c>
      <c r="E556" s="152">
        <f>SUM($E$554:$E$555)</f>
        <v>0</v>
      </c>
      <c r="F556" s="153">
        <f>SUM($F$554:$F$555)</f>
        <v>82108</v>
      </c>
      <c r="G556" s="153">
        <f>SUM($G$554:$G$555)</f>
        <v>15558</v>
      </c>
      <c r="H556" s="154">
        <f>SUM($H$554:$H$555)</f>
        <v>0</v>
      </c>
    </row>
    <row r="557" spans="1:8" ht="18" hidden="1" customHeight="1" outlineLevel="1">
      <c r="A557" s="3" t="s">
        <v>203</v>
      </c>
      <c r="B557" s="148"/>
      <c r="C557" s="149">
        <v>163</v>
      </c>
      <c r="D557" s="149">
        <v>252</v>
      </c>
      <c r="E557" s="149">
        <v>0</v>
      </c>
      <c r="F557" s="150">
        <v>1430410.7</v>
      </c>
      <c r="G557" s="150">
        <v>659076.28</v>
      </c>
      <c r="H557" s="151">
        <v>0</v>
      </c>
    </row>
    <row r="558" spans="1:8" ht="18" hidden="1" customHeight="1" outlineLevel="1">
      <c r="A558" s="3" t="s">
        <v>204</v>
      </c>
      <c r="B558" s="148"/>
      <c r="C558" s="149">
        <v>44</v>
      </c>
      <c r="D558" s="149">
        <v>43</v>
      </c>
      <c r="E558" s="149">
        <v>0</v>
      </c>
      <c r="F558" s="150">
        <v>213666</v>
      </c>
      <c r="G558" s="150">
        <v>273979</v>
      </c>
      <c r="H558" s="151">
        <v>-10000</v>
      </c>
    </row>
    <row r="559" spans="1:8" ht="18" hidden="1" customHeight="1" outlineLevel="1">
      <c r="A559" s="3" t="s">
        <v>267</v>
      </c>
      <c r="B559" s="148"/>
      <c r="C559" s="149">
        <v>0</v>
      </c>
      <c r="D559" s="149">
        <v>0</v>
      </c>
      <c r="E559" s="149">
        <v>0</v>
      </c>
      <c r="F559" s="150">
        <v>0</v>
      </c>
      <c r="G559" s="150">
        <v>0</v>
      </c>
      <c r="H559" s="151">
        <v>0</v>
      </c>
    </row>
    <row r="560" spans="1:8" ht="18" hidden="1" customHeight="1" outlineLevel="1">
      <c r="A560" s="3" t="s">
        <v>205</v>
      </c>
      <c r="B560" s="148"/>
      <c r="C560" s="149">
        <v>256</v>
      </c>
      <c r="D560" s="149">
        <v>375</v>
      </c>
      <c r="E560" s="149">
        <v>0</v>
      </c>
      <c r="F560" s="150">
        <v>1264919.6299999999</v>
      </c>
      <c r="G560" s="150">
        <v>709251</v>
      </c>
      <c r="H560" s="151">
        <v>0</v>
      </c>
    </row>
    <row r="561" spans="1:8" ht="18" hidden="1" customHeight="1" outlineLevel="1">
      <c r="A561" s="3" t="s">
        <v>206</v>
      </c>
      <c r="B561" s="148"/>
      <c r="C561" s="149">
        <v>89</v>
      </c>
      <c r="D561" s="149">
        <v>178</v>
      </c>
      <c r="E561" s="149">
        <v>0</v>
      </c>
      <c r="F561" s="150">
        <v>1381315.13</v>
      </c>
      <c r="G561" s="150">
        <v>560678.15</v>
      </c>
      <c r="H561" s="151">
        <v>0</v>
      </c>
    </row>
    <row r="562" spans="1:8" ht="18" hidden="1" customHeight="1" outlineLevel="1">
      <c r="A562" s="3" t="s">
        <v>268</v>
      </c>
      <c r="B562" s="148"/>
      <c r="C562" s="149">
        <v>0</v>
      </c>
      <c r="D562" s="149">
        <v>0</v>
      </c>
      <c r="E562" s="149">
        <v>0</v>
      </c>
      <c r="F562" s="150">
        <v>0</v>
      </c>
      <c r="G562" s="150">
        <v>0</v>
      </c>
      <c r="H562" s="151">
        <v>0</v>
      </c>
    </row>
    <row r="563" spans="1:8" ht="18" hidden="1" customHeight="1" outlineLevel="1">
      <c r="A563" s="3" t="s">
        <v>207</v>
      </c>
      <c r="B563" s="148"/>
      <c r="C563" s="149">
        <v>489</v>
      </c>
      <c r="D563" s="149">
        <v>748</v>
      </c>
      <c r="E563" s="149">
        <v>0</v>
      </c>
      <c r="F563" s="150">
        <v>3746198.37</v>
      </c>
      <c r="G563" s="150">
        <v>3926291.88</v>
      </c>
      <c r="H563" s="151">
        <v>0</v>
      </c>
    </row>
    <row r="564" spans="1:8" ht="18" hidden="1" customHeight="1" outlineLevel="1">
      <c r="A564" s="3" t="s">
        <v>208</v>
      </c>
      <c r="B564" s="148"/>
      <c r="C564" s="149">
        <v>1127</v>
      </c>
      <c r="D564" s="149">
        <v>203</v>
      </c>
      <c r="E564" s="149">
        <v>160</v>
      </c>
      <c r="F564" s="150">
        <v>3469794</v>
      </c>
      <c r="G564" s="150">
        <v>2141536</v>
      </c>
      <c r="H564" s="151">
        <v>0</v>
      </c>
    </row>
    <row r="565" spans="1:8" ht="18" hidden="1" customHeight="1" outlineLevel="1">
      <c r="A565" s="3" t="s">
        <v>209</v>
      </c>
      <c r="B565" s="148"/>
      <c r="C565" s="149">
        <v>11</v>
      </c>
      <c r="D565" s="149">
        <v>1</v>
      </c>
      <c r="E565" s="149">
        <v>2</v>
      </c>
      <c r="F565" s="150">
        <v>60142</v>
      </c>
      <c r="G565" s="150">
        <v>249466</v>
      </c>
      <c r="H565" s="151">
        <v>10000</v>
      </c>
    </row>
    <row r="566" spans="1:8" ht="18" hidden="1" customHeight="1" outlineLevel="1">
      <c r="A566" s="3" t="s">
        <v>210</v>
      </c>
      <c r="B566" s="148"/>
      <c r="C566" s="149">
        <v>23</v>
      </c>
      <c r="D566" s="149">
        <v>9</v>
      </c>
      <c r="E566" s="149">
        <v>6</v>
      </c>
      <c r="F566" s="150">
        <v>105503</v>
      </c>
      <c r="G566" s="150">
        <v>24433</v>
      </c>
      <c r="H566" s="151">
        <v>-9200</v>
      </c>
    </row>
    <row r="567" spans="1:8" ht="18" hidden="1" customHeight="1" outlineLevel="1">
      <c r="A567" s="3" t="s">
        <v>211</v>
      </c>
      <c r="B567" s="148"/>
      <c r="C567" s="149">
        <v>23</v>
      </c>
      <c r="D567" s="149">
        <v>30</v>
      </c>
      <c r="E567" s="149">
        <v>0</v>
      </c>
      <c r="F567" s="150">
        <v>22238</v>
      </c>
      <c r="G567" s="150">
        <v>66602</v>
      </c>
      <c r="H567" s="151">
        <v>0</v>
      </c>
    </row>
    <row r="568" spans="1:8" ht="18" hidden="1" customHeight="1" outlineLevel="1">
      <c r="A568" s="3" t="s">
        <v>212</v>
      </c>
      <c r="B568" s="148"/>
      <c r="C568" s="149">
        <v>15</v>
      </c>
      <c r="D568" s="149">
        <v>14</v>
      </c>
      <c r="E568" s="149">
        <v>1</v>
      </c>
      <c r="F568" s="150">
        <v>4764.5600000000004</v>
      </c>
      <c r="G568" s="150">
        <v>231997.14</v>
      </c>
      <c r="H568" s="151">
        <v>0</v>
      </c>
    </row>
    <row r="569" spans="1:8" ht="18" hidden="1" customHeight="1" outlineLevel="1">
      <c r="A569" s="3" t="s">
        <v>213</v>
      </c>
      <c r="B569" s="148"/>
      <c r="C569" s="149">
        <v>252</v>
      </c>
      <c r="D569" s="149">
        <v>84</v>
      </c>
      <c r="E569" s="149">
        <v>0</v>
      </c>
      <c r="F569" s="150">
        <v>503378</v>
      </c>
      <c r="G569" s="150">
        <v>1116048</v>
      </c>
      <c r="H569" s="151">
        <v>247402</v>
      </c>
    </row>
    <row r="570" spans="1:8" ht="18" hidden="1" customHeight="1" outlineLevel="1">
      <c r="A570" s="3" t="s">
        <v>214</v>
      </c>
      <c r="B570" s="148"/>
      <c r="C570" s="149">
        <v>36</v>
      </c>
      <c r="D570" s="149">
        <v>1</v>
      </c>
      <c r="E570" s="149">
        <v>12</v>
      </c>
      <c r="F570" s="150">
        <v>0</v>
      </c>
      <c r="G570" s="150">
        <v>9619</v>
      </c>
      <c r="H570" s="151">
        <v>0</v>
      </c>
    </row>
    <row r="571" spans="1:8" ht="18" hidden="1" customHeight="1" outlineLevel="1">
      <c r="A571" s="3" t="s">
        <v>269</v>
      </c>
      <c r="B571" s="148"/>
      <c r="C571" s="149">
        <v>0</v>
      </c>
      <c r="D571" s="149">
        <v>0</v>
      </c>
      <c r="E571" s="149">
        <v>0</v>
      </c>
      <c r="F571" s="150">
        <v>0</v>
      </c>
      <c r="G571" s="150">
        <v>0</v>
      </c>
      <c r="H571" s="151">
        <v>0</v>
      </c>
    </row>
    <row r="572" spans="1:8" ht="18" hidden="1" customHeight="1" outlineLevel="1">
      <c r="A572" s="3" t="s">
        <v>215</v>
      </c>
      <c r="B572" s="148"/>
      <c r="C572" s="149">
        <v>1</v>
      </c>
      <c r="D572" s="149">
        <v>0</v>
      </c>
      <c r="E572" s="149">
        <v>1</v>
      </c>
      <c r="F572" s="150">
        <v>0</v>
      </c>
      <c r="G572" s="150">
        <v>0</v>
      </c>
      <c r="H572" s="151">
        <v>0</v>
      </c>
    </row>
    <row r="573" spans="1:8" ht="18" hidden="1" customHeight="1" outlineLevel="1">
      <c r="A573" s="3" t="s">
        <v>216</v>
      </c>
      <c r="B573" s="148"/>
      <c r="C573" s="149">
        <v>0</v>
      </c>
      <c r="D573" s="149">
        <v>0</v>
      </c>
      <c r="E573" s="149">
        <v>0</v>
      </c>
      <c r="F573" s="150">
        <v>0</v>
      </c>
      <c r="G573" s="150">
        <v>0</v>
      </c>
      <c r="H573" s="151">
        <v>0</v>
      </c>
    </row>
    <row r="574" spans="1:8" ht="18" hidden="1" customHeight="1" outlineLevel="1">
      <c r="A574" s="3" t="s">
        <v>217</v>
      </c>
      <c r="B574" s="148"/>
      <c r="C574" s="149">
        <v>241</v>
      </c>
      <c r="D574" s="149">
        <v>162</v>
      </c>
      <c r="E574" s="149">
        <v>4</v>
      </c>
      <c r="F574" s="150">
        <v>3758464</v>
      </c>
      <c r="G574" s="150">
        <v>1434362</v>
      </c>
      <c r="H574" s="151">
        <v>1030738</v>
      </c>
    </row>
    <row r="575" spans="1:8" ht="18" hidden="1" customHeight="1" outlineLevel="1">
      <c r="A575" s="3" t="s">
        <v>218</v>
      </c>
      <c r="B575" s="148"/>
      <c r="C575" s="149">
        <v>1003</v>
      </c>
      <c r="D575" s="149">
        <v>682</v>
      </c>
      <c r="E575" s="149">
        <v>84</v>
      </c>
      <c r="F575" s="150">
        <v>1158385.0489000001</v>
      </c>
      <c r="G575" s="150">
        <v>991808.14249999996</v>
      </c>
      <c r="H575" s="151">
        <v>-418045.40519999998</v>
      </c>
    </row>
    <row r="576" spans="1:8" ht="18" hidden="1" customHeight="1" outlineLevel="1">
      <c r="A576" s="3" t="s">
        <v>219</v>
      </c>
      <c r="B576" s="148"/>
      <c r="C576" s="149">
        <v>45</v>
      </c>
      <c r="D576" s="149">
        <v>95038</v>
      </c>
      <c r="E576" s="149">
        <v>0</v>
      </c>
      <c r="F576" s="150">
        <v>272989</v>
      </c>
      <c r="G576" s="150">
        <v>62183</v>
      </c>
      <c r="H576" s="151">
        <v>10778</v>
      </c>
    </row>
    <row r="577" spans="1:8" ht="18" hidden="1" customHeight="1" outlineLevel="1">
      <c r="A577" s="3" t="s">
        <v>220</v>
      </c>
      <c r="B577" s="148"/>
      <c r="C577" s="149">
        <v>53</v>
      </c>
      <c r="D577" s="149">
        <v>49</v>
      </c>
      <c r="E577" s="149">
        <v>4</v>
      </c>
      <c r="F577" s="150">
        <v>1092916</v>
      </c>
      <c r="G577" s="150">
        <v>647931</v>
      </c>
      <c r="H577" s="151">
        <v>0</v>
      </c>
    </row>
    <row r="578" spans="1:8" ht="18" hidden="1" customHeight="1" outlineLevel="1">
      <c r="A578" s="3" t="s">
        <v>270</v>
      </c>
      <c r="B578" s="148"/>
      <c r="C578" s="149">
        <v>0</v>
      </c>
      <c r="D578" s="149">
        <v>0</v>
      </c>
      <c r="E578" s="149">
        <v>0</v>
      </c>
      <c r="F578" s="150">
        <v>0</v>
      </c>
      <c r="G578" s="150">
        <v>0</v>
      </c>
      <c r="H578" s="151">
        <v>0</v>
      </c>
    </row>
    <row r="579" spans="1:8" ht="18" customHeight="1" collapsed="1">
      <c r="A579" s="3"/>
      <c r="B579" s="148" t="s">
        <v>450</v>
      </c>
      <c r="C579" s="152">
        <f>SUM($C$557:$C$578)</f>
        <v>3871</v>
      </c>
      <c r="D579" s="152">
        <f>SUM($D$557:$D$578)</f>
        <v>97869</v>
      </c>
      <c r="E579" s="152">
        <f>SUM($E$557:$E$578)</f>
        <v>274</v>
      </c>
      <c r="F579" s="153">
        <f>SUM($F$557:$F$578)</f>
        <v>18485083.438900001</v>
      </c>
      <c r="G579" s="153">
        <f>SUM($G$557:$G$578)</f>
        <v>13105261.592500001</v>
      </c>
      <c r="H579" s="154">
        <f>SUM($H$557:$H$578)</f>
        <v>861672.59480000008</v>
      </c>
    </row>
    <row r="580" spans="1:8" ht="18" hidden="1" customHeight="1" outlineLevel="1">
      <c r="A580" s="3" t="s">
        <v>204</v>
      </c>
      <c r="B580" s="148"/>
      <c r="C580" s="149"/>
      <c r="D580" s="149"/>
      <c r="E580" s="149">
        <v>0</v>
      </c>
      <c r="F580" s="150"/>
      <c r="G580" s="150"/>
      <c r="H580" s="151"/>
    </row>
    <row r="581" spans="1:8" ht="18" hidden="1" customHeight="1" outlineLevel="1">
      <c r="A581" s="3" t="s">
        <v>204</v>
      </c>
      <c r="B581" s="148"/>
      <c r="C581" s="149"/>
      <c r="D581" s="149"/>
      <c r="E581" s="149">
        <v>0</v>
      </c>
      <c r="F581" s="150" t="s">
        <v>349</v>
      </c>
      <c r="G581" s="150" t="s">
        <v>349</v>
      </c>
      <c r="H581" s="151" t="s">
        <v>349</v>
      </c>
    </row>
    <row r="582" spans="1:8" ht="18" hidden="1" customHeight="1" outlineLevel="1"/>
    <row r="583" spans="1:8" ht="18" customHeight="1" collapsed="1">
      <c r="C583" s="11"/>
      <c r="D583" s="11"/>
      <c r="E583" s="11"/>
      <c r="F583" s="156"/>
      <c r="G583" s="156"/>
      <c r="H583" s="156"/>
    </row>
  </sheetData>
  <sheetProtection insertRows="0" deleteRows="0" selectLockedCells="1" sort="0"/>
  <mergeCells count="22">
    <mergeCell ref="B549:H549"/>
    <mergeCell ref="B550:H550"/>
    <mergeCell ref="B553:H553"/>
    <mergeCell ref="B477:H477"/>
    <mergeCell ref="B493:H493"/>
    <mergeCell ref="B531:H531"/>
    <mergeCell ref="B534:H534"/>
    <mergeCell ref="B545:H545"/>
    <mergeCell ref="B548:H548"/>
    <mergeCell ref="B469:H469"/>
    <mergeCell ref="B1:H1"/>
    <mergeCell ref="B2:H2"/>
    <mergeCell ref="B3:H3"/>
    <mergeCell ref="B6:H6"/>
    <mergeCell ref="G7:G8"/>
    <mergeCell ref="B9:H9"/>
    <mergeCell ref="B182:H182"/>
    <mergeCell ref="B308:H308"/>
    <mergeCell ref="B347:H347"/>
    <mergeCell ref="B385:H385"/>
    <mergeCell ref="B413:H413"/>
    <mergeCell ref="B5:H5"/>
  </mergeCells>
  <pageMargins left="0.75" right="0.75" top="1" bottom="1" header="0.5" footer="0.5"/>
  <pageSetup firstPageNumber="39" orientation="portrait" useFirstPageNumber="1" r:id="rId1"/>
  <headerFooter alignWithMargins="0">
    <oddFooter>&amp;C&amp;P</oddFooter>
  </headerFooter>
  <rowBreaks count="3" manualBreakCount="3">
    <brk id="181" min="1" max="7" man="1"/>
    <brk id="346" min="1" max="7" man="1"/>
    <brk id="547" min="1" max="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77D62-6D3C-40BB-B321-C72541E18058}">
  <dimension ref="A1:H2174"/>
  <sheetViews>
    <sheetView showGridLines="0" zoomScaleNormal="100" workbookViewId="0">
      <selection activeCell="E134" sqref="E134"/>
    </sheetView>
  </sheetViews>
  <sheetFormatPr defaultRowHeight="15" outlineLevelRow="1"/>
  <cols>
    <col min="1" max="2" width="12.6640625" style="2" customWidth="1"/>
    <col min="3" max="3" width="12.88671875" style="2" customWidth="1"/>
    <col min="4" max="4" width="12.6640625" style="2" customWidth="1"/>
    <col min="5" max="5" width="13.33203125" style="2" customWidth="1"/>
    <col min="6" max="6" width="11.109375" style="156" bestFit="1" customWidth="1"/>
    <col min="7" max="7" width="11.109375" style="156" customWidth="1"/>
    <col min="8" max="8" width="11.6640625" style="156" customWidth="1"/>
    <col min="9" max="254" width="8.88671875" style="2"/>
    <col min="255" max="255" width="12.6640625" style="2" customWidth="1"/>
    <col min="256" max="256" width="12.88671875" style="2" customWidth="1"/>
    <col min="257" max="257" width="12.6640625" style="2" customWidth="1"/>
    <col min="258" max="258" width="13.33203125" style="2" customWidth="1"/>
    <col min="259" max="259" width="11.109375" style="2" bestFit="1" customWidth="1"/>
    <col min="260" max="260" width="10.109375" style="2" bestFit="1" customWidth="1"/>
    <col min="261" max="261" width="11.6640625" style="2" customWidth="1"/>
    <col min="262" max="510" width="8.88671875" style="2"/>
    <col min="511" max="511" width="12.6640625" style="2" customWidth="1"/>
    <col min="512" max="512" width="12.88671875" style="2" customWidth="1"/>
    <col min="513" max="513" width="12.6640625" style="2" customWidth="1"/>
    <col min="514" max="514" width="13.33203125" style="2" customWidth="1"/>
    <col min="515" max="515" width="11.109375" style="2" bestFit="1" customWidth="1"/>
    <col min="516" max="516" width="10.109375" style="2" bestFit="1" customWidth="1"/>
    <col min="517" max="517" width="11.6640625" style="2" customWidth="1"/>
    <col min="518" max="766" width="8.88671875" style="2"/>
    <col min="767" max="767" width="12.6640625" style="2" customWidth="1"/>
    <col min="768" max="768" width="12.88671875" style="2" customWidth="1"/>
    <col min="769" max="769" width="12.6640625" style="2" customWidth="1"/>
    <col min="770" max="770" width="13.33203125" style="2" customWidth="1"/>
    <col min="771" max="771" width="11.109375" style="2" bestFit="1" customWidth="1"/>
    <col min="772" max="772" width="10.109375" style="2" bestFit="1" customWidth="1"/>
    <col min="773" max="773" width="11.6640625" style="2" customWidth="1"/>
    <col min="774" max="1022" width="8.88671875" style="2"/>
    <col min="1023" max="1023" width="12.6640625" style="2" customWidth="1"/>
    <col min="1024" max="1024" width="12.88671875" style="2" customWidth="1"/>
    <col min="1025" max="1025" width="12.6640625" style="2" customWidth="1"/>
    <col min="1026" max="1026" width="13.33203125" style="2" customWidth="1"/>
    <col min="1027" max="1027" width="11.109375" style="2" bestFit="1" customWidth="1"/>
    <col min="1028" max="1028" width="10.109375" style="2" bestFit="1" customWidth="1"/>
    <col min="1029" max="1029" width="11.6640625" style="2" customWidth="1"/>
    <col min="1030" max="1278" width="8.88671875" style="2"/>
    <col min="1279" max="1279" width="12.6640625" style="2" customWidth="1"/>
    <col min="1280" max="1280" width="12.88671875" style="2" customWidth="1"/>
    <col min="1281" max="1281" width="12.6640625" style="2" customWidth="1"/>
    <col min="1282" max="1282" width="13.33203125" style="2" customWidth="1"/>
    <col min="1283" max="1283" width="11.109375" style="2" bestFit="1" customWidth="1"/>
    <col min="1284" max="1284" width="10.109375" style="2" bestFit="1" customWidth="1"/>
    <col min="1285" max="1285" width="11.6640625" style="2" customWidth="1"/>
    <col min="1286" max="1534" width="8.88671875" style="2"/>
    <col min="1535" max="1535" width="12.6640625" style="2" customWidth="1"/>
    <col min="1536" max="1536" width="12.88671875" style="2" customWidth="1"/>
    <col min="1537" max="1537" width="12.6640625" style="2" customWidth="1"/>
    <col min="1538" max="1538" width="13.33203125" style="2" customWidth="1"/>
    <col min="1539" max="1539" width="11.109375" style="2" bestFit="1" customWidth="1"/>
    <col min="1540" max="1540" width="10.109375" style="2" bestFit="1" customWidth="1"/>
    <col min="1541" max="1541" width="11.6640625" style="2" customWidth="1"/>
    <col min="1542" max="1790" width="8.88671875" style="2"/>
    <col min="1791" max="1791" width="12.6640625" style="2" customWidth="1"/>
    <col min="1792" max="1792" width="12.88671875" style="2" customWidth="1"/>
    <col min="1793" max="1793" width="12.6640625" style="2" customWidth="1"/>
    <col min="1794" max="1794" width="13.33203125" style="2" customWidth="1"/>
    <col min="1795" max="1795" width="11.109375" style="2" bestFit="1" customWidth="1"/>
    <col min="1796" max="1796" width="10.109375" style="2" bestFit="1" customWidth="1"/>
    <col min="1797" max="1797" width="11.6640625" style="2" customWidth="1"/>
    <col min="1798" max="2046" width="8.88671875" style="2"/>
    <col min="2047" max="2047" width="12.6640625" style="2" customWidth="1"/>
    <col min="2048" max="2048" width="12.88671875" style="2" customWidth="1"/>
    <col min="2049" max="2049" width="12.6640625" style="2" customWidth="1"/>
    <col min="2050" max="2050" width="13.33203125" style="2" customWidth="1"/>
    <col min="2051" max="2051" width="11.109375" style="2" bestFit="1" customWidth="1"/>
    <col min="2052" max="2052" width="10.109375" style="2" bestFit="1" customWidth="1"/>
    <col min="2053" max="2053" width="11.6640625" style="2" customWidth="1"/>
    <col min="2054" max="2302" width="8.88671875" style="2"/>
    <col min="2303" max="2303" width="12.6640625" style="2" customWidth="1"/>
    <col min="2304" max="2304" width="12.88671875" style="2" customWidth="1"/>
    <col min="2305" max="2305" width="12.6640625" style="2" customWidth="1"/>
    <col min="2306" max="2306" width="13.33203125" style="2" customWidth="1"/>
    <col min="2307" max="2307" width="11.109375" style="2" bestFit="1" customWidth="1"/>
    <col min="2308" max="2308" width="10.109375" style="2" bestFit="1" customWidth="1"/>
    <col min="2309" max="2309" width="11.6640625" style="2" customWidth="1"/>
    <col min="2310" max="2558" width="8.88671875" style="2"/>
    <col min="2559" max="2559" width="12.6640625" style="2" customWidth="1"/>
    <col min="2560" max="2560" width="12.88671875" style="2" customWidth="1"/>
    <col min="2561" max="2561" width="12.6640625" style="2" customWidth="1"/>
    <col min="2562" max="2562" width="13.33203125" style="2" customWidth="1"/>
    <col min="2563" max="2563" width="11.109375" style="2" bestFit="1" customWidth="1"/>
    <col min="2564" max="2564" width="10.109375" style="2" bestFit="1" customWidth="1"/>
    <col min="2565" max="2565" width="11.6640625" style="2" customWidth="1"/>
    <col min="2566" max="2814" width="8.88671875" style="2"/>
    <col min="2815" max="2815" width="12.6640625" style="2" customWidth="1"/>
    <col min="2816" max="2816" width="12.88671875" style="2" customWidth="1"/>
    <col min="2817" max="2817" width="12.6640625" style="2" customWidth="1"/>
    <col min="2818" max="2818" width="13.33203125" style="2" customWidth="1"/>
    <col min="2819" max="2819" width="11.109375" style="2" bestFit="1" customWidth="1"/>
    <col min="2820" max="2820" width="10.109375" style="2" bestFit="1" customWidth="1"/>
    <col min="2821" max="2821" width="11.6640625" style="2" customWidth="1"/>
    <col min="2822" max="3070" width="8.88671875" style="2"/>
    <col min="3071" max="3071" width="12.6640625" style="2" customWidth="1"/>
    <col min="3072" max="3072" width="12.88671875" style="2" customWidth="1"/>
    <col min="3073" max="3073" width="12.6640625" style="2" customWidth="1"/>
    <col min="3074" max="3074" width="13.33203125" style="2" customWidth="1"/>
    <col min="3075" max="3075" width="11.109375" style="2" bestFit="1" customWidth="1"/>
    <col min="3076" max="3076" width="10.109375" style="2" bestFit="1" customWidth="1"/>
    <col min="3077" max="3077" width="11.6640625" style="2" customWidth="1"/>
    <col min="3078" max="3326" width="8.88671875" style="2"/>
    <col min="3327" max="3327" width="12.6640625" style="2" customWidth="1"/>
    <col min="3328" max="3328" width="12.88671875" style="2" customWidth="1"/>
    <col min="3329" max="3329" width="12.6640625" style="2" customWidth="1"/>
    <col min="3330" max="3330" width="13.33203125" style="2" customWidth="1"/>
    <col min="3331" max="3331" width="11.109375" style="2" bestFit="1" customWidth="1"/>
    <col min="3332" max="3332" width="10.109375" style="2" bestFit="1" customWidth="1"/>
    <col min="3333" max="3333" width="11.6640625" style="2" customWidth="1"/>
    <col min="3334" max="3582" width="8.88671875" style="2"/>
    <col min="3583" max="3583" width="12.6640625" style="2" customWidth="1"/>
    <col min="3584" max="3584" width="12.88671875" style="2" customWidth="1"/>
    <col min="3585" max="3585" width="12.6640625" style="2" customWidth="1"/>
    <col min="3586" max="3586" width="13.33203125" style="2" customWidth="1"/>
    <col min="3587" max="3587" width="11.109375" style="2" bestFit="1" customWidth="1"/>
    <col min="3588" max="3588" width="10.109375" style="2" bestFit="1" customWidth="1"/>
    <col min="3589" max="3589" width="11.6640625" style="2" customWidth="1"/>
    <col min="3590" max="3838" width="8.88671875" style="2"/>
    <col min="3839" max="3839" width="12.6640625" style="2" customWidth="1"/>
    <col min="3840" max="3840" width="12.88671875" style="2" customWidth="1"/>
    <col min="3841" max="3841" width="12.6640625" style="2" customWidth="1"/>
    <col min="3842" max="3842" width="13.33203125" style="2" customWidth="1"/>
    <col min="3843" max="3843" width="11.109375" style="2" bestFit="1" customWidth="1"/>
    <col min="3844" max="3844" width="10.109375" style="2" bestFit="1" customWidth="1"/>
    <col min="3845" max="3845" width="11.6640625" style="2" customWidth="1"/>
    <col min="3846" max="4094" width="8.88671875" style="2"/>
    <col min="4095" max="4095" width="12.6640625" style="2" customWidth="1"/>
    <col min="4096" max="4096" width="12.88671875" style="2" customWidth="1"/>
    <col min="4097" max="4097" width="12.6640625" style="2" customWidth="1"/>
    <col min="4098" max="4098" width="13.33203125" style="2" customWidth="1"/>
    <col min="4099" max="4099" width="11.109375" style="2" bestFit="1" customWidth="1"/>
    <col min="4100" max="4100" width="10.109375" style="2" bestFit="1" customWidth="1"/>
    <col min="4101" max="4101" width="11.6640625" style="2" customWidth="1"/>
    <col min="4102" max="4350" width="8.88671875" style="2"/>
    <col min="4351" max="4351" width="12.6640625" style="2" customWidth="1"/>
    <col min="4352" max="4352" width="12.88671875" style="2" customWidth="1"/>
    <col min="4353" max="4353" width="12.6640625" style="2" customWidth="1"/>
    <col min="4354" max="4354" width="13.33203125" style="2" customWidth="1"/>
    <col min="4355" max="4355" width="11.109375" style="2" bestFit="1" customWidth="1"/>
    <col min="4356" max="4356" width="10.109375" style="2" bestFit="1" customWidth="1"/>
    <col min="4357" max="4357" width="11.6640625" style="2" customWidth="1"/>
    <col min="4358" max="4606" width="8.88671875" style="2"/>
    <col min="4607" max="4607" width="12.6640625" style="2" customWidth="1"/>
    <col min="4608" max="4608" width="12.88671875" style="2" customWidth="1"/>
    <col min="4609" max="4609" width="12.6640625" style="2" customWidth="1"/>
    <col min="4610" max="4610" width="13.33203125" style="2" customWidth="1"/>
    <col min="4611" max="4611" width="11.109375" style="2" bestFit="1" customWidth="1"/>
    <col min="4612" max="4612" width="10.109375" style="2" bestFit="1" customWidth="1"/>
    <col min="4613" max="4613" width="11.6640625" style="2" customWidth="1"/>
    <col min="4614" max="4862" width="8.88671875" style="2"/>
    <col min="4863" max="4863" width="12.6640625" style="2" customWidth="1"/>
    <col min="4864" max="4864" width="12.88671875" style="2" customWidth="1"/>
    <col min="4865" max="4865" width="12.6640625" style="2" customWidth="1"/>
    <col min="4866" max="4866" width="13.33203125" style="2" customWidth="1"/>
    <col min="4867" max="4867" width="11.109375" style="2" bestFit="1" customWidth="1"/>
    <col min="4868" max="4868" width="10.109375" style="2" bestFit="1" customWidth="1"/>
    <col min="4869" max="4869" width="11.6640625" style="2" customWidth="1"/>
    <col min="4870" max="5118" width="8.88671875" style="2"/>
    <col min="5119" max="5119" width="12.6640625" style="2" customWidth="1"/>
    <col min="5120" max="5120" width="12.88671875" style="2" customWidth="1"/>
    <col min="5121" max="5121" width="12.6640625" style="2" customWidth="1"/>
    <col min="5122" max="5122" width="13.33203125" style="2" customWidth="1"/>
    <col min="5123" max="5123" width="11.109375" style="2" bestFit="1" customWidth="1"/>
    <col min="5124" max="5124" width="10.109375" style="2" bestFit="1" customWidth="1"/>
    <col min="5125" max="5125" width="11.6640625" style="2" customWidth="1"/>
    <col min="5126" max="5374" width="8.88671875" style="2"/>
    <col min="5375" max="5375" width="12.6640625" style="2" customWidth="1"/>
    <col min="5376" max="5376" width="12.88671875" style="2" customWidth="1"/>
    <col min="5377" max="5377" width="12.6640625" style="2" customWidth="1"/>
    <col min="5378" max="5378" width="13.33203125" style="2" customWidth="1"/>
    <col min="5379" max="5379" width="11.109375" style="2" bestFit="1" customWidth="1"/>
    <col min="5380" max="5380" width="10.109375" style="2" bestFit="1" customWidth="1"/>
    <col min="5381" max="5381" width="11.6640625" style="2" customWidth="1"/>
    <col min="5382" max="5630" width="8.88671875" style="2"/>
    <col min="5631" max="5631" width="12.6640625" style="2" customWidth="1"/>
    <col min="5632" max="5632" width="12.88671875" style="2" customWidth="1"/>
    <col min="5633" max="5633" width="12.6640625" style="2" customWidth="1"/>
    <col min="5634" max="5634" width="13.33203125" style="2" customWidth="1"/>
    <col min="5635" max="5635" width="11.109375" style="2" bestFit="1" customWidth="1"/>
    <col min="5636" max="5636" width="10.109375" style="2" bestFit="1" customWidth="1"/>
    <col min="5637" max="5637" width="11.6640625" style="2" customWidth="1"/>
    <col min="5638" max="5886" width="8.88671875" style="2"/>
    <col min="5887" max="5887" width="12.6640625" style="2" customWidth="1"/>
    <col min="5888" max="5888" width="12.88671875" style="2" customWidth="1"/>
    <col min="5889" max="5889" width="12.6640625" style="2" customWidth="1"/>
    <col min="5890" max="5890" width="13.33203125" style="2" customWidth="1"/>
    <col min="5891" max="5891" width="11.109375" style="2" bestFit="1" customWidth="1"/>
    <col min="5892" max="5892" width="10.109375" style="2" bestFit="1" customWidth="1"/>
    <col min="5893" max="5893" width="11.6640625" style="2" customWidth="1"/>
    <col min="5894" max="6142" width="8.88671875" style="2"/>
    <col min="6143" max="6143" width="12.6640625" style="2" customWidth="1"/>
    <col min="6144" max="6144" width="12.88671875" style="2" customWidth="1"/>
    <col min="6145" max="6145" width="12.6640625" style="2" customWidth="1"/>
    <col min="6146" max="6146" width="13.33203125" style="2" customWidth="1"/>
    <col min="6147" max="6147" width="11.109375" style="2" bestFit="1" customWidth="1"/>
    <col min="6148" max="6148" width="10.109375" style="2" bestFit="1" customWidth="1"/>
    <col min="6149" max="6149" width="11.6640625" style="2" customWidth="1"/>
    <col min="6150" max="6398" width="8.88671875" style="2"/>
    <col min="6399" max="6399" width="12.6640625" style="2" customWidth="1"/>
    <col min="6400" max="6400" width="12.88671875" style="2" customWidth="1"/>
    <col min="6401" max="6401" width="12.6640625" style="2" customWidth="1"/>
    <col min="6402" max="6402" width="13.33203125" style="2" customWidth="1"/>
    <col min="6403" max="6403" width="11.109375" style="2" bestFit="1" customWidth="1"/>
    <col min="6404" max="6404" width="10.109375" style="2" bestFit="1" customWidth="1"/>
    <col min="6405" max="6405" width="11.6640625" style="2" customWidth="1"/>
    <col min="6406" max="6654" width="8.88671875" style="2"/>
    <col min="6655" max="6655" width="12.6640625" style="2" customWidth="1"/>
    <col min="6656" max="6656" width="12.88671875" style="2" customWidth="1"/>
    <col min="6657" max="6657" width="12.6640625" style="2" customWidth="1"/>
    <col min="6658" max="6658" width="13.33203125" style="2" customWidth="1"/>
    <col min="6659" max="6659" width="11.109375" style="2" bestFit="1" customWidth="1"/>
    <col min="6660" max="6660" width="10.109375" style="2" bestFit="1" customWidth="1"/>
    <col min="6661" max="6661" width="11.6640625" style="2" customWidth="1"/>
    <col min="6662" max="6910" width="8.88671875" style="2"/>
    <col min="6911" max="6911" width="12.6640625" style="2" customWidth="1"/>
    <col min="6912" max="6912" width="12.88671875" style="2" customWidth="1"/>
    <col min="6913" max="6913" width="12.6640625" style="2" customWidth="1"/>
    <col min="6914" max="6914" width="13.33203125" style="2" customWidth="1"/>
    <col min="6915" max="6915" width="11.109375" style="2" bestFit="1" customWidth="1"/>
    <col min="6916" max="6916" width="10.109375" style="2" bestFit="1" customWidth="1"/>
    <col min="6917" max="6917" width="11.6640625" style="2" customWidth="1"/>
    <col min="6918" max="7166" width="8.88671875" style="2"/>
    <col min="7167" max="7167" width="12.6640625" style="2" customWidth="1"/>
    <col min="7168" max="7168" width="12.88671875" style="2" customWidth="1"/>
    <col min="7169" max="7169" width="12.6640625" style="2" customWidth="1"/>
    <col min="7170" max="7170" width="13.33203125" style="2" customWidth="1"/>
    <col min="7171" max="7171" width="11.109375" style="2" bestFit="1" customWidth="1"/>
    <col min="7172" max="7172" width="10.109375" style="2" bestFit="1" customWidth="1"/>
    <col min="7173" max="7173" width="11.6640625" style="2" customWidth="1"/>
    <col min="7174" max="7422" width="8.88671875" style="2"/>
    <col min="7423" max="7423" width="12.6640625" style="2" customWidth="1"/>
    <col min="7424" max="7424" width="12.88671875" style="2" customWidth="1"/>
    <col min="7425" max="7425" width="12.6640625" style="2" customWidth="1"/>
    <col min="7426" max="7426" width="13.33203125" style="2" customWidth="1"/>
    <col min="7427" max="7427" width="11.109375" style="2" bestFit="1" customWidth="1"/>
    <col min="7428" max="7428" width="10.109375" style="2" bestFit="1" customWidth="1"/>
    <col min="7429" max="7429" width="11.6640625" style="2" customWidth="1"/>
    <col min="7430" max="7678" width="8.88671875" style="2"/>
    <col min="7679" max="7679" width="12.6640625" style="2" customWidth="1"/>
    <col min="7680" max="7680" width="12.88671875" style="2" customWidth="1"/>
    <col min="7681" max="7681" width="12.6640625" style="2" customWidth="1"/>
    <col min="7682" max="7682" width="13.33203125" style="2" customWidth="1"/>
    <col min="7683" max="7683" width="11.109375" style="2" bestFit="1" customWidth="1"/>
    <col min="7684" max="7684" width="10.109375" style="2" bestFit="1" customWidth="1"/>
    <col min="7685" max="7685" width="11.6640625" style="2" customWidth="1"/>
    <col min="7686" max="7934" width="8.88671875" style="2"/>
    <col min="7935" max="7935" width="12.6640625" style="2" customWidth="1"/>
    <col min="7936" max="7936" width="12.88671875" style="2" customWidth="1"/>
    <col min="7937" max="7937" width="12.6640625" style="2" customWidth="1"/>
    <col min="7938" max="7938" width="13.33203125" style="2" customWidth="1"/>
    <col min="7939" max="7939" width="11.109375" style="2" bestFit="1" customWidth="1"/>
    <col min="7940" max="7940" width="10.109375" style="2" bestFit="1" customWidth="1"/>
    <col min="7941" max="7941" width="11.6640625" style="2" customWidth="1"/>
    <col min="7942" max="8190" width="8.88671875" style="2"/>
    <col min="8191" max="8191" width="12.6640625" style="2" customWidth="1"/>
    <col min="8192" max="8192" width="12.88671875" style="2" customWidth="1"/>
    <col min="8193" max="8193" width="12.6640625" style="2" customWidth="1"/>
    <col min="8194" max="8194" width="13.33203125" style="2" customWidth="1"/>
    <col min="8195" max="8195" width="11.109375" style="2" bestFit="1" customWidth="1"/>
    <col min="8196" max="8196" width="10.109375" style="2" bestFit="1" customWidth="1"/>
    <col min="8197" max="8197" width="11.6640625" style="2" customWidth="1"/>
    <col min="8198" max="8446" width="8.88671875" style="2"/>
    <col min="8447" max="8447" width="12.6640625" style="2" customWidth="1"/>
    <col min="8448" max="8448" width="12.88671875" style="2" customWidth="1"/>
    <col min="8449" max="8449" width="12.6640625" style="2" customWidth="1"/>
    <col min="8450" max="8450" width="13.33203125" style="2" customWidth="1"/>
    <col min="8451" max="8451" width="11.109375" style="2" bestFit="1" customWidth="1"/>
    <col min="8452" max="8452" width="10.109375" style="2" bestFit="1" customWidth="1"/>
    <col min="8453" max="8453" width="11.6640625" style="2" customWidth="1"/>
    <col min="8454" max="8702" width="8.88671875" style="2"/>
    <col min="8703" max="8703" width="12.6640625" style="2" customWidth="1"/>
    <col min="8704" max="8704" width="12.88671875" style="2" customWidth="1"/>
    <col min="8705" max="8705" width="12.6640625" style="2" customWidth="1"/>
    <col min="8706" max="8706" width="13.33203125" style="2" customWidth="1"/>
    <col min="8707" max="8707" width="11.109375" style="2" bestFit="1" customWidth="1"/>
    <col min="8708" max="8708" width="10.109375" style="2" bestFit="1" customWidth="1"/>
    <col min="8709" max="8709" width="11.6640625" style="2" customWidth="1"/>
    <col min="8710" max="8958" width="8.88671875" style="2"/>
    <col min="8959" max="8959" width="12.6640625" style="2" customWidth="1"/>
    <col min="8960" max="8960" width="12.88671875" style="2" customWidth="1"/>
    <col min="8961" max="8961" width="12.6640625" style="2" customWidth="1"/>
    <col min="8962" max="8962" width="13.33203125" style="2" customWidth="1"/>
    <col min="8963" max="8963" width="11.109375" style="2" bestFit="1" customWidth="1"/>
    <col min="8964" max="8964" width="10.109375" style="2" bestFit="1" customWidth="1"/>
    <col min="8965" max="8965" width="11.6640625" style="2" customWidth="1"/>
    <col min="8966" max="9214" width="8.88671875" style="2"/>
    <col min="9215" max="9215" width="12.6640625" style="2" customWidth="1"/>
    <col min="9216" max="9216" width="12.88671875" style="2" customWidth="1"/>
    <col min="9217" max="9217" width="12.6640625" style="2" customWidth="1"/>
    <col min="9218" max="9218" width="13.33203125" style="2" customWidth="1"/>
    <col min="9219" max="9219" width="11.109375" style="2" bestFit="1" customWidth="1"/>
    <col min="9220" max="9220" width="10.109375" style="2" bestFit="1" customWidth="1"/>
    <col min="9221" max="9221" width="11.6640625" style="2" customWidth="1"/>
    <col min="9222" max="9470" width="8.88671875" style="2"/>
    <col min="9471" max="9471" width="12.6640625" style="2" customWidth="1"/>
    <col min="9472" max="9472" width="12.88671875" style="2" customWidth="1"/>
    <col min="9473" max="9473" width="12.6640625" style="2" customWidth="1"/>
    <col min="9474" max="9474" width="13.33203125" style="2" customWidth="1"/>
    <col min="9475" max="9475" width="11.109375" style="2" bestFit="1" customWidth="1"/>
    <col min="9476" max="9476" width="10.109375" style="2" bestFit="1" customWidth="1"/>
    <col min="9477" max="9477" width="11.6640625" style="2" customWidth="1"/>
    <col min="9478" max="9726" width="8.88671875" style="2"/>
    <col min="9727" max="9727" width="12.6640625" style="2" customWidth="1"/>
    <col min="9728" max="9728" width="12.88671875" style="2" customWidth="1"/>
    <col min="9729" max="9729" width="12.6640625" style="2" customWidth="1"/>
    <col min="9730" max="9730" width="13.33203125" style="2" customWidth="1"/>
    <col min="9731" max="9731" width="11.109375" style="2" bestFit="1" customWidth="1"/>
    <col min="9732" max="9732" width="10.109375" style="2" bestFit="1" customWidth="1"/>
    <col min="9733" max="9733" width="11.6640625" style="2" customWidth="1"/>
    <col min="9734" max="9982" width="8.88671875" style="2"/>
    <col min="9983" max="9983" width="12.6640625" style="2" customWidth="1"/>
    <col min="9984" max="9984" width="12.88671875" style="2" customWidth="1"/>
    <col min="9985" max="9985" width="12.6640625" style="2" customWidth="1"/>
    <col min="9986" max="9986" width="13.33203125" style="2" customWidth="1"/>
    <col min="9987" max="9987" width="11.109375" style="2" bestFit="1" customWidth="1"/>
    <col min="9988" max="9988" width="10.109375" style="2" bestFit="1" customWidth="1"/>
    <col min="9989" max="9989" width="11.6640625" style="2" customWidth="1"/>
    <col min="9990" max="10238" width="8.88671875" style="2"/>
    <col min="10239" max="10239" width="12.6640625" style="2" customWidth="1"/>
    <col min="10240" max="10240" width="12.88671875" style="2" customWidth="1"/>
    <col min="10241" max="10241" width="12.6640625" style="2" customWidth="1"/>
    <col min="10242" max="10242" width="13.33203125" style="2" customWidth="1"/>
    <col min="10243" max="10243" width="11.109375" style="2" bestFit="1" customWidth="1"/>
    <col min="10244" max="10244" width="10.109375" style="2" bestFit="1" customWidth="1"/>
    <col min="10245" max="10245" width="11.6640625" style="2" customWidth="1"/>
    <col min="10246" max="10494" width="8.88671875" style="2"/>
    <col min="10495" max="10495" width="12.6640625" style="2" customWidth="1"/>
    <col min="10496" max="10496" width="12.88671875" style="2" customWidth="1"/>
    <col min="10497" max="10497" width="12.6640625" style="2" customWidth="1"/>
    <col min="10498" max="10498" width="13.33203125" style="2" customWidth="1"/>
    <col min="10499" max="10499" width="11.109375" style="2" bestFit="1" customWidth="1"/>
    <col min="10500" max="10500" width="10.109375" style="2" bestFit="1" customWidth="1"/>
    <col min="10501" max="10501" width="11.6640625" style="2" customWidth="1"/>
    <col min="10502" max="10750" width="8.88671875" style="2"/>
    <col min="10751" max="10751" width="12.6640625" style="2" customWidth="1"/>
    <col min="10752" max="10752" width="12.88671875" style="2" customWidth="1"/>
    <col min="10753" max="10753" width="12.6640625" style="2" customWidth="1"/>
    <col min="10754" max="10754" width="13.33203125" style="2" customWidth="1"/>
    <col min="10755" max="10755" width="11.109375" style="2" bestFit="1" customWidth="1"/>
    <col min="10756" max="10756" width="10.109375" style="2" bestFit="1" customWidth="1"/>
    <col min="10757" max="10757" width="11.6640625" style="2" customWidth="1"/>
    <col min="10758" max="11006" width="8.88671875" style="2"/>
    <col min="11007" max="11007" width="12.6640625" style="2" customWidth="1"/>
    <col min="11008" max="11008" width="12.88671875" style="2" customWidth="1"/>
    <col min="11009" max="11009" width="12.6640625" style="2" customWidth="1"/>
    <col min="11010" max="11010" width="13.33203125" style="2" customWidth="1"/>
    <col min="11011" max="11011" width="11.109375" style="2" bestFit="1" customWidth="1"/>
    <col min="11012" max="11012" width="10.109375" style="2" bestFit="1" customWidth="1"/>
    <col min="11013" max="11013" width="11.6640625" style="2" customWidth="1"/>
    <col min="11014" max="11262" width="8.88671875" style="2"/>
    <col min="11263" max="11263" width="12.6640625" style="2" customWidth="1"/>
    <col min="11264" max="11264" width="12.88671875" style="2" customWidth="1"/>
    <col min="11265" max="11265" width="12.6640625" style="2" customWidth="1"/>
    <col min="11266" max="11266" width="13.33203125" style="2" customWidth="1"/>
    <col min="11267" max="11267" width="11.109375" style="2" bestFit="1" customWidth="1"/>
    <col min="11268" max="11268" width="10.109375" style="2" bestFit="1" customWidth="1"/>
    <col min="11269" max="11269" width="11.6640625" style="2" customWidth="1"/>
    <col min="11270" max="11518" width="8.88671875" style="2"/>
    <col min="11519" max="11519" width="12.6640625" style="2" customWidth="1"/>
    <col min="11520" max="11520" width="12.88671875" style="2" customWidth="1"/>
    <col min="11521" max="11521" width="12.6640625" style="2" customWidth="1"/>
    <col min="11522" max="11522" width="13.33203125" style="2" customWidth="1"/>
    <col min="11523" max="11523" width="11.109375" style="2" bestFit="1" customWidth="1"/>
    <col min="11524" max="11524" width="10.109375" style="2" bestFit="1" customWidth="1"/>
    <col min="11525" max="11525" width="11.6640625" style="2" customWidth="1"/>
    <col min="11526" max="11774" width="8.88671875" style="2"/>
    <col min="11775" max="11775" width="12.6640625" style="2" customWidth="1"/>
    <col min="11776" max="11776" width="12.88671875" style="2" customWidth="1"/>
    <col min="11777" max="11777" width="12.6640625" style="2" customWidth="1"/>
    <col min="11778" max="11778" width="13.33203125" style="2" customWidth="1"/>
    <col min="11779" max="11779" width="11.109375" style="2" bestFit="1" customWidth="1"/>
    <col min="11780" max="11780" width="10.109375" style="2" bestFit="1" customWidth="1"/>
    <col min="11781" max="11781" width="11.6640625" style="2" customWidth="1"/>
    <col min="11782" max="12030" width="8.88671875" style="2"/>
    <col min="12031" max="12031" width="12.6640625" style="2" customWidth="1"/>
    <col min="12032" max="12032" width="12.88671875" style="2" customWidth="1"/>
    <col min="12033" max="12033" width="12.6640625" style="2" customWidth="1"/>
    <col min="12034" max="12034" width="13.33203125" style="2" customWidth="1"/>
    <col min="12035" max="12035" width="11.109375" style="2" bestFit="1" customWidth="1"/>
    <col min="12036" max="12036" width="10.109375" style="2" bestFit="1" customWidth="1"/>
    <col min="12037" max="12037" width="11.6640625" style="2" customWidth="1"/>
    <col min="12038" max="12286" width="8.88671875" style="2"/>
    <col min="12287" max="12287" width="12.6640625" style="2" customWidth="1"/>
    <col min="12288" max="12288" width="12.88671875" style="2" customWidth="1"/>
    <col min="12289" max="12289" width="12.6640625" style="2" customWidth="1"/>
    <col min="12290" max="12290" width="13.33203125" style="2" customWidth="1"/>
    <col min="12291" max="12291" width="11.109375" style="2" bestFit="1" customWidth="1"/>
    <col min="12292" max="12292" width="10.109375" style="2" bestFit="1" customWidth="1"/>
    <col min="12293" max="12293" width="11.6640625" style="2" customWidth="1"/>
    <col min="12294" max="12542" width="8.88671875" style="2"/>
    <col min="12543" max="12543" width="12.6640625" style="2" customWidth="1"/>
    <col min="12544" max="12544" width="12.88671875" style="2" customWidth="1"/>
    <col min="12545" max="12545" width="12.6640625" style="2" customWidth="1"/>
    <col min="12546" max="12546" width="13.33203125" style="2" customWidth="1"/>
    <col min="12547" max="12547" width="11.109375" style="2" bestFit="1" customWidth="1"/>
    <col min="12548" max="12548" width="10.109375" style="2" bestFit="1" customWidth="1"/>
    <col min="12549" max="12549" width="11.6640625" style="2" customWidth="1"/>
    <col min="12550" max="12798" width="8.88671875" style="2"/>
    <col min="12799" max="12799" width="12.6640625" style="2" customWidth="1"/>
    <col min="12800" max="12800" width="12.88671875" style="2" customWidth="1"/>
    <col min="12801" max="12801" width="12.6640625" style="2" customWidth="1"/>
    <col min="12802" max="12802" width="13.33203125" style="2" customWidth="1"/>
    <col min="12803" max="12803" width="11.109375" style="2" bestFit="1" customWidth="1"/>
    <col min="12804" max="12804" width="10.109375" style="2" bestFit="1" customWidth="1"/>
    <col min="12805" max="12805" width="11.6640625" style="2" customWidth="1"/>
    <col min="12806" max="13054" width="8.88671875" style="2"/>
    <col min="13055" max="13055" width="12.6640625" style="2" customWidth="1"/>
    <col min="13056" max="13056" width="12.88671875" style="2" customWidth="1"/>
    <col min="13057" max="13057" width="12.6640625" style="2" customWidth="1"/>
    <col min="13058" max="13058" width="13.33203125" style="2" customWidth="1"/>
    <col min="13059" max="13059" width="11.109375" style="2" bestFit="1" customWidth="1"/>
    <col min="13060" max="13060" width="10.109375" style="2" bestFit="1" customWidth="1"/>
    <col min="13061" max="13061" width="11.6640625" style="2" customWidth="1"/>
    <col min="13062" max="13310" width="8.88671875" style="2"/>
    <col min="13311" max="13311" width="12.6640625" style="2" customWidth="1"/>
    <col min="13312" max="13312" width="12.88671875" style="2" customWidth="1"/>
    <col min="13313" max="13313" width="12.6640625" style="2" customWidth="1"/>
    <col min="13314" max="13314" width="13.33203125" style="2" customWidth="1"/>
    <col min="13315" max="13315" width="11.109375" style="2" bestFit="1" customWidth="1"/>
    <col min="13316" max="13316" width="10.109375" style="2" bestFit="1" customWidth="1"/>
    <col min="13317" max="13317" width="11.6640625" style="2" customWidth="1"/>
    <col min="13318" max="13566" width="8.88671875" style="2"/>
    <col min="13567" max="13567" width="12.6640625" style="2" customWidth="1"/>
    <col min="13568" max="13568" width="12.88671875" style="2" customWidth="1"/>
    <col min="13569" max="13569" width="12.6640625" style="2" customWidth="1"/>
    <col min="13570" max="13570" width="13.33203125" style="2" customWidth="1"/>
    <col min="13571" max="13571" width="11.109375" style="2" bestFit="1" customWidth="1"/>
    <col min="13572" max="13572" width="10.109375" style="2" bestFit="1" customWidth="1"/>
    <col min="13573" max="13573" width="11.6640625" style="2" customWidth="1"/>
    <col min="13574" max="13822" width="8.88671875" style="2"/>
    <col min="13823" max="13823" width="12.6640625" style="2" customWidth="1"/>
    <col min="13824" max="13824" width="12.88671875" style="2" customWidth="1"/>
    <col min="13825" max="13825" width="12.6640625" style="2" customWidth="1"/>
    <col min="13826" max="13826" width="13.33203125" style="2" customWidth="1"/>
    <col min="13827" max="13827" width="11.109375" style="2" bestFit="1" customWidth="1"/>
    <col min="13828" max="13828" width="10.109375" style="2" bestFit="1" customWidth="1"/>
    <col min="13829" max="13829" width="11.6640625" style="2" customWidth="1"/>
    <col min="13830" max="14078" width="8.88671875" style="2"/>
    <col min="14079" max="14079" width="12.6640625" style="2" customWidth="1"/>
    <col min="14080" max="14080" width="12.88671875" style="2" customWidth="1"/>
    <col min="14081" max="14081" width="12.6640625" style="2" customWidth="1"/>
    <col min="14082" max="14082" width="13.33203125" style="2" customWidth="1"/>
    <col min="14083" max="14083" width="11.109375" style="2" bestFit="1" customWidth="1"/>
    <col min="14084" max="14084" width="10.109375" style="2" bestFit="1" customWidth="1"/>
    <col min="14085" max="14085" width="11.6640625" style="2" customWidth="1"/>
    <col min="14086" max="14334" width="8.88671875" style="2"/>
    <col min="14335" max="14335" width="12.6640625" style="2" customWidth="1"/>
    <col min="14336" max="14336" width="12.88671875" style="2" customWidth="1"/>
    <col min="14337" max="14337" width="12.6640625" style="2" customWidth="1"/>
    <col min="14338" max="14338" width="13.33203125" style="2" customWidth="1"/>
    <col min="14339" max="14339" width="11.109375" style="2" bestFit="1" customWidth="1"/>
    <col min="14340" max="14340" width="10.109375" style="2" bestFit="1" customWidth="1"/>
    <col min="14341" max="14341" width="11.6640625" style="2" customWidth="1"/>
    <col min="14342" max="14590" width="8.88671875" style="2"/>
    <col min="14591" max="14591" width="12.6640625" style="2" customWidth="1"/>
    <col min="14592" max="14592" width="12.88671875" style="2" customWidth="1"/>
    <col min="14593" max="14593" width="12.6640625" style="2" customWidth="1"/>
    <col min="14594" max="14594" width="13.33203125" style="2" customWidth="1"/>
    <col min="14595" max="14595" width="11.109375" style="2" bestFit="1" customWidth="1"/>
    <col min="14596" max="14596" width="10.109375" style="2" bestFit="1" customWidth="1"/>
    <col min="14597" max="14597" width="11.6640625" style="2" customWidth="1"/>
    <col min="14598" max="14846" width="8.88671875" style="2"/>
    <col min="14847" max="14847" width="12.6640625" style="2" customWidth="1"/>
    <col min="14848" max="14848" width="12.88671875" style="2" customWidth="1"/>
    <col min="14849" max="14849" width="12.6640625" style="2" customWidth="1"/>
    <col min="14850" max="14850" width="13.33203125" style="2" customWidth="1"/>
    <col min="14851" max="14851" width="11.109375" style="2" bestFit="1" customWidth="1"/>
    <col min="14852" max="14852" width="10.109375" style="2" bestFit="1" customWidth="1"/>
    <col min="14853" max="14853" width="11.6640625" style="2" customWidth="1"/>
    <col min="14854" max="15102" width="8.88671875" style="2"/>
    <col min="15103" max="15103" width="12.6640625" style="2" customWidth="1"/>
    <col min="15104" max="15104" width="12.88671875" style="2" customWidth="1"/>
    <col min="15105" max="15105" width="12.6640625" style="2" customWidth="1"/>
    <col min="15106" max="15106" width="13.33203125" style="2" customWidth="1"/>
    <col min="15107" max="15107" width="11.109375" style="2" bestFit="1" customWidth="1"/>
    <col min="15108" max="15108" width="10.109375" style="2" bestFit="1" customWidth="1"/>
    <col min="15109" max="15109" width="11.6640625" style="2" customWidth="1"/>
    <col min="15110" max="15358" width="8.88671875" style="2"/>
    <col min="15359" max="15359" width="12.6640625" style="2" customWidth="1"/>
    <col min="15360" max="15360" width="12.88671875" style="2" customWidth="1"/>
    <col min="15361" max="15361" width="12.6640625" style="2" customWidth="1"/>
    <col min="15362" max="15362" width="13.33203125" style="2" customWidth="1"/>
    <col min="15363" max="15363" width="11.109375" style="2" bestFit="1" customWidth="1"/>
    <col min="15364" max="15364" width="10.109375" style="2" bestFit="1" customWidth="1"/>
    <col min="15365" max="15365" width="11.6640625" style="2" customWidth="1"/>
    <col min="15366" max="15614" width="8.88671875" style="2"/>
    <col min="15615" max="15615" width="12.6640625" style="2" customWidth="1"/>
    <col min="15616" max="15616" width="12.88671875" style="2" customWidth="1"/>
    <col min="15617" max="15617" width="12.6640625" style="2" customWidth="1"/>
    <col min="15618" max="15618" width="13.33203125" style="2" customWidth="1"/>
    <col min="15619" max="15619" width="11.109375" style="2" bestFit="1" customWidth="1"/>
    <col min="15620" max="15620" width="10.109375" style="2" bestFit="1" customWidth="1"/>
    <col min="15621" max="15621" width="11.6640625" style="2" customWidth="1"/>
    <col min="15622" max="15870" width="8.88671875" style="2"/>
    <col min="15871" max="15871" width="12.6640625" style="2" customWidth="1"/>
    <col min="15872" max="15872" width="12.88671875" style="2" customWidth="1"/>
    <col min="15873" max="15873" width="12.6640625" style="2" customWidth="1"/>
    <col min="15874" max="15874" width="13.33203125" style="2" customWidth="1"/>
    <col min="15875" max="15875" width="11.109375" style="2" bestFit="1" customWidth="1"/>
    <col min="15876" max="15876" width="10.109375" style="2" bestFit="1" customWidth="1"/>
    <col min="15877" max="15877" width="11.6640625" style="2" customWidth="1"/>
    <col min="15878" max="16126" width="8.88671875" style="2"/>
    <col min="16127" max="16127" width="12.6640625" style="2" customWidth="1"/>
    <col min="16128" max="16128" width="12.88671875" style="2" customWidth="1"/>
    <col min="16129" max="16129" width="12.6640625" style="2" customWidth="1"/>
    <col min="16130" max="16130" width="13.33203125" style="2" customWidth="1"/>
    <col min="16131" max="16131" width="11.109375" style="2" bestFit="1" customWidth="1"/>
    <col min="16132" max="16132" width="10.109375" style="2" bestFit="1" customWidth="1"/>
    <col min="16133" max="16133" width="11.6640625" style="2" customWidth="1"/>
    <col min="16134" max="16384" width="8.88671875" style="2"/>
  </cols>
  <sheetData>
    <row r="1" spans="1:8">
      <c r="B1" s="487" t="s">
        <v>333</v>
      </c>
      <c r="C1" s="487"/>
      <c r="D1" s="487"/>
      <c r="E1" s="487"/>
      <c r="F1" s="487"/>
      <c r="G1" s="487"/>
      <c r="H1" s="487"/>
    </row>
    <row r="2" spans="1:8">
      <c r="B2" s="487" t="s">
        <v>334</v>
      </c>
      <c r="C2" s="487"/>
      <c r="D2" s="487"/>
      <c r="E2" s="487"/>
      <c r="F2" s="487"/>
      <c r="G2" s="487"/>
      <c r="H2" s="487"/>
    </row>
    <row r="3" spans="1:8">
      <c r="B3" s="487" t="s">
        <v>330</v>
      </c>
      <c r="C3" s="487"/>
      <c r="D3" s="487"/>
      <c r="E3" s="487"/>
      <c r="F3" s="487"/>
      <c r="G3" s="487"/>
      <c r="H3" s="487"/>
    </row>
    <row r="4" spans="1:8">
      <c r="B4" s="141"/>
      <c r="C4" s="141"/>
      <c r="D4" s="141"/>
      <c r="E4" s="141"/>
      <c r="F4" s="157"/>
      <c r="G4" s="157"/>
      <c r="H4" s="157"/>
    </row>
    <row r="5" spans="1:8">
      <c r="B5" s="487" t="s">
        <v>36</v>
      </c>
      <c r="C5" s="487"/>
      <c r="D5" s="487"/>
      <c r="E5" s="487"/>
      <c r="F5" s="487"/>
      <c r="G5" s="487"/>
      <c r="H5" s="487"/>
    </row>
    <row r="6" spans="1:8" ht="15.6" thickBot="1">
      <c r="B6" s="487"/>
      <c r="C6" s="487"/>
      <c r="D6" s="487"/>
      <c r="E6" s="487"/>
      <c r="F6" s="487"/>
      <c r="G6" s="487"/>
      <c r="H6" s="487"/>
    </row>
    <row r="7" spans="1:8" ht="18" customHeight="1">
      <c r="B7" s="142" t="s">
        <v>335</v>
      </c>
      <c r="C7" s="143" t="s">
        <v>336</v>
      </c>
      <c r="D7" s="143" t="s">
        <v>337</v>
      </c>
      <c r="E7" s="143" t="s">
        <v>337</v>
      </c>
      <c r="F7" s="158" t="s">
        <v>338</v>
      </c>
      <c r="G7" s="159" t="s">
        <v>339</v>
      </c>
      <c r="H7" s="160" t="s">
        <v>340</v>
      </c>
    </row>
    <row r="8" spans="1:8" ht="15.75" customHeight="1" thickBot="1">
      <c r="B8" s="145" t="s">
        <v>341</v>
      </c>
      <c r="C8" s="146" t="s">
        <v>342</v>
      </c>
      <c r="D8" s="146" t="s">
        <v>343</v>
      </c>
      <c r="E8" s="146" t="s">
        <v>344</v>
      </c>
      <c r="F8" s="161" t="s">
        <v>345</v>
      </c>
      <c r="G8" s="162"/>
      <c r="H8" s="163" t="s">
        <v>346</v>
      </c>
    </row>
    <row r="9" spans="1:8" ht="15.75" customHeight="1">
      <c r="B9" s="164" t="s">
        <v>347</v>
      </c>
      <c r="C9" s="165"/>
      <c r="D9" s="165"/>
      <c r="E9" s="165"/>
      <c r="F9" s="166"/>
      <c r="G9" s="166"/>
      <c r="H9" s="167"/>
    </row>
    <row r="10" spans="1:8" ht="18" hidden="1" customHeight="1" outlineLevel="1">
      <c r="A10" s="3" t="s">
        <v>273</v>
      </c>
      <c r="B10" s="148"/>
      <c r="C10" s="149">
        <v>0</v>
      </c>
      <c r="D10" s="149">
        <v>0</v>
      </c>
      <c r="E10" s="149">
        <v>0</v>
      </c>
      <c r="F10" s="150">
        <v>0</v>
      </c>
      <c r="G10" s="150">
        <v>0</v>
      </c>
      <c r="H10" s="151">
        <v>0</v>
      </c>
    </row>
    <row r="11" spans="1:8" ht="18" hidden="1" customHeight="1" outlineLevel="1">
      <c r="A11" s="3" t="s">
        <v>203</v>
      </c>
      <c r="B11" s="148"/>
      <c r="C11" s="149">
        <v>1</v>
      </c>
      <c r="D11" s="149">
        <v>4</v>
      </c>
      <c r="E11" s="149">
        <v>0</v>
      </c>
      <c r="F11" s="150">
        <v>0</v>
      </c>
      <c r="G11" s="150">
        <v>-7882.93</v>
      </c>
      <c r="H11" s="151">
        <v>0</v>
      </c>
    </row>
    <row r="12" spans="1:8" ht="18" hidden="1" customHeight="1" outlineLevel="1">
      <c r="A12" s="3" t="s">
        <v>204</v>
      </c>
      <c r="B12" s="148"/>
      <c r="C12" s="149">
        <v>5</v>
      </c>
      <c r="D12" s="149">
        <v>5</v>
      </c>
      <c r="E12" s="149">
        <v>0</v>
      </c>
      <c r="F12" s="150">
        <v>247500</v>
      </c>
      <c r="G12" s="150">
        <v>49085</v>
      </c>
      <c r="H12" s="151">
        <v>0</v>
      </c>
    </row>
    <row r="13" spans="1:8" ht="18" hidden="1" customHeight="1" outlineLevel="1">
      <c r="A13" s="3" t="s">
        <v>267</v>
      </c>
      <c r="B13" s="148"/>
      <c r="C13" s="149">
        <v>0</v>
      </c>
      <c r="D13" s="149">
        <v>0</v>
      </c>
      <c r="E13" s="149">
        <v>0</v>
      </c>
      <c r="F13" s="150">
        <v>0</v>
      </c>
      <c r="G13" s="150">
        <v>0</v>
      </c>
      <c r="H13" s="151">
        <v>0</v>
      </c>
    </row>
    <row r="14" spans="1:8" ht="18" hidden="1" customHeight="1" outlineLevel="1">
      <c r="A14" s="3" t="s">
        <v>274</v>
      </c>
      <c r="B14" s="148"/>
      <c r="C14" s="149">
        <v>0</v>
      </c>
      <c r="D14" s="149">
        <v>0</v>
      </c>
      <c r="E14" s="149">
        <v>0</v>
      </c>
      <c r="F14" s="150">
        <v>0</v>
      </c>
      <c r="G14" s="150">
        <v>0</v>
      </c>
      <c r="H14" s="151">
        <v>0</v>
      </c>
    </row>
    <row r="15" spans="1:8" ht="18" hidden="1" customHeight="1" outlineLevel="1">
      <c r="A15" s="3" t="s">
        <v>275</v>
      </c>
      <c r="B15" s="148"/>
      <c r="C15" s="149">
        <v>0</v>
      </c>
      <c r="D15" s="149">
        <v>0</v>
      </c>
      <c r="E15" s="149">
        <v>0</v>
      </c>
      <c r="F15" s="150">
        <v>0</v>
      </c>
      <c r="G15" s="150">
        <v>0</v>
      </c>
      <c r="H15" s="151">
        <v>0</v>
      </c>
    </row>
    <row r="16" spans="1:8" ht="18" hidden="1" customHeight="1" outlineLevel="1">
      <c r="A16" s="3" t="s">
        <v>205</v>
      </c>
      <c r="B16" s="148"/>
      <c r="C16" s="149">
        <v>1</v>
      </c>
      <c r="D16" s="149">
        <v>12</v>
      </c>
      <c r="E16" s="149">
        <v>0</v>
      </c>
      <c r="F16" s="150">
        <v>-75448.160000000003</v>
      </c>
      <c r="G16" s="150">
        <v>89726.7</v>
      </c>
      <c r="H16" s="151">
        <v>0</v>
      </c>
    </row>
    <row r="17" spans="1:8" ht="18" hidden="1" customHeight="1" outlineLevel="1">
      <c r="A17" s="3" t="s">
        <v>206</v>
      </c>
      <c r="B17" s="148"/>
      <c r="C17" s="149">
        <v>2</v>
      </c>
      <c r="D17" s="149">
        <v>4</v>
      </c>
      <c r="E17" s="149">
        <v>0</v>
      </c>
      <c r="F17" s="150">
        <v>-5000</v>
      </c>
      <c r="G17" s="150">
        <v>26740</v>
      </c>
      <c r="H17" s="151">
        <v>0</v>
      </c>
    </row>
    <row r="18" spans="1:8" ht="18" hidden="1" customHeight="1" outlineLevel="1">
      <c r="A18" s="3" t="s">
        <v>268</v>
      </c>
      <c r="B18" s="148"/>
      <c r="C18" s="149">
        <v>0</v>
      </c>
      <c r="D18" s="149">
        <v>0</v>
      </c>
      <c r="E18" s="149">
        <v>0</v>
      </c>
      <c r="F18" s="150">
        <v>0</v>
      </c>
      <c r="G18" s="150">
        <v>0</v>
      </c>
      <c r="H18" s="151">
        <v>0</v>
      </c>
    </row>
    <row r="19" spans="1:8" ht="18" hidden="1" customHeight="1" outlineLevel="1">
      <c r="A19" s="3" t="s">
        <v>207</v>
      </c>
      <c r="B19" s="148"/>
      <c r="C19" s="149">
        <v>5</v>
      </c>
      <c r="D19" s="149">
        <v>41</v>
      </c>
      <c r="E19" s="149">
        <v>0</v>
      </c>
      <c r="F19" s="150">
        <v>-401151.00999999989</v>
      </c>
      <c r="G19" s="150">
        <v>798552.71</v>
      </c>
      <c r="H19" s="151">
        <v>0</v>
      </c>
    </row>
    <row r="20" spans="1:8" ht="18" hidden="1" customHeight="1" outlineLevel="1">
      <c r="A20" s="3" t="s">
        <v>270</v>
      </c>
      <c r="B20" s="148"/>
      <c r="C20" s="149">
        <v>0</v>
      </c>
      <c r="D20" s="149">
        <v>0</v>
      </c>
      <c r="E20" s="149">
        <v>0</v>
      </c>
      <c r="F20" s="150">
        <v>0</v>
      </c>
      <c r="G20" s="150">
        <v>0</v>
      </c>
      <c r="H20" s="151">
        <v>0</v>
      </c>
    </row>
    <row r="21" spans="1:8" ht="18" hidden="1" customHeight="1" outlineLevel="1">
      <c r="A21" s="3" t="s">
        <v>208</v>
      </c>
      <c r="B21" s="148"/>
      <c r="C21" s="149">
        <v>4</v>
      </c>
      <c r="D21" s="149">
        <v>3</v>
      </c>
      <c r="E21" s="149">
        <v>0</v>
      </c>
      <c r="F21" s="150">
        <v>138949</v>
      </c>
      <c r="G21" s="150">
        <v>63212.800000000003</v>
      </c>
      <c r="H21" s="151">
        <v>0</v>
      </c>
    </row>
    <row r="22" spans="1:8" ht="18" hidden="1" customHeight="1" outlineLevel="1">
      <c r="A22" s="3" t="s">
        <v>209</v>
      </c>
      <c r="B22" s="148"/>
      <c r="C22" s="149">
        <v>0</v>
      </c>
      <c r="D22" s="149">
        <v>0</v>
      </c>
      <c r="E22" s="149">
        <v>0</v>
      </c>
      <c r="F22" s="150">
        <v>0</v>
      </c>
      <c r="G22" s="150">
        <v>-8841</v>
      </c>
      <c r="H22" s="151">
        <v>0</v>
      </c>
    </row>
    <row r="23" spans="1:8" ht="18" hidden="1" customHeight="1" outlineLevel="1">
      <c r="A23" s="3" t="s">
        <v>454</v>
      </c>
      <c r="B23" s="148"/>
      <c r="C23" s="149">
        <v>0</v>
      </c>
      <c r="D23" s="149">
        <v>0</v>
      </c>
      <c r="E23" s="149">
        <v>0</v>
      </c>
      <c r="F23" s="150">
        <v>0</v>
      </c>
      <c r="G23" s="150">
        <v>0</v>
      </c>
      <c r="H23" s="151">
        <v>0</v>
      </c>
    </row>
    <row r="24" spans="1:8" ht="18" hidden="1" customHeight="1" outlineLevel="1">
      <c r="A24" s="3" t="s">
        <v>211</v>
      </c>
      <c r="B24" s="148"/>
      <c r="C24" s="149">
        <v>0</v>
      </c>
      <c r="D24" s="149">
        <v>1</v>
      </c>
      <c r="E24" s="149">
        <v>0</v>
      </c>
      <c r="F24" s="150">
        <v>-10000</v>
      </c>
      <c r="G24" s="150">
        <v>0</v>
      </c>
      <c r="H24" s="151">
        <v>0</v>
      </c>
    </row>
    <row r="25" spans="1:8" ht="18" hidden="1" customHeight="1" outlineLevel="1">
      <c r="A25" s="3" t="s">
        <v>212</v>
      </c>
      <c r="B25" s="148"/>
      <c r="C25" s="149">
        <v>0</v>
      </c>
      <c r="D25" s="149">
        <v>0</v>
      </c>
      <c r="E25" s="149">
        <v>0</v>
      </c>
      <c r="F25" s="150">
        <v>0</v>
      </c>
      <c r="G25" s="150">
        <v>56471.7</v>
      </c>
      <c r="H25" s="151">
        <v>0</v>
      </c>
    </row>
    <row r="26" spans="1:8" ht="18" hidden="1" customHeight="1" outlineLevel="1">
      <c r="A26" s="3" t="s">
        <v>213</v>
      </c>
      <c r="B26" s="148"/>
      <c r="C26" s="149">
        <v>5</v>
      </c>
      <c r="D26" s="149">
        <v>4</v>
      </c>
      <c r="E26" s="149">
        <v>0</v>
      </c>
      <c r="F26" s="150">
        <v>0</v>
      </c>
      <c r="G26" s="150">
        <v>64366</v>
      </c>
      <c r="H26" s="151">
        <v>0</v>
      </c>
    </row>
    <row r="27" spans="1:8" ht="18" hidden="1" customHeight="1" outlineLevel="1">
      <c r="A27" s="3" t="s">
        <v>214</v>
      </c>
      <c r="B27" s="148"/>
      <c r="C27" s="149">
        <v>1</v>
      </c>
      <c r="D27" s="149">
        <v>1</v>
      </c>
      <c r="E27" s="149">
        <v>0</v>
      </c>
      <c r="F27" s="150">
        <v>0</v>
      </c>
      <c r="G27" s="150">
        <v>10042</v>
      </c>
      <c r="H27" s="151">
        <v>-5000</v>
      </c>
    </row>
    <row r="28" spans="1:8" ht="18" hidden="1" customHeight="1" outlineLevel="1">
      <c r="A28" s="3" t="s">
        <v>455</v>
      </c>
      <c r="B28" s="148"/>
      <c r="C28" s="149">
        <v>0</v>
      </c>
      <c r="D28" s="149">
        <v>0</v>
      </c>
      <c r="E28" s="149">
        <v>0</v>
      </c>
      <c r="F28" s="150">
        <v>0</v>
      </c>
      <c r="G28" s="150">
        <v>0</v>
      </c>
      <c r="H28" s="151">
        <v>0</v>
      </c>
    </row>
    <row r="29" spans="1:8" ht="18" hidden="1" customHeight="1" outlineLevel="1">
      <c r="A29" s="3" t="s">
        <v>216</v>
      </c>
      <c r="B29" s="148"/>
      <c r="C29" s="149">
        <v>0</v>
      </c>
      <c r="D29" s="149">
        <v>0</v>
      </c>
      <c r="E29" s="149">
        <v>0</v>
      </c>
      <c r="F29" s="150">
        <v>0</v>
      </c>
      <c r="G29" s="150">
        <v>0</v>
      </c>
      <c r="H29" s="151">
        <v>0</v>
      </c>
    </row>
    <row r="30" spans="1:8" ht="18" hidden="1" customHeight="1" outlineLevel="1">
      <c r="A30" s="3" t="s">
        <v>217</v>
      </c>
      <c r="B30" s="148"/>
      <c r="C30" s="149">
        <v>1</v>
      </c>
      <c r="D30" s="149">
        <v>0</v>
      </c>
      <c r="E30" s="149">
        <v>0</v>
      </c>
      <c r="F30" s="150">
        <v>-158359</v>
      </c>
      <c r="G30" s="150">
        <v>231020</v>
      </c>
      <c r="H30" s="151">
        <v>1000</v>
      </c>
    </row>
    <row r="31" spans="1:8" ht="18" hidden="1" customHeight="1" outlineLevel="1">
      <c r="A31" s="3" t="s">
        <v>218</v>
      </c>
      <c r="B31" s="148"/>
      <c r="C31" s="149">
        <v>5</v>
      </c>
      <c r="D31" s="149">
        <v>3</v>
      </c>
      <c r="E31" s="149">
        <v>1</v>
      </c>
      <c r="F31" s="150">
        <v>50000</v>
      </c>
      <c r="G31" s="150">
        <v>174100</v>
      </c>
      <c r="H31" s="151">
        <v>0</v>
      </c>
    </row>
    <row r="32" spans="1:8" ht="18" hidden="1" customHeight="1" outlineLevel="1">
      <c r="A32" s="3" t="s">
        <v>219</v>
      </c>
      <c r="B32" s="148"/>
      <c r="C32" s="149">
        <v>1</v>
      </c>
      <c r="D32" s="149">
        <v>1</v>
      </c>
      <c r="E32" s="149">
        <v>0</v>
      </c>
      <c r="F32" s="150">
        <v>12170.56</v>
      </c>
      <c r="G32" s="150">
        <v>-1048.3999999999996</v>
      </c>
      <c r="H32" s="151">
        <v>0</v>
      </c>
    </row>
    <row r="33" spans="1:8" ht="18" hidden="1" customHeight="1" outlineLevel="1">
      <c r="A33" s="3" t="s">
        <v>220</v>
      </c>
      <c r="B33" s="148"/>
      <c r="C33" s="149">
        <v>2</v>
      </c>
      <c r="D33" s="149">
        <v>1</v>
      </c>
      <c r="E33" s="149">
        <v>1</v>
      </c>
      <c r="F33" s="150">
        <v>78454</v>
      </c>
      <c r="G33" s="150">
        <v>54045</v>
      </c>
      <c r="H33" s="151">
        <v>0</v>
      </c>
    </row>
    <row r="34" spans="1:8" ht="18" customHeight="1" collapsed="1">
      <c r="A34" s="3"/>
      <c r="B34" s="148" t="s">
        <v>351</v>
      </c>
      <c r="C34" s="152">
        <f>SUM(C10:C33)</f>
        <v>33</v>
      </c>
      <c r="D34" s="152">
        <f t="shared" ref="D34:H34" si="0">SUM(D10:D33)</f>
        <v>80</v>
      </c>
      <c r="E34" s="152">
        <f t="shared" si="0"/>
        <v>2</v>
      </c>
      <c r="F34" s="153">
        <f t="shared" si="0"/>
        <v>-122884.60999999993</v>
      </c>
      <c r="G34" s="153">
        <f t="shared" si="0"/>
        <v>1599589.58</v>
      </c>
      <c r="H34" s="154">
        <f t="shared" si="0"/>
        <v>-4000</v>
      </c>
    </row>
    <row r="35" spans="1:8" ht="18" hidden="1" customHeight="1" outlineLevel="1">
      <c r="A35" s="3" t="s">
        <v>273</v>
      </c>
      <c r="B35" s="148"/>
      <c r="C35" s="149">
        <v>0</v>
      </c>
      <c r="D35" s="149">
        <v>0</v>
      </c>
      <c r="E35" s="149">
        <v>0</v>
      </c>
      <c r="F35" s="150">
        <v>0</v>
      </c>
      <c r="G35" s="150">
        <v>0</v>
      </c>
      <c r="H35" s="151">
        <v>0</v>
      </c>
    </row>
    <row r="36" spans="1:8" ht="18" hidden="1" customHeight="1" outlineLevel="1">
      <c r="A36" s="3" t="s">
        <v>203</v>
      </c>
      <c r="B36" s="148"/>
      <c r="C36" s="149">
        <v>2</v>
      </c>
      <c r="D36" s="149">
        <v>8</v>
      </c>
      <c r="E36" s="149">
        <v>0</v>
      </c>
      <c r="F36" s="150">
        <v>-6500</v>
      </c>
      <c r="G36" s="150">
        <v>1915.5</v>
      </c>
      <c r="H36" s="151">
        <v>0</v>
      </c>
    </row>
    <row r="37" spans="1:8" ht="18" hidden="1" customHeight="1" outlineLevel="1">
      <c r="A37" s="3" t="s">
        <v>204</v>
      </c>
      <c r="B37" s="148"/>
      <c r="C37" s="149">
        <v>0</v>
      </c>
      <c r="D37" s="149">
        <v>0</v>
      </c>
      <c r="E37" s="149">
        <v>0</v>
      </c>
      <c r="F37" s="150">
        <v>0</v>
      </c>
      <c r="G37" s="150">
        <v>0</v>
      </c>
      <c r="H37" s="151">
        <v>0</v>
      </c>
    </row>
    <row r="38" spans="1:8" ht="18" hidden="1" customHeight="1" outlineLevel="1">
      <c r="A38" s="3" t="s">
        <v>267</v>
      </c>
      <c r="B38" s="148"/>
      <c r="C38" s="149">
        <v>0</v>
      </c>
      <c r="D38" s="149">
        <v>0</v>
      </c>
      <c r="E38" s="149">
        <v>0</v>
      </c>
      <c r="F38" s="150">
        <v>0</v>
      </c>
      <c r="G38" s="150">
        <v>0</v>
      </c>
      <c r="H38" s="151">
        <v>0</v>
      </c>
    </row>
    <row r="39" spans="1:8" ht="18" hidden="1" customHeight="1" outlineLevel="1">
      <c r="A39" s="3" t="s">
        <v>274</v>
      </c>
      <c r="B39" s="148"/>
      <c r="C39" s="149">
        <v>0</v>
      </c>
      <c r="D39" s="149">
        <v>0</v>
      </c>
      <c r="E39" s="149">
        <v>0</v>
      </c>
      <c r="F39" s="150">
        <v>0</v>
      </c>
      <c r="G39" s="150">
        <v>0</v>
      </c>
      <c r="H39" s="151">
        <v>0</v>
      </c>
    </row>
    <row r="40" spans="1:8" ht="18" hidden="1" customHeight="1" outlineLevel="1">
      <c r="A40" s="3" t="s">
        <v>275</v>
      </c>
      <c r="B40" s="148"/>
      <c r="C40" s="149">
        <v>0</v>
      </c>
      <c r="D40" s="149">
        <v>0</v>
      </c>
      <c r="E40" s="149">
        <v>0</v>
      </c>
      <c r="F40" s="150">
        <v>0</v>
      </c>
      <c r="G40" s="150">
        <v>0</v>
      </c>
      <c r="H40" s="151">
        <v>0</v>
      </c>
    </row>
    <row r="41" spans="1:8" ht="18" hidden="1" customHeight="1" outlineLevel="1">
      <c r="A41" s="3" t="s">
        <v>205</v>
      </c>
      <c r="B41" s="148"/>
      <c r="C41" s="149">
        <v>1</v>
      </c>
      <c r="D41" s="149">
        <v>6</v>
      </c>
      <c r="E41" s="149">
        <v>0</v>
      </c>
      <c r="F41" s="150">
        <v>231100</v>
      </c>
      <c r="G41" s="150">
        <v>61419.61</v>
      </c>
      <c r="H41" s="151">
        <v>0</v>
      </c>
    </row>
    <row r="42" spans="1:8" ht="18" hidden="1" customHeight="1" outlineLevel="1">
      <c r="A42" s="3" t="s">
        <v>206</v>
      </c>
      <c r="B42" s="148"/>
      <c r="C42" s="149">
        <v>1</v>
      </c>
      <c r="D42" s="149">
        <v>6</v>
      </c>
      <c r="E42" s="149">
        <v>0</v>
      </c>
      <c r="F42" s="150">
        <v>500</v>
      </c>
      <c r="G42" s="150">
        <v>31361.5</v>
      </c>
      <c r="H42" s="151">
        <v>0</v>
      </c>
    </row>
    <row r="43" spans="1:8" ht="18" hidden="1" customHeight="1" outlineLevel="1">
      <c r="A43" s="3" t="s">
        <v>268</v>
      </c>
      <c r="B43" s="148"/>
      <c r="C43" s="149">
        <v>0</v>
      </c>
      <c r="D43" s="149">
        <v>0</v>
      </c>
      <c r="E43" s="149">
        <v>0</v>
      </c>
      <c r="F43" s="150">
        <v>0</v>
      </c>
      <c r="G43" s="150">
        <v>0</v>
      </c>
      <c r="H43" s="151">
        <v>0</v>
      </c>
    </row>
    <row r="44" spans="1:8" ht="18" hidden="1" customHeight="1" outlineLevel="1">
      <c r="A44" s="3" t="s">
        <v>207</v>
      </c>
      <c r="B44" s="148"/>
      <c r="C44" s="149">
        <v>7</v>
      </c>
      <c r="D44" s="149">
        <v>23</v>
      </c>
      <c r="E44" s="149">
        <v>0</v>
      </c>
      <c r="F44" s="150">
        <v>214782.51</v>
      </c>
      <c r="G44" s="150">
        <v>174702.23</v>
      </c>
      <c r="H44" s="151">
        <v>0</v>
      </c>
    </row>
    <row r="45" spans="1:8" ht="18" hidden="1" customHeight="1" outlineLevel="1">
      <c r="A45" s="3" t="s">
        <v>270</v>
      </c>
      <c r="B45" s="148"/>
      <c r="C45" s="149">
        <v>0</v>
      </c>
      <c r="D45" s="149">
        <v>0</v>
      </c>
      <c r="E45" s="149">
        <v>0</v>
      </c>
      <c r="F45" s="150">
        <v>0</v>
      </c>
      <c r="G45" s="150">
        <v>0</v>
      </c>
      <c r="H45" s="151">
        <v>0</v>
      </c>
    </row>
    <row r="46" spans="1:8" ht="18" hidden="1" customHeight="1" outlineLevel="1">
      <c r="A46" s="3" t="s">
        <v>208</v>
      </c>
      <c r="B46" s="148"/>
      <c r="C46" s="149">
        <v>4</v>
      </c>
      <c r="D46" s="149">
        <v>5</v>
      </c>
      <c r="E46" s="149">
        <v>0</v>
      </c>
      <c r="F46" s="150">
        <v>68500</v>
      </c>
      <c r="G46" s="150">
        <v>69599.040000000008</v>
      </c>
      <c r="H46" s="151">
        <v>0</v>
      </c>
    </row>
    <row r="47" spans="1:8" ht="18" hidden="1" customHeight="1" outlineLevel="1">
      <c r="A47" s="3" t="s">
        <v>209</v>
      </c>
      <c r="B47" s="148"/>
      <c r="C47" s="149">
        <v>0</v>
      </c>
      <c r="D47" s="149">
        <v>0</v>
      </c>
      <c r="E47" s="149">
        <v>0</v>
      </c>
      <c r="F47" s="150">
        <v>0</v>
      </c>
      <c r="G47" s="150">
        <v>0</v>
      </c>
      <c r="H47" s="151">
        <v>0</v>
      </c>
    </row>
    <row r="48" spans="1:8" ht="18" hidden="1" customHeight="1" outlineLevel="1">
      <c r="A48" s="3" t="s">
        <v>454</v>
      </c>
      <c r="B48" s="148"/>
      <c r="C48" s="149">
        <v>0</v>
      </c>
      <c r="D48" s="149">
        <v>0</v>
      </c>
      <c r="E48" s="149">
        <v>0</v>
      </c>
      <c r="F48" s="150">
        <v>0</v>
      </c>
      <c r="G48" s="150">
        <v>0</v>
      </c>
      <c r="H48" s="151">
        <v>0</v>
      </c>
    </row>
    <row r="49" spans="1:8" ht="18" hidden="1" customHeight="1" outlineLevel="1">
      <c r="A49" s="3" t="s">
        <v>211</v>
      </c>
      <c r="B49" s="148"/>
      <c r="C49" s="149">
        <v>0</v>
      </c>
      <c r="D49" s="149">
        <v>0</v>
      </c>
      <c r="E49" s="149">
        <v>0</v>
      </c>
      <c r="F49" s="150">
        <v>0</v>
      </c>
      <c r="G49" s="150">
        <v>0</v>
      </c>
      <c r="H49" s="151">
        <v>0</v>
      </c>
    </row>
    <row r="50" spans="1:8" ht="18" hidden="1" customHeight="1" outlineLevel="1">
      <c r="A50" s="3" t="s">
        <v>212</v>
      </c>
      <c r="B50" s="148"/>
      <c r="C50" s="149">
        <v>1</v>
      </c>
      <c r="D50" s="149">
        <v>1</v>
      </c>
      <c r="E50" s="149">
        <v>0</v>
      </c>
      <c r="F50" s="150">
        <v>19805.400000000001</v>
      </c>
      <c r="G50" s="150">
        <v>0</v>
      </c>
      <c r="H50" s="151">
        <v>0</v>
      </c>
    </row>
    <row r="51" spans="1:8" ht="18" hidden="1" customHeight="1" outlineLevel="1">
      <c r="A51" s="3" t="s">
        <v>213</v>
      </c>
      <c r="B51" s="148"/>
      <c r="C51" s="149">
        <v>1</v>
      </c>
      <c r="D51" s="149">
        <v>1</v>
      </c>
      <c r="E51" s="149">
        <v>0</v>
      </c>
      <c r="F51" s="150">
        <v>0</v>
      </c>
      <c r="G51" s="150">
        <v>5000</v>
      </c>
      <c r="H51" s="151">
        <v>0</v>
      </c>
    </row>
    <row r="52" spans="1:8" ht="18" hidden="1" customHeight="1" outlineLevel="1">
      <c r="A52" s="3" t="s">
        <v>214</v>
      </c>
      <c r="B52" s="148"/>
      <c r="C52" s="149">
        <v>0</v>
      </c>
      <c r="D52" s="149">
        <v>0</v>
      </c>
      <c r="E52" s="149">
        <v>0</v>
      </c>
      <c r="F52" s="150">
        <v>0</v>
      </c>
      <c r="G52" s="150">
        <v>0</v>
      </c>
      <c r="H52" s="151">
        <v>0</v>
      </c>
    </row>
    <row r="53" spans="1:8" ht="18" hidden="1" customHeight="1" outlineLevel="1">
      <c r="A53" s="3" t="s">
        <v>455</v>
      </c>
      <c r="B53" s="148"/>
      <c r="C53" s="149">
        <v>2</v>
      </c>
      <c r="D53" s="149">
        <v>0</v>
      </c>
      <c r="E53" s="149">
        <v>2</v>
      </c>
      <c r="F53" s="150">
        <v>0</v>
      </c>
      <c r="G53" s="150">
        <v>0</v>
      </c>
      <c r="H53" s="151">
        <v>0</v>
      </c>
    </row>
    <row r="54" spans="1:8" ht="18" hidden="1" customHeight="1" outlineLevel="1">
      <c r="A54" s="3" t="s">
        <v>216</v>
      </c>
      <c r="B54" s="148"/>
      <c r="C54" s="149">
        <v>0</v>
      </c>
      <c r="D54" s="149">
        <v>0</v>
      </c>
      <c r="E54" s="149">
        <v>0</v>
      </c>
      <c r="F54" s="150">
        <v>0</v>
      </c>
      <c r="G54" s="150">
        <v>0</v>
      </c>
      <c r="H54" s="151">
        <v>0</v>
      </c>
    </row>
    <row r="55" spans="1:8" ht="18" hidden="1" customHeight="1" outlineLevel="1">
      <c r="A55" s="3" t="s">
        <v>217</v>
      </c>
      <c r="B55" s="148"/>
      <c r="C55" s="149">
        <v>0</v>
      </c>
      <c r="D55" s="149">
        <v>2</v>
      </c>
      <c r="E55" s="149">
        <v>0</v>
      </c>
      <c r="F55" s="150">
        <v>63790</v>
      </c>
      <c r="G55" s="150">
        <v>16131</v>
      </c>
      <c r="H55" s="151">
        <v>0</v>
      </c>
    </row>
    <row r="56" spans="1:8" ht="18" hidden="1" customHeight="1" outlineLevel="1">
      <c r="A56" s="3" t="s">
        <v>218</v>
      </c>
      <c r="B56" s="148"/>
      <c r="C56" s="149">
        <v>0</v>
      </c>
      <c r="D56" s="149">
        <v>0</v>
      </c>
      <c r="E56" s="149">
        <v>0</v>
      </c>
      <c r="F56" s="150">
        <v>0</v>
      </c>
      <c r="G56" s="150">
        <v>0</v>
      </c>
      <c r="H56" s="151">
        <v>0</v>
      </c>
    </row>
    <row r="57" spans="1:8" ht="18" hidden="1" customHeight="1" outlineLevel="1">
      <c r="A57" s="3" t="s">
        <v>219</v>
      </c>
      <c r="B57" s="148"/>
      <c r="C57" s="149">
        <v>0</v>
      </c>
      <c r="D57" s="149">
        <v>0</v>
      </c>
      <c r="E57" s="149">
        <v>0</v>
      </c>
      <c r="F57" s="150">
        <v>24000</v>
      </c>
      <c r="G57" s="150">
        <v>-43030.43</v>
      </c>
      <c r="H57" s="151">
        <v>17000</v>
      </c>
    </row>
    <row r="58" spans="1:8" ht="18" hidden="1" customHeight="1" outlineLevel="1">
      <c r="A58" s="3" t="s">
        <v>220</v>
      </c>
      <c r="B58" s="148"/>
      <c r="C58" s="149">
        <v>1</v>
      </c>
      <c r="D58" s="149">
        <v>0</v>
      </c>
      <c r="E58" s="149">
        <v>1</v>
      </c>
      <c r="F58" s="150">
        <v>0</v>
      </c>
      <c r="G58" s="150">
        <v>0</v>
      </c>
      <c r="H58" s="151">
        <v>0</v>
      </c>
    </row>
    <row r="59" spans="1:8" ht="18" customHeight="1" collapsed="1">
      <c r="A59" s="3"/>
      <c r="B59" s="148" t="s">
        <v>352</v>
      </c>
      <c r="C59" s="152">
        <f>SUM(C35:C58)</f>
        <v>20</v>
      </c>
      <c r="D59" s="152">
        <f t="shared" ref="D59:H59" si="1">SUM(D35:D58)</f>
        <v>52</v>
      </c>
      <c r="E59" s="152">
        <f t="shared" si="1"/>
        <v>3</v>
      </c>
      <c r="F59" s="153">
        <f t="shared" si="1"/>
        <v>615977.91</v>
      </c>
      <c r="G59" s="153">
        <f t="shared" si="1"/>
        <v>317098.45</v>
      </c>
      <c r="H59" s="154">
        <f t="shared" si="1"/>
        <v>17000</v>
      </c>
    </row>
    <row r="60" spans="1:8" ht="18" hidden="1" customHeight="1" outlineLevel="1">
      <c r="A60" s="3" t="s">
        <v>273</v>
      </c>
      <c r="B60" s="148"/>
      <c r="C60" s="149">
        <v>0</v>
      </c>
      <c r="D60" s="149">
        <v>0</v>
      </c>
      <c r="E60" s="149">
        <v>0</v>
      </c>
      <c r="F60" s="150">
        <v>0</v>
      </c>
      <c r="G60" s="150">
        <v>0</v>
      </c>
      <c r="H60" s="151">
        <v>0</v>
      </c>
    </row>
    <row r="61" spans="1:8" ht="18" hidden="1" customHeight="1" outlineLevel="1">
      <c r="A61" s="3" t="s">
        <v>203</v>
      </c>
      <c r="B61" s="148"/>
      <c r="C61" s="149">
        <v>5</v>
      </c>
      <c r="D61" s="149">
        <v>5</v>
      </c>
      <c r="E61" s="149">
        <v>0</v>
      </c>
      <c r="F61" s="150">
        <v>0</v>
      </c>
      <c r="G61" s="150">
        <v>43666.3</v>
      </c>
      <c r="H61" s="151">
        <v>0</v>
      </c>
    </row>
    <row r="62" spans="1:8" ht="18" hidden="1" customHeight="1" outlineLevel="1">
      <c r="A62" s="3" t="s">
        <v>204</v>
      </c>
      <c r="B62" s="148"/>
      <c r="C62" s="149">
        <v>1</v>
      </c>
      <c r="D62" s="149">
        <v>1</v>
      </c>
      <c r="E62" s="149">
        <v>0</v>
      </c>
      <c r="F62" s="150">
        <v>0</v>
      </c>
      <c r="G62" s="150">
        <v>10000</v>
      </c>
      <c r="H62" s="151">
        <v>0</v>
      </c>
    </row>
    <row r="63" spans="1:8" ht="18" hidden="1" customHeight="1" outlineLevel="1">
      <c r="A63" s="3" t="s">
        <v>267</v>
      </c>
      <c r="B63" s="148"/>
      <c r="C63" s="149">
        <v>0</v>
      </c>
      <c r="D63" s="149">
        <v>0</v>
      </c>
      <c r="E63" s="149">
        <v>0</v>
      </c>
      <c r="F63" s="150">
        <v>0</v>
      </c>
      <c r="G63" s="150">
        <v>0</v>
      </c>
      <c r="H63" s="151">
        <v>0</v>
      </c>
    </row>
    <row r="64" spans="1:8" ht="18" hidden="1" customHeight="1" outlineLevel="1">
      <c r="A64" s="3" t="s">
        <v>274</v>
      </c>
      <c r="B64" s="148"/>
      <c r="C64" s="149">
        <v>0</v>
      </c>
      <c r="D64" s="149">
        <v>0</v>
      </c>
      <c r="E64" s="149">
        <v>0</v>
      </c>
      <c r="F64" s="150">
        <v>0</v>
      </c>
      <c r="G64" s="150">
        <v>0</v>
      </c>
      <c r="H64" s="151">
        <v>0</v>
      </c>
    </row>
    <row r="65" spans="1:8" ht="18" hidden="1" customHeight="1" outlineLevel="1">
      <c r="A65" s="3" t="s">
        <v>275</v>
      </c>
      <c r="B65" s="148"/>
      <c r="C65" s="149">
        <v>0</v>
      </c>
      <c r="D65" s="149">
        <v>0</v>
      </c>
      <c r="E65" s="149">
        <v>0</v>
      </c>
      <c r="F65" s="150">
        <v>0</v>
      </c>
      <c r="G65" s="150">
        <v>0</v>
      </c>
      <c r="H65" s="151">
        <v>0</v>
      </c>
    </row>
    <row r="66" spans="1:8" ht="18" hidden="1" customHeight="1" outlineLevel="1">
      <c r="A66" s="3" t="s">
        <v>205</v>
      </c>
      <c r="B66" s="148"/>
      <c r="C66" s="149">
        <v>5</v>
      </c>
      <c r="D66" s="149">
        <v>10</v>
      </c>
      <c r="E66" s="149">
        <v>0</v>
      </c>
      <c r="F66" s="150">
        <v>0</v>
      </c>
      <c r="G66" s="150">
        <v>188721.1</v>
      </c>
      <c r="H66" s="151">
        <v>0</v>
      </c>
    </row>
    <row r="67" spans="1:8" ht="18" hidden="1" customHeight="1" outlineLevel="1">
      <c r="A67" s="3" t="s">
        <v>206</v>
      </c>
      <c r="B67" s="148"/>
      <c r="C67" s="149">
        <v>3</v>
      </c>
      <c r="D67" s="149">
        <v>6</v>
      </c>
      <c r="E67" s="149">
        <v>0</v>
      </c>
      <c r="F67" s="150">
        <v>100000</v>
      </c>
      <c r="G67" s="150">
        <v>99894.8</v>
      </c>
      <c r="H67" s="151">
        <v>0</v>
      </c>
    </row>
    <row r="68" spans="1:8" ht="18" hidden="1" customHeight="1" outlineLevel="1">
      <c r="A68" s="3" t="s">
        <v>268</v>
      </c>
      <c r="B68" s="148"/>
      <c r="C68" s="149">
        <v>0</v>
      </c>
      <c r="D68" s="149">
        <v>0</v>
      </c>
      <c r="E68" s="149">
        <v>0</v>
      </c>
      <c r="F68" s="150">
        <v>0</v>
      </c>
      <c r="G68" s="150">
        <v>0</v>
      </c>
      <c r="H68" s="151">
        <v>0</v>
      </c>
    </row>
    <row r="69" spans="1:8" ht="18" hidden="1" customHeight="1" outlineLevel="1">
      <c r="A69" s="3" t="s">
        <v>207</v>
      </c>
      <c r="B69" s="148"/>
      <c r="C69" s="149">
        <v>6</v>
      </c>
      <c r="D69" s="149">
        <v>26</v>
      </c>
      <c r="E69" s="149">
        <v>0</v>
      </c>
      <c r="F69" s="150">
        <v>111019.1</v>
      </c>
      <c r="G69" s="150">
        <v>666875.77</v>
      </c>
      <c r="H69" s="151">
        <v>0</v>
      </c>
    </row>
    <row r="70" spans="1:8" ht="18" hidden="1" customHeight="1" outlineLevel="1">
      <c r="A70" s="3" t="s">
        <v>270</v>
      </c>
      <c r="B70" s="148"/>
      <c r="C70" s="149">
        <v>0</v>
      </c>
      <c r="D70" s="149">
        <v>0</v>
      </c>
      <c r="E70" s="149">
        <v>0</v>
      </c>
      <c r="F70" s="150">
        <v>0</v>
      </c>
      <c r="G70" s="150">
        <v>0</v>
      </c>
      <c r="H70" s="151">
        <v>0</v>
      </c>
    </row>
    <row r="71" spans="1:8" ht="18" hidden="1" customHeight="1" outlineLevel="1">
      <c r="A71" s="3" t="s">
        <v>208</v>
      </c>
      <c r="B71" s="148"/>
      <c r="C71" s="149">
        <v>1</v>
      </c>
      <c r="D71" s="149">
        <v>0</v>
      </c>
      <c r="E71" s="149">
        <v>0</v>
      </c>
      <c r="F71" s="150">
        <v>0</v>
      </c>
      <c r="G71" s="150">
        <v>-83450.52</v>
      </c>
      <c r="H71" s="151">
        <v>0</v>
      </c>
    </row>
    <row r="72" spans="1:8" ht="18" hidden="1" customHeight="1" outlineLevel="1">
      <c r="A72" s="3" t="s">
        <v>209</v>
      </c>
      <c r="B72" s="148"/>
      <c r="C72" s="149">
        <v>0</v>
      </c>
      <c r="D72" s="149">
        <v>0</v>
      </c>
      <c r="E72" s="149">
        <v>0</v>
      </c>
      <c r="F72" s="150">
        <v>0</v>
      </c>
      <c r="G72" s="150">
        <v>-2281</v>
      </c>
      <c r="H72" s="151">
        <v>0</v>
      </c>
    </row>
    <row r="73" spans="1:8" ht="18" hidden="1" customHeight="1" outlineLevel="1">
      <c r="A73" s="3" t="s">
        <v>454</v>
      </c>
      <c r="B73" s="148"/>
      <c r="C73" s="149">
        <v>0</v>
      </c>
      <c r="D73" s="149">
        <v>0</v>
      </c>
      <c r="E73" s="149">
        <v>0</v>
      </c>
      <c r="F73" s="150">
        <v>0</v>
      </c>
      <c r="G73" s="150">
        <v>0</v>
      </c>
      <c r="H73" s="151">
        <v>0</v>
      </c>
    </row>
    <row r="74" spans="1:8" ht="18" hidden="1" customHeight="1" outlineLevel="1">
      <c r="A74" s="3" t="s">
        <v>211</v>
      </c>
      <c r="B74" s="148"/>
      <c r="C74" s="149">
        <v>0</v>
      </c>
      <c r="D74" s="149">
        <v>0</v>
      </c>
      <c r="E74" s="149">
        <v>0</v>
      </c>
      <c r="F74" s="150">
        <v>0</v>
      </c>
      <c r="G74" s="150">
        <v>0</v>
      </c>
      <c r="H74" s="151">
        <v>0</v>
      </c>
    </row>
    <row r="75" spans="1:8" ht="18" hidden="1" customHeight="1" outlineLevel="1">
      <c r="A75" s="3" t="s">
        <v>212</v>
      </c>
      <c r="B75" s="148"/>
      <c r="C75" s="149">
        <v>0</v>
      </c>
      <c r="D75" s="149">
        <v>0</v>
      </c>
      <c r="E75" s="149">
        <v>0</v>
      </c>
      <c r="F75" s="150">
        <v>0</v>
      </c>
      <c r="G75" s="150">
        <v>0</v>
      </c>
      <c r="H75" s="151">
        <v>0</v>
      </c>
    </row>
    <row r="76" spans="1:8" ht="18" hidden="1" customHeight="1" outlineLevel="1">
      <c r="A76" s="3" t="s">
        <v>213</v>
      </c>
      <c r="B76" s="148"/>
      <c r="C76" s="149">
        <v>1</v>
      </c>
      <c r="D76" s="149">
        <v>0</v>
      </c>
      <c r="E76" s="149">
        <v>0</v>
      </c>
      <c r="F76" s="150">
        <v>0</v>
      </c>
      <c r="G76" s="150">
        <v>0</v>
      </c>
      <c r="H76" s="151">
        <v>0</v>
      </c>
    </row>
    <row r="77" spans="1:8" ht="18" hidden="1" customHeight="1" outlineLevel="1">
      <c r="A77" s="3" t="s">
        <v>214</v>
      </c>
      <c r="B77" s="148"/>
      <c r="C77" s="149">
        <v>1</v>
      </c>
      <c r="D77" s="149">
        <v>0</v>
      </c>
      <c r="E77" s="149">
        <v>0</v>
      </c>
      <c r="F77" s="150">
        <v>0</v>
      </c>
      <c r="G77" s="150">
        <v>0</v>
      </c>
      <c r="H77" s="151">
        <v>0</v>
      </c>
    </row>
    <row r="78" spans="1:8" ht="18" hidden="1" customHeight="1" outlineLevel="1">
      <c r="A78" s="3" t="s">
        <v>455</v>
      </c>
      <c r="B78" s="148"/>
      <c r="C78" s="149">
        <v>0</v>
      </c>
      <c r="D78" s="149">
        <v>0</v>
      </c>
      <c r="E78" s="149">
        <v>0</v>
      </c>
      <c r="F78" s="150">
        <v>0</v>
      </c>
      <c r="G78" s="150">
        <v>0</v>
      </c>
      <c r="H78" s="151">
        <v>0</v>
      </c>
    </row>
    <row r="79" spans="1:8" ht="18" hidden="1" customHeight="1" outlineLevel="1">
      <c r="A79" s="3" t="s">
        <v>216</v>
      </c>
      <c r="B79" s="148"/>
      <c r="C79" s="149">
        <v>0</v>
      </c>
      <c r="D79" s="149">
        <v>0</v>
      </c>
      <c r="E79" s="149">
        <v>0</v>
      </c>
      <c r="F79" s="150">
        <v>0</v>
      </c>
      <c r="G79" s="150">
        <v>0</v>
      </c>
      <c r="H79" s="151">
        <v>0</v>
      </c>
    </row>
    <row r="80" spans="1:8" ht="18" hidden="1" customHeight="1" outlineLevel="1">
      <c r="A80" s="3" t="s">
        <v>217</v>
      </c>
      <c r="B80" s="148"/>
      <c r="C80" s="149">
        <v>0</v>
      </c>
      <c r="D80" s="149">
        <v>0</v>
      </c>
      <c r="E80" s="149">
        <v>0</v>
      </c>
      <c r="F80" s="150">
        <v>177161</v>
      </c>
      <c r="G80" s="150">
        <v>46839</v>
      </c>
      <c r="H80" s="151">
        <v>1000</v>
      </c>
    </row>
    <row r="81" spans="1:8" ht="18" hidden="1" customHeight="1" outlineLevel="1">
      <c r="A81" s="3" t="s">
        <v>218</v>
      </c>
      <c r="B81" s="148"/>
      <c r="C81" s="149">
        <v>0</v>
      </c>
      <c r="D81" s="149">
        <v>0</v>
      </c>
      <c r="E81" s="149">
        <v>0</v>
      </c>
      <c r="F81" s="150">
        <v>0</v>
      </c>
      <c r="G81" s="150">
        <v>0</v>
      </c>
      <c r="H81" s="151">
        <v>0</v>
      </c>
    </row>
    <row r="82" spans="1:8" ht="18" hidden="1" customHeight="1" outlineLevel="1">
      <c r="A82" s="3" t="s">
        <v>219</v>
      </c>
      <c r="B82" s="148"/>
      <c r="C82" s="149">
        <v>0</v>
      </c>
      <c r="D82" s="149">
        <v>0</v>
      </c>
      <c r="E82" s="149">
        <v>0</v>
      </c>
      <c r="F82" s="150">
        <v>0</v>
      </c>
      <c r="G82" s="150">
        <v>0</v>
      </c>
      <c r="H82" s="151">
        <v>0</v>
      </c>
    </row>
    <row r="83" spans="1:8" ht="18" hidden="1" customHeight="1" outlineLevel="1">
      <c r="A83" s="3" t="s">
        <v>220</v>
      </c>
      <c r="B83" s="148"/>
      <c r="C83" s="149">
        <v>0</v>
      </c>
      <c r="D83" s="149">
        <v>0</v>
      </c>
      <c r="E83" s="149">
        <v>0</v>
      </c>
      <c r="F83" s="150">
        <v>0</v>
      </c>
      <c r="G83" s="150">
        <v>0</v>
      </c>
      <c r="H83" s="151">
        <v>0</v>
      </c>
    </row>
    <row r="84" spans="1:8" ht="18" customHeight="1" collapsed="1">
      <c r="A84" s="3"/>
      <c r="B84" s="148" t="s">
        <v>353</v>
      </c>
      <c r="C84" s="152">
        <f>SUM(C60:C83)</f>
        <v>23</v>
      </c>
      <c r="D84" s="152">
        <f t="shared" ref="D84:H84" si="2">SUM(D60:D83)</f>
        <v>48</v>
      </c>
      <c r="E84" s="152">
        <f t="shared" si="2"/>
        <v>0</v>
      </c>
      <c r="F84" s="153">
        <f t="shared" si="2"/>
        <v>388180.1</v>
      </c>
      <c r="G84" s="153">
        <f t="shared" si="2"/>
        <v>970265.45</v>
      </c>
      <c r="H84" s="154">
        <f t="shared" si="2"/>
        <v>1000</v>
      </c>
    </row>
    <row r="85" spans="1:8" ht="18" hidden="1" customHeight="1" outlineLevel="1">
      <c r="A85" s="3" t="s">
        <v>273</v>
      </c>
      <c r="B85" s="148"/>
      <c r="C85" s="149">
        <v>0</v>
      </c>
      <c r="D85" s="149">
        <v>0</v>
      </c>
      <c r="E85" s="149">
        <v>0</v>
      </c>
      <c r="F85" s="150">
        <v>0</v>
      </c>
      <c r="G85" s="150">
        <v>0</v>
      </c>
      <c r="H85" s="151">
        <v>0</v>
      </c>
    </row>
    <row r="86" spans="1:8" ht="18" hidden="1" customHeight="1" outlineLevel="1">
      <c r="A86" s="3" t="s">
        <v>203</v>
      </c>
      <c r="B86" s="148"/>
      <c r="C86" s="149">
        <v>4</v>
      </c>
      <c r="D86" s="149">
        <v>8</v>
      </c>
      <c r="E86" s="149">
        <v>0</v>
      </c>
      <c r="F86" s="150">
        <v>116786.41</v>
      </c>
      <c r="G86" s="150">
        <v>137562.35999999999</v>
      </c>
      <c r="H86" s="151">
        <v>0</v>
      </c>
    </row>
    <row r="87" spans="1:8" ht="18" hidden="1" customHeight="1" outlineLevel="1">
      <c r="A87" s="3" t="s">
        <v>204</v>
      </c>
      <c r="B87" s="148"/>
      <c r="C87" s="149">
        <v>2</v>
      </c>
      <c r="D87" s="149">
        <v>2</v>
      </c>
      <c r="E87" s="149">
        <v>0</v>
      </c>
      <c r="F87" s="150">
        <v>39500</v>
      </c>
      <c r="G87" s="150">
        <v>5880</v>
      </c>
      <c r="H87" s="151">
        <v>0</v>
      </c>
    </row>
    <row r="88" spans="1:8" ht="18" hidden="1" customHeight="1" outlineLevel="1">
      <c r="A88" s="3" t="s">
        <v>267</v>
      </c>
      <c r="B88" s="148"/>
      <c r="C88" s="149">
        <v>0</v>
      </c>
      <c r="D88" s="149">
        <v>0</v>
      </c>
      <c r="E88" s="149">
        <v>0</v>
      </c>
      <c r="F88" s="150">
        <v>0</v>
      </c>
      <c r="G88" s="150">
        <v>0</v>
      </c>
      <c r="H88" s="151">
        <v>0</v>
      </c>
    </row>
    <row r="89" spans="1:8" ht="18" hidden="1" customHeight="1" outlineLevel="1">
      <c r="A89" s="3" t="s">
        <v>274</v>
      </c>
      <c r="B89" s="148"/>
      <c r="C89" s="149">
        <v>0</v>
      </c>
      <c r="D89" s="149">
        <v>0</v>
      </c>
      <c r="E89" s="149">
        <v>0</v>
      </c>
      <c r="F89" s="150">
        <v>0</v>
      </c>
      <c r="G89" s="150">
        <v>0</v>
      </c>
      <c r="H89" s="151">
        <v>0</v>
      </c>
    </row>
    <row r="90" spans="1:8" ht="18" hidden="1" customHeight="1" outlineLevel="1">
      <c r="A90" s="3" t="s">
        <v>275</v>
      </c>
      <c r="B90" s="148"/>
      <c r="C90" s="149">
        <v>0</v>
      </c>
      <c r="D90" s="149">
        <v>0</v>
      </c>
      <c r="E90" s="149">
        <v>0</v>
      </c>
      <c r="F90" s="150">
        <v>0</v>
      </c>
      <c r="G90" s="150">
        <v>0</v>
      </c>
      <c r="H90" s="151">
        <v>0</v>
      </c>
    </row>
    <row r="91" spans="1:8" ht="18" hidden="1" customHeight="1" outlineLevel="1">
      <c r="A91" s="3" t="s">
        <v>205</v>
      </c>
      <c r="B91" s="148"/>
      <c r="C91" s="149">
        <v>4</v>
      </c>
      <c r="D91" s="149">
        <v>4</v>
      </c>
      <c r="E91" s="149">
        <v>0</v>
      </c>
      <c r="F91" s="150">
        <v>0</v>
      </c>
      <c r="G91" s="150">
        <v>16892</v>
      </c>
      <c r="H91" s="151">
        <v>0</v>
      </c>
    </row>
    <row r="92" spans="1:8" ht="18" hidden="1" customHeight="1" outlineLevel="1">
      <c r="A92" s="3" t="s">
        <v>206</v>
      </c>
      <c r="B92" s="148"/>
      <c r="C92" s="149">
        <v>1</v>
      </c>
      <c r="D92" s="149">
        <v>4</v>
      </c>
      <c r="E92" s="149">
        <v>0</v>
      </c>
      <c r="F92" s="150">
        <v>-10000</v>
      </c>
      <c r="G92" s="150">
        <v>-11615.060000000001</v>
      </c>
      <c r="H92" s="151">
        <v>0</v>
      </c>
    </row>
    <row r="93" spans="1:8" ht="18" hidden="1" customHeight="1" outlineLevel="1">
      <c r="A93" s="3" t="s">
        <v>268</v>
      </c>
      <c r="B93" s="148"/>
      <c r="C93" s="149">
        <v>0</v>
      </c>
      <c r="D93" s="149">
        <v>0</v>
      </c>
      <c r="E93" s="149">
        <v>0</v>
      </c>
      <c r="F93" s="150">
        <v>0</v>
      </c>
      <c r="G93" s="150">
        <v>0</v>
      </c>
      <c r="H93" s="151">
        <v>0</v>
      </c>
    </row>
    <row r="94" spans="1:8" ht="18" hidden="1" customHeight="1" outlineLevel="1">
      <c r="A94" s="3" t="s">
        <v>207</v>
      </c>
      <c r="B94" s="148"/>
      <c r="C94" s="149">
        <v>14</v>
      </c>
      <c r="D94" s="149">
        <v>25</v>
      </c>
      <c r="E94" s="149">
        <v>0</v>
      </c>
      <c r="F94" s="150">
        <v>378904</v>
      </c>
      <c r="G94" s="150">
        <v>97703.9</v>
      </c>
      <c r="H94" s="151">
        <v>0</v>
      </c>
    </row>
    <row r="95" spans="1:8" ht="18" hidden="1" customHeight="1" outlineLevel="1">
      <c r="A95" s="3" t="s">
        <v>270</v>
      </c>
      <c r="B95" s="148"/>
      <c r="C95" s="149">
        <v>0</v>
      </c>
      <c r="D95" s="149">
        <v>0</v>
      </c>
      <c r="E95" s="149">
        <v>0</v>
      </c>
      <c r="F95" s="150">
        <v>0</v>
      </c>
      <c r="G95" s="150">
        <v>0</v>
      </c>
      <c r="H95" s="151">
        <v>0</v>
      </c>
    </row>
    <row r="96" spans="1:8" ht="18" hidden="1" customHeight="1" outlineLevel="1">
      <c r="A96" s="3" t="s">
        <v>208</v>
      </c>
      <c r="B96" s="148"/>
      <c r="C96" s="149">
        <v>1</v>
      </c>
      <c r="D96" s="149">
        <v>2</v>
      </c>
      <c r="E96" s="149">
        <v>0</v>
      </c>
      <c r="F96" s="150">
        <v>111000</v>
      </c>
      <c r="G96" s="150">
        <v>21500</v>
      </c>
      <c r="H96" s="151">
        <v>0</v>
      </c>
    </row>
    <row r="97" spans="1:8" ht="18" hidden="1" customHeight="1" outlineLevel="1">
      <c r="A97" s="3" t="s">
        <v>209</v>
      </c>
      <c r="B97" s="148"/>
      <c r="C97" s="149">
        <v>1</v>
      </c>
      <c r="D97" s="149">
        <v>0</v>
      </c>
      <c r="E97" s="149">
        <v>0</v>
      </c>
      <c r="F97" s="150">
        <v>0</v>
      </c>
      <c r="G97" s="150">
        <v>0</v>
      </c>
      <c r="H97" s="151">
        <v>0</v>
      </c>
    </row>
    <row r="98" spans="1:8" ht="18" hidden="1" customHeight="1" outlineLevel="1">
      <c r="A98" s="3" t="s">
        <v>454</v>
      </c>
      <c r="B98" s="148"/>
      <c r="C98" s="149">
        <v>0</v>
      </c>
      <c r="D98" s="149">
        <v>0</v>
      </c>
      <c r="E98" s="149">
        <v>0</v>
      </c>
      <c r="F98" s="150">
        <v>0</v>
      </c>
      <c r="G98" s="150">
        <v>0</v>
      </c>
      <c r="H98" s="151">
        <v>0</v>
      </c>
    </row>
    <row r="99" spans="1:8" ht="18" hidden="1" customHeight="1" outlineLevel="1">
      <c r="A99" s="3" t="s">
        <v>211</v>
      </c>
      <c r="B99" s="148"/>
      <c r="C99" s="149">
        <v>0</v>
      </c>
      <c r="D99" s="149">
        <v>0</v>
      </c>
      <c r="E99" s="149">
        <v>0</v>
      </c>
      <c r="F99" s="150">
        <v>0</v>
      </c>
      <c r="G99" s="150">
        <v>0</v>
      </c>
      <c r="H99" s="151">
        <v>0</v>
      </c>
    </row>
    <row r="100" spans="1:8" ht="18" hidden="1" customHeight="1" outlineLevel="1">
      <c r="A100" s="3" t="s">
        <v>212</v>
      </c>
      <c r="B100" s="148"/>
      <c r="C100" s="149">
        <v>0</v>
      </c>
      <c r="D100" s="149">
        <v>0</v>
      </c>
      <c r="E100" s="149">
        <v>0</v>
      </c>
      <c r="F100" s="150">
        <v>0</v>
      </c>
      <c r="G100" s="150">
        <v>0</v>
      </c>
      <c r="H100" s="151">
        <v>0</v>
      </c>
    </row>
    <row r="101" spans="1:8" ht="18" hidden="1" customHeight="1" outlineLevel="1">
      <c r="A101" s="3" t="s">
        <v>213</v>
      </c>
      <c r="B101" s="148"/>
      <c r="C101" s="149">
        <v>2</v>
      </c>
      <c r="D101" s="149">
        <v>1</v>
      </c>
      <c r="E101" s="149">
        <v>0</v>
      </c>
      <c r="F101" s="150">
        <v>0</v>
      </c>
      <c r="G101" s="150">
        <v>4000</v>
      </c>
      <c r="H101" s="151">
        <v>0</v>
      </c>
    </row>
    <row r="102" spans="1:8" ht="18" hidden="1" customHeight="1" outlineLevel="1">
      <c r="A102" s="3" t="s">
        <v>214</v>
      </c>
      <c r="B102" s="148"/>
      <c r="C102" s="149">
        <v>0</v>
      </c>
      <c r="D102" s="149">
        <v>0</v>
      </c>
      <c r="E102" s="149">
        <v>0</v>
      </c>
      <c r="F102" s="150">
        <v>0</v>
      </c>
      <c r="G102" s="150">
        <v>0</v>
      </c>
      <c r="H102" s="151">
        <v>0</v>
      </c>
    </row>
    <row r="103" spans="1:8" ht="18" hidden="1" customHeight="1" outlineLevel="1">
      <c r="A103" s="3" t="s">
        <v>455</v>
      </c>
      <c r="B103" s="148"/>
      <c r="C103" s="149">
        <v>0</v>
      </c>
      <c r="D103" s="149">
        <v>0</v>
      </c>
      <c r="E103" s="149">
        <v>0</v>
      </c>
      <c r="F103" s="150">
        <v>0</v>
      </c>
      <c r="G103" s="150">
        <v>0</v>
      </c>
      <c r="H103" s="151">
        <v>0</v>
      </c>
    </row>
    <row r="104" spans="1:8" ht="18" hidden="1" customHeight="1" outlineLevel="1">
      <c r="A104" s="3" t="s">
        <v>216</v>
      </c>
      <c r="B104" s="148"/>
      <c r="C104" s="149">
        <v>0</v>
      </c>
      <c r="D104" s="149">
        <v>0</v>
      </c>
      <c r="E104" s="149">
        <v>0</v>
      </c>
      <c r="F104" s="150">
        <v>0</v>
      </c>
      <c r="G104" s="150">
        <v>0</v>
      </c>
      <c r="H104" s="151">
        <v>0</v>
      </c>
    </row>
    <row r="105" spans="1:8" ht="18" hidden="1" customHeight="1" outlineLevel="1">
      <c r="A105" s="3" t="s">
        <v>217</v>
      </c>
      <c r="B105" s="148"/>
      <c r="C105" s="149">
        <v>1</v>
      </c>
      <c r="D105" s="149">
        <v>5</v>
      </c>
      <c r="E105" s="149">
        <v>0</v>
      </c>
      <c r="F105" s="150">
        <v>77851</v>
      </c>
      <c r="G105" s="150">
        <v>26179</v>
      </c>
      <c r="H105" s="151">
        <v>0</v>
      </c>
    </row>
    <row r="106" spans="1:8" ht="18" hidden="1" customHeight="1" outlineLevel="1">
      <c r="A106" s="3" t="s">
        <v>218</v>
      </c>
      <c r="B106" s="148"/>
      <c r="C106" s="149">
        <v>0</v>
      </c>
      <c r="D106" s="149">
        <v>0</v>
      </c>
      <c r="E106" s="149">
        <v>0</v>
      </c>
      <c r="F106" s="150">
        <v>0</v>
      </c>
      <c r="G106" s="150">
        <v>0</v>
      </c>
      <c r="H106" s="151">
        <v>0</v>
      </c>
    </row>
    <row r="107" spans="1:8" ht="18" hidden="1" customHeight="1" outlineLevel="1">
      <c r="A107" s="3" t="s">
        <v>219</v>
      </c>
      <c r="B107" s="148"/>
      <c r="C107" s="149">
        <v>0</v>
      </c>
      <c r="D107" s="149">
        <v>0</v>
      </c>
      <c r="E107" s="149">
        <v>0</v>
      </c>
      <c r="F107" s="150">
        <v>0</v>
      </c>
      <c r="G107" s="150">
        <v>0</v>
      </c>
      <c r="H107" s="151">
        <v>0</v>
      </c>
    </row>
    <row r="108" spans="1:8" ht="18" hidden="1" customHeight="1" outlineLevel="1">
      <c r="A108" s="3" t="s">
        <v>220</v>
      </c>
      <c r="B108" s="148"/>
      <c r="C108" s="149">
        <v>1</v>
      </c>
      <c r="D108" s="149">
        <v>1</v>
      </c>
      <c r="E108" s="149">
        <v>0</v>
      </c>
      <c r="F108" s="150">
        <v>8784</v>
      </c>
      <c r="G108" s="150">
        <v>12219</v>
      </c>
      <c r="H108" s="151">
        <v>0</v>
      </c>
    </row>
    <row r="109" spans="1:8" ht="18" customHeight="1" collapsed="1">
      <c r="A109" s="3"/>
      <c r="B109" s="148" t="s">
        <v>354</v>
      </c>
      <c r="C109" s="152">
        <f>SUM(C85:C108)</f>
        <v>31</v>
      </c>
      <c r="D109" s="152">
        <f t="shared" ref="D109:H109" si="3">SUM(D85:D108)</f>
        <v>52</v>
      </c>
      <c r="E109" s="152">
        <f t="shared" si="3"/>
        <v>0</v>
      </c>
      <c r="F109" s="153">
        <f t="shared" si="3"/>
        <v>722825.41</v>
      </c>
      <c r="G109" s="153">
        <f t="shared" si="3"/>
        <v>310321.19999999995</v>
      </c>
      <c r="H109" s="154">
        <f t="shared" si="3"/>
        <v>0</v>
      </c>
    </row>
    <row r="110" spans="1:8" ht="18" hidden="1" customHeight="1" outlineLevel="1">
      <c r="A110" s="3" t="s">
        <v>273</v>
      </c>
      <c r="B110" s="148"/>
      <c r="C110" s="149">
        <v>0</v>
      </c>
      <c r="D110" s="149">
        <v>0</v>
      </c>
      <c r="E110" s="149">
        <v>0</v>
      </c>
      <c r="F110" s="150">
        <v>0</v>
      </c>
      <c r="G110" s="150">
        <v>0</v>
      </c>
      <c r="H110" s="151">
        <v>0</v>
      </c>
    </row>
    <row r="111" spans="1:8" ht="18" hidden="1" customHeight="1" outlineLevel="1">
      <c r="A111" s="3" t="s">
        <v>203</v>
      </c>
      <c r="B111" s="148"/>
      <c r="C111" s="149">
        <v>2</v>
      </c>
      <c r="D111" s="149">
        <v>3</v>
      </c>
      <c r="E111" s="149">
        <v>0</v>
      </c>
      <c r="F111" s="150">
        <v>1000</v>
      </c>
      <c r="G111" s="150">
        <v>22380</v>
      </c>
      <c r="H111" s="151">
        <v>0</v>
      </c>
    </row>
    <row r="112" spans="1:8" ht="18" hidden="1" customHeight="1" outlineLevel="1">
      <c r="A112" s="3" t="s">
        <v>204</v>
      </c>
      <c r="B112" s="148"/>
      <c r="C112" s="149">
        <v>0</v>
      </c>
      <c r="D112" s="149">
        <v>0</v>
      </c>
      <c r="E112" s="149">
        <v>0</v>
      </c>
      <c r="F112" s="150">
        <v>0</v>
      </c>
      <c r="G112" s="150">
        <v>0</v>
      </c>
      <c r="H112" s="151">
        <v>0</v>
      </c>
    </row>
    <row r="113" spans="1:8" ht="18" hidden="1" customHeight="1" outlineLevel="1">
      <c r="A113" s="3" t="s">
        <v>267</v>
      </c>
      <c r="B113" s="148"/>
      <c r="C113" s="149">
        <v>0</v>
      </c>
      <c r="D113" s="149">
        <v>0</v>
      </c>
      <c r="E113" s="149">
        <v>0</v>
      </c>
      <c r="F113" s="150">
        <v>0</v>
      </c>
      <c r="G113" s="150">
        <v>0</v>
      </c>
      <c r="H113" s="151">
        <v>0</v>
      </c>
    </row>
    <row r="114" spans="1:8" ht="18" hidden="1" customHeight="1" outlineLevel="1">
      <c r="A114" s="3" t="s">
        <v>274</v>
      </c>
      <c r="B114" s="148"/>
      <c r="C114" s="149">
        <v>0</v>
      </c>
      <c r="D114" s="149">
        <v>0</v>
      </c>
      <c r="E114" s="149">
        <v>0</v>
      </c>
      <c r="F114" s="150">
        <v>0</v>
      </c>
      <c r="G114" s="150">
        <v>0</v>
      </c>
      <c r="H114" s="151">
        <v>0</v>
      </c>
    </row>
    <row r="115" spans="1:8" ht="18" hidden="1" customHeight="1" outlineLevel="1">
      <c r="A115" s="3" t="s">
        <v>275</v>
      </c>
      <c r="B115" s="148"/>
      <c r="C115" s="149">
        <v>0</v>
      </c>
      <c r="D115" s="149">
        <v>0</v>
      </c>
      <c r="E115" s="149">
        <v>0</v>
      </c>
      <c r="F115" s="150">
        <v>0</v>
      </c>
      <c r="G115" s="150">
        <v>0</v>
      </c>
      <c r="H115" s="151">
        <v>0</v>
      </c>
    </row>
    <row r="116" spans="1:8" ht="18" hidden="1" customHeight="1" outlineLevel="1">
      <c r="A116" s="3" t="s">
        <v>205</v>
      </c>
      <c r="B116" s="148"/>
      <c r="C116" s="149">
        <v>1</v>
      </c>
      <c r="D116" s="149">
        <v>4</v>
      </c>
      <c r="E116" s="149">
        <v>0</v>
      </c>
      <c r="F116" s="150">
        <v>-6733.52</v>
      </c>
      <c r="G116" s="150">
        <v>-500</v>
      </c>
      <c r="H116" s="151">
        <v>0</v>
      </c>
    </row>
    <row r="117" spans="1:8" ht="18" hidden="1" customHeight="1" outlineLevel="1">
      <c r="A117" s="3" t="s">
        <v>206</v>
      </c>
      <c r="B117" s="148"/>
      <c r="C117" s="149">
        <v>1</v>
      </c>
      <c r="D117" s="149">
        <v>1</v>
      </c>
      <c r="E117" s="149">
        <v>0</v>
      </c>
      <c r="F117" s="150">
        <v>0</v>
      </c>
      <c r="G117" s="150">
        <v>-2034</v>
      </c>
      <c r="H117" s="151">
        <v>0</v>
      </c>
    </row>
    <row r="118" spans="1:8" ht="18" hidden="1" customHeight="1" outlineLevel="1">
      <c r="A118" s="3" t="s">
        <v>268</v>
      </c>
      <c r="B118" s="148"/>
      <c r="C118" s="149">
        <v>0</v>
      </c>
      <c r="D118" s="149">
        <v>0</v>
      </c>
      <c r="E118" s="149">
        <v>0</v>
      </c>
      <c r="F118" s="150">
        <v>0</v>
      </c>
      <c r="G118" s="150">
        <v>0</v>
      </c>
      <c r="H118" s="151">
        <v>0</v>
      </c>
    </row>
    <row r="119" spans="1:8" ht="18" hidden="1" customHeight="1" outlineLevel="1">
      <c r="A119" s="3" t="s">
        <v>207</v>
      </c>
      <c r="B119" s="148"/>
      <c r="C119" s="149">
        <v>6</v>
      </c>
      <c r="D119" s="149">
        <v>14</v>
      </c>
      <c r="E119" s="149">
        <v>0</v>
      </c>
      <c r="F119" s="150">
        <v>141140.26</v>
      </c>
      <c r="G119" s="150">
        <v>14700.59</v>
      </c>
      <c r="H119" s="151">
        <v>0</v>
      </c>
    </row>
    <row r="120" spans="1:8" ht="18" hidden="1" customHeight="1" outlineLevel="1">
      <c r="A120" s="3" t="s">
        <v>270</v>
      </c>
      <c r="B120" s="148"/>
      <c r="C120" s="149">
        <v>0</v>
      </c>
      <c r="D120" s="149">
        <v>0</v>
      </c>
      <c r="E120" s="149">
        <v>0</v>
      </c>
      <c r="F120" s="150">
        <v>0</v>
      </c>
      <c r="G120" s="150">
        <v>0</v>
      </c>
      <c r="H120" s="151">
        <v>0</v>
      </c>
    </row>
    <row r="121" spans="1:8" ht="18" hidden="1" customHeight="1" outlineLevel="1">
      <c r="A121" s="3" t="s">
        <v>208</v>
      </c>
      <c r="B121" s="148"/>
      <c r="C121" s="149">
        <v>1</v>
      </c>
      <c r="D121" s="149">
        <v>1</v>
      </c>
      <c r="E121" s="149">
        <v>0</v>
      </c>
      <c r="F121" s="150">
        <v>172632</v>
      </c>
      <c r="G121" s="150">
        <v>-5581.88</v>
      </c>
      <c r="H121" s="151">
        <v>0</v>
      </c>
    </row>
    <row r="122" spans="1:8" ht="18" hidden="1" customHeight="1" outlineLevel="1">
      <c r="A122" s="3" t="s">
        <v>209</v>
      </c>
      <c r="B122" s="148"/>
      <c r="C122" s="149">
        <v>0</v>
      </c>
      <c r="D122" s="149">
        <v>0</v>
      </c>
      <c r="E122" s="149">
        <v>0</v>
      </c>
      <c r="F122" s="150">
        <v>0</v>
      </c>
      <c r="G122" s="150">
        <v>0</v>
      </c>
      <c r="H122" s="151">
        <v>0</v>
      </c>
    </row>
    <row r="123" spans="1:8" ht="18" hidden="1" customHeight="1" outlineLevel="1">
      <c r="A123" s="3" t="s">
        <v>454</v>
      </c>
      <c r="B123" s="148"/>
      <c r="C123" s="149">
        <v>0</v>
      </c>
      <c r="D123" s="149">
        <v>0</v>
      </c>
      <c r="E123" s="149">
        <v>0</v>
      </c>
      <c r="F123" s="150">
        <v>0</v>
      </c>
      <c r="G123" s="150">
        <v>0</v>
      </c>
      <c r="H123" s="151">
        <v>0</v>
      </c>
    </row>
    <row r="124" spans="1:8" ht="18" hidden="1" customHeight="1" outlineLevel="1">
      <c r="A124" s="3" t="s">
        <v>211</v>
      </c>
      <c r="B124" s="148"/>
      <c r="C124" s="149">
        <v>0</v>
      </c>
      <c r="D124" s="149">
        <v>0</v>
      </c>
      <c r="E124" s="149">
        <v>0</v>
      </c>
      <c r="F124" s="150">
        <v>0</v>
      </c>
      <c r="G124" s="150">
        <v>0</v>
      </c>
      <c r="H124" s="151">
        <v>0</v>
      </c>
    </row>
    <row r="125" spans="1:8" ht="18" hidden="1" customHeight="1" outlineLevel="1">
      <c r="A125" s="3" t="s">
        <v>212</v>
      </c>
      <c r="B125" s="148"/>
      <c r="C125" s="149">
        <v>0</v>
      </c>
      <c r="D125" s="149">
        <v>0</v>
      </c>
      <c r="E125" s="149">
        <v>0</v>
      </c>
      <c r="F125" s="150">
        <v>0</v>
      </c>
      <c r="G125" s="150">
        <v>0</v>
      </c>
      <c r="H125" s="151">
        <v>0</v>
      </c>
    </row>
    <row r="126" spans="1:8" ht="18" hidden="1" customHeight="1" outlineLevel="1">
      <c r="A126" s="3" t="s">
        <v>213</v>
      </c>
      <c r="B126" s="148"/>
      <c r="C126" s="149">
        <v>1</v>
      </c>
      <c r="D126" s="149">
        <v>0</v>
      </c>
      <c r="E126" s="149">
        <v>0</v>
      </c>
      <c r="F126" s="150">
        <v>52500</v>
      </c>
      <c r="G126" s="150">
        <v>-997</v>
      </c>
      <c r="H126" s="151">
        <v>0</v>
      </c>
    </row>
    <row r="127" spans="1:8" ht="18" hidden="1" customHeight="1" outlineLevel="1">
      <c r="A127" s="3" t="s">
        <v>214</v>
      </c>
      <c r="B127" s="148"/>
      <c r="C127" s="149">
        <v>0</v>
      </c>
      <c r="D127" s="149">
        <v>0</v>
      </c>
      <c r="E127" s="149">
        <v>0</v>
      </c>
      <c r="F127" s="150">
        <v>0</v>
      </c>
      <c r="G127" s="150">
        <v>0</v>
      </c>
      <c r="H127" s="151">
        <v>0</v>
      </c>
    </row>
    <row r="128" spans="1:8" ht="18" hidden="1" customHeight="1" outlineLevel="1">
      <c r="A128" s="3" t="s">
        <v>455</v>
      </c>
      <c r="B128" s="148"/>
      <c r="C128" s="149">
        <v>0</v>
      </c>
      <c r="D128" s="149">
        <v>0</v>
      </c>
      <c r="E128" s="149">
        <v>0</v>
      </c>
      <c r="F128" s="150">
        <v>0</v>
      </c>
      <c r="G128" s="150">
        <v>0</v>
      </c>
      <c r="H128" s="151">
        <v>0</v>
      </c>
    </row>
    <row r="129" spans="1:8" ht="18" hidden="1" customHeight="1" outlineLevel="1">
      <c r="A129" s="3" t="s">
        <v>216</v>
      </c>
      <c r="B129" s="148"/>
      <c r="C129" s="149">
        <v>0</v>
      </c>
      <c r="D129" s="149">
        <v>0</v>
      </c>
      <c r="E129" s="149">
        <v>0</v>
      </c>
      <c r="F129" s="150">
        <v>0</v>
      </c>
      <c r="G129" s="150">
        <v>0</v>
      </c>
      <c r="H129" s="151">
        <v>0</v>
      </c>
    </row>
    <row r="130" spans="1:8" ht="18" hidden="1" customHeight="1" outlineLevel="1">
      <c r="A130" s="3" t="s">
        <v>217</v>
      </c>
      <c r="B130" s="148"/>
      <c r="C130" s="149">
        <v>0</v>
      </c>
      <c r="D130" s="149">
        <v>1</v>
      </c>
      <c r="E130" s="149">
        <v>0</v>
      </c>
      <c r="F130" s="150">
        <v>-8037</v>
      </c>
      <c r="G130" s="150">
        <v>8037</v>
      </c>
      <c r="H130" s="151">
        <v>0</v>
      </c>
    </row>
    <row r="131" spans="1:8" ht="18" hidden="1" customHeight="1" outlineLevel="1">
      <c r="A131" s="3" t="s">
        <v>218</v>
      </c>
      <c r="B131" s="148"/>
      <c r="C131" s="149">
        <v>0</v>
      </c>
      <c r="D131" s="149">
        <v>0</v>
      </c>
      <c r="E131" s="149">
        <v>0</v>
      </c>
      <c r="F131" s="150">
        <v>0</v>
      </c>
      <c r="G131" s="150">
        <v>0</v>
      </c>
      <c r="H131" s="151">
        <v>0</v>
      </c>
    </row>
    <row r="132" spans="1:8" ht="18" hidden="1" customHeight="1" outlineLevel="1">
      <c r="A132" s="3" t="s">
        <v>219</v>
      </c>
      <c r="B132" s="148"/>
      <c r="C132" s="149">
        <v>0</v>
      </c>
      <c r="D132" s="149">
        <v>0</v>
      </c>
      <c r="E132" s="149">
        <v>0</v>
      </c>
      <c r="F132" s="150">
        <v>0</v>
      </c>
      <c r="G132" s="150">
        <v>0</v>
      </c>
      <c r="H132" s="151">
        <v>0</v>
      </c>
    </row>
    <row r="133" spans="1:8" ht="18" hidden="1" customHeight="1" outlineLevel="1">
      <c r="A133" s="3" t="s">
        <v>220</v>
      </c>
      <c r="B133" s="148"/>
      <c r="C133" s="149">
        <v>0</v>
      </c>
      <c r="D133" s="149">
        <v>0</v>
      </c>
      <c r="E133" s="149">
        <v>0</v>
      </c>
      <c r="F133" s="150">
        <v>0</v>
      </c>
      <c r="G133" s="150">
        <v>0</v>
      </c>
      <c r="H133" s="151">
        <v>0</v>
      </c>
    </row>
    <row r="134" spans="1:8" ht="18" customHeight="1" collapsed="1">
      <c r="A134" s="3"/>
      <c r="B134" s="148" t="s">
        <v>355</v>
      </c>
      <c r="C134" s="152">
        <f>SUM(C110:C133)</f>
        <v>12</v>
      </c>
      <c r="D134" s="152">
        <f t="shared" ref="D134:H134" si="4">SUM(D110:D133)</f>
        <v>24</v>
      </c>
      <c r="E134" s="152">
        <f t="shared" si="4"/>
        <v>0</v>
      </c>
      <c r="F134" s="153">
        <f t="shared" si="4"/>
        <v>352501.74</v>
      </c>
      <c r="G134" s="153">
        <f t="shared" si="4"/>
        <v>36004.709999999992</v>
      </c>
      <c r="H134" s="154">
        <f t="shared" si="4"/>
        <v>0</v>
      </c>
    </row>
    <row r="135" spans="1:8" ht="18" hidden="1" customHeight="1" outlineLevel="1">
      <c r="A135" s="3" t="s">
        <v>273</v>
      </c>
      <c r="B135" s="148"/>
      <c r="C135" s="149">
        <v>0</v>
      </c>
      <c r="D135" s="149">
        <v>0</v>
      </c>
      <c r="E135" s="149">
        <v>0</v>
      </c>
      <c r="F135" s="150">
        <v>0</v>
      </c>
      <c r="G135" s="150">
        <v>0</v>
      </c>
      <c r="H135" s="151">
        <v>0</v>
      </c>
    </row>
    <row r="136" spans="1:8" ht="18" hidden="1" customHeight="1" outlineLevel="1">
      <c r="A136" s="3" t="s">
        <v>203</v>
      </c>
      <c r="B136" s="148"/>
      <c r="C136" s="149">
        <v>1</v>
      </c>
      <c r="D136" s="149">
        <v>0</v>
      </c>
      <c r="E136" s="149">
        <v>0</v>
      </c>
      <c r="F136" s="150">
        <v>0</v>
      </c>
      <c r="G136" s="150">
        <v>0</v>
      </c>
      <c r="H136" s="151">
        <v>0</v>
      </c>
    </row>
    <row r="137" spans="1:8" ht="18" hidden="1" customHeight="1" outlineLevel="1">
      <c r="A137" s="3" t="s">
        <v>204</v>
      </c>
      <c r="B137" s="148"/>
      <c r="C137" s="149">
        <v>0</v>
      </c>
      <c r="D137" s="149">
        <v>0</v>
      </c>
      <c r="E137" s="149">
        <v>0</v>
      </c>
      <c r="F137" s="150">
        <v>0</v>
      </c>
      <c r="G137" s="150">
        <v>0</v>
      </c>
      <c r="H137" s="151">
        <v>0</v>
      </c>
    </row>
    <row r="138" spans="1:8" ht="18" hidden="1" customHeight="1" outlineLevel="1">
      <c r="A138" s="3" t="s">
        <v>267</v>
      </c>
      <c r="B138" s="148"/>
      <c r="C138" s="149">
        <v>0</v>
      </c>
      <c r="D138" s="149">
        <v>0</v>
      </c>
      <c r="E138" s="149">
        <v>0</v>
      </c>
      <c r="F138" s="150">
        <v>0</v>
      </c>
      <c r="G138" s="150">
        <v>0</v>
      </c>
      <c r="H138" s="151">
        <v>0</v>
      </c>
    </row>
    <row r="139" spans="1:8" ht="18" hidden="1" customHeight="1" outlineLevel="1">
      <c r="A139" s="3" t="s">
        <v>274</v>
      </c>
      <c r="B139" s="148"/>
      <c r="C139" s="149">
        <v>0</v>
      </c>
      <c r="D139" s="149">
        <v>0</v>
      </c>
      <c r="E139" s="149">
        <v>0</v>
      </c>
      <c r="F139" s="150">
        <v>0</v>
      </c>
      <c r="G139" s="150">
        <v>0</v>
      </c>
      <c r="H139" s="151">
        <v>0</v>
      </c>
    </row>
    <row r="140" spans="1:8" ht="18" hidden="1" customHeight="1" outlineLevel="1">
      <c r="A140" s="3" t="s">
        <v>275</v>
      </c>
      <c r="B140" s="148"/>
      <c r="C140" s="149">
        <v>0</v>
      </c>
      <c r="D140" s="149">
        <v>0</v>
      </c>
      <c r="E140" s="149">
        <v>0</v>
      </c>
      <c r="F140" s="150">
        <v>0</v>
      </c>
      <c r="G140" s="150">
        <v>0</v>
      </c>
      <c r="H140" s="151">
        <v>0</v>
      </c>
    </row>
    <row r="141" spans="1:8" ht="18" hidden="1" customHeight="1" outlineLevel="1">
      <c r="A141" s="3" t="s">
        <v>205</v>
      </c>
      <c r="B141" s="148"/>
      <c r="C141" s="149">
        <v>1</v>
      </c>
      <c r="D141" s="149">
        <v>0</v>
      </c>
      <c r="E141" s="149">
        <v>0</v>
      </c>
      <c r="F141" s="150">
        <v>0</v>
      </c>
      <c r="G141" s="150">
        <v>0</v>
      </c>
      <c r="H141" s="151">
        <v>0</v>
      </c>
    </row>
    <row r="142" spans="1:8" ht="18" hidden="1" customHeight="1" outlineLevel="1">
      <c r="A142" s="3" t="s">
        <v>206</v>
      </c>
      <c r="B142" s="148"/>
      <c r="C142" s="149">
        <v>0</v>
      </c>
      <c r="D142" s="149">
        <v>0</v>
      </c>
      <c r="E142" s="149">
        <v>0</v>
      </c>
      <c r="F142" s="150">
        <v>0</v>
      </c>
      <c r="G142" s="150">
        <v>0</v>
      </c>
      <c r="H142" s="151">
        <v>0</v>
      </c>
    </row>
    <row r="143" spans="1:8" ht="18" hidden="1" customHeight="1" outlineLevel="1">
      <c r="A143" s="3" t="s">
        <v>268</v>
      </c>
      <c r="B143" s="148"/>
      <c r="C143" s="149">
        <v>0</v>
      </c>
      <c r="D143" s="149">
        <v>0</v>
      </c>
      <c r="E143" s="149">
        <v>0</v>
      </c>
      <c r="F143" s="150">
        <v>0</v>
      </c>
      <c r="G143" s="150">
        <v>0</v>
      </c>
      <c r="H143" s="151">
        <v>0</v>
      </c>
    </row>
    <row r="144" spans="1:8" ht="18" hidden="1" customHeight="1" outlineLevel="1">
      <c r="A144" s="3" t="s">
        <v>207</v>
      </c>
      <c r="B144" s="148"/>
      <c r="C144" s="149">
        <v>1</v>
      </c>
      <c r="D144" s="149">
        <v>2</v>
      </c>
      <c r="E144" s="149">
        <v>0</v>
      </c>
      <c r="F144" s="150">
        <v>0</v>
      </c>
      <c r="G144" s="150">
        <v>47732.34</v>
      </c>
      <c r="H144" s="151">
        <v>0</v>
      </c>
    </row>
    <row r="145" spans="1:8" ht="18" hidden="1" customHeight="1" outlineLevel="1">
      <c r="A145" s="3" t="s">
        <v>270</v>
      </c>
      <c r="B145" s="148"/>
      <c r="C145" s="149">
        <v>0</v>
      </c>
      <c r="D145" s="149">
        <v>0</v>
      </c>
      <c r="E145" s="149">
        <v>0</v>
      </c>
      <c r="F145" s="150">
        <v>0</v>
      </c>
      <c r="G145" s="150">
        <v>0</v>
      </c>
      <c r="H145" s="151">
        <v>0</v>
      </c>
    </row>
    <row r="146" spans="1:8" ht="18" hidden="1" customHeight="1" outlineLevel="1">
      <c r="A146" s="3" t="s">
        <v>208</v>
      </c>
      <c r="B146" s="148"/>
      <c r="C146" s="149">
        <v>0</v>
      </c>
      <c r="D146" s="149">
        <v>0</v>
      </c>
      <c r="E146" s="149">
        <v>0</v>
      </c>
      <c r="F146" s="150">
        <v>0</v>
      </c>
      <c r="G146" s="150">
        <v>0</v>
      </c>
      <c r="H146" s="151">
        <v>0</v>
      </c>
    </row>
    <row r="147" spans="1:8" ht="18" hidden="1" customHeight="1" outlineLevel="1">
      <c r="A147" s="3" t="s">
        <v>209</v>
      </c>
      <c r="B147" s="148"/>
      <c r="C147" s="149">
        <v>0</v>
      </c>
      <c r="D147" s="149">
        <v>0</v>
      </c>
      <c r="E147" s="149">
        <v>0</v>
      </c>
      <c r="F147" s="150">
        <v>0</v>
      </c>
      <c r="G147" s="150">
        <v>0</v>
      </c>
      <c r="H147" s="151">
        <v>0</v>
      </c>
    </row>
    <row r="148" spans="1:8" ht="18" hidden="1" customHeight="1" outlineLevel="1">
      <c r="A148" s="3" t="s">
        <v>454</v>
      </c>
      <c r="B148" s="148"/>
      <c r="C148" s="149">
        <v>0</v>
      </c>
      <c r="D148" s="149">
        <v>0</v>
      </c>
      <c r="E148" s="149">
        <v>0</v>
      </c>
      <c r="F148" s="150">
        <v>0</v>
      </c>
      <c r="G148" s="150">
        <v>0</v>
      </c>
      <c r="H148" s="151">
        <v>0</v>
      </c>
    </row>
    <row r="149" spans="1:8" ht="18" hidden="1" customHeight="1" outlineLevel="1">
      <c r="A149" s="3" t="s">
        <v>211</v>
      </c>
      <c r="B149" s="148"/>
      <c r="C149" s="149">
        <v>0</v>
      </c>
      <c r="D149" s="149">
        <v>0</v>
      </c>
      <c r="E149" s="149">
        <v>0</v>
      </c>
      <c r="F149" s="150">
        <v>0</v>
      </c>
      <c r="G149" s="150">
        <v>0</v>
      </c>
      <c r="H149" s="151">
        <v>0</v>
      </c>
    </row>
    <row r="150" spans="1:8" ht="18" hidden="1" customHeight="1" outlineLevel="1">
      <c r="A150" s="3" t="s">
        <v>212</v>
      </c>
      <c r="B150" s="148"/>
      <c r="C150" s="149">
        <v>0</v>
      </c>
      <c r="D150" s="149">
        <v>0</v>
      </c>
      <c r="E150" s="149">
        <v>0</v>
      </c>
      <c r="F150" s="150">
        <v>0</v>
      </c>
      <c r="G150" s="150">
        <v>0</v>
      </c>
      <c r="H150" s="151">
        <v>0</v>
      </c>
    </row>
    <row r="151" spans="1:8" ht="18" hidden="1" customHeight="1" outlineLevel="1">
      <c r="A151" s="3" t="s">
        <v>213</v>
      </c>
      <c r="B151" s="148"/>
      <c r="C151" s="149">
        <v>10</v>
      </c>
      <c r="D151" s="149">
        <v>3</v>
      </c>
      <c r="E151" s="149">
        <v>0</v>
      </c>
      <c r="F151" s="150">
        <v>4125</v>
      </c>
      <c r="G151" s="150">
        <v>33</v>
      </c>
      <c r="H151" s="151">
        <v>0</v>
      </c>
    </row>
    <row r="152" spans="1:8" ht="18" hidden="1" customHeight="1" outlineLevel="1">
      <c r="A152" s="3" t="s">
        <v>214</v>
      </c>
      <c r="B152" s="148"/>
      <c r="C152" s="149">
        <v>0</v>
      </c>
      <c r="D152" s="149">
        <v>0</v>
      </c>
      <c r="E152" s="149">
        <v>0</v>
      </c>
      <c r="F152" s="150">
        <v>0</v>
      </c>
      <c r="G152" s="150">
        <v>0</v>
      </c>
      <c r="H152" s="151">
        <v>0</v>
      </c>
    </row>
    <row r="153" spans="1:8" ht="18" hidden="1" customHeight="1" outlineLevel="1">
      <c r="A153" s="3" t="s">
        <v>455</v>
      </c>
      <c r="B153" s="148"/>
      <c r="C153" s="149">
        <v>0</v>
      </c>
      <c r="D153" s="149">
        <v>0</v>
      </c>
      <c r="E153" s="149">
        <v>0</v>
      </c>
      <c r="F153" s="150">
        <v>0</v>
      </c>
      <c r="G153" s="150">
        <v>0</v>
      </c>
      <c r="H153" s="151">
        <v>0</v>
      </c>
    </row>
    <row r="154" spans="1:8" ht="18" hidden="1" customHeight="1" outlineLevel="1">
      <c r="A154" s="3" t="s">
        <v>216</v>
      </c>
      <c r="B154" s="148"/>
      <c r="C154" s="149">
        <v>0</v>
      </c>
      <c r="D154" s="149">
        <v>0</v>
      </c>
      <c r="E154" s="149">
        <v>0</v>
      </c>
      <c r="F154" s="150">
        <v>0</v>
      </c>
      <c r="G154" s="150">
        <v>0</v>
      </c>
      <c r="H154" s="151">
        <v>0</v>
      </c>
    </row>
    <row r="155" spans="1:8" ht="18" hidden="1" customHeight="1" outlineLevel="1">
      <c r="A155" s="3" t="s">
        <v>217</v>
      </c>
      <c r="B155" s="148"/>
      <c r="C155" s="149">
        <v>15</v>
      </c>
      <c r="D155" s="149">
        <v>10</v>
      </c>
      <c r="E155" s="149">
        <v>0</v>
      </c>
      <c r="F155" s="150">
        <v>950125</v>
      </c>
      <c r="G155" s="150">
        <v>467794</v>
      </c>
      <c r="H155" s="151">
        <v>2699</v>
      </c>
    </row>
    <row r="156" spans="1:8" ht="18" hidden="1" customHeight="1" outlineLevel="1">
      <c r="A156" s="3" t="s">
        <v>218</v>
      </c>
      <c r="B156" s="148"/>
      <c r="C156" s="149">
        <v>0</v>
      </c>
      <c r="D156" s="149">
        <v>0</v>
      </c>
      <c r="E156" s="149">
        <v>0</v>
      </c>
      <c r="F156" s="150">
        <v>0</v>
      </c>
      <c r="G156" s="150">
        <v>0</v>
      </c>
      <c r="H156" s="151">
        <v>0</v>
      </c>
    </row>
    <row r="157" spans="1:8" ht="18" hidden="1" customHeight="1" outlineLevel="1">
      <c r="A157" s="3" t="s">
        <v>219</v>
      </c>
      <c r="B157" s="148"/>
      <c r="C157" s="149">
        <v>2</v>
      </c>
      <c r="D157" s="149">
        <v>0</v>
      </c>
      <c r="E157" s="149">
        <v>0</v>
      </c>
      <c r="F157" s="150">
        <v>500</v>
      </c>
      <c r="G157" s="150">
        <v>5155.5</v>
      </c>
      <c r="H157" s="151">
        <v>0</v>
      </c>
    </row>
    <row r="158" spans="1:8" ht="18" hidden="1" customHeight="1" outlineLevel="1">
      <c r="A158" s="3" t="s">
        <v>220</v>
      </c>
      <c r="B158" s="148"/>
      <c r="C158" s="149">
        <v>2</v>
      </c>
      <c r="D158" s="149">
        <v>2</v>
      </c>
      <c r="E158" s="149">
        <v>0</v>
      </c>
      <c r="F158" s="150">
        <v>-1467</v>
      </c>
      <c r="G158" s="150">
        <v>46756</v>
      </c>
      <c r="H158" s="151">
        <v>0</v>
      </c>
    </row>
    <row r="159" spans="1:8" ht="18" customHeight="1" collapsed="1">
      <c r="A159" s="3"/>
      <c r="B159" s="148" t="s">
        <v>356</v>
      </c>
      <c r="C159" s="152">
        <f>SUM(C135:C158)</f>
        <v>32</v>
      </c>
      <c r="D159" s="152">
        <f t="shared" ref="D159:H159" si="5">SUM(D135:D158)</f>
        <v>17</v>
      </c>
      <c r="E159" s="152">
        <f t="shared" si="5"/>
        <v>0</v>
      </c>
      <c r="F159" s="153">
        <f t="shared" si="5"/>
        <v>953283</v>
      </c>
      <c r="G159" s="153">
        <f t="shared" si="5"/>
        <v>567470.84</v>
      </c>
      <c r="H159" s="154">
        <f t="shared" si="5"/>
        <v>2699</v>
      </c>
    </row>
    <row r="160" spans="1:8" ht="18" hidden="1" customHeight="1" outlineLevel="1">
      <c r="A160" s="3" t="s">
        <v>273</v>
      </c>
      <c r="B160" s="148"/>
      <c r="C160" s="149">
        <v>0</v>
      </c>
      <c r="D160" s="149">
        <v>0</v>
      </c>
      <c r="E160" s="149">
        <v>0</v>
      </c>
      <c r="F160" s="150">
        <v>0</v>
      </c>
      <c r="G160" s="150">
        <v>0</v>
      </c>
      <c r="H160" s="151">
        <v>0</v>
      </c>
    </row>
    <row r="161" spans="1:8" ht="18" hidden="1" customHeight="1" outlineLevel="1">
      <c r="A161" s="3" t="s">
        <v>203</v>
      </c>
      <c r="B161" s="148"/>
      <c r="C161" s="149">
        <v>2</v>
      </c>
      <c r="D161" s="149">
        <v>2</v>
      </c>
      <c r="E161" s="149">
        <v>0</v>
      </c>
      <c r="F161" s="150">
        <v>0</v>
      </c>
      <c r="G161" s="150">
        <v>9577.5</v>
      </c>
      <c r="H161" s="151">
        <v>0</v>
      </c>
    </row>
    <row r="162" spans="1:8" ht="18" hidden="1" customHeight="1" outlineLevel="1">
      <c r="A162" s="3" t="s">
        <v>204</v>
      </c>
      <c r="B162" s="148"/>
      <c r="C162" s="149">
        <v>0</v>
      </c>
      <c r="D162" s="149">
        <v>0</v>
      </c>
      <c r="E162" s="149">
        <v>0</v>
      </c>
      <c r="F162" s="150">
        <v>0</v>
      </c>
      <c r="G162" s="150">
        <v>0</v>
      </c>
      <c r="H162" s="151">
        <v>0</v>
      </c>
    </row>
    <row r="163" spans="1:8" ht="18" hidden="1" customHeight="1" outlineLevel="1">
      <c r="A163" s="3" t="s">
        <v>267</v>
      </c>
      <c r="B163" s="148"/>
      <c r="C163" s="149">
        <v>0</v>
      </c>
      <c r="D163" s="149">
        <v>0</v>
      </c>
      <c r="E163" s="149">
        <v>0</v>
      </c>
      <c r="F163" s="150">
        <v>0</v>
      </c>
      <c r="G163" s="150">
        <v>0</v>
      </c>
      <c r="H163" s="151">
        <v>0</v>
      </c>
    </row>
    <row r="164" spans="1:8" ht="18" hidden="1" customHeight="1" outlineLevel="1">
      <c r="A164" s="3" t="s">
        <v>274</v>
      </c>
      <c r="B164" s="148"/>
      <c r="C164" s="149">
        <v>0</v>
      </c>
      <c r="D164" s="149">
        <v>0</v>
      </c>
      <c r="E164" s="149">
        <v>0</v>
      </c>
      <c r="F164" s="150">
        <v>0</v>
      </c>
      <c r="G164" s="150">
        <v>0</v>
      </c>
      <c r="H164" s="151">
        <v>0</v>
      </c>
    </row>
    <row r="165" spans="1:8" ht="18" hidden="1" customHeight="1" outlineLevel="1">
      <c r="A165" s="3" t="s">
        <v>275</v>
      </c>
      <c r="B165" s="148"/>
      <c r="C165" s="149">
        <v>0</v>
      </c>
      <c r="D165" s="149">
        <v>0</v>
      </c>
      <c r="E165" s="149">
        <v>0</v>
      </c>
      <c r="F165" s="150">
        <v>0</v>
      </c>
      <c r="G165" s="150">
        <v>0</v>
      </c>
      <c r="H165" s="151">
        <v>0</v>
      </c>
    </row>
    <row r="166" spans="1:8" ht="18" hidden="1" customHeight="1" outlineLevel="1">
      <c r="A166" s="3" t="s">
        <v>205</v>
      </c>
      <c r="B166" s="148"/>
      <c r="C166" s="149">
        <v>2</v>
      </c>
      <c r="D166" s="149">
        <v>4</v>
      </c>
      <c r="E166" s="149">
        <v>0</v>
      </c>
      <c r="F166" s="150">
        <v>0</v>
      </c>
      <c r="G166" s="150">
        <v>43329.599999999999</v>
      </c>
      <c r="H166" s="151">
        <v>0</v>
      </c>
    </row>
    <row r="167" spans="1:8" ht="18" hidden="1" customHeight="1" outlineLevel="1">
      <c r="A167" s="3" t="s">
        <v>206</v>
      </c>
      <c r="B167" s="148"/>
      <c r="C167" s="149">
        <v>1</v>
      </c>
      <c r="D167" s="149">
        <v>0</v>
      </c>
      <c r="E167" s="149">
        <v>0</v>
      </c>
      <c r="F167" s="150">
        <v>0</v>
      </c>
      <c r="G167" s="150">
        <v>0</v>
      </c>
      <c r="H167" s="151">
        <v>0</v>
      </c>
    </row>
    <row r="168" spans="1:8" ht="18" hidden="1" customHeight="1" outlineLevel="1">
      <c r="A168" s="3" t="s">
        <v>268</v>
      </c>
      <c r="B168" s="148"/>
      <c r="C168" s="149">
        <v>0</v>
      </c>
      <c r="D168" s="149">
        <v>0</v>
      </c>
      <c r="E168" s="149">
        <v>0</v>
      </c>
      <c r="F168" s="150">
        <v>0</v>
      </c>
      <c r="G168" s="150">
        <v>0</v>
      </c>
      <c r="H168" s="151">
        <v>0</v>
      </c>
    </row>
    <row r="169" spans="1:8" ht="18" hidden="1" customHeight="1" outlineLevel="1">
      <c r="A169" s="3" t="s">
        <v>207</v>
      </c>
      <c r="B169" s="148"/>
      <c r="C169" s="149">
        <v>7</v>
      </c>
      <c r="D169" s="149">
        <v>8</v>
      </c>
      <c r="E169" s="149">
        <v>0</v>
      </c>
      <c r="F169" s="150">
        <v>128500</v>
      </c>
      <c r="G169" s="150">
        <v>81662.39</v>
      </c>
      <c r="H169" s="151">
        <v>0</v>
      </c>
    </row>
    <row r="170" spans="1:8" ht="18" hidden="1" customHeight="1" outlineLevel="1">
      <c r="A170" s="3" t="s">
        <v>270</v>
      </c>
      <c r="B170" s="148"/>
      <c r="C170" s="149">
        <v>0</v>
      </c>
      <c r="D170" s="149">
        <v>0</v>
      </c>
      <c r="E170" s="149">
        <v>0</v>
      </c>
      <c r="F170" s="150">
        <v>0</v>
      </c>
      <c r="G170" s="150">
        <v>0</v>
      </c>
      <c r="H170" s="151">
        <v>0</v>
      </c>
    </row>
    <row r="171" spans="1:8" ht="18" hidden="1" customHeight="1" outlineLevel="1">
      <c r="A171" s="3" t="s">
        <v>208</v>
      </c>
      <c r="B171" s="148"/>
      <c r="C171" s="149">
        <v>3</v>
      </c>
      <c r="D171" s="149">
        <v>0</v>
      </c>
      <c r="E171" s="149">
        <v>0</v>
      </c>
      <c r="F171" s="150">
        <v>0</v>
      </c>
      <c r="G171" s="150">
        <v>7500</v>
      </c>
      <c r="H171" s="151">
        <v>0</v>
      </c>
    </row>
    <row r="172" spans="1:8" ht="18" hidden="1" customHeight="1" outlineLevel="1">
      <c r="A172" s="3" t="s">
        <v>209</v>
      </c>
      <c r="B172" s="148"/>
      <c r="C172" s="149">
        <v>0</v>
      </c>
      <c r="D172" s="149">
        <v>0</v>
      </c>
      <c r="E172" s="149">
        <v>0</v>
      </c>
      <c r="F172" s="150">
        <v>0</v>
      </c>
      <c r="G172" s="150">
        <v>0</v>
      </c>
      <c r="H172" s="151">
        <v>0</v>
      </c>
    </row>
    <row r="173" spans="1:8" ht="18" hidden="1" customHeight="1" outlineLevel="1">
      <c r="A173" s="3" t="s">
        <v>454</v>
      </c>
      <c r="B173" s="148"/>
      <c r="C173" s="149">
        <v>0</v>
      </c>
      <c r="D173" s="149">
        <v>0</v>
      </c>
      <c r="E173" s="149">
        <v>0</v>
      </c>
      <c r="F173" s="150">
        <v>0</v>
      </c>
      <c r="G173" s="150">
        <v>0</v>
      </c>
      <c r="H173" s="151">
        <v>0</v>
      </c>
    </row>
    <row r="174" spans="1:8" ht="18" hidden="1" customHeight="1" outlineLevel="1">
      <c r="A174" s="3" t="s">
        <v>211</v>
      </c>
      <c r="B174" s="148"/>
      <c r="C174" s="149">
        <v>0</v>
      </c>
      <c r="D174" s="149">
        <v>0</v>
      </c>
      <c r="E174" s="149">
        <v>0</v>
      </c>
      <c r="F174" s="150">
        <v>0</v>
      </c>
      <c r="G174" s="150">
        <v>0</v>
      </c>
      <c r="H174" s="151">
        <v>0</v>
      </c>
    </row>
    <row r="175" spans="1:8" ht="18" hidden="1" customHeight="1" outlineLevel="1">
      <c r="A175" s="3" t="s">
        <v>212</v>
      </c>
      <c r="B175" s="148"/>
      <c r="C175" s="149">
        <v>0</v>
      </c>
      <c r="D175" s="149">
        <v>0</v>
      </c>
      <c r="E175" s="149">
        <v>0</v>
      </c>
      <c r="F175" s="150">
        <v>0</v>
      </c>
      <c r="G175" s="150">
        <v>0</v>
      </c>
      <c r="H175" s="151">
        <v>0</v>
      </c>
    </row>
    <row r="176" spans="1:8" ht="18" hidden="1" customHeight="1" outlineLevel="1">
      <c r="A176" s="3" t="s">
        <v>213</v>
      </c>
      <c r="B176" s="148"/>
      <c r="C176" s="149">
        <v>0</v>
      </c>
      <c r="D176" s="149">
        <v>0</v>
      </c>
      <c r="E176" s="149">
        <v>0</v>
      </c>
      <c r="F176" s="150">
        <v>0</v>
      </c>
      <c r="G176" s="150">
        <v>0</v>
      </c>
      <c r="H176" s="151">
        <v>0</v>
      </c>
    </row>
    <row r="177" spans="1:8" ht="18" hidden="1" customHeight="1" outlineLevel="1">
      <c r="A177" s="3" t="s">
        <v>214</v>
      </c>
      <c r="B177" s="148"/>
      <c r="C177" s="149">
        <v>0</v>
      </c>
      <c r="D177" s="149">
        <v>0</v>
      </c>
      <c r="E177" s="149">
        <v>0</v>
      </c>
      <c r="F177" s="150">
        <v>0</v>
      </c>
      <c r="G177" s="150">
        <v>0</v>
      </c>
      <c r="H177" s="151">
        <v>0</v>
      </c>
    </row>
    <row r="178" spans="1:8" ht="18" hidden="1" customHeight="1" outlineLevel="1">
      <c r="A178" s="3" t="s">
        <v>455</v>
      </c>
      <c r="B178" s="148"/>
      <c r="C178" s="149">
        <v>0</v>
      </c>
      <c r="D178" s="149">
        <v>0</v>
      </c>
      <c r="E178" s="149">
        <v>0</v>
      </c>
      <c r="F178" s="150">
        <v>0</v>
      </c>
      <c r="G178" s="150">
        <v>0</v>
      </c>
      <c r="H178" s="151">
        <v>0</v>
      </c>
    </row>
    <row r="179" spans="1:8" ht="18" hidden="1" customHeight="1" outlineLevel="1">
      <c r="A179" s="3" t="s">
        <v>216</v>
      </c>
      <c r="B179" s="148"/>
      <c r="C179" s="149">
        <v>0</v>
      </c>
      <c r="D179" s="149">
        <v>0</v>
      </c>
      <c r="E179" s="149">
        <v>0</v>
      </c>
      <c r="F179" s="150">
        <v>0</v>
      </c>
      <c r="G179" s="150">
        <v>0</v>
      </c>
      <c r="H179" s="151">
        <v>0</v>
      </c>
    </row>
    <row r="180" spans="1:8" ht="18" hidden="1" customHeight="1" outlineLevel="1">
      <c r="A180" s="3" t="s">
        <v>217</v>
      </c>
      <c r="B180" s="148"/>
      <c r="C180" s="149">
        <v>0</v>
      </c>
      <c r="D180" s="149">
        <v>0</v>
      </c>
      <c r="E180" s="149">
        <v>0</v>
      </c>
      <c r="F180" s="150">
        <v>0</v>
      </c>
      <c r="G180" s="150">
        <v>0</v>
      </c>
      <c r="H180" s="151">
        <v>0</v>
      </c>
    </row>
    <row r="181" spans="1:8" ht="18" hidden="1" customHeight="1" outlineLevel="1">
      <c r="A181" s="3" t="s">
        <v>218</v>
      </c>
      <c r="B181" s="148"/>
      <c r="C181" s="149">
        <v>0</v>
      </c>
      <c r="D181" s="149">
        <v>0</v>
      </c>
      <c r="E181" s="149">
        <v>0</v>
      </c>
      <c r="F181" s="150">
        <v>0</v>
      </c>
      <c r="G181" s="150">
        <v>0</v>
      </c>
      <c r="H181" s="151">
        <v>0</v>
      </c>
    </row>
    <row r="182" spans="1:8" ht="18" hidden="1" customHeight="1" outlineLevel="1">
      <c r="A182" s="3" t="s">
        <v>219</v>
      </c>
      <c r="B182" s="148"/>
      <c r="C182" s="149">
        <v>0</v>
      </c>
      <c r="D182" s="149">
        <v>0</v>
      </c>
      <c r="E182" s="149">
        <v>0</v>
      </c>
      <c r="F182" s="150">
        <v>0</v>
      </c>
      <c r="G182" s="150">
        <v>0</v>
      </c>
      <c r="H182" s="151">
        <v>0</v>
      </c>
    </row>
    <row r="183" spans="1:8" ht="18" hidden="1" customHeight="1" outlineLevel="1">
      <c r="A183" s="3" t="s">
        <v>220</v>
      </c>
      <c r="B183" s="148"/>
      <c r="C183" s="149">
        <v>0</v>
      </c>
      <c r="D183" s="149">
        <v>0</v>
      </c>
      <c r="E183" s="149">
        <v>0</v>
      </c>
      <c r="F183" s="150">
        <v>0</v>
      </c>
      <c r="G183" s="150">
        <v>0</v>
      </c>
      <c r="H183" s="151">
        <v>0</v>
      </c>
    </row>
    <row r="184" spans="1:8" ht="18" customHeight="1" collapsed="1">
      <c r="A184" s="3"/>
      <c r="B184" s="148" t="s">
        <v>357</v>
      </c>
      <c r="C184" s="152">
        <f>SUM(C160:C183)</f>
        <v>15</v>
      </c>
      <c r="D184" s="152">
        <f t="shared" ref="D184:H184" si="6">SUM(D160:D183)</f>
        <v>14</v>
      </c>
      <c r="E184" s="152">
        <f t="shared" si="6"/>
        <v>0</v>
      </c>
      <c r="F184" s="153">
        <f t="shared" si="6"/>
        <v>128500</v>
      </c>
      <c r="G184" s="153">
        <f t="shared" si="6"/>
        <v>142069.49</v>
      </c>
      <c r="H184" s="154">
        <f t="shared" si="6"/>
        <v>0</v>
      </c>
    </row>
    <row r="185" spans="1:8" ht="18" hidden="1" customHeight="1" outlineLevel="1">
      <c r="A185" s="3" t="s">
        <v>273</v>
      </c>
      <c r="B185" s="148"/>
      <c r="C185" s="149">
        <v>0</v>
      </c>
      <c r="D185" s="149">
        <v>0</v>
      </c>
      <c r="E185" s="149">
        <v>0</v>
      </c>
      <c r="F185" s="150">
        <v>0</v>
      </c>
      <c r="G185" s="150">
        <v>0</v>
      </c>
      <c r="H185" s="151">
        <v>0</v>
      </c>
    </row>
    <row r="186" spans="1:8" ht="18" hidden="1" customHeight="1" outlineLevel="1">
      <c r="A186" s="3" t="s">
        <v>203</v>
      </c>
      <c r="B186" s="148"/>
      <c r="C186" s="149">
        <v>0</v>
      </c>
      <c r="D186" s="149">
        <v>4</v>
      </c>
      <c r="E186" s="149">
        <v>0</v>
      </c>
      <c r="F186" s="150">
        <v>-5500</v>
      </c>
      <c r="G186" s="150">
        <v>18153.29</v>
      </c>
      <c r="H186" s="151">
        <v>0</v>
      </c>
    </row>
    <row r="187" spans="1:8" ht="18" hidden="1" customHeight="1" outlineLevel="1">
      <c r="A187" s="3" t="s">
        <v>204</v>
      </c>
      <c r="B187" s="148"/>
      <c r="C187" s="149">
        <v>2</v>
      </c>
      <c r="D187" s="149">
        <v>1</v>
      </c>
      <c r="E187" s="149">
        <v>0</v>
      </c>
      <c r="F187" s="150">
        <v>14750</v>
      </c>
      <c r="G187" s="150">
        <v>0</v>
      </c>
      <c r="H187" s="151">
        <v>0</v>
      </c>
    </row>
    <row r="188" spans="1:8" ht="18" hidden="1" customHeight="1" outlineLevel="1">
      <c r="A188" s="3" t="s">
        <v>267</v>
      </c>
      <c r="B188" s="148"/>
      <c r="C188" s="149">
        <v>0</v>
      </c>
      <c r="D188" s="149">
        <v>0</v>
      </c>
      <c r="E188" s="149">
        <v>0</v>
      </c>
      <c r="F188" s="150">
        <v>0</v>
      </c>
      <c r="G188" s="150">
        <v>0</v>
      </c>
      <c r="H188" s="151">
        <v>0</v>
      </c>
    </row>
    <row r="189" spans="1:8" ht="18" hidden="1" customHeight="1" outlineLevel="1">
      <c r="A189" s="3" t="s">
        <v>274</v>
      </c>
      <c r="B189" s="148"/>
      <c r="C189" s="149">
        <v>0</v>
      </c>
      <c r="D189" s="149">
        <v>0</v>
      </c>
      <c r="E189" s="149">
        <v>0</v>
      </c>
      <c r="F189" s="150">
        <v>0</v>
      </c>
      <c r="G189" s="150">
        <v>0</v>
      </c>
      <c r="H189" s="151">
        <v>0</v>
      </c>
    </row>
    <row r="190" spans="1:8" ht="18" hidden="1" customHeight="1" outlineLevel="1">
      <c r="A190" s="3" t="s">
        <v>275</v>
      </c>
      <c r="B190" s="148"/>
      <c r="C190" s="149">
        <v>0</v>
      </c>
      <c r="D190" s="149">
        <v>0</v>
      </c>
      <c r="E190" s="149">
        <v>0</v>
      </c>
      <c r="F190" s="150">
        <v>0</v>
      </c>
      <c r="G190" s="150">
        <v>0</v>
      </c>
      <c r="H190" s="151">
        <v>0</v>
      </c>
    </row>
    <row r="191" spans="1:8" ht="18" hidden="1" customHeight="1" outlineLevel="1">
      <c r="A191" s="3" t="s">
        <v>205</v>
      </c>
      <c r="B191" s="148"/>
      <c r="C191" s="149">
        <v>2</v>
      </c>
      <c r="D191" s="149">
        <v>3</v>
      </c>
      <c r="E191" s="149">
        <v>0</v>
      </c>
      <c r="F191" s="150">
        <v>0</v>
      </c>
      <c r="G191" s="150">
        <v>292.7</v>
      </c>
      <c r="H191" s="151">
        <v>0</v>
      </c>
    </row>
    <row r="192" spans="1:8" ht="18" hidden="1" customHeight="1" outlineLevel="1">
      <c r="A192" s="3" t="s">
        <v>206</v>
      </c>
      <c r="B192" s="148"/>
      <c r="C192" s="149">
        <v>0</v>
      </c>
      <c r="D192" s="149">
        <v>0</v>
      </c>
      <c r="E192" s="149">
        <v>0</v>
      </c>
      <c r="F192" s="150">
        <v>0</v>
      </c>
      <c r="G192" s="150">
        <v>0</v>
      </c>
      <c r="H192" s="151">
        <v>0</v>
      </c>
    </row>
    <row r="193" spans="1:8" ht="18" hidden="1" customHeight="1" outlineLevel="1">
      <c r="A193" s="3" t="s">
        <v>268</v>
      </c>
      <c r="B193" s="148"/>
      <c r="C193" s="149">
        <v>0</v>
      </c>
      <c r="D193" s="149">
        <v>0</v>
      </c>
      <c r="E193" s="149">
        <v>0</v>
      </c>
      <c r="F193" s="150">
        <v>0</v>
      </c>
      <c r="G193" s="150">
        <v>0</v>
      </c>
      <c r="H193" s="151">
        <v>0</v>
      </c>
    </row>
    <row r="194" spans="1:8" ht="18" hidden="1" customHeight="1" outlineLevel="1">
      <c r="A194" s="3" t="s">
        <v>207</v>
      </c>
      <c r="B194" s="148"/>
      <c r="C194" s="149">
        <v>10</v>
      </c>
      <c r="D194" s="149">
        <v>12</v>
      </c>
      <c r="E194" s="149">
        <v>0</v>
      </c>
      <c r="F194" s="150">
        <v>0</v>
      </c>
      <c r="G194" s="150">
        <v>76038.5</v>
      </c>
      <c r="H194" s="151">
        <v>0</v>
      </c>
    </row>
    <row r="195" spans="1:8" ht="18" hidden="1" customHeight="1" outlineLevel="1">
      <c r="A195" s="3" t="s">
        <v>270</v>
      </c>
      <c r="B195" s="148"/>
      <c r="C195" s="149">
        <v>0</v>
      </c>
      <c r="D195" s="149">
        <v>0</v>
      </c>
      <c r="E195" s="149">
        <v>0</v>
      </c>
      <c r="F195" s="150">
        <v>0</v>
      </c>
      <c r="G195" s="150">
        <v>0</v>
      </c>
      <c r="H195" s="151">
        <v>0</v>
      </c>
    </row>
    <row r="196" spans="1:8" ht="18" hidden="1" customHeight="1" outlineLevel="1">
      <c r="A196" s="3" t="s">
        <v>208</v>
      </c>
      <c r="B196" s="148"/>
      <c r="C196" s="149">
        <v>0</v>
      </c>
      <c r="D196" s="149">
        <v>0</v>
      </c>
      <c r="E196" s="149">
        <v>0</v>
      </c>
      <c r="F196" s="150">
        <v>0</v>
      </c>
      <c r="G196" s="150">
        <v>-6505.5</v>
      </c>
      <c r="H196" s="151">
        <v>0</v>
      </c>
    </row>
    <row r="197" spans="1:8" ht="18" hidden="1" customHeight="1" outlineLevel="1">
      <c r="A197" s="3" t="s">
        <v>209</v>
      </c>
      <c r="B197" s="148"/>
      <c r="C197" s="149">
        <v>0</v>
      </c>
      <c r="D197" s="149">
        <v>0</v>
      </c>
      <c r="E197" s="149">
        <v>0</v>
      </c>
      <c r="F197" s="150">
        <v>0</v>
      </c>
      <c r="G197" s="150">
        <v>0</v>
      </c>
      <c r="H197" s="151">
        <v>0</v>
      </c>
    </row>
    <row r="198" spans="1:8" ht="18" hidden="1" customHeight="1" outlineLevel="1">
      <c r="A198" s="3" t="s">
        <v>454</v>
      </c>
      <c r="B198" s="148"/>
      <c r="C198" s="149">
        <v>0</v>
      </c>
      <c r="D198" s="149">
        <v>0</v>
      </c>
      <c r="E198" s="149">
        <v>0</v>
      </c>
      <c r="F198" s="150">
        <v>0</v>
      </c>
      <c r="G198" s="150">
        <v>0</v>
      </c>
      <c r="H198" s="151">
        <v>0</v>
      </c>
    </row>
    <row r="199" spans="1:8" ht="18" hidden="1" customHeight="1" outlineLevel="1">
      <c r="A199" s="3" t="s">
        <v>211</v>
      </c>
      <c r="B199" s="148"/>
      <c r="C199" s="149">
        <v>2</v>
      </c>
      <c r="D199" s="149">
        <v>1</v>
      </c>
      <c r="E199" s="149">
        <v>0</v>
      </c>
      <c r="F199" s="150">
        <v>0</v>
      </c>
      <c r="G199" s="150">
        <v>350</v>
      </c>
      <c r="H199" s="151">
        <v>0</v>
      </c>
    </row>
    <row r="200" spans="1:8" ht="18" hidden="1" customHeight="1" outlineLevel="1">
      <c r="A200" s="3" t="s">
        <v>212</v>
      </c>
      <c r="B200" s="148"/>
      <c r="C200" s="149">
        <v>0</v>
      </c>
      <c r="D200" s="149">
        <v>0</v>
      </c>
      <c r="E200" s="149">
        <v>0</v>
      </c>
      <c r="F200" s="150">
        <v>0</v>
      </c>
      <c r="G200" s="150">
        <v>0</v>
      </c>
      <c r="H200" s="151">
        <v>0</v>
      </c>
    </row>
    <row r="201" spans="1:8" ht="18" hidden="1" customHeight="1" outlineLevel="1">
      <c r="A201" s="3" t="s">
        <v>213</v>
      </c>
      <c r="B201" s="148"/>
      <c r="C201" s="149">
        <v>0</v>
      </c>
      <c r="D201" s="149">
        <v>0</v>
      </c>
      <c r="E201" s="149">
        <v>0</v>
      </c>
      <c r="F201" s="150">
        <v>0</v>
      </c>
      <c r="G201" s="150">
        <v>0</v>
      </c>
      <c r="H201" s="151">
        <v>0</v>
      </c>
    </row>
    <row r="202" spans="1:8" ht="18" hidden="1" customHeight="1" outlineLevel="1">
      <c r="A202" s="3" t="s">
        <v>214</v>
      </c>
      <c r="B202" s="148"/>
      <c r="C202" s="149">
        <v>0</v>
      </c>
      <c r="D202" s="149">
        <v>0</v>
      </c>
      <c r="E202" s="149">
        <v>0</v>
      </c>
      <c r="F202" s="150">
        <v>0</v>
      </c>
      <c r="G202" s="150">
        <v>0</v>
      </c>
      <c r="H202" s="151">
        <v>0</v>
      </c>
    </row>
    <row r="203" spans="1:8" ht="18" hidden="1" customHeight="1" outlineLevel="1">
      <c r="A203" s="3" t="s">
        <v>455</v>
      </c>
      <c r="B203" s="148"/>
      <c r="C203" s="149">
        <v>0</v>
      </c>
      <c r="D203" s="149">
        <v>0</v>
      </c>
      <c r="E203" s="149">
        <v>0</v>
      </c>
      <c r="F203" s="150">
        <v>0</v>
      </c>
      <c r="G203" s="150">
        <v>0</v>
      </c>
      <c r="H203" s="151">
        <v>0</v>
      </c>
    </row>
    <row r="204" spans="1:8" ht="18" hidden="1" customHeight="1" outlineLevel="1">
      <c r="A204" s="3" t="s">
        <v>216</v>
      </c>
      <c r="B204" s="148"/>
      <c r="C204" s="149">
        <v>0</v>
      </c>
      <c r="D204" s="149">
        <v>0</v>
      </c>
      <c r="E204" s="149">
        <v>0</v>
      </c>
      <c r="F204" s="150">
        <v>0</v>
      </c>
      <c r="G204" s="150">
        <v>0</v>
      </c>
      <c r="H204" s="151">
        <v>0</v>
      </c>
    </row>
    <row r="205" spans="1:8" ht="18" hidden="1" customHeight="1" outlineLevel="1">
      <c r="A205" s="3" t="s">
        <v>217</v>
      </c>
      <c r="B205" s="148"/>
      <c r="C205" s="149">
        <v>0</v>
      </c>
      <c r="D205" s="149">
        <v>0</v>
      </c>
      <c r="E205" s="149">
        <v>0</v>
      </c>
      <c r="F205" s="150">
        <v>0</v>
      </c>
      <c r="G205" s="150">
        <v>0</v>
      </c>
      <c r="H205" s="151">
        <v>0</v>
      </c>
    </row>
    <row r="206" spans="1:8" ht="18" hidden="1" customHeight="1" outlineLevel="1">
      <c r="A206" s="3" t="s">
        <v>218</v>
      </c>
      <c r="B206" s="148"/>
      <c r="C206" s="149">
        <v>6</v>
      </c>
      <c r="D206" s="149">
        <v>10</v>
      </c>
      <c r="E206" s="149">
        <v>2</v>
      </c>
      <c r="F206" s="150">
        <v>10000</v>
      </c>
      <c r="G206" s="150">
        <v>38226.5</v>
      </c>
      <c r="H206" s="151">
        <v>0</v>
      </c>
    </row>
    <row r="207" spans="1:8" ht="18" hidden="1" customHeight="1" outlineLevel="1">
      <c r="A207" s="3" t="s">
        <v>219</v>
      </c>
      <c r="B207" s="148"/>
      <c r="C207" s="149">
        <v>0</v>
      </c>
      <c r="D207" s="149">
        <v>0</v>
      </c>
      <c r="E207" s="149">
        <v>0</v>
      </c>
      <c r="F207" s="150">
        <v>0</v>
      </c>
      <c r="G207" s="150">
        <v>0</v>
      </c>
      <c r="H207" s="151">
        <v>0</v>
      </c>
    </row>
    <row r="208" spans="1:8" ht="18" hidden="1" customHeight="1" outlineLevel="1">
      <c r="A208" s="3" t="s">
        <v>220</v>
      </c>
      <c r="B208" s="148"/>
      <c r="C208" s="149">
        <v>0</v>
      </c>
      <c r="D208" s="149">
        <v>0</v>
      </c>
      <c r="E208" s="149">
        <v>0</v>
      </c>
      <c r="F208" s="150">
        <v>0</v>
      </c>
      <c r="G208" s="150">
        <v>0</v>
      </c>
      <c r="H208" s="151">
        <v>0</v>
      </c>
    </row>
    <row r="209" spans="1:8" ht="18" customHeight="1" collapsed="1">
      <c r="A209" s="3"/>
      <c r="B209" s="148" t="s">
        <v>358</v>
      </c>
      <c r="C209" s="152">
        <f>SUM(C185:C208)</f>
        <v>22</v>
      </c>
      <c r="D209" s="152">
        <f t="shared" ref="D209:H209" si="7">SUM(D185:D208)</f>
        <v>31</v>
      </c>
      <c r="E209" s="152">
        <f t="shared" si="7"/>
        <v>2</v>
      </c>
      <c r="F209" s="153">
        <f t="shared" si="7"/>
        <v>19250</v>
      </c>
      <c r="G209" s="153">
        <f t="shared" si="7"/>
        <v>126555.49</v>
      </c>
      <c r="H209" s="154">
        <f t="shared" si="7"/>
        <v>0</v>
      </c>
    </row>
    <row r="210" spans="1:8" ht="18" hidden="1" customHeight="1" outlineLevel="1">
      <c r="A210" s="3" t="s">
        <v>273</v>
      </c>
      <c r="B210" s="148"/>
      <c r="C210" s="149">
        <v>0</v>
      </c>
      <c r="D210" s="149">
        <v>0</v>
      </c>
      <c r="E210" s="149">
        <v>0</v>
      </c>
      <c r="F210" s="150">
        <v>0</v>
      </c>
      <c r="G210" s="150">
        <v>0</v>
      </c>
      <c r="H210" s="151">
        <v>0</v>
      </c>
    </row>
    <row r="211" spans="1:8" ht="18" hidden="1" customHeight="1" outlineLevel="1">
      <c r="A211" s="3" t="s">
        <v>203</v>
      </c>
      <c r="B211" s="148"/>
      <c r="C211" s="149">
        <v>6</v>
      </c>
      <c r="D211" s="149">
        <v>0</v>
      </c>
      <c r="E211" s="149">
        <v>0</v>
      </c>
      <c r="F211" s="150">
        <v>0</v>
      </c>
      <c r="G211" s="150">
        <v>0</v>
      </c>
      <c r="H211" s="151">
        <v>0</v>
      </c>
    </row>
    <row r="212" spans="1:8" ht="18" hidden="1" customHeight="1" outlineLevel="1">
      <c r="A212" s="3" t="s">
        <v>204</v>
      </c>
      <c r="B212" s="148"/>
      <c r="C212" s="149">
        <v>0</v>
      </c>
      <c r="D212" s="149">
        <v>0</v>
      </c>
      <c r="E212" s="149">
        <v>0</v>
      </c>
      <c r="F212" s="150">
        <v>0</v>
      </c>
      <c r="G212" s="150">
        <v>0</v>
      </c>
      <c r="H212" s="151">
        <v>0</v>
      </c>
    </row>
    <row r="213" spans="1:8" ht="18" hidden="1" customHeight="1" outlineLevel="1">
      <c r="A213" s="3" t="s">
        <v>267</v>
      </c>
      <c r="B213" s="148"/>
      <c r="C213" s="149">
        <v>0</v>
      </c>
      <c r="D213" s="149">
        <v>0</v>
      </c>
      <c r="E213" s="149">
        <v>0</v>
      </c>
      <c r="F213" s="150">
        <v>0</v>
      </c>
      <c r="G213" s="150">
        <v>0</v>
      </c>
      <c r="H213" s="151">
        <v>0</v>
      </c>
    </row>
    <row r="214" spans="1:8" ht="18" hidden="1" customHeight="1" outlineLevel="1">
      <c r="A214" s="3" t="s">
        <v>274</v>
      </c>
      <c r="B214" s="148"/>
      <c r="C214" s="149">
        <v>0</v>
      </c>
      <c r="D214" s="149">
        <v>0</v>
      </c>
      <c r="E214" s="149">
        <v>0</v>
      </c>
      <c r="F214" s="150">
        <v>0</v>
      </c>
      <c r="G214" s="150">
        <v>0</v>
      </c>
      <c r="H214" s="151">
        <v>0</v>
      </c>
    </row>
    <row r="215" spans="1:8" ht="18" hidden="1" customHeight="1" outlineLevel="1">
      <c r="A215" s="3" t="s">
        <v>275</v>
      </c>
      <c r="B215" s="148"/>
      <c r="C215" s="149">
        <v>0</v>
      </c>
      <c r="D215" s="149">
        <v>0</v>
      </c>
      <c r="E215" s="149">
        <v>0</v>
      </c>
      <c r="F215" s="150">
        <v>0</v>
      </c>
      <c r="G215" s="150">
        <v>0</v>
      </c>
      <c r="H215" s="151">
        <v>0</v>
      </c>
    </row>
    <row r="216" spans="1:8" ht="18" hidden="1" customHeight="1" outlineLevel="1">
      <c r="A216" s="3" t="s">
        <v>205</v>
      </c>
      <c r="B216" s="148"/>
      <c r="C216" s="149">
        <v>1</v>
      </c>
      <c r="D216" s="149">
        <v>2</v>
      </c>
      <c r="E216" s="149">
        <v>0</v>
      </c>
      <c r="F216" s="150">
        <v>55000</v>
      </c>
      <c r="G216" s="150">
        <v>13</v>
      </c>
      <c r="H216" s="151">
        <v>0</v>
      </c>
    </row>
    <row r="217" spans="1:8" ht="18" hidden="1" customHeight="1" outlineLevel="1">
      <c r="A217" s="3" t="s">
        <v>206</v>
      </c>
      <c r="B217" s="148"/>
      <c r="C217" s="149">
        <v>0</v>
      </c>
      <c r="D217" s="149">
        <v>0</v>
      </c>
      <c r="E217" s="149">
        <v>0</v>
      </c>
      <c r="F217" s="150">
        <v>0</v>
      </c>
      <c r="G217" s="150">
        <v>0</v>
      </c>
      <c r="H217" s="151">
        <v>0</v>
      </c>
    </row>
    <row r="218" spans="1:8" ht="18" hidden="1" customHeight="1" outlineLevel="1">
      <c r="A218" s="3" t="s">
        <v>268</v>
      </c>
      <c r="B218" s="148"/>
      <c r="C218" s="149">
        <v>0</v>
      </c>
      <c r="D218" s="149">
        <v>0</v>
      </c>
      <c r="E218" s="149">
        <v>0</v>
      </c>
      <c r="F218" s="150">
        <v>0</v>
      </c>
      <c r="G218" s="150">
        <v>0</v>
      </c>
      <c r="H218" s="151">
        <v>0</v>
      </c>
    </row>
    <row r="219" spans="1:8" ht="18" hidden="1" customHeight="1" outlineLevel="1">
      <c r="A219" s="3" t="s">
        <v>207</v>
      </c>
      <c r="B219" s="148"/>
      <c r="C219" s="149">
        <v>5</v>
      </c>
      <c r="D219" s="149">
        <v>4</v>
      </c>
      <c r="E219" s="149">
        <v>0</v>
      </c>
      <c r="F219" s="150">
        <v>3324</v>
      </c>
      <c r="G219" s="150">
        <v>23838</v>
      </c>
      <c r="H219" s="151">
        <v>0</v>
      </c>
    </row>
    <row r="220" spans="1:8" ht="18" hidden="1" customHeight="1" outlineLevel="1">
      <c r="A220" s="3" t="s">
        <v>270</v>
      </c>
      <c r="B220" s="148"/>
      <c r="C220" s="149">
        <v>0</v>
      </c>
      <c r="D220" s="149">
        <v>0</v>
      </c>
      <c r="E220" s="149">
        <v>0</v>
      </c>
      <c r="F220" s="150">
        <v>0</v>
      </c>
      <c r="G220" s="150">
        <v>0</v>
      </c>
      <c r="H220" s="151">
        <v>0</v>
      </c>
    </row>
    <row r="221" spans="1:8" ht="18" hidden="1" customHeight="1" outlineLevel="1">
      <c r="A221" s="3" t="s">
        <v>208</v>
      </c>
      <c r="B221" s="148"/>
      <c r="C221" s="149">
        <v>0</v>
      </c>
      <c r="D221" s="149">
        <v>0</v>
      </c>
      <c r="E221" s="149">
        <v>0</v>
      </c>
      <c r="F221" s="150">
        <v>0</v>
      </c>
      <c r="G221" s="150">
        <v>0</v>
      </c>
      <c r="H221" s="151">
        <v>0</v>
      </c>
    </row>
    <row r="222" spans="1:8" ht="18" hidden="1" customHeight="1" outlineLevel="1">
      <c r="A222" s="3" t="s">
        <v>209</v>
      </c>
      <c r="B222" s="148"/>
      <c r="C222" s="149">
        <v>0</v>
      </c>
      <c r="D222" s="149">
        <v>0</v>
      </c>
      <c r="E222" s="149">
        <v>0</v>
      </c>
      <c r="F222" s="150">
        <v>0</v>
      </c>
      <c r="G222" s="150">
        <v>0</v>
      </c>
      <c r="H222" s="151">
        <v>0</v>
      </c>
    </row>
    <row r="223" spans="1:8" ht="18" hidden="1" customHeight="1" outlineLevel="1">
      <c r="A223" s="3" t="s">
        <v>454</v>
      </c>
      <c r="B223" s="148"/>
      <c r="C223" s="149">
        <v>0</v>
      </c>
      <c r="D223" s="149">
        <v>0</v>
      </c>
      <c r="E223" s="149">
        <v>0</v>
      </c>
      <c r="F223" s="150">
        <v>0</v>
      </c>
      <c r="G223" s="150">
        <v>0</v>
      </c>
      <c r="H223" s="151">
        <v>0</v>
      </c>
    </row>
    <row r="224" spans="1:8" ht="18" hidden="1" customHeight="1" outlineLevel="1">
      <c r="A224" s="3" t="s">
        <v>211</v>
      </c>
      <c r="B224" s="148"/>
      <c r="C224" s="149">
        <v>0</v>
      </c>
      <c r="D224" s="149">
        <v>0</v>
      </c>
      <c r="E224" s="149">
        <v>0</v>
      </c>
      <c r="F224" s="150">
        <v>0</v>
      </c>
      <c r="G224" s="150">
        <v>0</v>
      </c>
      <c r="H224" s="151">
        <v>0</v>
      </c>
    </row>
    <row r="225" spans="1:8" ht="18" hidden="1" customHeight="1" outlineLevel="1">
      <c r="A225" s="3" t="s">
        <v>212</v>
      </c>
      <c r="B225" s="148"/>
      <c r="C225" s="149">
        <v>0</v>
      </c>
      <c r="D225" s="149">
        <v>0</v>
      </c>
      <c r="E225" s="149">
        <v>0</v>
      </c>
      <c r="F225" s="150">
        <v>0</v>
      </c>
      <c r="G225" s="150">
        <v>0</v>
      </c>
      <c r="H225" s="151">
        <v>0</v>
      </c>
    </row>
    <row r="226" spans="1:8" ht="18" hidden="1" customHeight="1" outlineLevel="1">
      <c r="A226" s="3" t="s">
        <v>213</v>
      </c>
      <c r="B226" s="148"/>
      <c r="C226" s="149">
        <v>0</v>
      </c>
      <c r="D226" s="149">
        <v>0</v>
      </c>
      <c r="E226" s="149">
        <v>0</v>
      </c>
      <c r="F226" s="150">
        <v>0</v>
      </c>
      <c r="G226" s="150">
        <v>0</v>
      </c>
      <c r="H226" s="151">
        <v>0</v>
      </c>
    </row>
    <row r="227" spans="1:8" ht="18" hidden="1" customHeight="1" outlineLevel="1">
      <c r="A227" s="3" t="s">
        <v>214</v>
      </c>
      <c r="B227" s="148"/>
      <c r="C227" s="149">
        <v>0</v>
      </c>
      <c r="D227" s="149">
        <v>0</v>
      </c>
      <c r="E227" s="149">
        <v>0</v>
      </c>
      <c r="F227" s="150">
        <v>0</v>
      </c>
      <c r="G227" s="150">
        <v>0</v>
      </c>
      <c r="H227" s="151">
        <v>0</v>
      </c>
    </row>
    <row r="228" spans="1:8" ht="18" hidden="1" customHeight="1" outlineLevel="1">
      <c r="A228" s="3" t="s">
        <v>455</v>
      </c>
      <c r="B228" s="148"/>
      <c r="C228" s="149">
        <v>0</v>
      </c>
      <c r="D228" s="149">
        <v>0</v>
      </c>
      <c r="E228" s="149">
        <v>0</v>
      </c>
      <c r="F228" s="150">
        <v>0</v>
      </c>
      <c r="G228" s="150">
        <v>0</v>
      </c>
      <c r="H228" s="151">
        <v>0</v>
      </c>
    </row>
    <row r="229" spans="1:8" ht="18" hidden="1" customHeight="1" outlineLevel="1">
      <c r="A229" s="3" t="s">
        <v>216</v>
      </c>
      <c r="B229" s="148"/>
      <c r="C229" s="149">
        <v>0</v>
      </c>
      <c r="D229" s="149">
        <v>0</v>
      </c>
      <c r="E229" s="149">
        <v>0</v>
      </c>
      <c r="F229" s="150">
        <v>0</v>
      </c>
      <c r="G229" s="150">
        <v>0</v>
      </c>
      <c r="H229" s="151">
        <v>0</v>
      </c>
    </row>
    <row r="230" spans="1:8" ht="18" hidden="1" customHeight="1" outlineLevel="1">
      <c r="A230" s="3" t="s">
        <v>217</v>
      </c>
      <c r="B230" s="148"/>
      <c r="C230" s="149">
        <v>0</v>
      </c>
      <c r="D230" s="149">
        <v>0</v>
      </c>
      <c r="E230" s="149">
        <v>0</v>
      </c>
      <c r="F230" s="150">
        <v>0</v>
      </c>
      <c r="G230" s="150">
        <v>0</v>
      </c>
      <c r="H230" s="151">
        <v>0</v>
      </c>
    </row>
    <row r="231" spans="1:8" ht="18" hidden="1" customHeight="1" outlineLevel="1">
      <c r="A231" s="3" t="s">
        <v>218</v>
      </c>
      <c r="B231" s="148"/>
      <c r="C231" s="149">
        <v>0</v>
      </c>
      <c r="D231" s="149">
        <v>0</v>
      </c>
      <c r="E231" s="149">
        <v>0</v>
      </c>
      <c r="F231" s="150">
        <v>0</v>
      </c>
      <c r="G231" s="150">
        <v>0</v>
      </c>
      <c r="H231" s="151">
        <v>0</v>
      </c>
    </row>
    <row r="232" spans="1:8" ht="18" hidden="1" customHeight="1" outlineLevel="1">
      <c r="A232" s="3" t="s">
        <v>219</v>
      </c>
      <c r="B232" s="148"/>
      <c r="C232" s="149">
        <v>0</v>
      </c>
      <c r="D232" s="149">
        <v>0</v>
      </c>
      <c r="E232" s="149">
        <v>0</v>
      </c>
      <c r="F232" s="150">
        <v>0</v>
      </c>
      <c r="G232" s="150">
        <v>0</v>
      </c>
      <c r="H232" s="151">
        <v>0</v>
      </c>
    </row>
    <row r="233" spans="1:8" ht="18" hidden="1" customHeight="1" outlineLevel="1">
      <c r="A233" s="3" t="s">
        <v>220</v>
      </c>
      <c r="B233" s="148"/>
      <c r="C233" s="149">
        <v>0</v>
      </c>
      <c r="D233" s="149">
        <v>0</v>
      </c>
      <c r="E233" s="149">
        <v>0</v>
      </c>
      <c r="F233" s="150">
        <v>0</v>
      </c>
      <c r="G233" s="150">
        <v>0</v>
      </c>
      <c r="H233" s="151">
        <v>0</v>
      </c>
    </row>
    <row r="234" spans="1:8" ht="18" customHeight="1" collapsed="1">
      <c r="A234" s="3"/>
      <c r="B234" s="148" t="s">
        <v>359</v>
      </c>
      <c r="C234" s="152">
        <f>SUM(C210:C233)</f>
        <v>12</v>
      </c>
      <c r="D234" s="152">
        <f t="shared" ref="D234:H234" si="8">SUM(D210:D233)</f>
        <v>6</v>
      </c>
      <c r="E234" s="152">
        <f t="shared" si="8"/>
        <v>0</v>
      </c>
      <c r="F234" s="153">
        <f t="shared" si="8"/>
        <v>58324</v>
      </c>
      <c r="G234" s="153">
        <f t="shared" si="8"/>
        <v>23851</v>
      </c>
      <c r="H234" s="154">
        <f t="shared" si="8"/>
        <v>0</v>
      </c>
    </row>
    <row r="235" spans="1:8" ht="18" hidden="1" customHeight="1" outlineLevel="1">
      <c r="A235" s="3" t="s">
        <v>273</v>
      </c>
      <c r="B235" s="148"/>
      <c r="C235" s="149">
        <v>0</v>
      </c>
      <c r="D235" s="149">
        <v>0</v>
      </c>
      <c r="E235" s="149">
        <v>0</v>
      </c>
      <c r="F235" s="150">
        <v>0</v>
      </c>
      <c r="G235" s="150">
        <v>0</v>
      </c>
      <c r="H235" s="151">
        <v>0</v>
      </c>
    </row>
    <row r="236" spans="1:8" ht="18" hidden="1" customHeight="1" outlineLevel="1">
      <c r="A236" s="3" t="s">
        <v>203</v>
      </c>
      <c r="B236" s="148"/>
      <c r="C236" s="149">
        <v>0</v>
      </c>
      <c r="D236" s="149">
        <v>0</v>
      </c>
      <c r="E236" s="149">
        <v>0</v>
      </c>
      <c r="F236" s="150">
        <v>0</v>
      </c>
      <c r="G236" s="150">
        <v>0</v>
      </c>
      <c r="H236" s="151">
        <v>0</v>
      </c>
    </row>
    <row r="237" spans="1:8" ht="18" hidden="1" customHeight="1" outlineLevel="1">
      <c r="A237" s="3" t="s">
        <v>204</v>
      </c>
      <c r="B237" s="148"/>
      <c r="C237" s="149">
        <v>0</v>
      </c>
      <c r="D237" s="149">
        <v>0</v>
      </c>
      <c r="E237" s="149">
        <v>0</v>
      </c>
      <c r="F237" s="150">
        <v>0</v>
      </c>
      <c r="G237" s="150">
        <v>0</v>
      </c>
      <c r="H237" s="151">
        <v>0</v>
      </c>
    </row>
    <row r="238" spans="1:8" ht="18" hidden="1" customHeight="1" outlineLevel="1">
      <c r="A238" s="3" t="s">
        <v>267</v>
      </c>
      <c r="B238" s="148"/>
      <c r="C238" s="149">
        <v>0</v>
      </c>
      <c r="D238" s="149">
        <v>0</v>
      </c>
      <c r="E238" s="149">
        <v>0</v>
      </c>
      <c r="F238" s="150">
        <v>0</v>
      </c>
      <c r="G238" s="150">
        <v>0</v>
      </c>
      <c r="H238" s="151">
        <v>0</v>
      </c>
    </row>
    <row r="239" spans="1:8" ht="18" hidden="1" customHeight="1" outlineLevel="1">
      <c r="A239" s="3" t="s">
        <v>274</v>
      </c>
      <c r="B239" s="148"/>
      <c r="C239" s="149">
        <v>0</v>
      </c>
      <c r="D239" s="149">
        <v>0</v>
      </c>
      <c r="E239" s="149">
        <v>0</v>
      </c>
      <c r="F239" s="150">
        <v>0</v>
      </c>
      <c r="G239" s="150">
        <v>0</v>
      </c>
      <c r="H239" s="151">
        <v>0</v>
      </c>
    </row>
    <row r="240" spans="1:8" ht="18" hidden="1" customHeight="1" outlineLevel="1">
      <c r="A240" s="3" t="s">
        <v>275</v>
      </c>
      <c r="B240" s="148"/>
      <c r="C240" s="149">
        <v>0</v>
      </c>
      <c r="D240" s="149">
        <v>0</v>
      </c>
      <c r="E240" s="149">
        <v>0</v>
      </c>
      <c r="F240" s="150">
        <v>0</v>
      </c>
      <c r="G240" s="150">
        <v>0</v>
      </c>
      <c r="H240" s="151">
        <v>0</v>
      </c>
    </row>
    <row r="241" spans="1:8" ht="18" hidden="1" customHeight="1" outlineLevel="1">
      <c r="A241" s="3" t="s">
        <v>205</v>
      </c>
      <c r="B241" s="148"/>
      <c r="C241" s="149">
        <v>4</v>
      </c>
      <c r="D241" s="149">
        <v>4</v>
      </c>
      <c r="E241" s="149">
        <v>0</v>
      </c>
      <c r="F241" s="150">
        <v>-713.56</v>
      </c>
      <c r="G241" s="150">
        <v>19693.650000000001</v>
      </c>
      <c r="H241" s="151">
        <v>0</v>
      </c>
    </row>
    <row r="242" spans="1:8" ht="18" hidden="1" customHeight="1" outlineLevel="1">
      <c r="A242" s="3" t="s">
        <v>206</v>
      </c>
      <c r="B242" s="148"/>
      <c r="C242" s="149">
        <v>0</v>
      </c>
      <c r="D242" s="149">
        <v>2</v>
      </c>
      <c r="E242" s="149">
        <v>0</v>
      </c>
      <c r="F242" s="150">
        <v>13493.17</v>
      </c>
      <c r="G242" s="150">
        <v>5320.13</v>
      </c>
      <c r="H242" s="151">
        <v>0</v>
      </c>
    </row>
    <row r="243" spans="1:8" ht="18" hidden="1" customHeight="1" outlineLevel="1">
      <c r="A243" s="3" t="s">
        <v>268</v>
      </c>
      <c r="B243" s="148"/>
      <c r="C243" s="149">
        <v>0</v>
      </c>
      <c r="D243" s="149">
        <v>0</v>
      </c>
      <c r="E243" s="149">
        <v>0</v>
      </c>
      <c r="F243" s="150">
        <v>0</v>
      </c>
      <c r="G243" s="150">
        <v>0</v>
      </c>
      <c r="H243" s="151">
        <v>0</v>
      </c>
    </row>
    <row r="244" spans="1:8" ht="18" hidden="1" customHeight="1" outlineLevel="1">
      <c r="A244" s="3" t="s">
        <v>207</v>
      </c>
      <c r="B244" s="148"/>
      <c r="C244" s="149">
        <v>3</v>
      </c>
      <c r="D244" s="149">
        <v>6</v>
      </c>
      <c r="E244" s="149">
        <v>0</v>
      </c>
      <c r="F244" s="150">
        <v>32000</v>
      </c>
      <c r="G244" s="150">
        <v>26519.81</v>
      </c>
      <c r="H244" s="151">
        <v>0</v>
      </c>
    </row>
    <row r="245" spans="1:8" ht="18" hidden="1" customHeight="1" outlineLevel="1">
      <c r="A245" s="3" t="s">
        <v>270</v>
      </c>
      <c r="B245" s="148"/>
      <c r="C245" s="149">
        <v>0</v>
      </c>
      <c r="D245" s="149">
        <v>0</v>
      </c>
      <c r="E245" s="149">
        <v>0</v>
      </c>
      <c r="F245" s="150">
        <v>0</v>
      </c>
      <c r="G245" s="150">
        <v>0</v>
      </c>
      <c r="H245" s="151">
        <v>0</v>
      </c>
    </row>
    <row r="246" spans="1:8" ht="18" hidden="1" customHeight="1" outlineLevel="1">
      <c r="A246" s="3" t="s">
        <v>208</v>
      </c>
      <c r="B246" s="148"/>
      <c r="C246" s="149">
        <v>0</v>
      </c>
      <c r="D246" s="149">
        <v>0</v>
      </c>
      <c r="E246" s="149">
        <v>0</v>
      </c>
      <c r="F246" s="150">
        <v>0</v>
      </c>
      <c r="G246" s="150">
        <v>0</v>
      </c>
      <c r="H246" s="151">
        <v>0</v>
      </c>
    </row>
    <row r="247" spans="1:8" ht="18" hidden="1" customHeight="1" outlineLevel="1">
      <c r="A247" s="3" t="s">
        <v>209</v>
      </c>
      <c r="B247" s="148"/>
      <c r="C247" s="149">
        <v>0</v>
      </c>
      <c r="D247" s="149">
        <v>0</v>
      </c>
      <c r="E247" s="149">
        <v>0</v>
      </c>
      <c r="F247" s="150">
        <v>-6000</v>
      </c>
      <c r="G247" s="150">
        <v>63312</v>
      </c>
      <c r="H247" s="151">
        <v>0</v>
      </c>
    </row>
    <row r="248" spans="1:8" ht="18" hidden="1" customHeight="1" outlineLevel="1">
      <c r="A248" s="3" t="s">
        <v>454</v>
      </c>
      <c r="B248" s="148"/>
      <c r="C248" s="149">
        <v>0</v>
      </c>
      <c r="D248" s="149">
        <v>0</v>
      </c>
      <c r="E248" s="149">
        <v>0</v>
      </c>
      <c r="F248" s="150">
        <v>0</v>
      </c>
      <c r="G248" s="150">
        <v>0</v>
      </c>
      <c r="H248" s="151">
        <v>0</v>
      </c>
    </row>
    <row r="249" spans="1:8" ht="18" hidden="1" customHeight="1" outlineLevel="1">
      <c r="A249" s="3" t="s">
        <v>211</v>
      </c>
      <c r="B249" s="148"/>
      <c r="C249" s="149">
        <v>0</v>
      </c>
      <c r="D249" s="149">
        <v>0</v>
      </c>
      <c r="E249" s="149">
        <v>0</v>
      </c>
      <c r="F249" s="150">
        <v>0</v>
      </c>
      <c r="G249" s="150">
        <v>0</v>
      </c>
      <c r="H249" s="151">
        <v>0</v>
      </c>
    </row>
    <row r="250" spans="1:8" ht="18" hidden="1" customHeight="1" outlineLevel="1">
      <c r="A250" s="3" t="s">
        <v>212</v>
      </c>
      <c r="B250" s="148"/>
      <c r="C250" s="149">
        <v>0</v>
      </c>
      <c r="D250" s="149">
        <v>0</v>
      </c>
      <c r="E250" s="149">
        <v>0</v>
      </c>
      <c r="F250" s="150">
        <v>0</v>
      </c>
      <c r="G250" s="150">
        <v>0</v>
      </c>
      <c r="H250" s="151">
        <v>0</v>
      </c>
    </row>
    <row r="251" spans="1:8" ht="18" hidden="1" customHeight="1" outlineLevel="1">
      <c r="A251" s="3" t="s">
        <v>213</v>
      </c>
      <c r="B251" s="148"/>
      <c r="C251" s="149">
        <v>0</v>
      </c>
      <c r="D251" s="149">
        <v>0</v>
      </c>
      <c r="E251" s="149">
        <v>0</v>
      </c>
      <c r="F251" s="150">
        <v>0</v>
      </c>
      <c r="G251" s="150">
        <v>0</v>
      </c>
      <c r="H251" s="151">
        <v>0</v>
      </c>
    </row>
    <row r="252" spans="1:8" ht="18" hidden="1" customHeight="1" outlineLevel="1">
      <c r="A252" s="3" t="s">
        <v>214</v>
      </c>
      <c r="B252" s="148"/>
      <c r="C252" s="149">
        <v>0</v>
      </c>
      <c r="D252" s="149">
        <v>0</v>
      </c>
      <c r="E252" s="149">
        <v>0</v>
      </c>
      <c r="F252" s="150">
        <v>0</v>
      </c>
      <c r="G252" s="150">
        <v>0</v>
      </c>
      <c r="H252" s="151">
        <v>0</v>
      </c>
    </row>
    <row r="253" spans="1:8" ht="18" hidden="1" customHeight="1" outlineLevel="1">
      <c r="A253" s="3" t="s">
        <v>455</v>
      </c>
      <c r="B253" s="148"/>
      <c r="C253" s="149">
        <v>0</v>
      </c>
      <c r="D253" s="149">
        <v>0</v>
      </c>
      <c r="E253" s="149">
        <v>0</v>
      </c>
      <c r="F253" s="150">
        <v>0</v>
      </c>
      <c r="G253" s="150">
        <v>0</v>
      </c>
      <c r="H253" s="151">
        <v>0</v>
      </c>
    </row>
    <row r="254" spans="1:8" ht="18" hidden="1" customHeight="1" outlineLevel="1">
      <c r="A254" s="3" t="s">
        <v>216</v>
      </c>
      <c r="B254" s="148"/>
      <c r="C254" s="149">
        <v>0</v>
      </c>
      <c r="D254" s="149">
        <v>0</v>
      </c>
      <c r="E254" s="149">
        <v>0</v>
      </c>
      <c r="F254" s="150">
        <v>0</v>
      </c>
      <c r="G254" s="150">
        <v>0</v>
      </c>
      <c r="H254" s="151">
        <v>0</v>
      </c>
    </row>
    <row r="255" spans="1:8" ht="18" hidden="1" customHeight="1" outlineLevel="1">
      <c r="A255" s="3" t="s">
        <v>217</v>
      </c>
      <c r="B255" s="148"/>
      <c r="C255" s="149">
        <v>0</v>
      </c>
      <c r="D255" s="149">
        <v>0</v>
      </c>
      <c r="E255" s="149">
        <v>0</v>
      </c>
      <c r="F255" s="150">
        <v>0</v>
      </c>
      <c r="G255" s="150">
        <v>0</v>
      </c>
      <c r="H255" s="151">
        <v>0</v>
      </c>
    </row>
    <row r="256" spans="1:8" ht="18" hidden="1" customHeight="1" outlineLevel="1">
      <c r="A256" s="3" t="s">
        <v>218</v>
      </c>
      <c r="B256" s="148"/>
      <c r="C256" s="149">
        <v>0</v>
      </c>
      <c r="D256" s="149">
        <v>0</v>
      </c>
      <c r="E256" s="149">
        <v>0</v>
      </c>
      <c r="F256" s="150">
        <v>0</v>
      </c>
      <c r="G256" s="150">
        <v>0</v>
      </c>
      <c r="H256" s="151">
        <v>0</v>
      </c>
    </row>
    <row r="257" spans="1:8" ht="18" hidden="1" customHeight="1" outlineLevel="1">
      <c r="A257" s="3" t="s">
        <v>219</v>
      </c>
      <c r="B257" s="148"/>
      <c r="C257" s="149">
        <v>0</v>
      </c>
      <c r="D257" s="149">
        <v>0</v>
      </c>
      <c r="E257" s="149">
        <v>0</v>
      </c>
      <c r="F257" s="150">
        <v>0</v>
      </c>
      <c r="G257" s="150">
        <v>0</v>
      </c>
      <c r="H257" s="151">
        <v>0</v>
      </c>
    </row>
    <row r="258" spans="1:8" ht="18" hidden="1" customHeight="1" outlineLevel="1">
      <c r="A258" s="3" t="s">
        <v>220</v>
      </c>
      <c r="B258" s="148"/>
      <c r="C258" s="149">
        <v>0</v>
      </c>
      <c r="D258" s="149">
        <v>0</v>
      </c>
      <c r="E258" s="149">
        <v>0</v>
      </c>
      <c r="F258" s="150">
        <v>0</v>
      </c>
      <c r="G258" s="150">
        <v>0</v>
      </c>
      <c r="H258" s="151">
        <v>0</v>
      </c>
    </row>
    <row r="259" spans="1:8" ht="18" customHeight="1" collapsed="1">
      <c r="A259" s="3"/>
      <c r="B259" s="148" t="s">
        <v>361</v>
      </c>
      <c r="C259" s="152">
        <f>SUM(C235:C258)</f>
        <v>7</v>
      </c>
      <c r="D259" s="152">
        <f t="shared" ref="D259:H259" si="9">SUM(D235:D258)</f>
        <v>12</v>
      </c>
      <c r="E259" s="152">
        <f t="shared" si="9"/>
        <v>0</v>
      </c>
      <c r="F259" s="153">
        <f t="shared" si="9"/>
        <v>38779.61</v>
      </c>
      <c r="G259" s="153">
        <f t="shared" si="9"/>
        <v>114845.59</v>
      </c>
      <c r="H259" s="154">
        <f t="shared" si="9"/>
        <v>0</v>
      </c>
    </row>
    <row r="260" spans="1:8" ht="18" hidden="1" customHeight="1" outlineLevel="1">
      <c r="A260" s="3" t="s">
        <v>273</v>
      </c>
      <c r="B260" s="148"/>
      <c r="C260" s="149">
        <v>0</v>
      </c>
      <c r="D260" s="149">
        <v>0</v>
      </c>
      <c r="E260" s="149">
        <v>0</v>
      </c>
      <c r="F260" s="150">
        <v>0</v>
      </c>
      <c r="G260" s="150">
        <v>0</v>
      </c>
      <c r="H260" s="151">
        <v>0</v>
      </c>
    </row>
    <row r="261" spans="1:8" ht="18" hidden="1" customHeight="1" outlineLevel="1">
      <c r="A261" s="3" t="s">
        <v>203</v>
      </c>
      <c r="B261" s="148"/>
      <c r="C261" s="149">
        <v>0</v>
      </c>
      <c r="D261" s="149">
        <v>0</v>
      </c>
      <c r="E261" s="149">
        <v>0</v>
      </c>
      <c r="F261" s="150">
        <v>0</v>
      </c>
      <c r="G261" s="150">
        <v>0</v>
      </c>
      <c r="H261" s="151">
        <v>0</v>
      </c>
    </row>
    <row r="262" spans="1:8" ht="18" hidden="1" customHeight="1" outlineLevel="1">
      <c r="A262" s="3" t="s">
        <v>204</v>
      </c>
      <c r="B262" s="148"/>
      <c r="C262" s="149">
        <v>1</v>
      </c>
      <c r="D262" s="149">
        <v>0</v>
      </c>
      <c r="E262" s="149">
        <v>0</v>
      </c>
      <c r="F262" s="150">
        <v>-1575</v>
      </c>
      <c r="G262" s="150">
        <v>0</v>
      </c>
      <c r="H262" s="151">
        <v>0</v>
      </c>
    </row>
    <row r="263" spans="1:8" ht="18" hidden="1" customHeight="1" outlineLevel="1">
      <c r="A263" s="3" t="s">
        <v>267</v>
      </c>
      <c r="B263" s="148"/>
      <c r="C263" s="149">
        <v>0</v>
      </c>
      <c r="D263" s="149">
        <v>0</v>
      </c>
      <c r="E263" s="149">
        <v>0</v>
      </c>
      <c r="F263" s="150">
        <v>0</v>
      </c>
      <c r="G263" s="150">
        <v>0</v>
      </c>
      <c r="H263" s="151">
        <v>0</v>
      </c>
    </row>
    <row r="264" spans="1:8" ht="18" hidden="1" customHeight="1" outlineLevel="1">
      <c r="A264" s="3" t="s">
        <v>274</v>
      </c>
      <c r="B264" s="148"/>
      <c r="C264" s="149">
        <v>0</v>
      </c>
      <c r="D264" s="149">
        <v>0</v>
      </c>
      <c r="E264" s="149">
        <v>0</v>
      </c>
      <c r="F264" s="150">
        <v>0</v>
      </c>
      <c r="G264" s="150">
        <v>0</v>
      </c>
      <c r="H264" s="151">
        <v>0</v>
      </c>
    </row>
    <row r="265" spans="1:8" ht="18" hidden="1" customHeight="1" outlineLevel="1">
      <c r="A265" s="3" t="s">
        <v>275</v>
      </c>
      <c r="B265" s="148"/>
      <c r="C265" s="149">
        <v>0</v>
      </c>
      <c r="D265" s="149">
        <v>0</v>
      </c>
      <c r="E265" s="149">
        <v>0</v>
      </c>
      <c r="F265" s="150">
        <v>0</v>
      </c>
      <c r="G265" s="150">
        <v>0</v>
      </c>
      <c r="H265" s="151">
        <v>0</v>
      </c>
    </row>
    <row r="266" spans="1:8" ht="18" hidden="1" customHeight="1" outlineLevel="1">
      <c r="A266" s="3" t="s">
        <v>205</v>
      </c>
      <c r="B266" s="148"/>
      <c r="C266" s="149">
        <v>1</v>
      </c>
      <c r="D266" s="149">
        <v>1</v>
      </c>
      <c r="E266" s="149">
        <v>0</v>
      </c>
      <c r="F266" s="150">
        <v>0</v>
      </c>
      <c r="G266" s="150">
        <v>18200</v>
      </c>
      <c r="H266" s="151">
        <v>0</v>
      </c>
    </row>
    <row r="267" spans="1:8" ht="18" hidden="1" customHeight="1" outlineLevel="1">
      <c r="A267" s="3" t="s">
        <v>206</v>
      </c>
      <c r="B267" s="148"/>
      <c r="C267" s="149">
        <v>0</v>
      </c>
      <c r="D267" s="149">
        <v>0</v>
      </c>
      <c r="E267" s="149">
        <v>0</v>
      </c>
      <c r="F267" s="150">
        <v>0</v>
      </c>
      <c r="G267" s="150">
        <v>0</v>
      </c>
      <c r="H267" s="151">
        <v>0</v>
      </c>
    </row>
    <row r="268" spans="1:8" ht="18" hidden="1" customHeight="1" outlineLevel="1">
      <c r="A268" s="3" t="s">
        <v>268</v>
      </c>
      <c r="B268" s="148"/>
      <c r="C268" s="149">
        <v>0</v>
      </c>
      <c r="D268" s="149">
        <v>0</v>
      </c>
      <c r="E268" s="149">
        <v>0</v>
      </c>
      <c r="F268" s="150">
        <v>0</v>
      </c>
      <c r="G268" s="150">
        <v>0</v>
      </c>
      <c r="H268" s="151">
        <v>0</v>
      </c>
    </row>
    <row r="269" spans="1:8" ht="18" hidden="1" customHeight="1" outlineLevel="1">
      <c r="A269" s="3" t="s">
        <v>207</v>
      </c>
      <c r="B269" s="148"/>
      <c r="C269" s="149">
        <v>0</v>
      </c>
      <c r="D269" s="149">
        <v>0</v>
      </c>
      <c r="E269" s="149">
        <v>0</v>
      </c>
      <c r="F269" s="150">
        <v>0</v>
      </c>
      <c r="G269" s="150">
        <v>0</v>
      </c>
      <c r="H269" s="151">
        <v>0</v>
      </c>
    </row>
    <row r="270" spans="1:8" ht="18" hidden="1" customHeight="1" outlineLevel="1">
      <c r="A270" s="3" t="s">
        <v>270</v>
      </c>
      <c r="B270" s="148"/>
      <c r="C270" s="149">
        <v>0</v>
      </c>
      <c r="D270" s="149">
        <v>0</v>
      </c>
      <c r="E270" s="149">
        <v>0</v>
      </c>
      <c r="F270" s="150">
        <v>0</v>
      </c>
      <c r="G270" s="150">
        <v>0</v>
      </c>
      <c r="H270" s="151">
        <v>0</v>
      </c>
    </row>
    <row r="271" spans="1:8" ht="18" hidden="1" customHeight="1" outlineLevel="1">
      <c r="A271" s="3" t="s">
        <v>208</v>
      </c>
      <c r="B271" s="148"/>
      <c r="C271" s="149">
        <v>0</v>
      </c>
      <c r="D271" s="149">
        <v>0</v>
      </c>
      <c r="E271" s="149">
        <v>0</v>
      </c>
      <c r="F271" s="150">
        <v>0</v>
      </c>
      <c r="G271" s="150">
        <v>0</v>
      </c>
      <c r="H271" s="151">
        <v>0</v>
      </c>
    </row>
    <row r="272" spans="1:8" ht="18" hidden="1" customHeight="1" outlineLevel="1">
      <c r="A272" s="3" t="s">
        <v>209</v>
      </c>
      <c r="B272" s="148"/>
      <c r="C272" s="149">
        <v>0</v>
      </c>
      <c r="D272" s="149">
        <v>0</v>
      </c>
      <c r="E272" s="149">
        <v>0</v>
      </c>
      <c r="F272" s="150">
        <v>0</v>
      </c>
      <c r="G272" s="150">
        <v>0</v>
      </c>
      <c r="H272" s="151">
        <v>0</v>
      </c>
    </row>
    <row r="273" spans="1:8" ht="18" hidden="1" customHeight="1" outlineLevel="1">
      <c r="A273" s="3" t="s">
        <v>454</v>
      </c>
      <c r="B273" s="148"/>
      <c r="C273" s="149">
        <v>0</v>
      </c>
      <c r="D273" s="149">
        <v>0</v>
      </c>
      <c r="E273" s="149">
        <v>0</v>
      </c>
      <c r="F273" s="150">
        <v>0</v>
      </c>
      <c r="G273" s="150">
        <v>0</v>
      </c>
      <c r="H273" s="151">
        <v>0</v>
      </c>
    </row>
    <row r="274" spans="1:8" ht="18" hidden="1" customHeight="1" outlineLevel="1">
      <c r="A274" s="3" t="s">
        <v>211</v>
      </c>
      <c r="B274" s="148"/>
      <c r="C274" s="149">
        <v>0</v>
      </c>
      <c r="D274" s="149">
        <v>0</v>
      </c>
      <c r="E274" s="149">
        <v>0</v>
      </c>
      <c r="F274" s="150">
        <v>0</v>
      </c>
      <c r="G274" s="150">
        <v>0</v>
      </c>
      <c r="H274" s="151">
        <v>0</v>
      </c>
    </row>
    <row r="275" spans="1:8" ht="18" hidden="1" customHeight="1" outlineLevel="1">
      <c r="A275" s="3" t="s">
        <v>212</v>
      </c>
      <c r="B275" s="148"/>
      <c r="C275" s="149">
        <v>1</v>
      </c>
      <c r="D275" s="149">
        <v>1</v>
      </c>
      <c r="E275" s="149">
        <v>0</v>
      </c>
      <c r="F275" s="150">
        <v>0</v>
      </c>
      <c r="G275" s="150">
        <v>0</v>
      </c>
      <c r="H275" s="151">
        <v>0</v>
      </c>
    </row>
    <row r="276" spans="1:8" ht="18" hidden="1" customHeight="1" outlineLevel="1">
      <c r="A276" s="3" t="s">
        <v>213</v>
      </c>
      <c r="B276" s="148"/>
      <c r="C276" s="149">
        <v>0</v>
      </c>
      <c r="D276" s="149">
        <v>0</v>
      </c>
      <c r="E276" s="149">
        <v>0</v>
      </c>
      <c r="F276" s="150">
        <v>0</v>
      </c>
      <c r="G276" s="150">
        <v>0</v>
      </c>
      <c r="H276" s="151">
        <v>0</v>
      </c>
    </row>
    <row r="277" spans="1:8" ht="18" hidden="1" customHeight="1" outlineLevel="1">
      <c r="A277" s="3" t="s">
        <v>214</v>
      </c>
      <c r="B277" s="148"/>
      <c r="C277" s="149">
        <v>0</v>
      </c>
      <c r="D277" s="149">
        <v>0</v>
      </c>
      <c r="E277" s="149">
        <v>0</v>
      </c>
      <c r="F277" s="150">
        <v>0</v>
      </c>
      <c r="G277" s="150">
        <v>0</v>
      </c>
      <c r="H277" s="151">
        <v>0</v>
      </c>
    </row>
    <row r="278" spans="1:8" ht="18" hidden="1" customHeight="1" outlineLevel="1">
      <c r="A278" s="3" t="s">
        <v>455</v>
      </c>
      <c r="B278" s="148"/>
      <c r="C278" s="149">
        <v>0</v>
      </c>
      <c r="D278" s="149">
        <v>0</v>
      </c>
      <c r="E278" s="149">
        <v>0</v>
      </c>
      <c r="F278" s="150">
        <v>0</v>
      </c>
      <c r="G278" s="150">
        <v>0</v>
      </c>
      <c r="H278" s="151">
        <v>0</v>
      </c>
    </row>
    <row r="279" spans="1:8" ht="18" hidden="1" customHeight="1" outlineLevel="1">
      <c r="A279" s="3" t="s">
        <v>216</v>
      </c>
      <c r="B279" s="148"/>
      <c r="C279" s="149">
        <v>0</v>
      </c>
      <c r="D279" s="149">
        <v>0</v>
      </c>
      <c r="E279" s="149">
        <v>0</v>
      </c>
      <c r="F279" s="150">
        <v>0</v>
      </c>
      <c r="G279" s="150">
        <v>0</v>
      </c>
      <c r="H279" s="151">
        <v>0</v>
      </c>
    </row>
    <row r="280" spans="1:8" ht="18" hidden="1" customHeight="1" outlineLevel="1">
      <c r="A280" s="3" t="s">
        <v>217</v>
      </c>
      <c r="B280" s="148"/>
      <c r="C280" s="149">
        <v>0</v>
      </c>
      <c r="D280" s="149">
        <v>0</v>
      </c>
      <c r="E280" s="149">
        <v>0</v>
      </c>
      <c r="F280" s="150">
        <v>0</v>
      </c>
      <c r="G280" s="150">
        <v>0</v>
      </c>
      <c r="H280" s="151">
        <v>0</v>
      </c>
    </row>
    <row r="281" spans="1:8" ht="18" hidden="1" customHeight="1" outlineLevel="1">
      <c r="A281" s="3" t="s">
        <v>218</v>
      </c>
      <c r="B281" s="148"/>
      <c r="C281" s="149">
        <v>0</v>
      </c>
      <c r="D281" s="149">
        <v>0</v>
      </c>
      <c r="E281" s="149">
        <v>0</v>
      </c>
      <c r="F281" s="150">
        <v>0</v>
      </c>
      <c r="G281" s="150">
        <v>0</v>
      </c>
      <c r="H281" s="151">
        <v>0</v>
      </c>
    </row>
    <row r="282" spans="1:8" ht="18" hidden="1" customHeight="1" outlineLevel="1">
      <c r="A282" s="3" t="s">
        <v>219</v>
      </c>
      <c r="B282" s="148"/>
      <c r="C282" s="149">
        <v>0</v>
      </c>
      <c r="D282" s="149">
        <v>0</v>
      </c>
      <c r="E282" s="149">
        <v>0</v>
      </c>
      <c r="F282" s="150">
        <v>0</v>
      </c>
      <c r="G282" s="150">
        <v>0</v>
      </c>
      <c r="H282" s="151">
        <v>0</v>
      </c>
    </row>
    <row r="283" spans="1:8" ht="18" hidden="1" customHeight="1" outlineLevel="1">
      <c r="A283" s="3" t="s">
        <v>220</v>
      </c>
      <c r="B283" s="148"/>
      <c r="C283" s="149">
        <v>0</v>
      </c>
      <c r="D283" s="149">
        <v>0</v>
      </c>
      <c r="E283" s="149">
        <v>0</v>
      </c>
      <c r="F283" s="150">
        <v>0</v>
      </c>
      <c r="G283" s="150">
        <v>0</v>
      </c>
      <c r="H283" s="151">
        <v>0</v>
      </c>
    </row>
    <row r="284" spans="1:8" ht="18" customHeight="1" collapsed="1">
      <c r="A284" s="3"/>
      <c r="B284" s="148" t="s">
        <v>362</v>
      </c>
      <c r="C284" s="152">
        <f>SUM(C260:C283)</f>
        <v>3</v>
      </c>
      <c r="D284" s="152">
        <f t="shared" ref="D284:H284" si="10">SUM(D260:D283)</f>
        <v>2</v>
      </c>
      <c r="E284" s="152">
        <f t="shared" si="10"/>
        <v>0</v>
      </c>
      <c r="F284" s="153">
        <f t="shared" si="10"/>
        <v>-1575</v>
      </c>
      <c r="G284" s="153">
        <f t="shared" si="10"/>
        <v>18200</v>
      </c>
      <c r="H284" s="154">
        <f t="shared" si="10"/>
        <v>0</v>
      </c>
    </row>
    <row r="285" spans="1:8" ht="18" hidden="1" customHeight="1" outlineLevel="1">
      <c r="A285" s="3" t="s">
        <v>273</v>
      </c>
      <c r="B285" s="148"/>
      <c r="C285" s="149">
        <v>0</v>
      </c>
      <c r="D285" s="149">
        <v>0</v>
      </c>
      <c r="E285" s="149">
        <v>0</v>
      </c>
      <c r="F285" s="150">
        <v>0</v>
      </c>
      <c r="G285" s="150">
        <v>0</v>
      </c>
      <c r="H285" s="151">
        <v>0</v>
      </c>
    </row>
    <row r="286" spans="1:8" ht="18" hidden="1" customHeight="1" outlineLevel="1">
      <c r="A286" s="3" t="s">
        <v>203</v>
      </c>
      <c r="B286" s="148"/>
      <c r="C286" s="149">
        <v>2</v>
      </c>
      <c r="D286" s="149">
        <v>1</v>
      </c>
      <c r="E286" s="149">
        <v>0</v>
      </c>
      <c r="F286" s="150">
        <v>32975</v>
      </c>
      <c r="G286" s="150">
        <v>8377.43</v>
      </c>
      <c r="H286" s="151">
        <v>0</v>
      </c>
    </row>
    <row r="287" spans="1:8" ht="18" hidden="1" customHeight="1" outlineLevel="1">
      <c r="A287" s="3" t="s">
        <v>204</v>
      </c>
      <c r="B287" s="148"/>
      <c r="C287" s="149">
        <v>0</v>
      </c>
      <c r="D287" s="149">
        <v>0</v>
      </c>
      <c r="E287" s="149">
        <v>0</v>
      </c>
      <c r="F287" s="150">
        <v>0</v>
      </c>
      <c r="G287" s="150">
        <v>0</v>
      </c>
      <c r="H287" s="151">
        <v>0</v>
      </c>
    </row>
    <row r="288" spans="1:8" ht="18" hidden="1" customHeight="1" outlineLevel="1">
      <c r="A288" s="3" t="s">
        <v>267</v>
      </c>
      <c r="B288" s="148"/>
      <c r="C288" s="149">
        <v>0</v>
      </c>
      <c r="D288" s="149">
        <v>0</v>
      </c>
      <c r="E288" s="149">
        <v>0</v>
      </c>
      <c r="F288" s="150">
        <v>0</v>
      </c>
      <c r="G288" s="150">
        <v>0</v>
      </c>
      <c r="H288" s="151">
        <v>0</v>
      </c>
    </row>
    <row r="289" spans="1:8" ht="18" hidden="1" customHeight="1" outlineLevel="1">
      <c r="A289" s="3" t="s">
        <v>274</v>
      </c>
      <c r="B289" s="148"/>
      <c r="C289" s="149">
        <v>0</v>
      </c>
      <c r="D289" s="149">
        <v>0</v>
      </c>
      <c r="E289" s="149">
        <v>0</v>
      </c>
      <c r="F289" s="150">
        <v>0</v>
      </c>
      <c r="G289" s="150">
        <v>0</v>
      </c>
      <c r="H289" s="151">
        <v>0</v>
      </c>
    </row>
    <row r="290" spans="1:8" ht="18" hidden="1" customHeight="1" outlineLevel="1">
      <c r="A290" s="3" t="s">
        <v>275</v>
      </c>
      <c r="B290" s="148"/>
      <c r="C290" s="149">
        <v>0</v>
      </c>
      <c r="D290" s="149">
        <v>0</v>
      </c>
      <c r="E290" s="149">
        <v>0</v>
      </c>
      <c r="F290" s="150">
        <v>0</v>
      </c>
      <c r="G290" s="150">
        <v>0</v>
      </c>
      <c r="H290" s="151">
        <v>0</v>
      </c>
    </row>
    <row r="291" spans="1:8" ht="18" hidden="1" customHeight="1" outlineLevel="1">
      <c r="A291" s="3" t="s">
        <v>205</v>
      </c>
      <c r="B291" s="148"/>
      <c r="C291" s="149">
        <v>2</v>
      </c>
      <c r="D291" s="149">
        <v>1</v>
      </c>
      <c r="E291" s="149">
        <v>0</v>
      </c>
      <c r="F291" s="150">
        <v>30435</v>
      </c>
      <c r="G291" s="150">
        <v>17172.669999999998</v>
      </c>
      <c r="H291" s="151">
        <v>0</v>
      </c>
    </row>
    <row r="292" spans="1:8" ht="18" hidden="1" customHeight="1" outlineLevel="1">
      <c r="A292" s="3" t="s">
        <v>206</v>
      </c>
      <c r="B292" s="148"/>
      <c r="C292" s="149">
        <v>1</v>
      </c>
      <c r="D292" s="149">
        <v>0</v>
      </c>
      <c r="E292" s="149">
        <v>0</v>
      </c>
      <c r="F292" s="150">
        <v>0</v>
      </c>
      <c r="G292" s="150">
        <v>0</v>
      </c>
      <c r="H292" s="151">
        <v>0</v>
      </c>
    </row>
    <row r="293" spans="1:8" ht="18" hidden="1" customHeight="1" outlineLevel="1">
      <c r="A293" s="3" t="s">
        <v>268</v>
      </c>
      <c r="B293" s="148"/>
      <c r="C293" s="149">
        <v>0</v>
      </c>
      <c r="D293" s="149">
        <v>0</v>
      </c>
      <c r="E293" s="149">
        <v>0</v>
      </c>
      <c r="F293" s="150">
        <v>0</v>
      </c>
      <c r="G293" s="150">
        <v>0</v>
      </c>
      <c r="H293" s="151">
        <v>0</v>
      </c>
    </row>
    <row r="294" spans="1:8" ht="18" hidden="1" customHeight="1" outlineLevel="1">
      <c r="A294" s="3" t="s">
        <v>207</v>
      </c>
      <c r="B294" s="148"/>
      <c r="C294" s="149">
        <v>0</v>
      </c>
      <c r="D294" s="149">
        <v>0</v>
      </c>
      <c r="E294" s="149">
        <v>0</v>
      </c>
      <c r="F294" s="150">
        <v>0</v>
      </c>
      <c r="G294" s="150">
        <v>0</v>
      </c>
      <c r="H294" s="151">
        <v>0</v>
      </c>
    </row>
    <row r="295" spans="1:8" ht="18" hidden="1" customHeight="1" outlineLevel="1">
      <c r="A295" s="3" t="s">
        <v>270</v>
      </c>
      <c r="B295" s="148"/>
      <c r="C295" s="149">
        <v>0</v>
      </c>
      <c r="D295" s="149">
        <v>0</v>
      </c>
      <c r="E295" s="149">
        <v>0</v>
      </c>
      <c r="F295" s="150">
        <v>0</v>
      </c>
      <c r="G295" s="150">
        <v>0</v>
      </c>
      <c r="H295" s="151">
        <v>0</v>
      </c>
    </row>
    <row r="296" spans="1:8" ht="18" hidden="1" customHeight="1" outlineLevel="1">
      <c r="A296" s="3" t="s">
        <v>208</v>
      </c>
      <c r="B296" s="148"/>
      <c r="C296" s="149">
        <v>0</v>
      </c>
      <c r="D296" s="149">
        <v>0</v>
      </c>
      <c r="E296" s="149">
        <v>0</v>
      </c>
      <c r="F296" s="150">
        <v>0</v>
      </c>
      <c r="G296" s="150">
        <v>0</v>
      </c>
      <c r="H296" s="151">
        <v>0</v>
      </c>
    </row>
    <row r="297" spans="1:8" ht="18" hidden="1" customHeight="1" outlineLevel="1">
      <c r="A297" s="3" t="s">
        <v>209</v>
      </c>
      <c r="B297" s="148"/>
      <c r="C297" s="149">
        <v>0</v>
      </c>
      <c r="D297" s="149">
        <v>0</v>
      </c>
      <c r="E297" s="149">
        <v>0</v>
      </c>
      <c r="F297" s="150">
        <v>0</v>
      </c>
      <c r="G297" s="150">
        <v>0</v>
      </c>
      <c r="H297" s="151">
        <v>0</v>
      </c>
    </row>
    <row r="298" spans="1:8" ht="18" hidden="1" customHeight="1" outlineLevel="1">
      <c r="A298" s="3" t="s">
        <v>454</v>
      </c>
      <c r="B298" s="148"/>
      <c r="C298" s="149">
        <v>0</v>
      </c>
      <c r="D298" s="149">
        <v>0</v>
      </c>
      <c r="E298" s="149">
        <v>0</v>
      </c>
      <c r="F298" s="150">
        <v>0</v>
      </c>
      <c r="G298" s="150">
        <v>0</v>
      </c>
      <c r="H298" s="151">
        <v>0</v>
      </c>
    </row>
    <row r="299" spans="1:8" ht="18" hidden="1" customHeight="1" outlineLevel="1">
      <c r="A299" s="3" t="s">
        <v>211</v>
      </c>
      <c r="B299" s="148"/>
      <c r="C299" s="149">
        <v>0</v>
      </c>
      <c r="D299" s="149">
        <v>0</v>
      </c>
      <c r="E299" s="149">
        <v>0</v>
      </c>
      <c r="F299" s="150">
        <v>0</v>
      </c>
      <c r="G299" s="150">
        <v>0</v>
      </c>
      <c r="H299" s="151">
        <v>0</v>
      </c>
    </row>
    <row r="300" spans="1:8" ht="18" hidden="1" customHeight="1" outlineLevel="1">
      <c r="A300" s="3" t="s">
        <v>212</v>
      </c>
      <c r="B300" s="148"/>
      <c r="C300" s="149">
        <v>0</v>
      </c>
      <c r="D300" s="149">
        <v>0</v>
      </c>
      <c r="E300" s="149">
        <v>0</v>
      </c>
      <c r="F300" s="150">
        <v>0</v>
      </c>
      <c r="G300" s="150">
        <v>0</v>
      </c>
      <c r="H300" s="151">
        <v>0</v>
      </c>
    </row>
    <row r="301" spans="1:8" ht="18" hidden="1" customHeight="1" outlineLevel="1">
      <c r="A301" s="3" t="s">
        <v>213</v>
      </c>
      <c r="B301" s="148"/>
      <c r="C301" s="149">
        <v>0</v>
      </c>
      <c r="D301" s="149">
        <v>0</v>
      </c>
      <c r="E301" s="149">
        <v>0</v>
      </c>
      <c r="F301" s="150">
        <v>0</v>
      </c>
      <c r="G301" s="150">
        <v>0</v>
      </c>
      <c r="H301" s="151">
        <v>0</v>
      </c>
    </row>
    <row r="302" spans="1:8" ht="18" hidden="1" customHeight="1" outlineLevel="1">
      <c r="A302" s="3" t="s">
        <v>214</v>
      </c>
      <c r="B302" s="148"/>
      <c r="C302" s="149">
        <v>0</v>
      </c>
      <c r="D302" s="149">
        <v>0</v>
      </c>
      <c r="E302" s="149">
        <v>0</v>
      </c>
      <c r="F302" s="150">
        <v>0</v>
      </c>
      <c r="G302" s="150">
        <v>0</v>
      </c>
      <c r="H302" s="151">
        <v>0</v>
      </c>
    </row>
    <row r="303" spans="1:8" ht="18" hidden="1" customHeight="1" outlineLevel="1">
      <c r="A303" s="3" t="s">
        <v>455</v>
      </c>
      <c r="B303" s="148"/>
      <c r="C303" s="149">
        <v>0</v>
      </c>
      <c r="D303" s="149">
        <v>0</v>
      </c>
      <c r="E303" s="149">
        <v>0</v>
      </c>
      <c r="F303" s="150">
        <v>0</v>
      </c>
      <c r="G303" s="150">
        <v>0</v>
      </c>
      <c r="H303" s="151">
        <v>0</v>
      </c>
    </row>
    <row r="304" spans="1:8" ht="18" hidden="1" customHeight="1" outlineLevel="1">
      <c r="A304" s="3" t="s">
        <v>216</v>
      </c>
      <c r="B304" s="148"/>
      <c r="C304" s="149">
        <v>0</v>
      </c>
      <c r="D304" s="149">
        <v>0</v>
      </c>
      <c r="E304" s="149">
        <v>0</v>
      </c>
      <c r="F304" s="150">
        <v>0</v>
      </c>
      <c r="G304" s="150">
        <v>0</v>
      </c>
      <c r="H304" s="151">
        <v>0</v>
      </c>
    </row>
    <row r="305" spans="1:8" ht="18" hidden="1" customHeight="1" outlineLevel="1">
      <c r="A305" s="3" t="s">
        <v>217</v>
      </c>
      <c r="B305" s="148"/>
      <c r="C305" s="149">
        <v>0</v>
      </c>
      <c r="D305" s="149">
        <v>0</v>
      </c>
      <c r="E305" s="149">
        <v>0</v>
      </c>
      <c r="F305" s="150">
        <v>0</v>
      </c>
      <c r="G305" s="150">
        <v>0</v>
      </c>
      <c r="H305" s="151">
        <v>0</v>
      </c>
    </row>
    <row r="306" spans="1:8" ht="18" hidden="1" customHeight="1" outlineLevel="1">
      <c r="A306" s="3" t="s">
        <v>218</v>
      </c>
      <c r="B306" s="148"/>
      <c r="C306" s="149">
        <v>0</v>
      </c>
      <c r="D306" s="149">
        <v>0</v>
      </c>
      <c r="E306" s="149">
        <v>0</v>
      </c>
      <c r="F306" s="150">
        <v>0</v>
      </c>
      <c r="G306" s="150">
        <v>0</v>
      </c>
      <c r="H306" s="151">
        <v>0</v>
      </c>
    </row>
    <row r="307" spans="1:8" ht="18" hidden="1" customHeight="1" outlineLevel="1">
      <c r="A307" s="3" t="s">
        <v>219</v>
      </c>
      <c r="B307" s="148"/>
      <c r="C307" s="149">
        <v>0</v>
      </c>
      <c r="D307" s="149">
        <v>0</v>
      </c>
      <c r="E307" s="149">
        <v>0</v>
      </c>
      <c r="F307" s="150">
        <v>0</v>
      </c>
      <c r="G307" s="150">
        <v>0</v>
      </c>
      <c r="H307" s="151">
        <v>0</v>
      </c>
    </row>
    <row r="308" spans="1:8" ht="18" hidden="1" customHeight="1" outlineLevel="1">
      <c r="A308" s="3" t="s">
        <v>220</v>
      </c>
      <c r="B308" s="148"/>
      <c r="C308" s="149">
        <v>0</v>
      </c>
      <c r="D308" s="149">
        <v>0</v>
      </c>
      <c r="E308" s="149">
        <v>0</v>
      </c>
      <c r="F308" s="150">
        <v>0</v>
      </c>
      <c r="G308" s="150">
        <v>0</v>
      </c>
      <c r="H308" s="151">
        <v>0</v>
      </c>
    </row>
    <row r="309" spans="1:8" ht="18" customHeight="1" collapsed="1">
      <c r="A309" s="3"/>
      <c r="B309" s="148" t="s">
        <v>363</v>
      </c>
      <c r="C309" s="152">
        <f>SUM(C285:C308)</f>
        <v>5</v>
      </c>
      <c r="D309" s="152">
        <f t="shared" ref="D309:H309" si="11">SUM(D285:D308)</f>
        <v>2</v>
      </c>
      <c r="E309" s="152">
        <f t="shared" si="11"/>
        <v>0</v>
      </c>
      <c r="F309" s="153">
        <f t="shared" si="11"/>
        <v>63410</v>
      </c>
      <c r="G309" s="153">
        <f t="shared" si="11"/>
        <v>25550.1</v>
      </c>
      <c r="H309" s="154">
        <f t="shared" si="11"/>
        <v>0</v>
      </c>
    </row>
    <row r="310" spans="1:8" ht="18" hidden="1" customHeight="1" outlineLevel="1">
      <c r="A310" s="3" t="s">
        <v>273</v>
      </c>
      <c r="B310" s="148"/>
      <c r="C310" s="149">
        <v>0</v>
      </c>
      <c r="D310" s="149">
        <v>0</v>
      </c>
      <c r="E310" s="149">
        <v>0</v>
      </c>
      <c r="F310" s="150">
        <v>0</v>
      </c>
      <c r="G310" s="150">
        <v>0</v>
      </c>
      <c r="H310" s="151">
        <v>0</v>
      </c>
    </row>
    <row r="311" spans="1:8" ht="18" hidden="1" customHeight="1" outlineLevel="1">
      <c r="A311" s="3" t="s">
        <v>203</v>
      </c>
      <c r="B311" s="148"/>
      <c r="C311" s="149">
        <v>1</v>
      </c>
      <c r="D311" s="149">
        <v>0</v>
      </c>
      <c r="E311" s="149">
        <v>0</v>
      </c>
      <c r="F311" s="150">
        <v>0</v>
      </c>
      <c r="G311" s="150">
        <v>0</v>
      </c>
      <c r="H311" s="151">
        <v>0</v>
      </c>
    </row>
    <row r="312" spans="1:8" ht="18" hidden="1" customHeight="1" outlineLevel="1">
      <c r="A312" s="3" t="s">
        <v>204</v>
      </c>
      <c r="B312" s="148"/>
      <c r="C312" s="149">
        <v>0</v>
      </c>
      <c r="D312" s="149">
        <v>0</v>
      </c>
      <c r="E312" s="149">
        <v>0</v>
      </c>
      <c r="F312" s="150">
        <v>0</v>
      </c>
      <c r="G312" s="150">
        <v>0</v>
      </c>
      <c r="H312" s="151">
        <v>0</v>
      </c>
    </row>
    <row r="313" spans="1:8" ht="18" hidden="1" customHeight="1" outlineLevel="1">
      <c r="A313" s="3" t="s">
        <v>267</v>
      </c>
      <c r="B313" s="148"/>
      <c r="C313" s="149">
        <v>0</v>
      </c>
      <c r="D313" s="149">
        <v>0</v>
      </c>
      <c r="E313" s="149">
        <v>0</v>
      </c>
      <c r="F313" s="150">
        <v>0</v>
      </c>
      <c r="G313" s="150">
        <v>0</v>
      </c>
      <c r="H313" s="151">
        <v>0</v>
      </c>
    </row>
    <row r="314" spans="1:8" ht="18" hidden="1" customHeight="1" outlineLevel="1">
      <c r="A314" s="3" t="s">
        <v>274</v>
      </c>
      <c r="B314" s="148"/>
      <c r="C314" s="149">
        <v>0</v>
      </c>
      <c r="D314" s="149">
        <v>0</v>
      </c>
      <c r="E314" s="149">
        <v>0</v>
      </c>
      <c r="F314" s="150">
        <v>0</v>
      </c>
      <c r="G314" s="150">
        <v>0</v>
      </c>
      <c r="H314" s="151">
        <v>0</v>
      </c>
    </row>
    <row r="315" spans="1:8" ht="18" hidden="1" customHeight="1" outlineLevel="1">
      <c r="A315" s="3" t="s">
        <v>275</v>
      </c>
      <c r="B315" s="148"/>
      <c r="C315" s="149">
        <v>0</v>
      </c>
      <c r="D315" s="149">
        <v>0</v>
      </c>
      <c r="E315" s="149">
        <v>0</v>
      </c>
      <c r="F315" s="150">
        <v>0</v>
      </c>
      <c r="G315" s="150">
        <v>0</v>
      </c>
      <c r="H315" s="151">
        <v>0</v>
      </c>
    </row>
    <row r="316" spans="1:8" ht="18" hidden="1" customHeight="1" outlineLevel="1">
      <c r="A316" s="3" t="s">
        <v>205</v>
      </c>
      <c r="B316" s="148"/>
      <c r="C316" s="149">
        <v>2</v>
      </c>
      <c r="D316" s="149">
        <v>1</v>
      </c>
      <c r="E316" s="149">
        <v>0</v>
      </c>
      <c r="F316" s="150">
        <v>0</v>
      </c>
      <c r="G316" s="150">
        <v>12087.5</v>
      </c>
      <c r="H316" s="151">
        <v>0</v>
      </c>
    </row>
    <row r="317" spans="1:8" ht="18" hidden="1" customHeight="1" outlineLevel="1">
      <c r="A317" s="3" t="s">
        <v>206</v>
      </c>
      <c r="B317" s="148"/>
      <c r="C317" s="149">
        <v>0</v>
      </c>
      <c r="D317" s="149">
        <v>0</v>
      </c>
      <c r="E317" s="149">
        <v>0</v>
      </c>
      <c r="F317" s="150">
        <v>0</v>
      </c>
      <c r="G317" s="150">
        <v>0</v>
      </c>
      <c r="H317" s="151">
        <v>0</v>
      </c>
    </row>
    <row r="318" spans="1:8" ht="18" hidden="1" customHeight="1" outlineLevel="1">
      <c r="A318" s="3" t="s">
        <v>268</v>
      </c>
      <c r="B318" s="148"/>
      <c r="C318" s="149">
        <v>0</v>
      </c>
      <c r="D318" s="149">
        <v>0</v>
      </c>
      <c r="E318" s="149">
        <v>0</v>
      </c>
      <c r="F318" s="150">
        <v>0</v>
      </c>
      <c r="G318" s="150">
        <v>0</v>
      </c>
      <c r="H318" s="151">
        <v>0</v>
      </c>
    </row>
    <row r="319" spans="1:8" ht="18" hidden="1" customHeight="1" outlineLevel="1">
      <c r="A319" s="3" t="s">
        <v>207</v>
      </c>
      <c r="B319" s="148"/>
      <c r="C319" s="149">
        <v>3</v>
      </c>
      <c r="D319" s="149">
        <v>2</v>
      </c>
      <c r="E319" s="149">
        <v>0</v>
      </c>
      <c r="F319" s="150">
        <v>0</v>
      </c>
      <c r="G319" s="150">
        <v>9470.6299999999992</v>
      </c>
      <c r="H319" s="151">
        <v>0</v>
      </c>
    </row>
    <row r="320" spans="1:8" ht="18" hidden="1" customHeight="1" outlineLevel="1">
      <c r="A320" s="3" t="s">
        <v>270</v>
      </c>
      <c r="B320" s="148"/>
      <c r="C320" s="149">
        <v>0</v>
      </c>
      <c r="D320" s="149">
        <v>0</v>
      </c>
      <c r="E320" s="149">
        <v>0</v>
      </c>
      <c r="F320" s="150">
        <v>0</v>
      </c>
      <c r="G320" s="150">
        <v>0</v>
      </c>
      <c r="H320" s="151">
        <v>0</v>
      </c>
    </row>
    <row r="321" spans="1:8" ht="18" hidden="1" customHeight="1" outlineLevel="1">
      <c r="A321" s="3" t="s">
        <v>208</v>
      </c>
      <c r="B321" s="148"/>
      <c r="C321" s="149">
        <v>0</v>
      </c>
      <c r="D321" s="149">
        <v>0</v>
      </c>
      <c r="E321" s="149">
        <v>0</v>
      </c>
      <c r="F321" s="150">
        <v>0</v>
      </c>
      <c r="G321" s="150">
        <v>-1721.42</v>
      </c>
      <c r="H321" s="151">
        <v>0</v>
      </c>
    </row>
    <row r="322" spans="1:8" ht="18" hidden="1" customHeight="1" outlineLevel="1">
      <c r="A322" s="3" t="s">
        <v>209</v>
      </c>
      <c r="B322" s="148"/>
      <c r="C322" s="149">
        <v>0</v>
      </c>
      <c r="D322" s="149">
        <v>0</v>
      </c>
      <c r="E322" s="149">
        <v>0</v>
      </c>
      <c r="F322" s="150">
        <v>0</v>
      </c>
      <c r="G322" s="150">
        <v>0</v>
      </c>
      <c r="H322" s="151">
        <v>0</v>
      </c>
    </row>
    <row r="323" spans="1:8" ht="18" hidden="1" customHeight="1" outlineLevel="1">
      <c r="A323" s="3" t="s">
        <v>454</v>
      </c>
      <c r="B323" s="148"/>
      <c r="C323" s="149">
        <v>0</v>
      </c>
      <c r="D323" s="149">
        <v>0</v>
      </c>
      <c r="E323" s="149">
        <v>0</v>
      </c>
      <c r="F323" s="150">
        <v>0</v>
      </c>
      <c r="G323" s="150">
        <v>0</v>
      </c>
      <c r="H323" s="151">
        <v>0</v>
      </c>
    </row>
    <row r="324" spans="1:8" ht="18" hidden="1" customHeight="1" outlineLevel="1">
      <c r="A324" s="3" t="s">
        <v>211</v>
      </c>
      <c r="B324" s="148"/>
      <c r="C324" s="149">
        <v>0</v>
      </c>
      <c r="D324" s="149">
        <v>0</v>
      </c>
      <c r="E324" s="149">
        <v>0</v>
      </c>
      <c r="F324" s="150">
        <v>0</v>
      </c>
      <c r="G324" s="150">
        <v>0</v>
      </c>
      <c r="H324" s="151">
        <v>0</v>
      </c>
    </row>
    <row r="325" spans="1:8" ht="18" hidden="1" customHeight="1" outlineLevel="1">
      <c r="A325" s="3" t="s">
        <v>212</v>
      </c>
      <c r="B325" s="148"/>
      <c r="C325" s="149">
        <v>0</v>
      </c>
      <c r="D325" s="149">
        <v>0</v>
      </c>
      <c r="E325" s="149">
        <v>0</v>
      </c>
      <c r="F325" s="150">
        <v>0</v>
      </c>
      <c r="G325" s="150">
        <v>0</v>
      </c>
      <c r="H325" s="151">
        <v>0</v>
      </c>
    </row>
    <row r="326" spans="1:8" ht="18" hidden="1" customHeight="1" outlineLevel="1">
      <c r="A326" s="3" t="s">
        <v>213</v>
      </c>
      <c r="B326" s="148"/>
      <c r="C326" s="149">
        <v>0</v>
      </c>
      <c r="D326" s="149">
        <v>0</v>
      </c>
      <c r="E326" s="149">
        <v>0</v>
      </c>
      <c r="F326" s="150">
        <v>0</v>
      </c>
      <c r="G326" s="150">
        <v>0</v>
      </c>
      <c r="H326" s="151">
        <v>0</v>
      </c>
    </row>
    <row r="327" spans="1:8" ht="18" hidden="1" customHeight="1" outlineLevel="1">
      <c r="A327" s="3" t="s">
        <v>214</v>
      </c>
      <c r="B327" s="148"/>
      <c r="C327" s="149">
        <v>0</v>
      </c>
      <c r="D327" s="149">
        <v>0</v>
      </c>
      <c r="E327" s="149">
        <v>0</v>
      </c>
      <c r="F327" s="150">
        <v>0</v>
      </c>
      <c r="G327" s="150">
        <v>0</v>
      </c>
      <c r="H327" s="151">
        <v>0</v>
      </c>
    </row>
    <row r="328" spans="1:8" ht="18" hidden="1" customHeight="1" outlineLevel="1">
      <c r="A328" s="3" t="s">
        <v>455</v>
      </c>
      <c r="B328" s="148"/>
      <c r="C328" s="149">
        <v>0</v>
      </c>
      <c r="D328" s="149">
        <v>0</v>
      </c>
      <c r="E328" s="149">
        <v>0</v>
      </c>
      <c r="F328" s="150">
        <v>0</v>
      </c>
      <c r="G328" s="150">
        <v>0</v>
      </c>
      <c r="H328" s="151">
        <v>0</v>
      </c>
    </row>
    <row r="329" spans="1:8" ht="18" hidden="1" customHeight="1" outlineLevel="1">
      <c r="A329" s="3" t="s">
        <v>216</v>
      </c>
      <c r="B329" s="148"/>
      <c r="C329" s="149">
        <v>0</v>
      </c>
      <c r="D329" s="149">
        <v>0</v>
      </c>
      <c r="E329" s="149">
        <v>0</v>
      </c>
      <c r="F329" s="150">
        <v>0</v>
      </c>
      <c r="G329" s="150">
        <v>0</v>
      </c>
      <c r="H329" s="151">
        <v>0</v>
      </c>
    </row>
    <row r="330" spans="1:8" ht="18" hidden="1" customHeight="1" outlineLevel="1">
      <c r="A330" s="3" t="s">
        <v>217</v>
      </c>
      <c r="B330" s="148"/>
      <c r="C330" s="149">
        <v>0</v>
      </c>
      <c r="D330" s="149">
        <v>0</v>
      </c>
      <c r="E330" s="149">
        <v>0</v>
      </c>
      <c r="F330" s="150">
        <v>0</v>
      </c>
      <c r="G330" s="150">
        <v>0</v>
      </c>
      <c r="H330" s="151">
        <v>0</v>
      </c>
    </row>
    <row r="331" spans="1:8" ht="18" hidden="1" customHeight="1" outlineLevel="1">
      <c r="A331" s="3" t="s">
        <v>218</v>
      </c>
      <c r="B331" s="148"/>
      <c r="C331" s="149">
        <v>0</v>
      </c>
      <c r="D331" s="149">
        <v>0</v>
      </c>
      <c r="E331" s="149">
        <v>0</v>
      </c>
      <c r="F331" s="150">
        <v>0</v>
      </c>
      <c r="G331" s="150">
        <v>0</v>
      </c>
      <c r="H331" s="151">
        <v>0</v>
      </c>
    </row>
    <row r="332" spans="1:8" ht="18" hidden="1" customHeight="1" outlineLevel="1">
      <c r="A332" s="3" t="s">
        <v>219</v>
      </c>
      <c r="B332" s="148"/>
      <c r="C332" s="149">
        <v>0</v>
      </c>
      <c r="D332" s="149">
        <v>0</v>
      </c>
      <c r="E332" s="149">
        <v>0</v>
      </c>
      <c r="F332" s="150">
        <v>0</v>
      </c>
      <c r="G332" s="150">
        <v>0</v>
      </c>
      <c r="H332" s="151">
        <v>0</v>
      </c>
    </row>
    <row r="333" spans="1:8" ht="18" hidden="1" customHeight="1" outlineLevel="1">
      <c r="A333" s="3" t="s">
        <v>220</v>
      </c>
      <c r="B333" s="148"/>
      <c r="C333" s="149">
        <v>0</v>
      </c>
      <c r="D333" s="149">
        <v>0</v>
      </c>
      <c r="E333" s="149">
        <v>0</v>
      </c>
      <c r="F333" s="150">
        <v>0</v>
      </c>
      <c r="G333" s="150">
        <v>0</v>
      </c>
      <c r="H333" s="151">
        <v>0</v>
      </c>
    </row>
    <row r="334" spans="1:8" ht="18" customHeight="1" collapsed="1">
      <c r="A334" s="3"/>
      <c r="B334" s="148" t="s">
        <v>364</v>
      </c>
      <c r="C334" s="152">
        <f>SUM(C310:C333)</f>
        <v>6</v>
      </c>
      <c r="D334" s="152">
        <f t="shared" ref="D334:H334" si="12">SUM(D310:D333)</f>
        <v>3</v>
      </c>
      <c r="E334" s="152">
        <f t="shared" si="12"/>
        <v>0</v>
      </c>
      <c r="F334" s="153">
        <f t="shared" si="12"/>
        <v>0</v>
      </c>
      <c r="G334" s="153">
        <f t="shared" si="12"/>
        <v>19836.71</v>
      </c>
      <c r="H334" s="154">
        <f t="shared" si="12"/>
        <v>0</v>
      </c>
    </row>
    <row r="335" spans="1:8" ht="18" hidden="1" customHeight="1" outlineLevel="1">
      <c r="A335" s="3" t="s">
        <v>273</v>
      </c>
      <c r="B335" s="148"/>
      <c r="C335" s="149">
        <v>0</v>
      </c>
      <c r="D335" s="149">
        <v>0</v>
      </c>
      <c r="E335" s="149">
        <v>0</v>
      </c>
      <c r="F335" s="150">
        <v>0</v>
      </c>
      <c r="G335" s="150">
        <v>0</v>
      </c>
      <c r="H335" s="151">
        <v>0</v>
      </c>
    </row>
    <row r="336" spans="1:8" ht="18" hidden="1" customHeight="1" outlineLevel="1">
      <c r="A336" s="3" t="s">
        <v>203</v>
      </c>
      <c r="B336" s="148"/>
      <c r="C336" s="149">
        <v>1</v>
      </c>
      <c r="D336" s="149">
        <v>2</v>
      </c>
      <c r="E336" s="149">
        <v>0</v>
      </c>
      <c r="F336" s="150">
        <v>3000</v>
      </c>
      <c r="G336" s="150">
        <v>9674</v>
      </c>
      <c r="H336" s="151">
        <v>0</v>
      </c>
    </row>
    <row r="337" spans="1:8" ht="18" hidden="1" customHeight="1" outlineLevel="1">
      <c r="A337" s="3" t="s">
        <v>204</v>
      </c>
      <c r="B337" s="148"/>
      <c r="C337" s="149">
        <v>0</v>
      </c>
      <c r="D337" s="149">
        <v>0</v>
      </c>
      <c r="E337" s="149">
        <v>0</v>
      </c>
      <c r="F337" s="150">
        <v>0</v>
      </c>
      <c r="G337" s="150">
        <v>0</v>
      </c>
      <c r="H337" s="151">
        <v>0</v>
      </c>
    </row>
    <row r="338" spans="1:8" ht="18" hidden="1" customHeight="1" outlineLevel="1">
      <c r="A338" s="3" t="s">
        <v>267</v>
      </c>
      <c r="B338" s="148"/>
      <c r="C338" s="149">
        <v>0</v>
      </c>
      <c r="D338" s="149">
        <v>0</v>
      </c>
      <c r="E338" s="149">
        <v>0</v>
      </c>
      <c r="F338" s="150">
        <v>0</v>
      </c>
      <c r="G338" s="150">
        <v>0</v>
      </c>
      <c r="H338" s="151">
        <v>0</v>
      </c>
    </row>
    <row r="339" spans="1:8" ht="18" hidden="1" customHeight="1" outlineLevel="1">
      <c r="A339" s="3" t="s">
        <v>274</v>
      </c>
      <c r="B339" s="148"/>
      <c r="C339" s="149">
        <v>0</v>
      </c>
      <c r="D339" s="149">
        <v>0</v>
      </c>
      <c r="E339" s="149">
        <v>0</v>
      </c>
      <c r="F339" s="150">
        <v>0</v>
      </c>
      <c r="G339" s="150">
        <v>0</v>
      </c>
      <c r="H339" s="151">
        <v>0</v>
      </c>
    </row>
    <row r="340" spans="1:8" ht="18" hidden="1" customHeight="1" outlineLevel="1">
      <c r="A340" s="3" t="s">
        <v>275</v>
      </c>
      <c r="B340" s="148"/>
      <c r="C340" s="149">
        <v>0</v>
      </c>
      <c r="D340" s="149">
        <v>0</v>
      </c>
      <c r="E340" s="149">
        <v>0</v>
      </c>
      <c r="F340" s="150">
        <v>0</v>
      </c>
      <c r="G340" s="150">
        <v>0</v>
      </c>
      <c r="H340" s="151">
        <v>0</v>
      </c>
    </row>
    <row r="341" spans="1:8" ht="18" hidden="1" customHeight="1" outlineLevel="1">
      <c r="A341" s="3" t="s">
        <v>205</v>
      </c>
      <c r="B341" s="148"/>
      <c r="C341" s="149">
        <v>1</v>
      </c>
      <c r="D341" s="149">
        <v>0</v>
      </c>
      <c r="E341" s="149">
        <v>0</v>
      </c>
      <c r="F341" s="150">
        <v>0</v>
      </c>
      <c r="G341" s="150">
        <v>0</v>
      </c>
      <c r="H341" s="151">
        <v>0</v>
      </c>
    </row>
    <row r="342" spans="1:8" ht="18" hidden="1" customHeight="1" outlineLevel="1">
      <c r="A342" s="3" t="s">
        <v>206</v>
      </c>
      <c r="B342" s="148"/>
      <c r="C342" s="149">
        <v>0</v>
      </c>
      <c r="D342" s="149">
        <v>0</v>
      </c>
      <c r="E342" s="149">
        <v>0</v>
      </c>
      <c r="F342" s="150">
        <v>0</v>
      </c>
      <c r="G342" s="150">
        <v>0</v>
      </c>
      <c r="H342" s="151">
        <v>0</v>
      </c>
    </row>
    <row r="343" spans="1:8" ht="18" hidden="1" customHeight="1" outlineLevel="1">
      <c r="A343" s="3" t="s">
        <v>268</v>
      </c>
      <c r="B343" s="148"/>
      <c r="C343" s="149">
        <v>0</v>
      </c>
      <c r="D343" s="149">
        <v>0</v>
      </c>
      <c r="E343" s="149">
        <v>0</v>
      </c>
      <c r="F343" s="150">
        <v>0</v>
      </c>
      <c r="G343" s="150">
        <v>0</v>
      </c>
      <c r="H343" s="151">
        <v>0</v>
      </c>
    </row>
    <row r="344" spans="1:8" ht="18" hidden="1" customHeight="1" outlineLevel="1">
      <c r="A344" s="3" t="s">
        <v>207</v>
      </c>
      <c r="B344" s="148"/>
      <c r="C344" s="149">
        <v>0</v>
      </c>
      <c r="D344" s="149">
        <v>0</v>
      </c>
      <c r="E344" s="149">
        <v>0</v>
      </c>
      <c r="F344" s="150">
        <v>0</v>
      </c>
      <c r="G344" s="150">
        <v>0</v>
      </c>
      <c r="H344" s="151">
        <v>0</v>
      </c>
    </row>
    <row r="345" spans="1:8" ht="18" hidden="1" customHeight="1" outlineLevel="1">
      <c r="A345" s="3" t="s">
        <v>270</v>
      </c>
      <c r="B345" s="148"/>
      <c r="C345" s="149">
        <v>0</v>
      </c>
      <c r="D345" s="149">
        <v>0</v>
      </c>
      <c r="E345" s="149">
        <v>0</v>
      </c>
      <c r="F345" s="150">
        <v>0</v>
      </c>
      <c r="G345" s="150">
        <v>0</v>
      </c>
      <c r="H345" s="151">
        <v>0</v>
      </c>
    </row>
    <row r="346" spans="1:8" ht="18" hidden="1" customHeight="1" outlineLevel="1">
      <c r="A346" s="3" t="s">
        <v>208</v>
      </c>
      <c r="B346" s="148"/>
      <c r="C346" s="149">
        <v>0</v>
      </c>
      <c r="D346" s="149">
        <v>0</v>
      </c>
      <c r="E346" s="149">
        <v>0</v>
      </c>
      <c r="F346" s="150">
        <v>0</v>
      </c>
      <c r="G346" s="150">
        <v>0</v>
      </c>
      <c r="H346" s="151">
        <v>0</v>
      </c>
    </row>
    <row r="347" spans="1:8" ht="18" hidden="1" customHeight="1" outlineLevel="1">
      <c r="A347" s="3" t="s">
        <v>209</v>
      </c>
      <c r="B347" s="148"/>
      <c r="C347" s="149">
        <v>0</v>
      </c>
      <c r="D347" s="149">
        <v>0</v>
      </c>
      <c r="E347" s="149">
        <v>0</v>
      </c>
      <c r="F347" s="150">
        <v>0</v>
      </c>
      <c r="G347" s="150">
        <v>0</v>
      </c>
      <c r="H347" s="151">
        <v>0</v>
      </c>
    </row>
    <row r="348" spans="1:8" ht="18" hidden="1" customHeight="1" outlineLevel="1">
      <c r="A348" s="3" t="s">
        <v>454</v>
      </c>
      <c r="B348" s="148"/>
      <c r="C348" s="149">
        <v>0</v>
      </c>
      <c r="D348" s="149">
        <v>0</v>
      </c>
      <c r="E348" s="149">
        <v>0</v>
      </c>
      <c r="F348" s="150">
        <v>0</v>
      </c>
      <c r="G348" s="150">
        <v>0</v>
      </c>
      <c r="H348" s="151">
        <v>0</v>
      </c>
    </row>
    <row r="349" spans="1:8" ht="18" hidden="1" customHeight="1" outlineLevel="1">
      <c r="A349" s="3" t="s">
        <v>211</v>
      </c>
      <c r="B349" s="148"/>
      <c r="C349" s="149">
        <v>0</v>
      </c>
      <c r="D349" s="149">
        <v>0</v>
      </c>
      <c r="E349" s="149">
        <v>0</v>
      </c>
      <c r="F349" s="150">
        <v>0</v>
      </c>
      <c r="G349" s="150">
        <v>0</v>
      </c>
      <c r="H349" s="151">
        <v>0</v>
      </c>
    </row>
    <row r="350" spans="1:8" ht="18" hidden="1" customHeight="1" outlineLevel="1">
      <c r="A350" s="3" t="s">
        <v>212</v>
      </c>
      <c r="B350" s="148"/>
      <c r="C350" s="149">
        <v>0</v>
      </c>
      <c r="D350" s="149">
        <v>0</v>
      </c>
      <c r="E350" s="149">
        <v>0</v>
      </c>
      <c r="F350" s="150">
        <v>0</v>
      </c>
      <c r="G350" s="150">
        <v>0</v>
      </c>
      <c r="H350" s="151">
        <v>0</v>
      </c>
    </row>
    <row r="351" spans="1:8" ht="18" hidden="1" customHeight="1" outlineLevel="1">
      <c r="A351" s="3" t="s">
        <v>213</v>
      </c>
      <c r="B351" s="148"/>
      <c r="C351" s="149">
        <v>0</v>
      </c>
      <c r="D351" s="149">
        <v>0</v>
      </c>
      <c r="E351" s="149">
        <v>0</v>
      </c>
      <c r="F351" s="150">
        <v>0</v>
      </c>
      <c r="G351" s="150">
        <v>0</v>
      </c>
      <c r="H351" s="151">
        <v>0</v>
      </c>
    </row>
    <row r="352" spans="1:8" ht="18" hidden="1" customHeight="1" outlineLevel="1">
      <c r="A352" s="3" t="s">
        <v>214</v>
      </c>
      <c r="B352" s="148"/>
      <c r="C352" s="149">
        <v>0</v>
      </c>
      <c r="D352" s="149">
        <v>0</v>
      </c>
      <c r="E352" s="149">
        <v>0</v>
      </c>
      <c r="F352" s="150">
        <v>0</v>
      </c>
      <c r="G352" s="150">
        <v>0</v>
      </c>
      <c r="H352" s="151">
        <v>0</v>
      </c>
    </row>
    <row r="353" spans="1:8" ht="18" hidden="1" customHeight="1" outlineLevel="1">
      <c r="A353" s="3" t="s">
        <v>455</v>
      </c>
      <c r="B353" s="148"/>
      <c r="C353" s="149">
        <v>0</v>
      </c>
      <c r="D353" s="149">
        <v>0</v>
      </c>
      <c r="E353" s="149">
        <v>0</v>
      </c>
      <c r="F353" s="150">
        <v>0</v>
      </c>
      <c r="G353" s="150">
        <v>0</v>
      </c>
      <c r="H353" s="151">
        <v>0</v>
      </c>
    </row>
    <row r="354" spans="1:8" ht="18" hidden="1" customHeight="1" outlineLevel="1">
      <c r="A354" s="3" t="s">
        <v>216</v>
      </c>
      <c r="B354" s="148"/>
      <c r="C354" s="149">
        <v>0</v>
      </c>
      <c r="D354" s="149">
        <v>0</v>
      </c>
      <c r="E354" s="149">
        <v>0</v>
      </c>
      <c r="F354" s="150">
        <v>0</v>
      </c>
      <c r="G354" s="150">
        <v>0</v>
      </c>
      <c r="H354" s="151">
        <v>0</v>
      </c>
    </row>
    <row r="355" spans="1:8" ht="18" hidden="1" customHeight="1" outlineLevel="1">
      <c r="A355" s="3" t="s">
        <v>217</v>
      </c>
      <c r="B355" s="148"/>
      <c r="C355" s="149">
        <v>0</v>
      </c>
      <c r="D355" s="149">
        <v>0</v>
      </c>
      <c r="E355" s="149">
        <v>0</v>
      </c>
      <c r="F355" s="150">
        <v>0</v>
      </c>
      <c r="G355" s="150">
        <v>0</v>
      </c>
      <c r="H355" s="151">
        <v>0</v>
      </c>
    </row>
    <row r="356" spans="1:8" ht="18" hidden="1" customHeight="1" outlineLevel="1">
      <c r="A356" s="3" t="s">
        <v>218</v>
      </c>
      <c r="B356" s="148"/>
      <c r="C356" s="149">
        <v>0</v>
      </c>
      <c r="D356" s="149">
        <v>0</v>
      </c>
      <c r="E356" s="149">
        <v>0</v>
      </c>
      <c r="F356" s="150">
        <v>0</v>
      </c>
      <c r="G356" s="150">
        <v>0</v>
      </c>
      <c r="H356" s="151">
        <v>0</v>
      </c>
    </row>
    <row r="357" spans="1:8" ht="18" hidden="1" customHeight="1" outlineLevel="1">
      <c r="A357" s="3" t="s">
        <v>219</v>
      </c>
      <c r="B357" s="148"/>
      <c r="C357" s="149">
        <v>0</v>
      </c>
      <c r="D357" s="149">
        <v>0</v>
      </c>
      <c r="E357" s="149">
        <v>0</v>
      </c>
      <c r="F357" s="150">
        <v>0</v>
      </c>
      <c r="G357" s="150">
        <v>0</v>
      </c>
      <c r="H357" s="151">
        <v>0</v>
      </c>
    </row>
    <row r="358" spans="1:8" ht="18" hidden="1" customHeight="1" outlineLevel="1">
      <c r="A358" s="3" t="s">
        <v>220</v>
      </c>
      <c r="B358" s="148"/>
      <c r="C358" s="149">
        <v>0</v>
      </c>
      <c r="D358" s="149">
        <v>0</v>
      </c>
      <c r="E358" s="149">
        <v>0</v>
      </c>
      <c r="F358" s="150">
        <v>0</v>
      </c>
      <c r="G358" s="150">
        <v>0</v>
      </c>
      <c r="H358" s="151">
        <v>0</v>
      </c>
    </row>
    <row r="359" spans="1:8" ht="18" customHeight="1" collapsed="1">
      <c r="A359" s="3"/>
      <c r="B359" s="148" t="s">
        <v>365</v>
      </c>
      <c r="C359" s="152">
        <f>SUM(C335:C358)</f>
        <v>2</v>
      </c>
      <c r="D359" s="152">
        <f t="shared" ref="D359:H359" si="13">SUM(D335:D358)</f>
        <v>2</v>
      </c>
      <c r="E359" s="152">
        <f t="shared" si="13"/>
        <v>0</v>
      </c>
      <c r="F359" s="153">
        <f t="shared" si="13"/>
        <v>3000</v>
      </c>
      <c r="G359" s="153">
        <f t="shared" si="13"/>
        <v>9674</v>
      </c>
      <c r="H359" s="154">
        <f t="shared" si="13"/>
        <v>0</v>
      </c>
    </row>
    <row r="360" spans="1:8" ht="18" hidden="1" customHeight="1" outlineLevel="1">
      <c r="A360" s="3" t="s">
        <v>273</v>
      </c>
      <c r="B360" s="148"/>
      <c r="C360" s="149">
        <v>0</v>
      </c>
      <c r="D360" s="149">
        <v>0</v>
      </c>
      <c r="E360" s="149">
        <v>0</v>
      </c>
      <c r="F360" s="150">
        <v>0</v>
      </c>
      <c r="G360" s="150">
        <v>0</v>
      </c>
      <c r="H360" s="151">
        <v>0</v>
      </c>
    </row>
    <row r="361" spans="1:8" ht="18" hidden="1" customHeight="1" outlineLevel="1">
      <c r="A361" s="3" t="s">
        <v>203</v>
      </c>
      <c r="B361" s="148"/>
      <c r="C361" s="149">
        <v>0</v>
      </c>
      <c r="D361" s="149">
        <v>0</v>
      </c>
      <c r="E361" s="149">
        <v>0</v>
      </c>
      <c r="F361" s="150">
        <v>0</v>
      </c>
      <c r="G361" s="150">
        <v>0</v>
      </c>
      <c r="H361" s="151">
        <v>0</v>
      </c>
    </row>
    <row r="362" spans="1:8" ht="18" hidden="1" customHeight="1" outlineLevel="1">
      <c r="A362" s="3" t="s">
        <v>204</v>
      </c>
      <c r="B362" s="148"/>
      <c r="C362" s="149">
        <v>0</v>
      </c>
      <c r="D362" s="149">
        <v>0</v>
      </c>
      <c r="E362" s="149">
        <v>0</v>
      </c>
      <c r="F362" s="150">
        <v>0</v>
      </c>
      <c r="G362" s="150">
        <v>0</v>
      </c>
      <c r="H362" s="151">
        <v>0</v>
      </c>
    </row>
    <row r="363" spans="1:8" ht="18" hidden="1" customHeight="1" outlineLevel="1">
      <c r="A363" s="3" t="s">
        <v>267</v>
      </c>
      <c r="B363" s="148"/>
      <c r="C363" s="149">
        <v>0</v>
      </c>
      <c r="D363" s="149">
        <v>0</v>
      </c>
      <c r="E363" s="149">
        <v>0</v>
      </c>
      <c r="F363" s="150">
        <v>0</v>
      </c>
      <c r="G363" s="150">
        <v>0</v>
      </c>
      <c r="H363" s="151">
        <v>0</v>
      </c>
    </row>
    <row r="364" spans="1:8" ht="18" hidden="1" customHeight="1" outlineLevel="1">
      <c r="A364" s="3" t="s">
        <v>274</v>
      </c>
      <c r="B364" s="148"/>
      <c r="C364" s="149">
        <v>0</v>
      </c>
      <c r="D364" s="149">
        <v>0</v>
      </c>
      <c r="E364" s="149">
        <v>0</v>
      </c>
      <c r="F364" s="150">
        <v>0</v>
      </c>
      <c r="G364" s="150">
        <v>0</v>
      </c>
      <c r="H364" s="151">
        <v>0</v>
      </c>
    </row>
    <row r="365" spans="1:8" ht="18" hidden="1" customHeight="1" outlineLevel="1">
      <c r="A365" s="3" t="s">
        <v>275</v>
      </c>
      <c r="B365" s="148"/>
      <c r="C365" s="149">
        <v>0</v>
      </c>
      <c r="D365" s="149">
        <v>0</v>
      </c>
      <c r="E365" s="149">
        <v>0</v>
      </c>
      <c r="F365" s="150">
        <v>0</v>
      </c>
      <c r="G365" s="150">
        <v>0</v>
      </c>
      <c r="H365" s="151">
        <v>0</v>
      </c>
    </row>
    <row r="366" spans="1:8" ht="18" hidden="1" customHeight="1" outlineLevel="1">
      <c r="A366" s="3" t="s">
        <v>205</v>
      </c>
      <c r="B366" s="148"/>
      <c r="C366" s="149">
        <v>0</v>
      </c>
      <c r="D366" s="149">
        <v>0</v>
      </c>
      <c r="E366" s="149">
        <v>0</v>
      </c>
      <c r="F366" s="150">
        <v>0</v>
      </c>
      <c r="G366" s="150">
        <v>0</v>
      </c>
      <c r="H366" s="151">
        <v>0</v>
      </c>
    </row>
    <row r="367" spans="1:8" ht="18" hidden="1" customHeight="1" outlineLevel="1">
      <c r="A367" s="3" t="s">
        <v>206</v>
      </c>
      <c r="B367" s="148"/>
      <c r="C367" s="149">
        <v>1</v>
      </c>
      <c r="D367" s="149">
        <v>1</v>
      </c>
      <c r="E367" s="149">
        <v>0</v>
      </c>
      <c r="F367" s="150">
        <v>3500</v>
      </c>
      <c r="G367" s="150">
        <v>0</v>
      </c>
      <c r="H367" s="151">
        <v>0</v>
      </c>
    </row>
    <row r="368" spans="1:8" ht="18" hidden="1" customHeight="1" outlineLevel="1">
      <c r="A368" s="3" t="s">
        <v>268</v>
      </c>
      <c r="B368" s="148"/>
      <c r="C368" s="149">
        <v>0</v>
      </c>
      <c r="D368" s="149">
        <v>0</v>
      </c>
      <c r="E368" s="149">
        <v>0</v>
      </c>
      <c r="F368" s="150">
        <v>0</v>
      </c>
      <c r="G368" s="150">
        <v>0</v>
      </c>
      <c r="H368" s="151">
        <v>0</v>
      </c>
    </row>
    <row r="369" spans="1:8" ht="18" hidden="1" customHeight="1" outlineLevel="1">
      <c r="A369" s="3" t="s">
        <v>207</v>
      </c>
      <c r="B369" s="148"/>
      <c r="C369" s="149">
        <v>0</v>
      </c>
      <c r="D369" s="149">
        <v>0</v>
      </c>
      <c r="E369" s="149">
        <v>0</v>
      </c>
      <c r="F369" s="150">
        <v>0</v>
      </c>
      <c r="G369" s="150">
        <v>0</v>
      </c>
      <c r="H369" s="151">
        <v>0</v>
      </c>
    </row>
    <row r="370" spans="1:8" ht="18" hidden="1" customHeight="1" outlineLevel="1">
      <c r="A370" s="3" t="s">
        <v>270</v>
      </c>
      <c r="B370" s="148"/>
      <c r="C370" s="149">
        <v>0</v>
      </c>
      <c r="D370" s="149">
        <v>0</v>
      </c>
      <c r="E370" s="149">
        <v>0</v>
      </c>
      <c r="F370" s="150">
        <v>0</v>
      </c>
      <c r="G370" s="150">
        <v>0</v>
      </c>
      <c r="H370" s="151">
        <v>0</v>
      </c>
    </row>
    <row r="371" spans="1:8" ht="18" hidden="1" customHeight="1" outlineLevel="1">
      <c r="A371" s="3" t="s">
        <v>208</v>
      </c>
      <c r="B371" s="148"/>
      <c r="C371" s="149">
        <v>2</v>
      </c>
      <c r="D371" s="149">
        <v>0</v>
      </c>
      <c r="E371" s="149">
        <v>0</v>
      </c>
      <c r="F371" s="150">
        <v>0</v>
      </c>
      <c r="G371" s="150">
        <v>192</v>
      </c>
      <c r="H371" s="151">
        <v>0</v>
      </c>
    </row>
    <row r="372" spans="1:8" ht="18" hidden="1" customHeight="1" outlineLevel="1">
      <c r="A372" s="3" t="s">
        <v>209</v>
      </c>
      <c r="B372" s="148"/>
      <c r="C372" s="149">
        <v>0</v>
      </c>
      <c r="D372" s="149">
        <v>0</v>
      </c>
      <c r="E372" s="149">
        <v>0</v>
      </c>
      <c r="F372" s="150">
        <v>0</v>
      </c>
      <c r="G372" s="150">
        <v>0</v>
      </c>
      <c r="H372" s="151">
        <v>0</v>
      </c>
    </row>
    <row r="373" spans="1:8" ht="18" hidden="1" customHeight="1" outlineLevel="1">
      <c r="A373" s="3" t="s">
        <v>454</v>
      </c>
      <c r="B373" s="148"/>
      <c r="C373" s="149">
        <v>0</v>
      </c>
      <c r="D373" s="149">
        <v>0</v>
      </c>
      <c r="E373" s="149">
        <v>0</v>
      </c>
      <c r="F373" s="150">
        <v>0</v>
      </c>
      <c r="G373" s="150">
        <v>0</v>
      </c>
      <c r="H373" s="151">
        <v>0</v>
      </c>
    </row>
    <row r="374" spans="1:8" ht="18" hidden="1" customHeight="1" outlineLevel="1">
      <c r="A374" s="3" t="s">
        <v>211</v>
      </c>
      <c r="B374" s="148"/>
      <c r="C374" s="149">
        <v>0</v>
      </c>
      <c r="D374" s="149">
        <v>0</v>
      </c>
      <c r="E374" s="149">
        <v>0</v>
      </c>
      <c r="F374" s="150">
        <v>0</v>
      </c>
      <c r="G374" s="150">
        <v>0</v>
      </c>
      <c r="H374" s="151">
        <v>0</v>
      </c>
    </row>
    <row r="375" spans="1:8" ht="18" hidden="1" customHeight="1" outlineLevel="1">
      <c r="A375" s="3" t="s">
        <v>212</v>
      </c>
      <c r="B375" s="148"/>
      <c r="C375" s="149">
        <v>0</v>
      </c>
      <c r="D375" s="149">
        <v>0</v>
      </c>
      <c r="E375" s="149">
        <v>0</v>
      </c>
      <c r="F375" s="150">
        <v>0</v>
      </c>
      <c r="G375" s="150">
        <v>0</v>
      </c>
      <c r="H375" s="151">
        <v>0</v>
      </c>
    </row>
    <row r="376" spans="1:8" ht="18" hidden="1" customHeight="1" outlineLevel="1">
      <c r="A376" s="3" t="s">
        <v>213</v>
      </c>
      <c r="B376" s="148"/>
      <c r="C376" s="149">
        <v>0</v>
      </c>
      <c r="D376" s="149">
        <v>0</v>
      </c>
      <c r="E376" s="149">
        <v>0</v>
      </c>
      <c r="F376" s="150">
        <v>0</v>
      </c>
      <c r="G376" s="150">
        <v>0</v>
      </c>
      <c r="H376" s="151">
        <v>0</v>
      </c>
    </row>
    <row r="377" spans="1:8" ht="18" hidden="1" customHeight="1" outlineLevel="1">
      <c r="A377" s="3" t="s">
        <v>214</v>
      </c>
      <c r="B377" s="148"/>
      <c r="C377" s="149">
        <v>0</v>
      </c>
      <c r="D377" s="149">
        <v>0</v>
      </c>
      <c r="E377" s="149">
        <v>0</v>
      </c>
      <c r="F377" s="150">
        <v>0</v>
      </c>
      <c r="G377" s="150">
        <v>0</v>
      </c>
      <c r="H377" s="151">
        <v>0</v>
      </c>
    </row>
    <row r="378" spans="1:8" ht="18" hidden="1" customHeight="1" outlineLevel="1">
      <c r="A378" s="3" t="s">
        <v>455</v>
      </c>
      <c r="B378" s="148"/>
      <c r="C378" s="149">
        <v>0</v>
      </c>
      <c r="D378" s="149">
        <v>0</v>
      </c>
      <c r="E378" s="149">
        <v>0</v>
      </c>
      <c r="F378" s="150">
        <v>0</v>
      </c>
      <c r="G378" s="150">
        <v>0</v>
      </c>
      <c r="H378" s="151">
        <v>0</v>
      </c>
    </row>
    <row r="379" spans="1:8" ht="18" hidden="1" customHeight="1" outlineLevel="1">
      <c r="A379" s="3" t="s">
        <v>216</v>
      </c>
      <c r="B379" s="148"/>
      <c r="C379" s="149">
        <v>0</v>
      </c>
      <c r="D379" s="149">
        <v>0</v>
      </c>
      <c r="E379" s="149">
        <v>0</v>
      </c>
      <c r="F379" s="150">
        <v>0</v>
      </c>
      <c r="G379" s="150">
        <v>0</v>
      </c>
      <c r="H379" s="151">
        <v>0</v>
      </c>
    </row>
    <row r="380" spans="1:8" ht="18" hidden="1" customHeight="1" outlineLevel="1">
      <c r="A380" s="3" t="s">
        <v>217</v>
      </c>
      <c r="B380" s="148"/>
      <c r="C380" s="149">
        <v>0</v>
      </c>
      <c r="D380" s="149">
        <v>0</v>
      </c>
      <c r="E380" s="149">
        <v>0</v>
      </c>
      <c r="F380" s="150">
        <v>0</v>
      </c>
      <c r="G380" s="150">
        <v>0</v>
      </c>
      <c r="H380" s="151">
        <v>0</v>
      </c>
    </row>
    <row r="381" spans="1:8" ht="18" hidden="1" customHeight="1" outlineLevel="1">
      <c r="A381" s="3" t="s">
        <v>218</v>
      </c>
      <c r="B381" s="148"/>
      <c r="C381" s="149">
        <v>0</v>
      </c>
      <c r="D381" s="149">
        <v>0</v>
      </c>
      <c r="E381" s="149">
        <v>0</v>
      </c>
      <c r="F381" s="150">
        <v>0</v>
      </c>
      <c r="G381" s="150">
        <v>0</v>
      </c>
      <c r="H381" s="151">
        <v>0</v>
      </c>
    </row>
    <row r="382" spans="1:8" ht="18" hidden="1" customHeight="1" outlineLevel="1">
      <c r="A382" s="3" t="s">
        <v>219</v>
      </c>
      <c r="B382" s="148"/>
      <c r="C382" s="149">
        <v>0</v>
      </c>
      <c r="D382" s="149">
        <v>0</v>
      </c>
      <c r="E382" s="149">
        <v>0</v>
      </c>
      <c r="F382" s="150">
        <v>0</v>
      </c>
      <c r="G382" s="150">
        <v>0</v>
      </c>
      <c r="H382" s="151">
        <v>0</v>
      </c>
    </row>
    <row r="383" spans="1:8" ht="18" hidden="1" customHeight="1" outlineLevel="1">
      <c r="A383" s="3" t="s">
        <v>220</v>
      </c>
      <c r="B383" s="148"/>
      <c r="C383" s="149">
        <v>0</v>
      </c>
      <c r="D383" s="149">
        <v>0</v>
      </c>
      <c r="E383" s="149">
        <v>0</v>
      </c>
      <c r="F383" s="150">
        <v>0</v>
      </c>
      <c r="G383" s="150">
        <v>0</v>
      </c>
      <c r="H383" s="151">
        <v>0</v>
      </c>
    </row>
    <row r="384" spans="1:8" ht="18" customHeight="1" collapsed="1">
      <c r="A384" s="3"/>
      <c r="B384" s="148" t="s">
        <v>366</v>
      </c>
      <c r="C384" s="152">
        <f>SUM(C360:C383)</f>
        <v>3</v>
      </c>
      <c r="D384" s="152">
        <f t="shared" ref="D384:F384" si="14">SUM(D360:D383)</f>
        <v>1</v>
      </c>
      <c r="E384" s="152">
        <f t="shared" si="14"/>
        <v>0</v>
      </c>
      <c r="F384" s="153">
        <f t="shared" si="14"/>
        <v>3500</v>
      </c>
      <c r="G384" s="153">
        <f>SUM(G360:G383)</f>
        <v>192</v>
      </c>
      <c r="H384" s="154">
        <f t="shared" ref="H384" si="15">SUM(H360:H383)</f>
        <v>0</v>
      </c>
    </row>
    <row r="385" spans="1:8" ht="18" hidden="1" customHeight="1" outlineLevel="1">
      <c r="A385" s="3" t="s">
        <v>273</v>
      </c>
      <c r="B385" s="148"/>
      <c r="C385" s="152">
        <v>0</v>
      </c>
      <c r="D385" s="152">
        <v>0</v>
      </c>
      <c r="E385" s="152">
        <v>0</v>
      </c>
      <c r="F385" s="153">
        <v>0</v>
      </c>
      <c r="G385" s="153">
        <v>0</v>
      </c>
      <c r="H385" s="154">
        <v>0</v>
      </c>
    </row>
    <row r="386" spans="1:8" ht="18" hidden="1" customHeight="1" outlineLevel="1">
      <c r="A386" s="3" t="s">
        <v>203</v>
      </c>
      <c r="B386" s="148"/>
      <c r="C386" s="152">
        <v>1</v>
      </c>
      <c r="D386" s="152">
        <v>1</v>
      </c>
      <c r="E386" s="152">
        <v>0</v>
      </c>
      <c r="F386" s="153">
        <v>0</v>
      </c>
      <c r="G386" s="153">
        <v>30</v>
      </c>
      <c r="H386" s="154">
        <v>0</v>
      </c>
    </row>
    <row r="387" spans="1:8" ht="18" hidden="1" customHeight="1" outlineLevel="1">
      <c r="A387" s="3" t="s">
        <v>204</v>
      </c>
      <c r="B387" s="148"/>
      <c r="C387" s="152">
        <v>0</v>
      </c>
      <c r="D387" s="152">
        <v>0</v>
      </c>
      <c r="E387" s="152">
        <v>0</v>
      </c>
      <c r="F387" s="153">
        <v>0</v>
      </c>
      <c r="G387" s="153">
        <v>0</v>
      </c>
      <c r="H387" s="154">
        <v>0</v>
      </c>
    </row>
    <row r="388" spans="1:8" ht="18" hidden="1" customHeight="1" outlineLevel="1">
      <c r="A388" s="3" t="s">
        <v>267</v>
      </c>
      <c r="B388" s="148"/>
      <c r="C388" s="152">
        <v>0</v>
      </c>
      <c r="D388" s="152">
        <v>0</v>
      </c>
      <c r="E388" s="152">
        <v>0</v>
      </c>
      <c r="F388" s="153">
        <v>0</v>
      </c>
      <c r="G388" s="153">
        <v>0</v>
      </c>
      <c r="H388" s="154">
        <v>0</v>
      </c>
    </row>
    <row r="389" spans="1:8" ht="18" hidden="1" customHeight="1" outlineLevel="1">
      <c r="A389" s="3" t="s">
        <v>274</v>
      </c>
      <c r="B389" s="148"/>
      <c r="C389" s="152">
        <v>0</v>
      </c>
      <c r="D389" s="152">
        <v>0</v>
      </c>
      <c r="E389" s="152">
        <v>0</v>
      </c>
      <c r="F389" s="153">
        <v>0</v>
      </c>
      <c r="G389" s="153">
        <v>0</v>
      </c>
      <c r="H389" s="154">
        <v>0</v>
      </c>
    </row>
    <row r="390" spans="1:8" ht="18" hidden="1" customHeight="1" outlineLevel="1">
      <c r="A390" s="3" t="s">
        <v>275</v>
      </c>
      <c r="B390" s="148"/>
      <c r="C390" s="152">
        <v>0</v>
      </c>
      <c r="D390" s="152">
        <v>0</v>
      </c>
      <c r="E390" s="152">
        <v>0</v>
      </c>
      <c r="F390" s="153">
        <v>0</v>
      </c>
      <c r="G390" s="153">
        <v>0</v>
      </c>
      <c r="H390" s="154">
        <v>0</v>
      </c>
    </row>
    <row r="391" spans="1:8" ht="18" hidden="1" customHeight="1" outlineLevel="1">
      <c r="A391" s="3" t="s">
        <v>205</v>
      </c>
      <c r="B391" s="148"/>
      <c r="C391" s="152">
        <v>0</v>
      </c>
      <c r="D391" s="152">
        <v>0</v>
      </c>
      <c r="E391" s="152">
        <v>0</v>
      </c>
      <c r="F391" s="153">
        <v>0</v>
      </c>
      <c r="G391" s="153">
        <v>0</v>
      </c>
      <c r="H391" s="154">
        <v>0</v>
      </c>
    </row>
    <row r="392" spans="1:8" ht="18" hidden="1" customHeight="1" outlineLevel="1">
      <c r="A392" s="3" t="s">
        <v>206</v>
      </c>
      <c r="B392" s="148"/>
      <c r="C392" s="152">
        <v>1</v>
      </c>
      <c r="D392" s="152">
        <v>0</v>
      </c>
      <c r="E392" s="152">
        <v>0</v>
      </c>
      <c r="F392" s="153">
        <v>0</v>
      </c>
      <c r="G392" s="153">
        <v>0</v>
      </c>
      <c r="H392" s="154">
        <v>0</v>
      </c>
    </row>
    <row r="393" spans="1:8" ht="18" hidden="1" customHeight="1" outlineLevel="1">
      <c r="A393" s="3" t="s">
        <v>268</v>
      </c>
      <c r="B393" s="148"/>
      <c r="C393" s="152">
        <v>0</v>
      </c>
      <c r="D393" s="152">
        <v>0</v>
      </c>
      <c r="E393" s="152">
        <v>0</v>
      </c>
      <c r="F393" s="153">
        <v>0</v>
      </c>
      <c r="G393" s="153">
        <v>0</v>
      </c>
      <c r="H393" s="154">
        <v>0</v>
      </c>
    </row>
    <row r="394" spans="1:8" ht="18" hidden="1" customHeight="1" outlineLevel="1">
      <c r="A394" s="3" t="s">
        <v>207</v>
      </c>
      <c r="B394" s="148"/>
      <c r="C394" s="152">
        <v>0</v>
      </c>
      <c r="D394" s="152">
        <v>0</v>
      </c>
      <c r="E394" s="152">
        <v>0</v>
      </c>
      <c r="F394" s="153">
        <v>0</v>
      </c>
      <c r="G394" s="153">
        <v>0</v>
      </c>
      <c r="H394" s="154">
        <v>0</v>
      </c>
    </row>
    <row r="395" spans="1:8" ht="18" hidden="1" customHeight="1" outlineLevel="1">
      <c r="A395" s="3" t="s">
        <v>270</v>
      </c>
      <c r="B395" s="148"/>
      <c r="C395" s="152">
        <v>0</v>
      </c>
      <c r="D395" s="152">
        <v>0</v>
      </c>
      <c r="E395" s="152">
        <v>0</v>
      </c>
      <c r="F395" s="153">
        <v>0</v>
      </c>
      <c r="G395" s="153">
        <v>0</v>
      </c>
      <c r="H395" s="154">
        <v>0</v>
      </c>
    </row>
    <row r="396" spans="1:8" ht="18" hidden="1" customHeight="1" outlineLevel="1">
      <c r="A396" s="3" t="s">
        <v>208</v>
      </c>
      <c r="B396" s="148"/>
      <c r="C396" s="152">
        <v>3</v>
      </c>
      <c r="D396" s="152">
        <v>0</v>
      </c>
      <c r="E396" s="152">
        <v>0</v>
      </c>
      <c r="F396" s="153">
        <v>0</v>
      </c>
      <c r="G396" s="153">
        <v>16500</v>
      </c>
      <c r="H396" s="154">
        <v>0</v>
      </c>
    </row>
    <row r="397" spans="1:8" ht="18" hidden="1" customHeight="1" outlineLevel="1">
      <c r="A397" s="3" t="s">
        <v>209</v>
      </c>
      <c r="B397" s="148"/>
      <c r="C397" s="152">
        <v>0</v>
      </c>
      <c r="D397" s="152">
        <v>0</v>
      </c>
      <c r="E397" s="152">
        <v>0</v>
      </c>
      <c r="F397" s="153">
        <v>0</v>
      </c>
      <c r="G397" s="153">
        <v>0</v>
      </c>
      <c r="H397" s="154">
        <v>0</v>
      </c>
    </row>
    <row r="398" spans="1:8" ht="18" hidden="1" customHeight="1" outlineLevel="1">
      <c r="A398" s="3" t="s">
        <v>454</v>
      </c>
      <c r="B398" s="148"/>
      <c r="C398" s="152">
        <v>0</v>
      </c>
      <c r="D398" s="152">
        <v>0</v>
      </c>
      <c r="E398" s="152">
        <v>0</v>
      </c>
      <c r="F398" s="153">
        <v>0</v>
      </c>
      <c r="G398" s="153">
        <v>0</v>
      </c>
      <c r="H398" s="154">
        <v>0</v>
      </c>
    </row>
    <row r="399" spans="1:8" ht="18" hidden="1" customHeight="1" outlineLevel="1">
      <c r="A399" s="3" t="s">
        <v>211</v>
      </c>
      <c r="B399" s="148"/>
      <c r="C399" s="152">
        <v>0</v>
      </c>
      <c r="D399" s="152">
        <v>0</v>
      </c>
      <c r="E399" s="152">
        <v>0</v>
      </c>
      <c r="F399" s="153">
        <v>0</v>
      </c>
      <c r="G399" s="153">
        <v>0</v>
      </c>
      <c r="H399" s="154">
        <v>0</v>
      </c>
    </row>
    <row r="400" spans="1:8" ht="18" hidden="1" customHeight="1" outlineLevel="1">
      <c r="A400" s="3" t="s">
        <v>212</v>
      </c>
      <c r="B400" s="148"/>
      <c r="C400" s="152">
        <v>0</v>
      </c>
      <c r="D400" s="152">
        <v>0</v>
      </c>
      <c r="E400" s="152">
        <v>0</v>
      </c>
      <c r="F400" s="153">
        <v>0</v>
      </c>
      <c r="G400" s="153">
        <v>0</v>
      </c>
      <c r="H400" s="154">
        <v>0</v>
      </c>
    </row>
    <row r="401" spans="1:8" ht="18" hidden="1" customHeight="1" outlineLevel="1">
      <c r="A401" s="3" t="s">
        <v>213</v>
      </c>
      <c r="B401" s="148"/>
      <c r="C401" s="152">
        <v>0</v>
      </c>
      <c r="D401" s="152">
        <v>0</v>
      </c>
      <c r="E401" s="152">
        <v>0</v>
      </c>
      <c r="F401" s="153">
        <v>0</v>
      </c>
      <c r="G401" s="153">
        <v>0</v>
      </c>
      <c r="H401" s="154">
        <v>0</v>
      </c>
    </row>
    <row r="402" spans="1:8" ht="18" hidden="1" customHeight="1" outlineLevel="1">
      <c r="A402" s="3" t="s">
        <v>214</v>
      </c>
      <c r="B402" s="148"/>
      <c r="C402" s="152">
        <v>0</v>
      </c>
      <c r="D402" s="152">
        <v>0</v>
      </c>
      <c r="E402" s="152">
        <v>0</v>
      </c>
      <c r="F402" s="153">
        <v>0</v>
      </c>
      <c r="G402" s="153">
        <v>0</v>
      </c>
      <c r="H402" s="154">
        <v>0</v>
      </c>
    </row>
    <row r="403" spans="1:8" ht="18" hidden="1" customHeight="1" outlineLevel="1">
      <c r="A403" s="3" t="s">
        <v>455</v>
      </c>
      <c r="B403" s="148"/>
      <c r="C403" s="152">
        <v>0</v>
      </c>
      <c r="D403" s="152">
        <v>0</v>
      </c>
      <c r="E403" s="152">
        <v>0</v>
      </c>
      <c r="F403" s="153">
        <v>0</v>
      </c>
      <c r="G403" s="153">
        <v>0</v>
      </c>
      <c r="H403" s="154">
        <v>0</v>
      </c>
    </row>
    <row r="404" spans="1:8" ht="18" hidden="1" customHeight="1" outlineLevel="1">
      <c r="A404" s="3" t="s">
        <v>216</v>
      </c>
      <c r="B404" s="148"/>
      <c r="C404" s="152">
        <v>0</v>
      </c>
      <c r="D404" s="152">
        <v>0</v>
      </c>
      <c r="E404" s="152">
        <v>0</v>
      </c>
      <c r="F404" s="153">
        <v>0</v>
      </c>
      <c r="G404" s="153">
        <v>0</v>
      </c>
      <c r="H404" s="154">
        <v>0</v>
      </c>
    </row>
    <row r="405" spans="1:8" ht="18" hidden="1" customHeight="1" outlineLevel="1">
      <c r="A405" s="3" t="s">
        <v>217</v>
      </c>
      <c r="B405" s="148"/>
      <c r="C405" s="152">
        <v>0</v>
      </c>
      <c r="D405" s="152">
        <v>0</v>
      </c>
      <c r="E405" s="152">
        <v>0</v>
      </c>
      <c r="F405" s="153">
        <v>0</v>
      </c>
      <c r="G405" s="153">
        <v>0</v>
      </c>
      <c r="H405" s="154">
        <v>0</v>
      </c>
    </row>
    <row r="406" spans="1:8" ht="18" hidden="1" customHeight="1" outlineLevel="1">
      <c r="A406" s="3" t="s">
        <v>218</v>
      </c>
      <c r="B406" s="148"/>
      <c r="C406" s="152">
        <v>0</v>
      </c>
      <c r="D406" s="152">
        <v>0</v>
      </c>
      <c r="E406" s="152">
        <v>0</v>
      </c>
      <c r="F406" s="153">
        <v>0</v>
      </c>
      <c r="G406" s="153">
        <v>0</v>
      </c>
      <c r="H406" s="154">
        <v>0</v>
      </c>
    </row>
    <row r="407" spans="1:8" ht="18" hidden="1" customHeight="1" outlineLevel="1">
      <c r="A407" s="3" t="s">
        <v>219</v>
      </c>
      <c r="B407" s="148"/>
      <c r="C407" s="152">
        <v>0</v>
      </c>
      <c r="D407" s="152">
        <v>0</v>
      </c>
      <c r="E407" s="152">
        <v>0</v>
      </c>
      <c r="F407" s="153">
        <v>0</v>
      </c>
      <c r="G407" s="153">
        <v>0</v>
      </c>
      <c r="H407" s="154">
        <v>0</v>
      </c>
    </row>
    <row r="408" spans="1:8" ht="18" hidden="1" customHeight="1" outlineLevel="1">
      <c r="A408" s="3" t="s">
        <v>220</v>
      </c>
      <c r="B408" s="148"/>
      <c r="C408" s="149">
        <v>0</v>
      </c>
      <c r="D408" s="149">
        <v>0</v>
      </c>
      <c r="E408" s="149">
        <v>0</v>
      </c>
      <c r="F408" s="150">
        <v>0</v>
      </c>
      <c r="G408" s="150">
        <v>0</v>
      </c>
      <c r="H408" s="151">
        <v>0</v>
      </c>
    </row>
    <row r="409" spans="1:8" ht="18" customHeight="1" collapsed="1">
      <c r="A409" s="3"/>
      <c r="B409" s="148" t="s">
        <v>369</v>
      </c>
      <c r="C409" s="152">
        <f>SUM(C385:C408)</f>
        <v>5</v>
      </c>
      <c r="D409" s="152">
        <f t="shared" ref="D409:F409" si="16">SUM(D385:D408)</f>
        <v>1</v>
      </c>
      <c r="E409" s="152">
        <f t="shared" si="16"/>
        <v>0</v>
      </c>
      <c r="F409" s="153">
        <f t="shared" si="16"/>
        <v>0</v>
      </c>
      <c r="G409" s="153">
        <f>SUM(G385:G408)</f>
        <v>16530</v>
      </c>
      <c r="H409" s="154">
        <f t="shared" ref="H409" si="17">SUM(H385:H408)</f>
        <v>0</v>
      </c>
    </row>
    <row r="410" spans="1:8" ht="18" hidden="1" customHeight="1" outlineLevel="1">
      <c r="A410" s="3" t="s">
        <v>273</v>
      </c>
      <c r="B410" s="148"/>
      <c r="C410" s="152">
        <v>0</v>
      </c>
      <c r="D410" s="152">
        <v>0</v>
      </c>
      <c r="E410" s="152">
        <v>0</v>
      </c>
      <c r="F410" s="153">
        <v>0</v>
      </c>
      <c r="G410" s="153">
        <v>0</v>
      </c>
      <c r="H410" s="154">
        <v>0</v>
      </c>
    </row>
    <row r="411" spans="1:8" ht="18" hidden="1" customHeight="1" outlineLevel="1">
      <c r="A411" s="3" t="s">
        <v>203</v>
      </c>
      <c r="B411" s="148"/>
      <c r="C411" s="152">
        <v>0</v>
      </c>
      <c r="D411" s="152">
        <v>0</v>
      </c>
      <c r="E411" s="152">
        <v>0</v>
      </c>
      <c r="F411" s="153">
        <v>0</v>
      </c>
      <c r="G411" s="153">
        <v>0</v>
      </c>
      <c r="H411" s="154">
        <v>0</v>
      </c>
    </row>
    <row r="412" spans="1:8" ht="18" hidden="1" customHeight="1" outlineLevel="1">
      <c r="A412" s="3" t="s">
        <v>204</v>
      </c>
      <c r="B412" s="148"/>
      <c r="C412" s="152">
        <v>0</v>
      </c>
      <c r="D412" s="152">
        <v>0</v>
      </c>
      <c r="E412" s="152">
        <v>0</v>
      </c>
      <c r="F412" s="153">
        <v>0</v>
      </c>
      <c r="G412" s="153">
        <v>0</v>
      </c>
      <c r="H412" s="154">
        <v>0</v>
      </c>
    </row>
    <row r="413" spans="1:8" ht="18" hidden="1" customHeight="1" outlineLevel="1">
      <c r="A413" s="3" t="s">
        <v>267</v>
      </c>
      <c r="B413" s="148"/>
      <c r="C413" s="152">
        <v>0</v>
      </c>
      <c r="D413" s="152">
        <v>0</v>
      </c>
      <c r="E413" s="152">
        <v>0</v>
      </c>
      <c r="F413" s="153">
        <v>0</v>
      </c>
      <c r="G413" s="153">
        <v>0</v>
      </c>
      <c r="H413" s="154">
        <v>0</v>
      </c>
    </row>
    <row r="414" spans="1:8" ht="18" hidden="1" customHeight="1" outlineLevel="1">
      <c r="A414" s="3" t="s">
        <v>274</v>
      </c>
      <c r="B414" s="148"/>
      <c r="C414" s="152">
        <v>0</v>
      </c>
      <c r="D414" s="152">
        <v>0</v>
      </c>
      <c r="E414" s="152">
        <v>0</v>
      </c>
      <c r="F414" s="153">
        <v>0</v>
      </c>
      <c r="G414" s="153">
        <v>0</v>
      </c>
      <c r="H414" s="154">
        <v>0</v>
      </c>
    </row>
    <row r="415" spans="1:8" ht="18" hidden="1" customHeight="1" outlineLevel="1">
      <c r="A415" s="3" t="s">
        <v>275</v>
      </c>
      <c r="B415" s="148"/>
      <c r="C415" s="152">
        <v>0</v>
      </c>
      <c r="D415" s="152">
        <v>0</v>
      </c>
      <c r="E415" s="152">
        <v>0</v>
      </c>
      <c r="F415" s="153">
        <v>0</v>
      </c>
      <c r="G415" s="153">
        <v>0</v>
      </c>
      <c r="H415" s="154">
        <v>0</v>
      </c>
    </row>
    <row r="416" spans="1:8" ht="18" hidden="1" customHeight="1" outlineLevel="1">
      <c r="A416" s="3" t="s">
        <v>205</v>
      </c>
      <c r="B416" s="148"/>
      <c r="C416" s="152">
        <v>0</v>
      </c>
      <c r="D416" s="152">
        <v>0</v>
      </c>
      <c r="E416" s="152">
        <v>0</v>
      </c>
      <c r="F416" s="153">
        <v>0</v>
      </c>
      <c r="G416" s="153">
        <v>0</v>
      </c>
      <c r="H416" s="154">
        <v>0</v>
      </c>
    </row>
    <row r="417" spans="1:8" ht="18" hidden="1" customHeight="1" outlineLevel="1">
      <c r="A417" s="3" t="s">
        <v>206</v>
      </c>
      <c r="B417" s="148"/>
      <c r="C417" s="152">
        <v>0</v>
      </c>
      <c r="D417" s="152">
        <v>0</v>
      </c>
      <c r="E417" s="152">
        <v>0</v>
      </c>
      <c r="F417" s="153">
        <v>0</v>
      </c>
      <c r="G417" s="153">
        <v>0</v>
      </c>
      <c r="H417" s="154">
        <v>0</v>
      </c>
    </row>
    <row r="418" spans="1:8" ht="18" hidden="1" customHeight="1" outlineLevel="1">
      <c r="A418" s="3" t="s">
        <v>268</v>
      </c>
      <c r="B418" s="148"/>
      <c r="C418" s="152">
        <v>0</v>
      </c>
      <c r="D418" s="152">
        <v>0</v>
      </c>
      <c r="E418" s="152">
        <v>0</v>
      </c>
      <c r="F418" s="153">
        <v>0</v>
      </c>
      <c r="G418" s="153">
        <v>0</v>
      </c>
      <c r="H418" s="154">
        <v>0</v>
      </c>
    </row>
    <row r="419" spans="1:8" ht="18" hidden="1" customHeight="1" outlineLevel="1">
      <c r="A419" s="3" t="s">
        <v>207</v>
      </c>
      <c r="B419" s="148"/>
      <c r="C419" s="152">
        <v>0</v>
      </c>
      <c r="D419" s="152">
        <v>0</v>
      </c>
      <c r="E419" s="152">
        <v>0</v>
      </c>
      <c r="F419" s="153">
        <v>0</v>
      </c>
      <c r="G419" s="153">
        <v>0</v>
      </c>
      <c r="H419" s="154">
        <v>0</v>
      </c>
    </row>
    <row r="420" spans="1:8" ht="18" hidden="1" customHeight="1" outlineLevel="1">
      <c r="A420" s="3" t="s">
        <v>270</v>
      </c>
      <c r="B420" s="148"/>
      <c r="C420" s="152">
        <v>0</v>
      </c>
      <c r="D420" s="152">
        <v>0</v>
      </c>
      <c r="E420" s="152">
        <v>0</v>
      </c>
      <c r="F420" s="153">
        <v>0</v>
      </c>
      <c r="G420" s="153">
        <v>0</v>
      </c>
      <c r="H420" s="154">
        <v>0</v>
      </c>
    </row>
    <row r="421" spans="1:8" ht="18" hidden="1" customHeight="1" outlineLevel="1">
      <c r="A421" s="3" t="s">
        <v>208</v>
      </c>
      <c r="B421" s="148"/>
      <c r="C421" s="152">
        <v>0</v>
      </c>
      <c r="D421" s="152">
        <v>0</v>
      </c>
      <c r="E421" s="152">
        <v>0</v>
      </c>
      <c r="F421" s="153">
        <v>0</v>
      </c>
      <c r="G421" s="153">
        <v>0</v>
      </c>
      <c r="H421" s="154">
        <v>0</v>
      </c>
    </row>
    <row r="422" spans="1:8" ht="18" hidden="1" customHeight="1" outlineLevel="1">
      <c r="A422" s="3" t="s">
        <v>209</v>
      </c>
      <c r="B422" s="148"/>
      <c r="C422" s="152">
        <v>0</v>
      </c>
      <c r="D422" s="152">
        <v>0</v>
      </c>
      <c r="E422" s="152">
        <v>0</v>
      </c>
      <c r="F422" s="153">
        <v>0</v>
      </c>
      <c r="G422" s="153">
        <v>0</v>
      </c>
      <c r="H422" s="154">
        <v>0</v>
      </c>
    </row>
    <row r="423" spans="1:8" ht="18" hidden="1" customHeight="1" outlineLevel="1">
      <c r="A423" s="3" t="s">
        <v>454</v>
      </c>
      <c r="B423" s="148"/>
      <c r="C423" s="152">
        <v>0</v>
      </c>
      <c r="D423" s="152">
        <v>0</v>
      </c>
      <c r="E423" s="152">
        <v>0</v>
      </c>
      <c r="F423" s="153">
        <v>0</v>
      </c>
      <c r="G423" s="153">
        <v>0</v>
      </c>
      <c r="H423" s="154">
        <v>0</v>
      </c>
    </row>
    <row r="424" spans="1:8" ht="18" hidden="1" customHeight="1" outlineLevel="1">
      <c r="A424" s="3" t="s">
        <v>211</v>
      </c>
      <c r="B424" s="148"/>
      <c r="C424" s="152">
        <v>1</v>
      </c>
      <c r="D424" s="152">
        <v>1</v>
      </c>
      <c r="E424" s="152">
        <v>0</v>
      </c>
      <c r="F424" s="153">
        <v>6500</v>
      </c>
      <c r="G424" s="153">
        <v>0</v>
      </c>
      <c r="H424" s="154">
        <v>0</v>
      </c>
    </row>
    <row r="425" spans="1:8" ht="18" hidden="1" customHeight="1" outlineLevel="1">
      <c r="A425" s="3" t="s">
        <v>212</v>
      </c>
      <c r="B425" s="148"/>
      <c r="C425" s="152">
        <v>0</v>
      </c>
      <c r="D425" s="152">
        <v>0</v>
      </c>
      <c r="E425" s="152">
        <v>0</v>
      </c>
      <c r="F425" s="153">
        <v>0</v>
      </c>
      <c r="G425" s="153">
        <v>0</v>
      </c>
      <c r="H425" s="154">
        <v>0</v>
      </c>
    </row>
    <row r="426" spans="1:8" ht="18" hidden="1" customHeight="1" outlineLevel="1">
      <c r="A426" s="3" t="s">
        <v>213</v>
      </c>
      <c r="B426" s="148"/>
      <c r="C426" s="152">
        <v>0</v>
      </c>
      <c r="D426" s="152">
        <v>0</v>
      </c>
      <c r="E426" s="152">
        <v>0</v>
      </c>
      <c r="F426" s="153">
        <v>0</v>
      </c>
      <c r="G426" s="153">
        <v>0</v>
      </c>
      <c r="H426" s="154">
        <v>0</v>
      </c>
    </row>
    <row r="427" spans="1:8" ht="18" hidden="1" customHeight="1" outlineLevel="1">
      <c r="A427" s="3" t="s">
        <v>214</v>
      </c>
      <c r="B427" s="148"/>
      <c r="C427" s="152">
        <v>0</v>
      </c>
      <c r="D427" s="152">
        <v>0</v>
      </c>
      <c r="E427" s="152">
        <v>0</v>
      </c>
      <c r="F427" s="153">
        <v>0</v>
      </c>
      <c r="G427" s="153">
        <v>0</v>
      </c>
      <c r="H427" s="154">
        <v>0</v>
      </c>
    </row>
    <row r="428" spans="1:8" ht="18" hidden="1" customHeight="1" outlineLevel="1">
      <c r="A428" s="3" t="s">
        <v>455</v>
      </c>
      <c r="B428" s="148"/>
      <c r="C428" s="152">
        <v>0</v>
      </c>
      <c r="D428" s="152">
        <v>0</v>
      </c>
      <c r="E428" s="152">
        <v>0</v>
      </c>
      <c r="F428" s="153">
        <v>0</v>
      </c>
      <c r="G428" s="153">
        <v>0</v>
      </c>
      <c r="H428" s="154">
        <v>0</v>
      </c>
    </row>
    <row r="429" spans="1:8" ht="18" hidden="1" customHeight="1" outlineLevel="1">
      <c r="A429" s="3" t="s">
        <v>216</v>
      </c>
      <c r="B429" s="148"/>
      <c r="C429" s="152">
        <v>0</v>
      </c>
      <c r="D429" s="152">
        <v>0</v>
      </c>
      <c r="E429" s="152">
        <v>0</v>
      </c>
      <c r="F429" s="153">
        <v>0</v>
      </c>
      <c r="G429" s="153">
        <v>0</v>
      </c>
      <c r="H429" s="154">
        <v>0</v>
      </c>
    </row>
    <row r="430" spans="1:8" ht="18" hidden="1" customHeight="1" outlineLevel="1">
      <c r="A430" s="3" t="s">
        <v>217</v>
      </c>
      <c r="B430" s="148"/>
      <c r="C430" s="152">
        <v>0</v>
      </c>
      <c r="D430" s="152">
        <v>0</v>
      </c>
      <c r="E430" s="152">
        <v>0</v>
      </c>
      <c r="F430" s="153">
        <v>0</v>
      </c>
      <c r="G430" s="153">
        <v>0</v>
      </c>
      <c r="H430" s="154">
        <v>0</v>
      </c>
    </row>
    <row r="431" spans="1:8" ht="18" hidden="1" customHeight="1" outlineLevel="1">
      <c r="A431" s="3" t="s">
        <v>218</v>
      </c>
      <c r="B431" s="148"/>
      <c r="C431" s="152">
        <v>0</v>
      </c>
      <c r="D431" s="152">
        <v>0</v>
      </c>
      <c r="E431" s="152">
        <v>0</v>
      </c>
      <c r="F431" s="153">
        <v>0</v>
      </c>
      <c r="G431" s="153">
        <v>0</v>
      </c>
      <c r="H431" s="154">
        <v>0</v>
      </c>
    </row>
    <row r="432" spans="1:8" ht="18" hidden="1" customHeight="1" outlineLevel="1">
      <c r="A432" s="3" t="s">
        <v>219</v>
      </c>
      <c r="B432" s="148"/>
      <c r="C432" s="152">
        <v>0</v>
      </c>
      <c r="D432" s="152">
        <v>0</v>
      </c>
      <c r="E432" s="152">
        <v>0</v>
      </c>
      <c r="F432" s="153">
        <v>0</v>
      </c>
      <c r="G432" s="153">
        <v>0</v>
      </c>
      <c r="H432" s="154">
        <v>0</v>
      </c>
    </row>
    <row r="433" spans="1:8" ht="18" hidden="1" customHeight="1" outlineLevel="1">
      <c r="A433" s="3" t="s">
        <v>220</v>
      </c>
      <c r="B433" s="148"/>
      <c r="C433" s="152">
        <v>0</v>
      </c>
      <c r="D433" s="152">
        <v>0</v>
      </c>
      <c r="E433" s="152">
        <v>0</v>
      </c>
      <c r="F433" s="153">
        <v>0</v>
      </c>
      <c r="G433" s="153">
        <v>0</v>
      </c>
      <c r="H433" s="154">
        <v>0</v>
      </c>
    </row>
    <row r="434" spans="1:8" ht="18" customHeight="1" collapsed="1">
      <c r="A434" s="3"/>
      <c r="B434" s="148" t="s">
        <v>368</v>
      </c>
      <c r="C434" s="152">
        <f>SUM(C410:C433)</f>
        <v>1</v>
      </c>
      <c r="D434" s="152">
        <f t="shared" ref="D434:F434" si="18">SUM(D410:D433)</f>
        <v>1</v>
      </c>
      <c r="E434" s="152">
        <f t="shared" si="18"/>
        <v>0</v>
      </c>
      <c r="F434" s="153">
        <f t="shared" si="18"/>
        <v>6500</v>
      </c>
      <c r="G434" s="153">
        <f>SUM(G410:G433)</f>
        <v>0</v>
      </c>
      <c r="H434" s="154">
        <f t="shared" ref="H434" si="19">SUM(H410:H433)</f>
        <v>0</v>
      </c>
    </row>
    <row r="435" spans="1:8" ht="18" hidden="1" customHeight="1" outlineLevel="1">
      <c r="A435" s="3" t="s">
        <v>273</v>
      </c>
      <c r="B435" s="148"/>
      <c r="C435" s="149">
        <v>0</v>
      </c>
      <c r="D435" s="149">
        <v>0</v>
      </c>
      <c r="E435" s="149">
        <v>0</v>
      </c>
      <c r="F435" s="150">
        <v>0</v>
      </c>
      <c r="G435" s="150">
        <v>0</v>
      </c>
      <c r="H435" s="151">
        <v>0</v>
      </c>
    </row>
    <row r="436" spans="1:8" ht="18" hidden="1" customHeight="1" outlineLevel="1">
      <c r="A436" s="3" t="s">
        <v>203</v>
      </c>
      <c r="B436" s="148"/>
      <c r="C436" s="149">
        <v>0</v>
      </c>
      <c r="D436" s="149">
        <v>0</v>
      </c>
      <c r="E436" s="149">
        <v>0</v>
      </c>
      <c r="F436" s="150">
        <v>0</v>
      </c>
      <c r="G436" s="150">
        <v>0</v>
      </c>
      <c r="H436" s="151">
        <v>0</v>
      </c>
    </row>
    <row r="437" spans="1:8" ht="18" hidden="1" customHeight="1" outlineLevel="1">
      <c r="A437" s="3" t="s">
        <v>204</v>
      </c>
      <c r="B437" s="148"/>
      <c r="C437" s="149">
        <v>0</v>
      </c>
      <c r="D437" s="149">
        <v>0</v>
      </c>
      <c r="E437" s="149">
        <v>0</v>
      </c>
      <c r="F437" s="150">
        <v>0</v>
      </c>
      <c r="G437" s="150">
        <v>0</v>
      </c>
      <c r="H437" s="151">
        <v>0</v>
      </c>
    </row>
    <row r="438" spans="1:8" ht="18" hidden="1" customHeight="1" outlineLevel="1">
      <c r="A438" s="3" t="s">
        <v>267</v>
      </c>
      <c r="B438" s="148"/>
      <c r="C438" s="149">
        <v>0</v>
      </c>
      <c r="D438" s="149">
        <v>0</v>
      </c>
      <c r="E438" s="149">
        <v>0</v>
      </c>
      <c r="F438" s="150">
        <v>0</v>
      </c>
      <c r="G438" s="150">
        <v>0</v>
      </c>
      <c r="H438" s="151">
        <v>0</v>
      </c>
    </row>
    <row r="439" spans="1:8" ht="18" hidden="1" customHeight="1" outlineLevel="1">
      <c r="A439" s="3" t="s">
        <v>274</v>
      </c>
      <c r="B439" s="148"/>
      <c r="C439" s="149">
        <v>0</v>
      </c>
      <c r="D439" s="149">
        <v>0</v>
      </c>
      <c r="E439" s="149">
        <v>0</v>
      </c>
      <c r="F439" s="150">
        <v>0</v>
      </c>
      <c r="G439" s="150">
        <v>0</v>
      </c>
      <c r="H439" s="151">
        <v>0</v>
      </c>
    </row>
    <row r="440" spans="1:8" ht="18" hidden="1" customHeight="1" outlineLevel="1">
      <c r="A440" s="3" t="s">
        <v>275</v>
      </c>
      <c r="B440" s="148"/>
      <c r="C440" s="149">
        <v>0</v>
      </c>
      <c r="D440" s="149">
        <v>0</v>
      </c>
      <c r="E440" s="149">
        <v>0</v>
      </c>
      <c r="F440" s="150">
        <v>0</v>
      </c>
      <c r="G440" s="150">
        <v>0</v>
      </c>
      <c r="H440" s="151">
        <v>0</v>
      </c>
    </row>
    <row r="441" spans="1:8" ht="18" hidden="1" customHeight="1" outlineLevel="1">
      <c r="A441" s="3" t="s">
        <v>205</v>
      </c>
      <c r="B441" s="148"/>
      <c r="C441" s="149">
        <v>0</v>
      </c>
      <c r="D441" s="149">
        <v>0</v>
      </c>
      <c r="E441" s="149">
        <v>0</v>
      </c>
      <c r="F441" s="150">
        <v>0</v>
      </c>
      <c r="G441" s="150">
        <v>0</v>
      </c>
      <c r="H441" s="151">
        <v>0</v>
      </c>
    </row>
    <row r="442" spans="1:8" ht="18" hidden="1" customHeight="1" outlineLevel="1">
      <c r="A442" s="3" t="s">
        <v>206</v>
      </c>
      <c r="B442" s="148"/>
      <c r="C442" s="149">
        <v>1</v>
      </c>
      <c r="D442" s="149">
        <v>0</v>
      </c>
      <c r="E442" s="149">
        <v>0</v>
      </c>
      <c r="F442" s="150">
        <v>0</v>
      </c>
      <c r="G442" s="150">
        <v>0</v>
      </c>
      <c r="H442" s="151">
        <v>0</v>
      </c>
    </row>
    <row r="443" spans="1:8" ht="18" hidden="1" customHeight="1" outlineLevel="1">
      <c r="A443" s="3" t="s">
        <v>268</v>
      </c>
      <c r="B443" s="148"/>
      <c r="C443" s="149">
        <v>0</v>
      </c>
      <c r="D443" s="149">
        <v>0</v>
      </c>
      <c r="E443" s="149">
        <v>0</v>
      </c>
      <c r="F443" s="150">
        <v>0</v>
      </c>
      <c r="G443" s="150">
        <v>0</v>
      </c>
      <c r="H443" s="151">
        <v>0</v>
      </c>
    </row>
    <row r="444" spans="1:8" ht="18" hidden="1" customHeight="1" outlineLevel="1">
      <c r="A444" s="3" t="s">
        <v>207</v>
      </c>
      <c r="B444" s="148"/>
      <c r="C444" s="149">
        <v>1</v>
      </c>
      <c r="D444" s="149">
        <v>2</v>
      </c>
      <c r="E444" s="149">
        <v>0</v>
      </c>
      <c r="F444" s="150">
        <v>-8000</v>
      </c>
      <c r="G444" s="150">
        <v>-22895.7</v>
      </c>
      <c r="H444" s="151">
        <v>0</v>
      </c>
    </row>
    <row r="445" spans="1:8" ht="18" hidden="1" customHeight="1" outlineLevel="1">
      <c r="A445" s="3" t="s">
        <v>270</v>
      </c>
      <c r="B445" s="148"/>
      <c r="C445" s="149">
        <v>0</v>
      </c>
      <c r="D445" s="149">
        <v>0</v>
      </c>
      <c r="E445" s="149">
        <v>0</v>
      </c>
      <c r="F445" s="150">
        <v>0</v>
      </c>
      <c r="G445" s="150">
        <v>0</v>
      </c>
      <c r="H445" s="151">
        <v>0</v>
      </c>
    </row>
    <row r="446" spans="1:8" ht="18" hidden="1" customHeight="1" outlineLevel="1">
      <c r="A446" s="3" t="s">
        <v>208</v>
      </c>
      <c r="B446" s="148"/>
      <c r="C446" s="149">
        <v>0</v>
      </c>
      <c r="D446" s="149">
        <v>0</v>
      </c>
      <c r="E446" s="149">
        <v>0</v>
      </c>
      <c r="F446" s="150">
        <v>0</v>
      </c>
      <c r="G446" s="150">
        <v>0</v>
      </c>
      <c r="H446" s="151">
        <v>0</v>
      </c>
    </row>
    <row r="447" spans="1:8" ht="18" hidden="1" customHeight="1" outlineLevel="1">
      <c r="A447" s="3" t="s">
        <v>209</v>
      </c>
      <c r="B447" s="148"/>
      <c r="C447" s="149">
        <v>0</v>
      </c>
      <c r="D447" s="149">
        <v>0</v>
      </c>
      <c r="E447" s="149">
        <v>0</v>
      </c>
      <c r="F447" s="150">
        <v>0</v>
      </c>
      <c r="G447" s="150">
        <v>0</v>
      </c>
      <c r="H447" s="151">
        <v>0</v>
      </c>
    </row>
    <row r="448" spans="1:8" ht="18" hidden="1" customHeight="1" outlineLevel="1">
      <c r="A448" s="3" t="s">
        <v>454</v>
      </c>
      <c r="B448" s="148"/>
      <c r="C448" s="149">
        <v>0</v>
      </c>
      <c r="D448" s="149">
        <v>0</v>
      </c>
      <c r="E448" s="149">
        <v>0</v>
      </c>
      <c r="F448" s="150">
        <v>0</v>
      </c>
      <c r="G448" s="150">
        <v>0</v>
      </c>
      <c r="H448" s="151">
        <v>0</v>
      </c>
    </row>
    <row r="449" spans="1:8" ht="18" hidden="1" customHeight="1" outlineLevel="1">
      <c r="A449" s="3" t="s">
        <v>211</v>
      </c>
      <c r="B449" s="148"/>
      <c r="C449" s="149">
        <v>0</v>
      </c>
      <c r="D449" s="149">
        <v>0</v>
      </c>
      <c r="E449" s="149">
        <v>0</v>
      </c>
      <c r="F449" s="150">
        <v>0</v>
      </c>
      <c r="G449" s="150">
        <v>0</v>
      </c>
      <c r="H449" s="151">
        <v>0</v>
      </c>
    </row>
    <row r="450" spans="1:8" ht="18" hidden="1" customHeight="1" outlineLevel="1">
      <c r="A450" s="3" t="s">
        <v>212</v>
      </c>
      <c r="B450" s="148"/>
      <c r="C450" s="149">
        <v>0</v>
      </c>
      <c r="D450" s="149">
        <v>0</v>
      </c>
      <c r="E450" s="149">
        <v>0</v>
      </c>
      <c r="F450" s="150">
        <v>0</v>
      </c>
      <c r="G450" s="150">
        <v>0</v>
      </c>
      <c r="H450" s="151">
        <v>0</v>
      </c>
    </row>
    <row r="451" spans="1:8" ht="18" hidden="1" customHeight="1" outlineLevel="1">
      <c r="A451" s="3" t="s">
        <v>213</v>
      </c>
      <c r="B451" s="148"/>
      <c r="C451" s="149">
        <v>0</v>
      </c>
      <c r="D451" s="149">
        <v>0</v>
      </c>
      <c r="E451" s="149">
        <v>0</v>
      </c>
      <c r="F451" s="150">
        <v>0</v>
      </c>
      <c r="G451" s="150">
        <v>0</v>
      </c>
      <c r="H451" s="151">
        <v>0</v>
      </c>
    </row>
    <row r="452" spans="1:8" ht="18" hidden="1" customHeight="1" outlineLevel="1">
      <c r="A452" s="3" t="s">
        <v>214</v>
      </c>
      <c r="B452" s="148"/>
      <c r="C452" s="149">
        <v>0</v>
      </c>
      <c r="D452" s="149">
        <v>0</v>
      </c>
      <c r="E452" s="149">
        <v>0</v>
      </c>
      <c r="F452" s="150">
        <v>0</v>
      </c>
      <c r="G452" s="150">
        <v>0</v>
      </c>
      <c r="H452" s="151">
        <v>0</v>
      </c>
    </row>
    <row r="453" spans="1:8" ht="18" hidden="1" customHeight="1" outlineLevel="1">
      <c r="A453" s="3" t="s">
        <v>455</v>
      </c>
      <c r="B453" s="148"/>
      <c r="C453" s="149">
        <v>0</v>
      </c>
      <c r="D453" s="149">
        <v>0</v>
      </c>
      <c r="E453" s="149">
        <v>0</v>
      </c>
      <c r="F453" s="150">
        <v>0</v>
      </c>
      <c r="G453" s="150">
        <v>0</v>
      </c>
      <c r="H453" s="151">
        <v>0</v>
      </c>
    </row>
    <row r="454" spans="1:8" ht="18" hidden="1" customHeight="1" outlineLevel="1">
      <c r="A454" s="3" t="s">
        <v>216</v>
      </c>
      <c r="B454" s="148"/>
      <c r="C454" s="149">
        <v>0</v>
      </c>
      <c r="D454" s="149">
        <v>0</v>
      </c>
      <c r="E454" s="149">
        <v>0</v>
      </c>
      <c r="F454" s="150">
        <v>0</v>
      </c>
      <c r="G454" s="150">
        <v>0</v>
      </c>
      <c r="H454" s="151">
        <v>0</v>
      </c>
    </row>
    <row r="455" spans="1:8" ht="18" hidden="1" customHeight="1" outlineLevel="1">
      <c r="A455" s="3" t="s">
        <v>217</v>
      </c>
      <c r="B455" s="148"/>
      <c r="C455" s="149">
        <v>0</v>
      </c>
      <c r="D455" s="149">
        <v>0</v>
      </c>
      <c r="E455" s="149">
        <v>0</v>
      </c>
      <c r="F455" s="150">
        <v>0</v>
      </c>
      <c r="G455" s="150">
        <v>0</v>
      </c>
      <c r="H455" s="151">
        <v>0</v>
      </c>
    </row>
    <row r="456" spans="1:8" ht="18" hidden="1" customHeight="1" outlineLevel="1">
      <c r="A456" s="3" t="s">
        <v>218</v>
      </c>
      <c r="B456" s="148"/>
      <c r="C456" s="149">
        <v>0</v>
      </c>
      <c r="D456" s="149">
        <v>1</v>
      </c>
      <c r="E456" s="149">
        <v>0</v>
      </c>
      <c r="F456" s="150">
        <v>0</v>
      </c>
      <c r="G456" s="150">
        <v>0</v>
      </c>
      <c r="H456" s="151">
        <v>0</v>
      </c>
    </row>
    <row r="457" spans="1:8" ht="18" hidden="1" customHeight="1" outlineLevel="1">
      <c r="A457" s="3" t="s">
        <v>219</v>
      </c>
      <c r="B457" s="148"/>
      <c r="C457" s="149">
        <v>0</v>
      </c>
      <c r="D457" s="149">
        <v>0</v>
      </c>
      <c r="E457" s="149">
        <v>0</v>
      </c>
      <c r="F457" s="150">
        <v>0</v>
      </c>
      <c r="G457" s="150">
        <v>0</v>
      </c>
      <c r="H457" s="151">
        <v>0</v>
      </c>
    </row>
    <row r="458" spans="1:8" ht="18" hidden="1" customHeight="1" outlineLevel="1">
      <c r="A458" s="3" t="s">
        <v>220</v>
      </c>
      <c r="B458" s="148"/>
      <c r="C458" s="149">
        <v>0</v>
      </c>
      <c r="D458" s="149">
        <v>0</v>
      </c>
      <c r="E458" s="149">
        <v>0</v>
      </c>
      <c r="F458" s="150">
        <v>0</v>
      </c>
      <c r="G458" s="150">
        <v>0</v>
      </c>
      <c r="H458" s="151">
        <v>0</v>
      </c>
    </row>
    <row r="459" spans="1:8" ht="18" customHeight="1" collapsed="1">
      <c r="A459" s="3"/>
      <c r="B459" s="148" t="s">
        <v>370</v>
      </c>
      <c r="C459" s="152">
        <f>SUM(C435:C458)</f>
        <v>2</v>
      </c>
      <c r="D459" s="152">
        <f t="shared" ref="D459:F459" si="20">SUM(D435:D458)</f>
        <v>3</v>
      </c>
      <c r="E459" s="152">
        <f t="shared" si="20"/>
        <v>0</v>
      </c>
      <c r="F459" s="153">
        <f t="shared" si="20"/>
        <v>-8000</v>
      </c>
      <c r="G459" s="153">
        <f>SUM(G435:G458)</f>
        <v>-22895.7</v>
      </c>
      <c r="H459" s="154">
        <f t="shared" ref="H459" si="21">SUM(H435:H458)</f>
        <v>0</v>
      </c>
    </row>
    <row r="460" spans="1:8" ht="18" hidden="1" customHeight="1" outlineLevel="1">
      <c r="A460" s="3" t="s">
        <v>273</v>
      </c>
      <c r="B460" s="148"/>
      <c r="C460" s="149">
        <v>0</v>
      </c>
      <c r="D460" s="149">
        <v>0</v>
      </c>
      <c r="E460" s="149">
        <v>0</v>
      </c>
      <c r="F460" s="150">
        <v>0</v>
      </c>
      <c r="G460" s="150">
        <v>0</v>
      </c>
      <c r="H460" s="151">
        <v>0</v>
      </c>
    </row>
    <row r="461" spans="1:8" ht="18" hidden="1" customHeight="1" outlineLevel="1">
      <c r="A461" s="3" t="s">
        <v>203</v>
      </c>
      <c r="B461" s="148"/>
      <c r="C461" s="149">
        <v>0</v>
      </c>
      <c r="D461" s="149">
        <v>0</v>
      </c>
      <c r="E461" s="149">
        <v>0</v>
      </c>
      <c r="F461" s="150">
        <v>0</v>
      </c>
      <c r="G461" s="150">
        <v>0</v>
      </c>
      <c r="H461" s="151">
        <v>0</v>
      </c>
    </row>
    <row r="462" spans="1:8" ht="18" hidden="1" customHeight="1" outlineLevel="1">
      <c r="A462" s="3" t="s">
        <v>204</v>
      </c>
      <c r="B462" s="148"/>
      <c r="C462" s="149">
        <v>0</v>
      </c>
      <c r="D462" s="149">
        <v>0</v>
      </c>
      <c r="E462" s="149">
        <v>0</v>
      </c>
      <c r="F462" s="150">
        <v>0</v>
      </c>
      <c r="G462" s="150">
        <v>0</v>
      </c>
      <c r="H462" s="151">
        <v>0</v>
      </c>
    </row>
    <row r="463" spans="1:8" ht="18" hidden="1" customHeight="1" outlineLevel="1">
      <c r="A463" s="3" t="s">
        <v>267</v>
      </c>
      <c r="B463" s="148"/>
      <c r="C463" s="149">
        <v>0</v>
      </c>
      <c r="D463" s="149">
        <v>0</v>
      </c>
      <c r="E463" s="149">
        <v>0</v>
      </c>
      <c r="F463" s="150">
        <v>0</v>
      </c>
      <c r="G463" s="150">
        <v>0</v>
      </c>
      <c r="H463" s="151">
        <v>0</v>
      </c>
    </row>
    <row r="464" spans="1:8" ht="18" hidden="1" customHeight="1" outlineLevel="1">
      <c r="A464" s="3" t="s">
        <v>274</v>
      </c>
      <c r="B464" s="148"/>
      <c r="C464" s="149">
        <v>0</v>
      </c>
      <c r="D464" s="149">
        <v>0</v>
      </c>
      <c r="E464" s="149">
        <v>0</v>
      </c>
      <c r="F464" s="150">
        <v>0</v>
      </c>
      <c r="G464" s="150">
        <v>0</v>
      </c>
      <c r="H464" s="151">
        <v>0</v>
      </c>
    </row>
    <row r="465" spans="1:8" ht="18" hidden="1" customHeight="1" outlineLevel="1">
      <c r="A465" s="3" t="s">
        <v>275</v>
      </c>
      <c r="B465" s="148"/>
      <c r="C465" s="149">
        <v>0</v>
      </c>
      <c r="D465" s="149">
        <v>0</v>
      </c>
      <c r="E465" s="149">
        <v>0</v>
      </c>
      <c r="F465" s="150">
        <v>0</v>
      </c>
      <c r="G465" s="150">
        <v>0</v>
      </c>
      <c r="H465" s="151">
        <v>0</v>
      </c>
    </row>
    <row r="466" spans="1:8" ht="18" hidden="1" customHeight="1" outlineLevel="1">
      <c r="A466" s="3" t="s">
        <v>205</v>
      </c>
      <c r="B466" s="148"/>
      <c r="C466" s="149">
        <v>0</v>
      </c>
      <c r="D466" s="149">
        <v>1</v>
      </c>
      <c r="E466" s="149">
        <v>0</v>
      </c>
      <c r="F466" s="150">
        <v>1740.75</v>
      </c>
      <c r="G466" s="150">
        <v>0</v>
      </c>
      <c r="H466" s="151">
        <v>0</v>
      </c>
    </row>
    <row r="467" spans="1:8" ht="18" hidden="1" customHeight="1" outlineLevel="1">
      <c r="A467" s="3" t="s">
        <v>206</v>
      </c>
      <c r="B467" s="148"/>
      <c r="C467" s="149">
        <v>0</v>
      </c>
      <c r="D467" s="149">
        <v>0</v>
      </c>
      <c r="E467" s="149">
        <v>0</v>
      </c>
      <c r="F467" s="150">
        <v>0</v>
      </c>
      <c r="G467" s="150">
        <v>0</v>
      </c>
      <c r="H467" s="151">
        <v>0</v>
      </c>
    </row>
    <row r="468" spans="1:8" ht="18" hidden="1" customHeight="1" outlineLevel="1">
      <c r="A468" s="3" t="s">
        <v>268</v>
      </c>
      <c r="B468" s="148"/>
      <c r="C468" s="149">
        <v>0</v>
      </c>
      <c r="D468" s="149">
        <v>0</v>
      </c>
      <c r="E468" s="149">
        <v>0</v>
      </c>
      <c r="F468" s="150">
        <v>0</v>
      </c>
      <c r="G468" s="150">
        <v>0</v>
      </c>
      <c r="H468" s="151">
        <v>0</v>
      </c>
    </row>
    <row r="469" spans="1:8" ht="18" hidden="1" customHeight="1" outlineLevel="1">
      <c r="A469" s="3" t="s">
        <v>207</v>
      </c>
      <c r="B469" s="148"/>
      <c r="C469" s="149">
        <v>0</v>
      </c>
      <c r="D469" s="149">
        <v>0</v>
      </c>
      <c r="E469" s="149">
        <v>0</v>
      </c>
      <c r="F469" s="150">
        <v>0</v>
      </c>
      <c r="G469" s="150">
        <v>0</v>
      </c>
      <c r="H469" s="151">
        <v>0</v>
      </c>
    </row>
    <row r="470" spans="1:8" ht="18" hidden="1" customHeight="1" outlineLevel="1">
      <c r="A470" s="3" t="s">
        <v>270</v>
      </c>
      <c r="B470" s="148"/>
      <c r="C470" s="149">
        <v>0</v>
      </c>
      <c r="D470" s="149">
        <v>0</v>
      </c>
      <c r="E470" s="149">
        <v>0</v>
      </c>
      <c r="F470" s="150">
        <v>0</v>
      </c>
      <c r="G470" s="150">
        <v>0</v>
      </c>
      <c r="H470" s="151">
        <v>0</v>
      </c>
    </row>
    <row r="471" spans="1:8" ht="18" hidden="1" customHeight="1" outlineLevel="1">
      <c r="A471" s="3" t="s">
        <v>208</v>
      </c>
      <c r="B471" s="148"/>
      <c r="C471" s="149">
        <v>0</v>
      </c>
      <c r="D471" s="149">
        <v>0</v>
      </c>
      <c r="E471" s="149">
        <v>0</v>
      </c>
      <c r="F471" s="150">
        <v>0</v>
      </c>
      <c r="G471" s="150">
        <v>0</v>
      </c>
      <c r="H471" s="151">
        <v>0</v>
      </c>
    </row>
    <row r="472" spans="1:8" ht="18" hidden="1" customHeight="1" outlineLevel="1">
      <c r="A472" s="3" t="s">
        <v>209</v>
      </c>
      <c r="B472" s="148"/>
      <c r="C472" s="149">
        <v>1</v>
      </c>
      <c r="D472" s="149">
        <v>0</v>
      </c>
      <c r="E472" s="149">
        <v>1</v>
      </c>
      <c r="F472" s="150">
        <v>0</v>
      </c>
      <c r="G472" s="150">
        <v>0</v>
      </c>
      <c r="H472" s="151">
        <v>0</v>
      </c>
    </row>
    <row r="473" spans="1:8" ht="18" hidden="1" customHeight="1" outlineLevel="1">
      <c r="A473" s="3" t="s">
        <v>454</v>
      </c>
      <c r="B473" s="148"/>
      <c r="C473" s="149">
        <v>0</v>
      </c>
      <c r="D473" s="149">
        <v>0</v>
      </c>
      <c r="E473" s="149">
        <v>0</v>
      </c>
      <c r="F473" s="150">
        <v>0</v>
      </c>
      <c r="G473" s="150">
        <v>0</v>
      </c>
      <c r="H473" s="151">
        <v>0</v>
      </c>
    </row>
    <row r="474" spans="1:8" ht="18" hidden="1" customHeight="1" outlineLevel="1">
      <c r="A474" s="3" t="s">
        <v>211</v>
      </c>
      <c r="B474" s="148"/>
      <c r="C474" s="149">
        <v>0</v>
      </c>
      <c r="D474" s="149">
        <v>0</v>
      </c>
      <c r="E474" s="149">
        <v>0</v>
      </c>
      <c r="F474" s="150">
        <v>0</v>
      </c>
      <c r="G474" s="150">
        <v>0</v>
      </c>
      <c r="H474" s="151">
        <v>0</v>
      </c>
    </row>
    <row r="475" spans="1:8" ht="18" hidden="1" customHeight="1" outlineLevel="1">
      <c r="A475" s="3" t="s">
        <v>212</v>
      </c>
      <c r="B475" s="148"/>
      <c r="C475" s="149">
        <v>0</v>
      </c>
      <c r="D475" s="149">
        <v>0</v>
      </c>
      <c r="E475" s="149">
        <v>0</v>
      </c>
      <c r="F475" s="150">
        <v>0</v>
      </c>
      <c r="G475" s="150">
        <v>0</v>
      </c>
      <c r="H475" s="151">
        <v>0</v>
      </c>
    </row>
    <row r="476" spans="1:8" ht="18" hidden="1" customHeight="1" outlineLevel="1">
      <c r="A476" s="3" t="s">
        <v>213</v>
      </c>
      <c r="B476" s="148"/>
      <c r="C476" s="149">
        <v>0</v>
      </c>
      <c r="D476" s="149">
        <v>0</v>
      </c>
      <c r="E476" s="149">
        <v>0</v>
      </c>
      <c r="F476" s="150">
        <v>0</v>
      </c>
      <c r="G476" s="150">
        <v>0</v>
      </c>
      <c r="H476" s="151">
        <v>0</v>
      </c>
    </row>
    <row r="477" spans="1:8" ht="18" hidden="1" customHeight="1" outlineLevel="1">
      <c r="A477" s="3" t="s">
        <v>214</v>
      </c>
      <c r="B477" s="148"/>
      <c r="C477" s="149">
        <v>0</v>
      </c>
      <c r="D477" s="149">
        <v>0</v>
      </c>
      <c r="E477" s="149">
        <v>0</v>
      </c>
      <c r="F477" s="150">
        <v>0</v>
      </c>
      <c r="G477" s="150">
        <v>0</v>
      </c>
      <c r="H477" s="151">
        <v>0</v>
      </c>
    </row>
    <row r="478" spans="1:8" ht="18" hidden="1" customHeight="1" outlineLevel="1">
      <c r="A478" s="3" t="s">
        <v>455</v>
      </c>
      <c r="B478" s="148"/>
      <c r="C478" s="149">
        <v>0</v>
      </c>
      <c r="D478" s="149">
        <v>0</v>
      </c>
      <c r="E478" s="149">
        <v>0</v>
      </c>
      <c r="F478" s="150">
        <v>0</v>
      </c>
      <c r="G478" s="150">
        <v>0</v>
      </c>
      <c r="H478" s="151">
        <v>0</v>
      </c>
    </row>
    <row r="479" spans="1:8" ht="18" hidden="1" customHeight="1" outlineLevel="1">
      <c r="A479" s="3" t="s">
        <v>216</v>
      </c>
      <c r="B479" s="148"/>
      <c r="C479" s="149">
        <v>0</v>
      </c>
      <c r="D479" s="149">
        <v>0</v>
      </c>
      <c r="E479" s="149">
        <v>0</v>
      </c>
      <c r="F479" s="150">
        <v>0</v>
      </c>
      <c r="G479" s="150">
        <v>0</v>
      </c>
      <c r="H479" s="151">
        <v>0</v>
      </c>
    </row>
    <row r="480" spans="1:8" ht="18" hidden="1" customHeight="1" outlineLevel="1">
      <c r="A480" s="3" t="s">
        <v>217</v>
      </c>
      <c r="B480" s="148"/>
      <c r="C480" s="149">
        <v>0</v>
      </c>
      <c r="D480" s="149">
        <v>0</v>
      </c>
      <c r="E480" s="149">
        <v>0</v>
      </c>
      <c r="F480" s="150">
        <v>0</v>
      </c>
      <c r="G480" s="150">
        <v>0</v>
      </c>
      <c r="H480" s="151">
        <v>0</v>
      </c>
    </row>
    <row r="481" spans="1:8" ht="18" hidden="1" customHeight="1" outlineLevel="1">
      <c r="A481" s="3" t="s">
        <v>218</v>
      </c>
      <c r="B481" s="148"/>
      <c r="C481" s="149">
        <v>7</v>
      </c>
      <c r="D481" s="149">
        <v>3</v>
      </c>
      <c r="E481" s="149">
        <v>4</v>
      </c>
      <c r="F481" s="150">
        <v>0</v>
      </c>
      <c r="G481" s="150">
        <v>0</v>
      </c>
      <c r="H481" s="151">
        <v>0</v>
      </c>
    </row>
    <row r="482" spans="1:8" ht="18" hidden="1" customHeight="1" outlineLevel="1">
      <c r="A482" s="3" t="s">
        <v>219</v>
      </c>
      <c r="B482" s="148"/>
      <c r="C482" s="149">
        <v>0</v>
      </c>
      <c r="D482" s="149">
        <v>0</v>
      </c>
      <c r="E482" s="149">
        <v>0</v>
      </c>
      <c r="F482" s="150">
        <v>0</v>
      </c>
      <c r="G482" s="150">
        <v>0</v>
      </c>
      <c r="H482" s="151">
        <v>0</v>
      </c>
    </row>
    <row r="483" spans="1:8" ht="18" hidden="1" customHeight="1" outlineLevel="1">
      <c r="A483" s="3" t="s">
        <v>220</v>
      </c>
      <c r="B483" s="148"/>
      <c r="C483" s="149">
        <v>0</v>
      </c>
      <c r="D483" s="149">
        <v>0</v>
      </c>
      <c r="E483" s="149">
        <v>0</v>
      </c>
      <c r="F483" s="150">
        <v>0</v>
      </c>
      <c r="G483" s="150">
        <v>0</v>
      </c>
      <c r="H483" s="151">
        <v>0</v>
      </c>
    </row>
    <row r="484" spans="1:8" ht="18" customHeight="1" collapsed="1">
      <c r="A484" s="3"/>
      <c r="B484" s="148" t="s">
        <v>371</v>
      </c>
      <c r="C484" s="152">
        <f>SUM(C460:C483)</f>
        <v>8</v>
      </c>
      <c r="D484" s="152">
        <f t="shared" ref="D484:F484" si="22">SUM(D460:D483)</f>
        <v>4</v>
      </c>
      <c r="E484" s="152">
        <f t="shared" si="22"/>
        <v>5</v>
      </c>
      <c r="F484" s="153">
        <f t="shared" si="22"/>
        <v>1740.75</v>
      </c>
      <c r="G484" s="153">
        <f>SUM(G460:G483)</f>
        <v>0</v>
      </c>
      <c r="H484" s="154">
        <f t="shared" ref="H484" si="23">SUM(H460:H483)</f>
        <v>0</v>
      </c>
    </row>
    <row r="485" spans="1:8" ht="18" hidden="1" customHeight="1" outlineLevel="1">
      <c r="A485" s="3" t="s">
        <v>273</v>
      </c>
      <c r="B485" s="148"/>
      <c r="C485" s="149">
        <v>0</v>
      </c>
      <c r="D485" s="149">
        <v>0</v>
      </c>
      <c r="E485" s="149">
        <v>0</v>
      </c>
      <c r="F485" s="150">
        <v>0</v>
      </c>
      <c r="G485" s="150">
        <v>0</v>
      </c>
      <c r="H485" s="151">
        <v>0</v>
      </c>
    </row>
    <row r="486" spans="1:8" ht="18" hidden="1" customHeight="1" outlineLevel="1">
      <c r="A486" s="3" t="s">
        <v>203</v>
      </c>
      <c r="B486" s="148"/>
      <c r="C486" s="149">
        <v>0</v>
      </c>
      <c r="D486" s="149">
        <v>0</v>
      </c>
      <c r="E486" s="149">
        <v>0</v>
      </c>
      <c r="F486" s="150">
        <v>0</v>
      </c>
      <c r="G486" s="150">
        <v>0</v>
      </c>
      <c r="H486" s="151">
        <v>0</v>
      </c>
    </row>
    <row r="487" spans="1:8" ht="18" hidden="1" customHeight="1" outlineLevel="1">
      <c r="A487" s="3" t="s">
        <v>204</v>
      </c>
      <c r="B487" s="148"/>
      <c r="C487" s="149">
        <v>0</v>
      </c>
      <c r="D487" s="149">
        <v>0</v>
      </c>
      <c r="E487" s="149">
        <v>0</v>
      </c>
      <c r="F487" s="150">
        <v>0</v>
      </c>
      <c r="G487" s="150">
        <v>0</v>
      </c>
      <c r="H487" s="151">
        <v>0</v>
      </c>
    </row>
    <row r="488" spans="1:8" ht="18" hidden="1" customHeight="1" outlineLevel="1">
      <c r="A488" s="3" t="s">
        <v>267</v>
      </c>
      <c r="B488" s="148"/>
      <c r="C488" s="149">
        <v>0</v>
      </c>
      <c r="D488" s="149">
        <v>0</v>
      </c>
      <c r="E488" s="149">
        <v>0</v>
      </c>
      <c r="F488" s="150">
        <v>0</v>
      </c>
      <c r="G488" s="150">
        <v>0</v>
      </c>
      <c r="H488" s="151">
        <v>0</v>
      </c>
    </row>
    <row r="489" spans="1:8" ht="18" hidden="1" customHeight="1" outlineLevel="1">
      <c r="A489" s="3" t="s">
        <v>274</v>
      </c>
      <c r="B489" s="148"/>
      <c r="C489" s="149">
        <v>0</v>
      </c>
      <c r="D489" s="149">
        <v>0</v>
      </c>
      <c r="E489" s="149">
        <v>0</v>
      </c>
      <c r="F489" s="150">
        <v>0</v>
      </c>
      <c r="G489" s="150">
        <v>0</v>
      </c>
      <c r="H489" s="151">
        <v>0</v>
      </c>
    </row>
    <row r="490" spans="1:8" ht="18" hidden="1" customHeight="1" outlineLevel="1">
      <c r="A490" s="3" t="s">
        <v>275</v>
      </c>
      <c r="B490" s="148"/>
      <c r="C490" s="149">
        <v>0</v>
      </c>
      <c r="D490" s="149">
        <v>0</v>
      </c>
      <c r="E490" s="149">
        <v>0</v>
      </c>
      <c r="F490" s="150">
        <v>0</v>
      </c>
      <c r="G490" s="150">
        <v>0</v>
      </c>
      <c r="H490" s="151">
        <v>0</v>
      </c>
    </row>
    <row r="491" spans="1:8" ht="18" hidden="1" customHeight="1" outlineLevel="1">
      <c r="A491" s="3" t="s">
        <v>205</v>
      </c>
      <c r="B491" s="148"/>
      <c r="C491" s="149">
        <v>0</v>
      </c>
      <c r="D491" s="149">
        <v>0</v>
      </c>
      <c r="E491" s="149">
        <v>0</v>
      </c>
      <c r="F491" s="150">
        <v>0</v>
      </c>
      <c r="G491" s="150">
        <v>0</v>
      </c>
      <c r="H491" s="151">
        <v>0</v>
      </c>
    </row>
    <row r="492" spans="1:8" ht="18" hidden="1" customHeight="1" outlineLevel="1">
      <c r="A492" s="3" t="s">
        <v>206</v>
      </c>
      <c r="B492" s="148"/>
      <c r="C492" s="149">
        <v>1</v>
      </c>
      <c r="D492" s="149">
        <v>0</v>
      </c>
      <c r="E492" s="149">
        <v>0</v>
      </c>
      <c r="F492" s="150">
        <v>0</v>
      </c>
      <c r="G492" s="150">
        <v>0</v>
      </c>
      <c r="H492" s="151">
        <v>0</v>
      </c>
    </row>
    <row r="493" spans="1:8" ht="18" hidden="1" customHeight="1" outlineLevel="1">
      <c r="A493" s="3" t="s">
        <v>268</v>
      </c>
      <c r="B493" s="148"/>
      <c r="C493" s="149">
        <v>0</v>
      </c>
      <c r="D493" s="149">
        <v>0</v>
      </c>
      <c r="E493" s="149">
        <v>0</v>
      </c>
      <c r="F493" s="150">
        <v>0</v>
      </c>
      <c r="G493" s="150">
        <v>0</v>
      </c>
      <c r="H493" s="151">
        <v>0</v>
      </c>
    </row>
    <row r="494" spans="1:8" ht="18" hidden="1" customHeight="1" outlineLevel="1">
      <c r="A494" s="3" t="s">
        <v>207</v>
      </c>
      <c r="B494" s="148"/>
      <c r="C494" s="149">
        <v>1</v>
      </c>
      <c r="D494" s="149">
        <v>4</v>
      </c>
      <c r="E494" s="149">
        <v>0</v>
      </c>
      <c r="F494" s="150">
        <v>8000</v>
      </c>
      <c r="G494" s="150">
        <v>1426</v>
      </c>
      <c r="H494" s="151">
        <v>0</v>
      </c>
    </row>
    <row r="495" spans="1:8" ht="18" hidden="1" customHeight="1" outlineLevel="1">
      <c r="A495" s="3" t="s">
        <v>270</v>
      </c>
      <c r="B495" s="148"/>
      <c r="C495" s="149">
        <v>0</v>
      </c>
      <c r="D495" s="149">
        <v>0</v>
      </c>
      <c r="E495" s="149">
        <v>0</v>
      </c>
      <c r="F495" s="150">
        <v>0</v>
      </c>
      <c r="G495" s="150">
        <v>0</v>
      </c>
      <c r="H495" s="151">
        <v>0</v>
      </c>
    </row>
    <row r="496" spans="1:8" ht="18" hidden="1" customHeight="1" outlineLevel="1">
      <c r="A496" s="3" t="s">
        <v>208</v>
      </c>
      <c r="B496" s="148"/>
      <c r="C496" s="149">
        <v>0</v>
      </c>
      <c r="D496" s="149">
        <v>0</v>
      </c>
      <c r="E496" s="149">
        <v>0</v>
      </c>
      <c r="F496" s="150">
        <v>0</v>
      </c>
      <c r="G496" s="150">
        <v>0</v>
      </c>
      <c r="H496" s="151">
        <v>0</v>
      </c>
    </row>
    <row r="497" spans="1:8" ht="18" hidden="1" customHeight="1" outlineLevel="1">
      <c r="A497" s="3" t="s">
        <v>209</v>
      </c>
      <c r="B497" s="148"/>
      <c r="C497" s="149">
        <v>0</v>
      </c>
      <c r="D497" s="149">
        <v>0</v>
      </c>
      <c r="E497" s="149">
        <v>0</v>
      </c>
      <c r="F497" s="150">
        <v>0</v>
      </c>
      <c r="G497" s="150">
        <v>0</v>
      </c>
      <c r="H497" s="151">
        <v>0</v>
      </c>
    </row>
    <row r="498" spans="1:8" ht="18" hidden="1" customHeight="1" outlineLevel="1">
      <c r="A498" s="3" t="s">
        <v>454</v>
      </c>
      <c r="B498" s="148"/>
      <c r="C498" s="149">
        <v>0</v>
      </c>
      <c r="D498" s="149">
        <v>0</v>
      </c>
      <c r="E498" s="149">
        <v>0</v>
      </c>
      <c r="F498" s="150">
        <v>0</v>
      </c>
      <c r="G498" s="150">
        <v>0</v>
      </c>
      <c r="H498" s="151">
        <v>0</v>
      </c>
    </row>
    <row r="499" spans="1:8" ht="18" hidden="1" customHeight="1" outlineLevel="1">
      <c r="A499" s="3" t="s">
        <v>211</v>
      </c>
      <c r="B499" s="148"/>
      <c r="C499" s="149">
        <v>0</v>
      </c>
      <c r="D499" s="149">
        <v>0</v>
      </c>
      <c r="E499" s="149">
        <v>0</v>
      </c>
      <c r="F499" s="150">
        <v>0</v>
      </c>
      <c r="G499" s="150">
        <v>0</v>
      </c>
      <c r="H499" s="151">
        <v>0</v>
      </c>
    </row>
    <row r="500" spans="1:8" ht="18" hidden="1" customHeight="1" outlineLevel="1">
      <c r="A500" s="3" t="s">
        <v>212</v>
      </c>
      <c r="B500" s="148"/>
      <c r="C500" s="149">
        <v>0</v>
      </c>
      <c r="D500" s="149">
        <v>0</v>
      </c>
      <c r="E500" s="149">
        <v>0</v>
      </c>
      <c r="F500" s="150">
        <v>0</v>
      </c>
      <c r="G500" s="150">
        <v>0</v>
      </c>
      <c r="H500" s="151">
        <v>0</v>
      </c>
    </row>
    <row r="501" spans="1:8" ht="18" hidden="1" customHeight="1" outlineLevel="1">
      <c r="A501" s="3" t="s">
        <v>213</v>
      </c>
      <c r="B501" s="148"/>
      <c r="C501" s="149">
        <v>0</v>
      </c>
      <c r="D501" s="149">
        <v>0</v>
      </c>
      <c r="E501" s="149">
        <v>0</v>
      </c>
      <c r="F501" s="150">
        <v>0</v>
      </c>
      <c r="G501" s="150">
        <v>0</v>
      </c>
      <c r="H501" s="151">
        <v>0</v>
      </c>
    </row>
    <row r="502" spans="1:8" ht="18" hidden="1" customHeight="1" outlineLevel="1">
      <c r="A502" s="3" t="s">
        <v>214</v>
      </c>
      <c r="B502" s="148"/>
      <c r="C502" s="149">
        <v>0</v>
      </c>
      <c r="D502" s="149">
        <v>0</v>
      </c>
      <c r="E502" s="149">
        <v>0</v>
      </c>
      <c r="F502" s="150">
        <v>0</v>
      </c>
      <c r="G502" s="150">
        <v>0</v>
      </c>
      <c r="H502" s="151">
        <v>0</v>
      </c>
    </row>
    <row r="503" spans="1:8" ht="18" hidden="1" customHeight="1" outlineLevel="1">
      <c r="A503" s="3" t="s">
        <v>455</v>
      </c>
      <c r="B503" s="148"/>
      <c r="C503" s="149">
        <v>0</v>
      </c>
      <c r="D503" s="149">
        <v>0</v>
      </c>
      <c r="E503" s="149">
        <v>0</v>
      </c>
      <c r="F503" s="150">
        <v>0</v>
      </c>
      <c r="G503" s="150">
        <v>0</v>
      </c>
      <c r="H503" s="151">
        <v>0</v>
      </c>
    </row>
    <row r="504" spans="1:8" ht="18" hidden="1" customHeight="1" outlineLevel="1">
      <c r="A504" s="3" t="s">
        <v>216</v>
      </c>
      <c r="B504" s="148"/>
      <c r="C504" s="149">
        <v>0</v>
      </c>
      <c r="D504" s="149">
        <v>0</v>
      </c>
      <c r="E504" s="149">
        <v>0</v>
      </c>
      <c r="F504" s="150">
        <v>0</v>
      </c>
      <c r="G504" s="150">
        <v>0</v>
      </c>
      <c r="H504" s="151">
        <v>0</v>
      </c>
    </row>
    <row r="505" spans="1:8" ht="18" hidden="1" customHeight="1" outlineLevel="1">
      <c r="A505" s="3" t="s">
        <v>217</v>
      </c>
      <c r="B505" s="148"/>
      <c r="C505" s="149">
        <v>0</v>
      </c>
      <c r="D505" s="149">
        <v>0</v>
      </c>
      <c r="E505" s="149">
        <v>0</v>
      </c>
      <c r="F505" s="150">
        <v>0</v>
      </c>
      <c r="G505" s="150">
        <v>0</v>
      </c>
      <c r="H505" s="151">
        <v>0</v>
      </c>
    </row>
    <row r="506" spans="1:8" ht="18" hidden="1" customHeight="1" outlineLevel="1">
      <c r="A506" s="3" t="s">
        <v>218</v>
      </c>
      <c r="B506" s="148"/>
      <c r="C506" s="149">
        <v>1</v>
      </c>
      <c r="D506" s="149">
        <v>0</v>
      </c>
      <c r="E506" s="149">
        <v>0</v>
      </c>
      <c r="F506" s="150">
        <v>0</v>
      </c>
      <c r="G506" s="150">
        <v>0</v>
      </c>
      <c r="H506" s="151">
        <v>0</v>
      </c>
    </row>
    <row r="507" spans="1:8" ht="18" hidden="1" customHeight="1" outlineLevel="1">
      <c r="A507" s="3" t="s">
        <v>219</v>
      </c>
      <c r="B507" s="148"/>
      <c r="C507" s="149">
        <v>0</v>
      </c>
      <c r="D507" s="149">
        <v>0</v>
      </c>
      <c r="E507" s="149">
        <v>0</v>
      </c>
      <c r="F507" s="150">
        <v>0</v>
      </c>
      <c r="G507" s="150">
        <v>0</v>
      </c>
      <c r="H507" s="151">
        <v>0</v>
      </c>
    </row>
    <row r="508" spans="1:8" ht="18" hidden="1" customHeight="1" outlineLevel="1">
      <c r="A508" s="3" t="s">
        <v>220</v>
      </c>
      <c r="B508" s="148"/>
      <c r="C508" s="149">
        <v>0</v>
      </c>
      <c r="D508" s="149">
        <v>0</v>
      </c>
      <c r="E508" s="149">
        <v>0</v>
      </c>
      <c r="F508" s="150">
        <v>0</v>
      </c>
      <c r="G508" s="150">
        <v>0</v>
      </c>
      <c r="H508" s="151">
        <v>0</v>
      </c>
    </row>
    <row r="509" spans="1:8" ht="18" customHeight="1" collapsed="1">
      <c r="A509" s="3"/>
      <c r="B509" s="148" t="s">
        <v>372</v>
      </c>
      <c r="C509" s="152">
        <f>SUM(C485:C508)</f>
        <v>3</v>
      </c>
      <c r="D509" s="152">
        <f t="shared" ref="D509:F509" si="24">SUM(D485:D508)</f>
        <v>4</v>
      </c>
      <c r="E509" s="152">
        <f t="shared" si="24"/>
        <v>0</v>
      </c>
      <c r="F509" s="153">
        <f t="shared" si="24"/>
        <v>8000</v>
      </c>
      <c r="G509" s="153">
        <f>SUM(G485:G508)</f>
        <v>1426</v>
      </c>
      <c r="H509" s="154">
        <f t="shared" ref="H509" si="25">SUM(H485:H508)</f>
        <v>0</v>
      </c>
    </row>
    <row r="510" spans="1:8" ht="18" hidden="1" customHeight="1" outlineLevel="1">
      <c r="A510" s="3" t="s">
        <v>273</v>
      </c>
      <c r="B510" s="148"/>
      <c r="C510" s="149">
        <v>0</v>
      </c>
      <c r="D510" s="149">
        <v>0</v>
      </c>
      <c r="E510" s="149">
        <v>0</v>
      </c>
      <c r="F510" s="150">
        <v>0</v>
      </c>
      <c r="G510" s="150">
        <v>0</v>
      </c>
      <c r="H510" s="151">
        <v>0</v>
      </c>
    </row>
    <row r="511" spans="1:8" ht="18" hidden="1" customHeight="1" outlineLevel="1">
      <c r="A511" s="3" t="s">
        <v>203</v>
      </c>
      <c r="B511" s="148"/>
      <c r="C511" s="149">
        <v>1</v>
      </c>
      <c r="D511" s="149">
        <v>0</v>
      </c>
      <c r="E511" s="149">
        <v>0</v>
      </c>
      <c r="F511" s="150">
        <v>0</v>
      </c>
      <c r="G511" s="150">
        <v>0</v>
      </c>
      <c r="H511" s="151">
        <v>0</v>
      </c>
    </row>
    <row r="512" spans="1:8" ht="18" hidden="1" customHeight="1" outlineLevel="1">
      <c r="A512" s="3" t="s">
        <v>204</v>
      </c>
      <c r="B512" s="148"/>
      <c r="C512" s="149">
        <v>0</v>
      </c>
      <c r="D512" s="149">
        <v>0</v>
      </c>
      <c r="E512" s="149">
        <v>0</v>
      </c>
      <c r="F512" s="150">
        <v>0</v>
      </c>
      <c r="G512" s="150">
        <v>0</v>
      </c>
      <c r="H512" s="151">
        <v>0</v>
      </c>
    </row>
    <row r="513" spans="1:8" ht="18" hidden="1" customHeight="1" outlineLevel="1">
      <c r="A513" s="3" t="s">
        <v>267</v>
      </c>
      <c r="B513" s="148"/>
      <c r="C513" s="149">
        <v>0</v>
      </c>
      <c r="D513" s="149">
        <v>0</v>
      </c>
      <c r="E513" s="149">
        <v>0</v>
      </c>
      <c r="F513" s="150">
        <v>0</v>
      </c>
      <c r="G513" s="150">
        <v>0</v>
      </c>
      <c r="H513" s="151">
        <v>0</v>
      </c>
    </row>
    <row r="514" spans="1:8" ht="18" hidden="1" customHeight="1" outlineLevel="1">
      <c r="A514" s="3" t="s">
        <v>274</v>
      </c>
      <c r="B514" s="148"/>
      <c r="C514" s="149">
        <v>0</v>
      </c>
      <c r="D514" s="149">
        <v>0</v>
      </c>
      <c r="E514" s="149">
        <v>0</v>
      </c>
      <c r="F514" s="150">
        <v>0</v>
      </c>
      <c r="G514" s="150">
        <v>0</v>
      </c>
      <c r="H514" s="151">
        <v>0</v>
      </c>
    </row>
    <row r="515" spans="1:8" ht="18" hidden="1" customHeight="1" outlineLevel="1">
      <c r="A515" s="3" t="s">
        <v>275</v>
      </c>
      <c r="B515" s="148"/>
      <c r="C515" s="149">
        <v>0</v>
      </c>
      <c r="D515" s="149">
        <v>0</v>
      </c>
      <c r="E515" s="149">
        <v>0</v>
      </c>
      <c r="F515" s="150">
        <v>0</v>
      </c>
      <c r="G515" s="150">
        <v>0</v>
      </c>
      <c r="H515" s="151">
        <v>0</v>
      </c>
    </row>
    <row r="516" spans="1:8" ht="18" hidden="1" customHeight="1" outlineLevel="1">
      <c r="A516" s="3" t="s">
        <v>205</v>
      </c>
      <c r="B516" s="148"/>
      <c r="C516" s="149">
        <v>0</v>
      </c>
      <c r="D516" s="149">
        <v>0</v>
      </c>
      <c r="E516" s="149">
        <v>0</v>
      </c>
      <c r="F516" s="150">
        <v>0</v>
      </c>
      <c r="G516" s="150">
        <v>0</v>
      </c>
      <c r="H516" s="151">
        <v>0</v>
      </c>
    </row>
    <row r="517" spans="1:8" ht="18" hidden="1" customHeight="1" outlineLevel="1">
      <c r="A517" s="3" t="s">
        <v>206</v>
      </c>
      <c r="B517" s="148"/>
      <c r="C517" s="149">
        <v>0</v>
      </c>
      <c r="D517" s="149">
        <v>1</v>
      </c>
      <c r="E517" s="149">
        <v>0</v>
      </c>
      <c r="F517" s="150">
        <v>0</v>
      </c>
      <c r="G517" s="150">
        <v>-2500</v>
      </c>
      <c r="H517" s="151">
        <v>0</v>
      </c>
    </row>
    <row r="518" spans="1:8" ht="18" hidden="1" customHeight="1" outlineLevel="1">
      <c r="A518" s="3" t="s">
        <v>268</v>
      </c>
      <c r="B518" s="148"/>
      <c r="C518" s="149">
        <v>0</v>
      </c>
      <c r="D518" s="149">
        <v>0</v>
      </c>
      <c r="E518" s="149">
        <v>0</v>
      </c>
      <c r="F518" s="150">
        <v>0</v>
      </c>
      <c r="G518" s="150">
        <v>0</v>
      </c>
      <c r="H518" s="151">
        <v>0</v>
      </c>
    </row>
    <row r="519" spans="1:8" ht="18" hidden="1" customHeight="1" outlineLevel="1">
      <c r="A519" s="3" t="s">
        <v>207</v>
      </c>
      <c r="B519" s="148"/>
      <c r="C519" s="149">
        <v>0</v>
      </c>
      <c r="D519" s="149">
        <v>3</v>
      </c>
      <c r="E519" s="149">
        <v>0</v>
      </c>
      <c r="F519" s="150">
        <v>0</v>
      </c>
      <c r="G519" s="150">
        <v>-4496.8500000000004</v>
      </c>
      <c r="H519" s="151">
        <v>0</v>
      </c>
    </row>
    <row r="520" spans="1:8" ht="18" hidden="1" customHeight="1" outlineLevel="1">
      <c r="A520" s="3" t="s">
        <v>270</v>
      </c>
      <c r="B520" s="148"/>
      <c r="C520" s="149">
        <v>0</v>
      </c>
      <c r="D520" s="149">
        <v>0</v>
      </c>
      <c r="E520" s="149">
        <v>0</v>
      </c>
      <c r="F520" s="150">
        <v>0</v>
      </c>
      <c r="G520" s="150">
        <v>0</v>
      </c>
      <c r="H520" s="151">
        <v>0</v>
      </c>
    </row>
    <row r="521" spans="1:8" ht="18" hidden="1" customHeight="1" outlineLevel="1">
      <c r="A521" s="3" t="s">
        <v>208</v>
      </c>
      <c r="B521" s="148"/>
      <c r="C521" s="149">
        <v>0</v>
      </c>
      <c r="D521" s="149">
        <v>0</v>
      </c>
      <c r="E521" s="149">
        <v>0</v>
      </c>
      <c r="F521" s="150">
        <v>0</v>
      </c>
      <c r="G521" s="150">
        <v>0</v>
      </c>
      <c r="H521" s="151">
        <v>0</v>
      </c>
    </row>
    <row r="522" spans="1:8" ht="18" hidden="1" customHeight="1" outlineLevel="1">
      <c r="A522" s="3" t="s">
        <v>209</v>
      </c>
      <c r="B522" s="148"/>
      <c r="C522" s="149">
        <v>0</v>
      </c>
      <c r="D522" s="149">
        <v>0</v>
      </c>
      <c r="E522" s="149">
        <v>0</v>
      </c>
      <c r="F522" s="150">
        <v>0</v>
      </c>
      <c r="G522" s="150">
        <v>0</v>
      </c>
      <c r="H522" s="151">
        <v>0</v>
      </c>
    </row>
    <row r="523" spans="1:8" ht="18" hidden="1" customHeight="1" outlineLevel="1">
      <c r="A523" s="3" t="s">
        <v>454</v>
      </c>
      <c r="B523" s="148"/>
      <c r="C523" s="149">
        <v>0</v>
      </c>
      <c r="D523" s="149">
        <v>0</v>
      </c>
      <c r="E523" s="149">
        <v>0</v>
      </c>
      <c r="F523" s="150">
        <v>0</v>
      </c>
      <c r="G523" s="150">
        <v>0</v>
      </c>
      <c r="H523" s="151">
        <v>0</v>
      </c>
    </row>
    <row r="524" spans="1:8" ht="18" hidden="1" customHeight="1" outlineLevel="1">
      <c r="A524" s="3" t="s">
        <v>211</v>
      </c>
      <c r="B524" s="148"/>
      <c r="C524" s="149">
        <v>0</v>
      </c>
      <c r="D524" s="149">
        <v>0</v>
      </c>
      <c r="E524" s="149">
        <v>0</v>
      </c>
      <c r="F524" s="150">
        <v>0</v>
      </c>
      <c r="G524" s="150">
        <v>0</v>
      </c>
      <c r="H524" s="151">
        <v>0</v>
      </c>
    </row>
    <row r="525" spans="1:8" ht="18" hidden="1" customHeight="1" outlineLevel="1">
      <c r="A525" s="3" t="s">
        <v>212</v>
      </c>
      <c r="B525" s="148"/>
      <c r="C525" s="149">
        <v>0</v>
      </c>
      <c r="D525" s="149">
        <v>0</v>
      </c>
      <c r="E525" s="149">
        <v>0</v>
      </c>
      <c r="F525" s="150">
        <v>0</v>
      </c>
      <c r="G525" s="150">
        <v>0</v>
      </c>
      <c r="H525" s="151">
        <v>0</v>
      </c>
    </row>
    <row r="526" spans="1:8" ht="18" hidden="1" customHeight="1" outlineLevel="1">
      <c r="A526" s="3" t="s">
        <v>213</v>
      </c>
      <c r="B526" s="148"/>
      <c r="C526" s="149">
        <v>0</v>
      </c>
      <c r="D526" s="149">
        <v>0</v>
      </c>
      <c r="E526" s="149">
        <v>0</v>
      </c>
      <c r="F526" s="150">
        <v>0</v>
      </c>
      <c r="G526" s="150">
        <v>0</v>
      </c>
      <c r="H526" s="151">
        <v>0</v>
      </c>
    </row>
    <row r="527" spans="1:8" ht="18" hidden="1" customHeight="1" outlineLevel="1">
      <c r="A527" s="3" t="s">
        <v>214</v>
      </c>
      <c r="B527" s="148"/>
      <c r="C527" s="149">
        <v>0</v>
      </c>
      <c r="D527" s="149">
        <v>0</v>
      </c>
      <c r="E527" s="149">
        <v>0</v>
      </c>
      <c r="F527" s="150">
        <v>0</v>
      </c>
      <c r="G527" s="150">
        <v>0</v>
      </c>
      <c r="H527" s="151">
        <v>0</v>
      </c>
    </row>
    <row r="528" spans="1:8" ht="18" hidden="1" customHeight="1" outlineLevel="1">
      <c r="A528" s="3" t="s">
        <v>455</v>
      </c>
      <c r="B528" s="148"/>
      <c r="C528" s="149">
        <v>0</v>
      </c>
      <c r="D528" s="149">
        <v>0</v>
      </c>
      <c r="E528" s="149">
        <v>0</v>
      </c>
      <c r="F528" s="150">
        <v>0</v>
      </c>
      <c r="G528" s="150">
        <v>0</v>
      </c>
      <c r="H528" s="151">
        <v>0</v>
      </c>
    </row>
    <row r="529" spans="1:8" ht="18" hidden="1" customHeight="1" outlineLevel="1">
      <c r="A529" s="3" t="s">
        <v>216</v>
      </c>
      <c r="B529" s="148"/>
      <c r="C529" s="149">
        <v>0</v>
      </c>
      <c r="D529" s="149">
        <v>0</v>
      </c>
      <c r="E529" s="149">
        <v>0</v>
      </c>
      <c r="F529" s="150">
        <v>0</v>
      </c>
      <c r="G529" s="150">
        <v>0</v>
      </c>
      <c r="H529" s="151">
        <v>0</v>
      </c>
    </row>
    <row r="530" spans="1:8" ht="18" hidden="1" customHeight="1" outlineLevel="1">
      <c r="A530" s="3" t="s">
        <v>217</v>
      </c>
      <c r="B530" s="148"/>
      <c r="C530" s="149">
        <v>0</v>
      </c>
      <c r="D530" s="149">
        <v>0</v>
      </c>
      <c r="E530" s="149">
        <v>0</v>
      </c>
      <c r="F530" s="150">
        <v>0</v>
      </c>
      <c r="G530" s="150">
        <v>0</v>
      </c>
      <c r="H530" s="151">
        <v>0</v>
      </c>
    </row>
    <row r="531" spans="1:8" ht="18" hidden="1" customHeight="1" outlineLevel="1">
      <c r="A531" s="3" t="s">
        <v>218</v>
      </c>
      <c r="B531" s="148"/>
      <c r="C531" s="149">
        <v>0</v>
      </c>
      <c r="D531" s="149">
        <v>0</v>
      </c>
      <c r="E531" s="149">
        <v>0</v>
      </c>
      <c r="F531" s="150">
        <v>0</v>
      </c>
      <c r="G531" s="150">
        <v>0</v>
      </c>
      <c r="H531" s="151">
        <v>0</v>
      </c>
    </row>
    <row r="532" spans="1:8" ht="18" hidden="1" customHeight="1" outlineLevel="1">
      <c r="A532" s="3" t="s">
        <v>219</v>
      </c>
      <c r="B532" s="148"/>
      <c r="C532" s="149">
        <v>0</v>
      </c>
      <c r="D532" s="149">
        <v>0</v>
      </c>
      <c r="E532" s="149">
        <v>0</v>
      </c>
      <c r="F532" s="150">
        <v>0</v>
      </c>
      <c r="G532" s="150">
        <v>0</v>
      </c>
      <c r="H532" s="151">
        <v>0</v>
      </c>
    </row>
    <row r="533" spans="1:8" ht="18" hidden="1" customHeight="1" outlineLevel="1">
      <c r="A533" s="3" t="s">
        <v>220</v>
      </c>
      <c r="B533" s="148"/>
      <c r="C533" s="149">
        <v>0</v>
      </c>
      <c r="D533" s="149">
        <v>0</v>
      </c>
      <c r="E533" s="149">
        <v>0</v>
      </c>
      <c r="F533" s="150">
        <v>0</v>
      </c>
      <c r="G533" s="150">
        <v>0</v>
      </c>
      <c r="H533" s="151">
        <v>0</v>
      </c>
    </row>
    <row r="534" spans="1:8" ht="18" customHeight="1" collapsed="1">
      <c r="A534" s="3"/>
      <c r="B534" s="148" t="s">
        <v>373</v>
      </c>
      <c r="C534" s="152">
        <f>SUM(C510:C533)</f>
        <v>1</v>
      </c>
      <c r="D534" s="152">
        <f t="shared" ref="D534:F534" si="26">SUM(D510:D533)</f>
        <v>4</v>
      </c>
      <c r="E534" s="152">
        <f t="shared" si="26"/>
        <v>0</v>
      </c>
      <c r="F534" s="153">
        <f t="shared" si="26"/>
        <v>0</v>
      </c>
      <c r="G534" s="153">
        <f>SUM(G510:G533)</f>
        <v>-6996.85</v>
      </c>
      <c r="H534" s="154">
        <f t="shared" ref="H534" si="27">SUM(H510:H533)</f>
        <v>0</v>
      </c>
    </row>
    <row r="535" spans="1:8" ht="18" hidden="1" customHeight="1" outlineLevel="1">
      <c r="A535" s="3" t="s">
        <v>273</v>
      </c>
      <c r="B535" s="148"/>
      <c r="C535" s="152">
        <v>0</v>
      </c>
      <c r="D535" s="152">
        <v>0</v>
      </c>
      <c r="E535" s="152">
        <v>0</v>
      </c>
      <c r="F535" s="153">
        <v>0</v>
      </c>
      <c r="G535" s="153">
        <v>0</v>
      </c>
      <c r="H535" s="154">
        <v>0</v>
      </c>
    </row>
    <row r="536" spans="1:8" ht="18" hidden="1" customHeight="1" outlineLevel="1">
      <c r="A536" s="3" t="s">
        <v>203</v>
      </c>
      <c r="B536" s="148"/>
      <c r="C536" s="152">
        <v>0</v>
      </c>
      <c r="D536" s="152">
        <v>0</v>
      </c>
      <c r="E536" s="152">
        <v>0</v>
      </c>
      <c r="F536" s="153">
        <v>0</v>
      </c>
      <c r="G536" s="153">
        <v>0</v>
      </c>
      <c r="H536" s="154">
        <v>0</v>
      </c>
    </row>
    <row r="537" spans="1:8" ht="18" hidden="1" customHeight="1" outlineLevel="1">
      <c r="A537" s="3" t="s">
        <v>204</v>
      </c>
      <c r="B537" s="148"/>
      <c r="C537" s="152">
        <v>0</v>
      </c>
      <c r="D537" s="152">
        <v>0</v>
      </c>
      <c r="E537" s="152">
        <v>0</v>
      </c>
      <c r="F537" s="153">
        <v>0</v>
      </c>
      <c r="G537" s="153">
        <v>0</v>
      </c>
      <c r="H537" s="154">
        <v>0</v>
      </c>
    </row>
    <row r="538" spans="1:8" ht="18" hidden="1" customHeight="1" outlineLevel="1">
      <c r="A538" s="3" t="s">
        <v>267</v>
      </c>
      <c r="B538" s="148"/>
      <c r="C538" s="152">
        <v>0</v>
      </c>
      <c r="D538" s="152">
        <v>0</v>
      </c>
      <c r="E538" s="152">
        <v>0</v>
      </c>
      <c r="F538" s="153">
        <v>0</v>
      </c>
      <c r="G538" s="153">
        <v>0</v>
      </c>
      <c r="H538" s="154">
        <v>0</v>
      </c>
    </row>
    <row r="539" spans="1:8" ht="18" hidden="1" customHeight="1" outlineLevel="1">
      <c r="A539" s="3" t="s">
        <v>274</v>
      </c>
      <c r="B539" s="148"/>
      <c r="C539" s="152">
        <v>0</v>
      </c>
      <c r="D539" s="152">
        <v>0</v>
      </c>
      <c r="E539" s="152">
        <v>0</v>
      </c>
      <c r="F539" s="153">
        <v>0</v>
      </c>
      <c r="G539" s="153">
        <v>0</v>
      </c>
      <c r="H539" s="154">
        <v>0</v>
      </c>
    </row>
    <row r="540" spans="1:8" ht="18" hidden="1" customHeight="1" outlineLevel="1">
      <c r="A540" s="3" t="s">
        <v>275</v>
      </c>
      <c r="B540" s="148"/>
      <c r="C540" s="152">
        <v>0</v>
      </c>
      <c r="D540" s="152">
        <v>0</v>
      </c>
      <c r="E540" s="152">
        <v>0</v>
      </c>
      <c r="F540" s="153">
        <v>0</v>
      </c>
      <c r="G540" s="153">
        <v>0</v>
      </c>
      <c r="H540" s="154">
        <v>0</v>
      </c>
    </row>
    <row r="541" spans="1:8" ht="18" hidden="1" customHeight="1" outlineLevel="1">
      <c r="A541" s="3" t="s">
        <v>205</v>
      </c>
      <c r="B541" s="148"/>
      <c r="C541" s="152">
        <v>0</v>
      </c>
      <c r="D541" s="152">
        <v>0</v>
      </c>
      <c r="E541" s="152">
        <v>0</v>
      </c>
      <c r="F541" s="153">
        <v>0</v>
      </c>
      <c r="G541" s="153">
        <v>0</v>
      </c>
      <c r="H541" s="154">
        <v>0</v>
      </c>
    </row>
    <row r="542" spans="1:8" ht="18" hidden="1" customHeight="1" outlineLevel="1">
      <c r="A542" s="3" t="s">
        <v>206</v>
      </c>
      <c r="B542" s="148"/>
      <c r="C542" s="152">
        <v>0</v>
      </c>
      <c r="D542" s="152">
        <v>0</v>
      </c>
      <c r="E542" s="152">
        <v>0</v>
      </c>
      <c r="F542" s="153">
        <v>0</v>
      </c>
      <c r="G542" s="153">
        <v>0</v>
      </c>
      <c r="H542" s="154">
        <v>0</v>
      </c>
    </row>
    <row r="543" spans="1:8" ht="18" hidden="1" customHeight="1" outlineLevel="1">
      <c r="A543" s="3" t="s">
        <v>268</v>
      </c>
      <c r="B543" s="148"/>
      <c r="C543" s="152">
        <v>0</v>
      </c>
      <c r="D543" s="152">
        <v>0</v>
      </c>
      <c r="E543" s="152">
        <v>0</v>
      </c>
      <c r="F543" s="153">
        <v>0</v>
      </c>
      <c r="G543" s="153">
        <v>0</v>
      </c>
      <c r="H543" s="154">
        <v>0</v>
      </c>
    </row>
    <row r="544" spans="1:8" ht="18" hidden="1" customHeight="1" outlineLevel="1">
      <c r="A544" s="3" t="s">
        <v>207</v>
      </c>
      <c r="B544" s="148"/>
      <c r="C544" s="152">
        <v>1</v>
      </c>
      <c r="D544" s="152">
        <v>0</v>
      </c>
      <c r="E544" s="152">
        <v>0</v>
      </c>
      <c r="F544" s="153">
        <v>0</v>
      </c>
      <c r="G544" s="153">
        <v>0</v>
      </c>
      <c r="H544" s="154">
        <v>0</v>
      </c>
    </row>
    <row r="545" spans="1:8" ht="18" hidden="1" customHeight="1" outlineLevel="1">
      <c r="A545" s="3" t="s">
        <v>270</v>
      </c>
      <c r="B545" s="148"/>
      <c r="C545" s="152">
        <v>0</v>
      </c>
      <c r="D545" s="152">
        <v>0</v>
      </c>
      <c r="E545" s="152">
        <v>0</v>
      </c>
      <c r="F545" s="153">
        <v>0</v>
      </c>
      <c r="G545" s="153">
        <v>0</v>
      </c>
      <c r="H545" s="154">
        <v>0</v>
      </c>
    </row>
    <row r="546" spans="1:8" ht="18" hidden="1" customHeight="1" outlineLevel="1">
      <c r="A546" s="3" t="s">
        <v>208</v>
      </c>
      <c r="B546" s="148"/>
      <c r="C546" s="152">
        <v>0</v>
      </c>
      <c r="D546" s="152">
        <v>0</v>
      </c>
      <c r="E546" s="152">
        <v>0</v>
      </c>
      <c r="F546" s="153">
        <v>0</v>
      </c>
      <c r="G546" s="153">
        <v>0</v>
      </c>
      <c r="H546" s="154">
        <v>0</v>
      </c>
    </row>
    <row r="547" spans="1:8" ht="18" hidden="1" customHeight="1" outlineLevel="1">
      <c r="A547" s="3" t="s">
        <v>209</v>
      </c>
      <c r="B547" s="148"/>
      <c r="C547" s="152">
        <v>0</v>
      </c>
      <c r="D547" s="152">
        <v>0</v>
      </c>
      <c r="E547" s="152">
        <v>0</v>
      </c>
      <c r="F547" s="153">
        <v>0</v>
      </c>
      <c r="G547" s="153">
        <v>0</v>
      </c>
      <c r="H547" s="154">
        <v>0</v>
      </c>
    </row>
    <row r="548" spans="1:8" ht="18" hidden="1" customHeight="1" outlineLevel="1">
      <c r="A548" s="3" t="s">
        <v>454</v>
      </c>
      <c r="B548" s="148"/>
      <c r="C548" s="152">
        <v>0</v>
      </c>
      <c r="D548" s="152">
        <v>0</v>
      </c>
      <c r="E548" s="152">
        <v>0</v>
      </c>
      <c r="F548" s="153">
        <v>0</v>
      </c>
      <c r="G548" s="153">
        <v>0</v>
      </c>
      <c r="H548" s="154">
        <v>0</v>
      </c>
    </row>
    <row r="549" spans="1:8" ht="18" hidden="1" customHeight="1" outlineLevel="1">
      <c r="A549" s="3" t="s">
        <v>211</v>
      </c>
      <c r="B549" s="148"/>
      <c r="C549" s="152">
        <v>0</v>
      </c>
      <c r="D549" s="152">
        <v>0</v>
      </c>
      <c r="E549" s="152">
        <v>0</v>
      </c>
      <c r="F549" s="153">
        <v>0</v>
      </c>
      <c r="G549" s="153">
        <v>0</v>
      </c>
      <c r="H549" s="154">
        <v>0</v>
      </c>
    </row>
    <row r="550" spans="1:8" ht="18" hidden="1" customHeight="1" outlineLevel="1">
      <c r="A550" s="3" t="s">
        <v>212</v>
      </c>
      <c r="B550" s="148"/>
      <c r="C550" s="152">
        <v>0</v>
      </c>
      <c r="D550" s="152">
        <v>0</v>
      </c>
      <c r="E550" s="152">
        <v>0</v>
      </c>
      <c r="F550" s="153">
        <v>0</v>
      </c>
      <c r="G550" s="153">
        <v>0</v>
      </c>
      <c r="H550" s="154">
        <v>0</v>
      </c>
    </row>
    <row r="551" spans="1:8" ht="18" hidden="1" customHeight="1" outlineLevel="1">
      <c r="A551" s="3" t="s">
        <v>213</v>
      </c>
      <c r="B551" s="148"/>
      <c r="C551" s="152">
        <v>0</v>
      </c>
      <c r="D551" s="152">
        <v>0</v>
      </c>
      <c r="E551" s="152">
        <v>0</v>
      </c>
      <c r="F551" s="153">
        <v>0</v>
      </c>
      <c r="G551" s="153">
        <v>0</v>
      </c>
      <c r="H551" s="154">
        <v>0</v>
      </c>
    </row>
    <row r="552" spans="1:8" ht="18" hidden="1" customHeight="1" outlineLevel="1">
      <c r="A552" s="3" t="s">
        <v>214</v>
      </c>
      <c r="B552" s="148"/>
      <c r="C552" s="152">
        <v>0</v>
      </c>
      <c r="D552" s="152">
        <v>0</v>
      </c>
      <c r="E552" s="152">
        <v>0</v>
      </c>
      <c r="F552" s="153">
        <v>0</v>
      </c>
      <c r="G552" s="153">
        <v>0</v>
      </c>
      <c r="H552" s="154">
        <v>0</v>
      </c>
    </row>
    <row r="553" spans="1:8" ht="18" hidden="1" customHeight="1" outlineLevel="1">
      <c r="A553" s="3" t="s">
        <v>455</v>
      </c>
      <c r="B553" s="148"/>
      <c r="C553" s="152">
        <v>0</v>
      </c>
      <c r="D553" s="152">
        <v>0</v>
      </c>
      <c r="E553" s="152">
        <v>0</v>
      </c>
      <c r="F553" s="153">
        <v>0</v>
      </c>
      <c r="G553" s="153">
        <v>0</v>
      </c>
      <c r="H553" s="154">
        <v>0</v>
      </c>
    </row>
    <row r="554" spans="1:8" ht="18" hidden="1" customHeight="1" outlineLevel="1">
      <c r="A554" s="3" t="s">
        <v>216</v>
      </c>
      <c r="B554" s="148"/>
      <c r="C554" s="152">
        <v>0</v>
      </c>
      <c r="D554" s="152">
        <v>0</v>
      </c>
      <c r="E554" s="152">
        <v>0</v>
      </c>
      <c r="F554" s="153">
        <v>0</v>
      </c>
      <c r="G554" s="153">
        <v>0</v>
      </c>
      <c r="H554" s="154">
        <v>0</v>
      </c>
    </row>
    <row r="555" spans="1:8" ht="18" hidden="1" customHeight="1" outlineLevel="1">
      <c r="A555" s="3" t="s">
        <v>217</v>
      </c>
      <c r="B555" s="148"/>
      <c r="C555" s="152">
        <v>0</v>
      </c>
      <c r="D555" s="152">
        <v>0</v>
      </c>
      <c r="E555" s="152">
        <v>0</v>
      </c>
      <c r="F555" s="153">
        <v>0</v>
      </c>
      <c r="G555" s="153">
        <v>0</v>
      </c>
      <c r="H555" s="154">
        <v>0</v>
      </c>
    </row>
    <row r="556" spans="1:8" ht="18" hidden="1" customHeight="1" outlineLevel="1">
      <c r="A556" s="3" t="s">
        <v>218</v>
      </c>
      <c r="B556" s="148"/>
      <c r="C556" s="152">
        <v>0</v>
      </c>
      <c r="D556" s="152">
        <v>0</v>
      </c>
      <c r="E556" s="152">
        <v>0</v>
      </c>
      <c r="F556" s="153">
        <v>0</v>
      </c>
      <c r="G556" s="153">
        <v>0</v>
      </c>
      <c r="H556" s="154">
        <v>0</v>
      </c>
    </row>
    <row r="557" spans="1:8" ht="18" hidden="1" customHeight="1" outlineLevel="1">
      <c r="A557" s="3" t="s">
        <v>219</v>
      </c>
      <c r="B557" s="148"/>
      <c r="C557" s="152">
        <v>0</v>
      </c>
      <c r="D557" s="152">
        <v>0</v>
      </c>
      <c r="E557" s="152">
        <v>0</v>
      </c>
      <c r="F557" s="153">
        <v>0</v>
      </c>
      <c r="G557" s="153">
        <v>0</v>
      </c>
      <c r="H557" s="154">
        <v>0</v>
      </c>
    </row>
    <row r="558" spans="1:8" ht="18" hidden="1" customHeight="1" outlineLevel="1">
      <c r="A558" s="3" t="s">
        <v>220</v>
      </c>
      <c r="B558" s="148"/>
      <c r="C558" s="152">
        <v>0</v>
      </c>
      <c r="D558" s="152">
        <v>0</v>
      </c>
      <c r="E558" s="152">
        <v>0</v>
      </c>
      <c r="F558" s="153">
        <v>0</v>
      </c>
      <c r="G558" s="153">
        <v>0</v>
      </c>
      <c r="H558" s="154">
        <v>0</v>
      </c>
    </row>
    <row r="559" spans="1:8" ht="18" customHeight="1" collapsed="1">
      <c r="A559" s="3"/>
      <c r="B559" s="148" t="s">
        <v>456</v>
      </c>
      <c r="C559" s="152">
        <f>SUM(C535:C558)</f>
        <v>1</v>
      </c>
      <c r="D559" s="152">
        <f t="shared" ref="D559:F559" si="28">SUM(D535:D558)</f>
        <v>0</v>
      </c>
      <c r="E559" s="152">
        <f t="shared" si="28"/>
        <v>0</v>
      </c>
      <c r="F559" s="153">
        <f t="shared" si="28"/>
        <v>0</v>
      </c>
      <c r="G559" s="153">
        <f>SUM(G535:G558)</f>
        <v>0</v>
      </c>
      <c r="H559" s="154">
        <f t="shared" ref="H559" si="29">SUM(H535:H558)</f>
        <v>0</v>
      </c>
    </row>
    <row r="560" spans="1:8" ht="18" hidden="1" customHeight="1" outlineLevel="1">
      <c r="A560" s="3" t="s">
        <v>273</v>
      </c>
      <c r="B560" s="148"/>
      <c r="C560" s="149">
        <v>0</v>
      </c>
      <c r="D560" s="149">
        <v>0</v>
      </c>
      <c r="E560" s="149">
        <v>0</v>
      </c>
      <c r="F560" s="150">
        <v>0</v>
      </c>
      <c r="G560" s="150">
        <v>0</v>
      </c>
      <c r="H560" s="151">
        <v>0</v>
      </c>
    </row>
    <row r="561" spans="1:8" ht="18" hidden="1" customHeight="1" outlineLevel="1">
      <c r="A561" s="3" t="s">
        <v>203</v>
      </c>
      <c r="B561" s="148"/>
      <c r="C561" s="149">
        <v>0</v>
      </c>
      <c r="D561" s="149">
        <v>1</v>
      </c>
      <c r="E561" s="149">
        <v>0</v>
      </c>
      <c r="F561" s="150">
        <v>0</v>
      </c>
      <c r="G561" s="150">
        <v>-386</v>
      </c>
      <c r="H561" s="151">
        <v>0</v>
      </c>
    </row>
    <row r="562" spans="1:8" ht="18" hidden="1" customHeight="1" outlineLevel="1">
      <c r="A562" s="3" t="s">
        <v>204</v>
      </c>
      <c r="B562" s="148"/>
      <c r="C562" s="149">
        <v>0</v>
      </c>
      <c r="D562" s="149">
        <v>0</v>
      </c>
      <c r="E562" s="149">
        <v>0</v>
      </c>
      <c r="F562" s="150">
        <v>0</v>
      </c>
      <c r="G562" s="150">
        <v>0</v>
      </c>
      <c r="H562" s="151">
        <v>0</v>
      </c>
    </row>
    <row r="563" spans="1:8" ht="18" hidden="1" customHeight="1" outlineLevel="1">
      <c r="A563" s="3" t="s">
        <v>267</v>
      </c>
      <c r="B563" s="148"/>
      <c r="C563" s="149">
        <v>0</v>
      </c>
      <c r="D563" s="149">
        <v>0</v>
      </c>
      <c r="E563" s="149">
        <v>0</v>
      </c>
      <c r="F563" s="150">
        <v>0</v>
      </c>
      <c r="G563" s="150">
        <v>0</v>
      </c>
      <c r="H563" s="151">
        <v>0</v>
      </c>
    </row>
    <row r="564" spans="1:8" ht="18" hidden="1" customHeight="1" outlineLevel="1">
      <c r="A564" s="3" t="s">
        <v>274</v>
      </c>
      <c r="B564" s="148"/>
      <c r="C564" s="149">
        <v>0</v>
      </c>
      <c r="D564" s="149">
        <v>0</v>
      </c>
      <c r="E564" s="149">
        <v>0</v>
      </c>
      <c r="F564" s="150">
        <v>0</v>
      </c>
      <c r="G564" s="150">
        <v>0</v>
      </c>
      <c r="H564" s="151">
        <v>0</v>
      </c>
    </row>
    <row r="565" spans="1:8" ht="18" hidden="1" customHeight="1" outlineLevel="1">
      <c r="A565" s="3" t="s">
        <v>275</v>
      </c>
      <c r="B565" s="148"/>
      <c r="C565" s="149">
        <v>0</v>
      </c>
      <c r="D565" s="149">
        <v>0</v>
      </c>
      <c r="E565" s="149">
        <v>0</v>
      </c>
      <c r="F565" s="150">
        <v>0</v>
      </c>
      <c r="G565" s="150">
        <v>0</v>
      </c>
      <c r="H565" s="151">
        <v>0</v>
      </c>
    </row>
    <row r="566" spans="1:8" ht="18" hidden="1" customHeight="1" outlineLevel="1">
      <c r="A566" s="3" t="s">
        <v>205</v>
      </c>
      <c r="B566" s="148"/>
      <c r="C566" s="149">
        <v>0</v>
      </c>
      <c r="D566" s="149">
        <v>2</v>
      </c>
      <c r="E566" s="149">
        <v>0</v>
      </c>
      <c r="F566" s="150">
        <v>-18464.71</v>
      </c>
      <c r="G566" s="150">
        <v>5676.71</v>
      </c>
      <c r="H566" s="151">
        <v>0</v>
      </c>
    </row>
    <row r="567" spans="1:8" ht="18" hidden="1" customHeight="1" outlineLevel="1">
      <c r="A567" s="3" t="s">
        <v>206</v>
      </c>
      <c r="B567" s="148"/>
      <c r="C567" s="149">
        <v>0</v>
      </c>
      <c r="D567" s="149">
        <v>1</v>
      </c>
      <c r="E567" s="149">
        <v>0</v>
      </c>
      <c r="F567" s="150">
        <v>0</v>
      </c>
      <c r="G567" s="150">
        <v>-162412.15</v>
      </c>
      <c r="H567" s="151">
        <v>0</v>
      </c>
    </row>
    <row r="568" spans="1:8" ht="18" hidden="1" customHeight="1" outlineLevel="1">
      <c r="A568" s="3" t="s">
        <v>268</v>
      </c>
      <c r="B568" s="148"/>
      <c r="C568" s="149">
        <v>0</v>
      </c>
      <c r="D568" s="149">
        <v>0</v>
      </c>
      <c r="E568" s="149">
        <v>0</v>
      </c>
      <c r="F568" s="150">
        <v>0</v>
      </c>
      <c r="G568" s="150">
        <v>0</v>
      </c>
      <c r="H568" s="151">
        <v>0</v>
      </c>
    </row>
    <row r="569" spans="1:8" ht="18" hidden="1" customHeight="1" outlineLevel="1">
      <c r="A569" s="3" t="s">
        <v>207</v>
      </c>
      <c r="B569" s="148"/>
      <c r="C569" s="149">
        <v>0</v>
      </c>
      <c r="D569" s="149">
        <v>0</v>
      </c>
      <c r="E569" s="149">
        <v>0</v>
      </c>
      <c r="F569" s="150">
        <v>0</v>
      </c>
      <c r="G569" s="150">
        <v>0</v>
      </c>
      <c r="H569" s="151">
        <v>0</v>
      </c>
    </row>
    <row r="570" spans="1:8" ht="18" hidden="1" customHeight="1" outlineLevel="1">
      <c r="A570" s="3" t="s">
        <v>270</v>
      </c>
      <c r="B570" s="148"/>
      <c r="C570" s="149">
        <v>0</v>
      </c>
      <c r="D570" s="149">
        <v>0</v>
      </c>
      <c r="E570" s="149">
        <v>0</v>
      </c>
      <c r="F570" s="150">
        <v>0</v>
      </c>
      <c r="G570" s="150">
        <v>0</v>
      </c>
      <c r="H570" s="151">
        <v>0</v>
      </c>
    </row>
    <row r="571" spans="1:8" ht="18" hidden="1" customHeight="1" outlineLevel="1">
      <c r="A571" s="3" t="s">
        <v>208</v>
      </c>
      <c r="B571" s="148"/>
      <c r="C571" s="149">
        <v>0</v>
      </c>
      <c r="D571" s="149">
        <v>0</v>
      </c>
      <c r="E571" s="149">
        <v>0</v>
      </c>
      <c r="F571" s="150">
        <v>0</v>
      </c>
      <c r="G571" s="150">
        <v>0</v>
      </c>
      <c r="H571" s="151">
        <v>0</v>
      </c>
    </row>
    <row r="572" spans="1:8" ht="18" hidden="1" customHeight="1" outlineLevel="1">
      <c r="A572" s="3" t="s">
        <v>209</v>
      </c>
      <c r="B572" s="148"/>
      <c r="C572" s="149">
        <v>0</v>
      </c>
      <c r="D572" s="149">
        <v>0</v>
      </c>
      <c r="E572" s="149">
        <v>0</v>
      </c>
      <c r="F572" s="150">
        <v>0</v>
      </c>
      <c r="G572" s="150">
        <v>0</v>
      </c>
      <c r="H572" s="151">
        <v>0</v>
      </c>
    </row>
    <row r="573" spans="1:8" ht="18" hidden="1" customHeight="1" outlineLevel="1">
      <c r="A573" s="3" t="s">
        <v>454</v>
      </c>
      <c r="B573" s="148"/>
      <c r="C573" s="149">
        <v>0</v>
      </c>
      <c r="D573" s="149">
        <v>0</v>
      </c>
      <c r="E573" s="149">
        <v>0</v>
      </c>
      <c r="F573" s="150">
        <v>0</v>
      </c>
      <c r="G573" s="150">
        <v>0</v>
      </c>
      <c r="H573" s="151">
        <v>0</v>
      </c>
    </row>
    <row r="574" spans="1:8" ht="18" hidden="1" customHeight="1" outlineLevel="1">
      <c r="A574" s="3" t="s">
        <v>211</v>
      </c>
      <c r="B574" s="148"/>
      <c r="C574" s="149">
        <v>0</v>
      </c>
      <c r="D574" s="149">
        <v>0</v>
      </c>
      <c r="E574" s="149">
        <v>0</v>
      </c>
      <c r="F574" s="150">
        <v>0</v>
      </c>
      <c r="G574" s="150">
        <v>0</v>
      </c>
      <c r="H574" s="151">
        <v>0</v>
      </c>
    </row>
    <row r="575" spans="1:8" ht="18" hidden="1" customHeight="1" outlineLevel="1">
      <c r="A575" s="3" t="s">
        <v>212</v>
      </c>
      <c r="B575" s="148"/>
      <c r="C575" s="149">
        <v>0</v>
      </c>
      <c r="D575" s="149">
        <v>0</v>
      </c>
      <c r="E575" s="149">
        <v>0</v>
      </c>
      <c r="F575" s="150">
        <v>0</v>
      </c>
      <c r="G575" s="150">
        <v>0</v>
      </c>
      <c r="H575" s="151">
        <v>0</v>
      </c>
    </row>
    <row r="576" spans="1:8" ht="18" hidden="1" customHeight="1" outlineLevel="1">
      <c r="A576" s="3" t="s">
        <v>213</v>
      </c>
      <c r="B576" s="148"/>
      <c r="C576" s="149">
        <v>0</v>
      </c>
      <c r="D576" s="149">
        <v>0</v>
      </c>
      <c r="E576" s="149">
        <v>0</v>
      </c>
      <c r="F576" s="150">
        <v>0</v>
      </c>
      <c r="G576" s="150">
        <v>0</v>
      </c>
      <c r="H576" s="151">
        <v>0</v>
      </c>
    </row>
    <row r="577" spans="1:8" ht="18" hidden="1" customHeight="1" outlineLevel="1">
      <c r="A577" s="3" t="s">
        <v>214</v>
      </c>
      <c r="B577" s="148"/>
      <c r="C577" s="149">
        <v>0</v>
      </c>
      <c r="D577" s="149">
        <v>0</v>
      </c>
      <c r="E577" s="149">
        <v>0</v>
      </c>
      <c r="F577" s="150">
        <v>0</v>
      </c>
      <c r="G577" s="150">
        <v>0</v>
      </c>
      <c r="H577" s="151">
        <v>0</v>
      </c>
    </row>
    <row r="578" spans="1:8" ht="18" hidden="1" customHeight="1" outlineLevel="1">
      <c r="A578" s="3" t="s">
        <v>455</v>
      </c>
      <c r="B578" s="148"/>
      <c r="C578" s="149">
        <v>0</v>
      </c>
      <c r="D578" s="149">
        <v>0</v>
      </c>
      <c r="E578" s="149">
        <v>0</v>
      </c>
      <c r="F578" s="150">
        <v>0</v>
      </c>
      <c r="G578" s="150">
        <v>0</v>
      </c>
      <c r="H578" s="151">
        <v>0</v>
      </c>
    </row>
    <row r="579" spans="1:8" ht="18" hidden="1" customHeight="1" outlineLevel="1">
      <c r="A579" s="3" t="s">
        <v>216</v>
      </c>
      <c r="B579" s="148"/>
      <c r="C579" s="149">
        <v>0</v>
      </c>
      <c r="D579" s="149">
        <v>0</v>
      </c>
      <c r="E579" s="149">
        <v>0</v>
      </c>
      <c r="F579" s="150">
        <v>0</v>
      </c>
      <c r="G579" s="150">
        <v>0</v>
      </c>
      <c r="H579" s="151">
        <v>0</v>
      </c>
    </row>
    <row r="580" spans="1:8" ht="18" hidden="1" customHeight="1" outlineLevel="1">
      <c r="A580" s="3" t="s">
        <v>217</v>
      </c>
      <c r="B580" s="148"/>
      <c r="C580" s="149">
        <v>0</v>
      </c>
      <c r="D580" s="149">
        <v>0</v>
      </c>
      <c r="E580" s="149">
        <v>0</v>
      </c>
      <c r="F580" s="150">
        <v>0</v>
      </c>
      <c r="G580" s="150">
        <v>0</v>
      </c>
      <c r="H580" s="151">
        <v>0</v>
      </c>
    </row>
    <row r="581" spans="1:8" ht="18" hidden="1" customHeight="1" outlineLevel="1">
      <c r="A581" s="3" t="s">
        <v>218</v>
      </c>
      <c r="B581" s="148"/>
      <c r="C581" s="149">
        <v>0</v>
      </c>
      <c r="D581" s="149">
        <v>0</v>
      </c>
      <c r="E581" s="149">
        <v>0</v>
      </c>
      <c r="F581" s="150">
        <v>0</v>
      </c>
      <c r="G581" s="150">
        <v>0</v>
      </c>
      <c r="H581" s="151">
        <v>0</v>
      </c>
    </row>
    <row r="582" spans="1:8" ht="18" hidden="1" customHeight="1" outlineLevel="1">
      <c r="A582" s="3" t="s">
        <v>219</v>
      </c>
      <c r="B582" s="148"/>
      <c r="C582" s="149">
        <v>0</v>
      </c>
      <c r="D582" s="149">
        <v>0</v>
      </c>
      <c r="E582" s="149">
        <v>0</v>
      </c>
      <c r="F582" s="150">
        <v>0</v>
      </c>
      <c r="G582" s="150">
        <v>0</v>
      </c>
      <c r="H582" s="151">
        <v>0</v>
      </c>
    </row>
    <row r="583" spans="1:8" ht="18" hidden="1" customHeight="1" outlineLevel="1">
      <c r="A583" s="3" t="s">
        <v>220</v>
      </c>
      <c r="B583" s="148"/>
      <c r="C583" s="149">
        <v>0</v>
      </c>
      <c r="D583" s="149">
        <v>0</v>
      </c>
      <c r="E583" s="149">
        <v>0</v>
      </c>
      <c r="F583" s="150">
        <v>0</v>
      </c>
      <c r="G583" s="150">
        <v>0</v>
      </c>
      <c r="H583" s="151">
        <v>0</v>
      </c>
    </row>
    <row r="584" spans="1:8" ht="18" customHeight="1" collapsed="1">
      <c r="A584" s="3"/>
      <c r="B584" s="148" t="s">
        <v>374</v>
      </c>
      <c r="C584" s="152">
        <f>SUM(C560:C583)</f>
        <v>0</v>
      </c>
      <c r="D584" s="152">
        <f t="shared" ref="D584:F584" si="30">SUM(D560:D583)</f>
        <v>4</v>
      </c>
      <c r="E584" s="152">
        <f t="shared" si="30"/>
        <v>0</v>
      </c>
      <c r="F584" s="153">
        <f t="shared" si="30"/>
        <v>-18464.71</v>
      </c>
      <c r="G584" s="153">
        <f>SUM(G560:G583)</f>
        <v>-157121.44</v>
      </c>
      <c r="H584" s="154">
        <f t="shared" ref="H584" si="31">SUM(H560:H583)</f>
        <v>0</v>
      </c>
    </row>
    <row r="585" spans="1:8" ht="18" hidden="1" customHeight="1" outlineLevel="1">
      <c r="A585" s="3" t="s">
        <v>273</v>
      </c>
      <c r="B585" s="148"/>
      <c r="C585" s="149">
        <v>0</v>
      </c>
      <c r="D585" s="149">
        <v>0</v>
      </c>
      <c r="E585" s="149">
        <v>0</v>
      </c>
      <c r="F585" s="150">
        <v>0</v>
      </c>
      <c r="G585" s="150">
        <v>0</v>
      </c>
      <c r="H585" s="151">
        <v>0</v>
      </c>
    </row>
    <row r="586" spans="1:8" ht="18" hidden="1" customHeight="1" outlineLevel="1">
      <c r="A586" s="3" t="s">
        <v>203</v>
      </c>
      <c r="B586" s="148"/>
      <c r="C586" s="149">
        <v>2</v>
      </c>
      <c r="D586" s="149">
        <v>3</v>
      </c>
      <c r="E586" s="149">
        <v>0</v>
      </c>
      <c r="F586" s="150">
        <v>150000</v>
      </c>
      <c r="G586" s="150">
        <v>201106</v>
      </c>
      <c r="H586" s="151">
        <v>0</v>
      </c>
    </row>
    <row r="587" spans="1:8" ht="18" hidden="1" customHeight="1" outlineLevel="1">
      <c r="A587" s="3" t="s">
        <v>204</v>
      </c>
      <c r="B587" s="148"/>
      <c r="C587" s="149">
        <v>2</v>
      </c>
      <c r="D587" s="149">
        <v>2</v>
      </c>
      <c r="E587" s="149">
        <v>0</v>
      </c>
      <c r="F587" s="150">
        <v>10000</v>
      </c>
      <c r="G587" s="150">
        <v>15287</v>
      </c>
      <c r="H587" s="151">
        <v>0</v>
      </c>
    </row>
    <row r="588" spans="1:8" ht="18" hidden="1" customHeight="1" outlineLevel="1">
      <c r="A588" s="3" t="s">
        <v>267</v>
      </c>
      <c r="B588" s="148"/>
      <c r="C588" s="149">
        <v>0</v>
      </c>
      <c r="D588" s="149">
        <v>0</v>
      </c>
      <c r="E588" s="149">
        <v>0</v>
      </c>
      <c r="F588" s="150">
        <v>0</v>
      </c>
      <c r="G588" s="150">
        <v>0</v>
      </c>
      <c r="H588" s="151">
        <v>0</v>
      </c>
    </row>
    <row r="589" spans="1:8" ht="18" hidden="1" customHeight="1" outlineLevel="1">
      <c r="A589" s="3" t="s">
        <v>274</v>
      </c>
      <c r="B589" s="148"/>
      <c r="C589" s="149">
        <v>0</v>
      </c>
      <c r="D589" s="149">
        <v>0</v>
      </c>
      <c r="E589" s="149">
        <v>0</v>
      </c>
      <c r="F589" s="150">
        <v>0</v>
      </c>
      <c r="G589" s="150">
        <v>0</v>
      </c>
      <c r="H589" s="151">
        <v>0</v>
      </c>
    </row>
    <row r="590" spans="1:8" ht="18" hidden="1" customHeight="1" outlineLevel="1">
      <c r="A590" s="3" t="s">
        <v>275</v>
      </c>
      <c r="B590" s="148"/>
      <c r="C590" s="149">
        <v>0</v>
      </c>
      <c r="D590" s="149">
        <v>0</v>
      </c>
      <c r="E590" s="149">
        <v>0</v>
      </c>
      <c r="F590" s="150">
        <v>0</v>
      </c>
      <c r="G590" s="150">
        <v>0</v>
      </c>
      <c r="H590" s="151">
        <v>0</v>
      </c>
    </row>
    <row r="591" spans="1:8" ht="18" hidden="1" customHeight="1" outlineLevel="1">
      <c r="A591" s="3" t="s">
        <v>205</v>
      </c>
      <c r="B591" s="148"/>
      <c r="C591" s="149">
        <v>3</v>
      </c>
      <c r="D591" s="149">
        <v>3</v>
      </c>
      <c r="E591" s="149">
        <v>0</v>
      </c>
      <c r="F591" s="150">
        <v>42466</v>
      </c>
      <c r="G591" s="150">
        <v>6392</v>
      </c>
      <c r="H591" s="151">
        <v>0</v>
      </c>
    </row>
    <row r="592" spans="1:8" ht="18" hidden="1" customHeight="1" outlineLevel="1">
      <c r="A592" s="3" t="s">
        <v>206</v>
      </c>
      <c r="B592" s="148"/>
      <c r="C592" s="149">
        <v>1</v>
      </c>
      <c r="D592" s="149">
        <v>1</v>
      </c>
      <c r="E592" s="149">
        <v>0</v>
      </c>
      <c r="F592" s="150">
        <v>47915</v>
      </c>
      <c r="G592" s="150">
        <v>6550</v>
      </c>
      <c r="H592" s="151">
        <v>0</v>
      </c>
    </row>
    <row r="593" spans="1:8" ht="18" hidden="1" customHeight="1" outlineLevel="1">
      <c r="A593" s="3" t="s">
        <v>268</v>
      </c>
      <c r="B593" s="148"/>
      <c r="C593" s="149">
        <v>0</v>
      </c>
      <c r="D593" s="149">
        <v>0</v>
      </c>
      <c r="E593" s="149">
        <v>0</v>
      </c>
      <c r="F593" s="150">
        <v>0</v>
      </c>
      <c r="G593" s="150">
        <v>0</v>
      </c>
      <c r="H593" s="151">
        <v>0</v>
      </c>
    </row>
    <row r="594" spans="1:8" ht="18" hidden="1" customHeight="1" outlineLevel="1">
      <c r="A594" s="3" t="s">
        <v>207</v>
      </c>
      <c r="B594" s="148"/>
      <c r="C594" s="149">
        <v>5</v>
      </c>
      <c r="D594" s="149">
        <v>7</v>
      </c>
      <c r="E594" s="149">
        <v>0</v>
      </c>
      <c r="F594" s="150">
        <v>4100</v>
      </c>
      <c r="G594" s="150">
        <v>27136.62</v>
      </c>
      <c r="H594" s="151">
        <v>0</v>
      </c>
    </row>
    <row r="595" spans="1:8" ht="18" hidden="1" customHeight="1" outlineLevel="1">
      <c r="A595" s="3" t="s">
        <v>270</v>
      </c>
      <c r="B595" s="148"/>
      <c r="C595" s="149">
        <v>0</v>
      </c>
      <c r="D595" s="149">
        <v>0</v>
      </c>
      <c r="E595" s="149">
        <v>0</v>
      </c>
      <c r="F595" s="150">
        <v>0</v>
      </c>
      <c r="G595" s="150">
        <v>0</v>
      </c>
      <c r="H595" s="151">
        <v>0</v>
      </c>
    </row>
    <row r="596" spans="1:8" ht="18" hidden="1" customHeight="1" outlineLevel="1">
      <c r="A596" s="3" t="s">
        <v>208</v>
      </c>
      <c r="B596" s="148"/>
      <c r="C596" s="149">
        <v>0</v>
      </c>
      <c r="D596" s="149">
        <v>0</v>
      </c>
      <c r="E596" s="149">
        <v>0</v>
      </c>
      <c r="F596" s="150">
        <v>0</v>
      </c>
      <c r="G596" s="150">
        <v>0</v>
      </c>
      <c r="H596" s="151">
        <v>0</v>
      </c>
    </row>
    <row r="597" spans="1:8" ht="18" hidden="1" customHeight="1" outlineLevel="1">
      <c r="A597" s="3" t="s">
        <v>209</v>
      </c>
      <c r="B597" s="148"/>
      <c r="C597" s="149">
        <v>0</v>
      </c>
      <c r="D597" s="149">
        <v>0</v>
      </c>
      <c r="E597" s="149">
        <v>0</v>
      </c>
      <c r="F597" s="150">
        <v>0</v>
      </c>
      <c r="G597" s="150">
        <v>0</v>
      </c>
      <c r="H597" s="151">
        <v>0</v>
      </c>
    </row>
    <row r="598" spans="1:8" ht="18" hidden="1" customHeight="1" outlineLevel="1">
      <c r="A598" s="3" t="s">
        <v>454</v>
      </c>
      <c r="B598" s="148"/>
      <c r="C598" s="149">
        <v>0</v>
      </c>
      <c r="D598" s="149">
        <v>0</v>
      </c>
      <c r="E598" s="149">
        <v>0</v>
      </c>
      <c r="F598" s="150">
        <v>0</v>
      </c>
      <c r="G598" s="150">
        <v>0</v>
      </c>
      <c r="H598" s="151">
        <v>0</v>
      </c>
    </row>
    <row r="599" spans="1:8" ht="18" hidden="1" customHeight="1" outlineLevel="1">
      <c r="A599" s="3" t="s">
        <v>211</v>
      </c>
      <c r="B599" s="148"/>
      <c r="C599" s="149">
        <v>0</v>
      </c>
      <c r="D599" s="149">
        <v>0</v>
      </c>
      <c r="E599" s="149">
        <v>0</v>
      </c>
      <c r="F599" s="150">
        <v>0</v>
      </c>
      <c r="G599" s="150">
        <v>0</v>
      </c>
      <c r="H599" s="151">
        <v>0</v>
      </c>
    </row>
    <row r="600" spans="1:8" ht="18" hidden="1" customHeight="1" outlineLevel="1">
      <c r="A600" s="3" t="s">
        <v>212</v>
      </c>
      <c r="B600" s="148"/>
      <c r="C600" s="149">
        <v>0</v>
      </c>
      <c r="D600" s="149">
        <v>0</v>
      </c>
      <c r="E600" s="149">
        <v>0</v>
      </c>
      <c r="F600" s="150">
        <v>0</v>
      </c>
      <c r="G600" s="150">
        <v>0</v>
      </c>
      <c r="H600" s="151">
        <v>0</v>
      </c>
    </row>
    <row r="601" spans="1:8" ht="18" hidden="1" customHeight="1" outlineLevel="1">
      <c r="A601" s="3" t="s">
        <v>213</v>
      </c>
      <c r="B601" s="148"/>
      <c r="C601" s="149">
        <v>0</v>
      </c>
      <c r="D601" s="149">
        <v>0</v>
      </c>
      <c r="E601" s="149">
        <v>0</v>
      </c>
      <c r="F601" s="150">
        <v>0</v>
      </c>
      <c r="G601" s="150">
        <v>0</v>
      </c>
      <c r="H601" s="151">
        <v>0</v>
      </c>
    </row>
    <row r="602" spans="1:8" ht="18" hidden="1" customHeight="1" outlineLevel="1">
      <c r="A602" s="3" t="s">
        <v>214</v>
      </c>
      <c r="B602" s="148"/>
      <c r="C602" s="149">
        <v>0</v>
      </c>
      <c r="D602" s="149">
        <v>0</v>
      </c>
      <c r="E602" s="149">
        <v>0</v>
      </c>
      <c r="F602" s="150">
        <v>0</v>
      </c>
      <c r="G602" s="150">
        <v>0</v>
      </c>
      <c r="H602" s="151">
        <v>0</v>
      </c>
    </row>
    <row r="603" spans="1:8" ht="18" hidden="1" customHeight="1" outlineLevel="1">
      <c r="A603" s="3" t="s">
        <v>455</v>
      </c>
      <c r="B603" s="148"/>
      <c r="C603" s="149">
        <v>0</v>
      </c>
      <c r="D603" s="149">
        <v>0</v>
      </c>
      <c r="E603" s="149">
        <v>0</v>
      </c>
      <c r="F603" s="150">
        <v>0</v>
      </c>
      <c r="G603" s="150">
        <v>0</v>
      </c>
      <c r="H603" s="151">
        <v>0</v>
      </c>
    </row>
    <row r="604" spans="1:8" ht="18" hidden="1" customHeight="1" outlineLevel="1">
      <c r="A604" s="3" t="s">
        <v>216</v>
      </c>
      <c r="B604" s="148"/>
      <c r="C604" s="149">
        <v>0</v>
      </c>
      <c r="D604" s="149">
        <v>0</v>
      </c>
      <c r="E604" s="149">
        <v>0</v>
      </c>
      <c r="F604" s="150">
        <v>0</v>
      </c>
      <c r="G604" s="150">
        <v>0</v>
      </c>
      <c r="H604" s="151">
        <v>0</v>
      </c>
    </row>
    <row r="605" spans="1:8" ht="18" hidden="1" customHeight="1" outlineLevel="1">
      <c r="A605" s="3" t="s">
        <v>217</v>
      </c>
      <c r="B605" s="148"/>
      <c r="C605" s="149">
        <v>0</v>
      </c>
      <c r="D605" s="149">
        <v>0</v>
      </c>
      <c r="E605" s="149">
        <v>0</v>
      </c>
      <c r="F605" s="150">
        <v>0</v>
      </c>
      <c r="G605" s="150">
        <v>0</v>
      </c>
      <c r="H605" s="151">
        <v>0</v>
      </c>
    </row>
    <row r="606" spans="1:8" ht="18" hidden="1" customHeight="1" outlineLevel="1">
      <c r="A606" s="3" t="s">
        <v>218</v>
      </c>
      <c r="B606" s="148"/>
      <c r="C606" s="149">
        <v>0</v>
      </c>
      <c r="D606" s="149">
        <v>0</v>
      </c>
      <c r="E606" s="149">
        <v>0</v>
      </c>
      <c r="F606" s="150">
        <v>0</v>
      </c>
      <c r="G606" s="150">
        <v>0</v>
      </c>
      <c r="H606" s="151">
        <v>0</v>
      </c>
    </row>
    <row r="607" spans="1:8" ht="18" hidden="1" customHeight="1" outlineLevel="1">
      <c r="A607" s="3" t="s">
        <v>219</v>
      </c>
      <c r="B607" s="148"/>
      <c r="C607" s="149">
        <v>0</v>
      </c>
      <c r="D607" s="149">
        <v>0</v>
      </c>
      <c r="E607" s="149">
        <v>0</v>
      </c>
      <c r="F607" s="150">
        <v>0</v>
      </c>
      <c r="G607" s="150">
        <v>0</v>
      </c>
      <c r="H607" s="151">
        <v>0</v>
      </c>
    </row>
    <row r="608" spans="1:8" ht="18" hidden="1" customHeight="1" outlineLevel="1">
      <c r="A608" s="3" t="s">
        <v>220</v>
      </c>
      <c r="B608" s="148"/>
      <c r="C608" s="149">
        <v>0</v>
      </c>
      <c r="D608" s="149">
        <v>0</v>
      </c>
      <c r="E608" s="149">
        <v>0</v>
      </c>
      <c r="F608" s="150">
        <v>0</v>
      </c>
      <c r="G608" s="150">
        <v>0</v>
      </c>
      <c r="H608" s="151">
        <v>0</v>
      </c>
    </row>
    <row r="609" spans="1:8" ht="18" customHeight="1" collapsed="1">
      <c r="A609" s="3"/>
      <c r="B609" s="148" t="s">
        <v>375</v>
      </c>
      <c r="C609" s="152">
        <f>SUM(C585:C608)</f>
        <v>13</v>
      </c>
      <c r="D609" s="152">
        <f t="shared" ref="D609:F609" si="32">SUM(D585:D608)</f>
        <v>16</v>
      </c>
      <c r="E609" s="152">
        <f t="shared" si="32"/>
        <v>0</v>
      </c>
      <c r="F609" s="153">
        <f t="shared" si="32"/>
        <v>254481</v>
      </c>
      <c r="G609" s="153">
        <f>SUM(G585:G608)</f>
        <v>256471.62</v>
      </c>
      <c r="H609" s="154">
        <f t="shared" ref="H609" si="33">SUM(H585:H608)</f>
        <v>0</v>
      </c>
    </row>
    <row r="610" spans="1:8" ht="18" hidden="1" customHeight="1" outlineLevel="1">
      <c r="A610" s="3" t="s">
        <v>273</v>
      </c>
      <c r="B610" s="148"/>
      <c r="C610" s="149">
        <v>0</v>
      </c>
      <c r="D610" s="149">
        <v>0</v>
      </c>
      <c r="E610" s="149">
        <v>0</v>
      </c>
      <c r="F610" s="150">
        <v>0</v>
      </c>
      <c r="G610" s="150">
        <v>0</v>
      </c>
      <c r="H610" s="151">
        <v>0</v>
      </c>
    </row>
    <row r="611" spans="1:8" ht="18" hidden="1" customHeight="1" outlineLevel="1">
      <c r="A611" s="3" t="s">
        <v>203</v>
      </c>
      <c r="B611" s="148"/>
      <c r="C611" s="149">
        <v>1</v>
      </c>
      <c r="D611" s="149">
        <v>0</v>
      </c>
      <c r="E611" s="149">
        <v>0</v>
      </c>
      <c r="F611" s="150">
        <v>0</v>
      </c>
      <c r="G611" s="150">
        <v>0</v>
      </c>
      <c r="H611" s="151">
        <v>0</v>
      </c>
    </row>
    <row r="612" spans="1:8" ht="18" hidden="1" customHeight="1" outlineLevel="1">
      <c r="A612" s="3" t="s">
        <v>204</v>
      </c>
      <c r="B612" s="148"/>
      <c r="C612" s="149">
        <v>0</v>
      </c>
      <c r="D612" s="149">
        <v>0</v>
      </c>
      <c r="E612" s="149">
        <v>0</v>
      </c>
      <c r="F612" s="150">
        <v>0</v>
      </c>
      <c r="G612" s="150">
        <v>0</v>
      </c>
      <c r="H612" s="151">
        <v>0</v>
      </c>
    </row>
    <row r="613" spans="1:8" ht="18" hidden="1" customHeight="1" outlineLevel="1">
      <c r="A613" s="3" t="s">
        <v>267</v>
      </c>
      <c r="B613" s="148"/>
      <c r="C613" s="149">
        <v>0</v>
      </c>
      <c r="D613" s="149">
        <v>0</v>
      </c>
      <c r="E613" s="149">
        <v>0</v>
      </c>
      <c r="F613" s="150">
        <v>0</v>
      </c>
      <c r="G613" s="150">
        <v>0</v>
      </c>
      <c r="H613" s="151">
        <v>0</v>
      </c>
    </row>
    <row r="614" spans="1:8" ht="18" hidden="1" customHeight="1" outlineLevel="1">
      <c r="A614" s="3" t="s">
        <v>274</v>
      </c>
      <c r="B614" s="148"/>
      <c r="C614" s="149">
        <v>0</v>
      </c>
      <c r="D614" s="149">
        <v>0</v>
      </c>
      <c r="E614" s="149">
        <v>0</v>
      </c>
      <c r="F614" s="150">
        <v>0</v>
      </c>
      <c r="G614" s="150">
        <v>0</v>
      </c>
      <c r="H614" s="151">
        <v>0</v>
      </c>
    </row>
    <row r="615" spans="1:8" ht="18" hidden="1" customHeight="1" outlineLevel="1">
      <c r="A615" s="3" t="s">
        <v>275</v>
      </c>
      <c r="B615" s="148"/>
      <c r="C615" s="149">
        <v>0</v>
      </c>
      <c r="D615" s="149">
        <v>0</v>
      </c>
      <c r="E615" s="149">
        <v>0</v>
      </c>
      <c r="F615" s="150">
        <v>0</v>
      </c>
      <c r="G615" s="150">
        <v>0</v>
      </c>
      <c r="H615" s="151">
        <v>0</v>
      </c>
    </row>
    <row r="616" spans="1:8" ht="18" hidden="1" customHeight="1" outlineLevel="1">
      <c r="A616" s="3" t="s">
        <v>205</v>
      </c>
      <c r="B616" s="148"/>
      <c r="C616" s="149">
        <v>0</v>
      </c>
      <c r="D616" s="149">
        <v>1</v>
      </c>
      <c r="E616" s="149">
        <v>0</v>
      </c>
      <c r="F616" s="150">
        <v>4447.79</v>
      </c>
      <c r="G616" s="150">
        <v>-454.5</v>
      </c>
      <c r="H616" s="151">
        <v>0</v>
      </c>
    </row>
    <row r="617" spans="1:8" ht="18" hidden="1" customHeight="1" outlineLevel="1">
      <c r="A617" s="3" t="s">
        <v>206</v>
      </c>
      <c r="B617" s="148"/>
      <c r="C617" s="149">
        <v>0</v>
      </c>
      <c r="D617" s="149">
        <v>0</v>
      </c>
      <c r="E617" s="149">
        <v>0</v>
      </c>
      <c r="F617" s="150">
        <v>0</v>
      </c>
      <c r="G617" s="150">
        <v>0</v>
      </c>
      <c r="H617" s="151">
        <v>0</v>
      </c>
    </row>
    <row r="618" spans="1:8" ht="18" hidden="1" customHeight="1" outlineLevel="1">
      <c r="A618" s="3" t="s">
        <v>268</v>
      </c>
      <c r="B618" s="148"/>
      <c r="C618" s="149">
        <v>0</v>
      </c>
      <c r="D618" s="149">
        <v>0</v>
      </c>
      <c r="E618" s="149">
        <v>0</v>
      </c>
      <c r="F618" s="150">
        <v>0</v>
      </c>
      <c r="G618" s="150">
        <v>0</v>
      </c>
      <c r="H618" s="151">
        <v>0</v>
      </c>
    </row>
    <row r="619" spans="1:8" ht="18" hidden="1" customHeight="1" outlineLevel="1">
      <c r="A619" s="3" t="s">
        <v>207</v>
      </c>
      <c r="B619" s="148"/>
      <c r="C619" s="149">
        <v>2</v>
      </c>
      <c r="D619" s="149">
        <v>3</v>
      </c>
      <c r="E619" s="149">
        <v>0</v>
      </c>
      <c r="F619" s="150">
        <v>-13462.06</v>
      </c>
      <c r="G619" s="150">
        <v>2806.18</v>
      </c>
      <c r="H619" s="151">
        <v>0</v>
      </c>
    </row>
    <row r="620" spans="1:8" ht="18" hidden="1" customHeight="1" outlineLevel="1">
      <c r="A620" s="3" t="s">
        <v>270</v>
      </c>
      <c r="B620" s="148"/>
      <c r="C620" s="149">
        <v>0</v>
      </c>
      <c r="D620" s="149">
        <v>0</v>
      </c>
      <c r="E620" s="149">
        <v>0</v>
      </c>
      <c r="F620" s="150">
        <v>0</v>
      </c>
      <c r="G620" s="150">
        <v>0</v>
      </c>
      <c r="H620" s="151">
        <v>0</v>
      </c>
    </row>
    <row r="621" spans="1:8" ht="18" hidden="1" customHeight="1" outlineLevel="1">
      <c r="A621" s="3" t="s">
        <v>208</v>
      </c>
      <c r="B621" s="148"/>
      <c r="C621" s="149">
        <v>5</v>
      </c>
      <c r="D621" s="149">
        <v>3</v>
      </c>
      <c r="E621" s="149">
        <v>1</v>
      </c>
      <c r="F621" s="150">
        <v>9985.25</v>
      </c>
      <c r="G621" s="150">
        <v>3124.49</v>
      </c>
      <c r="H621" s="151">
        <v>0</v>
      </c>
    </row>
    <row r="622" spans="1:8" ht="18" hidden="1" customHeight="1" outlineLevel="1">
      <c r="A622" s="3" t="s">
        <v>209</v>
      </c>
      <c r="B622" s="148"/>
      <c r="C622" s="149">
        <v>0</v>
      </c>
      <c r="D622" s="149">
        <v>0</v>
      </c>
      <c r="E622" s="149">
        <v>0</v>
      </c>
      <c r="F622" s="150">
        <v>0</v>
      </c>
      <c r="G622" s="150">
        <v>0</v>
      </c>
      <c r="H622" s="151">
        <v>0</v>
      </c>
    </row>
    <row r="623" spans="1:8" ht="18" hidden="1" customHeight="1" outlineLevel="1">
      <c r="A623" s="3" t="s">
        <v>454</v>
      </c>
      <c r="B623" s="148"/>
      <c r="C623" s="149">
        <v>0</v>
      </c>
      <c r="D623" s="149">
        <v>0</v>
      </c>
      <c r="E623" s="149">
        <v>0</v>
      </c>
      <c r="F623" s="150">
        <v>0</v>
      </c>
      <c r="G623" s="150">
        <v>0</v>
      </c>
      <c r="H623" s="151">
        <v>0</v>
      </c>
    </row>
    <row r="624" spans="1:8" ht="18" hidden="1" customHeight="1" outlineLevel="1">
      <c r="A624" s="3" t="s">
        <v>211</v>
      </c>
      <c r="B624" s="148"/>
      <c r="C624" s="149">
        <v>0</v>
      </c>
      <c r="D624" s="149">
        <v>1</v>
      </c>
      <c r="E624" s="149">
        <v>0</v>
      </c>
      <c r="F624" s="150">
        <v>-4505.17</v>
      </c>
      <c r="G624" s="150">
        <v>0</v>
      </c>
      <c r="H624" s="151">
        <v>0</v>
      </c>
    </row>
    <row r="625" spans="1:8" ht="18" hidden="1" customHeight="1" outlineLevel="1">
      <c r="A625" s="3" t="s">
        <v>212</v>
      </c>
      <c r="B625" s="148"/>
      <c r="C625" s="149">
        <v>0</v>
      </c>
      <c r="D625" s="149">
        <v>0</v>
      </c>
      <c r="E625" s="149">
        <v>0</v>
      </c>
      <c r="F625" s="150">
        <v>0</v>
      </c>
      <c r="G625" s="150">
        <v>0</v>
      </c>
      <c r="H625" s="151">
        <v>0</v>
      </c>
    </row>
    <row r="626" spans="1:8" ht="18" hidden="1" customHeight="1" outlineLevel="1">
      <c r="A626" s="3" t="s">
        <v>213</v>
      </c>
      <c r="B626" s="148"/>
      <c r="C626" s="149">
        <v>0</v>
      </c>
      <c r="D626" s="149">
        <v>0</v>
      </c>
      <c r="E626" s="149">
        <v>0</v>
      </c>
      <c r="F626" s="150">
        <v>0</v>
      </c>
      <c r="G626" s="150">
        <v>0</v>
      </c>
      <c r="H626" s="151">
        <v>0</v>
      </c>
    </row>
    <row r="627" spans="1:8" ht="18" hidden="1" customHeight="1" outlineLevel="1">
      <c r="A627" s="3" t="s">
        <v>214</v>
      </c>
      <c r="B627" s="148"/>
      <c r="C627" s="149">
        <v>0</v>
      </c>
      <c r="D627" s="149">
        <v>0</v>
      </c>
      <c r="E627" s="149">
        <v>0</v>
      </c>
      <c r="F627" s="150">
        <v>0</v>
      </c>
      <c r="G627" s="150">
        <v>0</v>
      </c>
      <c r="H627" s="151">
        <v>0</v>
      </c>
    </row>
    <row r="628" spans="1:8" ht="18" hidden="1" customHeight="1" outlineLevel="1">
      <c r="A628" s="3" t="s">
        <v>455</v>
      </c>
      <c r="B628" s="148"/>
      <c r="C628" s="149">
        <v>0</v>
      </c>
      <c r="D628" s="149">
        <v>0</v>
      </c>
      <c r="E628" s="149">
        <v>0</v>
      </c>
      <c r="F628" s="150">
        <v>0</v>
      </c>
      <c r="G628" s="150">
        <v>0</v>
      </c>
      <c r="H628" s="151">
        <v>0</v>
      </c>
    </row>
    <row r="629" spans="1:8" ht="18" hidden="1" customHeight="1" outlineLevel="1">
      <c r="A629" s="3" t="s">
        <v>216</v>
      </c>
      <c r="B629" s="148"/>
      <c r="C629" s="149">
        <v>0</v>
      </c>
      <c r="D629" s="149">
        <v>0</v>
      </c>
      <c r="E629" s="149">
        <v>0</v>
      </c>
      <c r="F629" s="150">
        <v>0</v>
      </c>
      <c r="G629" s="150">
        <v>0</v>
      </c>
      <c r="H629" s="151">
        <v>0</v>
      </c>
    </row>
    <row r="630" spans="1:8" ht="18" hidden="1" customHeight="1" outlineLevel="1">
      <c r="A630" s="3" t="s">
        <v>217</v>
      </c>
      <c r="B630" s="148"/>
      <c r="C630" s="149">
        <v>0</v>
      </c>
      <c r="D630" s="149">
        <v>0</v>
      </c>
      <c r="E630" s="149">
        <v>0</v>
      </c>
      <c r="F630" s="150">
        <v>0</v>
      </c>
      <c r="G630" s="150">
        <v>0</v>
      </c>
      <c r="H630" s="151">
        <v>0</v>
      </c>
    </row>
    <row r="631" spans="1:8" ht="18" hidden="1" customHeight="1" outlineLevel="1">
      <c r="A631" s="3" t="s">
        <v>218</v>
      </c>
      <c r="B631" s="148"/>
      <c r="C631" s="149">
        <v>0</v>
      </c>
      <c r="D631" s="149">
        <v>0</v>
      </c>
      <c r="E631" s="149">
        <v>0</v>
      </c>
      <c r="F631" s="150">
        <v>0</v>
      </c>
      <c r="G631" s="150">
        <v>0</v>
      </c>
      <c r="H631" s="151">
        <v>0</v>
      </c>
    </row>
    <row r="632" spans="1:8" ht="18" hidden="1" customHeight="1" outlineLevel="1">
      <c r="A632" s="3" t="s">
        <v>219</v>
      </c>
      <c r="B632" s="148"/>
      <c r="C632" s="149">
        <v>0</v>
      </c>
      <c r="D632" s="149">
        <v>0</v>
      </c>
      <c r="E632" s="149">
        <v>0</v>
      </c>
      <c r="F632" s="150">
        <v>0</v>
      </c>
      <c r="G632" s="150">
        <v>0</v>
      </c>
      <c r="H632" s="151">
        <v>0</v>
      </c>
    </row>
    <row r="633" spans="1:8" ht="18" hidden="1" customHeight="1" outlineLevel="1">
      <c r="A633" s="3" t="s">
        <v>220</v>
      </c>
      <c r="B633" s="148"/>
      <c r="C633" s="149">
        <v>0</v>
      </c>
      <c r="D633" s="149">
        <v>0</v>
      </c>
      <c r="E633" s="149">
        <v>0</v>
      </c>
      <c r="F633" s="150">
        <v>0</v>
      </c>
      <c r="G633" s="150">
        <v>0</v>
      </c>
      <c r="H633" s="151">
        <v>0</v>
      </c>
    </row>
    <row r="634" spans="1:8" ht="18" customHeight="1" collapsed="1">
      <c r="A634" s="3"/>
      <c r="B634" s="148" t="s">
        <v>376</v>
      </c>
      <c r="C634" s="152">
        <f>SUM(C610:C633)</f>
        <v>8</v>
      </c>
      <c r="D634" s="152">
        <f t="shared" ref="D634:F634" si="34">SUM(D610:D633)</f>
        <v>8</v>
      </c>
      <c r="E634" s="152">
        <f t="shared" si="34"/>
        <v>1</v>
      </c>
      <c r="F634" s="153">
        <f t="shared" si="34"/>
        <v>-3534.1900000000005</v>
      </c>
      <c r="G634" s="153">
        <f>SUM(G610:G633)</f>
        <v>5476.17</v>
      </c>
      <c r="H634" s="154">
        <f t="shared" ref="H634" si="35">SUM(H610:H633)</f>
        <v>0</v>
      </c>
    </row>
    <row r="635" spans="1:8" ht="18" hidden="1" customHeight="1" outlineLevel="1">
      <c r="A635" s="3" t="s">
        <v>273</v>
      </c>
      <c r="B635" s="148"/>
      <c r="C635" s="149">
        <v>0</v>
      </c>
      <c r="D635" s="149">
        <v>0</v>
      </c>
      <c r="E635" s="149">
        <v>0</v>
      </c>
      <c r="F635" s="150">
        <v>0</v>
      </c>
      <c r="G635" s="150">
        <v>0</v>
      </c>
      <c r="H635" s="151">
        <v>0</v>
      </c>
    </row>
    <row r="636" spans="1:8" ht="18" hidden="1" customHeight="1" outlineLevel="1">
      <c r="A636" s="3" t="s">
        <v>203</v>
      </c>
      <c r="B636" s="148"/>
      <c r="C636" s="149">
        <v>0</v>
      </c>
      <c r="D636" s="149">
        <v>0</v>
      </c>
      <c r="E636" s="149">
        <v>0</v>
      </c>
      <c r="F636" s="150">
        <v>0</v>
      </c>
      <c r="G636" s="150">
        <v>0</v>
      </c>
      <c r="H636" s="151">
        <v>0</v>
      </c>
    </row>
    <row r="637" spans="1:8" ht="18" hidden="1" customHeight="1" outlineLevel="1">
      <c r="A637" s="3" t="s">
        <v>204</v>
      </c>
      <c r="B637" s="148"/>
      <c r="C637" s="149">
        <v>0</v>
      </c>
      <c r="D637" s="149">
        <v>0</v>
      </c>
      <c r="E637" s="149">
        <v>0</v>
      </c>
      <c r="F637" s="150">
        <v>0</v>
      </c>
      <c r="G637" s="150">
        <v>0</v>
      </c>
      <c r="H637" s="151">
        <v>0</v>
      </c>
    </row>
    <row r="638" spans="1:8" ht="18" hidden="1" customHeight="1" outlineLevel="1">
      <c r="A638" s="3" t="s">
        <v>267</v>
      </c>
      <c r="B638" s="148"/>
      <c r="C638" s="149">
        <v>0</v>
      </c>
      <c r="D638" s="149">
        <v>0</v>
      </c>
      <c r="E638" s="149">
        <v>0</v>
      </c>
      <c r="F638" s="150">
        <v>0</v>
      </c>
      <c r="G638" s="150">
        <v>0</v>
      </c>
      <c r="H638" s="151">
        <v>0</v>
      </c>
    </row>
    <row r="639" spans="1:8" ht="18" hidden="1" customHeight="1" outlineLevel="1">
      <c r="A639" s="3" t="s">
        <v>274</v>
      </c>
      <c r="B639" s="148"/>
      <c r="C639" s="149">
        <v>0</v>
      </c>
      <c r="D639" s="149">
        <v>0</v>
      </c>
      <c r="E639" s="149">
        <v>0</v>
      </c>
      <c r="F639" s="150">
        <v>0</v>
      </c>
      <c r="G639" s="150">
        <v>0</v>
      </c>
      <c r="H639" s="151">
        <v>0</v>
      </c>
    </row>
    <row r="640" spans="1:8" ht="18" hidden="1" customHeight="1" outlineLevel="1">
      <c r="A640" s="3" t="s">
        <v>275</v>
      </c>
      <c r="B640" s="148"/>
      <c r="C640" s="149">
        <v>0</v>
      </c>
      <c r="D640" s="149">
        <v>0</v>
      </c>
      <c r="E640" s="149">
        <v>0</v>
      </c>
      <c r="F640" s="150">
        <v>0</v>
      </c>
      <c r="G640" s="150">
        <v>0</v>
      </c>
      <c r="H640" s="151">
        <v>0</v>
      </c>
    </row>
    <row r="641" spans="1:8" ht="18" hidden="1" customHeight="1" outlineLevel="1">
      <c r="A641" s="3" t="s">
        <v>205</v>
      </c>
      <c r="B641" s="148"/>
      <c r="C641" s="149">
        <v>1</v>
      </c>
      <c r="D641" s="149">
        <v>1</v>
      </c>
      <c r="E641" s="149">
        <v>0</v>
      </c>
      <c r="F641" s="150">
        <v>0</v>
      </c>
      <c r="G641" s="150">
        <v>35025</v>
      </c>
      <c r="H641" s="151">
        <v>0</v>
      </c>
    </row>
    <row r="642" spans="1:8" ht="18" hidden="1" customHeight="1" outlineLevel="1">
      <c r="A642" s="3" t="s">
        <v>206</v>
      </c>
      <c r="B642" s="148"/>
      <c r="C642" s="149">
        <v>1</v>
      </c>
      <c r="D642" s="149">
        <v>1</v>
      </c>
      <c r="E642" s="149">
        <v>0</v>
      </c>
      <c r="F642" s="150">
        <v>10000</v>
      </c>
      <c r="G642" s="150">
        <v>9133.57</v>
      </c>
      <c r="H642" s="151">
        <v>0</v>
      </c>
    </row>
    <row r="643" spans="1:8" ht="18" hidden="1" customHeight="1" outlineLevel="1">
      <c r="A643" s="3" t="s">
        <v>268</v>
      </c>
      <c r="B643" s="148"/>
      <c r="C643" s="149">
        <v>0</v>
      </c>
      <c r="D643" s="149">
        <v>0</v>
      </c>
      <c r="E643" s="149">
        <v>0</v>
      </c>
      <c r="F643" s="150">
        <v>0</v>
      </c>
      <c r="G643" s="150">
        <v>0</v>
      </c>
      <c r="H643" s="151">
        <v>0</v>
      </c>
    </row>
    <row r="644" spans="1:8" ht="18" hidden="1" customHeight="1" outlineLevel="1">
      <c r="A644" s="3" t="s">
        <v>207</v>
      </c>
      <c r="B644" s="148"/>
      <c r="C644" s="149">
        <v>1</v>
      </c>
      <c r="D644" s="149">
        <v>2</v>
      </c>
      <c r="E644" s="149">
        <v>0</v>
      </c>
      <c r="F644" s="150">
        <v>0</v>
      </c>
      <c r="G644" s="150">
        <v>31000</v>
      </c>
      <c r="H644" s="151">
        <v>0</v>
      </c>
    </row>
    <row r="645" spans="1:8" ht="18" hidden="1" customHeight="1" outlineLevel="1">
      <c r="A645" s="3" t="s">
        <v>270</v>
      </c>
      <c r="B645" s="148"/>
      <c r="C645" s="149">
        <v>0</v>
      </c>
      <c r="D645" s="149">
        <v>0</v>
      </c>
      <c r="E645" s="149">
        <v>0</v>
      </c>
      <c r="F645" s="150">
        <v>0</v>
      </c>
      <c r="G645" s="150">
        <v>0</v>
      </c>
      <c r="H645" s="151">
        <v>0</v>
      </c>
    </row>
    <row r="646" spans="1:8" ht="18" hidden="1" customHeight="1" outlineLevel="1">
      <c r="A646" s="3" t="s">
        <v>208</v>
      </c>
      <c r="B646" s="148"/>
      <c r="C646" s="149">
        <v>92</v>
      </c>
      <c r="D646" s="149">
        <v>4</v>
      </c>
      <c r="E646" s="149">
        <v>45</v>
      </c>
      <c r="F646" s="150">
        <v>206750</v>
      </c>
      <c r="G646" s="150">
        <v>192783.25</v>
      </c>
      <c r="H646" s="151">
        <v>0</v>
      </c>
    </row>
    <row r="647" spans="1:8" ht="18" hidden="1" customHeight="1" outlineLevel="1">
      <c r="A647" s="3" t="s">
        <v>209</v>
      </c>
      <c r="B647" s="148"/>
      <c r="C647" s="149">
        <v>0</v>
      </c>
      <c r="D647" s="149">
        <v>0</v>
      </c>
      <c r="E647" s="149">
        <v>0</v>
      </c>
      <c r="F647" s="150">
        <v>0</v>
      </c>
      <c r="G647" s="150">
        <v>0</v>
      </c>
      <c r="H647" s="151">
        <v>0</v>
      </c>
    </row>
    <row r="648" spans="1:8" ht="18" hidden="1" customHeight="1" outlineLevel="1">
      <c r="A648" s="3" t="s">
        <v>454</v>
      </c>
      <c r="B648" s="148"/>
      <c r="C648" s="149">
        <v>0</v>
      </c>
      <c r="D648" s="149">
        <v>0</v>
      </c>
      <c r="E648" s="149">
        <v>0</v>
      </c>
      <c r="F648" s="150">
        <v>0</v>
      </c>
      <c r="G648" s="150">
        <v>0</v>
      </c>
      <c r="H648" s="151">
        <v>0</v>
      </c>
    </row>
    <row r="649" spans="1:8" ht="18" hidden="1" customHeight="1" outlineLevel="1">
      <c r="A649" s="3" t="s">
        <v>211</v>
      </c>
      <c r="B649" s="148"/>
      <c r="C649" s="149">
        <v>0</v>
      </c>
      <c r="D649" s="149">
        <v>0</v>
      </c>
      <c r="E649" s="149">
        <v>0</v>
      </c>
      <c r="F649" s="150">
        <v>0</v>
      </c>
      <c r="G649" s="150">
        <v>0</v>
      </c>
      <c r="H649" s="151">
        <v>0</v>
      </c>
    </row>
    <row r="650" spans="1:8" ht="18" hidden="1" customHeight="1" outlineLevel="1">
      <c r="A650" s="3" t="s">
        <v>212</v>
      </c>
      <c r="B650" s="148"/>
      <c r="C650" s="149">
        <v>0</v>
      </c>
      <c r="D650" s="149">
        <v>0</v>
      </c>
      <c r="E650" s="149">
        <v>0</v>
      </c>
      <c r="F650" s="150">
        <v>0</v>
      </c>
      <c r="G650" s="150">
        <v>0</v>
      </c>
      <c r="H650" s="151">
        <v>0</v>
      </c>
    </row>
    <row r="651" spans="1:8" ht="18" hidden="1" customHeight="1" outlineLevel="1">
      <c r="A651" s="3" t="s">
        <v>213</v>
      </c>
      <c r="B651" s="148"/>
      <c r="C651" s="149">
        <v>0</v>
      </c>
      <c r="D651" s="149">
        <v>0</v>
      </c>
      <c r="E651" s="149">
        <v>0</v>
      </c>
      <c r="F651" s="150">
        <v>0</v>
      </c>
      <c r="G651" s="150">
        <v>0</v>
      </c>
      <c r="H651" s="151">
        <v>0</v>
      </c>
    </row>
    <row r="652" spans="1:8" ht="18" hidden="1" customHeight="1" outlineLevel="1">
      <c r="A652" s="3" t="s">
        <v>214</v>
      </c>
      <c r="B652" s="148"/>
      <c r="C652" s="149">
        <v>0</v>
      </c>
      <c r="D652" s="149">
        <v>0</v>
      </c>
      <c r="E652" s="149">
        <v>0</v>
      </c>
      <c r="F652" s="150">
        <v>0</v>
      </c>
      <c r="G652" s="150">
        <v>0</v>
      </c>
      <c r="H652" s="151">
        <v>0</v>
      </c>
    </row>
    <row r="653" spans="1:8" ht="18" hidden="1" customHeight="1" outlineLevel="1">
      <c r="A653" s="3" t="s">
        <v>455</v>
      </c>
      <c r="B653" s="148"/>
      <c r="C653" s="149">
        <v>0</v>
      </c>
      <c r="D653" s="149">
        <v>0</v>
      </c>
      <c r="E653" s="149">
        <v>0</v>
      </c>
      <c r="F653" s="150">
        <v>0</v>
      </c>
      <c r="G653" s="150">
        <v>0</v>
      </c>
      <c r="H653" s="151">
        <v>0</v>
      </c>
    </row>
    <row r="654" spans="1:8" ht="18" hidden="1" customHeight="1" outlineLevel="1">
      <c r="A654" s="3" t="s">
        <v>216</v>
      </c>
      <c r="B654" s="148"/>
      <c r="C654" s="149">
        <v>0</v>
      </c>
      <c r="D654" s="149">
        <v>0</v>
      </c>
      <c r="E654" s="149">
        <v>0</v>
      </c>
      <c r="F654" s="150">
        <v>0</v>
      </c>
      <c r="G654" s="150">
        <v>0</v>
      </c>
      <c r="H654" s="151">
        <v>0</v>
      </c>
    </row>
    <row r="655" spans="1:8" ht="18" hidden="1" customHeight="1" outlineLevel="1">
      <c r="A655" s="3" t="s">
        <v>217</v>
      </c>
      <c r="B655" s="148"/>
      <c r="C655" s="149">
        <v>0</v>
      </c>
      <c r="D655" s="149">
        <v>0</v>
      </c>
      <c r="E655" s="149">
        <v>0</v>
      </c>
      <c r="F655" s="150">
        <v>0</v>
      </c>
      <c r="G655" s="150">
        <v>0</v>
      </c>
      <c r="H655" s="151">
        <v>0</v>
      </c>
    </row>
    <row r="656" spans="1:8" ht="18" hidden="1" customHeight="1" outlineLevel="1">
      <c r="A656" s="3" t="s">
        <v>218</v>
      </c>
      <c r="B656" s="148"/>
      <c r="C656" s="149">
        <v>11</v>
      </c>
      <c r="D656" s="149">
        <v>9</v>
      </c>
      <c r="E656" s="149">
        <v>3</v>
      </c>
      <c r="F656" s="150">
        <v>10020</v>
      </c>
      <c r="G656" s="150">
        <v>28423.08</v>
      </c>
      <c r="H656" s="151">
        <v>0</v>
      </c>
    </row>
    <row r="657" spans="1:8" ht="18" hidden="1" customHeight="1" outlineLevel="1">
      <c r="A657" s="3" t="s">
        <v>219</v>
      </c>
      <c r="B657" s="148"/>
      <c r="C657" s="149">
        <v>0</v>
      </c>
      <c r="D657" s="149">
        <v>0</v>
      </c>
      <c r="E657" s="149">
        <v>0</v>
      </c>
      <c r="F657" s="150">
        <v>0</v>
      </c>
      <c r="G657" s="150">
        <v>0</v>
      </c>
      <c r="H657" s="151">
        <v>0</v>
      </c>
    </row>
    <row r="658" spans="1:8" ht="18" hidden="1" customHeight="1" outlineLevel="1">
      <c r="A658" s="3" t="s">
        <v>220</v>
      </c>
      <c r="B658" s="148"/>
      <c r="C658" s="149">
        <v>0</v>
      </c>
      <c r="D658" s="149">
        <v>0</v>
      </c>
      <c r="E658" s="149">
        <v>0</v>
      </c>
      <c r="F658" s="150">
        <v>0</v>
      </c>
      <c r="G658" s="150">
        <v>0</v>
      </c>
      <c r="H658" s="151">
        <v>0</v>
      </c>
    </row>
    <row r="659" spans="1:8" ht="18" customHeight="1" collapsed="1">
      <c r="A659" s="3"/>
      <c r="B659" s="148" t="s">
        <v>377</v>
      </c>
      <c r="C659" s="152">
        <f>SUM(C635:C658)</f>
        <v>106</v>
      </c>
      <c r="D659" s="152">
        <f t="shared" ref="D659:F659" si="36">SUM(D635:D658)</f>
        <v>17</v>
      </c>
      <c r="E659" s="152">
        <f t="shared" si="36"/>
        <v>48</v>
      </c>
      <c r="F659" s="153">
        <f t="shared" si="36"/>
        <v>226770</v>
      </c>
      <c r="G659" s="153">
        <f>SUM(G635:G658)</f>
        <v>296364.90000000002</v>
      </c>
      <c r="H659" s="154">
        <f t="shared" ref="H659" si="37">SUM(H635:H658)</f>
        <v>0</v>
      </c>
    </row>
    <row r="660" spans="1:8" ht="18" customHeight="1">
      <c r="A660" s="3"/>
      <c r="B660" s="168" t="s">
        <v>378</v>
      </c>
      <c r="C660" s="169"/>
      <c r="D660" s="169"/>
      <c r="E660" s="169"/>
      <c r="F660" s="166"/>
      <c r="G660" s="166"/>
      <c r="H660" s="167"/>
    </row>
    <row r="661" spans="1:8" ht="18" hidden="1" customHeight="1" outlineLevel="1">
      <c r="A661" s="3" t="s">
        <v>273</v>
      </c>
      <c r="B661" s="148"/>
      <c r="C661" s="149">
        <v>0</v>
      </c>
      <c r="D661" s="149">
        <v>0</v>
      </c>
      <c r="E661" s="149">
        <v>0</v>
      </c>
      <c r="F661" s="150">
        <v>0</v>
      </c>
      <c r="G661" s="150">
        <v>0</v>
      </c>
      <c r="H661" s="151">
        <v>0</v>
      </c>
    </row>
    <row r="662" spans="1:8" ht="18" hidden="1" customHeight="1" outlineLevel="1">
      <c r="A662" s="3" t="s">
        <v>203</v>
      </c>
      <c r="B662" s="148"/>
      <c r="C662" s="149">
        <v>4</v>
      </c>
      <c r="D662" s="149">
        <v>3</v>
      </c>
      <c r="E662" s="149">
        <v>0</v>
      </c>
      <c r="F662" s="150">
        <v>25733.31</v>
      </c>
      <c r="G662" s="150">
        <v>50.38</v>
      </c>
      <c r="H662" s="151">
        <v>0</v>
      </c>
    </row>
    <row r="663" spans="1:8" ht="18" hidden="1" customHeight="1" outlineLevel="1">
      <c r="A663" s="3" t="s">
        <v>204</v>
      </c>
      <c r="B663" s="148"/>
      <c r="C663" s="149">
        <v>0</v>
      </c>
      <c r="D663" s="149">
        <v>0</v>
      </c>
      <c r="E663" s="149">
        <v>0</v>
      </c>
      <c r="F663" s="150">
        <v>0</v>
      </c>
      <c r="G663" s="150">
        <v>0</v>
      </c>
      <c r="H663" s="151">
        <v>0</v>
      </c>
    </row>
    <row r="664" spans="1:8" ht="18" hidden="1" customHeight="1" outlineLevel="1">
      <c r="A664" s="3" t="s">
        <v>267</v>
      </c>
      <c r="B664" s="148"/>
      <c r="C664" s="149">
        <v>0</v>
      </c>
      <c r="D664" s="149">
        <v>0</v>
      </c>
      <c r="E664" s="149">
        <v>0</v>
      </c>
      <c r="F664" s="150">
        <v>0</v>
      </c>
      <c r="G664" s="150">
        <v>0</v>
      </c>
      <c r="H664" s="151">
        <v>0</v>
      </c>
    </row>
    <row r="665" spans="1:8" ht="18" hidden="1" customHeight="1" outlineLevel="1">
      <c r="A665" s="3" t="s">
        <v>274</v>
      </c>
      <c r="B665" s="148"/>
      <c r="C665" s="149">
        <v>0</v>
      </c>
      <c r="D665" s="149">
        <v>0</v>
      </c>
      <c r="E665" s="149">
        <v>0</v>
      </c>
      <c r="F665" s="150">
        <v>0</v>
      </c>
      <c r="G665" s="150">
        <v>0</v>
      </c>
      <c r="H665" s="151">
        <v>0</v>
      </c>
    </row>
    <row r="666" spans="1:8" ht="18" hidden="1" customHeight="1" outlineLevel="1">
      <c r="A666" s="3" t="s">
        <v>275</v>
      </c>
      <c r="B666" s="148"/>
      <c r="C666" s="149">
        <v>0</v>
      </c>
      <c r="D666" s="149">
        <v>0</v>
      </c>
      <c r="E666" s="149">
        <v>0</v>
      </c>
      <c r="F666" s="150">
        <v>0</v>
      </c>
      <c r="G666" s="150">
        <v>0</v>
      </c>
      <c r="H666" s="151">
        <v>0</v>
      </c>
    </row>
    <row r="667" spans="1:8" ht="18" hidden="1" customHeight="1" outlineLevel="1">
      <c r="A667" s="3" t="s">
        <v>205</v>
      </c>
      <c r="B667" s="148"/>
      <c r="C667" s="149">
        <v>7</v>
      </c>
      <c r="D667" s="149">
        <v>12</v>
      </c>
      <c r="E667" s="149">
        <v>0</v>
      </c>
      <c r="F667" s="150">
        <v>114.14999999999964</v>
      </c>
      <c r="G667" s="150">
        <v>35187.300000000003</v>
      </c>
      <c r="H667" s="151">
        <v>0</v>
      </c>
    </row>
    <row r="668" spans="1:8" ht="18" hidden="1" customHeight="1" outlineLevel="1">
      <c r="A668" s="3" t="s">
        <v>206</v>
      </c>
      <c r="B668" s="148"/>
      <c r="C668" s="149">
        <v>0</v>
      </c>
      <c r="D668" s="149">
        <v>4</v>
      </c>
      <c r="E668" s="149">
        <v>0</v>
      </c>
      <c r="F668" s="150">
        <v>48696.41</v>
      </c>
      <c r="G668" s="150">
        <v>-3094.6000000000004</v>
      </c>
      <c r="H668" s="151">
        <v>0</v>
      </c>
    </row>
    <row r="669" spans="1:8" ht="18" hidden="1" customHeight="1" outlineLevel="1">
      <c r="A669" s="3" t="s">
        <v>268</v>
      </c>
      <c r="B669" s="148"/>
      <c r="C669" s="149">
        <v>0</v>
      </c>
      <c r="D669" s="149">
        <v>0</v>
      </c>
      <c r="E669" s="149">
        <v>0</v>
      </c>
      <c r="F669" s="150">
        <v>0</v>
      </c>
      <c r="G669" s="150">
        <v>0</v>
      </c>
      <c r="H669" s="151">
        <v>0</v>
      </c>
    </row>
    <row r="670" spans="1:8" ht="18" hidden="1" customHeight="1" outlineLevel="1">
      <c r="A670" s="3" t="s">
        <v>207</v>
      </c>
      <c r="B670" s="148"/>
      <c r="C670" s="149">
        <v>14</v>
      </c>
      <c r="D670" s="149">
        <v>31</v>
      </c>
      <c r="E670" s="149">
        <v>0</v>
      </c>
      <c r="F670" s="150">
        <v>20486.29</v>
      </c>
      <c r="G670" s="150">
        <v>6988.2799999999988</v>
      </c>
      <c r="H670" s="151">
        <v>0</v>
      </c>
    </row>
    <row r="671" spans="1:8" ht="18" hidden="1" customHeight="1" outlineLevel="1">
      <c r="A671" s="3" t="s">
        <v>270</v>
      </c>
      <c r="B671" s="148"/>
      <c r="C671" s="149">
        <v>0</v>
      </c>
      <c r="D671" s="149">
        <v>0</v>
      </c>
      <c r="E671" s="149">
        <v>0</v>
      </c>
      <c r="F671" s="150">
        <v>0</v>
      </c>
      <c r="G671" s="150">
        <v>0</v>
      </c>
      <c r="H671" s="151">
        <v>0</v>
      </c>
    </row>
    <row r="672" spans="1:8" ht="18" hidden="1" customHeight="1" outlineLevel="1">
      <c r="A672" s="3" t="s">
        <v>208</v>
      </c>
      <c r="B672" s="148"/>
      <c r="C672" s="149">
        <v>0</v>
      </c>
      <c r="D672" s="149">
        <v>0</v>
      </c>
      <c r="E672" s="149">
        <v>0</v>
      </c>
      <c r="F672" s="150">
        <v>0</v>
      </c>
      <c r="G672" s="150">
        <v>0</v>
      </c>
      <c r="H672" s="151">
        <v>0</v>
      </c>
    </row>
    <row r="673" spans="1:8" ht="18" hidden="1" customHeight="1" outlineLevel="1">
      <c r="A673" s="3" t="s">
        <v>209</v>
      </c>
      <c r="B673" s="148"/>
      <c r="C673" s="149">
        <v>2</v>
      </c>
      <c r="D673" s="149">
        <v>1</v>
      </c>
      <c r="E673" s="149">
        <v>0</v>
      </c>
      <c r="F673" s="150">
        <v>7358</v>
      </c>
      <c r="G673" s="150">
        <v>0</v>
      </c>
      <c r="H673" s="151">
        <v>0</v>
      </c>
    </row>
    <row r="674" spans="1:8" ht="18" hidden="1" customHeight="1" outlineLevel="1">
      <c r="A674" s="3" t="s">
        <v>454</v>
      </c>
      <c r="B674" s="148"/>
      <c r="C674" s="149">
        <v>0</v>
      </c>
      <c r="D674" s="149">
        <v>0</v>
      </c>
      <c r="E674" s="149">
        <v>0</v>
      </c>
      <c r="F674" s="150">
        <v>0</v>
      </c>
      <c r="G674" s="150">
        <v>0</v>
      </c>
      <c r="H674" s="151">
        <v>0</v>
      </c>
    </row>
    <row r="675" spans="1:8" ht="18" hidden="1" customHeight="1" outlineLevel="1">
      <c r="A675" s="3" t="s">
        <v>211</v>
      </c>
      <c r="B675" s="148"/>
      <c r="C675" s="149">
        <v>0</v>
      </c>
      <c r="D675" s="149">
        <v>0</v>
      </c>
      <c r="E675" s="149">
        <v>0</v>
      </c>
      <c r="F675" s="150">
        <v>0</v>
      </c>
      <c r="G675" s="150">
        <v>0</v>
      </c>
      <c r="H675" s="151">
        <v>0</v>
      </c>
    </row>
    <row r="676" spans="1:8" ht="18" hidden="1" customHeight="1" outlineLevel="1">
      <c r="A676" s="3" t="s">
        <v>212</v>
      </c>
      <c r="B676" s="148"/>
      <c r="C676" s="149">
        <v>0</v>
      </c>
      <c r="D676" s="149">
        <v>0</v>
      </c>
      <c r="E676" s="149">
        <v>0</v>
      </c>
      <c r="F676" s="150">
        <v>0</v>
      </c>
      <c r="G676" s="150">
        <v>0</v>
      </c>
      <c r="H676" s="151">
        <v>0</v>
      </c>
    </row>
    <row r="677" spans="1:8" ht="18" hidden="1" customHeight="1" outlineLevel="1">
      <c r="A677" s="3" t="s">
        <v>213</v>
      </c>
      <c r="B677" s="148"/>
      <c r="C677" s="149">
        <v>2</v>
      </c>
      <c r="D677" s="149">
        <v>1</v>
      </c>
      <c r="E677" s="149">
        <v>0</v>
      </c>
      <c r="F677" s="150">
        <v>0</v>
      </c>
      <c r="G677" s="150">
        <v>1848</v>
      </c>
      <c r="H677" s="151">
        <v>0</v>
      </c>
    </row>
    <row r="678" spans="1:8" ht="18" hidden="1" customHeight="1" outlineLevel="1">
      <c r="A678" s="3" t="s">
        <v>214</v>
      </c>
      <c r="B678" s="148"/>
      <c r="C678" s="149">
        <v>0</v>
      </c>
      <c r="D678" s="149">
        <v>0</v>
      </c>
      <c r="E678" s="149">
        <v>0</v>
      </c>
      <c r="F678" s="150">
        <v>0</v>
      </c>
      <c r="G678" s="150">
        <v>0</v>
      </c>
      <c r="H678" s="151">
        <v>0</v>
      </c>
    </row>
    <row r="679" spans="1:8" ht="18" hidden="1" customHeight="1" outlineLevel="1">
      <c r="A679" s="3" t="s">
        <v>455</v>
      </c>
      <c r="B679" s="148"/>
      <c r="C679" s="149">
        <v>0</v>
      </c>
      <c r="D679" s="149">
        <v>0</v>
      </c>
      <c r="E679" s="149">
        <v>0</v>
      </c>
      <c r="F679" s="150">
        <v>0</v>
      </c>
      <c r="G679" s="150">
        <v>0</v>
      </c>
      <c r="H679" s="151">
        <v>0</v>
      </c>
    </row>
    <row r="680" spans="1:8" ht="18" hidden="1" customHeight="1" outlineLevel="1">
      <c r="A680" s="3" t="s">
        <v>216</v>
      </c>
      <c r="B680" s="148"/>
      <c r="C680" s="149">
        <v>0</v>
      </c>
      <c r="D680" s="149">
        <v>0</v>
      </c>
      <c r="E680" s="149">
        <v>0</v>
      </c>
      <c r="F680" s="150">
        <v>0</v>
      </c>
      <c r="G680" s="150">
        <v>0</v>
      </c>
      <c r="H680" s="151">
        <v>0</v>
      </c>
    </row>
    <row r="681" spans="1:8" ht="18" hidden="1" customHeight="1" outlineLevel="1">
      <c r="A681" s="3" t="s">
        <v>217</v>
      </c>
      <c r="B681" s="148"/>
      <c r="C681" s="149">
        <v>0</v>
      </c>
      <c r="D681" s="149">
        <v>0</v>
      </c>
      <c r="E681" s="149">
        <v>0</v>
      </c>
      <c r="F681" s="150">
        <v>0</v>
      </c>
      <c r="G681" s="150">
        <v>0</v>
      </c>
      <c r="H681" s="151">
        <v>0</v>
      </c>
    </row>
    <row r="682" spans="1:8" ht="18" hidden="1" customHeight="1" outlineLevel="1">
      <c r="A682" s="3" t="s">
        <v>218</v>
      </c>
      <c r="B682" s="148"/>
      <c r="C682" s="149">
        <v>5</v>
      </c>
      <c r="D682" s="149">
        <v>1</v>
      </c>
      <c r="E682" s="149">
        <v>1</v>
      </c>
      <c r="F682" s="150">
        <v>0</v>
      </c>
      <c r="G682" s="150">
        <v>994.5</v>
      </c>
      <c r="H682" s="151">
        <v>0</v>
      </c>
    </row>
    <row r="683" spans="1:8" ht="18" hidden="1" customHeight="1" outlineLevel="1">
      <c r="A683" s="3" t="s">
        <v>219</v>
      </c>
      <c r="B683" s="148"/>
      <c r="C683" s="149">
        <v>0</v>
      </c>
      <c r="D683" s="149">
        <v>0</v>
      </c>
      <c r="E683" s="149">
        <v>0</v>
      </c>
      <c r="F683" s="150">
        <v>0</v>
      </c>
      <c r="G683" s="150">
        <v>0</v>
      </c>
      <c r="H683" s="151">
        <v>0</v>
      </c>
    </row>
    <row r="684" spans="1:8" ht="18" hidden="1" customHeight="1" outlineLevel="1">
      <c r="A684" s="3" t="s">
        <v>220</v>
      </c>
      <c r="B684" s="148"/>
      <c r="C684" s="149">
        <v>0</v>
      </c>
      <c r="D684" s="149">
        <v>0</v>
      </c>
      <c r="E684" s="149">
        <v>0</v>
      </c>
      <c r="F684" s="150">
        <v>0</v>
      </c>
      <c r="G684" s="150">
        <v>0</v>
      </c>
      <c r="H684" s="151">
        <v>0</v>
      </c>
    </row>
    <row r="685" spans="1:8" collapsed="1">
      <c r="A685" s="3"/>
      <c r="B685" s="148" t="s">
        <v>380</v>
      </c>
      <c r="C685" s="152">
        <f t="shared" ref="C685:H685" si="38">SUM(C661:C684)</f>
        <v>34</v>
      </c>
      <c r="D685" s="152">
        <f t="shared" si="38"/>
        <v>53</v>
      </c>
      <c r="E685" s="152">
        <f t="shared" si="38"/>
        <v>1</v>
      </c>
      <c r="F685" s="153">
        <f t="shared" si="38"/>
        <v>102388.16</v>
      </c>
      <c r="G685" s="153">
        <f t="shared" si="38"/>
        <v>41973.86</v>
      </c>
      <c r="H685" s="154">
        <f t="shared" si="38"/>
        <v>0</v>
      </c>
    </row>
    <row r="686" spans="1:8" ht="18" hidden="1" customHeight="1" outlineLevel="1">
      <c r="A686" s="3" t="s">
        <v>273</v>
      </c>
      <c r="B686" s="148"/>
      <c r="C686" s="149">
        <v>0</v>
      </c>
      <c r="D686" s="149">
        <v>0</v>
      </c>
      <c r="E686" s="149">
        <v>0</v>
      </c>
      <c r="F686" s="150">
        <v>0</v>
      </c>
      <c r="G686" s="150">
        <v>0</v>
      </c>
      <c r="H686" s="151">
        <v>0</v>
      </c>
    </row>
    <row r="687" spans="1:8" ht="18" hidden="1" customHeight="1" outlineLevel="1">
      <c r="A687" s="3" t="s">
        <v>203</v>
      </c>
      <c r="B687" s="148"/>
      <c r="C687" s="149">
        <v>0</v>
      </c>
      <c r="D687" s="149">
        <v>0</v>
      </c>
      <c r="E687" s="149">
        <v>0</v>
      </c>
      <c r="F687" s="150">
        <v>0</v>
      </c>
      <c r="G687" s="150">
        <v>0</v>
      </c>
      <c r="H687" s="151">
        <v>0</v>
      </c>
    </row>
    <row r="688" spans="1:8" ht="18" hidden="1" customHeight="1" outlineLevel="1">
      <c r="A688" s="3" t="s">
        <v>204</v>
      </c>
      <c r="B688" s="148"/>
      <c r="C688" s="149">
        <v>1</v>
      </c>
      <c r="D688" s="149">
        <v>1</v>
      </c>
      <c r="E688" s="149">
        <v>0</v>
      </c>
      <c r="F688" s="150">
        <v>0</v>
      </c>
      <c r="G688" s="150">
        <v>77</v>
      </c>
      <c r="H688" s="151">
        <v>0</v>
      </c>
    </row>
    <row r="689" spans="1:8" ht="18" hidden="1" customHeight="1" outlineLevel="1">
      <c r="A689" s="3" t="s">
        <v>267</v>
      </c>
      <c r="B689" s="148"/>
      <c r="C689" s="149">
        <v>0</v>
      </c>
      <c r="D689" s="149">
        <v>0</v>
      </c>
      <c r="E689" s="149">
        <v>0</v>
      </c>
      <c r="F689" s="150">
        <v>0</v>
      </c>
      <c r="G689" s="150">
        <v>0</v>
      </c>
      <c r="H689" s="151">
        <v>0</v>
      </c>
    </row>
    <row r="690" spans="1:8" ht="18" hidden="1" customHeight="1" outlineLevel="1">
      <c r="A690" s="3" t="s">
        <v>274</v>
      </c>
      <c r="B690" s="148"/>
      <c r="C690" s="149">
        <v>0</v>
      </c>
      <c r="D690" s="149">
        <v>0</v>
      </c>
      <c r="E690" s="149">
        <v>0</v>
      </c>
      <c r="F690" s="150">
        <v>0</v>
      </c>
      <c r="G690" s="150">
        <v>0</v>
      </c>
      <c r="H690" s="151">
        <v>0</v>
      </c>
    </row>
    <row r="691" spans="1:8" ht="18" hidden="1" customHeight="1" outlineLevel="1">
      <c r="A691" s="3" t="s">
        <v>275</v>
      </c>
      <c r="B691" s="148"/>
      <c r="C691" s="149">
        <v>0</v>
      </c>
      <c r="D691" s="149">
        <v>0</v>
      </c>
      <c r="E691" s="149">
        <v>0</v>
      </c>
      <c r="F691" s="150">
        <v>0</v>
      </c>
      <c r="G691" s="150">
        <v>0</v>
      </c>
      <c r="H691" s="151">
        <v>0</v>
      </c>
    </row>
    <row r="692" spans="1:8" ht="18" hidden="1" customHeight="1" outlineLevel="1">
      <c r="A692" s="3" t="s">
        <v>205</v>
      </c>
      <c r="B692" s="148"/>
      <c r="C692" s="149">
        <v>1</v>
      </c>
      <c r="D692" s="149">
        <v>1</v>
      </c>
      <c r="E692" s="149">
        <v>0</v>
      </c>
      <c r="F692" s="150">
        <v>0</v>
      </c>
      <c r="G692" s="150">
        <v>115</v>
      </c>
      <c r="H692" s="151">
        <v>0</v>
      </c>
    </row>
    <row r="693" spans="1:8" ht="18" hidden="1" customHeight="1" outlineLevel="1">
      <c r="A693" s="3" t="s">
        <v>206</v>
      </c>
      <c r="B693" s="148"/>
      <c r="C693" s="149">
        <v>0</v>
      </c>
      <c r="D693" s="149">
        <v>0</v>
      </c>
      <c r="E693" s="149">
        <v>0</v>
      </c>
      <c r="F693" s="150">
        <v>0</v>
      </c>
      <c r="G693" s="150">
        <v>0</v>
      </c>
      <c r="H693" s="151">
        <v>0</v>
      </c>
    </row>
    <row r="694" spans="1:8" ht="18" hidden="1" customHeight="1" outlineLevel="1">
      <c r="A694" s="3" t="s">
        <v>268</v>
      </c>
      <c r="B694" s="148"/>
      <c r="C694" s="149">
        <v>0</v>
      </c>
      <c r="D694" s="149">
        <v>0</v>
      </c>
      <c r="E694" s="149">
        <v>0</v>
      </c>
      <c r="F694" s="150">
        <v>0</v>
      </c>
      <c r="G694" s="150">
        <v>0</v>
      </c>
      <c r="H694" s="151">
        <v>0</v>
      </c>
    </row>
    <row r="695" spans="1:8" ht="18" hidden="1" customHeight="1" outlineLevel="1">
      <c r="A695" s="3" t="s">
        <v>207</v>
      </c>
      <c r="B695" s="148"/>
      <c r="C695" s="149">
        <v>0</v>
      </c>
      <c r="D695" s="149">
        <v>0</v>
      </c>
      <c r="E695" s="149">
        <v>0</v>
      </c>
      <c r="F695" s="150">
        <v>0</v>
      </c>
      <c r="G695" s="150">
        <v>0</v>
      </c>
      <c r="H695" s="151">
        <v>0</v>
      </c>
    </row>
    <row r="696" spans="1:8" ht="18" hidden="1" customHeight="1" outlineLevel="1">
      <c r="A696" s="3" t="s">
        <v>270</v>
      </c>
      <c r="B696" s="148"/>
      <c r="C696" s="149">
        <v>0</v>
      </c>
      <c r="D696" s="149">
        <v>0</v>
      </c>
      <c r="E696" s="149">
        <v>0</v>
      </c>
      <c r="F696" s="150">
        <v>0</v>
      </c>
      <c r="G696" s="150">
        <v>0</v>
      </c>
      <c r="H696" s="151">
        <v>0</v>
      </c>
    </row>
    <row r="697" spans="1:8" ht="18" hidden="1" customHeight="1" outlineLevel="1">
      <c r="A697" s="3" t="s">
        <v>208</v>
      </c>
      <c r="B697" s="148"/>
      <c r="C697" s="149">
        <v>1</v>
      </c>
      <c r="D697" s="149">
        <v>0</v>
      </c>
      <c r="E697" s="149">
        <v>0</v>
      </c>
      <c r="F697" s="150">
        <v>0</v>
      </c>
      <c r="G697" s="150">
        <v>5000</v>
      </c>
      <c r="H697" s="151">
        <v>0</v>
      </c>
    </row>
    <row r="698" spans="1:8" ht="18" hidden="1" customHeight="1" outlineLevel="1">
      <c r="A698" s="3" t="s">
        <v>209</v>
      </c>
      <c r="B698" s="148"/>
      <c r="C698" s="149">
        <v>0</v>
      </c>
      <c r="D698" s="149">
        <v>0</v>
      </c>
      <c r="E698" s="149">
        <v>0</v>
      </c>
      <c r="F698" s="150">
        <v>0</v>
      </c>
      <c r="G698" s="150">
        <v>0</v>
      </c>
      <c r="H698" s="151">
        <v>0</v>
      </c>
    </row>
    <row r="699" spans="1:8" ht="18" hidden="1" customHeight="1" outlineLevel="1">
      <c r="A699" s="3" t="s">
        <v>454</v>
      </c>
      <c r="B699" s="148"/>
      <c r="C699" s="149">
        <v>0</v>
      </c>
      <c r="D699" s="149">
        <v>0</v>
      </c>
      <c r="E699" s="149">
        <v>0</v>
      </c>
      <c r="F699" s="150">
        <v>0</v>
      </c>
      <c r="G699" s="150">
        <v>0</v>
      </c>
      <c r="H699" s="151">
        <v>0</v>
      </c>
    </row>
    <row r="700" spans="1:8" ht="18" hidden="1" customHeight="1" outlineLevel="1">
      <c r="A700" s="3" t="s">
        <v>211</v>
      </c>
      <c r="B700" s="148"/>
      <c r="C700" s="149">
        <v>0</v>
      </c>
      <c r="D700" s="149">
        <v>0</v>
      </c>
      <c r="E700" s="149">
        <v>0</v>
      </c>
      <c r="F700" s="150">
        <v>0</v>
      </c>
      <c r="G700" s="150">
        <v>0</v>
      </c>
      <c r="H700" s="151">
        <v>0</v>
      </c>
    </row>
    <row r="701" spans="1:8" ht="18" hidden="1" customHeight="1" outlineLevel="1">
      <c r="A701" s="3" t="s">
        <v>212</v>
      </c>
      <c r="B701" s="148"/>
      <c r="C701" s="149">
        <v>0</v>
      </c>
      <c r="D701" s="149">
        <v>0</v>
      </c>
      <c r="E701" s="149">
        <v>0</v>
      </c>
      <c r="F701" s="150">
        <v>0</v>
      </c>
      <c r="G701" s="150">
        <v>0</v>
      </c>
      <c r="H701" s="151">
        <v>0</v>
      </c>
    </row>
    <row r="702" spans="1:8" ht="18" hidden="1" customHeight="1" outlineLevel="1">
      <c r="A702" s="3" t="s">
        <v>213</v>
      </c>
      <c r="B702" s="148"/>
      <c r="C702" s="149">
        <v>0</v>
      </c>
      <c r="D702" s="149">
        <v>0</v>
      </c>
      <c r="E702" s="149">
        <v>0</v>
      </c>
      <c r="F702" s="150">
        <v>0</v>
      </c>
      <c r="G702" s="150">
        <v>0</v>
      </c>
      <c r="H702" s="151">
        <v>0</v>
      </c>
    </row>
    <row r="703" spans="1:8" ht="18" hidden="1" customHeight="1" outlineLevel="1">
      <c r="A703" s="3" t="s">
        <v>214</v>
      </c>
      <c r="B703" s="148"/>
      <c r="C703" s="149">
        <v>0</v>
      </c>
      <c r="D703" s="149">
        <v>0</v>
      </c>
      <c r="E703" s="149">
        <v>0</v>
      </c>
      <c r="F703" s="150">
        <v>0</v>
      </c>
      <c r="G703" s="150">
        <v>0</v>
      </c>
      <c r="H703" s="151">
        <v>0</v>
      </c>
    </row>
    <row r="704" spans="1:8" ht="18" hidden="1" customHeight="1" outlineLevel="1">
      <c r="A704" s="3" t="s">
        <v>455</v>
      </c>
      <c r="B704" s="148"/>
      <c r="C704" s="149">
        <v>0</v>
      </c>
      <c r="D704" s="149">
        <v>0</v>
      </c>
      <c r="E704" s="149">
        <v>0</v>
      </c>
      <c r="F704" s="150">
        <v>0</v>
      </c>
      <c r="G704" s="150">
        <v>0</v>
      </c>
      <c r="H704" s="151">
        <v>0</v>
      </c>
    </row>
    <row r="705" spans="1:8" ht="18" hidden="1" customHeight="1" outlineLevel="1">
      <c r="A705" s="3" t="s">
        <v>216</v>
      </c>
      <c r="B705" s="148"/>
      <c r="C705" s="149">
        <v>0</v>
      </c>
      <c r="D705" s="149">
        <v>0</v>
      </c>
      <c r="E705" s="149">
        <v>0</v>
      </c>
      <c r="F705" s="150">
        <v>0</v>
      </c>
      <c r="G705" s="150">
        <v>0</v>
      </c>
      <c r="H705" s="151">
        <v>0</v>
      </c>
    </row>
    <row r="706" spans="1:8" ht="18" hidden="1" customHeight="1" outlineLevel="1">
      <c r="A706" s="3" t="s">
        <v>217</v>
      </c>
      <c r="B706" s="148"/>
      <c r="C706" s="149">
        <v>1</v>
      </c>
      <c r="D706" s="149">
        <v>0</v>
      </c>
      <c r="E706" s="149">
        <v>0</v>
      </c>
      <c r="F706" s="150">
        <v>-21583</v>
      </c>
      <c r="G706" s="150">
        <v>1887</v>
      </c>
      <c r="H706" s="151">
        <v>0</v>
      </c>
    </row>
    <row r="707" spans="1:8" ht="18" hidden="1" customHeight="1" outlineLevel="1">
      <c r="A707" s="3" t="s">
        <v>218</v>
      </c>
      <c r="B707" s="148"/>
      <c r="C707" s="149">
        <v>0</v>
      </c>
      <c r="D707" s="149">
        <v>0</v>
      </c>
      <c r="E707" s="149">
        <v>0</v>
      </c>
      <c r="F707" s="150">
        <v>0</v>
      </c>
      <c r="G707" s="150">
        <v>0</v>
      </c>
      <c r="H707" s="151">
        <v>0</v>
      </c>
    </row>
    <row r="708" spans="1:8" ht="18" hidden="1" customHeight="1" outlineLevel="1">
      <c r="A708" s="3" t="s">
        <v>219</v>
      </c>
      <c r="B708" s="148"/>
      <c r="C708" s="149">
        <v>0</v>
      </c>
      <c r="D708" s="149">
        <v>0</v>
      </c>
      <c r="E708" s="149">
        <v>0</v>
      </c>
      <c r="F708" s="150">
        <v>0</v>
      </c>
      <c r="G708" s="150">
        <v>0</v>
      </c>
      <c r="H708" s="151">
        <v>0</v>
      </c>
    </row>
    <row r="709" spans="1:8" ht="18" hidden="1" customHeight="1" outlineLevel="1">
      <c r="A709" s="3" t="s">
        <v>220</v>
      </c>
      <c r="B709" s="148"/>
      <c r="C709" s="149">
        <v>0</v>
      </c>
      <c r="D709" s="149">
        <v>0</v>
      </c>
      <c r="E709" s="149">
        <v>0</v>
      </c>
      <c r="F709" s="150">
        <v>0</v>
      </c>
      <c r="G709" s="150">
        <v>0</v>
      </c>
      <c r="H709" s="151">
        <v>0</v>
      </c>
    </row>
    <row r="710" spans="1:8" ht="18" customHeight="1" collapsed="1">
      <c r="A710" s="3"/>
      <c r="B710" s="148" t="s">
        <v>381</v>
      </c>
      <c r="C710" s="152">
        <f>SUM(C686:C709)</f>
        <v>4</v>
      </c>
      <c r="D710" s="152">
        <f t="shared" ref="D710:F710" si="39">SUM(D686:D709)</f>
        <v>2</v>
      </c>
      <c r="E710" s="152">
        <f t="shared" si="39"/>
        <v>0</v>
      </c>
      <c r="F710" s="153">
        <f t="shared" si="39"/>
        <v>-21583</v>
      </c>
      <c r="G710" s="153">
        <f>SUM(G686:G709)</f>
        <v>7079</v>
      </c>
      <c r="H710" s="154">
        <f t="shared" ref="H710" si="40">SUM(H686:H709)</f>
        <v>0</v>
      </c>
    </row>
    <row r="711" spans="1:8" ht="18" hidden="1" customHeight="1" outlineLevel="1">
      <c r="A711" s="3" t="s">
        <v>273</v>
      </c>
      <c r="B711" s="148"/>
      <c r="C711" s="149">
        <v>0</v>
      </c>
      <c r="D711" s="149">
        <v>0</v>
      </c>
      <c r="E711" s="149">
        <v>0</v>
      </c>
      <c r="F711" s="150">
        <v>0</v>
      </c>
      <c r="G711" s="150">
        <v>0</v>
      </c>
      <c r="H711" s="151">
        <v>0</v>
      </c>
    </row>
    <row r="712" spans="1:8" ht="18" hidden="1" customHeight="1" outlineLevel="1">
      <c r="A712" s="3" t="s">
        <v>203</v>
      </c>
      <c r="B712" s="148"/>
      <c r="C712" s="149">
        <v>0</v>
      </c>
      <c r="D712" s="149">
        <v>0</v>
      </c>
      <c r="E712" s="149">
        <v>0</v>
      </c>
      <c r="F712" s="150">
        <v>0</v>
      </c>
      <c r="G712" s="150">
        <v>0</v>
      </c>
      <c r="H712" s="151">
        <v>0</v>
      </c>
    </row>
    <row r="713" spans="1:8" ht="18" hidden="1" customHeight="1" outlineLevel="1">
      <c r="A713" s="3" t="s">
        <v>204</v>
      </c>
      <c r="B713" s="148"/>
      <c r="C713" s="149">
        <v>0</v>
      </c>
      <c r="D713" s="149">
        <v>0</v>
      </c>
      <c r="E713" s="149">
        <v>0</v>
      </c>
      <c r="F713" s="150">
        <v>0</v>
      </c>
      <c r="G713" s="150">
        <v>0</v>
      </c>
      <c r="H713" s="151">
        <v>0</v>
      </c>
    </row>
    <row r="714" spans="1:8" ht="18" hidden="1" customHeight="1" outlineLevel="1">
      <c r="A714" s="3" t="s">
        <v>267</v>
      </c>
      <c r="B714" s="148"/>
      <c r="C714" s="149">
        <v>0</v>
      </c>
      <c r="D714" s="149">
        <v>0</v>
      </c>
      <c r="E714" s="149">
        <v>0</v>
      </c>
      <c r="F714" s="150">
        <v>0</v>
      </c>
      <c r="G714" s="150">
        <v>0</v>
      </c>
      <c r="H714" s="151">
        <v>0</v>
      </c>
    </row>
    <row r="715" spans="1:8" ht="18" hidden="1" customHeight="1" outlineLevel="1">
      <c r="A715" s="3" t="s">
        <v>274</v>
      </c>
      <c r="B715" s="148"/>
      <c r="C715" s="149">
        <v>0</v>
      </c>
      <c r="D715" s="149">
        <v>0</v>
      </c>
      <c r="E715" s="149">
        <v>0</v>
      </c>
      <c r="F715" s="150">
        <v>0</v>
      </c>
      <c r="G715" s="150">
        <v>0</v>
      </c>
      <c r="H715" s="151">
        <v>0</v>
      </c>
    </row>
    <row r="716" spans="1:8" ht="18" hidden="1" customHeight="1" outlineLevel="1">
      <c r="A716" s="3" t="s">
        <v>275</v>
      </c>
      <c r="B716" s="148"/>
      <c r="C716" s="149">
        <v>0</v>
      </c>
      <c r="D716" s="149">
        <v>0</v>
      </c>
      <c r="E716" s="149">
        <v>0</v>
      </c>
      <c r="F716" s="150">
        <v>0</v>
      </c>
      <c r="G716" s="150">
        <v>0</v>
      </c>
      <c r="H716" s="151">
        <v>0</v>
      </c>
    </row>
    <row r="717" spans="1:8" ht="18" hidden="1" customHeight="1" outlineLevel="1">
      <c r="A717" s="3" t="s">
        <v>205</v>
      </c>
      <c r="B717" s="148"/>
      <c r="C717" s="149">
        <v>0</v>
      </c>
      <c r="D717" s="149">
        <v>0</v>
      </c>
      <c r="E717" s="149">
        <v>0</v>
      </c>
      <c r="F717" s="150">
        <v>0</v>
      </c>
      <c r="G717" s="150">
        <v>0</v>
      </c>
      <c r="H717" s="151">
        <v>0</v>
      </c>
    </row>
    <row r="718" spans="1:8" ht="18" hidden="1" customHeight="1" outlineLevel="1">
      <c r="A718" s="3" t="s">
        <v>206</v>
      </c>
      <c r="B718" s="148"/>
      <c r="C718" s="149">
        <v>0</v>
      </c>
      <c r="D718" s="149">
        <v>0</v>
      </c>
      <c r="E718" s="149">
        <v>0</v>
      </c>
      <c r="F718" s="150">
        <v>0</v>
      </c>
      <c r="G718" s="150">
        <v>0</v>
      </c>
      <c r="H718" s="151">
        <v>0</v>
      </c>
    </row>
    <row r="719" spans="1:8" ht="18" hidden="1" customHeight="1" outlineLevel="1">
      <c r="A719" s="3" t="s">
        <v>268</v>
      </c>
      <c r="B719" s="148"/>
      <c r="C719" s="149">
        <v>0</v>
      </c>
      <c r="D719" s="149">
        <v>0</v>
      </c>
      <c r="E719" s="149">
        <v>0</v>
      </c>
      <c r="F719" s="150">
        <v>0</v>
      </c>
      <c r="G719" s="150">
        <v>0</v>
      </c>
      <c r="H719" s="151">
        <v>0</v>
      </c>
    </row>
    <row r="720" spans="1:8" ht="18" hidden="1" customHeight="1" outlineLevel="1">
      <c r="A720" s="3" t="s">
        <v>207</v>
      </c>
      <c r="B720" s="148"/>
      <c r="C720" s="149">
        <v>0</v>
      </c>
      <c r="D720" s="149">
        <v>4</v>
      </c>
      <c r="E720" s="149">
        <v>0</v>
      </c>
      <c r="F720" s="150">
        <v>34500</v>
      </c>
      <c r="G720" s="150">
        <v>36389.339999999997</v>
      </c>
      <c r="H720" s="151">
        <v>0</v>
      </c>
    </row>
    <row r="721" spans="1:8" ht="18" hidden="1" customHeight="1" outlineLevel="1">
      <c r="A721" s="3" t="s">
        <v>270</v>
      </c>
      <c r="B721" s="148"/>
      <c r="C721" s="149">
        <v>2</v>
      </c>
      <c r="D721" s="149">
        <v>0</v>
      </c>
      <c r="E721" s="149">
        <v>0</v>
      </c>
      <c r="F721" s="150">
        <v>0</v>
      </c>
      <c r="G721" s="150">
        <v>20000</v>
      </c>
      <c r="H721" s="151">
        <v>0</v>
      </c>
    </row>
    <row r="722" spans="1:8" ht="18" hidden="1" customHeight="1" outlineLevel="1">
      <c r="A722" s="3" t="s">
        <v>208</v>
      </c>
      <c r="B722" s="148"/>
      <c r="C722" s="149">
        <v>6</v>
      </c>
      <c r="D722" s="149">
        <v>3</v>
      </c>
      <c r="E722" s="149">
        <v>0</v>
      </c>
      <c r="F722" s="150">
        <v>38227.440000000002</v>
      </c>
      <c r="G722" s="150">
        <v>12888.75</v>
      </c>
      <c r="H722" s="151">
        <v>0</v>
      </c>
    </row>
    <row r="723" spans="1:8" ht="18" hidden="1" customHeight="1" outlineLevel="1">
      <c r="A723" s="3" t="s">
        <v>209</v>
      </c>
      <c r="B723" s="148"/>
      <c r="C723" s="149">
        <v>0</v>
      </c>
      <c r="D723" s="149">
        <v>0</v>
      </c>
      <c r="E723" s="149">
        <v>0</v>
      </c>
      <c r="F723" s="150">
        <v>0</v>
      </c>
      <c r="G723" s="150">
        <v>0</v>
      </c>
      <c r="H723" s="151">
        <v>0</v>
      </c>
    </row>
    <row r="724" spans="1:8" ht="18" hidden="1" customHeight="1" outlineLevel="1">
      <c r="A724" s="3" t="s">
        <v>454</v>
      </c>
      <c r="B724" s="148"/>
      <c r="C724" s="149">
        <v>0</v>
      </c>
      <c r="D724" s="149">
        <v>0</v>
      </c>
      <c r="E724" s="149">
        <v>0</v>
      </c>
      <c r="F724" s="150">
        <v>0</v>
      </c>
      <c r="G724" s="150">
        <v>0</v>
      </c>
      <c r="H724" s="151">
        <v>0</v>
      </c>
    </row>
    <row r="725" spans="1:8" ht="18" hidden="1" customHeight="1" outlineLevel="1">
      <c r="A725" s="3" t="s">
        <v>211</v>
      </c>
      <c r="B725" s="148"/>
      <c r="C725" s="149">
        <v>0</v>
      </c>
      <c r="D725" s="149">
        <v>0</v>
      </c>
      <c r="E725" s="149">
        <v>0</v>
      </c>
      <c r="F725" s="150">
        <v>0</v>
      </c>
      <c r="G725" s="150">
        <v>0</v>
      </c>
      <c r="H725" s="151">
        <v>0</v>
      </c>
    </row>
    <row r="726" spans="1:8" ht="18" hidden="1" customHeight="1" outlineLevel="1">
      <c r="A726" s="3" t="s">
        <v>212</v>
      </c>
      <c r="B726" s="148"/>
      <c r="C726" s="149">
        <v>0</v>
      </c>
      <c r="D726" s="149">
        <v>0</v>
      </c>
      <c r="E726" s="149">
        <v>0</v>
      </c>
      <c r="F726" s="150">
        <v>0</v>
      </c>
      <c r="G726" s="150">
        <v>0</v>
      </c>
      <c r="H726" s="151">
        <v>0</v>
      </c>
    </row>
    <row r="727" spans="1:8" ht="18" hidden="1" customHeight="1" outlineLevel="1">
      <c r="A727" s="3" t="s">
        <v>213</v>
      </c>
      <c r="B727" s="148"/>
      <c r="C727" s="149">
        <v>0</v>
      </c>
      <c r="D727" s="149">
        <v>0</v>
      </c>
      <c r="E727" s="149">
        <v>0</v>
      </c>
      <c r="F727" s="150">
        <v>0</v>
      </c>
      <c r="G727" s="150">
        <v>0</v>
      </c>
      <c r="H727" s="151">
        <v>0</v>
      </c>
    </row>
    <row r="728" spans="1:8" ht="18" hidden="1" customHeight="1" outlineLevel="1">
      <c r="A728" s="3" t="s">
        <v>214</v>
      </c>
      <c r="B728" s="148"/>
      <c r="C728" s="149">
        <v>0</v>
      </c>
      <c r="D728" s="149">
        <v>0</v>
      </c>
      <c r="E728" s="149">
        <v>0</v>
      </c>
      <c r="F728" s="150">
        <v>0</v>
      </c>
      <c r="G728" s="150">
        <v>0</v>
      </c>
      <c r="H728" s="151">
        <v>0</v>
      </c>
    </row>
    <row r="729" spans="1:8" ht="18" hidden="1" customHeight="1" outlineLevel="1">
      <c r="A729" s="3" t="s">
        <v>455</v>
      </c>
      <c r="B729" s="148"/>
      <c r="C729" s="149">
        <v>0</v>
      </c>
      <c r="D729" s="149">
        <v>0</v>
      </c>
      <c r="E729" s="149">
        <v>0</v>
      </c>
      <c r="F729" s="150">
        <v>0</v>
      </c>
      <c r="G729" s="150">
        <v>0</v>
      </c>
      <c r="H729" s="151">
        <v>0</v>
      </c>
    </row>
    <row r="730" spans="1:8" ht="18" hidden="1" customHeight="1" outlineLevel="1">
      <c r="A730" s="3" t="s">
        <v>216</v>
      </c>
      <c r="B730" s="148"/>
      <c r="C730" s="149">
        <v>0</v>
      </c>
      <c r="D730" s="149">
        <v>0</v>
      </c>
      <c r="E730" s="149">
        <v>0</v>
      </c>
      <c r="F730" s="150">
        <v>0</v>
      </c>
      <c r="G730" s="150">
        <v>0</v>
      </c>
      <c r="H730" s="151">
        <v>0</v>
      </c>
    </row>
    <row r="731" spans="1:8" ht="18" hidden="1" customHeight="1" outlineLevel="1">
      <c r="A731" s="3" t="s">
        <v>217</v>
      </c>
      <c r="B731" s="148"/>
      <c r="C731" s="149">
        <v>4</v>
      </c>
      <c r="D731" s="149">
        <v>1</v>
      </c>
      <c r="E731" s="149">
        <v>0</v>
      </c>
      <c r="F731" s="150">
        <v>1203585</v>
      </c>
      <c r="G731" s="150">
        <v>152476</v>
      </c>
      <c r="H731" s="151">
        <v>67108</v>
      </c>
    </row>
    <row r="732" spans="1:8" ht="18" hidden="1" customHeight="1" outlineLevel="1">
      <c r="A732" s="3" t="s">
        <v>218</v>
      </c>
      <c r="B732" s="148"/>
      <c r="C732" s="149">
        <v>8</v>
      </c>
      <c r="D732" s="149">
        <v>10</v>
      </c>
      <c r="E732" s="149">
        <v>3</v>
      </c>
      <c r="F732" s="150">
        <v>10000</v>
      </c>
      <c r="G732" s="150">
        <v>37805.410000000003</v>
      </c>
      <c r="H732" s="151">
        <v>500</v>
      </c>
    </row>
    <row r="733" spans="1:8" ht="18" hidden="1" customHeight="1" outlineLevel="1">
      <c r="A733" s="3" t="s">
        <v>219</v>
      </c>
      <c r="B733" s="148"/>
      <c r="C733" s="149">
        <v>0</v>
      </c>
      <c r="D733" s="149">
        <v>0</v>
      </c>
      <c r="E733" s="149">
        <v>0</v>
      </c>
      <c r="F733" s="150">
        <v>0</v>
      </c>
      <c r="G733" s="150">
        <v>0</v>
      </c>
      <c r="H733" s="151">
        <v>0</v>
      </c>
    </row>
    <row r="734" spans="1:8" ht="18" hidden="1" customHeight="1" outlineLevel="1">
      <c r="A734" s="3" t="s">
        <v>220</v>
      </c>
      <c r="B734" s="148"/>
      <c r="C734" s="149">
        <v>0</v>
      </c>
      <c r="D734" s="149">
        <v>0</v>
      </c>
      <c r="E734" s="149">
        <v>0</v>
      </c>
      <c r="F734" s="150">
        <v>0</v>
      </c>
      <c r="G734" s="150">
        <v>0</v>
      </c>
      <c r="H734" s="151">
        <v>0</v>
      </c>
    </row>
    <row r="735" spans="1:8" ht="18" customHeight="1" collapsed="1">
      <c r="A735" s="3"/>
      <c r="B735" s="148" t="s">
        <v>382</v>
      </c>
      <c r="C735" s="152">
        <f>SUM(C711:C734)</f>
        <v>20</v>
      </c>
      <c r="D735" s="152">
        <f t="shared" ref="D735:F735" si="41">SUM(D711:D734)</f>
        <v>18</v>
      </c>
      <c r="E735" s="152">
        <f t="shared" si="41"/>
        <v>3</v>
      </c>
      <c r="F735" s="153">
        <f t="shared" si="41"/>
        <v>1286312.44</v>
      </c>
      <c r="G735" s="153">
        <f>SUM(G711:G734)</f>
        <v>259559.5</v>
      </c>
      <c r="H735" s="154">
        <f t="shared" ref="H735" si="42">SUM(H711:H734)</f>
        <v>67608</v>
      </c>
    </row>
    <row r="736" spans="1:8" ht="18" hidden="1" customHeight="1" outlineLevel="1">
      <c r="A736" s="3" t="s">
        <v>273</v>
      </c>
      <c r="B736" s="148"/>
      <c r="C736" s="149">
        <v>0</v>
      </c>
      <c r="D736" s="149">
        <v>0</v>
      </c>
      <c r="E736" s="149">
        <v>0</v>
      </c>
      <c r="F736" s="150">
        <v>0</v>
      </c>
      <c r="G736" s="150">
        <v>0</v>
      </c>
      <c r="H736" s="151">
        <v>0</v>
      </c>
    </row>
    <row r="737" spans="1:8" ht="18" hidden="1" customHeight="1" outlineLevel="1">
      <c r="A737" s="3" t="s">
        <v>203</v>
      </c>
      <c r="B737" s="148"/>
      <c r="C737" s="149">
        <v>4</v>
      </c>
      <c r="D737" s="149">
        <v>1</v>
      </c>
      <c r="E737" s="149">
        <v>0</v>
      </c>
      <c r="F737" s="150">
        <v>7500</v>
      </c>
      <c r="G737" s="150">
        <v>0</v>
      </c>
      <c r="H737" s="151">
        <v>0</v>
      </c>
    </row>
    <row r="738" spans="1:8" ht="18" hidden="1" customHeight="1" outlineLevel="1">
      <c r="A738" s="3" t="s">
        <v>204</v>
      </c>
      <c r="B738" s="148"/>
      <c r="C738" s="149">
        <v>0</v>
      </c>
      <c r="D738" s="149">
        <v>0</v>
      </c>
      <c r="E738" s="149">
        <v>0</v>
      </c>
      <c r="F738" s="150">
        <v>0</v>
      </c>
      <c r="G738" s="150">
        <v>0</v>
      </c>
      <c r="H738" s="151">
        <v>0</v>
      </c>
    </row>
    <row r="739" spans="1:8" ht="18" hidden="1" customHeight="1" outlineLevel="1">
      <c r="A739" s="3" t="s">
        <v>267</v>
      </c>
      <c r="B739" s="148"/>
      <c r="C739" s="149">
        <v>0</v>
      </c>
      <c r="D739" s="149">
        <v>0</v>
      </c>
      <c r="E739" s="149">
        <v>0</v>
      </c>
      <c r="F739" s="150">
        <v>0</v>
      </c>
      <c r="G739" s="150">
        <v>0</v>
      </c>
      <c r="H739" s="151">
        <v>0</v>
      </c>
    </row>
    <row r="740" spans="1:8" ht="18" hidden="1" customHeight="1" outlineLevel="1">
      <c r="A740" s="3" t="s">
        <v>274</v>
      </c>
      <c r="B740" s="148"/>
      <c r="C740" s="149">
        <v>0</v>
      </c>
      <c r="D740" s="149">
        <v>0</v>
      </c>
      <c r="E740" s="149">
        <v>0</v>
      </c>
      <c r="F740" s="150">
        <v>0</v>
      </c>
      <c r="G740" s="150">
        <v>0</v>
      </c>
      <c r="H740" s="151">
        <v>0</v>
      </c>
    </row>
    <row r="741" spans="1:8" ht="18" hidden="1" customHeight="1" outlineLevel="1">
      <c r="A741" s="3" t="s">
        <v>275</v>
      </c>
      <c r="B741" s="148"/>
      <c r="C741" s="149">
        <v>0</v>
      </c>
      <c r="D741" s="149">
        <v>0</v>
      </c>
      <c r="E741" s="149">
        <v>0</v>
      </c>
      <c r="F741" s="150">
        <v>0</v>
      </c>
      <c r="G741" s="150">
        <v>0</v>
      </c>
      <c r="H741" s="151">
        <v>0</v>
      </c>
    </row>
    <row r="742" spans="1:8" ht="18" hidden="1" customHeight="1" outlineLevel="1">
      <c r="A742" s="3" t="s">
        <v>205</v>
      </c>
      <c r="B742" s="148"/>
      <c r="C742" s="149">
        <v>1</v>
      </c>
      <c r="D742" s="149">
        <v>1</v>
      </c>
      <c r="E742" s="149">
        <v>0</v>
      </c>
      <c r="F742" s="150">
        <v>0</v>
      </c>
      <c r="G742" s="150">
        <v>2500</v>
      </c>
      <c r="H742" s="151">
        <v>0</v>
      </c>
    </row>
    <row r="743" spans="1:8" ht="18" hidden="1" customHeight="1" outlineLevel="1">
      <c r="A743" s="3" t="s">
        <v>206</v>
      </c>
      <c r="B743" s="148"/>
      <c r="C743" s="149">
        <v>3</v>
      </c>
      <c r="D743" s="149">
        <v>2</v>
      </c>
      <c r="E743" s="149">
        <v>0</v>
      </c>
      <c r="F743" s="150">
        <v>3000</v>
      </c>
      <c r="G743" s="150">
        <v>12361.130000000001</v>
      </c>
      <c r="H743" s="151">
        <v>0</v>
      </c>
    </row>
    <row r="744" spans="1:8" ht="18" hidden="1" customHeight="1" outlineLevel="1">
      <c r="A744" s="3" t="s">
        <v>268</v>
      </c>
      <c r="B744" s="148"/>
      <c r="C744" s="149">
        <v>0</v>
      </c>
      <c r="D744" s="149">
        <v>0</v>
      </c>
      <c r="E744" s="149">
        <v>0</v>
      </c>
      <c r="F744" s="150">
        <v>0</v>
      </c>
      <c r="G744" s="150">
        <v>0</v>
      </c>
      <c r="H744" s="151">
        <v>0</v>
      </c>
    </row>
    <row r="745" spans="1:8" ht="18" hidden="1" customHeight="1" outlineLevel="1">
      <c r="A745" s="3" t="s">
        <v>207</v>
      </c>
      <c r="B745" s="148"/>
      <c r="C745" s="149">
        <v>6</v>
      </c>
      <c r="D745" s="149">
        <v>9</v>
      </c>
      <c r="E745" s="149">
        <v>0</v>
      </c>
      <c r="F745" s="150">
        <v>318243.05</v>
      </c>
      <c r="G745" s="150">
        <v>47370.95</v>
      </c>
      <c r="H745" s="151">
        <v>0</v>
      </c>
    </row>
    <row r="746" spans="1:8" ht="18" hidden="1" customHeight="1" outlineLevel="1">
      <c r="A746" s="3" t="s">
        <v>270</v>
      </c>
      <c r="B746" s="148"/>
      <c r="C746" s="149">
        <v>0</v>
      </c>
      <c r="D746" s="149">
        <v>0</v>
      </c>
      <c r="E746" s="149">
        <v>0</v>
      </c>
      <c r="F746" s="150">
        <v>0</v>
      </c>
      <c r="G746" s="150">
        <v>0</v>
      </c>
      <c r="H746" s="151">
        <v>0</v>
      </c>
    </row>
    <row r="747" spans="1:8" ht="18" hidden="1" customHeight="1" outlineLevel="1">
      <c r="A747" s="3" t="s">
        <v>208</v>
      </c>
      <c r="B747" s="148"/>
      <c r="C747" s="149">
        <v>0</v>
      </c>
      <c r="D747" s="149">
        <v>0</v>
      </c>
      <c r="E747" s="149">
        <v>0</v>
      </c>
      <c r="F747" s="150">
        <v>0</v>
      </c>
      <c r="G747" s="150">
        <v>0</v>
      </c>
      <c r="H747" s="151">
        <v>0</v>
      </c>
    </row>
    <row r="748" spans="1:8" ht="18" hidden="1" customHeight="1" outlineLevel="1">
      <c r="A748" s="3" t="s">
        <v>209</v>
      </c>
      <c r="B748" s="148"/>
      <c r="C748" s="149">
        <v>0</v>
      </c>
      <c r="D748" s="149">
        <v>0</v>
      </c>
      <c r="E748" s="149">
        <v>0</v>
      </c>
      <c r="F748" s="150">
        <v>0</v>
      </c>
      <c r="G748" s="150">
        <v>0</v>
      </c>
      <c r="H748" s="151">
        <v>0</v>
      </c>
    </row>
    <row r="749" spans="1:8" ht="18" hidden="1" customHeight="1" outlineLevel="1">
      <c r="A749" s="3" t="s">
        <v>454</v>
      </c>
      <c r="B749" s="148"/>
      <c r="C749" s="149">
        <v>1</v>
      </c>
      <c r="D749" s="149">
        <v>0</v>
      </c>
      <c r="E749" s="149">
        <v>0</v>
      </c>
      <c r="F749" s="150">
        <v>0</v>
      </c>
      <c r="G749" s="150">
        <v>0</v>
      </c>
      <c r="H749" s="151">
        <v>0</v>
      </c>
    </row>
    <row r="750" spans="1:8" ht="18" hidden="1" customHeight="1" outlineLevel="1">
      <c r="A750" s="3" t="s">
        <v>211</v>
      </c>
      <c r="B750" s="148"/>
      <c r="C750" s="149">
        <v>1</v>
      </c>
      <c r="D750" s="149">
        <v>0</v>
      </c>
      <c r="E750" s="149">
        <v>0</v>
      </c>
      <c r="F750" s="150">
        <v>0</v>
      </c>
      <c r="G750" s="150">
        <v>0</v>
      </c>
      <c r="H750" s="151">
        <v>0</v>
      </c>
    </row>
    <row r="751" spans="1:8" ht="18" hidden="1" customHeight="1" outlineLevel="1">
      <c r="A751" s="3" t="s">
        <v>212</v>
      </c>
      <c r="B751" s="148"/>
      <c r="C751" s="149">
        <v>0</v>
      </c>
      <c r="D751" s="149">
        <v>0</v>
      </c>
      <c r="E751" s="149">
        <v>0</v>
      </c>
      <c r="F751" s="150">
        <v>0</v>
      </c>
      <c r="G751" s="150">
        <v>0</v>
      </c>
      <c r="H751" s="151">
        <v>0</v>
      </c>
    </row>
    <row r="752" spans="1:8" ht="18" hidden="1" customHeight="1" outlineLevel="1">
      <c r="A752" s="3" t="s">
        <v>213</v>
      </c>
      <c r="B752" s="148"/>
      <c r="C752" s="149">
        <v>0</v>
      </c>
      <c r="D752" s="149">
        <v>0</v>
      </c>
      <c r="E752" s="149">
        <v>0</v>
      </c>
      <c r="F752" s="150">
        <v>0</v>
      </c>
      <c r="G752" s="150">
        <v>0</v>
      </c>
      <c r="H752" s="151">
        <v>0</v>
      </c>
    </row>
    <row r="753" spans="1:8" ht="18" hidden="1" customHeight="1" outlineLevel="1">
      <c r="A753" s="3" t="s">
        <v>214</v>
      </c>
      <c r="B753" s="148"/>
      <c r="C753" s="149">
        <v>0</v>
      </c>
      <c r="D753" s="149">
        <v>0</v>
      </c>
      <c r="E753" s="149">
        <v>0</v>
      </c>
      <c r="F753" s="150">
        <v>0</v>
      </c>
      <c r="G753" s="150">
        <v>0</v>
      </c>
      <c r="H753" s="151">
        <v>0</v>
      </c>
    </row>
    <row r="754" spans="1:8" ht="18" hidden="1" customHeight="1" outlineLevel="1">
      <c r="A754" s="3" t="s">
        <v>455</v>
      </c>
      <c r="B754" s="148"/>
      <c r="C754" s="149">
        <v>0</v>
      </c>
      <c r="D754" s="149">
        <v>0</v>
      </c>
      <c r="E754" s="149">
        <v>0</v>
      </c>
      <c r="F754" s="150">
        <v>0</v>
      </c>
      <c r="G754" s="150">
        <v>0</v>
      </c>
      <c r="H754" s="151">
        <v>0</v>
      </c>
    </row>
    <row r="755" spans="1:8" ht="18" hidden="1" customHeight="1" outlineLevel="1">
      <c r="A755" s="3" t="s">
        <v>216</v>
      </c>
      <c r="B755" s="148"/>
      <c r="C755" s="149">
        <v>0</v>
      </c>
      <c r="D755" s="149">
        <v>0</v>
      </c>
      <c r="E755" s="149">
        <v>0</v>
      </c>
      <c r="F755" s="150">
        <v>0</v>
      </c>
      <c r="G755" s="150">
        <v>0</v>
      </c>
      <c r="H755" s="151">
        <v>0</v>
      </c>
    </row>
    <row r="756" spans="1:8" ht="18" hidden="1" customHeight="1" outlineLevel="1">
      <c r="A756" s="3" t="s">
        <v>217</v>
      </c>
      <c r="B756" s="148"/>
      <c r="C756" s="149">
        <v>1</v>
      </c>
      <c r="D756" s="149">
        <v>0</v>
      </c>
      <c r="E756" s="149">
        <v>0</v>
      </c>
      <c r="F756" s="150">
        <v>20563</v>
      </c>
      <c r="G756" s="150">
        <v>4437</v>
      </c>
      <c r="H756" s="151">
        <v>0</v>
      </c>
    </row>
    <row r="757" spans="1:8" ht="18" hidden="1" customHeight="1" outlineLevel="1">
      <c r="A757" s="3" t="s">
        <v>218</v>
      </c>
      <c r="B757" s="148"/>
      <c r="C757" s="149">
        <v>0</v>
      </c>
      <c r="D757" s="149">
        <v>0</v>
      </c>
      <c r="E757" s="149">
        <v>0</v>
      </c>
      <c r="F757" s="150">
        <v>0</v>
      </c>
      <c r="G757" s="150">
        <v>0</v>
      </c>
      <c r="H757" s="151">
        <v>0</v>
      </c>
    </row>
    <row r="758" spans="1:8" ht="18" hidden="1" customHeight="1" outlineLevel="1">
      <c r="A758" s="3" t="s">
        <v>219</v>
      </c>
      <c r="B758" s="148"/>
      <c r="C758" s="149">
        <v>1</v>
      </c>
      <c r="D758" s="149">
        <v>0</v>
      </c>
      <c r="E758" s="149">
        <v>0</v>
      </c>
      <c r="F758" s="150">
        <v>0</v>
      </c>
      <c r="G758" s="150">
        <v>0</v>
      </c>
      <c r="H758" s="151">
        <v>0</v>
      </c>
    </row>
    <row r="759" spans="1:8" ht="18" hidden="1" customHeight="1" outlineLevel="1">
      <c r="A759" s="3" t="s">
        <v>220</v>
      </c>
      <c r="B759" s="148"/>
      <c r="C759" s="149">
        <v>0</v>
      </c>
      <c r="D759" s="149">
        <v>0</v>
      </c>
      <c r="E759" s="149">
        <v>0</v>
      </c>
      <c r="F759" s="150">
        <v>0</v>
      </c>
      <c r="G759" s="150">
        <v>0</v>
      </c>
      <c r="H759" s="151">
        <v>0</v>
      </c>
    </row>
    <row r="760" spans="1:8" ht="18" customHeight="1" collapsed="1">
      <c r="A760" s="3"/>
      <c r="B760" s="148" t="s">
        <v>383</v>
      </c>
      <c r="C760" s="152">
        <f>SUM(C736:C759)</f>
        <v>18</v>
      </c>
      <c r="D760" s="152">
        <f t="shared" ref="D760:F760" si="43">SUM(D736:D759)</f>
        <v>13</v>
      </c>
      <c r="E760" s="152">
        <f t="shared" si="43"/>
        <v>0</v>
      </c>
      <c r="F760" s="153">
        <f t="shared" si="43"/>
        <v>349306.05</v>
      </c>
      <c r="G760" s="153">
        <f>SUM(G736:G759)</f>
        <v>66669.08</v>
      </c>
      <c r="H760" s="154">
        <f t="shared" ref="H760" si="44">SUM(H736:H759)</f>
        <v>0</v>
      </c>
    </row>
    <row r="761" spans="1:8" ht="18" hidden="1" customHeight="1" outlineLevel="1">
      <c r="A761" s="3" t="s">
        <v>273</v>
      </c>
      <c r="B761" s="148"/>
      <c r="C761" s="149">
        <v>0</v>
      </c>
      <c r="D761" s="149">
        <v>0</v>
      </c>
      <c r="E761" s="149">
        <v>0</v>
      </c>
      <c r="F761" s="150">
        <v>0</v>
      </c>
      <c r="G761" s="150">
        <v>0</v>
      </c>
      <c r="H761" s="151">
        <v>0</v>
      </c>
    </row>
    <row r="762" spans="1:8" ht="18" hidden="1" customHeight="1" outlineLevel="1">
      <c r="A762" s="3" t="s">
        <v>203</v>
      </c>
      <c r="B762" s="148"/>
      <c r="C762" s="149">
        <v>3</v>
      </c>
      <c r="D762" s="149">
        <v>1</v>
      </c>
      <c r="E762" s="149">
        <v>0</v>
      </c>
      <c r="F762" s="150">
        <v>0</v>
      </c>
      <c r="G762" s="150">
        <v>-1500</v>
      </c>
      <c r="H762" s="151">
        <v>0</v>
      </c>
    </row>
    <row r="763" spans="1:8" ht="18" hidden="1" customHeight="1" outlineLevel="1">
      <c r="A763" s="3" t="s">
        <v>204</v>
      </c>
      <c r="B763" s="148"/>
      <c r="C763" s="149">
        <v>0</v>
      </c>
      <c r="D763" s="149">
        <v>0</v>
      </c>
      <c r="E763" s="149">
        <v>0</v>
      </c>
      <c r="F763" s="150">
        <v>0</v>
      </c>
      <c r="G763" s="150">
        <v>0</v>
      </c>
      <c r="H763" s="151">
        <v>0</v>
      </c>
    </row>
    <row r="764" spans="1:8" ht="18" hidden="1" customHeight="1" outlineLevel="1">
      <c r="A764" s="3" t="s">
        <v>267</v>
      </c>
      <c r="B764" s="148"/>
      <c r="C764" s="149">
        <v>0</v>
      </c>
      <c r="D764" s="149">
        <v>0</v>
      </c>
      <c r="E764" s="149">
        <v>0</v>
      </c>
      <c r="F764" s="150">
        <v>0</v>
      </c>
      <c r="G764" s="150">
        <v>0</v>
      </c>
      <c r="H764" s="151">
        <v>0</v>
      </c>
    </row>
    <row r="765" spans="1:8" ht="18" hidden="1" customHeight="1" outlineLevel="1">
      <c r="A765" s="3" t="s">
        <v>274</v>
      </c>
      <c r="B765" s="148"/>
      <c r="C765" s="149">
        <v>0</v>
      </c>
      <c r="D765" s="149">
        <v>0</v>
      </c>
      <c r="E765" s="149">
        <v>0</v>
      </c>
      <c r="F765" s="150">
        <v>0</v>
      </c>
      <c r="G765" s="150">
        <v>0</v>
      </c>
      <c r="H765" s="151">
        <v>0</v>
      </c>
    </row>
    <row r="766" spans="1:8" ht="18" hidden="1" customHeight="1" outlineLevel="1">
      <c r="A766" s="3" t="s">
        <v>275</v>
      </c>
      <c r="B766" s="148"/>
      <c r="C766" s="149">
        <v>0</v>
      </c>
      <c r="D766" s="149">
        <v>0</v>
      </c>
      <c r="E766" s="149">
        <v>0</v>
      </c>
      <c r="F766" s="150">
        <v>0</v>
      </c>
      <c r="G766" s="150">
        <v>0</v>
      </c>
      <c r="H766" s="151">
        <v>0</v>
      </c>
    </row>
    <row r="767" spans="1:8" ht="18" hidden="1" customHeight="1" outlineLevel="1">
      <c r="A767" s="3" t="s">
        <v>205</v>
      </c>
      <c r="B767" s="148"/>
      <c r="C767" s="149">
        <v>0</v>
      </c>
      <c r="D767" s="149">
        <v>2</v>
      </c>
      <c r="E767" s="149">
        <v>0</v>
      </c>
      <c r="F767" s="150">
        <v>50000</v>
      </c>
      <c r="G767" s="150">
        <v>3755</v>
      </c>
      <c r="H767" s="151">
        <v>0</v>
      </c>
    </row>
    <row r="768" spans="1:8" ht="18" hidden="1" customHeight="1" outlineLevel="1">
      <c r="A768" s="3" t="s">
        <v>206</v>
      </c>
      <c r="B768" s="148"/>
      <c r="C768" s="149">
        <v>0</v>
      </c>
      <c r="D768" s="149">
        <v>0</v>
      </c>
      <c r="E768" s="149">
        <v>0</v>
      </c>
      <c r="F768" s="150">
        <v>0</v>
      </c>
      <c r="G768" s="150">
        <v>0</v>
      </c>
      <c r="H768" s="151">
        <v>0</v>
      </c>
    </row>
    <row r="769" spans="1:8" ht="18" hidden="1" customHeight="1" outlineLevel="1">
      <c r="A769" s="3" t="s">
        <v>268</v>
      </c>
      <c r="B769" s="148"/>
      <c r="C769" s="149">
        <v>0</v>
      </c>
      <c r="D769" s="149">
        <v>0</v>
      </c>
      <c r="E769" s="149">
        <v>0</v>
      </c>
      <c r="F769" s="150">
        <v>0</v>
      </c>
      <c r="G769" s="150">
        <v>0</v>
      </c>
      <c r="H769" s="151">
        <v>0</v>
      </c>
    </row>
    <row r="770" spans="1:8" ht="18" hidden="1" customHeight="1" outlineLevel="1">
      <c r="A770" s="3" t="s">
        <v>207</v>
      </c>
      <c r="B770" s="148"/>
      <c r="C770" s="149">
        <v>1</v>
      </c>
      <c r="D770" s="149">
        <v>3</v>
      </c>
      <c r="E770" s="149">
        <v>0</v>
      </c>
      <c r="F770" s="150">
        <v>952.79</v>
      </c>
      <c r="G770" s="150">
        <v>6172</v>
      </c>
      <c r="H770" s="151">
        <v>0</v>
      </c>
    </row>
    <row r="771" spans="1:8" ht="18" hidden="1" customHeight="1" outlineLevel="1">
      <c r="A771" s="3" t="s">
        <v>270</v>
      </c>
      <c r="B771" s="148"/>
      <c r="C771" s="149">
        <v>0</v>
      </c>
      <c r="D771" s="149">
        <v>0</v>
      </c>
      <c r="E771" s="149">
        <v>0</v>
      </c>
      <c r="F771" s="150">
        <v>0</v>
      </c>
      <c r="G771" s="150">
        <v>0</v>
      </c>
      <c r="H771" s="151">
        <v>0</v>
      </c>
    </row>
    <row r="772" spans="1:8" ht="18" hidden="1" customHeight="1" outlineLevel="1">
      <c r="A772" s="3" t="s">
        <v>208</v>
      </c>
      <c r="B772" s="148"/>
      <c r="C772" s="149">
        <v>0</v>
      </c>
      <c r="D772" s="149">
        <v>0</v>
      </c>
      <c r="E772" s="149">
        <v>0</v>
      </c>
      <c r="F772" s="150">
        <v>0</v>
      </c>
      <c r="G772" s="150">
        <v>10680.66</v>
      </c>
      <c r="H772" s="151">
        <v>0</v>
      </c>
    </row>
    <row r="773" spans="1:8" ht="18" hidden="1" customHeight="1" outlineLevel="1">
      <c r="A773" s="3" t="s">
        <v>209</v>
      </c>
      <c r="B773" s="148"/>
      <c r="C773" s="149">
        <v>0</v>
      </c>
      <c r="D773" s="149">
        <v>0</v>
      </c>
      <c r="E773" s="149">
        <v>0</v>
      </c>
      <c r="F773" s="150">
        <v>0</v>
      </c>
      <c r="G773" s="150">
        <v>0</v>
      </c>
      <c r="H773" s="151">
        <v>0</v>
      </c>
    </row>
    <row r="774" spans="1:8" ht="18" hidden="1" customHeight="1" outlineLevel="1">
      <c r="A774" s="3" t="s">
        <v>454</v>
      </c>
      <c r="B774" s="148"/>
      <c r="C774" s="149">
        <v>0</v>
      </c>
      <c r="D774" s="149">
        <v>0</v>
      </c>
      <c r="E774" s="149">
        <v>0</v>
      </c>
      <c r="F774" s="150">
        <v>0</v>
      </c>
      <c r="G774" s="150">
        <v>0</v>
      </c>
      <c r="H774" s="151">
        <v>0</v>
      </c>
    </row>
    <row r="775" spans="1:8" ht="18" hidden="1" customHeight="1" outlineLevel="1">
      <c r="A775" s="3" t="s">
        <v>211</v>
      </c>
      <c r="B775" s="148"/>
      <c r="C775" s="149">
        <v>0</v>
      </c>
      <c r="D775" s="149">
        <v>0</v>
      </c>
      <c r="E775" s="149">
        <v>0</v>
      </c>
      <c r="F775" s="150">
        <v>0</v>
      </c>
      <c r="G775" s="150">
        <v>0</v>
      </c>
      <c r="H775" s="151">
        <v>0</v>
      </c>
    </row>
    <row r="776" spans="1:8" ht="18" hidden="1" customHeight="1" outlineLevel="1">
      <c r="A776" s="3" t="s">
        <v>212</v>
      </c>
      <c r="B776" s="148"/>
      <c r="C776" s="149">
        <v>0</v>
      </c>
      <c r="D776" s="149">
        <v>0</v>
      </c>
      <c r="E776" s="149">
        <v>0</v>
      </c>
      <c r="F776" s="150">
        <v>0</v>
      </c>
      <c r="G776" s="150">
        <v>0</v>
      </c>
      <c r="H776" s="151">
        <v>0</v>
      </c>
    </row>
    <row r="777" spans="1:8" ht="18" hidden="1" customHeight="1" outlineLevel="1">
      <c r="A777" s="3" t="s">
        <v>213</v>
      </c>
      <c r="B777" s="148"/>
      <c r="C777" s="149">
        <v>0</v>
      </c>
      <c r="D777" s="149">
        <v>0</v>
      </c>
      <c r="E777" s="149">
        <v>0</v>
      </c>
      <c r="F777" s="150">
        <v>0</v>
      </c>
      <c r="G777" s="150">
        <v>0</v>
      </c>
      <c r="H777" s="151">
        <v>0</v>
      </c>
    </row>
    <row r="778" spans="1:8" ht="18" hidden="1" customHeight="1" outlineLevel="1">
      <c r="A778" s="3" t="s">
        <v>214</v>
      </c>
      <c r="B778" s="148"/>
      <c r="C778" s="149">
        <v>0</v>
      </c>
      <c r="D778" s="149">
        <v>0</v>
      </c>
      <c r="E778" s="149">
        <v>0</v>
      </c>
      <c r="F778" s="150">
        <v>0</v>
      </c>
      <c r="G778" s="150">
        <v>0</v>
      </c>
      <c r="H778" s="151">
        <v>0</v>
      </c>
    </row>
    <row r="779" spans="1:8" ht="18" hidden="1" customHeight="1" outlineLevel="1">
      <c r="A779" s="3" t="s">
        <v>455</v>
      </c>
      <c r="B779" s="148"/>
      <c r="C779" s="149">
        <v>0</v>
      </c>
      <c r="D779" s="149">
        <v>0</v>
      </c>
      <c r="E779" s="149">
        <v>0</v>
      </c>
      <c r="F779" s="150">
        <v>0</v>
      </c>
      <c r="G779" s="150">
        <v>0</v>
      </c>
      <c r="H779" s="151">
        <v>0</v>
      </c>
    </row>
    <row r="780" spans="1:8" ht="18" hidden="1" customHeight="1" outlineLevel="1">
      <c r="A780" s="3" t="s">
        <v>216</v>
      </c>
      <c r="B780" s="148"/>
      <c r="C780" s="149">
        <v>0</v>
      </c>
      <c r="D780" s="149">
        <v>0</v>
      </c>
      <c r="E780" s="149">
        <v>0</v>
      </c>
      <c r="F780" s="150">
        <v>0</v>
      </c>
      <c r="G780" s="150">
        <v>0</v>
      </c>
      <c r="H780" s="151">
        <v>0</v>
      </c>
    </row>
    <row r="781" spans="1:8" ht="18" hidden="1" customHeight="1" outlineLevel="1">
      <c r="A781" s="3" t="s">
        <v>217</v>
      </c>
      <c r="B781" s="148"/>
      <c r="C781" s="149">
        <v>0</v>
      </c>
      <c r="D781" s="149">
        <v>0</v>
      </c>
      <c r="E781" s="149">
        <v>0</v>
      </c>
      <c r="F781" s="150">
        <v>0</v>
      </c>
      <c r="G781" s="150">
        <v>0</v>
      </c>
      <c r="H781" s="151">
        <v>0</v>
      </c>
    </row>
    <row r="782" spans="1:8" ht="18" hidden="1" customHeight="1" outlineLevel="1">
      <c r="A782" s="3" t="s">
        <v>218</v>
      </c>
      <c r="B782" s="148"/>
      <c r="C782" s="149">
        <v>0</v>
      </c>
      <c r="D782" s="149">
        <v>0</v>
      </c>
      <c r="E782" s="149">
        <v>0</v>
      </c>
      <c r="F782" s="150">
        <v>0</v>
      </c>
      <c r="G782" s="150">
        <v>0</v>
      </c>
      <c r="H782" s="151">
        <v>0</v>
      </c>
    </row>
    <row r="783" spans="1:8" ht="18" hidden="1" customHeight="1" outlineLevel="1">
      <c r="A783" s="3" t="s">
        <v>219</v>
      </c>
      <c r="B783" s="148"/>
      <c r="C783" s="149">
        <v>0</v>
      </c>
      <c r="D783" s="149">
        <v>0</v>
      </c>
      <c r="E783" s="149">
        <v>0</v>
      </c>
      <c r="F783" s="150">
        <v>0</v>
      </c>
      <c r="G783" s="150">
        <v>0</v>
      </c>
      <c r="H783" s="151">
        <v>0</v>
      </c>
    </row>
    <row r="784" spans="1:8" ht="18" hidden="1" customHeight="1" outlineLevel="1">
      <c r="A784" s="3" t="s">
        <v>220</v>
      </c>
      <c r="B784" s="148"/>
      <c r="C784" s="149">
        <v>0</v>
      </c>
      <c r="D784" s="149">
        <v>0</v>
      </c>
      <c r="E784" s="149">
        <v>0</v>
      </c>
      <c r="F784" s="150">
        <v>0</v>
      </c>
      <c r="G784" s="150">
        <v>0</v>
      </c>
      <c r="H784" s="151">
        <v>0</v>
      </c>
    </row>
    <row r="785" spans="1:8" ht="18" customHeight="1" collapsed="1">
      <c r="A785" s="3"/>
      <c r="B785" s="148" t="s">
        <v>384</v>
      </c>
      <c r="C785" s="152">
        <f>SUM(C761:C784)</f>
        <v>4</v>
      </c>
      <c r="D785" s="152">
        <f t="shared" ref="D785:F785" si="45">SUM(D761:D784)</f>
        <v>6</v>
      </c>
      <c r="E785" s="152">
        <f t="shared" si="45"/>
        <v>0</v>
      </c>
      <c r="F785" s="153">
        <f t="shared" si="45"/>
        <v>50952.79</v>
      </c>
      <c r="G785" s="153">
        <f>SUM(G761:G784)</f>
        <v>19107.66</v>
      </c>
      <c r="H785" s="154">
        <f t="shared" ref="H785" si="46">SUM(H761:H784)</f>
        <v>0</v>
      </c>
    </row>
    <row r="786" spans="1:8" ht="18" hidden="1" customHeight="1" outlineLevel="1">
      <c r="A786" s="3" t="s">
        <v>273</v>
      </c>
      <c r="B786" s="148"/>
      <c r="C786" s="149">
        <v>0</v>
      </c>
      <c r="D786" s="149">
        <v>0</v>
      </c>
      <c r="E786" s="149">
        <v>0</v>
      </c>
      <c r="F786" s="150">
        <v>0</v>
      </c>
      <c r="G786" s="150">
        <v>0</v>
      </c>
      <c r="H786" s="151">
        <v>0</v>
      </c>
    </row>
    <row r="787" spans="1:8" ht="18" hidden="1" customHeight="1" outlineLevel="1">
      <c r="A787" s="3" t="s">
        <v>203</v>
      </c>
      <c r="B787" s="148"/>
      <c r="C787" s="149">
        <v>1</v>
      </c>
      <c r="D787" s="149">
        <v>0</v>
      </c>
      <c r="E787" s="149">
        <v>0</v>
      </c>
      <c r="F787" s="150">
        <v>0</v>
      </c>
      <c r="G787" s="150">
        <v>0</v>
      </c>
      <c r="H787" s="151">
        <v>0</v>
      </c>
    </row>
    <row r="788" spans="1:8" ht="18" hidden="1" customHeight="1" outlineLevel="1">
      <c r="A788" s="3" t="s">
        <v>204</v>
      </c>
      <c r="B788" s="148"/>
      <c r="C788" s="149">
        <v>0</v>
      </c>
      <c r="D788" s="149">
        <v>0</v>
      </c>
      <c r="E788" s="149">
        <v>0</v>
      </c>
      <c r="F788" s="150">
        <v>0</v>
      </c>
      <c r="G788" s="150">
        <v>0</v>
      </c>
      <c r="H788" s="151">
        <v>0</v>
      </c>
    </row>
    <row r="789" spans="1:8" ht="18" hidden="1" customHeight="1" outlineLevel="1">
      <c r="A789" s="3" t="s">
        <v>267</v>
      </c>
      <c r="B789" s="148"/>
      <c r="C789" s="149">
        <v>0</v>
      </c>
      <c r="D789" s="149">
        <v>0</v>
      </c>
      <c r="E789" s="149">
        <v>0</v>
      </c>
      <c r="F789" s="150">
        <v>0</v>
      </c>
      <c r="G789" s="150">
        <v>0</v>
      </c>
      <c r="H789" s="151">
        <v>0</v>
      </c>
    </row>
    <row r="790" spans="1:8" ht="18" hidden="1" customHeight="1" outlineLevel="1">
      <c r="A790" s="3" t="s">
        <v>274</v>
      </c>
      <c r="B790" s="148"/>
      <c r="C790" s="149">
        <v>0</v>
      </c>
      <c r="D790" s="149">
        <v>0</v>
      </c>
      <c r="E790" s="149">
        <v>0</v>
      </c>
      <c r="F790" s="150">
        <v>0</v>
      </c>
      <c r="G790" s="150">
        <v>0</v>
      </c>
      <c r="H790" s="151">
        <v>0</v>
      </c>
    </row>
    <row r="791" spans="1:8" ht="18" hidden="1" customHeight="1" outlineLevel="1">
      <c r="A791" s="3" t="s">
        <v>275</v>
      </c>
      <c r="B791" s="148"/>
      <c r="C791" s="149">
        <v>0</v>
      </c>
      <c r="D791" s="149">
        <v>0</v>
      </c>
      <c r="E791" s="149">
        <v>0</v>
      </c>
      <c r="F791" s="150">
        <v>0</v>
      </c>
      <c r="G791" s="150">
        <v>0</v>
      </c>
      <c r="H791" s="151">
        <v>0</v>
      </c>
    </row>
    <row r="792" spans="1:8" ht="18" hidden="1" customHeight="1" outlineLevel="1">
      <c r="A792" s="3" t="s">
        <v>205</v>
      </c>
      <c r="B792" s="148"/>
      <c r="C792" s="149">
        <v>6</v>
      </c>
      <c r="D792" s="149">
        <v>3</v>
      </c>
      <c r="E792" s="149">
        <v>0</v>
      </c>
      <c r="F792" s="150">
        <v>-2250</v>
      </c>
      <c r="G792" s="150">
        <v>24514</v>
      </c>
      <c r="H792" s="151">
        <v>0</v>
      </c>
    </row>
    <row r="793" spans="1:8" ht="18" hidden="1" customHeight="1" outlineLevel="1">
      <c r="A793" s="3" t="s">
        <v>206</v>
      </c>
      <c r="B793" s="148"/>
      <c r="C793" s="149">
        <v>0</v>
      </c>
      <c r="D793" s="149">
        <v>0</v>
      </c>
      <c r="E793" s="149">
        <v>0</v>
      </c>
      <c r="F793" s="150">
        <v>0</v>
      </c>
      <c r="G793" s="150">
        <v>0</v>
      </c>
      <c r="H793" s="151">
        <v>0</v>
      </c>
    </row>
    <row r="794" spans="1:8" ht="18" hidden="1" customHeight="1" outlineLevel="1">
      <c r="A794" s="3" t="s">
        <v>268</v>
      </c>
      <c r="B794" s="148"/>
      <c r="C794" s="149">
        <v>0</v>
      </c>
      <c r="D794" s="149">
        <v>0</v>
      </c>
      <c r="E794" s="149">
        <v>0</v>
      </c>
      <c r="F794" s="150">
        <v>0</v>
      </c>
      <c r="G794" s="150">
        <v>0</v>
      </c>
      <c r="H794" s="151">
        <v>0</v>
      </c>
    </row>
    <row r="795" spans="1:8" ht="18" hidden="1" customHeight="1" outlineLevel="1">
      <c r="A795" s="3" t="s">
        <v>207</v>
      </c>
      <c r="B795" s="148"/>
      <c r="C795" s="149">
        <v>0</v>
      </c>
      <c r="D795" s="149">
        <v>2</v>
      </c>
      <c r="E795" s="149">
        <v>0</v>
      </c>
      <c r="F795" s="150">
        <v>0</v>
      </c>
      <c r="G795" s="150">
        <v>12187.83</v>
      </c>
      <c r="H795" s="151">
        <v>0</v>
      </c>
    </row>
    <row r="796" spans="1:8" ht="18" hidden="1" customHeight="1" outlineLevel="1">
      <c r="A796" s="3" t="s">
        <v>270</v>
      </c>
      <c r="B796" s="148"/>
      <c r="C796" s="149">
        <v>0</v>
      </c>
      <c r="D796" s="149">
        <v>0</v>
      </c>
      <c r="E796" s="149">
        <v>0</v>
      </c>
      <c r="F796" s="150">
        <v>0</v>
      </c>
      <c r="G796" s="150">
        <v>0</v>
      </c>
      <c r="H796" s="151">
        <v>0</v>
      </c>
    </row>
    <row r="797" spans="1:8" ht="18" hidden="1" customHeight="1" outlineLevel="1">
      <c r="A797" s="3" t="s">
        <v>208</v>
      </c>
      <c r="B797" s="148"/>
      <c r="C797" s="149">
        <v>0</v>
      </c>
      <c r="D797" s="149">
        <v>0</v>
      </c>
      <c r="E797" s="149">
        <v>0</v>
      </c>
      <c r="F797" s="150">
        <v>0</v>
      </c>
      <c r="G797" s="150">
        <v>0</v>
      </c>
      <c r="H797" s="151">
        <v>0</v>
      </c>
    </row>
    <row r="798" spans="1:8" ht="18" hidden="1" customHeight="1" outlineLevel="1">
      <c r="A798" s="3" t="s">
        <v>209</v>
      </c>
      <c r="B798" s="148"/>
      <c r="C798" s="149">
        <v>1</v>
      </c>
      <c r="D798" s="149">
        <v>1</v>
      </c>
      <c r="E798" s="149">
        <v>0</v>
      </c>
      <c r="F798" s="150">
        <v>601</v>
      </c>
      <c r="G798" s="150">
        <v>0</v>
      </c>
      <c r="H798" s="151">
        <v>0</v>
      </c>
    </row>
    <row r="799" spans="1:8" ht="18" hidden="1" customHeight="1" outlineLevel="1">
      <c r="A799" s="3" t="s">
        <v>454</v>
      </c>
      <c r="B799" s="148"/>
      <c r="C799" s="149">
        <v>0</v>
      </c>
      <c r="D799" s="149">
        <v>0</v>
      </c>
      <c r="E799" s="149">
        <v>0</v>
      </c>
      <c r="F799" s="150">
        <v>0</v>
      </c>
      <c r="G799" s="150">
        <v>0</v>
      </c>
      <c r="H799" s="151">
        <v>0</v>
      </c>
    </row>
    <row r="800" spans="1:8" ht="18" hidden="1" customHeight="1" outlineLevel="1">
      <c r="A800" s="3" t="s">
        <v>211</v>
      </c>
      <c r="B800" s="148"/>
      <c r="C800" s="149">
        <v>0</v>
      </c>
      <c r="D800" s="149">
        <v>1</v>
      </c>
      <c r="E800" s="149">
        <v>0</v>
      </c>
      <c r="F800" s="150">
        <v>0</v>
      </c>
      <c r="G800" s="150">
        <v>0</v>
      </c>
      <c r="H800" s="151">
        <v>0</v>
      </c>
    </row>
    <row r="801" spans="1:8" ht="18" hidden="1" customHeight="1" outlineLevel="1">
      <c r="A801" s="3" t="s">
        <v>212</v>
      </c>
      <c r="B801" s="148"/>
      <c r="C801" s="149">
        <v>0</v>
      </c>
      <c r="D801" s="149">
        <v>0</v>
      </c>
      <c r="E801" s="149">
        <v>0</v>
      </c>
      <c r="F801" s="150">
        <v>0</v>
      </c>
      <c r="G801" s="150">
        <v>0</v>
      </c>
      <c r="H801" s="151">
        <v>0</v>
      </c>
    </row>
    <row r="802" spans="1:8" ht="18" hidden="1" customHeight="1" outlineLevel="1">
      <c r="A802" s="3" t="s">
        <v>213</v>
      </c>
      <c r="B802" s="148"/>
      <c r="C802" s="149">
        <v>2</v>
      </c>
      <c r="D802" s="149">
        <v>26</v>
      </c>
      <c r="E802" s="149">
        <v>0</v>
      </c>
      <c r="F802" s="150">
        <v>395435</v>
      </c>
      <c r="G802" s="150">
        <v>244895</v>
      </c>
      <c r="H802" s="151">
        <v>8390</v>
      </c>
    </row>
    <row r="803" spans="1:8" ht="18" hidden="1" customHeight="1" outlineLevel="1">
      <c r="A803" s="3" t="s">
        <v>214</v>
      </c>
      <c r="B803" s="148"/>
      <c r="C803" s="149">
        <v>0</v>
      </c>
      <c r="D803" s="149">
        <v>0</v>
      </c>
      <c r="E803" s="149">
        <v>0</v>
      </c>
      <c r="F803" s="150">
        <v>0</v>
      </c>
      <c r="G803" s="150">
        <v>0</v>
      </c>
      <c r="H803" s="151">
        <v>0</v>
      </c>
    </row>
    <row r="804" spans="1:8" ht="18" hidden="1" customHeight="1" outlineLevel="1">
      <c r="A804" s="3" t="s">
        <v>455</v>
      </c>
      <c r="B804" s="148"/>
      <c r="C804" s="149">
        <v>0</v>
      </c>
      <c r="D804" s="149">
        <v>0</v>
      </c>
      <c r="E804" s="149">
        <v>0</v>
      </c>
      <c r="F804" s="150">
        <v>0</v>
      </c>
      <c r="G804" s="150">
        <v>0</v>
      </c>
      <c r="H804" s="151">
        <v>0</v>
      </c>
    </row>
    <row r="805" spans="1:8" ht="18" hidden="1" customHeight="1" outlineLevel="1">
      <c r="A805" s="3" t="s">
        <v>216</v>
      </c>
      <c r="B805" s="148"/>
      <c r="C805" s="149">
        <v>0</v>
      </c>
      <c r="D805" s="149">
        <v>0</v>
      </c>
      <c r="E805" s="149">
        <v>0</v>
      </c>
      <c r="F805" s="150">
        <v>0</v>
      </c>
      <c r="G805" s="150">
        <v>0</v>
      </c>
      <c r="H805" s="151">
        <v>0</v>
      </c>
    </row>
    <row r="806" spans="1:8" ht="18" hidden="1" customHeight="1" outlineLevel="1">
      <c r="A806" s="3" t="s">
        <v>217</v>
      </c>
      <c r="B806" s="148"/>
      <c r="C806" s="149">
        <v>0</v>
      </c>
      <c r="D806" s="149">
        <v>0</v>
      </c>
      <c r="E806" s="149">
        <v>0</v>
      </c>
      <c r="F806" s="150">
        <v>0</v>
      </c>
      <c r="G806" s="150">
        <v>0</v>
      </c>
      <c r="H806" s="151">
        <v>0</v>
      </c>
    </row>
    <row r="807" spans="1:8" ht="18" hidden="1" customHeight="1" outlineLevel="1">
      <c r="A807" s="3" t="s">
        <v>218</v>
      </c>
      <c r="B807" s="148"/>
      <c r="C807" s="149">
        <v>0</v>
      </c>
      <c r="D807" s="149">
        <v>0</v>
      </c>
      <c r="E807" s="149">
        <v>0</v>
      </c>
      <c r="F807" s="150">
        <v>0</v>
      </c>
      <c r="G807" s="150">
        <v>0</v>
      </c>
      <c r="H807" s="151">
        <v>0</v>
      </c>
    </row>
    <row r="808" spans="1:8" ht="18" hidden="1" customHeight="1" outlineLevel="1">
      <c r="A808" s="3" t="s">
        <v>219</v>
      </c>
      <c r="B808" s="148"/>
      <c r="C808" s="149">
        <v>0</v>
      </c>
      <c r="D808" s="149">
        <v>0</v>
      </c>
      <c r="E808" s="149">
        <v>0</v>
      </c>
      <c r="F808" s="150">
        <v>0</v>
      </c>
      <c r="G808" s="150">
        <v>-10000</v>
      </c>
      <c r="H808" s="151">
        <v>0</v>
      </c>
    </row>
    <row r="809" spans="1:8" ht="18" hidden="1" customHeight="1" outlineLevel="1">
      <c r="A809" s="3" t="s">
        <v>220</v>
      </c>
      <c r="B809" s="148"/>
      <c r="C809" s="149">
        <v>0</v>
      </c>
      <c r="D809" s="149">
        <v>0</v>
      </c>
      <c r="E809" s="149">
        <v>0</v>
      </c>
      <c r="F809" s="150">
        <v>0</v>
      </c>
      <c r="G809" s="150">
        <v>0</v>
      </c>
      <c r="H809" s="151">
        <v>0</v>
      </c>
    </row>
    <row r="810" spans="1:8" ht="18" customHeight="1" collapsed="1">
      <c r="A810" s="3"/>
      <c r="B810" s="148" t="s">
        <v>385</v>
      </c>
      <c r="C810" s="152">
        <f>SUM(C786:C809)</f>
        <v>10</v>
      </c>
      <c r="D810" s="152">
        <f t="shared" ref="D810:F810" si="47">SUM(D786:D809)</f>
        <v>33</v>
      </c>
      <c r="E810" s="152">
        <f t="shared" si="47"/>
        <v>0</v>
      </c>
      <c r="F810" s="153">
        <f t="shared" si="47"/>
        <v>393786</v>
      </c>
      <c r="G810" s="153">
        <f>SUM(G786:G809)</f>
        <v>271596.83</v>
      </c>
      <c r="H810" s="154">
        <f t="shared" ref="H810" si="48">SUM(H786:H809)</f>
        <v>8390</v>
      </c>
    </row>
    <row r="811" spans="1:8" ht="18" hidden="1" customHeight="1" outlineLevel="1">
      <c r="A811" s="3" t="s">
        <v>273</v>
      </c>
      <c r="B811" s="148"/>
      <c r="C811" s="149">
        <v>0</v>
      </c>
      <c r="D811" s="149">
        <v>0</v>
      </c>
      <c r="E811" s="149">
        <v>0</v>
      </c>
      <c r="F811" s="150">
        <v>0</v>
      </c>
      <c r="G811" s="150">
        <v>0</v>
      </c>
      <c r="H811" s="151">
        <v>0</v>
      </c>
    </row>
    <row r="812" spans="1:8" ht="18" hidden="1" customHeight="1" outlineLevel="1">
      <c r="A812" s="3" t="s">
        <v>203</v>
      </c>
      <c r="B812" s="148"/>
      <c r="C812" s="149">
        <v>0</v>
      </c>
      <c r="D812" s="149">
        <v>2</v>
      </c>
      <c r="E812" s="149">
        <v>0</v>
      </c>
      <c r="F812" s="150">
        <v>45187.5</v>
      </c>
      <c r="G812" s="150">
        <v>29154.94</v>
      </c>
      <c r="H812" s="151">
        <v>0</v>
      </c>
    </row>
    <row r="813" spans="1:8" ht="18" hidden="1" customHeight="1" outlineLevel="1">
      <c r="A813" s="3" t="s">
        <v>204</v>
      </c>
      <c r="B813" s="148"/>
      <c r="C813" s="149">
        <v>0</v>
      </c>
      <c r="D813" s="149">
        <v>0</v>
      </c>
      <c r="E813" s="149">
        <v>0</v>
      </c>
      <c r="F813" s="150">
        <v>0</v>
      </c>
      <c r="G813" s="150">
        <v>0</v>
      </c>
      <c r="H813" s="151">
        <v>0</v>
      </c>
    </row>
    <row r="814" spans="1:8" ht="18" hidden="1" customHeight="1" outlineLevel="1">
      <c r="A814" s="3" t="s">
        <v>267</v>
      </c>
      <c r="B814" s="148"/>
      <c r="C814" s="149">
        <v>0</v>
      </c>
      <c r="D814" s="149">
        <v>0</v>
      </c>
      <c r="E814" s="149">
        <v>0</v>
      </c>
      <c r="F814" s="150">
        <v>0</v>
      </c>
      <c r="G814" s="150">
        <v>0</v>
      </c>
      <c r="H814" s="151">
        <v>0</v>
      </c>
    </row>
    <row r="815" spans="1:8" ht="18" hidden="1" customHeight="1" outlineLevel="1">
      <c r="A815" s="3" t="s">
        <v>274</v>
      </c>
      <c r="B815" s="148"/>
      <c r="C815" s="149">
        <v>0</v>
      </c>
      <c r="D815" s="149">
        <v>0</v>
      </c>
      <c r="E815" s="149">
        <v>0</v>
      </c>
      <c r="F815" s="150">
        <v>0</v>
      </c>
      <c r="G815" s="150">
        <v>0</v>
      </c>
      <c r="H815" s="151">
        <v>0</v>
      </c>
    </row>
    <row r="816" spans="1:8" ht="18" hidden="1" customHeight="1" outlineLevel="1">
      <c r="A816" s="3" t="s">
        <v>275</v>
      </c>
      <c r="B816" s="148"/>
      <c r="C816" s="149">
        <v>0</v>
      </c>
      <c r="D816" s="149">
        <v>0</v>
      </c>
      <c r="E816" s="149">
        <v>0</v>
      </c>
      <c r="F816" s="150">
        <v>0</v>
      </c>
      <c r="G816" s="150">
        <v>0</v>
      </c>
      <c r="H816" s="151">
        <v>0</v>
      </c>
    </row>
    <row r="817" spans="1:8" ht="18" hidden="1" customHeight="1" outlineLevel="1">
      <c r="A817" s="3" t="s">
        <v>205</v>
      </c>
      <c r="B817" s="148"/>
      <c r="C817" s="149">
        <v>2</v>
      </c>
      <c r="D817" s="149">
        <v>1</v>
      </c>
      <c r="E817" s="149">
        <v>0</v>
      </c>
      <c r="F817" s="150">
        <v>0</v>
      </c>
      <c r="G817" s="150">
        <v>6227.5</v>
      </c>
      <c r="H817" s="151">
        <v>0</v>
      </c>
    </row>
    <row r="818" spans="1:8" ht="18" hidden="1" customHeight="1" outlineLevel="1">
      <c r="A818" s="3" t="s">
        <v>206</v>
      </c>
      <c r="B818" s="148"/>
      <c r="C818" s="149">
        <v>0</v>
      </c>
      <c r="D818" s="149">
        <v>0</v>
      </c>
      <c r="E818" s="149">
        <v>0</v>
      </c>
      <c r="F818" s="150">
        <v>0</v>
      </c>
      <c r="G818" s="150">
        <v>0</v>
      </c>
      <c r="H818" s="151">
        <v>0</v>
      </c>
    </row>
    <row r="819" spans="1:8" ht="18" hidden="1" customHeight="1" outlineLevel="1">
      <c r="A819" s="3" t="s">
        <v>268</v>
      </c>
      <c r="B819" s="148"/>
      <c r="C819" s="149">
        <v>0</v>
      </c>
      <c r="D819" s="149">
        <v>0</v>
      </c>
      <c r="E819" s="149">
        <v>0</v>
      </c>
      <c r="F819" s="150">
        <v>0</v>
      </c>
      <c r="G819" s="150">
        <v>0</v>
      </c>
      <c r="H819" s="151">
        <v>0</v>
      </c>
    </row>
    <row r="820" spans="1:8" ht="18" hidden="1" customHeight="1" outlineLevel="1">
      <c r="A820" s="3" t="s">
        <v>207</v>
      </c>
      <c r="B820" s="148"/>
      <c r="C820" s="149">
        <v>1</v>
      </c>
      <c r="D820" s="149">
        <v>0</v>
      </c>
      <c r="E820" s="149">
        <v>0</v>
      </c>
      <c r="F820" s="150">
        <v>0</v>
      </c>
      <c r="G820" s="150">
        <v>0</v>
      </c>
      <c r="H820" s="151">
        <v>0</v>
      </c>
    </row>
    <row r="821" spans="1:8" ht="18" hidden="1" customHeight="1" outlineLevel="1">
      <c r="A821" s="3" t="s">
        <v>270</v>
      </c>
      <c r="B821" s="148"/>
      <c r="C821" s="149">
        <v>0</v>
      </c>
      <c r="D821" s="149">
        <v>0</v>
      </c>
      <c r="E821" s="149">
        <v>0</v>
      </c>
      <c r="F821" s="150">
        <v>0</v>
      </c>
      <c r="G821" s="150">
        <v>0</v>
      </c>
      <c r="H821" s="151">
        <v>0</v>
      </c>
    </row>
    <row r="822" spans="1:8" ht="18" hidden="1" customHeight="1" outlineLevel="1">
      <c r="A822" s="3" t="s">
        <v>208</v>
      </c>
      <c r="B822" s="148"/>
      <c r="C822" s="149">
        <v>0</v>
      </c>
      <c r="D822" s="149">
        <v>0</v>
      </c>
      <c r="E822" s="149">
        <v>0</v>
      </c>
      <c r="F822" s="150">
        <v>0</v>
      </c>
      <c r="G822" s="150">
        <v>0</v>
      </c>
      <c r="H822" s="151">
        <v>0</v>
      </c>
    </row>
    <row r="823" spans="1:8" ht="18" hidden="1" customHeight="1" outlineLevel="1">
      <c r="A823" s="3" t="s">
        <v>209</v>
      </c>
      <c r="B823" s="148"/>
      <c r="C823" s="149">
        <v>0</v>
      </c>
      <c r="D823" s="149">
        <v>0</v>
      </c>
      <c r="E823" s="149">
        <v>0</v>
      </c>
      <c r="F823" s="150">
        <v>0</v>
      </c>
      <c r="G823" s="150">
        <v>0</v>
      </c>
      <c r="H823" s="151">
        <v>0</v>
      </c>
    </row>
    <row r="824" spans="1:8" ht="18" hidden="1" customHeight="1" outlineLevel="1">
      <c r="A824" s="3" t="s">
        <v>454</v>
      </c>
      <c r="B824" s="148"/>
      <c r="C824" s="149">
        <v>1</v>
      </c>
      <c r="D824" s="149">
        <v>1</v>
      </c>
      <c r="E824" s="149">
        <v>0</v>
      </c>
      <c r="F824" s="150">
        <v>5000</v>
      </c>
      <c r="G824" s="150">
        <v>959</v>
      </c>
      <c r="H824" s="151">
        <v>0</v>
      </c>
    </row>
    <row r="825" spans="1:8" ht="18" hidden="1" customHeight="1" outlineLevel="1">
      <c r="A825" s="3" t="s">
        <v>211</v>
      </c>
      <c r="B825" s="148"/>
      <c r="C825" s="149">
        <v>0</v>
      </c>
      <c r="D825" s="149">
        <v>0</v>
      </c>
      <c r="E825" s="149">
        <v>0</v>
      </c>
      <c r="F825" s="150">
        <v>0</v>
      </c>
      <c r="G825" s="150">
        <v>0</v>
      </c>
      <c r="H825" s="151">
        <v>0</v>
      </c>
    </row>
    <row r="826" spans="1:8" ht="18" hidden="1" customHeight="1" outlineLevel="1">
      <c r="A826" s="3" t="s">
        <v>212</v>
      </c>
      <c r="B826" s="148"/>
      <c r="C826" s="149">
        <v>0</v>
      </c>
      <c r="D826" s="149">
        <v>0</v>
      </c>
      <c r="E826" s="149">
        <v>0</v>
      </c>
      <c r="F826" s="150">
        <v>0</v>
      </c>
      <c r="G826" s="150">
        <v>0</v>
      </c>
      <c r="H826" s="151">
        <v>0</v>
      </c>
    </row>
    <row r="827" spans="1:8" ht="18" hidden="1" customHeight="1" outlineLevel="1">
      <c r="A827" s="3" t="s">
        <v>213</v>
      </c>
      <c r="B827" s="148"/>
      <c r="C827" s="149">
        <v>0</v>
      </c>
      <c r="D827" s="149">
        <v>0</v>
      </c>
      <c r="E827" s="149">
        <v>0</v>
      </c>
      <c r="F827" s="150">
        <v>0</v>
      </c>
      <c r="G827" s="150">
        <v>0</v>
      </c>
      <c r="H827" s="151">
        <v>0</v>
      </c>
    </row>
    <row r="828" spans="1:8" ht="18" hidden="1" customHeight="1" outlineLevel="1">
      <c r="A828" s="3" t="s">
        <v>214</v>
      </c>
      <c r="B828" s="148"/>
      <c r="C828" s="149">
        <v>0</v>
      </c>
      <c r="D828" s="149">
        <v>0</v>
      </c>
      <c r="E828" s="149">
        <v>0</v>
      </c>
      <c r="F828" s="150">
        <v>0</v>
      </c>
      <c r="G828" s="150">
        <v>0</v>
      </c>
      <c r="H828" s="151">
        <v>0</v>
      </c>
    </row>
    <row r="829" spans="1:8" ht="18" hidden="1" customHeight="1" outlineLevel="1">
      <c r="A829" s="3" t="s">
        <v>455</v>
      </c>
      <c r="B829" s="148"/>
      <c r="C829" s="149">
        <v>0</v>
      </c>
      <c r="D829" s="149">
        <v>0</v>
      </c>
      <c r="E829" s="149">
        <v>0</v>
      </c>
      <c r="F829" s="150">
        <v>0</v>
      </c>
      <c r="G829" s="150">
        <v>0</v>
      </c>
      <c r="H829" s="151">
        <v>0</v>
      </c>
    </row>
    <row r="830" spans="1:8" ht="18" hidden="1" customHeight="1" outlineLevel="1">
      <c r="A830" s="3" t="s">
        <v>216</v>
      </c>
      <c r="B830" s="148"/>
      <c r="C830" s="149">
        <v>0</v>
      </c>
      <c r="D830" s="149">
        <v>0</v>
      </c>
      <c r="E830" s="149">
        <v>0</v>
      </c>
      <c r="F830" s="150">
        <v>0</v>
      </c>
      <c r="G830" s="150">
        <v>0</v>
      </c>
      <c r="H830" s="151">
        <v>0</v>
      </c>
    </row>
    <row r="831" spans="1:8" ht="18" hidden="1" customHeight="1" outlineLevel="1">
      <c r="A831" s="3" t="s">
        <v>217</v>
      </c>
      <c r="B831" s="148"/>
      <c r="C831" s="149">
        <v>1</v>
      </c>
      <c r="D831" s="149">
        <v>0</v>
      </c>
      <c r="E831" s="149">
        <v>0</v>
      </c>
      <c r="F831" s="150">
        <v>14756</v>
      </c>
      <c r="G831" s="150">
        <v>35244</v>
      </c>
      <c r="H831" s="151">
        <v>0</v>
      </c>
    </row>
    <row r="832" spans="1:8" ht="18" hidden="1" customHeight="1" outlineLevel="1">
      <c r="A832" s="3" t="s">
        <v>218</v>
      </c>
      <c r="B832" s="148"/>
      <c r="C832" s="149">
        <v>0</v>
      </c>
      <c r="D832" s="149">
        <v>0</v>
      </c>
      <c r="E832" s="149">
        <v>0</v>
      </c>
      <c r="F832" s="150">
        <v>0</v>
      </c>
      <c r="G832" s="150">
        <v>0</v>
      </c>
      <c r="H832" s="151">
        <v>0</v>
      </c>
    </row>
    <row r="833" spans="1:8" ht="18" hidden="1" customHeight="1" outlineLevel="1">
      <c r="A833" s="3" t="s">
        <v>219</v>
      </c>
      <c r="B833" s="148"/>
      <c r="C833" s="149">
        <v>0</v>
      </c>
      <c r="D833" s="149">
        <v>0</v>
      </c>
      <c r="E833" s="149">
        <v>0</v>
      </c>
      <c r="F833" s="150">
        <v>0</v>
      </c>
      <c r="G833" s="150">
        <v>0</v>
      </c>
      <c r="H833" s="151">
        <v>0</v>
      </c>
    </row>
    <row r="834" spans="1:8" ht="18" hidden="1" customHeight="1" outlineLevel="1">
      <c r="A834" s="3" t="s">
        <v>220</v>
      </c>
      <c r="B834" s="148"/>
      <c r="C834" s="149">
        <v>0</v>
      </c>
      <c r="D834" s="149">
        <v>0</v>
      </c>
      <c r="E834" s="149">
        <v>0</v>
      </c>
      <c r="F834" s="150">
        <v>0</v>
      </c>
      <c r="G834" s="150">
        <v>0</v>
      </c>
      <c r="H834" s="151">
        <v>0</v>
      </c>
    </row>
    <row r="835" spans="1:8" ht="18" customHeight="1" collapsed="1">
      <c r="A835" s="3"/>
      <c r="B835" s="148" t="s">
        <v>386</v>
      </c>
      <c r="C835" s="152">
        <f>SUM(C811:C834)</f>
        <v>5</v>
      </c>
      <c r="D835" s="152">
        <f t="shared" ref="D835:F835" si="49">SUM(D811:D834)</f>
        <v>4</v>
      </c>
      <c r="E835" s="152">
        <f t="shared" si="49"/>
        <v>0</v>
      </c>
      <c r="F835" s="153">
        <f t="shared" si="49"/>
        <v>64943.5</v>
      </c>
      <c r="G835" s="153">
        <f>SUM(G811:G834)</f>
        <v>71585.440000000002</v>
      </c>
      <c r="H835" s="154">
        <f t="shared" ref="H835" si="50">SUM(H811:H834)</f>
        <v>0</v>
      </c>
    </row>
    <row r="836" spans="1:8" ht="18" hidden="1" customHeight="1" outlineLevel="1">
      <c r="A836" s="3" t="s">
        <v>273</v>
      </c>
      <c r="B836" s="148"/>
      <c r="C836" s="149">
        <v>0</v>
      </c>
      <c r="D836" s="149">
        <v>0</v>
      </c>
      <c r="E836" s="149">
        <v>0</v>
      </c>
      <c r="F836" s="150">
        <v>0</v>
      </c>
      <c r="G836" s="150">
        <v>0</v>
      </c>
      <c r="H836" s="151">
        <v>0</v>
      </c>
    </row>
    <row r="837" spans="1:8" ht="18" hidden="1" customHeight="1" outlineLevel="1">
      <c r="A837" s="3" t="s">
        <v>203</v>
      </c>
      <c r="B837" s="148"/>
      <c r="C837" s="149">
        <v>0</v>
      </c>
      <c r="D837" s="149">
        <v>0</v>
      </c>
      <c r="E837" s="149">
        <v>0</v>
      </c>
      <c r="F837" s="150">
        <v>0</v>
      </c>
      <c r="G837" s="150">
        <v>0</v>
      </c>
      <c r="H837" s="151">
        <v>0</v>
      </c>
    </row>
    <row r="838" spans="1:8" ht="18" hidden="1" customHeight="1" outlineLevel="1">
      <c r="A838" s="3" t="s">
        <v>204</v>
      </c>
      <c r="B838" s="148"/>
      <c r="C838" s="149">
        <v>0</v>
      </c>
      <c r="D838" s="149">
        <v>0</v>
      </c>
      <c r="E838" s="149">
        <v>0</v>
      </c>
      <c r="F838" s="150">
        <v>0</v>
      </c>
      <c r="G838" s="150">
        <v>0</v>
      </c>
      <c r="H838" s="151">
        <v>0</v>
      </c>
    </row>
    <row r="839" spans="1:8" ht="18" hidden="1" customHeight="1" outlineLevel="1">
      <c r="A839" s="3" t="s">
        <v>267</v>
      </c>
      <c r="B839" s="148"/>
      <c r="C839" s="149">
        <v>0</v>
      </c>
      <c r="D839" s="149">
        <v>0</v>
      </c>
      <c r="E839" s="149">
        <v>0</v>
      </c>
      <c r="F839" s="150">
        <v>0</v>
      </c>
      <c r="G839" s="150">
        <v>0</v>
      </c>
      <c r="H839" s="151">
        <v>0</v>
      </c>
    </row>
    <row r="840" spans="1:8" ht="18" hidden="1" customHeight="1" outlineLevel="1">
      <c r="A840" s="3" t="s">
        <v>274</v>
      </c>
      <c r="B840" s="148"/>
      <c r="C840" s="149">
        <v>0</v>
      </c>
      <c r="D840" s="149">
        <v>0</v>
      </c>
      <c r="E840" s="149">
        <v>0</v>
      </c>
      <c r="F840" s="150">
        <v>0</v>
      </c>
      <c r="G840" s="150">
        <v>0</v>
      </c>
      <c r="H840" s="151">
        <v>0</v>
      </c>
    </row>
    <row r="841" spans="1:8" ht="18" hidden="1" customHeight="1" outlineLevel="1">
      <c r="A841" s="3" t="s">
        <v>275</v>
      </c>
      <c r="B841" s="148"/>
      <c r="C841" s="149">
        <v>0</v>
      </c>
      <c r="D841" s="149">
        <v>0</v>
      </c>
      <c r="E841" s="149">
        <v>0</v>
      </c>
      <c r="F841" s="150">
        <v>0</v>
      </c>
      <c r="G841" s="150">
        <v>0</v>
      </c>
      <c r="H841" s="151">
        <v>0</v>
      </c>
    </row>
    <row r="842" spans="1:8" ht="18" hidden="1" customHeight="1" outlineLevel="1">
      <c r="A842" s="3" t="s">
        <v>205</v>
      </c>
      <c r="B842" s="148"/>
      <c r="C842" s="149">
        <v>0</v>
      </c>
      <c r="D842" s="149">
        <v>0</v>
      </c>
      <c r="E842" s="149">
        <v>0</v>
      </c>
      <c r="F842" s="150">
        <v>0</v>
      </c>
      <c r="G842" s="150">
        <v>0</v>
      </c>
      <c r="H842" s="151">
        <v>0</v>
      </c>
    </row>
    <row r="843" spans="1:8" ht="18" hidden="1" customHeight="1" outlineLevel="1">
      <c r="A843" s="3" t="s">
        <v>206</v>
      </c>
      <c r="B843" s="148"/>
      <c r="C843" s="149">
        <v>0</v>
      </c>
      <c r="D843" s="149">
        <v>0</v>
      </c>
      <c r="E843" s="149">
        <v>0</v>
      </c>
      <c r="F843" s="150">
        <v>0</v>
      </c>
      <c r="G843" s="150">
        <v>0</v>
      </c>
      <c r="H843" s="151">
        <v>0</v>
      </c>
    </row>
    <row r="844" spans="1:8" ht="18" hidden="1" customHeight="1" outlineLevel="1">
      <c r="A844" s="3" t="s">
        <v>268</v>
      </c>
      <c r="B844" s="148"/>
      <c r="C844" s="149">
        <v>0</v>
      </c>
      <c r="D844" s="149">
        <v>0</v>
      </c>
      <c r="E844" s="149">
        <v>0</v>
      </c>
      <c r="F844" s="150">
        <v>0</v>
      </c>
      <c r="G844" s="150">
        <v>0</v>
      </c>
      <c r="H844" s="151">
        <v>0</v>
      </c>
    </row>
    <row r="845" spans="1:8" ht="18" hidden="1" customHeight="1" outlineLevel="1">
      <c r="A845" s="3" t="s">
        <v>207</v>
      </c>
      <c r="B845" s="148"/>
      <c r="C845" s="149">
        <v>0</v>
      </c>
      <c r="D845" s="149">
        <v>1</v>
      </c>
      <c r="E845" s="149">
        <v>0</v>
      </c>
      <c r="F845" s="150">
        <v>0</v>
      </c>
      <c r="G845" s="150">
        <v>-2500</v>
      </c>
      <c r="H845" s="151">
        <v>0</v>
      </c>
    </row>
    <row r="846" spans="1:8" ht="18" hidden="1" customHeight="1" outlineLevel="1">
      <c r="A846" s="3" t="s">
        <v>270</v>
      </c>
      <c r="B846" s="148"/>
      <c r="C846" s="149">
        <v>0</v>
      </c>
      <c r="D846" s="149">
        <v>0</v>
      </c>
      <c r="E846" s="149">
        <v>0</v>
      </c>
      <c r="F846" s="150">
        <v>0</v>
      </c>
      <c r="G846" s="150">
        <v>0</v>
      </c>
      <c r="H846" s="151">
        <v>0</v>
      </c>
    </row>
    <row r="847" spans="1:8" ht="18" hidden="1" customHeight="1" outlineLevel="1">
      <c r="A847" s="3" t="s">
        <v>208</v>
      </c>
      <c r="B847" s="148"/>
      <c r="C847" s="149">
        <v>0</v>
      </c>
      <c r="D847" s="149">
        <v>0</v>
      </c>
      <c r="E847" s="149">
        <v>0</v>
      </c>
      <c r="F847" s="150">
        <v>0</v>
      </c>
      <c r="G847" s="150">
        <v>0</v>
      </c>
      <c r="H847" s="151">
        <v>0</v>
      </c>
    </row>
    <row r="848" spans="1:8" ht="18" hidden="1" customHeight="1" outlineLevel="1">
      <c r="A848" s="3" t="s">
        <v>209</v>
      </c>
      <c r="B848" s="148"/>
      <c r="C848" s="149">
        <v>0</v>
      </c>
      <c r="D848" s="149">
        <v>0</v>
      </c>
      <c r="E848" s="149">
        <v>0</v>
      </c>
      <c r="F848" s="150">
        <v>0</v>
      </c>
      <c r="G848" s="150">
        <v>0</v>
      </c>
      <c r="H848" s="151">
        <v>0</v>
      </c>
    </row>
    <row r="849" spans="1:8" ht="18" hidden="1" customHeight="1" outlineLevel="1">
      <c r="A849" s="3" t="s">
        <v>454</v>
      </c>
      <c r="B849" s="148"/>
      <c r="C849" s="149">
        <v>0</v>
      </c>
      <c r="D849" s="149">
        <v>0</v>
      </c>
      <c r="E849" s="149">
        <v>0</v>
      </c>
      <c r="F849" s="150">
        <v>0</v>
      </c>
      <c r="G849" s="150">
        <v>0</v>
      </c>
      <c r="H849" s="151">
        <v>0</v>
      </c>
    </row>
    <row r="850" spans="1:8" ht="18" hidden="1" customHeight="1" outlineLevel="1">
      <c r="A850" s="3" t="s">
        <v>211</v>
      </c>
      <c r="B850" s="148"/>
      <c r="C850" s="149">
        <v>0</v>
      </c>
      <c r="D850" s="149">
        <v>0</v>
      </c>
      <c r="E850" s="149">
        <v>0</v>
      </c>
      <c r="F850" s="150">
        <v>0</v>
      </c>
      <c r="G850" s="150">
        <v>0</v>
      </c>
      <c r="H850" s="151">
        <v>0</v>
      </c>
    </row>
    <row r="851" spans="1:8" ht="18" hidden="1" customHeight="1" outlineLevel="1">
      <c r="A851" s="3" t="s">
        <v>212</v>
      </c>
      <c r="B851" s="148"/>
      <c r="C851" s="149">
        <v>0</v>
      </c>
      <c r="D851" s="149">
        <v>0</v>
      </c>
      <c r="E851" s="149">
        <v>0</v>
      </c>
      <c r="F851" s="150">
        <v>0</v>
      </c>
      <c r="G851" s="150">
        <v>0</v>
      </c>
      <c r="H851" s="151">
        <v>0</v>
      </c>
    </row>
    <row r="852" spans="1:8" ht="18" hidden="1" customHeight="1" outlineLevel="1">
      <c r="A852" s="3" t="s">
        <v>213</v>
      </c>
      <c r="B852" s="148"/>
      <c r="C852" s="149">
        <v>0</v>
      </c>
      <c r="D852" s="149">
        <v>0</v>
      </c>
      <c r="E852" s="149">
        <v>0</v>
      </c>
      <c r="F852" s="150">
        <v>0</v>
      </c>
      <c r="G852" s="150">
        <v>0</v>
      </c>
      <c r="H852" s="151">
        <v>0</v>
      </c>
    </row>
    <row r="853" spans="1:8" ht="18" hidden="1" customHeight="1" outlineLevel="1">
      <c r="A853" s="3" t="s">
        <v>214</v>
      </c>
      <c r="B853" s="148"/>
      <c r="C853" s="149">
        <v>0</v>
      </c>
      <c r="D853" s="149">
        <v>0</v>
      </c>
      <c r="E853" s="149">
        <v>0</v>
      </c>
      <c r="F853" s="150">
        <v>0</v>
      </c>
      <c r="G853" s="150">
        <v>0</v>
      </c>
      <c r="H853" s="151">
        <v>0</v>
      </c>
    </row>
    <row r="854" spans="1:8" ht="18" hidden="1" customHeight="1" outlineLevel="1">
      <c r="A854" s="3" t="s">
        <v>455</v>
      </c>
      <c r="B854" s="148"/>
      <c r="C854" s="149">
        <v>0</v>
      </c>
      <c r="D854" s="149">
        <v>0</v>
      </c>
      <c r="E854" s="149">
        <v>0</v>
      </c>
      <c r="F854" s="150">
        <v>0</v>
      </c>
      <c r="G854" s="150">
        <v>0</v>
      </c>
      <c r="H854" s="151">
        <v>0</v>
      </c>
    </row>
    <row r="855" spans="1:8" ht="18" hidden="1" customHeight="1" outlineLevel="1">
      <c r="A855" s="3" t="s">
        <v>216</v>
      </c>
      <c r="B855" s="148"/>
      <c r="C855" s="149">
        <v>0</v>
      </c>
      <c r="D855" s="149">
        <v>0</v>
      </c>
      <c r="E855" s="149">
        <v>0</v>
      </c>
      <c r="F855" s="150">
        <v>0</v>
      </c>
      <c r="G855" s="150">
        <v>0</v>
      </c>
      <c r="H855" s="151">
        <v>0</v>
      </c>
    </row>
    <row r="856" spans="1:8" ht="18" hidden="1" customHeight="1" outlineLevel="1">
      <c r="A856" s="3" t="s">
        <v>217</v>
      </c>
      <c r="B856" s="148"/>
      <c r="C856" s="149">
        <v>0</v>
      </c>
      <c r="D856" s="149">
        <v>0</v>
      </c>
      <c r="E856" s="149">
        <v>0</v>
      </c>
      <c r="F856" s="150">
        <v>0</v>
      </c>
      <c r="G856" s="150">
        <v>0</v>
      </c>
      <c r="H856" s="151">
        <v>0</v>
      </c>
    </row>
    <row r="857" spans="1:8" ht="18" hidden="1" customHeight="1" outlineLevel="1">
      <c r="A857" s="3" t="s">
        <v>218</v>
      </c>
      <c r="B857" s="148"/>
      <c r="C857" s="149">
        <v>0</v>
      </c>
      <c r="D857" s="149">
        <v>0</v>
      </c>
      <c r="E857" s="149">
        <v>0</v>
      </c>
      <c r="F857" s="150">
        <v>0</v>
      </c>
      <c r="G857" s="150">
        <v>0</v>
      </c>
      <c r="H857" s="151">
        <v>0</v>
      </c>
    </row>
    <row r="858" spans="1:8" ht="18" hidden="1" customHeight="1" outlineLevel="1">
      <c r="A858" s="3" t="s">
        <v>219</v>
      </c>
      <c r="B858" s="148"/>
      <c r="C858" s="149">
        <v>0</v>
      </c>
      <c r="D858" s="149">
        <v>0</v>
      </c>
      <c r="E858" s="149">
        <v>0</v>
      </c>
      <c r="F858" s="150">
        <v>0</v>
      </c>
      <c r="G858" s="150">
        <v>0</v>
      </c>
      <c r="H858" s="151">
        <v>0</v>
      </c>
    </row>
    <row r="859" spans="1:8" ht="18" hidden="1" customHeight="1" outlineLevel="1">
      <c r="A859" s="3" t="s">
        <v>220</v>
      </c>
      <c r="B859" s="148"/>
      <c r="C859" s="149">
        <v>0</v>
      </c>
      <c r="D859" s="149">
        <v>0</v>
      </c>
      <c r="E859" s="149">
        <v>0</v>
      </c>
      <c r="F859" s="150">
        <v>0</v>
      </c>
      <c r="G859" s="150">
        <v>0</v>
      </c>
      <c r="H859" s="151">
        <v>0</v>
      </c>
    </row>
    <row r="860" spans="1:8" ht="18" customHeight="1" collapsed="1">
      <c r="A860" s="3"/>
      <c r="B860" s="148" t="s">
        <v>387</v>
      </c>
      <c r="C860" s="152">
        <f>SUM(C836:C859)</f>
        <v>0</v>
      </c>
      <c r="D860" s="152">
        <f t="shared" ref="D860:F860" si="51">SUM(D836:D859)</f>
        <v>1</v>
      </c>
      <c r="E860" s="152">
        <f t="shared" si="51"/>
        <v>0</v>
      </c>
      <c r="F860" s="153">
        <f t="shared" si="51"/>
        <v>0</v>
      </c>
      <c r="G860" s="153">
        <f>SUM(G836:G859)</f>
        <v>-2500</v>
      </c>
      <c r="H860" s="154">
        <f t="shared" ref="H860" si="52">SUM(H836:H859)</f>
        <v>0</v>
      </c>
    </row>
    <row r="861" spans="1:8" ht="18" hidden="1" customHeight="1" outlineLevel="1">
      <c r="A861" s="3" t="s">
        <v>273</v>
      </c>
      <c r="B861" s="148"/>
      <c r="C861" s="149">
        <v>0</v>
      </c>
      <c r="D861" s="149">
        <v>0</v>
      </c>
      <c r="E861" s="149">
        <v>0</v>
      </c>
      <c r="F861" s="150">
        <v>0</v>
      </c>
      <c r="G861" s="150">
        <v>0</v>
      </c>
      <c r="H861" s="151">
        <v>0</v>
      </c>
    </row>
    <row r="862" spans="1:8" ht="18" hidden="1" customHeight="1" outlineLevel="1">
      <c r="A862" s="3" t="s">
        <v>203</v>
      </c>
      <c r="B862" s="148"/>
      <c r="C862" s="149">
        <v>1</v>
      </c>
      <c r="D862" s="149">
        <v>0</v>
      </c>
      <c r="E862" s="149">
        <v>0</v>
      </c>
      <c r="F862" s="150">
        <v>0</v>
      </c>
      <c r="G862" s="150">
        <v>0</v>
      </c>
      <c r="H862" s="151">
        <v>0</v>
      </c>
    </row>
    <row r="863" spans="1:8" ht="18" hidden="1" customHeight="1" outlineLevel="1">
      <c r="A863" s="3" t="s">
        <v>204</v>
      </c>
      <c r="B863" s="148"/>
      <c r="C863" s="149">
        <v>0</v>
      </c>
      <c r="D863" s="149">
        <v>0</v>
      </c>
      <c r="E863" s="149">
        <v>0</v>
      </c>
      <c r="F863" s="150">
        <v>0</v>
      </c>
      <c r="G863" s="150">
        <v>0</v>
      </c>
      <c r="H863" s="151">
        <v>0</v>
      </c>
    </row>
    <row r="864" spans="1:8" ht="18" hidden="1" customHeight="1" outlineLevel="1">
      <c r="A864" s="3" t="s">
        <v>267</v>
      </c>
      <c r="B864" s="148"/>
      <c r="C864" s="149">
        <v>0</v>
      </c>
      <c r="D864" s="149">
        <v>0</v>
      </c>
      <c r="E864" s="149">
        <v>0</v>
      </c>
      <c r="F864" s="150">
        <v>0</v>
      </c>
      <c r="G864" s="150">
        <v>0</v>
      </c>
      <c r="H864" s="151">
        <v>0</v>
      </c>
    </row>
    <row r="865" spans="1:8" ht="18" hidden="1" customHeight="1" outlineLevel="1">
      <c r="A865" s="3" t="s">
        <v>274</v>
      </c>
      <c r="B865" s="148"/>
      <c r="C865" s="149">
        <v>0</v>
      </c>
      <c r="D865" s="149">
        <v>0</v>
      </c>
      <c r="E865" s="149">
        <v>0</v>
      </c>
      <c r="F865" s="150">
        <v>0</v>
      </c>
      <c r="G865" s="150">
        <v>0</v>
      </c>
      <c r="H865" s="151">
        <v>0</v>
      </c>
    </row>
    <row r="866" spans="1:8" ht="18" hidden="1" customHeight="1" outlineLevel="1">
      <c r="A866" s="3" t="s">
        <v>275</v>
      </c>
      <c r="B866" s="148"/>
      <c r="C866" s="149">
        <v>0</v>
      </c>
      <c r="D866" s="149">
        <v>0</v>
      </c>
      <c r="E866" s="149">
        <v>0</v>
      </c>
      <c r="F866" s="150">
        <v>0</v>
      </c>
      <c r="G866" s="150">
        <v>0</v>
      </c>
      <c r="H866" s="151">
        <v>0</v>
      </c>
    </row>
    <row r="867" spans="1:8" ht="18" hidden="1" customHeight="1" outlineLevel="1">
      <c r="A867" s="3" t="s">
        <v>205</v>
      </c>
      <c r="B867" s="148"/>
      <c r="C867" s="149">
        <v>0</v>
      </c>
      <c r="D867" s="149">
        <v>1</v>
      </c>
      <c r="E867" s="149">
        <v>0</v>
      </c>
      <c r="F867" s="150">
        <v>-10000</v>
      </c>
      <c r="G867" s="150">
        <v>0</v>
      </c>
      <c r="H867" s="151">
        <v>0</v>
      </c>
    </row>
    <row r="868" spans="1:8" ht="18" hidden="1" customHeight="1" outlineLevel="1">
      <c r="A868" s="3" t="s">
        <v>206</v>
      </c>
      <c r="B868" s="148"/>
      <c r="C868" s="149">
        <v>2</v>
      </c>
      <c r="D868" s="149">
        <v>1</v>
      </c>
      <c r="E868" s="149">
        <v>0</v>
      </c>
      <c r="F868" s="150">
        <v>0</v>
      </c>
      <c r="G868" s="150">
        <v>34</v>
      </c>
      <c r="H868" s="151">
        <v>0</v>
      </c>
    </row>
    <row r="869" spans="1:8" ht="18" hidden="1" customHeight="1" outlineLevel="1">
      <c r="A869" s="3" t="s">
        <v>268</v>
      </c>
      <c r="B869" s="148"/>
      <c r="C869" s="149">
        <v>0</v>
      </c>
      <c r="D869" s="149">
        <v>0</v>
      </c>
      <c r="E869" s="149">
        <v>0</v>
      </c>
      <c r="F869" s="150">
        <v>0</v>
      </c>
      <c r="G869" s="150">
        <v>0</v>
      </c>
      <c r="H869" s="151">
        <v>0</v>
      </c>
    </row>
    <row r="870" spans="1:8" ht="18" hidden="1" customHeight="1" outlineLevel="1">
      <c r="A870" s="3" t="s">
        <v>207</v>
      </c>
      <c r="B870" s="148"/>
      <c r="C870" s="149">
        <v>1</v>
      </c>
      <c r="D870" s="149">
        <v>1</v>
      </c>
      <c r="E870" s="149">
        <v>0</v>
      </c>
      <c r="F870" s="150">
        <v>0</v>
      </c>
      <c r="G870" s="150">
        <v>-2474</v>
      </c>
      <c r="H870" s="151">
        <v>0</v>
      </c>
    </row>
    <row r="871" spans="1:8" ht="18" hidden="1" customHeight="1" outlineLevel="1">
      <c r="A871" s="3" t="s">
        <v>270</v>
      </c>
      <c r="B871" s="148"/>
      <c r="C871" s="149">
        <v>0</v>
      </c>
      <c r="D871" s="149">
        <v>0</v>
      </c>
      <c r="E871" s="149">
        <v>0</v>
      </c>
      <c r="F871" s="150">
        <v>0</v>
      </c>
      <c r="G871" s="150">
        <v>0</v>
      </c>
      <c r="H871" s="151">
        <v>0</v>
      </c>
    </row>
    <row r="872" spans="1:8" ht="18" hidden="1" customHeight="1" outlineLevel="1">
      <c r="A872" s="3" t="s">
        <v>208</v>
      </c>
      <c r="B872" s="148"/>
      <c r="C872" s="149">
        <v>0</v>
      </c>
      <c r="D872" s="149">
        <v>2</v>
      </c>
      <c r="E872" s="149">
        <v>0</v>
      </c>
      <c r="F872" s="150">
        <v>6823.35</v>
      </c>
      <c r="G872" s="150">
        <v>-6524.5</v>
      </c>
      <c r="H872" s="151">
        <v>0</v>
      </c>
    </row>
    <row r="873" spans="1:8" ht="18" hidden="1" customHeight="1" outlineLevel="1">
      <c r="A873" s="3" t="s">
        <v>209</v>
      </c>
      <c r="B873" s="148"/>
      <c r="C873" s="149">
        <v>0</v>
      </c>
      <c r="D873" s="149">
        <v>0</v>
      </c>
      <c r="E873" s="149">
        <v>0</v>
      </c>
      <c r="F873" s="150">
        <v>0</v>
      </c>
      <c r="G873" s="150">
        <v>0</v>
      </c>
      <c r="H873" s="151">
        <v>0</v>
      </c>
    </row>
    <row r="874" spans="1:8" ht="18" hidden="1" customHeight="1" outlineLevel="1">
      <c r="A874" s="3" t="s">
        <v>454</v>
      </c>
      <c r="B874" s="148"/>
      <c r="C874" s="149">
        <v>0</v>
      </c>
      <c r="D874" s="149">
        <v>0</v>
      </c>
      <c r="E874" s="149">
        <v>0</v>
      </c>
      <c r="F874" s="150">
        <v>0</v>
      </c>
      <c r="G874" s="150">
        <v>0</v>
      </c>
      <c r="H874" s="151">
        <v>0</v>
      </c>
    </row>
    <row r="875" spans="1:8" ht="18" hidden="1" customHeight="1" outlineLevel="1">
      <c r="A875" s="3" t="s">
        <v>211</v>
      </c>
      <c r="B875" s="148"/>
      <c r="C875" s="149">
        <v>0</v>
      </c>
      <c r="D875" s="149">
        <v>0</v>
      </c>
      <c r="E875" s="149">
        <v>0</v>
      </c>
      <c r="F875" s="150">
        <v>0</v>
      </c>
      <c r="G875" s="150">
        <v>0</v>
      </c>
      <c r="H875" s="151">
        <v>0</v>
      </c>
    </row>
    <row r="876" spans="1:8" ht="18" hidden="1" customHeight="1" outlineLevel="1">
      <c r="A876" s="3" t="s">
        <v>212</v>
      </c>
      <c r="B876" s="148"/>
      <c r="C876" s="149">
        <v>0</v>
      </c>
      <c r="D876" s="149">
        <v>0</v>
      </c>
      <c r="E876" s="149">
        <v>0</v>
      </c>
      <c r="F876" s="150">
        <v>0</v>
      </c>
      <c r="G876" s="150">
        <v>0</v>
      </c>
      <c r="H876" s="151">
        <v>0</v>
      </c>
    </row>
    <row r="877" spans="1:8" ht="18" hidden="1" customHeight="1" outlineLevel="1">
      <c r="A877" s="3" t="s">
        <v>213</v>
      </c>
      <c r="B877" s="148"/>
      <c r="C877" s="149">
        <v>0</v>
      </c>
      <c r="D877" s="149">
        <v>0</v>
      </c>
      <c r="E877" s="149">
        <v>0</v>
      </c>
      <c r="F877" s="150">
        <v>0</v>
      </c>
      <c r="G877" s="150">
        <v>0</v>
      </c>
      <c r="H877" s="151">
        <v>0</v>
      </c>
    </row>
    <row r="878" spans="1:8" ht="18" hidden="1" customHeight="1" outlineLevel="1">
      <c r="A878" s="3" t="s">
        <v>214</v>
      </c>
      <c r="B878" s="148"/>
      <c r="C878" s="149">
        <v>0</v>
      </c>
      <c r="D878" s="149">
        <v>0</v>
      </c>
      <c r="E878" s="149">
        <v>0</v>
      </c>
      <c r="F878" s="150">
        <v>0</v>
      </c>
      <c r="G878" s="150">
        <v>0</v>
      </c>
      <c r="H878" s="151">
        <v>0</v>
      </c>
    </row>
    <row r="879" spans="1:8" ht="18" hidden="1" customHeight="1" outlineLevel="1">
      <c r="A879" s="3" t="s">
        <v>455</v>
      </c>
      <c r="B879" s="148"/>
      <c r="C879" s="149">
        <v>0</v>
      </c>
      <c r="D879" s="149">
        <v>0</v>
      </c>
      <c r="E879" s="149">
        <v>0</v>
      </c>
      <c r="F879" s="150">
        <v>0</v>
      </c>
      <c r="G879" s="150">
        <v>0</v>
      </c>
      <c r="H879" s="151">
        <v>0</v>
      </c>
    </row>
    <row r="880" spans="1:8" ht="18" hidden="1" customHeight="1" outlineLevel="1">
      <c r="A880" s="3" t="s">
        <v>216</v>
      </c>
      <c r="B880" s="148"/>
      <c r="C880" s="149">
        <v>0</v>
      </c>
      <c r="D880" s="149">
        <v>0</v>
      </c>
      <c r="E880" s="149">
        <v>0</v>
      </c>
      <c r="F880" s="150">
        <v>0</v>
      </c>
      <c r="G880" s="150">
        <v>0</v>
      </c>
      <c r="H880" s="151">
        <v>0</v>
      </c>
    </row>
    <row r="881" spans="1:8" ht="18" hidden="1" customHeight="1" outlineLevel="1">
      <c r="A881" s="3" t="s">
        <v>217</v>
      </c>
      <c r="B881" s="148"/>
      <c r="C881" s="149">
        <v>0</v>
      </c>
      <c r="D881" s="149">
        <v>0</v>
      </c>
      <c r="E881" s="149">
        <v>0</v>
      </c>
      <c r="F881" s="150">
        <v>0</v>
      </c>
      <c r="G881" s="150">
        <v>0</v>
      </c>
      <c r="H881" s="151">
        <v>0</v>
      </c>
    </row>
    <row r="882" spans="1:8" ht="18" hidden="1" customHeight="1" outlineLevel="1">
      <c r="A882" s="3" t="s">
        <v>218</v>
      </c>
      <c r="B882" s="148"/>
      <c r="C882" s="149">
        <v>0</v>
      </c>
      <c r="D882" s="149">
        <v>0</v>
      </c>
      <c r="E882" s="149">
        <v>0</v>
      </c>
      <c r="F882" s="150">
        <v>0</v>
      </c>
      <c r="G882" s="150">
        <v>0</v>
      </c>
      <c r="H882" s="151">
        <v>0</v>
      </c>
    </row>
    <row r="883" spans="1:8" ht="18" hidden="1" customHeight="1" outlineLevel="1">
      <c r="A883" s="3" t="s">
        <v>219</v>
      </c>
      <c r="B883" s="148"/>
      <c r="C883" s="149">
        <v>0</v>
      </c>
      <c r="D883" s="149">
        <v>0</v>
      </c>
      <c r="E883" s="149">
        <v>0</v>
      </c>
      <c r="F883" s="150">
        <v>0</v>
      </c>
      <c r="G883" s="150">
        <v>0</v>
      </c>
      <c r="H883" s="151">
        <v>0</v>
      </c>
    </row>
    <row r="884" spans="1:8" ht="18" hidden="1" customHeight="1" outlineLevel="1">
      <c r="A884" s="3" t="s">
        <v>220</v>
      </c>
      <c r="B884" s="148"/>
      <c r="C884" s="149">
        <v>0</v>
      </c>
      <c r="D884" s="149">
        <v>0</v>
      </c>
      <c r="E884" s="149">
        <v>0</v>
      </c>
      <c r="F884" s="150">
        <v>0</v>
      </c>
      <c r="G884" s="150">
        <v>0</v>
      </c>
      <c r="H884" s="151">
        <v>0</v>
      </c>
    </row>
    <row r="885" spans="1:8" ht="18" customHeight="1" collapsed="1">
      <c r="A885" s="3"/>
      <c r="B885" s="148" t="s">
        <v>388</v>
      </c>
      <c r="C885" s="152">
        <f>SUM(C861:C884)</f>
        <v>4</v>
      </c>
      <c r="D885" s="152">
        <f t="shared" ref="D885:F885" si="53">SUM(D861:D884)</f>
        <v>5</v>
      </c>
      <c r="E885" s="152">
        <f t="shared" si="53"/>
        <v>0</v>
      </c>
      <c r="F885" s="153">
        <f t="shared" si="53"/>
        <v>-3176.6499999999996</v>
      </c>
      <c r="G885" s="153">
        <f>SUM(G861:G884)</f>
        <v>-8964.5</v>
      </c>
      <c r="H885" s="154">
        <f t="shared" ref="H885" si="54">SUM(H861:H884)</f>
        <v>0</v>
      </c>
    </row>
    <row r="886" spans="1:8" ht="18" hidden="1" customHeight="1" outlineLevel="1">
      <c r="A886" s="3" t="s">
        <v>273</v>
      </c>
      <c r="B886" s="148"/>
      <c r="C886" s="149">
        <v>0</v>
      </c>
      <c r="D886" s="149">
        <v>0</v>
      </c>
      <c r="E886" s="149">
        <v>0</v>
      </c>
      <c r="F886" s="150">
        <v>0</v>
      </c>
      <c r="G886" s="150">
        <v>0</v>
      </c>
      <c r="H886" s="151">
        <v>0</v>
      </c>
    </row>
    <row r="887" spans="1:8" ht="18" hidden="1" customHeight="1" outlineLevel="1">
      <c r="A887" s="3" t="s">
        <v>203</v>
      </c>
      <c r="B887" s="148"/>
      <c r="C887" s="149">
        <v>60</v>
      </c>
      <c r="D887" s="149">
        <v>55</v>
      </c>
      <c r="E887" s="149">
        <v>0</v>
      </c>
      <c r="F887" s="150">
        <v>300381.57</v>
      </c>
      <c r="G887" s="150">
        <v>342196.82</v>
      </c>
      <c r="H887" s="151">
        <v>0</v>
      </c>
    </row>
    <row r="888" spans="1:8" ht="18" hidden="1" customHeight="1" outlineLevel="1">
      <c r="A888" s="3" t="s">
        <v>204</v>
      </c>
      <c r="B888" s="148"/>
      <c r="C888" s="149">
        <v>9</v>
      </c>
      <c r="D888" s="149">
        <v>9</v>
      </c>
      <c r="E888" s="149">
        <v>0</v>
      </c>
      <c r="F888" s="150">
        <v>30634</v>
      </c>
      <c r="G888" s="150">
        <v>67749</v>
      </c>
      <c r="H888" s="151">
        <v>0</v>
      </c>
    </row>
    <row r="889" spans="1:8" ht="18" hidden="1" customHeight="1" outlineLevel="1">
      <c r="A889" s="3" t="s">
        <v>267</v>
      </c>
      <c r="B889" s="148"/>
      <c r="C889" s="149">
        <v>0</v>
      </c>
      <c r="D889" s="149">
        <v>0</v>
      </c>
      <c r="E889" s="149">
        <v>0</v>
      </c>
      <c r="F889" s="150">
        <v>0</v>
      </c>
      <c r="G889" s="150">
        <v>0</v>
      </c>
      <c r="H889" s="151">
        <v>0</v>
      </c>
    </row>
    <row r="890" spans="1:8" ht="18" hidden="1" customHeight="1" outlineLevel="1">
      <c r="A890" s="3" t="s">
        <v>274</v>
      </c>
      <c r="B890" s="148"/>
      <c r="C890" s="149">
        <v>0</v>
      </c>
      <c r="D890" s="149">
        <v>0</v>
      </c>
      <c r="E890" s="149">
        <v>0</v>
      </c>
      <c r="F890" s="150">
        <v>0</v>
      </c>
      <c r="G890" s="150">
        <v>0</v>
      </c>
      <c r="H890" s="151">
        <v>0</v>
      </c>
    </row>
    <row r="891" spans="1:8" ht="18" hidden="1" customHeight="1" outlineLevel="1">
      <c r="A891" s="3" t="s">
        <v>275</v>
      </c>
      <c r="B891" s="148"/>
      <c r="C891" s="149">
        <v>0</v>
      </c>
      <c r="D891" s="149">
        <v>0</v>
      </c>
      <c r="E891" s="149">
        <v>0</v>
      </c>
      <c r="F891" s="150">
        <v>0</v>
      </c>
      <c r="G891" s="150">
        <v>0</v>
      </c>
      <c r="H891" s="151">
        <v>0</v>
      </c>
    </row>
    <row r="892" spans="1:8" ht="18" hidden="1" customHeight="1" outlineLevel="1">
      <c r="A892" s="3" t="s">
        <v>205</v>
      </c>
      <c r="B892" s="148"/>
      <c r="C892" s="149">
        <v>76</v>
      </c>
      <c r="D892" s="149">
        <v>114</v>
      </c>
      <c r="E892" s="149">
        <v>0</v>
      </c>
      <c r="F892" s="150">
        <v>15724.559999999998</v>
      </c>
      <c r="G892" s="150">
        <v>207692.51</v>
      </c>
      <c r="H892" s="151">
        <v>0</v>
      </c>
    </row>
    <row r="893" spans="1:8" ht="18" hidden="1" customHeight="1" outlineLevel="1">
      <c r="A893" s="3" t="s">
        <v>206</v>
      </c>
      <c r="B893" s="148"/>
      <c r="C893" s="149">
        <v>16</v>
      </c>
      <c r="D893" s="149">
        <v>13</v>
      </c>
      <c r="E893" s="149">
        <v>0</v>
      </c>
      <c r="F893" s="150">
        <v>-24481.26</v>
      </c>
      <c r="G893" s="150">
        <v>53870.5</v>
      </c>
      <c r="H893" s="151">
        <v>0</v>
      </c>
    </row>
    <row r="894" spans="1:8" ht="18" hidden="1" customHeight="1" outlineLevel="1">
      <c r="A894" s="3" t="s">
        <v>268</v>
      </c>
      <c r="B894" s="148"/>
      <c r="C894" s="149">
        <v>0</v>
      </c>
      <c r="D894" s="149">
        <v>0</v>
      </c>
      <c r="E894" s="149">
        <v>0</v>
      </c>
      <c r="F894" s="150">
        <v>0</v>
      </c>
      <c r="G894" s="150">
        <v>0</v>
      </c>
      <c r="H894" s="151">
        <v>0</v>
      </c>
    </row>
    <row r="895" spans="1:8" ht="18" hidden="1" customHeight="1" outlineLevel="1">
      <c r="A895" s="3" t="s">
        <v>207</v>
      </c>
      <c r="B895" s="148"/>
      <c r="C895" s="149">
        <v>281</v>
      </c>
      <c r="D895" s="149">
        <v>239</v>
      </c>
      <c r="E895" s="149">
        <v>0</v>
      </c>
      <c r="F895" s="150">
        <v>668337.64000000013</v>
      </c>
      <c r="G895" s="150">
        <v>906893.38</v>
      </c>
      <c r="H895" s="151">
        <v>0</v>
      </c>
    </row>
    <row r="896" spans="1:8" ht="18" hidden="1" customHeight="1" outlineLevel="1">
      <c r="A896" s="3" t="s">
        <v>270</v>
      </c>
      <c r="B896" s="148"/>
      <c r="C896" s="149">
        <v>0</v>
      </c>
      <c r="D896" s="149">
        <v>0</v>
      </c>
      <c r="E896" s="149">
        <v>0</v>
      </c>
      <c r="F896" s="150">
        <v>0</v>
      </c>
      <c r="G896" s="150">
        <v>0</v>
      </c>
      <c r="H896" s="151">
        <v>0</v>
      </c>
    </row>
    <row r="897" spans="1:8" ht="18" hidden="1" customHeight="1" outlineLevel="1">
      <c r="A897" s="3" t="s">
        <v>208</v>
      </c>
      <c r="B897" s="148"/>
      <c r="C897" s="149">
        <v>0</v>
      </c>
      <c r="D897" s="149">
        <v>0</v>
      </c>
      <c r="E897" s="149">
        <v>0</v>
      </c>
      <c r="F897" s="150">
        <v>0</v>
      </c>
      <c r="G897" s="150">
        <v>0</v>
      </c>
      <c r="H897" s="151">
        <v>0</v>
      </c>
    </row>
    <row r="898" spans="1:8" ht="18" hidden="1" customHeight="1" outlineLevel="1">
      <c r="A898" s="3" t="s">
        <v>209</v>
      </c>
      <c r="B898" s="148"/>
      <c r="C898" s="149">
        <v>0</v>
      </c>
      <c r="D898" s="149">
        <v>0</v>
      </c>
      <c r="E898" s="149">
        <v>0</v>
      </c>
      <c r="F898" s="150">
        <v>0</v>
      </c>
      <c r="G898" s="150">
        <v>0</v>
      </c>
      <c r="H898" s="151">
        <v>0</v>
      </c>
    </row>
    <row r="899" spans="1:8" ht="18" hidden="1" customHeight="1" outlineLevel="1">
      <c r="A899" s="3" t="s">
        <v>454</v>
      </c>
      <c r="B899" s="148"/>
      <c r="C899" s="149">
        <v>1</v>
      </c>
      <c r="D899" s="149">
        <v>0</v>
      </c>
      <c r="E899" s="149">
        <v>0</v>
      </c>
      <c r="F899" s="150">
        <v>0</v>
      </c>
      <c r="G899" s="150">
        <v>0</v>
      </c>
      <c r="H899" s="151">
        <v>0</v>
      </c>
    </row>
    <row r="900" spans="1:8" ht="18" hidden="1" customHeight="1" outlineLevel="1">
      <c r="A900" s="3" t="s">
        <v>211</v>
      </c>
      <c r="B900" s="148"/>
      <c r="C900" s="149">
        <v>14</v>
      </c>
      <c r="D900" s="149">
        <v>16</v>
      </c>
      <c r="E900" s="149">
        <v>0</v>
      </c>
      <c r="F900" s="150">
        <v>-31015.030000000002</v>
      </c>
      <c r="G900" s="150">
        <v>-1137.7</v>
      </c>
      <c r="H900" s="151">
        <v>0</v>
      </c>
    </row>
    <row r="901" spans="1:8" ht="18" hidden="1" customHeight="1" outlineLevel="1">
      <c r="A901" s="3" t="s">
        <v>212</v>
      </c>
      <c r="B901" s="148"/>
      <c r="C901" s="149">
        <v>2</v>
      </c>
      <c r="D901" s="149">
        <v>1</v>
      </c>
      <c r="E901" s="149">
        <v>1</v>
      </c>
      <c r="F901" s="150">
        <v>0</v>
      </c>
      <c r="G901" s="150">
        <v>500</v>
      </c>
      <c r="H901" s="151">
        <v>0</v>
      </c>
    </row>
    <row r="902" spans="1:8" ht="18" hidden="1" customHeight="1" outlineLevel="1">
      <c r="A902" s="3" t="s">
        <v>213</v>
      </c>
      <c r="B902" s="148"/>
      <c r="C902" s="149">
        <v>0</v>
      </c>
      <c r="D902" s="149">
        <v>0</v>
      </c>
      <c r="E902" s="149">
        <v>0</v>
      </c>
      <c r="F902" s="150">
        <v>0</v>
      </c>
      <c r="G902" s="150">
        <v>0</v>
      </c>
      <c r="H902" s="151">
        <v>0</v>
      </c>
    </row>
    <row r="903" spans="1:8" ht="18" hidden="1" customHeight="1" outlineLevel="1">
      <c r="A903" s="3" t="s">
        <v>214</v>
      </c>
      <c r="B903" s="148"/>
      <c r="C903" s="149">
        <v>14</v>
      </c>
      <c r="D903" s="149">
        <v>1</v>
      </c>
      <c r="E903" s="149">
        <v>10</v>
      </c>
      <c r="F903" s="150">
        <v>0</v>
      </c>
      <c r="G903" s="150">
        <v>8722</v>
      </c>
      <c r="H903" s="151">
        <v>-5000</v>
      </c>
    </row>
    <row r="904" spans="1:8" ht="18" hidden="1" customHeight="1" outlineLevel="1">
      <c r="A904" s="3" t="s">
        <v>455</v>
      </c>
      <c r="B904" s="148"/>
      <c r="C904" s="149">
        <v>2</v>
      </c>
      <c r="D904" s="149">
        <v>0</v>
      </c>
      <c r="E904" s="149">
        <v>0</v>
      </c>
      <c r="F904" s="150">
        <v>50000</v>
      </c>
      <c r="G904" s="150">
        <v>25000</v>
      </c>
      <c r="H904" s="151">
        <v>0</v>
      </c>
    </row>
    <row r="905" spans="1:8" ht="18" hidden="1" customHeight="1" outlineLevel="1">
      <c r="A905" s="3" t="s">
        <v>216</v>
      </c>
      <c r="B905" s="148"/>
      <c r="C905" s="149">
        <v>0</v>
      </c>
      <c r="D905" s="149">
        <v>0</v>
      </c>
      <c r="E905" s="149">
        <v>0</v>
      </c>
      <c r="F905" s="150">
        <v>0</v>
      </c>
      <c r="G905" s="150">
        <v>0</v>
      </c>
      <c r="H905" s="151">
        <v>0</v>
      </c>
    </row>
    <row r="906" spans="1:8" ht="18" hidden="1" customHeight="1" outlineLevel="1">
      <c r="A906" s="3" t="s">
        <v>217</v>
      </c>
      <c r="B906" s="148"/>
      <c r="C906" s="149">
        <v>0</v>
      </c>
      <c r="D906" s="149">
        <v>0</v>
      </c>
      <c r="E906" s="149">
        <v>0</v>
      </c>
      <c r="F906" s="150">
        <v>-31215</v>
      </c>
      <c r="G906" s="150">
        <v>-4877</v>
      </c>
      <c r="H906" s="151">
        <v>0</v>
      </c>
    </row>
    <row r="907" spans="1:8" ht="18" hidden="1" customHeight="1" outlineLevel="1">
      <c r="A907" s="3" t="s">
        <v>218</v>
      </c>
      <c r="B907" s="148"/>
      <c r="C907" s="149">
        <v>373</v>
      </c>
      <c r="D907" s="149">
        <v>94</v>
      </c>
      <c r="E907" s="149">
        <v>11</v>
      </c>
      <c r="F907" s="150">
        <v>519007.42</v>
      </c>
      <c r="G907" s="150">
        <v>288786.84999999998</v>
      </c>
      <c r="H907" s="151">
        <v>94830.63</v>
      </c>
    </row>
    <row r="908" spans="1:8" ht="18" hidden="1" customHeight="1" outlineLevel="1">
      <c r="A908" s="3" t="s">
        <v>219</v>
      </c>
      <c r="B908" s="148"/>
      <c r="C908" s="149">
        <v>12</v>
      </c>
      <c r="D908" s="149">
        <v>3</v>
      </c>
      <c r="E908" s="149">
        <v>0</v>
      </c>
      <c r="F908" s="150">
        <v>3633.17</v>
      </c>
      <c r="G908" s="150">
        <v>29055.799999999996</v>
      </c>
      <c r="H908" s="151">
        <v>0</v>
      </c>
    </row>
    <row r="909" spans="1:8" ht="18" hidden="1" customHeight="1" outlineLevel="1">
      <c r="A909" s="3" t="s">
        <v>220</v>
      </c>
      <c r="B909" s="148"/>
      <c r="C909" s="149">
        <v>0</v>
      </c>
      <c r="D909" s="149">
        <v>0</v>
      </c>
      <c r="E909" s="149">
        <v>0</v>
      </c>
      <c r="F909" s="150">
        <v>0</v>
      </c>
      <c r="G909" s="150">
        <v>0</v>
      </c>
      <c r="H909" s="151">
        <v>0</v>
      </c>
    </row>
    <row r="910" spans="1:8" ht="18" customHeight="1" collapsed="1">
      <c r="A910" s="3"/>
      <c r="B910" s="148" t="s">
        <v>389</v>
      </c>
      <c r="C910" s="152">
        <f>SUM(C886:C909)</f>
        <v>860</v>
      </c>
      <c r="D910" s="152">
        <f t="shared" ref="D910:F910" si="55">SUM(D886:D909)</f>
        <v>545</v>
      </c>
      <c r="E910" s="152">
        <f t="shared" si="55"/>
        <v>22</v>
      </c>
      <c r="F910" s="153">
        <f t="shared" si="55"/>
        <v>1501007.07</v>
      </c>
      <c r="G910" s="153">
        <f>SUM(G886:G909)</f>
        <v>1924452.16</v>
      </c>
      <c r="H910" s="154">
        <f t="shared" ref="H910" si="56">SUM(H886:H909)</f>
        <v>89830.63</v>
      </c>
    </row>
    <row r="911" spans="1:8" ht="18" hidden="1" customHeight="1" outlineLevel="1">
      <c r="A911" s="3" t="s">
        <v>273</v>
      </c>
      <c r="B911" s="148"/>
      <c r="C911" s="152">
        <v>0</v>
      </c>
      <c r="D911" s="152">
        <v>0</v>
      </c>
      <c r="E911" s="152">
        <v>0</v>
      </c>
      <c r="F911" s="153">
        <v>0</v>
      </c>
      <c r="G911" s="153">
        <v>0</v>
      </c>
      <c r="H911" s="154">
        <v>0</v>
      </c>
    </row>
    <row r="912" spans="1:8" ht="18" hidden="1" customHeight="1" outlineLevel="1">
      <c r="A912" s="3" t="s">
        <v>203</v>
      </c>
      <c r="B912" s="148"/>
      <c r="C912" s="152">
        <v>0</v>
      </c>
      <c r="D912" s="152">
        <v>0</v>
      </c>
      <c r="E912" s="152">
        <v>0</v>
      </c>
      <c r="F912" s="153">
        <v>0</v>
      </c>
      <c r="G912" s="153">
        <v>0</v>
      </c>
      <c r="H912" s="154">
        <v>0</v>
      </c>
    </row>
    <row r="913" spans="1:8" ht="18" hidden="1" customHeight="1" outlineLevel="1">
      <c r="A913" s="3" t="s">
        <v>204</v>
      </c>
      <c r="B913" s="148"/>
      <c r="C913" s="152">
        <v>1</v>
      </c>
      <c r="D913" s="152">
        <v>1</v>
      </c>
      <c r="E913" s="152">
        <v>0</v>
      </c>
      <c r="F913" s="153">
        <v>-125000</v>
      </c>
      <c r="G913" s="153">
        <v>3111</v>
      </c>
      <c r="H913" s="154">
        <v>0</v>
      </c>
    </row>
    <row r="914" spans="1:8" ht="18" hidden="1" customHeight="1" outlineLevel="1">
      <c r="A914" s="3" t="s">
        <v>267</v>
      </c>
      <c r="B914" s="148"/>
      <c r="C914" s="152">
        <v>0</v>
      </c>
      <c r="D914" s="152">
        <v>0</v>
      </c>
      <c r="E914" s="152">
        <v>0</v>
      </c>
      <c r="F914" s="153">
        <v>0</v>
      </c>
      <c r="G914" s="153">
        <v>0</v>
      </c>
      <c r="H914" s="154">
        <v>0</v>
      </c>
    </row>
    <row r="915" spans="1:8" ht="18" hidden="1" customHeight="1" outlineLevel="1">
      <c r="A915" s="3" t="s">
        <v>274</v>
      </c>
      <c r="B915" s="148"/>
      <c r="C915" s="152">
        <v>0</v>
      </c>
      <c r="D915" s="152">
        <v>0</v>
      </c>
      <c r="E915" s="152">
        <v>0</v>
      </c>
      <c r="F915" s="153">
        <v>0</v>
      </c>
      <c r="G915" s="153">
        <v>0</v>
      </c>
      <c r="H915" s="154">
        <v>0</v>
      </c>
    </row>
    <row r="916" spans="1:8" ht="18" hidden="1" customHeight="1" outlineLevel="1">
      <c r="A916" s="3" t="s">
        <v>275</v>
      </c>
      <c r="B916" s="148"/>
      <c r="C916" s="152">
        <v>0</v>
      </c>
      <c r="D916" s="152">
        <v>0</v>
      </c>
      <c r="E916" s="152">
        <v>0</v>
      </c>
      <c r="F916" s="153">
        <v>0</v>
      </c>
      <c r="G916" s="153">
        <v>0</v>
      </c>
      <c r="H916" s="154">
        <v>0</v>
      </c>
    </row>
    <row r="917" spans="1:8" ht="18" hidden="1" customHeight="1" outlineLevel="1">
      <c r="A917" s="3" t="s">
        <v>205</v>
      </c>
      <c r="B917" s="148"/>
      <c r="C917" s="152">
        <v>0</v>
      </c>
      <c r="D917" s="152">
        <v>0</v>
      </c>
      <c r="E917" s="152">
        <v>0</v>
      </c>
      <c r="F917" s="153">
        <v>0</v>
      </c>
      <c r="G917" s="153">
        <v>0</v>
      </c>
      <c r="H917" s="154">
        <v>0</v>
      </c>
    </row>
    <row r="918" spans="1:8" ht="18" hidden="1" customHeight="1" outlineLevel="1">
      <c r="A918" s="3" t="s">
        <v>206</v>
      </c>
      <c r="B918" s="148"/>
      <c r="C918" s="152">
        <v>0</v>
      </c>
      <c r="D918" s="152">
        <v>0</v>
      </c>
      <c r="E918" s="152">
        <v>0</v>
      </c>
      <c r="F918" s="153">
        <v>0</v>
      </c>
      <c r="G918" s="153">
        <v>0</v>
      </c>
      <c r="H918" s="154">
        <v>0</v>
      </c>
    </row>
    <row r="919" spans="1:8" ht="18" hidden="1" customHeight="1" outlineLevel="1">
      <c r="A919" s="3" t="s">
        <v>268</v>
      </c>
      <c r="B919" s="148"/>
      <c r="C919" s="152">
        <v>0</v>
      </c>
      <c r="D919" s="152">
        <v>0</v>
      </c>
      <c r="E919" s="152">
        <v>0</v>
      </c>
      <c r="F919" s="153">
        <v>0</v>
      </c>
      <c r="G919" s="153">
        <v>0</v>
      </c>
      <c r="H919" s="154">
        <v>0</v>
      </c>
    </row>
    <row r="920" spans="1:8" ht="18" hidden="1" customHeight="1" outlineLevel="1">
      <c r="A920" s="3" t="s">
        <v>207</v>
      </c>
      <c r="B920" s="148"/>
      <c r="C920" s="152">
        <v>0</v>
      </c>
      <c r="D920" s="152">
        <v>0</v>
      </c>
      <c r="E920" s="152">
        <v>0</v>
      </c>
      <c r="F920" s="153">
        <v>0</v>
      </c>
      <c r="G920" s="153">
        <v>0</v>
      </c>
      <c r="H920" s="154">
        <v>0</v>
      </c>
    </row>
    <row r="921" spans="1:8" ht="18" hidden="1" customHeight="1" outlineLevel="1">
      <c r="A921" s="3" t="s">
        <v>270</v>
      </c>
      <c r="B921" s="148"/>
      <c r="C921" s="152">
        <v>0</v>
      </c>
      <c r="D921" s="152">
        <v>0</v>
      </c>
      <c r="E921" s="152">
        <v>0</v>
      </c>
      <c r="F921" s="153">
        <v>0</v>
      </c>
      <c r="G921" s="153">
        <v>0</v>
      </c>
      <c r="H921" s="154">
        <v>0</v>
      </c>
    </row>
    <row r="922" spans="1:8" ht="18" hidden="1" customHeight="1" outlineLevel="1">
      <c r="A922" s="3" t="s">
        <v>208</v>
      </c>
      <c r="B922" s="148"/>
      <c r="C922" s="152">
        <v>0</v>
      </c>
      <c r="D922" s="152">
        <v>0</v>
      </c>
      <c r="E922" s="152">
        <v>0</v>
      </c>
      <c r="F922" s="153">
        <v>0</v>
      </c>
      <c r="G922" s="153">
        <v>0</v>
      </c>
      <c r="H922" s="154">
        <v>0</v>
      </c>
    </row>
    <row r="923" spans="1:8" ht="18" hidden="1" customHeight="1" outlineLevel="1">
      <c r="A923" s="3" t="s">
        <v>209</v>
      </c>
      <c r="B923" s="148"/>
      <c r="C923" s="152">
        <v>0</v>
      </c>
      <c r="D923" s="152">
        <v>0</v>
      </c>
      <c r="E923" s="152">
        <v>0</v>
      </c>
      <c r="F923" s="153">
        <v>0</v>
      </c>
      <c r="G923" s="153">
        <v>0</v>
      </c>
      <c r="H923" s="154">
        <v>0</v>
      </c>
    </row>
    <row r="924" spans="1:8" ht="18" hidden="1" customHeight="1" outlineLevel="1">
      <c r="A924" s="3" t="s">
        <v>454</v>
      </c>
      <c r="B924" s="148"/>
      <c r="C924" s="152">
        <v>0</v>
      </c>
      <c r="D924" s="152">
        <v>0</v>
      </c>
      <c r="E924" s="152">
        <v>0</v>
      </c>
      <c r="F924" s="153">
        <v>0</v>
      </c>
      <c r="G924" s="153">
        <v>0</v>
      </c>
      <c r="H924" s="154">
        <v>0</v>
      </c>
    </row>
    <row r="925" spans="1:8" ht="18" hidden="1" customHeight="1" outlineLevel="1">
      <c r="A925" s="3" t="s">
        <v>211</v>
      </c>
      <c r="B925" s="148"/>
      <c r="C925" s="152">
        <v>0</v>
      </c>
      <c r="D925" s="152">
        <v>0</v>
      </c>
      <c r="E925" s="152">
        <v>0</v>
      </c>
      <c r="F925" s="153">
        <v>0</v>
      </c>
      <c r="G925" s="153">
        <v>0</v>
      </c>
      <c r="H925" s="154">
        <v>0</v>
      </c>
    </row>
    <row r="926" spans="1:8" ht="18" hidden="1" customHeight="1" outlineLevel="1">
      <c r="A926" s="3" t="s">
        <v>212</v>
      </c>
      <c r="B926" s="148"/>
      <c r="C926" s="152">
        <v>0</v>
      </c>
      <c r="D926" s="152">
        <v>0</v>
      </c>
      <c r="E926" s="152">
        <v>0</v>
      </c>
      <c r="F926" s="153">
        <v>0</v>
      </c>
      <c r="G926" s="153">
        <v>0</v>
      </c>
      <c r="H926" s="154">
        <v>0</v>
      </c>
    </row>
    <row r="927" spans="1:8" ht="18" hidden="1" customHeight="1" outlineLevel="1">
      <c r="A927" s="3" t="s">
        <v>213</v>
      </c>
      <c r="B927" s="148"/>
      <c r="C927" s="152">
        <v>0</v>
      </c>
      <c r="D927" s="152">
        <v>0</v>
      </c>
      <c r="E927" s="152">
        <v>0</v>
      </c>
      <c r="F927" s="153">
        <v>0</v>
      </c>
      <c r="G927" s="153">
        <v>0</v>
      </c>
      <c r="H927" s="154">
        <v>0</v>
      </c>
    </row>
    <row r="928" spans="1:8" ht="18" hidden="1" customHeight="1" outlineLevel="1">
      <c r="A928" s="3" t="s">
        <v>214</v>
      </c>
      <c r="B928" s="148"/>
      <c r="C928" s="152">
        <v>0</v>
      </c>
      <c r="D928" s="152">
        <v>0</v>
      </c>
      <c r="E928" s="152">
        <v>0</v>
      </c>
      <c r="F928" s="153">
        <v>0</v>
      </c>
      <c r="G928" s="153">
        <v>0</v>
      </c>
      <c r="H928" s="154">
        <v>0</v>
      </c>
    </row>
    <row r="929" spans="1:8" ht="18" hidden="1" customHeight="1" outlineLevel="1">
      <c r="A929" s="3" t="s">
        <v>455</v>
      </c>
      <c r="B929" s="148"/>
      <c r="C929" s="152">
        <v>0</v>
      </c>
      <c r="D929" s="152">
        <v>0</v>
      </c>
      <c r="E929" s="152">
        <v>0</v>
      </c>
      <c r="F929" s="153">
        <v>0</v>
      </c>
      <c r="G929" s="153">
        <v>0</v>
      </c>
      <c r="H929" s="154">
        <v>0</v>
      </c>
    </row>
    <row r="930" spans="1:8" ht="18" hidden="1" customHeight="1" outlineLevel="1">
      <c r="A930" s="3" t="s">
        <v>216</v>
      </c>
      <c r="B930" s="148"/>
      <c r="C930" s="152">
        <v>0</v>
      </c>
      <c r="D930" s="152">
        <v>0</v>
      </c>
      <c r="E930" s="152">
        <v>0</v>
      </c>
      <c r="F930" s="153">
        <v>0</v>
      </c>
      <c r="G930" s="153">
        <v>0</v>
      </c>
      <c r="H930" s="154">
        <v>0</v>
      </c>
    </row>
    <row r="931" spans="1:8" ht="18" hidden="1" customHeight="1" outlineLevel="1">
      <c r="A931" s="3" t="s">
        <v>217</v>
      </c>
      <c r="B931" s="148"/>
      <c r="C931" s="152">
        <v>0</v>
      </c>
      <c r="D931" s="152">
        <v>0</v>
      </c>
      <c r="E931" s="152">
        <v>0</v>
      </c>
      <c r="F931" s="153">
        <v>0</v>
      </c>
      <c r="G931" s="153">
        <v>0</v>
      </c>
      <c r="H931" s="154">
        <v>0</v>
      </c>
    </row>
    <row r="932" spans="1:8" ht="18" hidden="1" customHeight="1" outlineLevel="1">
      <c r="A932" s="3" t="s">
        <v>218</v>
      </c>
      <c r="B932" s="148"/>
      <c r="C932" s="152">
        <v>0</v>
      </c>
      <c r="D932" s="152">
        <v>0</v>
      </c>
      <c r="E932" s="152">
        <v>0</v>
      </c>
      <c r="F932" s="153">
        <v>0</v>
      </c>
      <c r="G932" s="153">
        <v>0</v>
      </c>
      <c r="H932" s="154">
        <v>0</v>
      </c>
    </row>
    <row r="933" spans="1:8" ht="18" hidden="1" customHeight="1" outlineLevel="1">
      <c r="A933" s="3" t="s">
        <v>219</v>
      </c>
      <c r="B933" s="148"/>
      <c r="C933" s="152">
        <v>0</v>
      </c>
      <c r="D933" s="152">
        <v>0</v>
      </c>
      <c r="E933" s="152">
        <v>0</v>
      </c>
      <c r="F933" s="153">
        <v>0</v>
      </c>
      <c r="G933" s="153">
        <v>0</v>
      </c>
      <c r="H933" s="154">
        <v>0</v>
      </c>
    </row>
    <row r="934" spans="1:8" ht="18" hidden="1" customHeight="1" outlineLevel="1">
      <c r="A934" s="3" t="s">
        <v>220</v>
      </c>
      <c r="B934" s="148"/>
      <c r="C934" s="152">
        <v>0</v>
      </c>
      <c r="D934" s="152">
        <v>0</v>
      </c>
      <c r="E934" s="152">
        <v>0</v>
      </c>
      <c r="F934" s="153">
        <v>0</v>
      </c>
      <c r="G934" s="153">
        <v>0</v>
      </c>
      <c r="H934" s="154">
        <v>0</v>
      </c>
    </row>
    <row r="935" spans="1:8" ht="18" customHeight="1" collapsed="1">
      <c r="A935" s="3"/>
      <c r="B935" s="148" t="s">
        <v>390</v>
      </c>
      <c r="C935" s="152">
        <f>SUM(C911:C934)</f>
        <v>1</v>
      </c>
      <c r="D935" s="152">
        <f t="shared" ref="D935:F935" si="57">SUM(D911:D934)</f>
        <v>1</v>
      </c>
      <c r="E935" s="152">
        <f t="shared" si="57"/>
        <v>0</v>
      </c>
      <c r="F935" s="153">
        <f t="shared" si="57"/>
        <v>-125000</v>
      </c>
      <c r="G935" s="153">
        <f>SUM(G911:G934)</f>
        <v>3111</v>
      </c>
      <c r="H935" s="154">
        <f t="shared" ref="H935" si="58">SUM(H911:H934)</f>
        <v>0</v>
      </c>
    </row>
    <row r="936" spans="1:8" ht="18" hidden="1" customHeight="1" outlineLevel="1">
      <c r="A936" s="3" t="s">
        <v>273</v>
      </c>
      <c r="B936" s="148"/>
      <c r="C936" s="149">
        <v>0</v>
      </c>
      <c r="D936" s="149">
        <v>0</v>
      </c>
      <c r="E936" s="149">
        <v>0</v>
      </c>
      <c r="F936" s="150">
        <v>0</v>
      </c>
      <c r="G936" s="150">
        <v>0</v>
      </c>
      <c r="H936" s="151">
        <v>0</v>
      </c>
    </row>
    <row r="937" spans="1:8" ht="18" hidden="1" customHeight="1" outlineLevel="1">
      <c r="A937" s="3" t="s">
        <v>203</v>
      </c>
      <c r="B937" s="148"/>
      <c r="C937" s="149">
        <v>0</v>
      </c>
      <c r="D937" s="149">
        <v>0</v>
      </c>
      <c r="E937" s="149">
        <v>0</v>
      </c>
      <c r="F937" s="150">
        <v>0</v>
      </c>
      <c r="G937" s="150">
        <v>0</v>
      </c>
      <c r="H937" s="151">
        <v>0</v>
      </c>
    </row>
    <row r="938" spans="1:8" ht="18" hidden="1" customHeight="1" outlineLevel="1">
      <c r="A938" s="3" t="s">
        <v>204</v>
      </c>
      <c r="B938" s="148"/>
      <c r="C938" s="149">
        <v>0</v>
      </c>
      <c r="D938" s="149">
        <v>0</v>
      </c>
      <c r="E938" s="149">
        <v>0</v>
      </c>
      <c r="F938" s="150">
        <v>0</v>
      </c>
      <c r="G938" s="150">
        <v>0</v>
      </c>
      <c r="H938" s="151">
        <v>0</v>
      </c>
    </row>
    <row r="939" spans="1:8" ht="18" hidden="1" customHeight="1" outlineLevel="1">
      <c r="A939" s="3" t="s">
        <v>267</v>
      </c>
      <c r="B939" s="148"/>
      <c r="C939" s="149">
        <v>0</v>
      </c>
      <c r="D939" s="149">
        <v>0</v>
      </c>
      <c r="E939" s="149">
        <v>0</v>
      </c>
      <c r="F939" s="150">
        <v>0</v>
      </c>
      <c r="G939" s="150">
        <v>0</v>
      </c>
      <c r="H939" s="151">
        <v>0</v>
      </c>
    </row>
    <row r="940" spans="1:8" ht="18" hidden="1" customHeight="1" outlineLevel="1">
      <c r="A940" s="3" t="s">
        <v>274</v>
      </c>
      <c r="B940" s="148"/>
      <c r="C940" s="149">
        <v>0</v>
      </c>
      <c r="D940" s="149">
        <v>0</v>
      </c>
      <c r="E940" s="149">
        <v>0</v>
      </c>
      <c r="F940" s="150">
        <v>0</v>
      </c>
      <c r="G940" s="150">
        <v>0</v>
      </c>
      <c r="H940" s="151">
        <v>0</v>
      </c>
    </row>
    <row r="941" spans="1:8" ht="18" hidden="1" customHeight="1" outlineLevel="1">
      <c r="A941" s="3" t="s">
        <v>275</v>
      </c>
      <c r="B941" s="148"/>
      <c r="C941" s="149">
        <v>0</v>
      </c>
      <c r="D941" s="149">
        <v>0</v>
      </c>
      <c r="E941" s="149">
        <v>0</v>
      </c>
      <c r="F941" s="150">
        <v>0</v>
      </c>
      <c r="G941" s="150">
        <v>0</v>
      </c>
      <c r="H941" s="151">
        <v>0</v>
      </c>
    </row>
    <row r="942" spans="1:8" ht="18" hidden="1" customHeight="1" outlineLevel="1">
      <c r="A942" s="3" t="s">
        <v>205</v>
      </c>
      <c r="B942" s="148"/>
      <c r="C942" s="149">
        <v>1</v>
      </c>
      <c r="D942" s="149">
        <v>1</v>
      </c>
      <c r="E942" s="149">
        <v>0</v>
      </c>
      <c r="F942" s="150">
        <v>0</v>
      </c>
      <c r="G942" s="150">
        <v>20724</v>
      </c>
      <c r="H942" s="151">
        <v>0</v>
      </c>
    </row>
    <row r="943" spans="1:8" ht="18" hidden="1" customHeight="1" outlineLevel="1">
      <c r="A943" s="3" t="s">
        <v>206</v>
      </c>
      <c r="B943" s="148"/>
      <c r="C943" s="149">
        <v>0</v>
      </c>
      <c r="D943" s="149">
        <v>0</v>
      </c>
      <c r="E943" s="149">
        <v>0</v>
      </c>
      <c r="F943" s="150">
        <v>0</v>
      </c>
      <c r="G943" s="150">
        <v>0</v>
      </c>
      <c r="H943" s="151">
        <v>0</v>
      </c>
    </row>
    <row r="944" spans="1:8" ht="18" hidden="1" customHeight="1" outlineLevel="1">
      <c r="A944" s="3" t="s">
        <v>268</v>
      </c>
      <c r="B944" s="148"/>
      <c r="C944" s="149">
        <v>0</v>
      </c>
      <c r="D944" s="149">
        <v>0</v>
      </c>
      <c r="E944" s="149">
        <v>0</v>
      </c>
      <c r="F944" s="150">
        <v>0</v>
      </c>
      <c r="G944" s="150">
        <v>0</v>
      </c>
      <c r="H944" s="151">
        <v>0</v>
      </c>
    </row>
    <row r="945" spans="1:8" ht="18" hidden="1" customHeight="1" outlineLevel="1">
      <c r="A945" s="3" t="s">
        <v>207</v>
      </c>
      <c r="B945" s="148"/>
      <c r="C945" s="149">
        <v>0</v>
      </c>
      <c r="D945" s="149">
        <v>1</v>
      </c>
      <c r="E945" s="149">
        <v>0</v>
      </c>
      <c r="F945" s="150">
        <v>3100</v>
      </c>
      <c r="G945" s="150">
        <v>0</v>
      </c>
      <c r="H945" s="151">
        <v>0</v>
      </c>
    </row>
    <row r="946" spans="1:8" ht="18" hidden="1" customHeight="1" outlineLevel="1">
      <c r="A946" s="3" t="s">
        <v>270</v>
      </c>
      <c r="B946" s="148"/>
      <c r="C946" s="149">
        <v>0</v>
      </c>
      <c r="D946" s="149">
        <v>0</v>
      </c>
      <c r="E946" s="149">
        <v>0</v>
      </c>
      <c r="F946" s="150">
        <v>0</v>
      </c>
      <c r="G946" s="150">
        <v>0</v>
      </c>
      <c r="H946" s="151">
        <v>0</v>
      </c>
    </row>
    <row r="947" spans="1:8" ht="18" hidden="1" customHeight="1" outlineLevel="1">
      <c r="A947" s="3" t="s">
        <v>208</v>
      </c>
      <c r="B947" s="148"/>
      <c r="C947" s="149">
        <v>0</v>
      </c>
      <c r="D947" s="149">
        <v>0</v>
      </c>
      <c r="E947" s="149">
        <v>0</v>
      </c>
      <c r="F947" s="150">
        <v>0</v>
      </c>
      <c r="G947" s="150">
        <v>0</v>
      </c>
      <c r="H947" s="151">
        <v>0</v>
      </c>
    </row>
    <row r="948" spans="1:8" ht="18" hidden="1" customHeight="1" outlineLevel="1">
      <c r="A948" s="3" t="s">
        <v>209</v>
      </c>
      <c r="B948" s="148"/>
      <c r="C948" s="149">
        <v>0</v>
      </c>
      <c r="D948" s="149">
        <v>0</v>
      </c>
      <c r="E948" s="149">
        <v>0</v>
      </c>
      <c r="F948" s="150">
        <v>0</v>
      </c>
      <c r="G948" s="150">
        <v>0</v>
      </c>
      <c r="H948" s="151">
        <v>0</v>
      </c>
    </row>
    <row r="949" spans="1:8" ht="18" hidden="1" customHeight="1" outlineLevel="1">
      <c r="A949" s="3" t="s">
        <v>454</v>
      </c>
      <c r="B949" s="148"/>
      <c r="C949" s="149">
        <v>0</v>
      </c>
      <c r="D949" s="149">
        <v>0</v>
      </c>
      <c r="E949" s="149">
        <v>0</v>
      </c>
      <c r="F949" s="150">
        <v>0</v>
      </c>
      <c r="G949" s="150">
        <v>0</v>
      </c>
      <c r="H949" s="151">
        <v>0</v>
      </c>
    </row>
    <row r="950" spans="1:8" ht="18" hidden="1" customHeight="1" outlineLevel="1">
      <c r="A950" s="3" t="s">
        <v>211</v>
      </c>
      <c r="B950" s="148"/>
      <c r="C950" s="149">
        <v>0</v>
      </c>
      <c r="D950" s="149">
        <v>0</v>
      </c>
      <c r="E950" s="149">
        <v>0</v>
      </c>
      <c r="F950" s="150">
        <v>0</v>
      </c>
      <c r="G950" s="150">
        <v>0</v>
      </c>
      <c r="H950" s="151">
        <v>0</v>
      </c>
    </row>
    <row r="951" spans="1:8" ht="18" hidden="1" customHeight="1" outlineLevel="1">
      <c r="A951" s="3" t="s">
        <v>212</v>
      </c>
      <c r="B951" s="148"/>
      <c r="C951" s="149">
        <v>0</v>
      </c>
      <c r="D951" s="149">
        <v>0</v>
      </c>
      <c r="E951" s="149">
        <v>0</v>
      </c>
      <c r="F951" s="150">
        <v>0</v>
      </c>
      <c r="G951" s="150">
        <v>0</v>
      </c>
      <c r="H951" s="151">
        <v>0</v>
      </c>
    </row>
    <row r="952" spans="1:8" ht="18" hidden="1" customHeight="1" outlineLevel="1">
      <c r="A952" s="3" t="s">
        <v>213</v>
      </c>
      <c r="B952" s="148"/>
      <c r="C952" s="149">
        <v>0</v>
      </c>
      <c r="D952" s="149">
        <v>0</v>
      </c>
      <c r="E952" s="149">
        <v>0</v>
      </c>
      <c r="F952" s="150">
        <v>0</v>
      </c>
      <c r="G952" s="150">
        <v>0</v>
      </c>
      <c r="H952" s="151">
        <v>0</v>
      </c>
    </row>
    <row r="953" spans="1:8" ht="18" hidden="1" customHeight="1" outlineLevel="1">
      <c r="A953" s="3" t="s">
        <v>214</v>
      </c>
      <c r="B953" s="148"/>
      <c r="C953" s="149">
        <v>0</v>
      </c>
      <c r="D953" s="149">
        <v>0</v>
      </c>
      <c r="E953" s="149">
        <v>0</v>
      </c>
      <c r="F953" s="150">
        <v>0</v>
      </c>
      <c r="G953" s="150">
        <v>0</v>
      </c>
      <c r="H953" s="151">
        <v>0</v>
      </c>
    </row>
    <row r="954" spans="1:8" ht="18" hidden="1" customHeight="1" outlineLevel="1">
      <c r="A954" s="3" t="s">
        <v>455</v>
      </c>
      <c r="B954" s="148"/>
      <c r="C954" s="149">
        <v>0</v>
      </c>
      <c r="D954" s="149">
        <v>0</v>
      </c>
      <c r="E954" s="149">
        <v>0</v>
      </c>
      <c r="F954" s="150">
        <v>0</v>
      </c>
      <c r="G954" s="150">
        <v>0</v>
      </c>
      <c r="H954" s="151">
        <v>0</v>
      </c>
    </row>
    <row r="955" spans="1:8" ht="18" hidden="1" customHeight="1" outlineLevel="1">
      <c r="A955" s="3" t="s">
        <v>216</v>
      </c>
      <c r="B955" s="148"/>
      <c r="C955" s="149">
        <v>0</v>
      </c>
      <c r="D955" s="149">
        <v>0</v>
      </c>
      <c r="E955" s="149">
        <v>0</v>
      </c>
      <c r="F955" s="150">
        <v>0</v>
      </c>
      <c r="G955" s="150">
        <v>0</v>
      </c>
      <c r="H955" s="151">
        <v>0</v>
      </c>
    </row>
    <row r="956" spans="1:8" ht="18" hidden="1" customHeight="1" outlineLevel="1">
      <c r="A956" s="3" t="s">
        <v>217</v>
      </c>
      <c r="B956" s="148"/>
      <c r="C956" s="149">
        <v>0</v>
      </c>
      <c r="D956" s="149">
        <v>0</v>
      </c>
      <c r="E956" s="149">
        <v>0</v>
      </c>
      <c r="F956" s="150">
        <v>0</v>
      </c>
      <c r="G956" s="150">
        <v>0</v>
      </c>
      <c r="H956" s="151">
        <v>0</v>
      </c>
    </row>
    <row r="957" spans="1:8" ht="18" hidden="1" customHeight="1" outlineLevel="1">
      <c r="A957" s="3" t="s">
        <v>218</v>
      </c>
      <c r="B957" s="148"/>
      <c r="C957" s="149">
        <v>0</v>
      </c>
      <c r="D957" s="149">
        <v>0</v>
      </c>
      <c r="E957" s="149">
        <v>0</v>
      </c>
      <c r="F957" s="150">
        <v>0</v>
      </c>
      <c r="G957" s="150">
        <v>0</v>
      </c>
      <c r="H957" s="151">
        <v>0</v>
      </c>
    </row>
    <row r="958" spans="1:8" ht="18" hidden="1" customHeight="1" outlineLevel="1">
      <c r="A958" s="3" t="s">
        <v>219</v>
      </c>
      <c r="B958" s="148"/>
      <c r="C958" s="149">
        <v>0</v>
      </c>
      <c r="D958" s="149">
        <v>0</v>
      </c>
      <c r="E958" s="149">
        <v>0</v>
      </c>
      <c r="F958" s="150">
        <v>0</v>
      </c>
      <c r="G958" s="150">
        <v>0</v>
      </c>
      <c r="H958" s="151">
        <v>0</v>
      </c>
    </row>
    <row r="959" spans="1:8" ht="18" hidden="1" customHeight="1" outlineLevel="1">
      <c r="A959" s="3" t="s">
        <v>220</v>
      </c>
      <c r="B959" s="148"/>
      <c r="C959" s="149">
        <v>0</v>
      </c>
      <c r="D959" s="149">
        <v>0</v>
      </c>
      <c r="E959" s="149">
        <v>0</v>
      </c>
      <c r="F959" s="150">
        <v>0</v>
      </c>
      <c r="G959" s="150">
        <v>0</v>
      </c>
      <c r="H959" s="151">
        <v>0</v>
      </c>
    </row>
    <row r="960" spans="1:8" ht="18" customHeight="1" collapsed="1">
      <c r="A960" s="3"/>
      <c r="B960" s="148" t="s">
        <v>391</v>
      </c>
      <c r="C960" s="152">
        <f>SUM(C936:C959)</f>
        <v>1</v>
      </c>
      <c r="D960" s="152">
        <f t="shared" ref="D960:F960" si="59">SUM(D936:D959)</f>
        <v>2</v>
      </c>
      <c r="E960" s="152">
        <f t="shared" si="59"/>
        <v>0</v>
      </c>
      <c r="F960" s="153">
        <f t="shared" si="59"/>
        <v>3100</v>
      </c>
      <c r="G960" s="153">
        <f>SUM(G936:G959)</f>
        <v>20724</v>
      </c>
      <c r="H960" s="154">
        <f t="shared" ref="H960" si="60">SUM(H936:H959)</f>
        <v>0</v>
      </c>
    </row>
    <row r="961" spans="1:8" ht="18" hidden="1" customHeight="1" outlineLevel="1">
      <c r="A961" s="3" t="s">
        <v>273</v>
      </c>
      <c r="B961" s="148"/>
      <c r="C961" s="149">
        <v>0</v>
      </c>
      <c r="D961" s="149">
        <v>0</v>
      </c>
      <c r="E961" s="149">
        <v>0</v>
      </c>
      <c r="F961" s="150">
        <v>0</v>
      </c>
      <c r="G961" s="150">
        <v>0</v>
      </c>
      <c r="H961" s="151">
        <v>0</v>
      </c>
    </row>
    <row r="962" spans="1:8" ht="18" hidden="1" customHeight="1" outlineLevel="1">
      <c r="A962" s="3" t="s">
        <v>203</v>
      </c>
      <c r="B962" s="148"/>
      <c r="C962" s="149">
        <v>0</v>
      </c>
      <c r="D962" s="149">
        <v>0</v>
      </c>
      <c r="E962" s="149">
        <v>0</v>
      </c>
      <c r="F962" s="150">
        <v>0</v>
      </c>
      <c r="G962" s="150">
        <v>0</v>
      </c>
      <c r="H962" s="151">
        <v>0</v>
      </c>
    </row>
    <row r="963" spans="1:8" ht="18" hidden="1" customHeight="1" outlineLevel="1">
      <c r="A963" s="3" t="s">
        <v>204</v>
      </c>
      <c r="B963" s="148"/>
      <c r="C963" s="149">
        <v>0</v>
      </c>
      <c r="D963" s="149">
        <v>0</v>
      </c>
      <c r="E963" s="149">
        <v>0</v>
      </c>
      <c r="F963" s="150">
        <v>0</v>
      </c>
      <c r="G963" s="150">
        <v>0</v>
      </c>
      <c r="H963" s="151">
        <v>0</v>
      </c>
    </row>
    <row r="964" spans="1:8" ht="18" hidden="1" customHeight="1" outlineLevel="1">
      <c r="A964" s="3" t="s">
        <v>267</v>
      </c>
      <c r="B964" s="148"/>
      <c r="C964" s="149">
        <v>0</v>
      </c>
      <c r="D964" s="149">
        <v>0</v>
      </c>
      <c r="E964" s="149">
        <v>0</v>
      </c>
      <c r="F964" s="150">
        <v>0</v>
      </c>
      <c r="G964" s="150">
        <v>0</v>
      </c>
      <c r="H964" s="151">
        <v>0</v>
      </c>
    </row>
    <row r="965" spans="1:8" ht="18" hidden="1" customHeight="1" outlineLevel="1">
      <c r="A965" s="3" t="s">
        <v>274</v>
      </c>
      <c r="B965" s="148"/>
      <c r="C965" s="149">
        <v>0</v>
      </c>
      <c r="D965" s="149">
        <v>0</v>
      </c>
      <c r="E965" s="149">
        <v>0</v>
      </c>
      <c r="F965" s="150">
        <v>0</v>
      </c>
      <c r="G965" s="150">
        <v>0</v>
      </c>
      <c r="H965" s="151">
        <v>0</v>
      </c>
    </row>
    <row r="966" spans="1:8" ht="18" hidden="1" customHeight="1" outlineLevel="1">
      <c r="A966" s="3" t="s">
        <v>275</v>
      </c>
      <c r="B966" s="148"/>
      <c r="C966" s="149">
        <v>0</v>
      </c>
      <c r="D966" s="149">
        <v>0</v>
      </c>
      <c r="E966" s="149">
        <v>0</v>
      </c>
      <c r="F966" s="150">
        <v>0</v>
      </c>
      <c r="G966" s="150">
        <v>0</v>
      </c>
      <c r="H966" s="151">
        <v>0</v>
      </c>
    </row>
    <row r="967" spans="1:8" ht="18" hidden="1" customHeight="1" outlineLevel="1">
      <c r="A967" s="3" t="s">
        <v>205</v>
      </c>
      <c r="B967" s="148"/>
      <c r="C967" s="149">
        <v>0</v>
      </c>
      <c r="D967" s="149">
        <v>0</v>
      </c>
      <c r="E967" s="149">
        <v>0</v>
      </c>
      <c r="F967" s="150">
        <v>0</v>
      </c>
      <c r="G967" s="150">
        <v>0</v>
      </c>
      <c r="H967" s="151">
        <v>0</v>
      </c>
    </row>
    <row r="968" spans="1:8" ht="18" hidden="1" customHeight="1" outlineLevel="1">
      <c r="A968" s="3" t="s">
        <v>206</v>
      </c>
      <c r="B968" s="148"/>
      <c r="C968" s="149">
        <v>0</v>
      </c>
      <c r="D968" s="149">
        <v>0</v>
      </c>
      <c r="E968" s="149">
        <v>0</v>
      </c>
      <c r="F968" s="150">
        <v>0</v>
      </c>
      <c r="G968" s="150">
        <v>0</v>
      </c>
      <c r="H968" s="151">
        <v>0</v>
      </c>
    </row>
    <row r="969" spans="1:8" ht="18" hidden="1" customHeight="1" outlineLevel="1">
      <c r="A969" s="3" t="s">
        <v>268</v>
      </c>
      <c r="B969" s="148"/>
      <c r="C969" s="149">
        <v>0</v>
      </c>
      <c r="D969" s="149">
        <v>0</v>
      </c>
      <c r="E969" s="149">
        <v>0</v>
      </c>
      <c r="F969" s="150">
        <v>0</v>
      </c>
      <c r="G969" s="150">
        <v>0</v>
      </c>
      <c r="H969" s="151">
        <v>0</v>
      </c>
    </row>
    <row r="970" spans="1:8" ht="18" hidden="1" customHeight="1" outlineLevel="1">
      <c r="A970" s="3" t="s">
        <v>207</v>
      </c>
      <c r="B970" s="148"/>
      <c r="C970" s="149">
        <v>1</v>
      </c>
      <c r="D970" s="149">
        <v>1</v>
      </c>
      <c r="E970" s="149">
        <v>0</v>
      </c>
      <c r="F970" s="150">
        <v>0</v>
      </c>
      <c r="G970" s="150">
        <v>2737.13</v>
      </c>
      <c r="H970" s="151">
        <v>0</v>
      </c>
    </row>
    <row r="971" spans="1:8" ht="18" hidden="1" customHeight="1" outlineLevel="1">
      <c r="A971" s="3" t="s">
        <v>270</v>
      </c>
      <c r="B971" s="148"/>
      <c r="C971" s="149">
        <v>0</v>
      </c>
      <c r="D971" s="149">
        <v>0</v>
      </c>
      <c r="E971" s="149">
        <v>0</v>
      </c>
      <c r="F971" s="150">
        <v>0</v>
      </c>
      <c r="G971" s="150">
        <v>0</v>
      </c>
      <c r="H971" s="151">
        <v>0</v>
      </c>
    </row>
    <row r="972" spans="1:8" ht="18" hidden="1" customHeight="1" outlineLevel="1">
      <c r="A972" s="3" t="s">
        <v>208</v>
      </c>
      <c r="B972" s="148"/>
      <c r="C972" s="149">
        <v>0</v>
      </c>
      <c r="D972" s="149">
        <v>0</v>
      </c>
      <c r="E972" s="149">
        <v>0</v>
      </c>
      <c r="F972" s="150">
        <v>0</v>
      </c>
      <c r="G972" s="150">
        <v>0</v>
      </c>
      <c r="H972" s="151">
        <v>0</v>
      </c>
    </row>
    <row r="973" spans="1:8" ht="18" hidden="1" customHeight="1" outlineLevel="1">
      <c r="A973" s="3" t="s">
        <v>209</v>
      </c>
      <c r="B973" s="148"/>
      <c r="C973" s="149">
        <v>0</v>
      </c>
      <c r="D973" s="149">
        <v>0</v>
      </c>
      <c r="E973" s="149">
        <v>0</v>
      </c>
      <c r="F973" s="150">
        <v>0</v>
      </c>
      <c r="G973" s="150">
        <v>0</v>
      </c>
      <c r="H973" s="151">
        <v>0</v>
      </c>
    </row>
    <row r="974" spans="1:8" ht="18" hidden="1" customHeight="1" outlineLevel="1">
      <c r="A974" s="3" t="s">
        <v>454</v>
      </c>
      <c r="B974" s="148"/>
      <c r="C974" s="149">
        <v>0</v>
      </c>
      <c r="D974" s="149">
        <v>0</v>
      </c>
      <c r="E974" s="149">
        <v>0</v>
      </c>
      <c r="F974" s="150">
        <v>0</v>
      </c>
      <c r="G974" s="150">
        <v>0</v>
      </c>
      <c r="H974" s="151">
        <v>0</v>
      </c>
    </row>
    <row r="975" spans="1:8" ht="18" hidden="1" customHeight="1" outlineLevel="1">
      <c r="A975" s="3" t="s">
        <v>211</v>
      </c>
      <c r="B975" s="148"/>
      <c r="C975" s="149">
        <v>0</v>
      </c>
      <c r="D975" s="149">
        <v>0</v>
      </c>
      <c r="E975" s="149">
        <v>0</v>
      </c>
      <c r="F975" s="150">
        <v>0</v>
      </c>
      <c r="G975" s="150">
        <v>0</v>
      </c>
      <c r="H975" s="151">
        <v>0</v>
      </c>
    </row>
    <row r="976" spans="1:8" ht="18" hidden="1" customHeight="1" outlineLevel="1">
      <c r="A976" s="3" t="s">
        <v>212</v>
      </c>
      <c r="B976" s="148"/>
      <c r="C976" s="149">
        <v>0</v>
      </c>
      <c r="D976" s="149">
        <v>0</v>
      </c>
      <c r="E976" s="149">
        <v>0</v>
      </c>
      <c r="F976" s="150">
        <v>0</v>
      </c>
      <c r="G976" s="150">
        <v>0</v>
      </c>
      <c r="H976" s="151">
        <v>0</v>
      </c>
    </row>
    <row r="977" spans="1:8" ht="18" hidden="1" customHeight="1" outlineLevel="1">
      <c r="A977" s="3" t="s">
        <v>213</v>
      </c>
      <c r="B977" s="148"/>
      <c r="C977" s="149">
        <v>0</v>
      </c>
      <c r="D977" s="149">
        <v>0</v>
      </c>
      <c r="E977" s="149">
        <v>0</v>
      </c>
      <c r="F977" s="150">
        <v>0</v>
      </c>
      <c r="G977" s="150">
        <v>0</v>
      </c>
      <c r="H977" s="151">
        <v>0</v>
      </c>
    </row>
    <row r="978" spans="1:8" ht="18" hidden="1" customHeight="1" outlineLevel="1">
      <c r="A978" s="3" t="s">
        <v>214</v>
      </c>
      <c r="B978" s="148"/>
      <c r="C978" s="149">
        <v>0</v>
      </c>
      <c r="D978" s="149">
        <v>0</v>
      </c>
      <c r="E978" s="149">
        <v>0</v>
      </c>
      <c r="F978" s="150">
        <v>0</v>
      </c>
      <c r="G978" s="150">
        <v>0</v>
      </c>
      <c r="H978" s="151">
        <v>0</v>
      </c>
    </row>
    <row r="979" spans="1:8" ht="18" hidden="1" customHeight="1" outlineLevel="1">
      <c r="A979" s="3" t="s">
        <v>455</v>
      </c>
      <c r="B979" s="148"/>
      <c r="C979" s="149">
        <v>0</v>
      </c>
      <c r="D979" s="149">
        <v>0</v>
      </c>
      <c r="E979" s="149">
        <v>0</v>
      </c>
      <c r="F979" s="150">
        <v>0</v>
      </c>
      <c r="G979" s="150">
        <v>0</v>
      </c>
      <c r="H979" s="151">
        <v>0</v>
      </c>
    </row>
    <row r="980" spans="1:8" ht="18" hidden="1" customHeight="1" outlineLevel="1">
      <c r="A980" s="3" t="s">
        <v>216</v>
      </c>
      <c r="B980" s="148"/>
      <c r="C980" s="149">
        <v>0</v>
      </c>
      <c r="D980" s="149">
        <v>0</v>
      </c>
      <c r="E980" s="149">
        <v>0</v>
      </c>
      <c r="F980" s="150">
        <v>0</v>
      </c>
      <c r="G980" s="150">
        <v>0</v>
      </c>
      <c r="H980" s="151">
        <v>0</v>
      </c>
    </row>
    <row r="981" spans="1:8" ht="18" hidden="1" customHeight="1" outlineLevel="1">
      <c r="A981" s="3" t="s">
        <v>217</v>
      </c>
      <c r="B981" s="148"/>
      <c r="C981" s="149">
        <v>1</v>
      </c>
      <c r="D981" s="149">
        <v>1</v>
      </c>
      <c r="E981" s="149">
        <v>0</v>
      </c>
      <c r="F981" s="150">
        <v>65116</v>
      </c>
      <c r="G981" s="150">
        <v>111892</v>
      </c>
      <c r="H981" s="151">
        <v>0</v>
      </c>
    </row>
    <row r="982" spans="1:8" ht="18" hidden="1" customHeight="1" outlineLevel="1">
      <c r="A982" s="3" t="s">
        <v>218</v>
      </c>
      <c r="B982" s="148"/>
      <c r="C982" s="149">
        <v>0</v>
      </c>
      <c r="D982" s="149">
        <v>0</v>
      </c>
      <c r="E982" s="149">
        <v>0</v>
      </c>
      <c r="F982" s="150">
        <v>0</v>
      </c>
      <c r="G982" s="150">
        <v>0</v>
      </c>
      <c r="H982" s="151">
        <v>0</v>
      </c>
    </row>
    <row r="983" spans="1:8" ht="18" hidden="1" customHeight="1" outlineLevel="1">
      <c r="A983" s="3" t="s">
        <v>219</v>
      </c>
      <c r="B983" s="148"/>
      <c r="C983" s="149">
        <v>0</v>
      </c>
      <c r="D983" s="149">
        <v>0</v>
      </c>
      <c r="E983" s="149">
        <v>0</v>
      </c>
      <c r="F983" s="150">
        <v>0</v>
      </c>
      <c r="G983" s="150">
        <v>0</v>
      </c>
      <c r="H983" s="151">
        <v>0</v>
      </c>
    </row>
    <row r="984" spans="1:8" ht="18" hidden="1" customHeight="1" outlineLevel="1">
      <c r="A984" s="3" t="s">
        <v>220</v>
      </c>
      <c r="B984" s="148"/>
      <c r="C984" s="149">
        <v>0</v>
      </c>
      <c r="D984" s="149">
        <v>0</v>
      </c>
      <c r="E984" s="149">
        <v>0</v>
      </c>
      <c r="F984" s="150">
        <v>0</v>
      </c>
      <c r="G984" s="150">
        <v>0</v>
      </c>
      <c r="H984" s="151">
        <v>0</v>
      </c>
    </row>
    <row r="985" spans="1:8" ht="18" customHeight="1" collapsed="1">
      <c r="A985" s="3"/>
      <c r="B985" s="148" t="s">
        <v>392</v>
      </c>
      <c r="C985" s="152">
        <f>SUM(C961:C984)</f>
        <v>2</v>
      </c>
      <c r="D985" s="152">
        <f t="shared" ref="D985:F985" si="61">SUM(D961:D984)</f>
        <v>2</v>
      </c>
      <c r="E985" s="152">
        <f t="shared" si="61"/>
        <v>0</v>
      </c>
      <c r="F985" s="153">
        <f t="shared" si="61"/>
        <v>65116</v>
      </c>
      <c r="G985" s="153">
        <f>SUM(G961:G984)</f>
        <v>114629.13</v>
      </c>
      <c r="H985" s="154">
        <f t="shared" ref="H985" si="62">SUM(H961:H984)</f>
        <v>0</v>
      </c>
    </row>
    <row r="986" spans="1:8" ht="18" hidden="1" customHeight="1" outlineLevel="1">
      <c r="A986" s="3" t="s">
        <v>273</v>
      </c>
      <c r="B986" s="148"/>
      <c r="C986" s="152">
        <v>0</v>
      </c>
      <c r="D986" s="152">
        <v>0</v>
      </c>
      <c r="E986" s="152">
        <v>0</v>
      </c>
      <c r="F986" s="153">
        <v>0</v>
      </c>
      <c r="G986" s="153">
        <v>0</v>
      </c>
      <c r="H986" s="154">
        <v>0</v>
      </c>
    </row>
    <row r="987" spans="1:8" ht="18" hidden="1" customHeight="1" outlineLevel="1">
      <c r="A987" s="3" t="s">
        <v>203</v>
      </c>
      <c r="B987" s="148"/>
      <c r="C987" s="152">
        <v>0</v>
      </c>
      <c r="D987" s="152">
        <v>0</v>
      </c>
      <c r="E987" s="152">
        <v>0</v>
      </c>
      <c r="F987" s="153">
        <v>0</v>
      </c>
      <c r="G987" s="153">
        <v>0</v>
      </c>
      <c r="H987" s="154">
        <v>0</v>
      </c>
    </row>
    <row r="988" spans="1:8" ht="18" hidden="1" customHeight="1" outlineLevel="1">
      <c r="A988" s="3" t="s">
        <v>204</v>
      </c>
      <c r="B988" s="148"/>
      <c r="C988" s="152">
        <v>0</v>
      </c>
      <c r="D988" s="152">
        <v>0</v>
      </c>
      <c r="E988" s="152">
        <v>0</v>
      </c>
      <c r="F988" s="153">
        <v>0</v>
      </c>
      <c r="G988" s="153">
        <v>0</v>
      </c>
      <c r="H988" s="154">
        <v>0</v>
      </c>
    </row>
    <row r="989" spans="1:8" ht="18" hidden="1" customHeight="1" outlineLevel="1">
      <c r="A989" s="3" t="s">
        <v>267</v>
      </c>
      <c r="B989" s="148"/>
      <c r="C989" s="152">
        <v>0</v>
      </c>
      <c r="D989" s="152">
        <v>0</v>
      </c>
      <c r="E989" s="152">
        <v>0</v>
      </c>
      <c r="F989" s="153">
        <v>0</v>
      </c>
      <c r="G989" s="153">
        <v>0</v>
      </c>
      <c r="H989" s="154">
        <v>0</v>
      </c>
    </row>
    <row r="990" spans="1:8" ht="18" hidden="1" customHeight="1" outlineLevel="1">
      <c r="A990" s="3" t="s">
        <v>274</v>
      </c>
      <c r="B990" s="148"/>
      <c r="C990" s="152">
        <v>0</v>
      </c>
      <c r="D990" s="152">
        <v>0</v>
      </c>
      <c r="E990" s="152">
        <v>0</v>
      </c>
      <c r="F990" s="153">
        <v>0</v>
      </c>
      <c r="G990" s="153">
        <v>0</v>
      </c>
      <c r="H990" s="154">
        <v>0</v>
      </c>
    </row>
    <row r="991" spans="1:8" ht="18" hidden="1" customHeight="1" outlineLevel="1">
      <c r="A991" s="3" t="s">
        <v>275</v>
      </c>
      <c r="B991" s="148"/>
      <c r="C991" s="152">
        <v>0</v>
      </c>
      <c r="D991" s="152">
        <v>0</v>
      </c>
      <c r="E991" s="152">
        <v>0</v>
      </c>
      <c r="F991" s="153">
        <v>0</v>
      </c>
      <c r="G991" s="153">
        <v>0</v>
      </c>
      <c r="H991" s="154">
        <v>0</v>
      </c>
    </row>
    <row r="992" spans="1:8" ht="18" hidden="1" customHeight="1" outlineLevel="1">
      <c r="A992" s="3" t="s">
        <v>205</v>
      </c>
      <c r="B992" s="148"/>
      <c r="C992" s="152">
        <v>0</v>
      </c>
      <c r="D992" s="152">
        <v>0</v>
      </c>
      <c r="E992" s="152">
        <v>0</v>
      </c>
      <c r="F992" s="153">
        <v>0</v>
      </c>
      <c r="G992" s="153">
        <v>0</v>
      </c>
      <c r="H992" s="154">
        <v>0</v>
      </c>
    </row>
    <row r="993" spans="1:8" ht="18" hidden="1" customHeight="1" outlineLevel="1">
      <c r="A993" s="3" t="s">
        <v>206</v>
      </c>
      <c r="B993" s="148"/>
      <c r="C993" s="152">
        <v>0</v>
      </c>
      <c r="D993" s="152">
        <v>0</v>
      </c>
      <c r="E993" s="152">
        <v>0</v>
      </c>
      <c r="F993" s="153">
        <v>0</v>
      </c>
      <c r="G993" s="153">
        <v>0</v>
      </c>
      <c r="H993" s="154">
        <v>0</v>
      </c>
    </row>
    <row r="994" spans="1:8" ht="18" hidden="1" customHeight="1" outlineLevel="1">
      <c r="A994" s="3" t="s">
        <v>268</v>
      </c>
      <c r="B994" s="148"/>
      <c r="C994" s="152">
        <v>0</v>
      </c>
      <c r="D994" s="152">
        <v>0</v>
      </c>
      <c r="E994" s="152">
        <v>0</v>
      </c>
      <c r="F994" s="153">
        <v>0</v>
      </c>
      <c r="G994" s="153">
        <v>0</v>
      </c>
      <c r="H994" s="154">
        <v>0</v>
      </c>
    </row>
    <row r="995" spans="1:8" ht="18" hidden="1" customHeight="1" outlineLevel="1">
      <c r="A995" s="3" t="s">
        <v>207</v>
      </c>
      <c r="B995" s="148"/>
      <c r="C995" s="152">
        <v>0</v>
      </c>
      <c r="D995" s="152">
        <v>0</v>
      </c>
      <c r="E995" s="152">
        <v>0</v>
      </c>
      <c r="F995" s="153">
        <v>0</v>
      </c>
      <c r="G995" s="153">
        <v>0</v>
      </c>
      <c r="H995" s="154">
        <v>0</v>
      </c>
    </row>
    <row r="996" spans="1:8" ht="18" hidden="1" customHeight="1" outlineLevel="1">
      <c r="A996" s="3" t="s">
        <v>270</v>
      </c>
      <c r="B996" s="148"/>
      <c r="C996" s="152">
        <v>0</v>
      </c>
      <c r="D996" s="152">
        <v>0</v>
      </c>
      <c r="E996" s="152">
        <v>0</v>
      </c>
      <c r="F996" s="153">
        <v>0</v>
      </c>
      <c r="G996" s="153">
        <v>0</v>
      </c>
      <c r="H996" s="154">
        <v>0</v>
      </c>
    </row>
    <row r="997" spans="1:8" ht="18" hidden="1" customHeight="1" outlineLevel="1">
      <c r="A997" s="3" t="s">
        <v>208</v>
      </c>
      <c r="B997" s="148"/>
      <c r="C997" s="152">
        <v>0</v>
      </c>
      <c r="D997" s="152">
        <v>0</v>
      </c>
      <c r="E997" s="152">
        <v>0</v>
      </c>
      <c r="F997" s="153">
        <v>0</v>
      </c>
      <c r="G997" s="153">
        <v>0</v>
      </c>
      <c r="H997" s="154">
        <v>0</v>
      </c>
    </row>
    <row r="998" spans="1:8" ht="18" hidden="1" customHeight="1" outlineLevel="1">
      <c r="A998" s="3" t="s">
        <v>209</v>
      </c>
      <c r="B998" s="148"/>
      <c r="C998" s="152">
        <v>0</v>
      </c>
      <c r="D998" s="152">
        <v>0</v>
      </c>
      <c r="E998" s="152">
        <v>0</v>
      </c>
      <c r="F998" s="153">
        <v>0</v>
      </c>
      <c r="G998" s="153">
        <v>0</v>
      </c>
      <c r="H998" s="154">
        <v>0</v>
      </c>
    </row>
    <row r="999" spans="1:8" ht="18" hidden="1" customHeight="1" outlineLevel="1">
      <c r="A999" s="3" t="s">
        <v>454</v>
      </c>
      <c r="B999" s="148"/>
      <c r="C999" s="152">
        <v>0</v>
      </c>
      <c r="D999" s="152">
        <v>0</v>
      </c>
      <c r="E999" s="152">
        <v>0</v>
      </c>
      <c r="F999" s="153">
        <v>0</v>
      </c>
      <c r="G999" s="153">
        <v>0</v>
      </c>
      <c r="H999" s="154">
        <v>0</v>
      </c>
    </row>
    <row r="1000" spans="1:8" ht="18" hidden="1" customHeight="1" outlineLevel="1">
      <c r="A1000" s="3" t="s">
        <v>211</v>
      </c>
      <c r="B1000" s="148"/>
      <c r="C1000" s="152">
        <v>0</v>
      </c>
      <c r="D1000" s="152">
        <v>0</v>
      </c>
      <c r="E1000" s="152">
        <v>0</v>
      </c>
      <c r="F1000" s="153">
        <v>0</v>
      </c>
      <c r="G1000" s="153">
        <v>0</v>
      </c>
      <c r="H1000" s="154">
        <v>0</v>
      </c>
    </row>
    <row r="1001" spans="1:8" ht="18" hidden="1" customHeight="1" outlineLevel="1">
      <c r="A1001" s="3" t="s">
        <v>212</v>
      </c>
      <c r="B1001" s="148"/>
      <c r="C1001" s="152">
        <v>0</v>
      </c>
      <c r="D1001" s="152">
        <v>0</v>
      </c>
      <c r="E1001" s="152">
        <v>0</v>
      </c>
      <c r="F1001" s="153">
        <v>0</v>
      </c>
      <c r="G1001" s="153">
        <v>0</v>
      </c>
      <c r="H1001" s="154">
        <v>0</v>
      </c>
    </row>
    <row r="1002" spans="1:8" ht="18" hidden="1" customHeight="1" outlineLevel="1">
      <c r="A1002" s="3" t="s">
        <v>213</v>
      </c>
      <c r="B1002" s="148"/>
      <c r="C1002" s="152">
        <v>0</v>
      </c>
      <c r="D1002" s="152">
        <v>0</v>
      </c>
      <c r="E1002" s="152">
        <v>0</v>
      </c>
      <c r="F1002" s="153">
        <v>0</v>
      </c>
      <c r="G1002" s="153">
        <v>0</v>
      </c>
      <c r="H1002" s="154">
        <v>0</v>
      </c>
    </row>
    <row r="1003" spans="1:8" ht="18" hidden="1" customHeight="1" outlineLevel="1">
      <c r="A1003" s="3" t="s">
        <v>214</v>
      </c>
      <c r="B1003" s="148"/>
      <c r="C1003" s="152">
        <v>0</v>
      </c>
      <c r="D1003" s="152">
        <v>0</v>
      </c>
      <c r="E1003" s="152">
        <v>0</v>
      </c>
      <c r="F1003" s="153">
        <v>0</v>
      </c>
      <c r="G1003" s="153">
        <v>0</v>
      </c>
      <c r="H1003" s="154">
        <v>0</v>
      </c>
    </row>
    <row r="1004" spans="1:8" ht="18" hidden="1" customHeight="1" outlineLevel="1">
      <c r="A1004" s="3" t="s">
        <v>455</v>
      </c>
      <c r="B1004" s="148"/>
      <c r="C1004" s="152">
        <v>0</v>
      </c>
      <c r="D1004" s="152">
        <v>0</v>
      </c>
      <c r="E1004" s="152">
        <v>0</v>
      </c>
      <c r="F1004" s="153">
        <v>0</v>
      </c>
      <c r="G1004" s="153">
        <v>0</v>
      </c>
      <c r="H1004" s="154">
        <v>0</v>
      </c>
    </row>
    <row r="1005" spans="1:8" ht="18" hidden="1" customHeight="1" outlineLevel="1">
      <c r="A1005" s="3" t="s">
        <v>216</v>
      </c>
      <c r="B1005" s="148"/>
      <c r="C1005" s="152">
        <v>0</v>
      </c>
      <c r="D1005" s="152">
        <v>0</v>
      </c>
      <c r="E1005" s="152">
        <v>0</v>
      </c>
      <c r="F1005" s="153">
        <v>0</v>
      </c>
      <c r="G1005" s="153">
        <v>0</v>
      </c>
      <c r="H1005" s="154">
        <v>0</v>
      </c>
    </row>
    <row r="1006" spans="1:8" ht="18" hidden="1" customHeight="1" outlineLevel="1">
      <c r="A1006" s="3" t="s">
        <v>217</v>
      </c>
      <c r="B1006" s="148"/>
      <c r="C1006" s="152">
        <v>0</v>
      </c>
      <c r="D1006" s="152">
        <v>0</v>
      </c>
      <c r="E1006" s="152">
        <v>0</v>
      </c>
      <c r="F1006" s="153">
        <v>-73617</v>
      </c>
      <c r="G1006" s="153">
        <v>-11503</v>
      </c>
      <c r="H1006" s="154">
        <v>0</v>
      </c>
    </row>
    <row r="1007" spans="1:8" ht="18" hidden="1" customHeight="1" outlineLevel="1">
      <c r="A1007" s="3" t="s">
        <v>218</v>
      </c>
      <c r="B1007" s="148"/>
      <c r="C1007" s="152">
        <v>0</v>
      </c>
      <c r="D1007" s="152">
        <v>0</v>
      </c>
      <c r="E1007" s="152">
        <v>0</v>
      </c>
      <c r="F1007" s="153">
        <v>0</v>
      </c>
      <c r="G1007" s="153">
        <v>0</v>
      </c>
      <c r="H1007" s="154">
        <v>0</v>
      </c>
    </row>
    <row r="1008" spans="1:8" ht="18" hidden="1" customHeight="1" outlineLevel="1">
      <c r="A1008" s="3" t="s">
        <v>219</v>
      </c>
      <c r="B1008" s="148"/>
      <c r="C1008" s="152">
        <v>0</v>
      </c>
      <c r="D1008" s="152">
        <v>0</v>
      </c>
      <c r="E1008" s="152">
        <v>0</v>
      </c>
      <c r="F1008" s="153">
        <v>0</v>
      </c>
      <c r="G1008" s="153">
        <v>0</v>
      </c>
      <c r="H1008" s="154">
        <v>0</v>
      </c>
    </row>
    <row r="1009" spans="1:8" ht="18" hidden="1" customHeight="1" outlineLevel="1">
      <c r="A1009" s="3" t="s">
        <v>220</v>
      </c>
      <c r="B1009" s="148"/>
      <c r="C1009" s="149">
        <v>0</v>
      </c>
      <c r="D1009" s="149">
        <v>0</v>
      </c>
      <c r="E1009" s="149">
        <v>0</v>
      </c>
      <c r="F1009" s="150">
        <v>0</v>
      </c>
      <c r="G1009" s="150">
        <v>0</v>
      </c>
      <c r="H1009" s="151">
        <v>0</v>
      </c>
    </row>
    <row r="1010" spans="1:8" ht="18" customHeight="1" collapsed="1">
      <c r="A1010" s="3"/>
      <c r="B1010" s="148" t="s">
        <v>451</v>
      </c>
      <c r="C1010" s="152">
        <f>SUM(C986:C1009)</f>
        <v>0</v>
      </c>
      <c r="D1010" s="152">
        <f t="shared" ref="D1010:F1010" si="63">SUM(D986:D1009)</f>
        <v>0</v>
      </c>
      <c r="E1010" s="152">
        <f t="shared" si="63"/>
        <v>0</v>
      </c>
      <c r="F1010" s="153">
        <f t="shared" si="63"/>
        <v>-73617</v>
      </c>
      <c r="G1010" s="153">
        <f>SUM(G986:G1009)</f>
        <v>-11503</v>
      </c>
      <c r="H1010" s="154">
        <f t="shared" ref="H1010" si="64">SUM(H986:H1009)</f>
        <v>0</v>
      </c>
    </row>
    <row r="1011" spans="1:8" ht="18" hidden="1" customHeight="1" outlineLevel="1">
      <c r="A1011" s="3" t="s">
        <v>273</v>
      </c>
      <c r="B1011" s="148"/>
      <c r="C1011" s="152">
        <v>0</v>
      </c>
      <c r="D1011" s="152">
        <v>0</v>
      </c>
      <c r="E1011" s="152">
        <v>0</v>
      </c>
      <c r="F1011" s="153">
        <v>0</v>
      </c>
      <c r="G1011" s="153">
        <v>0</v>
      </c>
      <c r="H1011" s="154">
        <v>0</v>
      </c>
    </row>
    <row r="1012" spans="1:8" ht="18" hidden="1" customHeight="1" outlineLevel="1">
      <c r="A1012" s="3" t="s">
        <v>203</v>
      </c>
      <c r="B1012" s="148"/>
      <c r="C1012" s="152">
        <v>0</v>
      </c>
      <c r="D1012" s="152">
        <v>0</v>
      </c>
      <c r="E1012" s="152">
        <v>0</v>
      </c>
      <c r="F1012" s="153">
        <v>0</v>
      </c>
      <c r="G1012" s="153">
        <v>0</v>
      </c>
      <c r="H1012" s="154">
        <v>0</v>
      </c>
    </row>
    <row r="1013" spans="1:8" ht="18" hidden="1" customHeight="1" outlineLevel="1">
      <c r="A1013" s="3" t="s">
        <v>204</v>
      </c>
      <c r="B1013" s="148"/>
      <c r="C1013" s="152">
        <v>0</v>
      </c>
      <c r="D1013" s="152">
        <v>0</v>
      </c>
      <c r="E1013" s="152">
        <v>0</v>
      </c>
      <c r="F1013" s="153">
        <v>0</v>
      </c>
      <c r="G1013" s="153">
        <v>0</v>
      </c>
      <c r="H1013" s="154">
        <v>0</v>
      </c>
    </row>
    <row r="1014" spans="1:8" ht="18" hidden="1" customHeight="1" outlineLevel="1">
      <c r="A1014" s="3" t="s">
        <v>267</v>
      </c>
      <c r="B1014" s="148"/>
      <c r="C1014" s="152">
        <v>0</v>
      </c>
      <c r="D1014" s="152">
        <v>0</v>
      </c>
      <c r="E1014" s="152">
        <v>0</v>
      </c>
      <c r="F1014" s="153">
        <v>0</v>
      </c>
      <c r="G1014" s="153">
        <v>0</v>
      </c>
      <c r="H1014" s="154">
        <v>0</v>
      </c>
    </row>
    <row r="1015" spans="1:8" ht="18" hidden="1" customHeight="1" outlineLevel="1">
      <c r="A1015" s="3" t="s">
        <v>274</v>
      </c>
      <c r="B1015" s="148"/>
      <c r="C1015" s="152">
        <v>0</v>
      </c>
      <c r="D1015" s="152">
        <v>0</v>
      </c>
      <c r="E1015" s="152">
        <v>0</v>
      </c>
      <c r="F1015" s="153">
        <v>0</v>
      </c>
      <c r="G1015" s="153">
        <v>0</v>
      </c>
      <c r="H1015" s="154">
        <v>0</v>
      </c>
    </row>
    <row r="1016" spans="1:8" ht="18" hidden="1" customHeight="1" outlineLevel="1">
      <c r="A1016" s="3" t="s">
        <v>275</v>
      </c>
      <c r="B1016" s="148"/>
      <c r="C1016" s="152">
        <v>0</v>
      </c>
      <c r="D1016" s="152">
        <v>0</v>
      </c>
      <c r="E1016" s="152">
        <v>0</v>
      </c>
      <c r="F1016" s="153">
        <v>0</v>
      </c>
      <c r="G1016" s="153">
        <v>0</v>
      </c>
      <c r="H1016" s="154">
        <v>0</v>
      </c>
    </row>
    <row r="1017" spans="1:8" ht="18" hidden="1" customHeight="1" outlineLevel="1">
      <c r="A1017" s="3" t="s">
        <v>205</v>
      </c>
      <c r="B1017" s="148"/>
      <c r="C1017" s="152">
        <v>0</v>
      </c>
      <c r="D1017" s="152">
        <v>0</v>
      </c>
      <c r="E1017" s="152">
        <v>0</v>
      </c>
      <c r="F1017" s="153">
        <v>0</v>
      </c>
      <c r="G1017" s="153">
        <v>0</v>
      </c>
      <c r="H1017" s="154">
        <v>0</v>
      </c>
    </row>
    <row r="1018" spans="1:8" ht="18" hidden="1" customHeight="1" outlineLevel="1">
      <c r="A1018" s="3" t="s">
        <v>206</v>
      </c>
      <c r="B1018" s="148"/>
      <c r="C1018" s="152">
        <v>0</v>
      </c>
      <c r="D1018" s="152">
        <v>1</v>
      </c>
      <c r="E1018" s="152">
        <v>0</v>
      </c>
      <c r="F1018" s="153">
        <v>0</v>
      </c>
      <c r="G1018" s="153">
        <v>359.3</v>
      </c>
      <c r="H1018" s="154">
        <v>0</v>
      </c>
    </row>
    <row r="1019" spans="1:8" ht="18" hidden="1" customHeight="1" outlineLevel="1">
      <c r="A1019" s="3" t="s">
        <v>268</v>
      </c>
      <c r="B1019" s="148"/>
      <c r="C1019" s="152">
        <v>0</v>
      </c>
      <c r="D1019" s="152">
        <v>0</v>
      </c>
      <c r="E1019" s="152">
        <v>0</v>
      </c>
      <c r="F1019" s="153">
        <v>0</v>
      </c>
      <c r="G1019" s="153">
        <v>0</v>
      </c>
      <c r="H1019" s="154">
        <v>0</v>
      </c>
    </row>
    <row r="1020" spans="1:8" ht="18" hidden="1" customHeight="1" outlineLevel="1">
      <c r="A1020" s="3" t="s">
        <v>207</v>
      </c>
      <c r="B1020" s="148"/>
      <c r="C1020" s="152">
        <v>0</v>
      </c>
      <c r="D1020" s="152">
        <v>0</v>
      </c>
      <c r="E1020" s="152">
        <v>0</v>
      </c>
      <c r="F1020" s="153">
        <v>0</v>
      </c>
      <c r="G1020" s="153">
        <v>0</v>
      </c>
      <c r="H1020" s="154">
        <v>0</v>
      </c>
    </row>
    <row r="1021" spans="1:8" ht="18" hidden="1" customHeight="1" outlineLevel="1">
      <c r="A1021" s="3" t="s">
        <v>270</v>
      </c>
      <c r="B1021" s="148"/>
      <c r="C1021" s="152">
        <v>0</v>
      </c>
      <c r="D1021" s="152">
        <v>0</v>
      </c>
      <c r="E1021" s="152">
        <v>0</v>
      </c>
      <c r="F1021" s="153">
        <v>0</v>
      </c>
      <c r="G1021" s="153">
        <v>0</v>
      </c>
      <c r="H1021" s="154">
        <v>0</v>
      </c>
    </row>
    <row r="1022" spans="1:8" ht="18" hidden="1" customHeight="1" outlineLevel="1">
      <c r="A1022" s="3" t="s">
        <v>208</v>
      </c>
      <c r="B1022" s="148"/>
      <c r="C1022" s="152">
        <v>0</v>
      </c>
      <c r="D1022" s="152">
        <v>0</v>
      </c>
      <c r="E1022" s="152">
        <v>0</v>
      </c>
      <c r="F1022" s="153">
        <v>0</v>
      </c>
      <c r="G1022" s="153">
        <v>0</v>
      </c>
      <c r="H1022" s="154">
        <v>0</v>
      </c>
    </row>
    <row r="1023" spans="1:8" ht="18" hidden="1" customHeight="1" outlineLevel="1">
      <c r="A1023" s="3" t="s">
        <v>209</v>
      </c>
      <c r="B1023" s="148"/>
      <c r="C1023" s="152">
        <v>0</v>
      </c>
      <c r="D1023" s="152">
        <v>0</v>
      </c>
      <c r="E1023" s="152">
        <v>0</v>
      </c>
      <c r="F1023" s="153">
        <v>0</v>
      </c>
      <c r="G1023" s="153">
        <v>0</v>
      </c>
      <c r="H1023" s="154">
        <v>0</v>
      </c>
    </row>
    <row r="1024" spans="1:8" ht="18" hidden="1" customHeight="1" outlineLevel="1">
      <c r="A1024" s="3" t="s">
        <v>454</v>
      </c>
      <c r="B1024" s="148"/>
      <c r="C1024" s="152">
        <v>0</v>
      </c>
      <c r="D1024" s="152">
        <v>0</v>
      </c>
      <c r="E1024" s="152">
        <v>0</v>
      </c>
      <c r="F1024" s="153">
        <v>0</v>
      </c>
      <c r="G1024" s="153">
        <v>0</v>
      </c>
      <c r="H1024" s="154">
        <v>0</v>
      </c>
    </row>
    <row r="1025" spans="1:8" ht="18" hidden="1" customHeight="1" outlineLevel="1">
      <c r="A1025" s="3" t="s">
        <v>211</v>
      </c>
      <c r="B1025" s="148"/>
      <c r="C1025" s="152">
        <v>0</v>
      </c>
      <c r="D1025" s="152">
        <v>0</v>
      </c>
      <c r="E1025" s="152">
        <v>0</v>
      </c>
      <c r="F1025" s="153">
        <v>0</v>
      </c>
      <c r="G1025" s="153">
        <v>0</v>
      </c>
      <c r="H1025" s="154">
        <v>0</v>
      </c>
    </row>
    <row r="1026" spans="1:8" ht="18" hidden="1" customHeight="1" outlineLevel="1">
      <c r="A1026" s="3" t="s">
        <v>212</v>
      </c>
      <c r="B1026" s="148"/>
      <c r="C1026" s="152">
        <v>0</v>
      </c>
      <c r="D1026" s="152">
        <v>0</v>
      </c>
      <c r="E1026" s="152">
        <v>0</v>
      </c>
      <c r="F1026" s="153">
        <v>0</v>
      </c>
      <c r="G1026" s="153">
        <v>0</v>
      </c>
      <c r="H1026" s="154">
        <v>0</v>
      </c>
    </row>
    <row r="1027" spans="1:8" ht="18" hidden="1" customHeight="1" outlineLevel="1">
      <c r="A1027" s="3" t="s">
        <v>213</v>
      </c>
      <c r="B1027" s="148"/>
      <c r="C1027" s="152">
        <v>0</v>
      </c>
      <c r="D1027" s="152">
        <v>0</v>
      </c>
      <c r="E1027" s="152">
        <v>0</v>
      </c>
      <c r="F1027" s="153">
        <v>0</v>
      </c>
      <c r="G1027" s="153">
        <v>0</v>
      </c>
      <c r="H1027" s="154">
        <v>0</v>
      </c>
    </row>
    <row r="1028" spans="1:8" ht="18" hidden="1" customHeight="1" outlineLevel="1">
      <c r="A1028" s="3" t="s">
        <v>214</v>
      </c>
      <c r="B1028" s="148"/>
      <c r="C1028" s="152">
        <v>0</v>
      </c>
      <c r="D1028" s="152">
        <v>0</v>
      </c>
      <c r="E1028" s="152">
        <v>0</v>
      </c>
      <c r="F1028" s="153">
        <v>0</v>
      </c>
      <c r="G1028" s="153">
        <v>0</v>
      </c>
      <c r="H1028" s="154">
        <v>0</v>
      </c>
    </row>
    <row r="1029" spans="1:8" ht="18" hidden="1" customHeight="1" outlineLevel="1">
      <c r="A1029" s="3" t="s">
        <v>455</v>
      </c>
      <c r="B1029" s="148"/>
      <c r="C1029" s="152">
        <v>0</v>
      </c>
      <c r="D1029" s="152">
        <v>0</v>
      </c>
      <c r="E1029" s="152">
        <v>0</v>
      </c>
      <c r="F1029" s="153">
        <v>0</v>
      </c>
      <c r="G1029" s="153">
        <v>0</v>
      </c>
      <c r="H1029" s="154">
        <v>0</v>
      </c>
    </row>
    <row r="1030" spans="1:8" ht="18" hidden="1" customHeight="1" outlineLevel="1">
      <c r="A1030" s="3" t="s">
        <v>216</v>
      </c>
      <c r="B1030" s="148"/>
      <c r="C1030" s="152">
        <v>0</v>
      </c>
      <c r="D1030" s="152">
        <v>0</v>
      </c>
      <c r="E1030" s="152">
        <v>0</v>
      </c>
      <c r="F1030" s="153">
        <v>0</v>
      </c>
      <c r="G1030" s="153">
        <v>0</v>
      </c>
      <c r="H1030" s="154">
        <v>0</v>
      </c>
    </row>
    <row r="1031" spans="1:8" ht="18" hidden="1" customHeight="1" outlineLevel="1">
      <c r="A1031" s="3" t="s">
        <v>217</v>
      </c>
      <c r="B1031" s="148"/>
      <c r="C1031" s="152">
        <v>0</v>
      </c>
      <c r="D1031" s="152">
        <v>0</v>
      </c>
      <c r="E1031" s="152">
        <v>0</v>
      </c>
      <c r="F1031" s="153">
        <v>0</v>
      </c>
      <c r="G1031" s="153">
        <v>0</v>
      </c>
      <c r="H1031" s="154">
        <v>0</v>
      </c>
    </row>
    <row r="1032" spans="1:8" ht="18" hidden="1" customHeight="1" outlineLevel="1">
      <c r="A1032" s="3" t="s">
        <v>218</v>
      </c>
      <c r="B1032" s="148"/>
      <c r="C1032" s="152">
        <v>0</v>
      </c>
      <c r="D1032" s="152">
        <v>0</v>
      </c>
      <c r="E1032" s="152">
        <v>0</v>
      </c>
      <c r="F1032" s="153">
        <v>0</v>
      </c>
      <c r="G1032" s="153">
        <v>0</v>
      </c>
      <c r="H1032" s="154">
        <v>0</v>
      </c>
    </row>
    <row r="1033" spans="1:8" ht="18" hidden="1" customHeight="1" outlineLevel="1">
      <c r="A1033" s="3" t="s">
        <v>219</v>
      </c>
      <c r="B1033" s="148"/>
      <c r="C1033" s="152">
        <v>0</v>
      </c>
      <c r="D1033" s="152">
        <v>0</v>
      </c>
      <c r="E1033" s="152">
        <v>0</v>
      </c>
      <c r="F1033" s="153">
        <v>0</v>
      </c>
      <c r="G1033" s="153">
        <v>0</v>
      </c>
      <c r="H1033" s="154">
        <v>0</v>
      </c>
    </row>
    <row r="1034" spans="1:8" ht="18" hidden="1" customHeight="1" outlineLevel="1">
      <c r="A1034" s="3" t="s">
        <v>220</v>
      </c>
      <c r="B1034" s="148"/>
      <c r="C1034" s="149">
        <v>0</v>
      </c>
      <c r="D1034" s="149">
        <v>0</v>
      </c>
      <c r="E1034" s="149">
        <v>0</v>
      </c>
      <c r="F1034" s="150">
        <v>0</v>
      </c>
      <c r="G1034" s="150">
        <v>0</v>
      </c>
      <c r="H1034" s="151">
        <v>0</v>
      </c>
    </row>
    <row r="1035" spans="1:8" ht="18" customHeight="1" collapsed="1">
      <c r="A1035" s="3"/>
      <c r="B1035" s="148" t="s">
        <v>394</v>
      </c>
      <c r="C1035" s="152">
        <f>SUM(C1011:C1034)</f>
        <v>0</v>
      </c>
      <c r="D1035" s="152">
        <f t="shared" ref="D1035:F1035" si="65">SUM(D1011:D1034)</f>
        <v>1</v>
      </c>
      <c r="E1035" s="152">
        <f t="shared" si="65"/>
        <v>0</v>
      </c>
      <c r="F1035" s="153">
        <f t="shared" si="65"/>
        <v>0</v>
      </c>
      <c r="G1035" s="153">
        <f>SUM(G1011:G1034)</f>
        <v>359.3</v>
      </c>
      <c r="H1035" s="154">
        <f t="shared" ref="H1035" si="66">SUM(H1011:H1034)</f>
        <v>0</v>
      </c>
    </row>
    <row r="1036" spans="1:8" ht="18" hidden="1" customHeight="1" outlineLevel="1">
      <c r="A1036" s="3" t="s">
        <v>273</v>
      </c>
      <c r="B1036" s="148"/>
      <c r="C1036" s="149">
        <v>0</v>
      </c>
      <c r="D1036" s="149">
        <v>0</v>
      </c>
      <c r="E1036" s="149">
        <v>0</v>
      </c>
      <c r="F1036" s="150">
        <v>0</v>
      </c>
      <c r="G1036" s="150">
        <v>0</v>
      </c>
      <c r="H1036" s="151">
        <v>0</v>
      </c>
    </row>
    <row r="1037" spans="1:8" ht="18" hidden="1" customHeight="1" outlineLevel="1">
      <c r="A1037" s="3" t="s">
        <v>203</v>
      </c>
      <c r="B1037" s="148"/>
      <c r="C1037" s="149">
        <v>0</v>
      </c>
      <c r="D1037" s="149">
        <v>0</v>
      </c>
      <c r="E1037" s="149">
        <v>0</v>
      </c>
      <c r="F1037" s="150">
        <v>0</v>
      </c>
      <c r="G1037" s="150">
        <v>0</v>
      </c>
      <c r="H1037" s="151">
        <v>0</v>
      </c>
    </row>
    <row r="1038" spans="1:8" ht="18" hidden="1" customHeight="1" outlineLevel="1">
      <c r="A1038" s="3" t="s">
        <v>204</v>
      </c>
      <c r="B1038" s="148"/>
      <c r="C1038" s="149">
        <v>1</v>
      </c>
      <c r="D1038" s="149">
        <v>1</v>
      </c>
      <c r="E1038" s="149">
        <v>0</v>
      </c>
      <c r="F1038" s="150">
        <v>0</v>
      </c>
      <c r="G1038" s="150">
        <v>98</v>
      </c>
      <c r="H1038" s="151">
        <v>0</v>
      </c>
    </row>
    <row r="1039" spans="1:8" ht="18" hidden="1" customHeight="1" outlineLevel="1">
      <c r="A1039" s="3" t="s">
        <v>267</v>
      </c>
      <c r="B1039" s="148"/>
      <c r="C1039" s="149">
        <v>0</v>
      </c>
      <c r="D1039" s="149">
        <v>0</v>
      </c>
      <c r="E1039" s="149">
        <v>0</v>
      </c>
      <c r="F1039" s="150">
        <v>0</v>
      </c>
      <c r="G1039" s="150">
        <v>0</v>
      </c>
      <c r="H1039" s="151">
        <v>0</v>
      </c>
    </row>
    <row r="1040" spans="1:8" ht="18" hidden="1" customHeight="1" outlineLevel="1">
      <c r="A1040" s="3" t="s">
        <v>274</v>
      </c>
      <c r="B1040" s="148"/>
      <c r="C1040" s="149">
        <v>0</v>
      </c>
      <c r="D1040" s="149">
        <v>0</v>
      </c>
      <c r="E1040" s="149">
        <v>0</v>
      </c>
      <c r="F1040" s="150">
        <v>0</v>
      </c>
      <c r="G1040" s="150">
        <v>0</v>
      </c>
      <c r="H1040" s="151">
        <v>0</v>
      </c>
    </row>
    <row r="1041" spans="1:8" ht="18" hidden="1" customHeight="1" outlineLevel="1">
      <c r="A1041" s="3" t="s">
        <v>275</v>
      </c>
      <c r="B1041" s="148"/>
      <c r="C1041" s="149">
        <v>0</v>
      </c>
      <c r="D1041" s="149">
        <v>0</v>
      </c>
      <c r="E1041" s="149">
        <v>0</v>
      </c>
      <c r="F1041" s="150">
        <v>0</v>
      </c>
      <c r="G1041" s="150">
        <v>0</v>
      </c>
      <c r="H1041" s="151">
        <v>0</v>
      </c>
    </row>
    <row r="1042" spans="1:8" ht="18" hidden="1" customHeight="1" outlineLevel="1">
      <c r="A1042" s="3" t="s">
        <v>205</v>
      </c>
      <c r="B1042" s="148"/>
      <c r="C1042" s="149">
        <v>0</v>
      </c>
      <c r="D1042" s="149">
        <v>0</v>
      </c>
      <c r="E1042" s="149">
        <v>0</v>
      </c>
      <c r="F1042" s="150">
        <v>0</v>
      </c>
      <c r="G1042" s="150">
        <v>0</v>
      </c>
      <c r="H1042" s="151">
        <v>0</v>
      </c>
    </row>
    <row r="1043" spans="1:8" ht="18" hidden="1" customHeight="1" outlineLevel="1">
      <c r="A1043" s="3" t="s">
        <v>206</v>
      </c>
      <c r="B1043" s="148"/>
      <c r="C1043" s="149">
        <v>0</v>
      </c>
      <c r="D1043" s="149">
        <v>0</v>
      </c>
      <c r="E1043" s="149">
        <v>0</v>
      </c>
      <c r="F1043" s="150">
        <v>0</v>
      </c>
      <c r="G1043" s="150">
        <v>0</v>
      </c>
      <c r="H1043" s="151">
        <v>0</v>
      </c>
    </row>
    <row r="1044" spans="1:8" ht="18" hidden="1" customHeight="1" outlineLevel="1">
      <c r="A1044" s="3" t="s">
        <v>268</v>
      </c>
      <c r="B1044" s="148"/>
      <c r="C1044" s="149">
        <v>0</v>
      </c>
      <c r="D1044" s="149">
        <v>0</v>
      </c>
      <c r="E1044" s="149">
        <v>0</v>
      </c>
      <c r="F1044" s="150">
        <v>0</v>
      </c>
      <c r="G1044" s="150">
        <v>0</v>
      </c>
      <c r="H1044" s="151">
        <v>0</v>
      </c>
    </row>
    <row r="1045" spans="1:8" ht="18" hidden="1" customHeight="1" outlineLevel="1">
      <c r="A1045" s="3" t="s">
        <v>207</v>
      </c>
      <c r="B1045" s="148"/>
      <c r="C1045" s="149">
        <v>0</v>
      </c>
      <c r="D1045" s="149">
        <v>1</v>
      </c>
      <c r="E1045" s="149">
        <v>0</v>
      </c>
      <c r="F1045" s="150">
        <v>0</v>
      </c>
      <c r="G1045" s="150">
        <v>2383</v>
      </c>
      <c r="H1045" s="151">
        <v>0</v>
      </c>
    </row>
    <row r="1046" spans="1:8" ht="18" hidden="1" customHeight="1" outlineLevel="1">
      <c r="A1046" s="3" t="s">
        <v>270</v>
      </c>
      <c r="B1046" s="148"/>
      <c r="C1046" s="149">
        <v>0</v>
      </c>
      <c r="D1046" s="149">
        <v>0</v>
      </c>
      <c r="E1046" s="149">
        <v>0</v>
      </c>
      <c r="F1046" s="150">
        <v>0</v>
      </c>
      <c r="G1046" s="150">
        <v>0</v>
      </c>
      <c r="H1046" s="151">
        <v>0</v>
      </c>
    </row>
    <row r="1047" spans="1:8" ht="18" hidden="1" customHeight="1" outlineLevel="1">
      <c r="A1047" s="3" t="s">
        <v>208</v>
      </c>
      <c r="B1047" s="148"/>
      <c r="C1047" s="149">
        <v>0</v>
      </c>
      <c r="D1047" s="149">
        <v>0</v>
      </c>
      <c r="E1047" s="149">
        <v>0</v>
      </c>
      <c r="F1047" s="150">
        <v>0</v>
      </c>
      <c r="G1047" s="150">
        <v>0</v>
      </c>
      <c r="H1047" s="151">
        <v>0</v>
      </c>
    </row>
    <row r="1048" spans="1:8" ht="18" hidden="1" customHeight="1" outlineLevel="1">
      <c r="A1048" s="3" t="s">
        <v>209</v>
      </c>
      <c r="B1048" s="148"/>
      <c r="C1048" s="149">
        <v>0</v>
      </c>
      <c r="D1048" s="149">
        <v>0</v>
      </c>
      <c r="E1048" s="149">
        <v>0</v>
      </c>
      <c r="F1048" s="150">
        <v>0</v>
      </c>
      <c r="G1048" s="150">
        <v>0</v>
      </c>
      <c r="H1048" s="151">
        <v>0</v>
      </c>
    </row>
    <row r="1049" spans="1:8" ht="18" hidden="1" customHeight="1" outlineLevel="1">
      <c r="A1049" s="3" t="s">
        <v>454</v>
      </c>
      <c r="B1049" s="148"/>
      <c r="C1049" s="149">
        <v>0</v>
      </c>
      <c r="D1049" s="149">
        <v>0</v>
      </c>
      <c r="E1049" s="149">
        <v>0</v>
      </c>
      <c r="F1049" s="150">
        <v>0</v>
      </c>
      <c r="G1049" s="150">
        <v>0</v>
      </c>
      <c r="H1049" s="151">
        <v>0</v>
      </c>
    </row>
    <row r="1050" spans="1:8" ht="18" hidden="1" customHeight="1" outlineLevel="1">
      <c r="A1050" s="3" t="s">
        <v>211</v>
      </c>
      <c r="B1050" s="148"/>
      <c r="C1050" s="149">
        <v>0</v>
      </c>
      <c r="D1050" s="149">
        <v>0</v>
      </c>
      <c r="E1050" s="149">
        <v>0</v>
      </c>
      <c r="F1050" s="150">
        <v>0</v>
      </c>
      <c r="G1050" s="150">
        <v>0</v>
      </c>
      <c r="H1050" s="151">
        <v>0</v>
      </c>
    </row>
    <row r="1051" spans="1:8" ht="18" hidden="1" customHeight="1" outlineLevel="1">
      <c r="A1051" s="3" t="s">
        <v>212</v>
      </c>
      <c r="B1051" s="148"/>
      <c r="C1051" s="149">
        <v>0</v>
      </c>
      <c r="D1051" s="149">
        <v>0</v>
      </c>
      <c r="E1051" s="149">
        <v>0</v>
      </c>
      <c r="F1051" s="150">
        <v>0</v>
      </c>
      <c r="G1051" s="150">
        <v>0</v>
      </c>
      <c r="H1051" s="151">
        <v>0</v>
      </c>
    </row>
    <row r="1052" spans="1:8" ht="18" hidden="1" customHeight="1" outlineLevel="1">
      <c r="A1052" s="3" t="s">
        <v>213</v>
      </c>
      <c r="B1052" s="148"/>
      <c r="C1052" s="149">
        <v>0</v>
      </c>
      <c r="D1052" s="149">
        <v>0</v>
      </c>
      <c r="E1052" s="149">
        <v>0</v>
      </c>
      <c r="F1052" s="150">
        <v>0</v>
      </c>
      <c r="G1052" s="150">
        <v>0</v>
      </c>
      <c r="H1052" s="151">
        <v>0</v>
      </c>
    </row>
    <row r="1053" spans="1:8" ht="18" hidden="1" customHeight="1" outlineLevel="1">
      <c r="A1053" s="3" t="s">
        <v>214</v>
      </c>
      <c r="B1053" s="148"/>
      <c r="C1053" s="149">
        <v>0</v>
      </c>
      <c r="D1053" s="149">
        <v>0</v>
      </c>
      <c r="E1053" s="149">
        <v>0</v>
      </c>
      <c r="F1053" s="150">
        <v>0</v>
      </c>
      <c r="G1053" s="150">
        <v>0</v>
      </c>
      <c r="H1053" s="151">
        <v>0</v>
      </c>
    </row>
    <row r="1054" spans="1:8" ht="18" hidden="1" customHeight="1" outlineLevel="1">
      <c r="A1054" s="3" t="s">
        <v>455</v>
      </c>
      <c r="B1054" s="148"/>
      <c r="C1054" s="149">
        <v>0</v>
      </c>
      <c r="D1054" s="149">
        <v>0</v>
      </c>
      <c r="E1054" s="149">
        <v>0</v>
      </c>
      <c r="F1054" s="150">
        <v>0</v>
      </c>
      <c r="G1054" s="150">
        <v>0</v>
      </c>
      <c r="H1054" s="151">
        <v>0</v>
      </c>
    </row>
    <row r="1055" spans="1:8" ht="18" hidden="1" customHeight="1" outlineLevel="1">
      <c r="A1055" s="3" t="s">
        <v>216</v>
      </c>
      <c r="B1055" s="148"/>
      <c r="C1055" s="149">
        <v>0</v>
      </c>
      <c r="D1055" s="149">
        <v>0</v>
      </c>
      <c r="E1055" s="149">
        <v>0</v>
      </c>
      <c r="F1055" s="150">
        <v>0</v>
      </c>
      <c r="G1055" s="150">
        <v>0</v>
      </c>
      <c r="H1055" s="151">
        <v>0</v>
      </c>
    </row>
    <row r="1056" spans="1:8" ht="18" hidden="1" customHeight="1" outlineLevel="1">
      <c r="A1056" s="3" t="s">
        <v>217</v>
      </c>
      <c r="B1056" s="148"/>
      <c r="C1056" s="149">
        <v>0</v>
      </c>
      <c r="D1056" s="149">
        <v>0</v>
      </c>
      <c r="E1056" s="149">
        <v>0</v>
      </c>
      <c r="F1056" s="150">
        <v>0</v>
      </c>
      <c r="G1056" s="150">
        <v>0</v>
      </c>
      <c r="H1056" s="151">
        <v>0</v>
      </c>
    </row>
    <row r="1057" spans="1:8" ht="18" hidden="1" customHeight="1" outlineLevel="1">
      <c r="A1057" s="3" t="s">
        <v>218</v>
      </c>
      <c r="B1057" s="148"/>
      <c r="C1057" s="149">
        <v>0</v>
      </c>
      <c r="D1057" s="149">
        <v>0</v>
      </c>
      <c r="E1057" s="149">
        <v>0</v>
      </c>
      <c r="F1057" s="150">
        <v>0</v>
      </c>
      <c r="G1057" s="150">
        <v>0</v>
      </c>
      <c r="H1057" s="151">
        <v>0</v>
      </c>
    </row>
    <row r="1058" spans="1:8" ht="18" hidden="1" customHeight="1" outlineLevel="1">
      <c r="A1058" s="3" t="s">
        <v>219</v>
      </c>
      <c r="B1058" s="148"/>
      <c r="C1058" s="149">
        <v>0</v>
      </c>
      <c r="D1058" s="149">
        <v>0</v>
      </c>
      <c r="E1058" s="149">
        <v>0</v>
      </c>
      <c r="F1058" s="150">
        <v>0</v>
      </c>
      <c r="G1058" s="150">
        <v>0</v>
      </c>
      <c r="H1058" s="151">
        <v>0</v>
      </c>
    </row>
    <row r="1059" spans="1:8" ht="18" hidden="1" customHeight="1" outlineLevel="1">
      <c r="A1059" s="3" t="s">
        <v>220</v>
      </c>
      <c r="B1059" s="148"/>
      <c r="C1059" s="149">
        <v>0</v>
      </c>
      <c r="D1059" s="149">
        <v>0</v>
      </c>
      <c r="E1059" s="149">
        <v>0</v>
      </c>
      <c r="F1059" s="150">
        <v>0</v>
      </c>
      <c r="G1059" s="150">
        <v>0</v>
      </c>
      <c r="H1059" s="151">
        <v>0</v>
      </c>
    </row>
    <row r="1060" spans="1:8" ht="18" customHeight="1" collapsed="1">
      <c r="A1060" s="3"/>
      <c r="B1060" s="148" t="s">
        <v>395</v>
      </c>
      <c r="C1060" s="152">
        <f>SUM(C1036:C1059)</f>
        <v>1</v>
      </c>
      <c r="D1060" s="152">
        <f t="shared" ref="D1060:F1060" si="67">SUM(D1036:D1059)</f>
        <v>2</v>
      </c>
      <c r="E1060" s="152">
        <f t="shared" si="67"/>
        <v>0</v>
      </c>
      <c r="F1060" s="153">
        <f t="shared" si="67"/>
        <v>0</v>
      </c>
      <c r="G1060" s="153">
        <f>SUM(G1036:G1059)</f>
        <v>2481</v>
      </c>
      <c r="H1060" s="154">
        <f t="shared" ref="H1060" si="68">SUM(H1036:H1059)</f>
        <v>0</v>
      </c>
    </row>
    <row r="1061" spans="1:8" ht="18" hidden="1" customHeight="1" outlineLevel="1">
      <c r="A1061" s="3" t="s">
        <v>273</v>
      </c>
      <c r="B1061" s="148"/>
      <c r="C1061" s="149">
        <v>0</v>
      </c>
      <c r="D1061" s="149">
        <v>0</v>
      </c>
      <c r="E1061" s="149">
        <v>0</v>
      </c>
      <c r="F1061" s="150">
        <v>0</v>
      </c>
      <c r="G1061" s="150">
        <v>0</v>
      </c>
      <c r="H1061" s="151">
        <v>0</v>
      </c>
    </row>
    <row r="1062" spans="1:8" ht="18" hidden="1" customHeight="1" outlineLevel="1">
      <c r="A1062" s="3" t="s">
        <v>203</v>
      </c>
      <c r="B1062" s="148"/>
      <c r="C1062" s="149">
        <v>1</v>
      </c>
      <c r="D1062" s="149">
        <v>3</v>
      </c>
      <c r="E1062" s="149">
        <v>0</v>
      </c>
      <c r="F1062" s="150">
        <v>3500</v>
      </c>
      <c r="G1062" s="150">
        <v>38947</v>
      </c>
      <c r="H1062" s="151">
        <v>0</v>
      </c>
    </row>
    <row r="1063" spans="1:8" ht="18" hidden="1" customHeight="1" outlineLevel="1">
      <c r="A1063" s="3" t="s">
        <v>204</v>
      </c>
      <c r="B1063" s="148"/>
      <c r="C1063" s="149">
        <v>0</v>
      </c>
      <c r="D1063" s="149">
        <v>0</v>
      </c>
      <c r="E1063" s="149">
        <v>0</v>
      </c>
      <c r="F1063" s="150">
        <v>0</v>
      </c>
      <c r="G1063" s="150">
        <v>0</v>
      </c>
      <c r="H1063" s="151">
        <v>0</v>
      </c>
    </row>
    <row r="1064" spans="1:8" ht="18" hidden="1" customHeight="1" outlineLevel="1">
      <c r="A1064" s="3" t="s">
        <v>267</v>
      </c>
      <c r="B1064" s="148"/>
      <c r="C1064" s="149">
        <v>0</v>
      </c>
      <c r="D1064" s="149">
        <v>0</v>
      </c>
      <c r="E1064" s="149">
        <v>0</v>
      </c>
      <c r="F1064" s="150">
        <v>0</v>
      </c>
      <c r="G1064" s="150">
        <v>0</v>
      </c>
      <c r="H1064" s="151">
        <v>0</v>
      </c>
    </row>
    <row r="1065" spans="1:8" ht="18" hidden="1" customHeight="1" outlineLevel="1">
      <c r="A1065" s="3" t="s">
        <v>274</v>
      </c>
      <c r="B1065" s="148"/>
      <c r="C1065" s="149">
        <v>0</v>
      </c>
      <c r="D1065" s="149">
        <v>0</v>
      </c>
      <c r="E1065" s="149">
        <v>0</v>
      </c>
      <c r="F1065" s="150">
        <v>0</v>
      </c>
      <c r="G1065" s="150">
        <v>0</v>
      </c>
      <c r="H1065" s="151">
        <v>0</v>
      </c>
    </row>
    <row r="1066" spans="1:8" ht="18" hidden="1" customHeight="1" outlineLevel="1">
      <c r="A1066" s="3" t="s">
        <v>275</v>
      </c>
      <c r="B1066" s="148"/>
      <c r="C1066" s="149">
        <v>0</v>
      </c>
      <c r="D1066" s="149">
        <v>0</v>
      </c>
      <c r="E1066" s="149">
        <v>0</v>
      </c>
      <c r="F1066" s="150">
        <v>0</v>
      </c>
      <c r="G1066" s="150">
        <v>0</v>
      </c>
      <c r="H1066" s="151">
        <v>0</v>
      </c>
    </row>
    <row r="1067" spans="1:8" ht="18" hidden="1" customHeight="1" outlineLevel="1">
      <c r="A1067" s="3" t="s">
        <v>205</v>
      </c>
      <c r="B1067" s="148"/>
      <c r="C1067" s="149">
        <v>0</v>
      </c>
      <c r="D1067" s="149">
        <v>3</v>
      </c>
      <c r="E1067" s="149">
        <v>0</v>
      </c>
      <c r="F1067" s="150">
        <v>-20000</v>
      </c>
      <c r="G1067" s="150">
        <v>4621</v>
      </c>
      <c r="H1067" s="151">
        <v>0</v>
      </c>
    </row>
    <row r="1068" spans="1:8" ht="18" hidden="1" customHeight="1" outlineLevel="1">
      <c r="A1068" s="3" t="s">
        <v>206</v>
      </c>
      <c r="B1068" s="148"/>
      <c r="C1068" s="149">
        <v>0</v>
      </c>
      <c r="D1068" s="149">
        <v>2</v>
      </c>
      <c r="E1068" s="149">
        <v>0</v>
      </c>
      <c r="F1068" s="150">
        <v>-6448.9800000000105</v>
      </c>
      <c r="G1068" s="150">
        <v>18794.3</v>
      </c>
      <c r="H1068" s="151">
        <v>0</v>
      </c>
    </row>
    <row r="1069" spans="1:8" ht="18" hidden="1" customHeight="1" outlineLevel="1">
      <c r="A1069" s="3" t="s">
        <v>268</v>
      </c>
      <c r="B1069" s="148"/>
      <c r="C1069" s="149">
        <v>0</v>
      </c>
      <c r="D1069" s="149">
        <v>0</v>
      </c>
      <c r="E1069" s="149">
        <v>0</v>
      </c>
      <c r="F1069" s="150">
        <v>0</v>
      </c>
      <c r="G1069" s="150">
        <v>0</v>
      </c>
      <c r="H1069" s="151">
        <v>0</v>
      </c>
    </row>
    <row r="1070" spans="1:8" ht="18" hidden="1" customHeight="1" outlineLevel="1">
      <c r="A1070" s="3" t="s">
        <v>207</v>
      </c>
      <c r="B1070" s="148"/>
      <c r="C1070" s="149">
        <v>3</v>
      </c>
      <c r="D1070" s="149">
        <v>4</v>
      </c>
      <c r="E1070" s="149">
        <v>0</v>
      </c>
      <c r="F1070" s="150">
        <v>5000</v>
      </c>
      <c r="G1070" s="150">
        <v>-5992.6399999999994</v>
      </c>
      <c r="H1070" s="151">
        <v>0</v>
      </c>
    </row>
    <row r="1071" spans="1:8" ht="18" hidden="1" customHeight="1" outlineLevel="1">
      <c r="A1071" s="3" t="s">
        <v>270</v>
      </c>
      <c r="B1071" s="148"/>
      <c r="C1071" s="149">
        <v>0</v>
      </c>
      <c r="D1071" s="149">
        <v>0</v>
      </c>
      <c r="E1071" s="149">
        <v>0</v>
      </c>
      <c r="F1071" s="150">
        <v>0</v>
      </c>
      <c r="G1071" s="150">
        <v>0</v>
      </c>
      <c r="H1071" s="151">
        <v>0</v>
      </c>
    </row>
    <row r="1072" spans="1:8" ht="18" hidden="1" customHeight="1" outlineLevel="1">
      <c r="A1072" s="3" t="s">
        <v>208</v>
      </c>
      <c r="B1072" s="148"/>
      <c r="C1072" s="149">
        <v>0</v>
      </c>
      <c r="D1072" s="149">
        <v>0</v>
      </c>
      <c r="E1072" s="149">
        <v>0</v>
      </c>
      <c r="F1072" s="150">
        <v>0</v>
      </c>
      <c r="G1072" s="150">
        <v>0</v>
      </c>
      <c r="H1072" s="151">
        <v>0</v>
      </c>
    </row>
    <row r="1073" spans="1:8" ht="18" hidden="1" customHeight="1" outlineLevel="1">
      <c r="A1073" s="3" t="s">
        <v>209</v>
      </c>
      <c r="B1073" s="148"/>
      <c r="C1073" s="149">
        <v>0</v>
      </c>
      <c r="D1073" s="149">
        <v>0</v>
      </c>
      <c r="E1073" s="149">
        <v>0</v>
      </c>
      <c r="F1073" s="150">
        <v>0</v>
      </c>
      <c r="G1073" s="150">
        <v>0</v>
      </c>
      <c r="H1073" s="151">
        <v>0</v>
      </c>
    </row>
    <row r="1074" spans="1:8" ht="18" hidden="1" customHeight="1" outlineLevel="1">
      <c r="A1074" s="3" t="s">
        <v>454</v>
      </c>
      <c r="B1074" s="148"/>
      <c r="C1074" s="149">
        <v>0</v>
      </c>
      <c r="D1074" s="149">
        <v>0</v>
      </c>
      <c r="E1074" s="149">
        <v>0</v>
      </c>
      <c r="F1074" s="150">
        <v>0</v>
      </c>
      <c r="G1074" s="150">
        <v>0</v>
      </c>
      <c r="H1074" s="151">
        <v>0</v>
      </c>
    </row>
    <row r="1075" spans="1:8" ht="18" hidden="1" customHeight="1" outlineLevel="1">
      <c r="A1075" s="3" t="s">
        <v>211</v>
      </c>
      <c r="B1075" s="148"/>
      <c r="C1075" s="149">
        <v>0</v>
      </c>
      <c r="D1075" s="149">
        <v>0</v>
      </c>
      <c r="E1075" s="149">
        <v>0</v>
      </c>
      <c r="F1075" s="150">
        <v>0</v>
      </c>
      <c r="G1075" s="150">
        <v>0</v>
      </c>
      <c r="H1075" s="151">
        <v>0</v>
      </c>
    </row>
    <row r="1076" spans="1:8" ht="18" hidden="1" customHeight="1" outlineLevel="1">
      <c r="A1076" s="3" t="s">
        <v>212</v>
      </c>
      <c r="B1076" s="148"/>
      <c r="C1076" s="149">
        <v>0</v>
      </c>
      <c r="D1076" s="149">
        <v>0</v>
      </c>
      <c r="E1076" s="149">
        <v>0</v>
      </c>
      <c r="F1076" s="150">
        <v>0</v>
      </c>
      <c r="G1076" s="150">
        <v>0</v>
      </c>
      <c r="H1076" s="151">
        <v>0</v>
      </c>
    </row>
    <row r="1077" spans="1:8" ht="18" hidden="1" customHeight="1" outlineLevel="1">
      <c r="A1077" s="3" t="s">
        <v>213</v>
      </c>
      <c r="B1077" s="148"/>
      <c r="C1077" s="149">
        <v>0</v>
      </c>
      <c r="D1077" s="149">
        <v>0</v>
      </c>
      <c r="E1077" s="149">
        <v>0</v>
      </c>
      <c r="F1077" s="150">
        <v>0</v>
      </c>
      <c r="G1077" s="150">
        <v>0</v>
      </c>
      <c r="H1077" s="151">
        <v>0</v>
      </c>
    </row>
    <row r="1078" spans="1:8" ht="18" hidden="1" customHeight="1" outlineLevel="1">
      <c r="A1078" s="3" t="s">
        <v>214</v>
      </c>
      <c r="B1078" s="148"/>
      <c r="C1078" s="149">
        <v>0</v>
      </c>
      <c r="D1078" s="149">
        <v>0</v>
      </c>
      <c r="E1078" s="149">
        <v>0</v>
      </c>
      <c r="F1078" s="150">
        <v>0</v>
      </c>
      <c r="G1078" s="150">
        <v>0</v>
      </c>
      <c r="H1078" s="151">
        <v>0</v>
      </c>
    </row>
    <row r="1079" spans="1:8" ht="18" hidden="1" customHeight="1" outlineLevel="1">
      <c r="A1079" s="3" t="s">
        <v>455</v>
      </c>
      <c r="B1079" s="148"/>
      <c r="C1079" s="149">
        <v>0</v>
      </c>
      <c r="D1079" s="149">
        <v>0</v>
      </c>
      <c r="E1079" s="149">
        <v>0</v>
      </c>
      <c r="F1079" s="150">
        <v>0</v>
      </c>
      <c r="G1079" s="150">
        <v>0</v>
      </c>
      <c r="H1079" s="151">
        <v>0</v>
      </c>
    </row>
    <row r="1080" spans="1:8" ht="18" hidden="1" customHeight="1" outlineLevel="1">
      <c r="A1080" s="3" t="s">
        <v>216</v>
      </c>
      <c r="B1080" s="148"/>
      <c r="C1080" s="149">
        <v>0</v>
      </c>
      <c r="D1080" s="149">
        <v>0</v>
      </c>
      <c r="E1080" s="149">
        <v>0</v>
      </c>
      <c r="F1080" s="150">
        <v>0</v>
      </c>
      <c r="G1080" s="150">
        <v>0</v>
      </c>
      <c r="H1080" s="151">
        <v>0</v>
      </c>
    </row>
    <row r="1081" spans="1:8" ht="18" hidden="1" customHeight="1" outlineLevel="1">
      <c r="A1081" s="3" t="s">
        <v>217</v>
      </c>
      <c r="B1081" s="148"/>
      <c r="C1081" s="149">
        <v>0</v>
      </c>
      <c r="D1081" s="149">
        <v>0</v>
      </c>
      <c r="E1081" s="149">
        <v>0</v>
      </c>
      <c r="F1081" s="150">
        <v>59437</v>
      </c>
      <c r="G1081" s="150">
        <v>6719</v>
      </c>
      <c r="H1081" s="151">
        <v>7650</v>
      </c>
    </row>
    <row r="1082" spans="1:8" ht="18" hidden="1" customHeight="1" outlineLevel="1">
      <c r="A1082" s="3" t="s">
        <v>218</v>
      </c>
      <c r="B1082" s="148"/>
      <c r="C1082" s="149">
        <v>1</v>
      </c>
      <c r="D1082" s="149">
        <v>2</v>
      </c>
      <c r="E1082" s="149">
        <v>0</v>
      </c>
      <c r="F1082" s="150">
        <v>0</v>
      </c>
      <c r="G1082" s="150">
        <v>0</v>
      </c>
      <c r="H1082" s="151">
        <v>0</v>
      </c>
    </row>
    <row r="1083" spans="1:8" ht="18" hidden="1" customHeight="1" outlineLevel="1">
      <c r="A1083" s="3" t="s">
        <v>219</v>
      </c>
      <c r="B1083" s="148"/>
      <c r="C1083" s="149">
        <v>0</v>
      </c>
      <c r="D1083" s="149">
        <v>0</v>
      </c>
      <c r="E1083" s="149">
        <v>0</v>
      </c>
      <c r="F1083" s="150">
        <v>0</v>
      </c>
      <c r="G1083" s="150">
        <v>0</v>
      </c>
      <c r="H1083" s="151">
        <v>0</v>
      </c>
    </row>
    <row r="1084" spans="1:8" ht="18" hidden="1" customHeight="1" outlineLevel="1">
      <c r="A1084" s="3" t="s">
        <v>220</v>
      </c>
      <c r="B1084" s="148"/>
      <c r="C1084" s="149">
        <v>0</v>
      </c>
      <c r="D1084" s="149">
        <v>0</v>
      </c>
      <c r="E1084" s="149">
        <v>0</v>
      </c>
      <c r="F1084" s="150">
        <v>0</v>
      </c>
      <c r="G1084" s="150">
        <v>0</v>
      </c>
      <c r="H1084" s="151">
        <v>0</v>
      </c>
    </row>
    <row r="1085" spans="1:8" ht="18" customHeight="1" collapsed="1">
      <c r="A1085" s="3"/>
      <c r="B1085" s="148" t="s">
        <v>396</v>
      </c>
      <c r="C1085" s="152">
        <f>SUM(C1061:C1084)</f>
        <v>5</v>
      </c>
      <c r="D1085" s="152">
        <f t="shared" ref="D1085:F1085" si="69">SUM(D1061:D1084)</f>
        <v>14</v>
      </c>
      <c r="E1085" s="152">
        <f t="shared" si="69"/>
        <v>0</v>
      </c>
      <c r="F1085" s="153">
        <f t="shared" si="69"/>
        <v>41488.01999999999</v>
      </c>
      <c r="G1085" s="153">
        <f>SUM(G1061:G1084)</f>
        <v>63088.66</v>
      </c>
      <c r="H1085" s="154">
        <f t="shared" ref="H1085" si="70">SUM(H1061:H1084)</f>
        <v>7650</v>
      </c>
    </row>
    <row r="1086" spans="1:8" ht="18" hidden="1" customHeight="1" outlineLevel="1">
      <c r="A1086" s="3" t="s">
        <v>273</v>
      </c>
      <c r="B1086" s="148"/>
      <c r="C1086" s="149">
        <v>0</v>
      </c>
      <c r="D1086" s="149">
        <v>0</v>
      </c>
      <c r="E1086" s="149">
        <v>0</v>
      </c>
      <c r="F1086" s="150">
        <v>0</v>
      </c>
      <c r="G1086" s="150">
        <v>0</v>
      </c>
      <c r="H1086" s="151">
        <v>0</v>
      </c>
    </row>
    <row r="1087" spans="1:8" ht="18" hidden="1" customHeight="1" outlineLevel="1">
      <c r="A1087" s="3" t="s">
        <v>203</v>
      </c>
      <c r="B1087" s="148"/>
      <c r="C1087" s="149">
        <v>0</v>
      </c>
      <c r="D1087" s="149">
        <v>1</v>
      </c>
      <c r="E1087" s="149">
        <v>0</v>
      </c>
      <c r="F1087" s="150">
        <v>0</v>
      </c>
      <c r="G1087" s="150">
        <v>-4299.17</v>
      </c>
      <c r="H1087" s="151">
        <v>0</v>
      </c>
    </row>
    <row r="1088" spans="1:8" ht="18" hidden="1" customHeight="1" outlineLevel="1">
      <c r="A1088" s="3" t="s">
        <v>204</v>
      </c>
      <c r="B1088" s="148"/>
      <c r="C1088" s="149">
        <v>0</v>
      </c>
      <c r="D1088" s="149">
        <v>0</v>
      </c>
      <c r="E1088" s="149">
        <v>0</v>
      </c>
      <c r="F1088" s="150">
        <v>0</v>
      </c>
      <c r="G1088" s="150">
        <v>0</v>
      </c>
      <c r="H1088" s="151">
        <v>0</v>
      </c>
    </row>
    <row r="1089" spans="1:8" ht="18" hidden="1" customHeight="1" outlineLevel="1">
      <c r="A1089" s="3" t="s">
        <v>267</v>
      </c>
      <c r="B1089" s="148"/>
      <c r="C1089" s="149">
        <v>0</v>
      </c>
      <c r="D1089" s="149">
        <v>0</v>
      </c>
      <c r="E1089" s="149">
        <v>0</v>
      </c>
      <c r="F1089" s="150">
        <v>0</v>
      </c>
      <c r="G1089" s="150">
        <v>0</v>
      </c>
      <c r="H1089" s="151">
        <v>0</v>
      </c>
    </row>
    <row r="1090" spans="1:8" ht="18" hidden="1" customHeight="1" outlineLevel="1">
      <c r="A1090" s="3" t="s">
        <v>274</v>
      </c>
      <c r="B1090" s="148"/>
      <c r="C1090" s="149">
        <v>0</v>
      </c>
      <c r="D1090" s="149">
        <v>0</v>
      </c>
      <c r="E1090" s="149">
        <v>0</v>
      </c>
      <c r="F1090" s="150">
        <v>0</v>
      </c>
      <c r="G1090" s="150">
        <v>0</v>
      </c>
      <c r="H1090" s="151">
        <v>0</v>
      </c>
    </row>
    <row r="1091" spans="1:8" ht="18" hidden="1" customHeight="1" outlineLevel="1">
      <c r="A1091" s="3" t="s">
        <v>275</v>
      </c>
      <c r="B1091" s="148"/>
      <c r="C1091" s="149">
        <v>0</v>
      </c>
      <c r="D1091" s="149">
        <v>0</v>
      </c>
      <c r="E1091" s="149">
        <v>0</v>
      </c>
      <c r="F1091" s="150">
        <v>0</v>
      </c>
      <c r="G1091" s="150">
        <v>0</v>
      </c>
      <c r="H1091" s="151">
        <v>0</v>
      </c>
    </row>
    <row r="1092" spans="1:8" ht="18" hidden="1" customHeight="1" outlineLevel="1">
      <c r="A1092" s="3" t="s">
        <v>205</v>
      </c>
      <c r="B1092" s="148"/>
      <c r="C1092" s="149">
        <v>0</v>
      </c>
      <c r="D1092" s="149">
        <v>1</v>
      </c>
      <c r="E1092" s="149">
        <v>0</v>
      </c>
      <c r="F1092" s="150">
        <v>0</v>
      </c>
      <c r="G1092" s="150">
        <v>-2500</v>
      </c>
      <c r="H1092" s="151">
        <v>0</v>
      </c>
    </row>
    <row r="1093" spans="1:8" ht="18" hidden="1" customHeight="1" outlineLevel="1">
      <c r="A1093" s="3" t="s">
        <v>206</v>
      </c>
      <c r="B1093" s="148"/>
      <c r="C1093" s="149">
        <v>1</v>
      </c>
      <c r="D1093" s="149">
        <v>3</v>
      </c>
      <c r="E1093" s="149">
        <v>0</v>
      </c>
      <c r="F1093" s="150">
        <v>5000</v>
      </c>
      <c r="G1093" s="150">
        <v>-4827.88</v>
      </c>
      <c r="H1093" s="151">
        <v>0</v>
      </c>
    </row>
    <row r="1094" spans="1:8" ht="18" hidden="1" customHeight="1" outlineLevel="1">
      <c r="A1094" s="3" t="s">
        <v>268</v>
      </c>
      <c r="B1094" s="148"/>
      <c r="C1094" s="149">
        <v>0</v>
      </c>
      <c r="D1094" s="149">
        <v>0</v>
      </c>
      <c r="E1094" s="149">
        <v>0</v>
      </c>
      <c r="F1094" s="150">
        <v>0</v>
      </c>
      <c r="G1094" s="150">
        <v>0</v>
      </c>
      <c r="H1094" s="151">
        <v>0</v>
      </c>
    </row>
    <row r="1095" spans="1:8" ht="18" hidden="1" customHeight="1" outlineLevel="1">
      <c r="A1095" s="3" t="s">
        <v>207</v>
      </c>
      <c r="B1095" s="148"/>
      <c r="C1095" s="149">
        <v>1</v>
      </c>
      <c r="D1095" s="149">
        <v>4</v>
      </c>
      <c r="E1095" s="149">
        <v>0</v>
      </c>
      <c r="F1095" s="150">
        <v>0</v>
      </c>
      <c r="G1095" s="150">
        <v>97115.28</v>
      </c>
      <c r="H1095" s="151">
        <v>0</v>
      </c>
    </row>
    <row r="1096" spans="1:8" ht="18" hidden="1" customHeight="1" outlineLevel="1">
      <c r="A1096" s="3" t="s">
        <v>270</v>
      </c>
      <c r="B1096" s="148"/>
      <c r="C1096" s="149">
        <v>0</v>
      </c>
      <c r="D1096" s="149">
        <v>0</v>
      </c>
      <c r="E1096" s="149">
        <v>0</v>
      </c>
      <c r="F1096" s="150">
        <v>0</v>
      </c>
      <c r="G1096" s="150">
        <v>0</v>
      </c>
      <c r="H1096" s="151">
        <v>0</v>
      </c>
    </row>
    <row r="1097" spans="1:8" ht="18" hidden="1" customHeight="1" outlineLevel="1">
      <c r="A1097" s="3" t="s">
        <v>208</v>
      </c>
      <c r="B1097" s="148"/>
      <c r="C1097" s="149">
        <v>0</v>
      </c>
      <c r="D1097" s="149">
        <v>0</v>
      </c>
      <c r="E1097" s="149">
        <v>0</v>
      </c>
      <c r="F1097" s="150">
        <v>0</v>
      </c>
      <c r="G1097" s="150">
        <v>0</v>
      </c>
      <c r="H1097" s="151">
        <v>0</v>
      </c>
    </row>
    <row r="1098" spans="1:8" ht="18" hidden="1" customHeight="1" outlineLevel="1">
      <c r="A1098" s="3" t="s">
        <v>209</v>
      </c>
      <c r="B1098" s="148"/>
      <c r="C1098" s="149">
        <v>0</v>
      </c>
      <c r="D1098" s="149">
        <v>0</v>
      </c>
      <c r="E1098" s="149">
        <v>0</v>
      </c>
      <c r="F1098" s="150">
        <v>0</v>
      </c>
      <c r="G1098" s="150">
        <v>0</v>
      </c>
      <c r="H1098" s="151">
        <v>0</v>
      </c>
    </row>
    <row r="1099" spans="1:8" ht="18" hidden="1" customHeight="1" outlineLevel="1">
      <c r="A1099" s="3" t="s">
        <v>454</v>
      </c>
      <c r="B1099" s="148"/>
      <c r="C1099" s="149">
        <v>0</v>
      </c>
      <c r="D1099" s="149">
        <v>0</v>
      </c>
      <c r="E1099" s="149">
        <v>0</v>
      </c>
      <c r="F1099" s="150">
        <v>0</v>
      </c>
      <c r="G1099" s="150">
        <v>0</v>
      </c>
      <c r="H1099" s="151">
        <v>0</v>
      </c>
    </row>
    <row r="1100" spans="1:8" ht="18" hidden="1" customHeight="1" outlineLevel="1">
      <c r="A1100" s="3" t="s">
        <v>211</v>
      </c>
      <c r="B1100" s="148"/>
      <c r="C1100" s="149">
        <v>0</v>
      </c>
      <c r="D1100" s="149">
        <v>0</v>
      </c>
      <c r="E1100" s="149">
        <v>0</v>
      </c>
      <c r="F1100" s="150">
        <v>0</v>
      </c>
      <c r="G1100" s="150">
        <v>0</v>
      </c>
      <c r="H1100" s="151">
        <v>0</v>
      </c>
    </row>
    <row r="1101" spans="1:8" ht="18" hidden="1" customHeight="1" outlineLevel="1">
      <c r="A1101" s="3" t="s">
        <v>212</v>
      </c>
      <c r="B1101" s="148"/>
      <c r="C1101" s="149">
        <v>0</v>
      </c>
      <c r="D1101" s="149">
        <v>0</v>
      </c>
      <c r="E1101" s="149">
        <v>0</v>
      </c>
      <c r="F1101" s="150">
        <v>0</v>
      </c>
      <c r="G1101" s="150">
        <v>0</v>
      </c>
      <c r="H1101" s="151">
        <v>0</v>
      </c>
    </row>
    <row r="1102" spans="1:8" ht="18" hidden="1" customHeight="1" outlineLevel="1">
      <c r="A1102" s="3" t="s">
        <v>213</v>
      </c>
      <c r="B1102" s="148"/>
      <c r="C1102" s="149">
        <v>0</v>
      </c>
      <c r="D1102" s="149">
        <v>0</v>
      </c>
      <c r="E1102" s="149">
        <v>0</v>
      </c>
      <c r="F1102" s="150">
        <v>0</v>
      </c>
      <c r="G1102" s="150">
        <v>0</v>
      </c>
      <c r="H1102" s="151">
        <v>0</v>
      </c>
    </row>
    <row r="1103" spans="1:8" ht="18" hidden="1" customHeight="1" outlineLevel="1">
      <c r="A1103" s="3" t="s">
        <v>214</v>
      </c>
      <c r="B1103" s="148"/>
      <c r="C1103" s="149">
        <v>0</v>
      </c>
      <c r="D1103" s="149">
        <v>0</v>
      </c>
      <c r="E1103" s="149">
        <v>0</v>
      </c>
      <c r="F1103" s="150">
        <v>0</v>
      </c>
      <c r="G1103" s="150">
        <v>0</v>
      </c>
      <c r="H1103" s="151">
        <v>0</v>
      </c>
    </row>
    <row r="1104" spans="1:8" ht="18" hidden="1" customHeight="1" outlineLevel="1">
      <c r="A1104" s="3" t="s">
        <v>455</v>
      </c>
      <c r="B1104" s="148"/>
      <c r="C1104" s="149">
        <v>0</v>
      </c>
      <c r="D1104" s="149">
        <v>0</v>
      </c>
      <c r="E1104" s="149">
        <v>0</v>
      </c>
      <c r="F1104" s="150">
        <v>0</v>
      </c>
      <c r="G1104" s="150">
        <v>0</v>
      </c>
      <c r="H1104" s="151">
        <v>0</v>
      </c>
    </row>
    <row r="1105" spans="1:8" ht="18" hidden="1" customHeight="1" outlineLevel="1">
      <c r="A1105" s="3" t="s">
        <v>216</v>
      </c>
      <c r="B1105" s="148"/>
      <c r="C1105" s="149">
        <v>0</v>
      </c>
      <c r="D1105" s="149">
        <v>0</v>
      </c>
      <c r="E1105" s="149">
        <v>0</v>
      </c>
      <c r="F1105" s="150">
        <v>0</v>
      </c>
      <c r="G1105" s="150">
        <v>0</v>
      </c>
      <c r="H1105" s="151">
        <v>0</v>
      </c>
    </row>
    <row r="1106" spans="1:8" ht="18" hidden="1" customHeight="1" outlineLevel="1">
      <c r="A1106" s="3" t="s">
        <v>217</v>
      </c>
      <c r="B1106" s="148"/>
      <c r="C1106" s="149">
        <v>0</v>
      </c>
      <c r="D1106" s="149">
        <v>0</v>
      </c>
      <c r="E1106" s="149">
        <v>0</v>
      </c>
      <c r="F1106" s="150">
        <v>0</v>
      </c>
      <c r="G1106" s="150">
        <v>0</v>
      </c>
      <c r="H1106" s="151">
        <v>0</v>
      </c>
    </row>
    <row r="1107" spans="1:8" ht="18" hidden="1" customHeight="1" outlineLevel="1">
      <c r="A1107" s="3" t="s">
        <v>218</v>
      </c>
      <c r="B1107" s="148"/>
      <c r="C1107" s="149">
        <v>0</v>
      </c>
      <c r="D1107" s="149">
        <v>0</v>
      </c>
      <c r="E1107" s="149">
        <v>0</v>
      </c>
      <c r="F1107" s="150">
        <v>0</v>
      </c>
      <c r="G1107" s="150">
        <v>0</v>
      </c>
      <c r="H1107" s="151">
        <v>0</v>
      </c>
    </row>
    <row r="1108" spans="1:8" ht="18" hidden="1" customHeight="1" outlineLevel="1">
      <c r="A1108" s="3" t="s">
        <v>219</v>
      </c>
      <c r="B1108" s="148"/>
      <c r="C1108" s="149">
        <v>0</v>
      </c>
      <c r="D1108" s="149">
        <v>0</v>
      </c>
      <c r="E1108" s="149">
        <v>0</v>
      </c>
      <c r="F1108" s="150">
        <v>0</v>
      </c>
      <c r="G1108" s="150">
        <v>0</v>
      </c>
      <c r="H1108" s="151">
        <v>0</v>
      </c>
    </row>
    <row r="1109" spans="1:8" ht="18" hidden="1" customHeight="1" outlineLevel="1">
      <c r="A1109" s="3" t="s">
        <v>220</v>
      </c>
      <c r="B1109" s="148"/>
      <c r="C1109" s="149">
        <v>0</v>
      </c>
      <c r="D1109" s="149">
        <v>0</v>
      </c>
      <c r="E1109" s="149">
        <v>0</v>
      </c>
      <c r="F1109" s="150">
        <v>0</v>
      </c>
      <c r="G1109" s="150">
        <v>0</v>
      </c>
      <c r="H1109" s="151">
        <v>0</v>
      </c>
    </row>
    <row r="1110" spans="1:8" ht="18" customHeight="1" collapsed="1">
      <c r="A1110" s="3"/>
      <c r="B1110" s="148" t="s">
        <v>397</v>
      </c>
      <c r="C1110" s="152">
        <f>SUM(C1086:C1109)</f>
        <v>2</v>
      </c>
      <c r="D1110" s="152">
        <f t="shared" ref="D1110:F1110" si="71">SUM(D1086:D1109)</f>
        <v>9</v>
      </c>
      <c r="E1110" s="152">
        <f t="shared" si="71"/>
        <v>0</v>
      </c>
      <c r="F1110" s="153">
        <f t="shared" si="71"/>
        <v>5000</v>
      </c>
      <c r="G1110" s="153">
        <f>SUM(G1086:G1109)</f>
        <v>85488.23</v>
      </c>
      <c r="H1110" s="154">
        <f t="shared" ref="H1110" si="72">SUM(H1086:H1109)</f>
        <v>0</v>
      </c>
    </row>
    <row r="1111" spans="1:8" ht="18" hidden="1" customHeight="1" outlineLevel="1">
      <c r="A1111" s="3" t="s">
        <v>273</v>
      </c>
      <c r="B1111" s="148"/>
      <c r="C1111" s="149">
        <v>0</v>
      </c>
      <c r="D1111" s="149">
        <v>0</v>
      </c>
      <c r="E1111" s="149">
        <v>0</v>
      </c>
      <c r="F1111" s="150">
        <v>0</v>
      </c>
      <c r="G1111" s="150">
        <v>0</v>
      </c>
      <c r="H1111" s="151">
        <v>0</v>
      </c>
    </row>
    <row r="1112" spans="1:8" ht="18" hidden="1" customHeight="1" outlineLevel="1">
      <c r="A1112" s="3" t="s">
        <v>203</v>
      </c>
      <c r="B1112" s="148"/>
      <c r="C1112" s="149">
        <v>0</v>
      </c>
      <c r="D1112" s="149">
        <v>0</v>
      </c>
      <c r="E1112" s="149">
        <v>0</v>
      </c>
      <c r="F1112" s="150">
        <v>0</v>
      </c>
      <c r="G1112" s="150">
        <v>0</v>
      </c>
      <c r="H1112" s="151">
        <v>0</v>
      </c>
    </row>
    <row r="1113" spans="1:8" ht="18" hidden="1" customHeight="1" outlineLevel="1">
      <c r="A1113" s="3" t="s">
        <v>204</v>
      </c>
      <c r="B1113" s="148"/>
      <c r="C1113" s="149">
        <v>0</v>
      </c>
      <c r="D1113" s="149">
        <v>0</v>
      </c>
      <c r="E1113" s="149">
        <v>0</v>
      </c>
      <c r="F1113" s="150">
        <v>0</v>
      </c>
      <c r="G1113" s="150">
        <v>0</v>
      </c>
      <c r="H1113" s="151">
        <v>0</v>
      </c>
    </row>
    <row r="1114" spans="1:8" ht="18" hidden="1" customHeight="1" outlineLevel="1">
      <c r="A1114" s="3" t="s">
        <v>267</v>
      </c>
      <c r="B1114" s="148"/>
      <c r="C1114" s="149">
        <v>0</v>
      </c>
      <c r="D1114" s="149">
        <v>0</v>
      </c>
      <c r="E1114" s="149">
        <v>0</v>
      </c>
      <c r="F1114" s="150">
        <v>0</v>
      </c>
      <c r="G1114" s="150">
        <v>0</v>
      </c>
      <c r="H1114" s="151">
        <v>0</v>
      </c>
    </row>
    <row r="1115" spans="1:8" ht="18" hidden="1" customHeight="1" outlineLevel="1">
      <c r="A1115" s="3" t="s">
        <v>274</v>
      </c>
      <c r="B1115" s="148"/>
      <c r="C1115" s="149">
        <v>0</v>
      </c>
      <c r="D1115" s="149">
        <v>0</v>
      </c>
      <c r="E1115" s="149">
        <v>0</v>
      </c>
      <c r="F1115" s="150">
        <v>0</v>
      </c>
      <c r="G1115" s="150">
        <v>0</v>
      </c>
      <c r="H1115" s="151">
        <v>0</v>
      </c>
    </row>
    <row r="1116" spans="1:8" ht="18" hidden="1" customHeight="1" outlineLevel="1">
      <c r="A1116" s="3" t="s">
        <v>275</v>
      </c>
      <c r="B1116" s="148"/>
      <c r="C1116" s="149">
        <v>0</v>
      </c>
      <c r="D1116" s="149">
        <v>0</v>
      </c>
      <c r="E1116" s="149">
        <v>0</v>
      </c>
      <c r="F1116" s="150">
        <v>0</v>
      </c>
      <c r="G1116" s="150">
        <v>0</v>
      </c>
      <c r="H1116" s="151">
        <v>0</v>
      </c>
    </row>
    <row r="1117" spans="1:8" ht="18" hidden="1" customHeight="1" outlineLevel="1">
      <c r="A1117" s="3" t="s">
        <v>205</v>
      </c>
      <c r="B1117" s="148"/>
      <c r="C1117" s="149">
        <v>0</v>
      </c>
      <c r="D1117" s="149">
        <v>0</v>
      </c>
      <c r="E1117" s="149">
        <v>0</v>
      </c>
      <c r="F1117" s="150">
        <v>0</v>
      </c>
      <c r="G1117" s="150">
        <v>0</v>
      </c>
      <c r="H1117" s="151">
        <v>0</v>
      </c>
    </row>
    <row r="1118" spans="1:8" ht="18" hidden="1" customHeight="1" outlineLevel="1">
      <c r="A1118" s="3" t="s">
        <v>206</v>
      </c>
      <c r="B1118" s="148"/>
      <c r="C1118" s="149">
        <v>0</v>
      </c>
      <c r="D1118" s="149">
        <v>1</v>
      </c>
      <c r="E1118" s="149">
        <v>0</v>
      </c>
      <c r="F1118" s="150">
        <v>0</v>
      </c>
      <c r="G1118" s="150">
        <v>401.5</v>
      </c>
      <c r="H1118" s="151">
        <v>0</v>
      </c>
    </row>
    <row r="1119" spans="1:8" ht="18" hidden="1" customHeight="1" outlineLevel="1">
      <c r="A1119" s="3" t="s">
        <v>268</v>
      </c>
      <c r="B1119" s="148"/>
      <c r="C1119" s="149">
        <v>0</v>
      </c>
      <c r="D1119" s="149">
        <v>0</v>
      </c>
      <c r="E1119" s="149">
        <v>0</v>
      </c>
      <c r="F1119" s="150">
        <v>0</v>
      </c>
      <c r="G1119" s="150">
        <v>0</v>
      </c>
      <c r="H1119" s="151">
        <v>0</v>
      </c>
    </row>
    <row r="1120" spans="1:8" ht="18" hidden="1" customHeight="1" outlineLevel="1">
      <c r="A1120" s="3" t="s">
        <v>207</v>
      </c>
      <c r="B1120" s="148"/>
      <c r="C1120" s="149">
        <v>0</v>
      </c>
      <c r="D1120" s="149">
        <v>0</v>
      </c>
      <c r="E1120" s="149">
        <v>0</v>
      </c>
      <c r="F1120" s="150">
        <v>0</v>
      </c>
      <c r="G1120" s="150">
        <v>0</v>
      </c>
      <c r="H1120" s="151">
        <v>0</v>
      </c>
    </row>
    <row r="1121" spans="1:8" ht="18" hidden="1" customHeight="1" outlineLevel="1">
      <c r="A1121" s="3" t="s">
        <v>270</v>
      </c>
      <c r="B1121" s="148"/>
      <c r="C1121" s="149">
        <v>0</v>
      </c>
      <c r="D1121" s="149">
        <v>0</v>
      </c>
      <c r="E1121" s="149">
        <v>0</v>
      </c>
      <c r="F1121" s="150">
        <v>0</v>
      </c>
      <c r="G1121" s="150">
        <v>0</v>
      </c>
      <c r="H1121" s="151">
        <v>0</v>
      </c>
    </row>
    <row r="1122" spans="1:8" ht="18" hidden="1" customHeight="1" outlineLevel="1">
      <c r="A1122" s="3" t="s">
        <v>208</v>
      </c>
      <c r="B1122" s="148"/>
      <c r="C1122" s="149">
        <v>1</v>
      </c>
      <c r="D1122" s="149">
        <v>0</v>
      </c>
      <c r="E1122" s="149">
        <v>1</v>
      </c>
      <c r="F1122" s="150">
        <v>0</v>
      </c>
      <c r="G1122" s="150">
        <v>0</v>
      </c>
      <c r="H1122" s="151">
        <v>0</v>
      </c>
    </row>
    <row r="1123" spans="1:8" ht="18" hidden="1" customHeight="1" outlineLevel="1">
      <c r="A1123" s="3" t="s">
        <v>209</v>
      </c>
      <c r="B1123" s="148"/>
      <c r="C1123" s="149">
        <v>0</v>
      </c>
      <c r="D1123" s="149">
        <v>0</v>
      </c>
      <c r="E1123" s="149">
        <v>0</v>
      </c>
      <c r="F1123" s="150">
        <v>0</v>
      </c>
      <c r="G1123" s="150">
        <v>0</v>
      </c>
      <c r="H1123" s="151">
        <v>0</v>
      </c>
    </row>
    <row r="1124" spans="1:8" ht="18" hidden="1" customHeight="1" outlineLevel="1">
      <c r="A1124" s="3" t="s">
        <v>454</v>
      </c>
      <c r="B1124" s="148"/>
      <c r="C1124" s="149">
        <v>0</v>
      </c>
      <c r="D1124" s="149">
        <v>0</v>
      </c>
      <c r="E1124" s="149">
        <v>0</v>
      </c>
      <c r="F1124" s="150">
        <v>0</v>
      </c>
      <c r="G1124" s="150">
        <v>0</v>
      </c>
      <c r="H1124" s="151">
        <v>0</v>
      </c>
    </row>
    <row r="1125" spans="1:8" ht="18" hidden="1" customHeight="1" outlineLevel="1">
      <c r="A1125" s="3" t="s">
        <v>211</v>
      </c>
      <c r="B1125" s="148"/>
      <c r="C1125" s="149">
        <v>0</v>
      </c>
      <c r="D1125" s="149">
        <v>0</v>
      </c>
      <c r="E1125" s="149">
        <v>0</v>
      </c>
      <c r="F1125" s="150">
        <v>0</v>
      </c>
      <c r="G1125" s="150">
        <v>0</v>
      </c>
      <c r="H1125" s="151">
        <v>0</v>
      </c>
    </row>
    <row r="1126" spans="1:8" ht="18" hidden="1" customHeight="1" outlineLevel="1">
      <c r="A1126" s="3" t="s">
        <v>212</v>
      </c>
      <c r="B1126" s="148"/>
      <c r="C1126" s="149">
        <v>0</v>
      </c>
      <c r="D1126" s="149">
        <v>0</v>
      </c>
      <c r="E1126" s="149">
        <v>0</v>
      </c>
      <c r="F1126" s="150">
        <v>0</v>
      </c>
      <c r="G1126" s="150">
        <v>0</v>
      </c>
      <c r="H1126" s="151">
        <v>0</v>
      </c>
    </row>
    <row r="1127" spans="1:8" ht="18" hidden="1" customHeight="1" outlineLevel="1">
      <c r="A1127" s="3" t="s">
        <v>213</v>
      </c>
      <c r="B1127" s="148"/>
      <c r="C1127" s="149">
        <v>0</v>
      </c>
      <c r="D1127" s="149">
        <v>0</v>
      </c>
      <c r="E1127" s="149">
        <v>0</v>
      </c>
      <c r="F1127" s="150">
        <v>0</v>
      </c>
      <c r="G1127" s="150">
        <v>0</v>
      </c>
      <c r="H1127" s="151">
        <v>0</v>
      </c>
    </row>
    <row r="1128" spans="1:8" ht="18" hidden="1" customHeight="1" outlineLevel="1">
      <c r="A1128" s="3" t="s">
        <v>214</v>
      </c>
      <c r="B1128" s="148"/>
      <c r="C1128" s="149">
        <v>0</v>
      </c>
      <c r="D1128" s="149">
        <v>0</v>
      </c>
      <c r="E1128" s="149">
        <v>0</v>
      </c>
      <c r="F1128" s="150">
        <v>0</v>
      </c>
      <c r="G1128" s="150">
        <v>0</v>
      </c>
      <c r="H1128" s="151">
        <v>0</v>
      </c>
    </row>
    <row r="1129" spans="1:8" ht="18" hidden="1" customHeight="1" outlineLevel="1">
      <c r="A1129" s="3" t="s">
        <v>455</v>
      </c>
      <c r="B1129" s="148"/>
      <c r="C1129" s="149">
        <v>0</v>
      </c>
      <c r="D1129" s="149">
        <v>0</v>
      </c>
      <c r="E1129" s="149">
        <v>0</v>
      </c>
      <c r="F1129" s="150">
        <v>0</v>
      </c>
      <c r="G1129" s="150">
        <v>0</v>
      </c>
      <c r="H1129" s="151">
        <v>0</v>
      </c>
    </row>
    <row r="1130" spans="1:8" ht="18" hidden="1" customHeight="1" outlineLevel="1">
      <c r="A1130" s="3" t="s">
        <v>216</v>
      </c>
      <c r="B1130" s="148"/>
      <c r="C1130" s="149">
        <v>0</v>
      </c>
      <c r="D1130" s="149">
        <v>0</v>
      </c>
      <c r="E1130" s="149">
        <v>0</v>
      </c>
      <c r="F1130" s="150">
        <v>0</v>
      </c>
      <c r="G1130" s="150">
        <v>0</v>
      </c>
      <c r="H1130" s="151">
        <v>0</v>
      </c>
    </row>
    <row r="1131" spans="1:8" ht="18" hidden="1" customHeight="1" outlineLevel="1">
      <c r="A1131" s="3" t="s">
        <v>217</v>
      </c>
      <c r="B1131" s="148"/>
      <c r="C1131" s="149">
        <v>0</v>
      </c>
      <c r="D1131" s="149">
        <v>0</v>
      </c>
      <c r="E1131" s="149">
        <v>0</v>
      </c>
      <c r="F1131" s="150">
        <v>0</v>
      </c>
      <c r="G1131" s="150">
        <v>0</v>
      </c>
      <c r="H1131" s="151">
        <v>0</v>
      </c>
    </row>
    <row r="1132" spans="1:8" ht="18" hidden="1" customHeight="1" outlineLevel="1">
      <c r="A1132" s="3" t="s">
        <v>218</v>
      </c>
      <c r="B1132" s="148"/>
      <c r="C1132" s="149">
        <v>0</v>
      </c>
      <c r="D1132" s="149">
        <v>0</v>
      </c>
      <c r="E1132" s="149">
        <v>0</v>
      </c>
      <c r="F1132" s="150">
        <v>0</v>
      </c>
      <c r="G1132" s="150">
        <v>0</v>
      </c>
      <c r="H1132" s="151">
        <v>0</v>
      </c>
    </row>
    <row r="1133" spans="1:8" ht="18" hidden="1" customHeight="1" outlineLevel="1">
      <c r="A1133" s="3" t="s">
        <v>219</v>
      </c>
      <c r="B1133" s="148"/>
      <c r="C1133" s="149">
        <v>0</v>
      </c>
      <c r="D1133" s="149">
        <v>0</v>
      </c>
      <c r="E1133" s="149">
        <v>0</v>
      </c>
      <c r="F1133" s="150">
        <v>0</v>
      </c>
      <c r="G1133" s="150">
        <v>0</v>
      </c>
      <c r="H1133" s="151">
        <v>0</v>
      </c>
    </row>
    <row r="1134" spans="1:8" ht="18" hidden="1" customHeight="1" outlineLevel="1">
      <c r="A1134" s="3" t="s">
        <v>220</v>
      </c>
      <c r="B1134" s="148"/>
      <c r="C1134" s="149">
        <v>0</v>
      </c>
      <c r="D1134" s="149">
        <v>0</v>
      </c>
      <c r="E1134" s="149">
        <v>0</v>
      </c>
      <c r="F1134" s="150">
        <v>0</v>
      </c>
      <c r="G1134" s="150">
        <v>0</v>
      </c>
      <c r="H1134" s="151">
        <v>0</v>
      </c>
    </row>
    <row r="1135" spans="1:8" ht="18" customHeight="1" collapsed="1">
      <c r="A1135" s="3"/>
      <c r="B1135" s="148" t="s">
        <v>398</v>
      </c>
      <c r="C1135" s="152">
        <f>SUM(C1111:C1134)</f>
        <v>1</v>
      </c>
      <c r="D1135" s="152">
        <f t="shared" ref="D1135:F1135" si="73">SUM(D1111:D1134)</f>
        <v>1</v>
      </c>
      <c r="E1135" s="152">
        <f t="shared" si="73"/>
        <v>1</v>
      </c>
      <c r="F1135" s="153">
        <f t="shared" si="73"/>
        <v>0</v>
      </c>
      <c r="G1135" s="153">
        <f>SUM(G1111:G1134)</f>
        <v>401.5</v>
      </c>
      <c r="H1135" s="154">
        <f t="shared" ref="H1135" si="74">SUM(H1111:H1134)</f>
        <v>0</v>
      </c>
    </row>
    <row r="1136" spans="1:8" ht="18" hidden="1" customHeight="1" outlineLevel="1">
      <c r="A1136" s="3" t="s">
        <v>273</v>
      </c>
      <c r="B1136" s="148"/>
      <c r="C1136" s="152">
        <v>0</v>
      </c>
      <c r="D1136" s="152">
        <v>0</v>
      </c>
      <c r="E1136" s="152">
        <v>0</v>
      </c>
      <c r="F1136" s="153">
        <v>0</v>
      </c>
      <c r="G1136" s="153">
        <v>0</v>
      </c>
      <c r="H1136" s="154">
        <v>0</v>
      </c>
    </row>
    <row r="1137" spans="1:8" ht="18" hidden="1" customHeight="1" outlineLevel="1">
      <c r="A1137" s="3" t="s">
        <v>203</v>
      </c>
      <c r="B1137" s="148"/>
      <c r="C1137" s="152">
        <v>1</v>
      </c>
      <c r="D1137" s="152">
        <v>1</v>
      </c>
      <c r="E1137" s="152">
        <v>0</v>
      </c>
      <c r="F1137" s="153">
        <v>26400.48</v>
      </c>
      <c r="G1137" s="153">
        <v>0</v>
      </c>
      <c r="H1137" s="154">
        <v>0</v>
      </c>
    </row>
    <row r="1138" spans="1:8" ht="18" hidden="1" customHeight="1" outlineLevel="1">
      <c r="A1138" s="3" t="s">
        <v>204</v>
      </c>
      <c r="B1138" s="148"/>
      <c r="C1138" s="152">
        <v>0</v>
      </c>
      <c r="D1138" s="152">
        <v>0</v>
      </c>
      <c r="E1138" s="152">
        <v>0</v>
      </c>
      <c r="F1138" s="153">
        <v>0</v>
      </c>
      <c r="G1138" s="153">
        <v>0</v>
      </c>
      <c r="H1138" s="154">
        <v>0</v>
      </c>
    </row>
    <row r="1139" spans="1:8" ht="18" hidden="1" customHeight="1" outlineLevel="1">
      <c r="A1139" s="3" t="s">
        <v>267</v>
      </c>
      <c r="B1139" s="148"/>
      <c r="C1139" s="152">
        <v>0</v>
      </c>
      <c r="D1139" s="152">
        <v>0</v>
      </c>
      <c r="E1139" s="152">
        <v>0</v>
      </c>
      <c r="F1139" s="153">
        <v>0</v>
      </c>
      <c r="G1139" s="153">
        <v>0</v>
      </c>
      <c r="H1139" s="154">
        <v>0</v>
      </c>
    </row>
    <row r="1140" spans="1:8" ht="18" hidden="1" customHeight="1" outlineLevel="1">
      <c r="A1140" s="3" t="s">
        <v>274</v>
      </c>
      <c r="B1140" s="148"/>
      <c r="C1140" s="152">
        <v>0</v>
      </c>
      <c r="D1140" s="152">
        <v>0</v>
      </c>
      <c r="E1140" s="152">
        <v>0</v>
      </c>
      <c r="F1140" s="153">
        <v>0</v>
      </c>
      <c r="G1140" s="153">
        <v>0</v>
      </c>
      <c r="H1140" s="154">
        <v>0</v>
      </c>
    </row>
    <row r="1141" spans="1:8" ht="18" hidden="1" customHeight="1" outlineLevel="1">
      <c r="A1141" s="3" t="s">
        <v>275</v>
      </c>
      <c r="B1141" s="148"/>
      <c r="C1141" s="152">
        <v>0</v>
      </c>
      <c r="D1141" s="152">
        <v>0</v>
      </c>
      <c r="E1141" s="152">
        <v>0</v>
      </c>
      <c r="F1141" s="153">
        <v>0</v>
      </c>
      <c r="G1141" s="153">
        <v>0</v>
      </c>
      <c r="H1141" s="154">
        <v>0</v>
      </c>
    </row>
    <row r="1142" spans="1:8" ht="18" hidden="1" customHeight="1" outlineLevel="1">
      <c r="A1142" s="3" t="s">
        <v>205</v>
      </c>
      <c r="B1142" s="148"/>
      <c r="C1142" s="152">
        <v>0</v>
      </c>
      <c r="D1142" s="152">
        <v>0</v>
      </c>
      <c r="E1142" s="152">
        <v>0</v>
      </c>
      <c r="F1142" s="153">
        <v>0</v>
      </c>
      <c r="G1142" s="153">
        <v>0</v>
      </c>
      <c r="H1142" s="154">
        <v>0</v>
      </c>
    </row>
    <row r="1143" spans="1:8" ht="18" hidden="1" customHeight="1" outlineLevel="1">
      <c r="A1143" s="3" t="s">
        <v>206</v>
      </c>
      <c r="B1143" s="148"/>
      <c r="C1143" s="152">
        <v>0</v>
      </c>
      <c r="D1143" s="152">
        <v>0</v>
      </c>
      <c r="E1143" s="152">
        <v>0</v>
      </c>
      <c r="F1143" s="153">
        <v>0</v>
      </c>
      <c r="G1143" s="153">
        <v>0</v>
      </c>
      <c r="H1143" s="154">
        <v>0</v>
      </c>
    </row>
    <row r="1144" spans="1:8" ht="18" hidden="1" customHeight="1" outlineLevel="1">
      <c r="A1144" s="3" t="s">
        <v>268</v>
      </c>
      <c r="B1144" s="148"/>
      <c r="C1144" s="152">
        <v>0</v>
      </c>
      <c r="D1144" s="152">
        <v>0</v>
      </c>
      <c r="E1144" s="152">
        <v>0</v>
      </c>
      <c r="F1144" s="153">
        <v>0</v>
      </c>
      <c r="G1144" s="153">
        <v>0</v>
      </c>
      <c r="H1144" s="154">
        <v>0</v>
      </c>
    </row>
    <row r="1145" spans="1:8" ht="18" hidden="1" customHeight="1" outlineLevel="1">
      <c r="A1145" s="3" t="s">
        <v>207</v>
      </c>
      <c r="B1145" s="148"/>
      <c r="C1145" s="152">
        <v>0</v>
      </c>
      <c r="D1145" s="152">
        <v>0</v>
      </c>
      <c r="E1145" s="152">
        <v>0</v>
      </c>
      <c r="F1145" s="153">
        <v>0</v>
      </c>
      <c r="G1145" s="153">
        <v>0</v>
      </c>
      <c r="H1145" s="154">
        <v>0</v>
      </c>
    </row>
    <row r="1146" spans="1:8" ht="18" hidden="1" customHeight="1" outlineLevel="1">
      <c r="A1146" s="3" t="s">
        <v>270</v>
      </c>
      <c r="B1146" s="148"/>
      <c r="C1146" s="152">
        <v>0</v>
      </c>
      <c r="D1146" s="152">
        <v>0</v>
      </c>
      <c r="E1146" s="152">
        <v>0</v>
      </c>
      <c r="F1146" s="153">
        <v>0</v>
      </c>
      <c r="G1146" s="153">
        <v>0</v>
      </c>
      <c r="H1146" s="154">
        <v>0</v>
      </c>
    </row>
    <row r="1147" spans="1:8" ht="18" hidden="1" customHeight="1" outlineLevel="1">
      <c r="A1147" s="3" t="s">
        <v>208</v>
      </c>
      <c r="B1147" s="148"/>
      <c r="C1147" s="152">
        <v>0</v>
      </c>
      <c r="D1147" s="152">
        <v>0</v>
      </c>
      <c r="E1147" s="152">
        <v>0</v>
      </c>
      <c r="F1147" s="153">
        <v>0</v>
      </c>
      <c r="G1147" s="153">
        <v>0</v>
      </c>
      <c r="H1147" s="154">
        <v>0</v>
      </c>
    </row>
    <row r="1148" spans="1:8" ht="18" hidden="1" customHeight="1" outlineLevel="1">
      <c r="A1148" s="3" t="s">
        <v>209</v>
      </c>
      <c r="B1148" s="148"/>
      <c r="C1148" s="152">
        <v>1</v>
      </c>
      <c r="D1148" s="152">
        <v>0</v>
      </c>
      <c r="E1148" s="152">
        <v>0</v>
      </c>
      <c r="F1148" s="153">
        <v>12000</v>
      </c>
      <c r="G1148" s="153">
        <v>3000</v>
      </c>
      <c r="H1148" s="154">
        <v>0</v>
      </c>
    </row>
    <row r="1149" spans="1:8" ht="18" hidden="1" customHeight="1" outlineLevel="1">
      <c r="A1149" s="3" t="s">
        <v>454</v>
      </c>
      <c r="B1149" s="148"/>
      <c r="C1149" s="152">
        <v>0</v>
      </c>
      <c r="D1149" s="152">
        <v>0</v>
      </c>
      <c r="E1149" s="152">
        <v>0</v>
      </c>
      <c r="F1149" s="153">
        <v>0</v>
      </c>
      <c r="G1149" s="153">
        <v>0</v>
      </c>
      <c r="H1149" s="154">
        <v>0</v>
      </c>
    </row>
    <row r="1150" spans="1:8" ht="18" hidden="1" customHeight="1" outlineLevel="1">
      <c r="A1150" s="3" t="s">
        <v>211</v>
      </c>
      <c r="B1150" s="148"/>
      <c r="C1150" s="152">
        <v>0</v>
      </c>
      <c r="D1150" s="152">
        <v>0</v>
      </c>
      <c r="E1150" s="152">
        <v>0</v>
      </c>
      <c r="F1150" s="153">
        <v>0</v>
      </c>
      <c r="G1150" s="153">
        <v>0</v>
      </c>
      <c r="H1150" s="154">
        <v>0</v>
      </c>
    </row>
    <row r="1151" spans="1:8" ht="18" hidden="1" customHeight="1" outlineLevel="1">
      <c r="A1151" s="3" t="s">
        <v>212</v>
      </c>
      <c r="B1151" s="148"/>
      <c r="C1151" s="152">
        <v>0</v>
      </c>
      <c r="D1151" s="152">
        <v>0</v>
      </c>
      <c r="E1151" s="152">
        <v>0</v>
      </c>
      <c r="F1151" s="153">
        <v>0</v>
      </c>
      <c r="G1151" s="153">
        <v>0</v>
      </c>
      <c r="H1151" s="154">
        <v>0</v>
      </c>
    </row>
    <row r="1152" spans="1:8" ht="18" hidden="1" customHeight="1" outlineLevel="1">
      <c r="A1152" s="3" t="s">
        <v>213</v>
      </c>
      <c r="B1152" s="148"/>
      <c r="C1152" s="152">
        <v>0</v>
      </c>
      <c r="D1152" s="152">
        <v>0</v>
      </c>
      <c r="E1152" s="152">
        <v>0</v>
      </c>
      <c r="F1152" s="153">
        <v>0</v>
      </c>
      <c r="G1152" s="153">
        <v>0</v>
      </c>
      <c r="H1152" s="154">
        <v>0</v>
      </c>
    </row>
    <row r="1153" spans="1:8" ht="18" hidden="1" customHeight="1" outlineLevel="1">
      <c r="A1153" s="3" t="s">
        <v>214</v>
      </c>
      <c r="B1153" s="148"/>
      <c r="C1153" s="152">
        <v>0</v>
      </c>
      <c r="D1153" s="152">
        <v>0</v>
      </c>
      <c r="E1153" s="152">
        <v>0</v>
      </c>
      <c r="F1153" s="153">
        <v>0</v>
      </c>
      <c r="G1153" s="153">
        <v>0</v>
      </c>
      <c r="H1153" s="154">
        <v>0</v>
      </c>
    </row>
    <row r="1154" spans="1:8" ht="18" hidden="1" customHeight="1" outlineLevel="1">
      <c r="A1154" s="3" t="s">
        <v>455</v>
      </c>
      <c r="B1154" s="148"/>
      <c r="C1154" s="152">
        <v>0</v>
      </c>
      <c r="D1154" s="152">
        <v>0</v>
      </c>
      <c r="E1154" s="152">
        <v>0</v>
      </c>
      <c r="F1154" s="153">
        <v>0</v>
      </c>
      <c r="G1154" s="153">
        <v>0</v>
      </c>
      <c r="H1154" s="154">
        <v>0</v>
      </c>
    </row>
    <row r="1155" spans="1:8" ht="18" hidden="1" customHeight="1" outlineLevel="1">
      <c r="A1155" s="3" t="s">
        <v>216</v>
      </c>
      <c r="B1155" s="148"/>
      <c r="C1155" s="152">
        <v>0</v>
      </c>
      <c r="D1155" s="152">
        <v>0</v>
      </c>
      <c r="E1155" s="152">
        <v>0</v>
      </c>
      <c r="F1155" s="153">
        <v>0</v>
      </c>
      <c r="G1155" s="153">
        <v>0</v>
      </c>
      <c r="H1155" s="154">
        <v>0</v>
      </c>
    </row>
    <row r="1156" spans="1:8" ht="18" hidden="1" customHeight="1" outlineLevel="1">
      <c r="A1156" s="3" t="s">
        <v>217</v>
      </c>
      <c r="B1156" s="148"/>
      <c r="C1156" s="152">
        <v>0</v>
      </c>
      <c r="D1156" s="152">
        <v>0</v>
      </c>
      <c r="E1156" s="152">
        <v>0</v>
      </c>
      <c r="F1156" s="153">
        <v>0</v>
      </c>
      <c r="G1156" s="153">
        <v>0</v>
      </c>
      <c r="H1156" s="154">
        <v>0</v>
      </c>
    </row>
    <row r="1157" spans="1:8" ht="18" hidden="1" customHeight="1" outlineLevel="1">
      <c r="A1157" s="3" t="s">
        <v>218</v>
      </c>
      <c r="B1157" s="148"/>
      <c r="C1157" s="152">
        <v>0</v>
      </c>
      <c r="D1157" s="152">
        <v>0</v>
      </c>
      <c r="E1157" s="152">
        <v>0</v>
      </c>
      <c r="F1157" s="153">
        <v>0</v>
      </c>
      <c r="G1157" s="153">
        <v>0</v>
      </c>
      <c r="H1157" s="154">
        <v>0</v>
      </c>
    </row>
    <row r="1158" spans="1:8" ht="18" hidden="1" customHeight="1" outlineLevel="1">
      <c r="A1158" s="3" t="s">
        <v>219</v>
      </c>
      <c r="B1158" s="148"/>
      <c r="C1158" s="152">
        <v>0</v>
      </c>
      <c r="D1158" s="152">
        <v>0</v>
      </c>
      <c r="E1158" s="152">
        <v>0</v>
      </c>
      <c r="F1158" s="153">
        <v>0</v>
      </c>
      <c r="G1158" s="153">
        <v>0</v>
      </c>
      <c r="H1158" s="154">
        <v>0</v>
      </c>
    </row>
    <row r="1159" spans="1:8" ht="18" hidden="1" customHeight="1" outlineLevel="1">
      <c r="A1159" s="3" t="s">
        <v>220</v>
      </c>
      <c r="B1159" s="148"/>
      <c r="C1159" s="152">
        <v>0</v>
      </c>
      <c r="D1159" s="152">
        <v>0</v>
      </c>
      <c r="E1159" s="152">
        <v>0</v>
      </c>
      <c r="F1159" s="153">
        <v>0</v>
      </c>
      <c r="G1159" s="153">
        <v>0</v>
      </c>
      <c r="H1159" s="154">
        <v>0</v>
      </c>
    </row>
    <row r="1160" spans="1:8" ht="18" customHeight="1" collapsed="1">
      <c r="A1160" s="3"/>
      <c r="B1160" s="148" t="s">
        <v>399</v>
      </c>
      <c r="C1160" s="152">
        <f>SUM(C1136:C1159)</f>
        <v>2</v>
      </c>
      <c r="D1160" s="152">
        <f t="shared" ref="D1160:F1160" si="75">SUM(D1136:D1159)</f>
        <v>1</v>
      </c>
      <c r="E1160" s="152">
        <f t="shared" si="75"/>
        <v>0</v>
      </c>
      <c r="F1160" s="153">
        <f t="shared" si="75"/>
        <v>38400.479999999996</v>
      </c>
      <c r="G1160" s="153">
        <f>SUM(G1136:G1159)</f>
        <v>3000</v>
      </c>
      <c r="H1160" s="154">
        <f t="shared" ref="H1160" si="76">SUM(H1136:H1159)</f>
        <v>0</v>
      </c>
    </row>
    <row r="1161" spans="1:8" ht="18" hidden="1" customHeight="1" outlineLevel="1">
      <c r="A1161" s="3" t="s">
        <v>273</v>
      </c>
      <c r="B1161" s="148"/>
      <c r="C1161" s="149">
        <v>0</v>
      </c>
      <c r="D1161" s="149">
        <v>0</v>
      </c>
      <c r="E1161" s="149">
        <v>0</v>
      </c>
      <c r="F1161" s="150">
        <v>0</v>
      </c>
      <c r="G1161" s="150">
        <v>0</v>
      </c>
      <c r="H1161" s="151">
        <v>0</v>
      </c>
    </row>
    <row r="1162" spans="1:8" ht="18" hidden="1" customHeight="1" outlineLevel="1">
      <c r="A1162" s="3" t="s">
        <v>203</v>
      </c>
      <c r="B1162" s="148"/>
      <c r="C1162" s="149">
        <v>0</v>
      </c>
      <c r="D1162" s="149">
        <v>0</v>
      </c>
      <c r="E1162" s="149">
        <v>0</v>
      </c>
      <c r="F1162" s="150">
        <v>0</v>
      </c>
      <c r="G1162" s="150">
        <v>0</v>
      </c>
      <c r="H1162" s="151">
        <v>0</v>
      </c>
    </row>
    <row r="1163" spans="1:8" ht="18" hidden="1" customHeight="1" outlineLevel="1">
      <c r="A1163" s="3" t="s">
        <v>204</v>
      </c>
      <c r="B1163" s="148"/>
      <c r="C1163" s="149">
        <v>0</v>
      </c>
      <c r="D1163" s="149">
        <v>0</v>
      </c>
      <c r="E1163" s="149">
        <v>0</v>
      </c>
      <c r="F1163" s="150">
        <v>0</v>
      </c>
      <c r="G1163" s="150">
        <v>0</v>
      </c>
      <c r="H1163" s="151">
        <v>0</v>
      </c>
    </row>
    <row r="1164" spans="1:8" ht="18" hidden="1" customHeight="1" outlineLevel="1">
      <c r="A1164" s="3" t="s">
        <v>267</v>
      </c>
      <c r="B1164" s="148"/>
      <c r="C1164" s="149">
        <v>0</v>
      </c>
      <c r="D1164" s="149">
        <v>0</v>
      </c>
      <c r="E1164" s="149">
        <v>0</v>
      </c>
      <c r="F1164" s="150">
        <v>0</v>
      </c>
      <c r="G1164" s="150">
        <v>0</v>
      </c>
      <c r="H1164" s="151">
        <v>0</v>
      </c>
    </row>
    <row r="1165" spans="1:8" ht="18" hidden="1" customHeight="1" outlineLevel="1">
      <c r="A1165" s="3" t="s">
        <v>274</v>
      </c>
      <c r="B1165" s="148"/>
      <c r="C1165" s="149">
        <v>0</v>
      </c>
      <c r="D1165" s="149">
        <v>0</v>
      </c>
      <c r="E1165" s="149">
        <v>0</v>
      </c>
      <c r="F1165" s="150">
        <v>0</v>
      </c>
      <c r="G1165" s="150">
        <v>0</v>
      </c>
      <c r="H1165" s="151">
        <v>0</v>
      </c>
    </row>
    <row r="1166" spans="1:8" ht="18" hidden="1" customHeight="1" outlineLevel="1">
      <c r="A1166" s="3" t="s">
        <v>275</v>
      </c>
      <c r="B1166" s="148"/>
      <c r="C1166" s="149">
        <v>0</v>
      </c>
      <c r="D1166" s="149">
        <v>0</v>
      </c>
      <c r="E1166" s="149">
        <v>0</v>
      </c>
      <c r="F1166" s="150">
        <v>0</v>
      </c>
      <c r="G1166" s="150">
        <v>0</v>
      </c>
      <c r="H1166" s="151">
        <v>0</v>
      </c>
    </row>
    <row r="1167" spans="1:8" ht="18" hidden="1" customHeight="1" outlineLevel="1">
      <c r="A1167" s="3" t="s">
        <v>205</v>
      </c>
      <c r="B1167" s="148"/>
      <c r="C1167" s="149">
        <v>2</v>
      </c>
      <c r="D1167" s="149">
        <v>2</v>
      </c>
      <c r="E1167" s="149">
        <v>0</v>
      </c>
      <c r="F1167" s="150">
        <v>10000</v>
      </c>
      <c r="G1167" s="150">
        <v>22350.48</v>
      </c>
      <c r="H1167" s="151">
        <v>0</v>
      </c>
    </row>
    <row r="1168" spans="1:8" ht="18" hidden="1" customHeight="1" outlineLevel="1">
      <c r="A1168" s="3" t="s">
        <v>206</v>
      </c>
      <c r="B1168" s="148"/>
      <c r="C1168" s="149">
        <v>0</v>
      </c>
      <c r="D1168" s="149">
        <v>0</v>
      </c>
      <c r="E1168" s="149">
        <v>0</v>
      </c>
      <c r="F1168" s="150">
        <v>0</v>
      </c>
      <c r="G1168" s="150">
        <v>0</v>
      </c>
      <c r="H1168" s="151">
        <v>0</v>
      </c>
    </row>
    <row r="1169" spans="1:8" ht="18" hidden="1" customHeight="1" outlineLevel="1">
      <c r="A1169" s="3" t="s">
        <v>268</v>
      </c>
      <c r="B1169" s="148"/>
      <c r="C1169" s="149">
        <v>0</v>
      </c>
      <c r="D1169" s="149">
        <v>0</v>
      </c>
      <c r="E1169" s="149">
        <v>0</v>
      </c>
      <c r="F1169" s="150">
        <v>0</v>
      </c>
      <c r="G1169" s="150">
        <v>0</v>
      </c>
      <c r="H1169" s="151">
        <v>0</v>
      </c>
    </row>
    <row r="1170" spans="1:8" ht="18" hidden="1" customHeight="1" outlineLevel="1">
      <c r="A1170" s="3" t="s">
        <v>207</v>
      </c>
      <c r="B1170" s="148"/>
      <c r="C1170" s="149">
        <v>4</v>
      </c>
      <c r="D1170" s="149">
        <v>5</v>
      </c>
      <c r="E1170" s="149">
        <v>0</v>
      </c>
      <c r="F1170" s="150">
        <v>35250</v>
      </c>
      <c r="G1170" s="150">
        <v>22168.560000000001</v>
      </c>
      <c r="H1170" s="151">
        <v>0</v>
      </c>
    </row>
    <row r="1171" spans="1:8" ht="18" hidden="1" customHeight="1" outlineLevel="1">
      <c r="A1171" s="3" t="s">
        <v>270</v>
      </c>
      <c r="B1171" s="148"/>
      <c r="C1171" s="149">
        <v>1</v>
      </c>
      <c r="D1171" s="149">
        <v>1</v>
      </c>
      <c r="E1171" s="149">
        <v>0</v>
      </c>
      <c r="F1171" s="150">
        <v>24807</v>
      </c>
      <c r="G1171" s="150">
        <v>0</v>
      </c>
      <c r="H1171" s="151">
        <v>0</v>
      </c>
    </row>
    <row r="1172" spans="1:8" ht="18" hidden="1" customHeight="1" outlineLevel="1">
      <c r="A1172" s="3" t="s">
        <v>208</v>
      </c>
      <c r="B1172" s="148"/>
      <c r="C1172" s="149">
        <v>3</v>
      </c>
      <c r="D1172" s="149">
        <v>1</v>
      </c>
      <c r="E1172" s="149">
        <v>0</v>
      </c>
      <c r="F1172" s="150">
        <v>20411</v>
      </c>
      <c r="G1172" s="150">
        <v>25077.35</v>
      </c>
      <c r="H1172" s="151">
        <v>0</v>
      </c>
    </row>
    <row r="1173" spans="1:8" ht="18" hidden="1" customHeight="1" outlineLevel="1">
      <c r="A1173" s="3" t="s">
        <v>209</v>
      </c>
      <c r="B1173" s="148"/>
      <c r="C1173" s="149">
        <v>0</v>
      </c>
      <c r="D1173" s="149">
        <v>0</v>
      </c>
      <c r="E1173" s="149">
        <v>0</v>
      </c>
      <c r="F1173" s="150">
        <v>0</v>
      </c>
      <c r="G1173" s="150">
        <v>0</v>
      </c>
      <c r="H1173" s="151">
        <v>0</v>
      </c>
    </row>
    <row r="1174" spans="1:8" ht="18" hidden="1" customHeight="1" outlineLevel="1">
      <c r="A1174" s="3" t="s">
        <v>454</v>
      </c>
      <c r="B1174" s="148"/>
      <c r="C1174" s="149">
        <v>0</v>
      </c>
      <c r="D1174" s="149">
        <v>0</v>
      </c>
      <c r="E1174" s="149">
        <v>0</v>
      </c>
      <c r="F1174" s="150">
        <v>0</v>
      </c>
      <c r="G1174" s="150">
        <v>0</v>
      </c>
      <c r="H1174" s="151">
        <v>0</v>
      </c>
    </row>
    <row r="1175" spans="1:8" ht="18" hidden="1" customHeight="1" outlineLevel="1">
      <c r="A1175" s="3" t="s">
        <v>211</v>
      </c>
      <c r="B1175" s="148"/>
      <c r="C1175" s="149">
        <v>0</v>
      </c>
      <c r="D1175" s="149">
        <v>0</v>
      </c>
      <c r="E1175" s="149">
        <v>0</v>
      </c>
      <c r="F1175" s="150">
        <v>0</v>
      </c>
      <c r="G1175" s="150">
        <v>0</v>
      </c>
      <c r="H1175" s="151">
        <v>0</v>
      </c>
    </row>
    <row r="1176" spans="1:8" ht="18" hidden="1" customHeight="1" outlineLevel="1">
      <c r="A1176" s="3" t="s">
        <v>212</v>
      </c>
      <c r="B1176" s="148"/>
      <c r="C1176" s="149">
        <v>0</v>
      </c>
      <c r="D1176" s="149">
        <v>0</v>
      </c>
      <c r="E1176" s="149">
        <v>0</v>
      </c>
      <c r="F1176" s="150">
        <v>0</v>
      </c>
      <c r="G1176" s="150">
        <v>0</v>
      </c>
      <c r="H1176" s="151">
        <v>0</v>
      </c>
    </row>
    <row r="1177" spans="1:8" ht="18" hidden="1" customHeight="1" outlineLevel="1">
      <c r="A1177" s="3" t="s">
        <v>213</v>
      </c>
      <c r="B1177" s="148"/>
      <c r="C1177" s="149">
        <v>0</v>
      </c>
      <c r="D1177" s="149">
        <v>0</v>
      </c>
      <c r="E1177" s="149">
        <v>0</v>
      </c>
      <c r="F1177" s="150">
        <v>0</v>
      </c>
      <c r="G1177" s="150">
        <v>0</v>
      </c>
      <c r="H1177" s="151">
        <v>0</v>
      </c>
    </row>
    <row r="1178" spans="1:8" ht="18" hidden="1" customHeight="1" outlineLevel="1">
      <c r="A1178" s="3" t="s">
        <v>214</v>
      </c>
      <c r="B1178" s="148"/>
      <c r="C1178" s="149">
        <v>0</v>
      </c>
      <c r="D1178" s="149">
        <v>0</v>
      </c>
      <c r="E1178" s="149">
        <v>0</v>
      </c>
      <c r="F1178" s="150">
        <v>0</v>
      </c>
      <c r="G1178" s="150">
        <v>0</v>
      </c>
      <c r="H1178" s="151">
        <v>0</v>
      </c>
    </row>
    <row r="1179" spans="1:8" ht="18" hidden="1" customHeight="1" outlineLevel="1">
      <c r="A1179" s="3" t="s">
        <v>455</v>
      </c>
      <c r="B1179" s="148"/>
      <c r="C1179" s="149">
        <v>0</v>
      </c>
      <c r="D1179" s="149">
        <v>0</v>
      </c>
      <c r="E1179" s="149">
        <v>0</v>
      </c>
      <c r="F1179" s="150">
        <v>0</v>
      </c>
      <c r="G1179" s="150">
        <v>0</v>
      </c>
      <c r="H1179" s="151">
        <v>0</v>
      </c>
    </row>
    <row r="1180" spans="1:8" ht="18" hidden="1" customHeight="1" outlineLevel="1">
      <c r="A1180" s="3" t="s">
        <v>216</v>
      </c>
      <c r="B1180" s="148"/>
      <c r="C1180" s="149">
        <v>0</v>
      </c>
      <c r="D1180" s="149">
        <v>0</v>
      </c>
      <c r="E1180" s="149">
        <v>0</v>
      </c>
      <c r="F1180" s="150">
        <v>0</v>
      </c>
      <c r="G1180" s="150">
        <v>0</v>
      </c>
      <c r="H1180" s="151">
        <v>0</v>
      </c>
    </row>
    <row r="1181" spans="1:8" ht="18" hidden="1" customHeight="1" outlineLevel="1">
      <c r="A1181" s="3" t="s">
        <v>217</v>
      </c>
      <c r="B1181" s="148"/>
      <c r="C1181" s="149">
        <v>2</v>
      </c>
      <c r="D1181" s="149">
        <v>1</v>
      </c>
      <c r="E1181" s="149">
        <v>0</v>
      </c>
      <c r="F1181" s="150">
        <v>37949</v>
      </c>
      <c r="G1181" s="150">
        <v>16335</v>
      </c>
      <c r="H1181" s="151">
        <v>2603</v>
      </c>
    </row>
    <row r="1182" spans="1:8" ht="18" hidden="1" customHeight="1" outlineLevel="1">
      <c r="A1182" s="3" t="s">
        <v>218</v>
      </c>
      <c r="B1182" s="148"/>
      <c r="C1182" s="149">
        <v>0</v>
      </c>
      <c r="D1182" s="149">
        <v>0</v>
      </c>
      <c r="E1182" s="149">
        <v>0</v>
      </c>
      <c r="F1182" s="150">
        <v>0</v>
      </c>
      <c r="G1182" s="150">
        <v>0</v>
      </c>
      <c r="H1182" s="151">
        <v>0</v>
      </c>
    </row>
    <row r="1183" spans="1:8" ht="18" hidden="1" customHeight="1" outlineLevel="1">
      <c r="A1183" s="3" t="s">
        <v>219</v>
      </c>
      <c r="B1183" s="148"/>
      <c r="C1183" s="149">
        <v>0</v>
      </c>
      <c r="D1183" s="149">
        <v>0</v>
      </c>
      <c r="E1183" s="149">
        <v>0</v>
      </c>
      <c r="F1183" s="150">
        <v>0</v>
      </c>
      <c r="G1183" s="150">
        <v>0</v>
      </c>
      <c r="H1183" s="151">
        <v>0</v>
      </c>
    </row>
    <row r="1184" spans="1:8" ht="18" hidden="1" customHeight="1" outlineLevel="1">
      <c r="A1184" s="3" t="s">
        <v>220</v>
      </c>
      <c r="B1184" s="148"/>
      <c r="C1184" s="149">
        <v>0</v>
      </c>
      <c r="D1184" s="149">
        <v>0</v>
      </c>
      <c r="E1184" s="149">
        <v>0</v>
      </c>
      <c r="F1184" s="150">
        <v>0</v>
      </c>
      <c r="G1184" s="150">
        <v>0</v>
      </c>
      <c r="H1184" s="151">
        <v>0</v>
      </c>
    </row>
    <row r="1185" spans="1:8" ht="18" customHeight="1" collapsed="1">
      <c r="A1185" s="3"/>
      <c r="B1185" s="148" t="s">
        <v>400</v>
      </c>
      <c r="C1185" s="152">
        <f>SUM(C1161:C1184)</f>
        <v>12</v>
      </c>
      <c r="D1185" s="152">
        <f t="shared" ref="D1185:F1185" si="77">SUM(D1161:D1184)</f>
        <v>10</v>
      </c>
      <c r="E1185" s="152">
        <f t="shared" si="77"/>
        <v>0</v>
      </c>
      <c r="F1185" s="153">
        <f t="shared" si="77"/>
        <v>128417</v>
      </c>
      <c r="G1185" s="153">
        <f>SUM(G1161:G1184)</f>
        <v>85931.39</v>
      </c>
      <c r="H1185" s="154">
        <f t="shared" ref="H1185" si="78">SUM(H1161:H1184)</f>
        <v>2603</v>
      </c>
    </row>
    <row r="1186" spans="1:8" ht="18" hidden="1" customHeight="1" outlineLevel="1">
      <c r="A1186" s="3" t="s">
        <v>273</v>
      </c>
      <c r="B1186" s="148"/>
      <c r="C1186" s="149">
        <v>0</v>
      </c>
      <c r="D1186" s="149">
        <v>0</v>
      </c>
      <c r="E1186" s="149">
        <v>0</v>
      </c>
      <c r="F1186" s="150">
        <v>0</v>
      </c>
      <c r="G1186" s="150">
        <v>0</v>
      </c>
      <c r="H1186" s="151">
        <v>0</v>
      </c>
    </row>
    <row r="1187" spans="1:8" ht="18" hidden="1" customHeight="1" outlineLevel="1">
      <c r="A1187" s="3" t="s">
        <v>203</v>
      </c>
      <c r="B1187" s="148"/>
      <c r="C1187" s="149">
        <v>1</v>
      </c>
      <c r="D1187" s="149">
        <v>3</v>
      </c>
      <c r="E1187" s="149">
        <v>0</v>
      </c>
      <c r="F1187" s="150">
        <v>2900</v>
      </c>
      <c r="G1187" s="150">
        <v>28911.5</v>
      </c>
      <c r="H1187" s="151">
        <v>0</v>
      </c>
    </row>
    <row r="1188" spans="1:8" ht="18" hidden="1" customHeight="1" outlineLevel="1">
      <c r="A1188" s="3" t="s">
        <v>204</v>
      </c>
      <c r="B1188" s="148"/>
      <c r="C1188" s="149">
        <v>1</v>
      </c>
      <c r="D1188" s="149">
        <v>0</v>
      </c>
      <c r="E1188" s="149">
        <v>0</v>
      </c>
      <c r="F1188" s="150">
        <v>0</v>
      </c>
      <c r="G1188" s="150">
        <v>-2458</v>
      </c>
      <c r="H1188" s="151">
        <v>0</v>
      </c>
    </row>
    <row r="1189" spans="1:8" ht="18" hidden="1" customHeight="1" outlineLevel="1">
      <c r="A1189" s="3" t="s">
        <v>267</v>
      </c>
      <c r="B1189" s="148"/>
      <c r="C1189" s="149">
        <v>0</v>
      </c>
      <c r="D1189" s="149">
        <v>0</v>
      </c>
      <c r="E1189" s="149">
        <v>0</v>
      </c>
      <c r="F1189" s="150">
        <v>0</v>
      </c>
      <c r="G1189" s="150">
        <v>0</v>
      </c>
      <c r="H1189" s="151">
        <v>0</v>
      </c>
    </row>
    <row r="1190" spans="1:8" ht="18" hidden="1" customHeight="1" outlineLevel="1">
      <c r="A1190" s="3" t="s">
        <v>274</v>
      </c>
      <c r="B1190" s="148"/>
      <c r="C1190" s="149">
        <v>0</v>
      </c>
      <c r="D1190" s="149">
        <v>0</v>
      </c>
      <c r="E1190" s="149">
        <v>0</v>
      </c>
      <c r="F1190" s="150">
        <v>0</v>
      </c>
      <c r="G1190" s="150">
        <v>0</v>
      </c>
      <c r="H1190" s="151">
        <v>0</v>
      </c>
    </row>
    <row r="1191" spans="1:8" ht="18" hidden="1" customHeight="1" outlineLevel="1">
      <c r="A1191" s="3" t="s">
        <v>275</v>
      </c>
      <c r="B1191" s="148"/>
      <c r="C1191" s="149">
        <v>0</v>
      </c>
      <c r="D1191" s="149">
        <v>0</v>
      </c>
      <c r="E1191" s="149">
        <v>0</v>
      </c>
      <c r="F1191" s="150">
        <v>0</v>
      </c>
      <c r="G1191" s="150">
        <v>0</v>
      </c>
      <c r="H1191" s="151">
        <v>0</v>
      </c>
    </row>
    <row r="1192" spans="1:8" ht="18" hidden="1" customHeight="1" outlineLevel="1">
      <c r="A1192" s="3" t="s">
        <v>205</v>
      </c>
      <c r="B1192" s="148"/>
      <c r="C1192" s="149">
        <v>4</v>
      </c>
      <c r="D1192" s="149">
        <v>8</v>
      </c>
      <c r="E1192" s="149">
        <v>0</v>
      </c>
      <c r="F1192" s="150">
        <v>138218.01</v>
      </c>
      <c r="G1192" s="150">
        <v>40039.64</v>
      </c>
      <c r="H1192" s="151">
        <v>0</v>
      </c>
    </row>
    <row r="1193" spans="1:8" ht="18" hidden="1" customHeight="1" outlineLevel="1">
      <c r="A1193" s="3" t="s">
        <v>206</v>
      </c>
      <c r="B1193" s="148"/>
      <c r="C1193" s="149">
        <v>0</v>
      </c>
      <c r="D1193" s="149">
        <v>2</v>
      </c>
      <c r="E1193" s="149">
        <v>0</v>
      </c>
      <c r="F1193" s="150">
        <v>251000</v>
      </c>
      <c r="G1193" s="150">
        <v>47177.29</v>
      </c>
      <c r="H1193" s="151">
        <v>0</v>
      </c>
    </row>
    <row r="1194" spans="1:8" ht="18" hidden="1" customHeight="1" outlineLevel="1">
      <c r="A1194" s="3" t="s">
        <v>268</v>
      </c>
      <c r="B1194" s="148"/>
      <c r="C1194" s="149">
        <v>0</v>
      </c>
      <c r="D1194" s="149">
        <v>0</v>
      </c>
      <c r="E1194" s="149">
        <v>0</v>
      </c>
      <c r="F1194" s="150">
        <v>0</v>
      </c>
      <c r="G1194" s="150">
        <v>0</v>
      </c>
      <c r="H1194" s="151">
        <v>0</v>
      </c>
    </row>
    <row r="1195" spans="1:8" ht="18" hidden="1" customHeight="1" outlineLevel="1">
      <c r="A1195" s="3" t="s">
        <v>207</v>
      </c>
      <c r="B1195" s="148"/>
      <c r="C1195" s="149">
        <v>3</v>
      </c>
      <c r="D1195" s="149">
        <v>2</v>
      </c>
      <c r="E1195" s="149">
        <v>0</v>
      </c>
      <c r="F1195" s="150">
        <v>0</v>
      </c>
      <c r="G1195" s="150">
        <v>9996.8700000000008</v>
      </c>
      <c r="H1195" s="151">
        <v>0</v>
      </c>
    </row>
    <row r="1196" spans="1:8" ht="18" hidden="1" customHeight="1" outlineLevel="1">
      <c r="A1196" s="3" t="s">
        <v>270</v>
      </c>
      <c r="B1196" s="148"/>
      <c r="C1196" s="149">
        <v>0</v>
      </c>
      <c r="D1196" s="149">
        <v>0</v>
      </c>
      <c r="E1196" s="149">
        <v>0</v>
      </c>
      <c r="F1196" s="150">
        <v>0</v>
      </c>
      <c r="G1196" s="150">
        <v>0</v>
      </c>
      <c r="H1196" s="151">
        <v>0</v>
      </c>
    </row>
    <row r="1197" spans="1:8" ht="18" hidden="1" customHeight="1" outlineLevel="1">
      <c r="A1197" s="3" t="s">
        <v>208</v>
      </c>
      <c r="B1197" s="148"/>
      <c r="C1197" s="149">
        <v>0</v>
      </c>
      <c r="D1197" s="149">
        <v>0</v>
      </c>
      <c r="E1197" s="149">
        <v>0</v>
      </c>
      <c r="F1197" s="150">
        <v>0</v>
      </c>
      <c r="G1197" s="150">
        <v>0</v>
      </c>
      <c r="H1197" s="151">
        <v>0</v>
      </c>
    </row>
    <row r="1198" spans="1:8" ht="18" hidden="1" customHeight="1" outlineLevel="1">
      <c r="A1198" s="3" t="s">
        <v>209</v>
      </c>
      <c r="B1198" s="148"/>
      <c r="C1198" s="149">
        <v>2</v>
      </c>
      <c r="D1198" s="149">
        <v>0</v>
      </c>
      <c r="E1198" s="149">
        <v>0</v>
      </c>
      <c r="F1198" s="150">
        <v>0</v>
      </c>
      <c r="G1198" s="150">
        <v>5000</v>
      </c>
      <c r="H1198" s="151">
        <v>0</v>
      </c>
    </row>
    <row r="1199" spans="1:8" ht="18" hidden="1" customHeight="1" outlineLevel="1">
      <c r="A1199" s="3" t="s">
        <v>454</v>
      </c>
      <c r="B1199" s="148"/>
      <c r="C1199" s="149">
        <v>0</v>
      </c>
      <c r="D1199" s="149">
        <v>0</v>
      </c>
      <c r="E1199" s="149">
        <v>0</v>
      </c>
      <c r="F1199" s="150">
        <v>0</v>
      </c>
      <c r="G1199" s="150">
        <v>0</v>
      </c>
      <c r="H1199" s="151">
        <v>0</v>
      </c>
    </row>
    <row r="1200" spans="1:8" ht="18" hidden="1" customHeight="1" outlineLevel="1">
      <c r="A1200" s="3" t="s">
        <v>211</v>
      </c>
      <c r="B1200" s="148"/>
      <c r="C1200" s="149">
        <v>0</v>
      </c>
      <c r="D1200" s="149">
        <v>1</v>
      </c>
      <c r="E1200" s="149">
        <v>0</v>
      </c>
      <c r="F1200" s="150">
        <v>0</v>
      </c>
      <c r="G1200" s="150">
        <v>27725</v>
      </c>
      <c r="H1200" s="151">
        <v>0</v>
      </c>
    </row>
    <row r="1201" spans="1:8" ht="18" hidden="1" customHeight="1" outlineLevel="1">
      <c r="A1201" s="3" t="s">
        <v>212</v>
      </c>
      <c r="B1201" s="148"/>
      <c r="C1201" s="149">
        <v>0</v>
      </c>
      <c r="D1201" s="149">
        <v>0</v>
      </c>
      <c r="E1201" s="149">
        <v>0</v>
      </c>
      <c r="F1201" s="150">
        <v>0</v>
      </c>
      <c r="G1201" s="150">
        <v>0</v>
      </c>
      <c r="H1201" s="151">
        <v>0</v>
      </c>
    </row>
    <row r="1202" spans="1:8" ht="18" hidden="1" customHeight="1" outlineLevel="1">
      <c r="A1202" s="3" t="s">
        <v>213</v>
      </c>
      <c r="B1202" s="148"/>
      <c r="C1202" s="149">
        <v>0</v>
      </c>
      <c r="D1202" s="149">
        <v>0</v>
      </c>
      <c r="E1202" s="149">
        <v>0</v>
      </c>
      <c r="F1202" s="150">
        <v>0</v>
      </c>
      <c r="G1202" s="150">
        <v>0</v>
      </c>
      <c r="H1202" s="151">
        <v>0</v>
      </c>
    </row>
    <row r="1203" spans="1:8" ht="18" hidden="1" customHeight="1" outlineLevel="1">
      <c r="A1203" s="3" t="s">
        <v>214</v>
      </c>
      <c r="B1203" s="148"/>
      <c r="C1203" s="149">
        <v>0</v>
      </c>
      <c r="D1203" s="149">
        <v>0</v>
      </c>
      <c r="E1203" s="149">
        <v>0</v>
      </c>
      <c r="F1203" s="150">
        <v>0</v>
      </c>
      <c r="G1203" s="150">
        <v>0</v>
      </c>
      <c r="H1203" s="151">
        <v>0</v>
      </c>
    </row>
    <row r="1204" spans="1:8" ht="18" hidden="1" customHeight="1" outlineLevel="1">
      <c r="A1204" s="3" t="s">
        <v>455</v>
      </c>
      <c r="B1204" s="148"/>
      <c r="C1204" s="149">
        <v>0</v>
      </c>
      <c r="D1204" s="149">
        <v>0</v>
      </c>
      <c r="E1204" s="149">
        <v>0</v>
      </c>
      <c r="F1204" s="150">
        <v>0</v>
      </c>
      <c r="G1204" s="150">
        <v>0</v>
      </c>
      <c r="H1204" s="151">
        <v>0</v>
      </c>
    </row>
    <row r="1205" spans="1:8" ht="18" hidden="1" customHeight="1" outlineLevel="1">
      <c r="A1205" s="3" t="s">
        <v>216</v>
      </c>
      <c r="B1205" s="148"/>
      <c r="C1205" s="149">
        <v>0</v>
      </c>
      <c r="D1205" s="149">
        <v>0</v>
      </c>
      <c r="E1205" s="149">
        <v>0</v>
      </c>
      <c r="F1205" s="150">
        <v>0</v>
      </c>
      <c r="G1205" s="150">
        <v>0</v>
      </c>
      <c r="H1205" s="151">
        <v>0</v>
      </c>
    </row>
    <row r="1206" spans="1:8" ht="18" hidden="1" customHeight="1" outlineLevel="1">
      <c r="A1206" s="3" t="s">
        <v>217</v>
      </c>
      <c r="B1206" s="148"/>
      <c r="C1206" s="149">
        <v>0</v>
      </c>
      <c r="D1206" s="149">
        <v>0</v>
      </c>
      <c r="E1206" s="149">
        <v>0</v>
      </c>
      <c r="F1206" s="150">
        <v>0</v>
      </c>
      <c r="G1206" s="150">
        <v>0</v>
      </c>
      <c r="H1206" s="151">
        <v>0</v>
      </c>
    </row>
    <row r="1207" spans="1:8" ht="18" hidden="1" customHeight="1" outlineLevel="1">
      <c r="A1207" s="3" t="s">
        <v>218</v>
      </c>
      <c r="B1207" s="148"/>
      <c r="C1207" s="149">
        <v>2</v>
      </c>
      <c r="D1207" s="149">
        <v>2</v>
      </c>
      <c r="E1207" s="149">
        <v>1</v>
      </c>
      <c r="F1207" s="150">
        <v>5448.5</v>
      </c>
      <c r="G1207" s="150">
        <v>4072.02</v>
      </c>
      <c r="H1207" s="151">
        <v>0</v>
      </c>
    </row>
    <row r="1208" spans="1:8" ht="18" hidden="1" customHeight="1" outlineLevel="1">
      <c r="A1208" s="3" t="s">
        <v>219</v>
      </c>
      <c r="B1208" s="148"/>
      <c r="C1208" s="149">
        <v>0</v>
      </c>
      <c r="D1208" s="149">
        <v>0</v>
      </c>
      <c r="E1208" s="149">
        <v>0</v>
      </c>
      <c r="F1208" s="150">
        <v>0</v>
      </c>
      <c r="G1208" s="150">
        <v>0</v>
      </c>
      <c r="H1208" s="151">
        <v>0</v>
      </c>
    </row>
    <row r="1209" spans="1:8" ht="18" hidden="1" customHeight="1" outlineLevel="1">
      <c r="A1209" s="3" t="s">
        <v>220</v>
      </c>
      <c r="B1209" s="148"/>
      <c r="C1209" s="149">
        <v>0</v>
      </c>
      <c r="D1209" s="149">
        <v>0</v>
      </c>
      <c r="E1209" s="149">
        <v>0</v>
      </c>
      <c r="F1209" s="150">
        <v>0</v>
      </c>
      <c r="G1209" s="150">
        <v>0</v>
      </c>
      <c r="H1209" s="151">
        <v>0</v>
      </c>
    </row>
    <row r="1210" spans="1:8" ht="18" customHeight="1" collapsed="1">
      <c r="A1210" s="3"/>
      <c r="B1210" s="148" t="s">
        <v>401</v>
      </c>
      <c r="C1210" s="152">
        <f>SUM(C1186:C1209)</f>
        <v>13</v>
      </c>
      <c r="D1210" s="152">
        <f t="shared" ref="D1210:F1210" si="79">SUM(D1186:D1209)</f>
        <v>18</v>
      </c>
      <c r="E1210" s="152">
        <f t="shared" si="79"/>
        <v>1</v>
      </c>
      <c r="F1210" s="153">
        <f t="shared" si="79"/>
        <v>397566.51</v>
      </c>
      <c r="G1210" s="153">
        <f>SUM(G1186:G1209)</f>
        <v>160464.31999999998</v>
      </c>
      <c r="H1210" s="154">
        <f t="shared" ref="H1210" si="80">SUM(H1186:H1209)</f>
        <v>0</v>
      </c>
    </row>
    <row r="1211" spans="1:8" ht="18" hidden="1" customHeight="1" outlineLevel="1">
      <c r="A1211" s="3" t="s">
        <v>273</v>
      </c>
      <c r="B1211" s="148"/>
      <c r="C1211" s="152">
        <v>0</v>
      </c>
      <c r="D1211" s="152">
        <v>0</v>
      </c>
      <c r="E1211" s="152">
        <v>0</v>
      </c>
      <c r="F1211" s="153">
        <v>0</v>
      </c>
      <c r="G1211" s="153">
        <v>0</v>
      </c>
      <c r="H1211" s="154">
        <v>0</v>
      </c>
    </row>
    <row r="1212" spans="1:8" ht="18" hidden="1" customHeight="1" outlineLevel="1">
      <c r="A1212" s="3" t="s">
        <v>203</v>
      </c>
      <c r="B1212" s="148"/>
      <c r="C1212" s="152">
        <v>0</v>
      </c>
      <c r="D1212" s="152">
        <v>0</v>
      </c>
      <c r="E1212" s="152">
        <v>0</v>
      </c>
      <c r="F1212" s="153">
        <v>0</v>
      </c>
      <c r="G1212" s="153">
        <v>0</v>
      </c>
      <c r="H1212" s="154">
        <v>0</v>
      </c>
    </row>
    <row r="1213" spans="1:8" ht="18" hidden="1" customHeight="1" outlineLevel="1">
      <c r="A1213" s="3" t="s">
        <v>204</v>
      </c>
      <c r="B1213" s="148"/>
      <c r="C1213" s="152">
        <v>0</v>
      </c>
      <c r="D1213" s="152">
        <v>0</v>
      </c>
      <c r="E1213" s="152">
        <v>0</v>
      </c>
      <c r="F1213" s="153">
        <v>0</v>
      </c>
      <c r="G1213" s="153">
        <v>0</v>
      </c>
      <c r="H1213" s="154">
        <v>0</v>
      </c>
    </row>
    <row r="1214" spans="1:8" ht="18" hidden="1" customHeight="1" outlineLevel="1">
      <c r="A1214" s="3" t="s">
        <v>267</v>
      </c>
      <c r="B1214" s="148"/>
      <c r="C1214" s="152">
        <v>0</v>
      </c>
      <c r="D1214" s="152">
        <v>0</v>
      </c>
      <c r="E1214" s="152">
        <v>0</v>
      </c>
      <c r="F1214" s="153">
        <v>0</v>
      </c>
      <c r="G1214" s="153">
        <v>0</v>
      </c>
      <c r="H1214" s="154">
        <v>0</v>
      </c>
    </row>
    <row r="1215" spans="1:8" ht="18" hidden="1" customHeight="1" outlineLevel="1">
      <c r="A1215" s="3" t="s">
        <v>274</v>
      </c>
      <c r="B1215" s="148"/>
      <c r="C1215" s="152">
        <v>0</v>
      </c>
      <c r="D1215" s="152">
        <v>0</v>
      </c>
      <c r="E1215" s="152">
        <v>0</v>
      </c>
      <c r="F1215" s="153">
        <v>0</v>
      </c>
      <c r="G1215" s="153">
        <v>0</v>
      </c>
      <c r="H1215" s="154">
        <v>0</v>
      </c>
    </row>
    <row r="1216" spans="1:8" ht="18" hidden="1" customHeight="1" outlineLevel="1">
      <c r="A1216" s="3" t="s">
        <v>275</v>
      </c>
      <c r="B1216" s="148"/>
      <c r="C1216" s="152">
        <v>0</v>
      </c>
      <c r="D1216" s="152">
        <v>0</v>
      </c>
      <c r="E1216" s="152">
        <v>0</v>
      </c>
      <c r="F1216" s="153">
        <v>0</v>
      </c>
      <c r="G1216" s="153">
        <v>0</v>
      </c>
      <c r="H1216" s="154">
        <v>0</v>
      </c>
    </row>
    <row r="1217" spans="1:8" ht="18" hidden="1" customHeight="1" outlineLevel="1">
      <c r="A1217" s="3" t="s">
        <v>205</v>
      </c>
      <c r="B1217" s="148"/>
      <c r="C1217" s="152">
        <v>0</v>
      </c>
      <c r="D1217" s="152">
        <v>0</v>
      </c>
      <c r="E1217" s="152">
        <v>0</v>
      </c>
      <c r="F1217" s="153">
        <v>0</v>
      </c>
      <c r="G1217" s="153">
        <v>0</v>
      </c>
      <c r="H1217" s="154">
        <v>0</v>
      </c>
    </row>
    <row r="1218" spans="1:8" ht="18" hidden="1" customHeight="1" outlineLevel="1">
      <c r="A1218" s="3" t="s">
        <v>206</v>
      </c>
      <c r="B1218" s="148"/>
      <c r="C1218" s="152">
        <v>0</v>
      </c>
      <c r="D1218" s="152">
        <v>0</v>
      </c>
      <c r="E1218" s="152">
        <v>0</v>
      </c>
      <c r="F1218" s="153">
        <v>0</v>
      </c>
      <c r="G1218" s="153">
        <v>0</v>
      </c>
      <c r="H1218" s="154">
        <v>0</v>
      </c>
    </row>
    <row r="1219" spans="1:8" ht="18" hidden="1" customHeight="1" outlineLevel="1">
      <c r="A1219" s="3" t="s">
        <v>268</v>
      </c>
      <c r="B1219" s="148"/>
      <c r="C1219" s="152">
        <v>0</v>
      </c>
      <c r="D1219" s="152">
        <v>0</v>
      </c>
      <c r="E1219" s="152">
        <v>0</v>
      </c>
      <c r="F1219" s="153">
        <v>0</v>
      </c>
      <c r="G1219" s="153">
        <v>0</v>
      </c>
      <c r="H1219" s="154">
        <v>0</v>
      </c>
    </row>
    <row r="1220" spans="1:8" ht="18" hidden="1" customHeight="1" outlineLevel="1">
      <c r="A1220" s="3" t="s">
        <v>207</v>
      </c>
      <c r="B1220" s="148"/>
      <c r="C1220" s="152">
        <v>1</v>
      </c>
      <c r="D1220" s="152">
        <v>1</v>
      </c>
      <c r="E1220" s="152">
        <v>0</v>
      </c>
      <c r="F1220" s="153">
        <v>0</v>
      </c>
      <c r="G1220" s="153">
        <v>4900</v>
      </c>
      <c r="H1220" s="154">
        <v>0</v>
      </c>
    </row>
    <row r="1221" spans="1:8" ht="18" hidden="1" customHeight="1" outlineLevel="1">
      <c r="A1221" s="3" t="s">
        <v>270</v>
      </c>
      <c r="B1221" s="148"/>
      <c r="C1221" s="152">
        <v>0</v>
      </c>
      <c r="D1221" s="152">
        <v>0</v>
      </c>
      <c r="E1221" s="152">
        <v>0</v>
      </c>
      <c r="F1221" s="153">
        <v>0</v>
      </c>
      <c r="G1221" s="153">
        <v>0</v>
      </c>
      <c r="H1221" s="154">
        <v>0</v>
      </c>
    </row>
    <row r="1222" spans="1:8" ht="18" hidden="1" customHeight="1" outlineLevel="1">
      <c r="A1222" s="3" t="s">
        <v>208</v>
      </c>
      <c r="B1222" s="148"/>
      <c r="C1222" s="152">
        <v>0</v>
      </c>
      <c r="D1222" s="152">
        <v>0</v>
      </c>
      <c r="E1222" s="152">
        <v>0</v>
      </c>
      <c r="F1222" s="153">
        <v>0</v>
      </c>
      <c r="G1222" s="153">
        <v>0</v>
      </c>
      <c r="H1222" s="154">
        <v>0</v>
      </c>
    </row>
    <row r="1223" spans="1:8" ht="18" hidden="1" customHeight="1" outlineLevel="1">
      <c r="A1223" s="3" t="s">
        <v>209</v>
      </c>
      <c r="B1223" s="148"/>
      <c r="C1223" s="152">
        <v>0</v>
      </c>
      <c r="D1223" s="152">
        <v>0</v>
      </c>
      <c r="E1223" s="152">
        <v>0</v>
      </c>
      <c r="F1223" s="153">
        <v>0</v>
      </c>
      <c r="G1223" s="153">
        <v>0</v>
      </c>
      <c r="H1223" s="154">
        <v>0</v>
      </c>
    </row>
    <row r="1224" spans="1:8" ht="18" hidden="1" customHeight="1" outlineLevel="1">
      <c r="A1224" s="3" t="s">
        <v>454</v>
      </c>
      <c r="B1224" s="148"/>
      <c r="C1224" s="152">
        <v>0</v>
      </c>
      <c r="D1224" s="152">
        <v>0</v>
      </c>
      <c r="E1224" s="152">
        <v>0</v>
      </c>
      <c r="F1224" s="153">
        <v>0</v>
      </c>
      <c r="G1224" s="153">
        <v>0</v>
      </c>
      <c r="H1224" s="154">
        <v>0</v>
      </c>
    </row>
    <row r="1225" spans="1:8" ht="18" hidden="1" customHeight="1" outlineLevel="1">
      <c r="A1225" s="3" t="s">
        <v>211</v>
      </c>
      <c r="B1225" s="148"/>
      <c r="C1225" s="152">
        <v>0</v>
      </c>
      <c r="D1225" s="152">
        <v>0</v>
      </c>
      <c r="E1225" s="152">
        <v>0</v>
      </c>
      <c r="F1225" s="153">
        <v>0</v>
      </c>
      <c r="G1225" s="153">
        <v>0</v>
      </c>
      <c r="H1225" s="154">
        <v>0</v>
      </c>
    </row>
    <row r="1226" spans="1:8" ht="18" hidden="1" customHeight="1" outlineLevel="1">
      <c r="A1226" s="3" t="s">
        <v>212</v>
      </c>
      <c r="B1226" s="148"/>
      <c r="C1226" s="152">
        <v>0</v>
      </c>
      <c r="D1226" s="152">
        <v>0</v>
      </c>
      <c r="E1226" s="152">
        <v>0</v>
      </c>
      <c r="F1226" s="153">
        <v>0</v>
      </c>
      <c r="G1226" s="153">
        <v>0</v>
      </c>
      <c r="H1226" s="154">
        <v>0</v>
      </c>
    </row>
    <row r="1227" spans="1:8" ht="18" hidden="1" customHeight="1" outlineLevel="1">
      <c r="A1227" s="3" t="s">
        <v>213</v>
      </c>
      <c r="B1227" s="148"/>
      <c r="C1227" s="152">
        <v>0</v>
      </c>
      <c r="D1227" s="152">
        <v>0</v>
      </c>
      <c r="E1227" s="152">
        <v>0</v>
      </c>
      <c r="F1227" s="153">
        <v>0</v>
      </c>
      <c r="G1227" s="153">
        <v>0</v>
      </c>
      <c r="H1227" s="154">
        <v>0</v>
      </c>
    </row>
    <row r="1228" spans="1:8" ht="18" hidden="1" customHeight="1" outlineLevel="1">
      <c r="A1228" s="3" t="s">
        <v>214</v>
      </c>
      <c r="B1228" s="148"/>
      <c r="C1228" s="152">
        <v>0</v>
      </c>
      <c r="D1228" s="152">
        <v>0</v>
      </c>
      <c r="E1228" s="152">
        <v>0</v>
      </c>
      <c r="F1228" s="153">
        <v>0</v>
      </c>
      <c r="G1228" s="153">
        <v>0</v>
      </c>
      <c r="H1228" s="154">
        <v>0</v>
      </c>
    </row>
    <row r="1229" spans="1:8" ht="18" hidden="1" customHeight="1" outlineLevel="1">
      <c r="A1229" s="3" t="s">
        <v>455</v>
      </c>
      <c r="B1229" s="148"/>
      <c r="C1229" s="152">
        <v>0</v>
      </c>
      <c r="D1229" s="152">
        <v>0</v>
      </c>
      <c r="E1229" s="152">
        <v>0</v>
      </c>
      <c r="F1229" s="153">
        <v>0</v>
      </c>
      <c r="G1229" s="153">
        <v>0</v>
      </c>
      <c r="H1229" s="154">
        <v>0</v>
      </c>
    </row>
    <row r="1230" spans="1:8" ht="18" hidden="1" customHeight="1" outlineLevel="1">
      <c r="A1230" s="3" t="s">
        <v>216</v>
      </c>
      <c r="B1230" s="148"/>
      <c r="C1230" s="152">
        <v>0</v>
      </c>
      <c r="D1230" s="152">
        <v>0</v>
      </c>
      <c r="E1230" s="152">
        <v>0</v>
      </c>
      <c r="F1230" s="153">
        <v>0</v>
      </c>
      <c r="G1230" s="153">
        <v>0</v>
      </c>
      <c r="H1230" s="154">
        <v>0</v>
      </c>
    </row>
    <row r="1231" spans="1:8" ht="18" hidden="1" customHeight="1" outlineLevel="1">
      <c r="A1231" s="3" t="s">
        <v>217</v>
      </c>
      <c r="B1231" s="148"/>
      <c r="C1231" s="152">
        <v>0</v>
      </c>
      <c r="D1231" s="152">
        <v>0</v>
      </c>
      <c r="E1231" s="152">
        <v>0</v>
      </c>
      <c r="F1231" s="153">
        <v>0</v>
      </c>
      <c r="G1231" s="153">
        <v>0</v>
      </c>
      <c r="H1231" s="154">
        <v>0</v>
      </c>
    </row>
    <row r="1232" spans="1:8" ht="18" hidden="1" customHeight="1" outlineLevel="1">
      <c r="A1232" s="3" t="s">
        <v>218</v>
      </c>
      <c r="B1232" s="148"/>
      <c r="C1232" s="152">
        <v>0</v>
      </c>
      <c r="D1232" s="152">
        <v>0</v>
      </c>
      <c r="E1232" s="152">
        <v>0</v>
      </c>
      <c r="F1232" s="153">
        <v>0</v>
      </c>
      <c r="G1232" s="153">
        <v>0</v>
      </c>
      <c r="H1232" s="154">
        <v>0</v>
      </c>
    </row>
    <row r="1233" spans="1:8" ht="18" hidden="1" customHeight="1" outlineLevel="1">
      <c r="A1233" s="3" t="s">
        <v>219</v>
      </c>
      <c r="B1233" s="148"/>
      <c r="C1233" s="152">
        <v>0</v>
      </c>
      <c r="D1233" s="152">
        <v>0</v>
      </c>
      <c r="E1233" s="152">
        <v>0</v>
      </c>
      <c r="F1233" s="153">
        <v>0</v>
      </c>
      <c r="G1233" s="153">
        <v>0</v>
      </c>
      <c r="H1233" s="154">
        <v>0</v>
      </c>
    </row>
    <row r="1234" spans="1:8" ht="18" hidden="1" customHeight="1" outlineLevel="1">
      <c r="A1234" s="3" t="s">
        <v>220</v>
      </c>
      <c r="B1234" s="148"/>
      <c r="C1234" s="149">
        <v>0</v>
      </c>
      <c r="D1234" s="149">
        <v>0</v>
      </c>
      <c r="E1234" s="149">
        <v>0</v>
      </c>
      <c r="F1234" s="150">
        <v>0</v>
      </c>
      <c r="G1234" s="150">
        <v>0</v>
      </c>
      <c r="H1234" s="151">
        <v>0</v>
      </c>
    </row>
    <row r="1235" spans="1:8" ht="18" customHeight="1" collapsed="1">
      <c r="A1235" s="3"/>
      <c r="B1235" s="148" t="s">
        <v>402</v>
      </c>
      <c r="C1235" s="152">
        <f>SUM(C1211:C1234)</f>
        <v>1</v>
      </c>
      <c r="D1235" s="152">
        <f t="shared" ref="D1235:F1235" si="81">SUM(D1211:D1234)</f>
        <v>1</v>
      </c>
      <c r="E1235" s="152">
        <f t="shared" si="81"/>
        <v>0</v>
      </c>
      <c r="F1235" s="153">
        <f t="shared" si="81"/>
        <v>0</v>
      </c>
      <c r="G1235" s="153">
        <f>SUM(G1211:G1234)</f>
        <v>4900</v>
      </c>
      <c r="H1235" s="154">
        <f t="shared" ref="H1235" si="82">SUM(H1211:H1234)</f>
        <v>0</v>
      </c>
    </row>
    <row r="1236" spans="1:8" ht="18" hidden="1" customHeight="1" outlineLevel="1">
      <c r="A1236" s="3" t="s">
        <v>273</v>
      </c>
      <c r="B1236" s="148"/>
      <c r="C1236" s="149">
        <v>0</v>
      </c>
      <c r="D1236" s="149">
        <v>0</v>
      </c>
      <c r="E1236" s="149">
        <v>0</v>
      </c>
      <c r="F1236" s="150">
        <v>0</v>
      </c>
      <c r="G1236" s="150">
        <v>0</v>
      </c>
      <c r="H1236" s="151">
        <v>0</v>
      </c>
    </row>
    <row r="1237" spans="1:8" ht="18" hidden="1" customHeight="1" outlineLevel="1">
      <c r="A1237" s="3" t="s">
        <v>203</v>
      </c>
      <c r="B1237" s="148"/>
      <c r="C1237" s="149">
        <v>0</v>
      </c>
      <c r="D1237" s="149">
        <v>0</v>
      </c>
      <c r="E1237" s="149">
        <v>0</v>
      </c>
      <c r="F1237" s="150">
        <v>0</v>
      </c>
      <c r="G1237" s="150">
        <v>0</v>
      </c>
      <c r="H1237" s="151">
        <v>0</v>
      </c>
    </row>
    <row r="1238" spans="1:8" ht="18" hidden="1" customHeight="1" outlineLevel="1">
      <c r="A1238" s="3" t="s">
        <v>204</v>
      </c>
      <c r="B1238" s="148"/>
      <c r="C1238" s="149">
        <v>0</v>
      </c>
      <c r="D1238" s="149">
        <v>0</v>
      </c>
      <c r="E1238" s="149">
        <v>0</v>
      </c>
      <c r="F1238" s="150">
        <v>0</v>
      </c>
      <c r="G1238" s="150">
        <v>0</v>
      </c>
      <c r="H1238" s="151">
        <v>0</v>
      </c>
    </row>
    <row r="1239" spans="1:8" ht="18" hidden="1" customHeight="1" outlineLevel="1">
      <c r="A1239" s="3" t="s">
        <v>267</v>
      </c>
      <c r="B1239" s="148"/>
      <c r="C1239" s="149">
        <v>0</v>
      </c>
      <c r="D1239" s="149">
        <v>0</v>
      </c>
      <c r="E1239" s="149">
        <v>0</v>
      </c>
      <c r="F1239" s="150">
        <v>0</v>
      </c>
      <c r="G1239" s="150">
        <v>0</v>
      </c>
      <c r="H1239" s="151">
        <v>0</v>
      </c>
    </row>
    <row r="1240" spans="1:8" ht="18" hidden="1" customHeight="1" outlineLevel="1">
      <c r="A1240" s="3" t="s">
        <v>274</v>
      </c>
      <c r="B1240" s="148"/>
      <c r="C1240" s="149">
        <v>0</v>
      </c>
      <c r="D1240" s="149">
        <v>0</v>
      </c>
      <c r="E1240" s="149">
        <v>0</v>
      </c>
      <c r="F1240" s="150">
        <v>0</v>
      </c>
      <c r="G1240" s="150">
        <v>0</v>
      </c>
      <c r="H1240" s="151">
        <v>0</v>
      </c>
    </row>
    <row r="1241" spans="1:8" ht="18" hidden="1" customHeight="1" outlineLevel="1">
      <c r="A1241" s="3" t="s">
        <v>275</v>
      </c>
      <c r="B1241" s="148"/>
      <c r="C1241" s="149">
        <v>0</v>
      </c>
      <c r="D1241" s="149">
        <v>0</v>
      </c>
      <c r="E1241" s="149">
        <v>0</v>
      </c>
      <c r="F1241" s="150">
        <v>0</v>
      </c>
      <c r="G1241" s="150">
        <v>0</v>
      </c>
      <c r="H1241" s="151">
        <v>0</v>
      </c>
    </row>
    <row r="1242" spans="1:8" ht="18" hidden="1" customHeight="1" outlineLevel="1">
      <c r="A1242" s="3" t="s">
        <v>205</v>
      </c>
      <c r="B1242" s="148"/>
      <c r="C1242" s="149">
        <v>0</v>
      </c>
      <c r="D1242" s="149">
        <v>1</v>
      </c>
      <c r="E1242" s="149">
        <v>0</v>
      </c>
      <c r="F1242" s="150">
        <v>0</v>
      </c>
      <c r="G1242" s="150">
        <v>13728.5</v>
      </c>
      <c r="H1242" s="151">
        <v>0</v>
      </c>
    </row>
    <row r="1243" spans="1:8" ht="18" hidden="1" customHeight="1" outlineLevel="1">
      <c r="A1243" s="3" t="s">
        <v>206</v>
      </c>
      <c r="B1243" s="148"/>
      <c r="C1243" s="149">
        <v>0</v>
      </c>
      <c r="D1243" s="149">
        <v>0</v>
      </c>
      <c r="E1243" s="149">
        <v>0</v>
      </c>
      <c r="F1243" s="150">
        <v>0</v>
      </c>
      <c r="G1243" s="150">
        <v>0</v>
      </c>
      <c r="H1243" s="151">
        <v>0</v>
      </c>
    </row>
    <row r="1244" spans="1:8" ht="18" hidden="1" customHeight="1" outlineLevel="1">
      <c r="A1244" s="3" t="s">
        <v>268</v>
      </c>
      <c r="B1244" s="148"/>
      <c r="C1244" s="149">
        <v>0</v>
      </c>
      <c r="D1244" s="149">
        <v>0</v>
      </c>
      <c r="E1244" s="149">
        <v>0</v>
      </c>
      <c r="F1244" s="150">
        <v>0</v>
      </c>
      <c r="G1244" s="150">
        <v>0</v>
      </c>
      <c r="H1244" s="151">
        <v>0</v>
      </c>
    </row>
    <row r="1245" spans="1:8" ht="18" hidden="1" customHeight="1" outlineLevel="1">
      <c r="A1245" s="3" t="s">
        <v>207</v>
      </c>
      <c r="B1245" s="148"/>
      <c r="C1245" s="149">
        <v>0</v>
      </c>
      <c r="D1245" s="149">
        <v>1</v>
      </c>
      <c r="E1245" s="149">
        <v>0</v>
      </c>
      <c r="F1245" s="150">
        <v>0</v>
      </c>
      <c r="G1245" s="150">
        <v>-2500</v>
      </c>
      <c r="H1245" s="151">
        <v>0</v>
      </c>
    </row>
    <row r="1246" spans="1:8" ht="18" hidden="1" customHeight="1" outlineLevel="1">
      <c r="A1246" s="3" t="s">
        <v>270</v>
      </c>
      <c r="B1246" s="148"/>
      <c r="C1246" s="149">
        <v>0</v>
      </c>
      <c r="D1246" s="149">
        <v>0</v>
      </c>
      <c r="E1246" s="149">
        <v>0</v>
      </c>
      <c r="F1246" s="150">
        <v>0</v>
      </c>
      <c r="G1246" s="150">
        <v>0</v>
      </c>
      <c r="H1246" s="151">
        <v>0</v>
      </c>
    </row>
    <row r="1247" spans="1:8" ht="18" hidden="1" customHeight="1" outlineLevel="1">
      <c r="A1247" s="3" t="s">
        <v>208</v>
      </c>
      <c r="B1247" s="148"/>
      <c r="C1247" s="149">
        <v>0</v>
      </c>
      <c r="D1247" s="149">
        <v>0</v>
      </c>
      <c r="E1247" s="149">
        <v>0</v>
      </c>
      <c r="F1247" s="150">
        <v>0</v>
      </c>
      <c r="G1247" s="150">
        <v>0</v>
      </c>
      <c r="H1247" s="151">
        <v>0</v>
      </c>
    </row>
    <row r="1248" spans="1:8" ht="18" hidden="1" customHeight="1" outlineLevel="1">
      <c r="A1248" s="3" t="s">
        <v>209</v>
      </c>
      <c r="B1248" s="148"/>
      <c r="C1248" s="149">
        <v>0</v>
      </c>
      <c r="D1248" s="149">
        <v>0</v>
      </c>
      <c r="E1248" s="149">
        <v>0</v>
      </c>
      <c r="F1248" s="150">
        <v>0</v>
      </c>
      <c r="G1248" s="150">
        <v>0</v>
      </c>
      <c r="H1248" s="151">
        <v>0</v>
      </c>
    </row>
    <row r="1249" spans="1:8" ht="18" hidden="1" customHeight="1" outlineLevel="1">
      <c r="A1249" s="3" t="s">
        <v>454</v>
      </c>
      <c r="B1249" s="148"/>
      <c r="C1249" s="149">
        <v>0</v>
      </c>
      <c r="D1249" s="149">
        <v>0</v>
      </c>
      <c r="E1249" s="149">
        <v>0</v>
      </c>
      <c r="F1249" s="150">
        <v>0</v>
      </c>
      <c r="G1249" s="150">
        <v>0</v>
      </c>
      <c r="H1249" s="151">
        <v>0</v>
      </c>
    </row>
    <row r="1250" spans="1:8" ht="18" hidden="1" customHeight="1" outlineLevel="1">
      <c r="A1250" s="3" t="s">
        <v>211</v>
      </c>
      <c r="B1250" s="148"/>
      <c r="C1250" s="149">
        <v>0</v>
      </c>
      <c r="D1250" s="149">
        <v>0</v>
      </c>
      <c r="E1250" s="149">
        <v>0</v>
      </c>
      <c r="F1250" s="150">
        <v>0</v>
      </c>
      <c r="G1250" s="150">
        <v>0</v>
      </c>
      <c r="H1250" s="151">
        <v>0</v>
      </c>
    </row>
    <row r="1251" spans="1:8" ht="18" hidden="1" customHeight="1" outlineLevel="1">
      <c r="A1251" s="3" t="s">
        <v>212</v>
      </c>
      <c r="B1251" s="148"/>
      <c r="C1251" s="149">
        <v>0</v>
      </c>
      <c r="D1251" s="149">
        <v>0</v>
      </c>
      <c r="E1251" s="149">
        <v>0</v>
      </c>
      <c r="F1251" s="150">
        <v>0</v>
      </c>
      <c r="G1251" s="150">
        <v>0</v>
      </c>
      <c r="H1251" s="151">
        <v>0</v>
      </c>
    </row>
    <row r="1252" spans="1:8" ht="18" hidden="1" customHeight="1" outlineLevel="1">
      <c r="A1252" s="3" t="s">
        <v>213</v>
      </c>
      <c r="B1252" s="148"/>
      <c r="C1252" s="149">
        <v>0</v>
      </c>
      <c r="D1252" s="149">
        <v>0</v>
      </c>
      <c r="E1252" s="149">
        <v>0</v>
      </c>
      <c r="F1252" s="150">
        <v>0</v>
      </c>
      <c r="G1252" s="150">
        <v>0</v>
      </c>
      <c r="H1252" s="151">
        <v>0</v>
      </c>
    </row>
    <row r="1253" spans="1:8" ht="18" hidden="1" customHeight="1" outlineLevel="1">
      <c r="A1253" s="3" t="s">
        <v>214</v>
      </c>
      <c r="B1253" s="148"/>
      <c r="C1253" s="149">
        <v>0</v>
      </c>
      <c r="D1253" s="149">
        <v>0</v>
      </c>
      <c r="E1253" s="149">
        <v>0</v>
      </c>
      <c r="F1253" s="150">
        <v>0</v>
      </c>
      <c r="G1253" s="150">
        <v>0</v>
      </c>
      <c r="H1253" s="151">
        <v>0</v>
      </c>
    </row>
    <row r="1254" spans="1:8" ht="18" hidden="1" customHeight="1" outlineLevel="1">
      <c r="A1254" s="3" t="s">
        <v>455</v>
      </c>
      <c r="B1254" s="148"/>
      <c r="C1254" s="149">
        <v>0</v>
      </c>
      <c r="D1254" s="149">
        <v>0</v>
      </c>
      <c r="E1254" s="149">
        <v>0</v>
      </c>
      <c r="F1254" s="150">
        <v>0</v>
      </c>
      <c r="G1254" s="150">
        <v>0</v>
      </c>
      <c r="H1254" s="151">
        <v>0</v>
      </c>
    </row>
    <row r="1255" spans="1:8" ht="18" hidden="1" customHeight="1" outlineLevel="1">
      <c r="A1255" s="3" t="s">
        <v>216</v>
      </c>
      <c r="B1255" s="148"/>
      <c r="C1255" s="149">
        <v>0</v>
      </c>
      <c r="D1255" s="149">
        <v>0</v>
      </c>
      <c r="E1255" s="149">
        <v>0</v>
      </c>
      <c r="F1255" s="150">
        <v>0</v>
      </c>
      <c r="G1255" s="150">
        <v>0</v>
      </c>
      <c r="H1255" s="151">
        <v>0</v>
      </c>
    </row>
    <row r="1256" spans="1:8" ht="18" hidden="1" customHeight="1" outlineLevel="1">
      <c r="A1256" s="3" t="s">
        <v>217</v>
      </c>
      <c r="B1256" s="148"/>
      <c r="C1256" s="149">
        <v>0</v>
      </c>
      <c r="D1256" s="149">
        <v>0</v>
      </c>
      <c r="E1256" s="149">
        <v>0</v>
      </c>
      <c r="F1256" s="150">
        <v>0</v>
      </c>
      <c r="G1256" s="150">
        <v>0</v>
      </c>
      <c r="H1256" s="151">
        <v>0</v>
      </c>
    </row>
    <row r="1257" spans="1:8" ht="18" hidden="1" customHeight="1" outlineLevel="1">
      <c r="A1257" s="3" t="s">
        <v>218</v>
      </c>
      <c r="B1257" s="148"/>
      <c r="C1257" s="149">
        <v>0</v>
      </c>
      <c r="D1257" s="149">
        <v>0</v>
      </c>
      <c r="E1257" s="149">
        <v>0</v>
      </c>
      <c r="F1257" s="150">
        <v>0</v>
      </c>
      <c r="G1257" s="150">
        <v>0</v>
      </c>
      <c r="H1257" s="151">
        <v>0</v>
      </c>
    </row>
    <row r="1258" spans="1:8" ht="18" hidden="1" customHeight="1" outlineLevel="1">
      <c r="A1258" s="3" t="s">
        <v>219</v>
      </c>
      <c r="B1258" s="148"/>
      <c r="C1258" s="149">
        <v>0</v>
      </c>
      <c r="D1258" s="149">
        <v>0</v>
      </c>
      <c r="E1258" s="149">
        <v>0</v>
      </c>
      <c r="F1258" s="150">
        <v>0</v>
      </c>
      <c r="G1258" s="150">
        <v>0</v>
      </c>
      <c r="H1258" s="151">
        <v>0</v>
      </c>
    </row>
    <row r="1259" spans="1:8" ht="18" hidden="1" customHeight="1" outlineLevel="1">
      <c r="A1259" s="3" t="s">
        <v>220</v>
      </c>
      <c r="B1259" s="148"/>
      <c r="C1259" s="149">
        <v>0</v>
      </c>
      <c r="D1259" s="149">
        <v>0</v>
      </c>
      <c r="E1259" s="149">
        <v>0</v>
      </c>
      <c r="F1259" s="150">
        <v>0</v>
      </c>
      <c r="G1259" s="150">
        <v>0</v>
      </c>
      <c r="H1259" s="151">
        <v>0</v>
      </c>
    </row>
    <row r="1260" spans="1:8" ht="18" customHeight="1" collapsed="1">
      <c r="A1260" s="3"/>
      <c r="B1260" s="148" t="s">
        <v>403</v>
      </c>
      <c r="C1260" s="152">
        <f>SUM(C1236:C1259)</f>
        <v>0</v>
      </c>
      <c r="D1260" s="152">
        <f t="shared" ref="D1260:F1260" si="83">SUM(D1236:D1259)</f>
        <v>2</v>
      </c>
      <c r="E1260" s="152">
        <f t="shared" si="83"/>
        <v>0</v>
      </c>
      <c r="F1260" s="153">
        <f t="shared" si="83"/>
        <v>0</v>
      </c>
      <c r="G1260" s="153">
        <f>SUM(G1236:G1259)</f>
        <v>11228.5</v>
      </c>
      <c r="H1260" s="154">
        <f t="shared" ref="H1260" si="84">SUM(H1236:H1259)</f>
        <v>0</v>
      </c>
    </row>
    <row r="1261" spans="1:8" ht="18" hidden="1" customHeight="1" outlineLevel="1">
      <c r="A1261" s="3" t="s">
        <v>273</v>
      </c>
      <c r="B1261" s="148"/>
      <c r="C1261" s="149">
        <v>0</v>
      </c>
      <c r="D1261" s="149">
        <v>0</v>
      </c>
      <c r="E1261" s="149">
        <v>0</v>
      </c>
      <c r="F1261" s="150">
        <v>0</v>
      </c>
      <c r="G1261" s="150">
        <v>0</v>
      </c>
      <c r="H1261" s="151">
        <v>0</v>
      </c>
    </row>
    <row r="1262" spans="1:8" ht="18" hidden="1" customHeight="1" outlineLevel="1">
      <c r="A1262" s="3" t="s">
        <v>203</v>
      </c>
      <c r="B1262" s="148"/>
      <c r="C1262" s="149">
        <v>1</v>
      </c>
      <c r="D1262" s="149">
        <v>1</v>
      </c>
      <c r="E1262" s="149">
        <v>0</v>
      </c>
      <c r="F1262" s="150">
        <v>10000</v>
      </c>
      <c r="G1262" s="150">
        <v>18787.5</v>
      </c>
      <c r="H1262" s="151">
        <v>0</v>
      </c>
    </row>
    <row r="1263" spans="1:8" ht="18" hidden="1" customHeight="1" outlineLevel="1">
      <c r="A1263" s="3" t="s">
        <v>204</v>
      </c>
      <c r="B1263" s="148"/>
      <c r="C1263" s="149">
        <v>0</v>
      </c>
      <c r="D1263" s="149">
        <v>0</v>
      </c>
      <c r="E1263" s="149">
        <v>0</v>
      </c>
      <c r="F1263" s="150">
        <v>0</v>
      </c>
      <c r="G1263" s="150">
        <v>0</v>
      </c>
      <c r="H1263" s="151">
        <v>0</v>
      </c>
    </row>
    <row r="1264" spans="1:8" ht="18" hidden="1" customHeight="1" outlineLevel="1">
      <c r="A1264" s="3" t="s">
        <v>267</v>
      </c>
      <c r="B1264" s="148"/>
      <c r="C1264" s="149">
        <v>0</v>
      </c>
      <c r="D1264" s="149">
        <v>0</v>
      </c>
      <c r="E1264" s="149">
        <v>0</v>
      </c>
      <c r="F1264" s="150">
        <v>0</v>
      </c>
      <c r="G1264" s="150">
        <v>0</v>
      </c>
      <c r="H1264" s="151">
        <v>0</v>
      </c>
    </row>
    <row r="1265" spans="1:8" ht="18" hidden="1" customHeight="1" outlineLevel="1">
      <c r="A1265" s="3" t="s">
        <v>274</v>
      </c>
      <c r="B1265" s="148"/>
      <c r="C1265" s="149">
        <v>0</v>
      </c>
      <c r="D1265" s="149">
        <v>0</v>
      </c>
      <c r="E1265" s="149">
        <v>0</v>
      </c>
      <c r="F1265" s="150">
        <v>0</v>
      </c>
      <c r="G1265" s="150">
        <v>0</v>
      </c>
      <c r="H1265" s="151">
        <v>0</v>
      </c>
    </row>
    <row r="1266" spans="1:8" ht="18" hidden="1" customHeight="1" outlineLevel="1">
      <c r="A1266" s="3" t="s">
        <v>275</v>
      </c>
      <c r="B1266" s="148"/>
      <c r="C1266" s="149">
        <v>0</v>
      </c>
      <c r="D1266" s="149">
        <v>0</v>
      </c>
      <c r="E1266" s="149">
        <v>0</v>
      </c>
      <c r="F1266" s="150">
        <v>0</v>
      </c>
      <c r="G1266" s="150">
        <v>0</v>
      </c>
      <c r="H1266" s="151">
        <v>0</v>
      </c>
    </row>
    <row r="1267" spans="1:8" ht="18" hidden="1" customHeight="1" outlineLevel="1">
      <c r="A1267" s="3" t="s">
        <v>205</v>
      </c>
      <c r="B1267" s="148"/>
      <c r="C1267" s="149">
        <v>0</v>
      </c>
      <c r="D1267" s="149">
        <v>1</v>
      </c>
      <c r="E1267" s="149">
        <v>0</v>
      </c>
      <c r="F1267" s="150">
        <v>0</v>
      </c>
      <c r="G1267" s="150">
        <v>-2426.71</v>
      </c>
      <c r="H1267" s="151">
        <v>0</v>
      </c>
    </row>
    <row r="1268" spans="1:8" ht="18" hidden="1" customHeight="1" outlineLevel="1">
      <c r="A1268" s="3" t="s">
        <v>206</v>
      </c>
      <c r="B1268" s="148"/>
      <c r="C1268" s="149">
        <v>1</v>
      </c>
      <c r="D1268" s="149">
        <v>1</v>
      </c>
      <c r="E1268" s="149">
        <v>0</v>
      </c>
      <c r="F1268" s="150">
        <v>0</v>
      </c>
      <c r="G1268" s="150">
        <v>3600</v>
      </c>
      <c r="H1268" s="151">
        <v>0</v>
      </c>
    </row>
    <row r="1269" spans="1:8" ht="18" hidden="1" customHeight="1" outlineLevel="1">
      <c r="A1269" s="3" t="s">
        <v>268</v>
      </c>
      <c r="B1269" s="148"/>
      <c r="C1269" s="149">
        <v>0</v>
      </c>
      <c r="D1269" s="149">
        <v>0</v>
      </c>
      <c r="E1269" s="149">
        <v>0</v>
      </c>
      <c r="F1269" s="150">
        <v>0</v>
      </c>
      <c r="G1269" s="150">
        <v>0</v>
      </c>
      <c r="H1269" s="151">
        <v>0</v>
      </c>
    </row>
    <row r="1270" spans="1:8" ht="18" hidden="1" customHeight="1" outlineLevel="1">
      <c r="A1270" s="3" t="s">
        <v>207</v>
      </c>
      <c r="B1270" s="148"/>
      <c r="C1270" s="149">
        <v>0</v>
      </c>
      <c r="D1270" s="149">
        <v>0</v>
      </c>
      <c r="E1270" s="149">
        <v>0</v>
      </c>
      <c r="F1270" s="150">
        <v>0</v>
      </c>
      <c r="G1270" s="150">
        <v>0</v>
      </c>
      <c r="H1270" s="151">
        <v>0</v>
      </c>
    </row>
    <row r="1271" spans="1:8" ht="18" hidden="1" customHeight="1" outlineLevel="1">
      <c r="A1271" s="3" t="s">
        <v>270</v>
      </c>
      <c r="B1271" s="148"/>
      <c r="C1271" s="149">
        <v>0</v>
      </c>
      <c r="D1271" s="149">
        <v>0</v>
      </c>
      <c r="E1271" s="149">
        <v>0</v>
      </c>
      <c r="F1271" s="150">
        <v>0</v>
      </c>
      <c r="G1271" s="150">
        <v>0</v>
      </c>
      <c r="H1271" s="151">
        <v>0</v>
      </c>
    </row>
    <row r="1272" spans="1:8" ht="18" hidden="1" customHeight="1" outlineLevel="1">
      <c r="A1272" s="3" t="s">
        <v>208</v>
      </c>
      <c r="B1272" s="148"/>
      <c r="C1272" s="149">
        <v>0</v>
      </c>
      <c r="D1272" s="149">
        <v>0</v>
      </c>
      <c r="E1272" s="149">
        <v>0</v>
      </c>
      <c r="F1272" s="150">
        <v>0</v>
      </c>
      <c r="G1272" s="150">
        <v>0</v>
      </c>
      <c r="H1272" s="151">
        <v>0</v>
      </c>
    </row>
    <row r="1273" spans="1:8" ht="18" hidden="1" customHeight="1" outlineLevel="1">
      <c r="A1273" s="3" t="s">
        <v>209</v>
      </c>
      <c r="B1273" s="148"/>
      <c r="C1273" s="149">
        <v>0</v>
      </c>
      <c r="D1273" s="149">
        <v>0</v>
      </c>
      <c r="E1273" s="149">
        <v>0</v>
      </c>
      <c r="F1273" s="150">
        <v>0</v>
      </c>
      <c r="G1273" s="150">
        <v>0</v>
      </c>
      <c r="H1273" s="151">
        <v>0</v>
      </c>
    </row>
    <row r="1274" spans="1:8" ht="18" hidden="1" customHeight="1" outlineLevel="1">
      <c r="A1274" s="3" t="s">
        <v>454</v>
      </c>
      <c r="B1274" s="148"/>
      <c r="C1274" s="149">
        <v>0</v>
      </c>
      <c r="D1274" s="149">
        <v>0</v>
      </c>
      <c r="E1274" s="149">
        <v>0</v>
      </c>
      <c r="F1274" s="150">
        <v>0</v>
      </c>
      <c r="G1274" s="150">
        <v>0</v>
      </c>
      <c r="H1274" s="151">
        <v>0</v>
      </c>
    </row>
    <row r="1275" spans="1:8" ht="18" hidden="1" customHeight="1" outlineLevel="1">
      <c r="A1275" s="3" t="s">
        <v>211</v>
      </c>
      <c r="B1275" s="148"/>
      <c r="C1275" s="149">
        <v>0</v>
      </c>
      <c r="D1275" s="149">
        <v>0</v>
      </c>
      <c r="E1275" s="149">
        <v>0</v>
      </c>
      <c r="F1275" s="150">
        <v>0</v>
      </c>
      <c r="G1275" s="150">
        <v>0</v>
      </c>
      <c r="H1275" s="151">
        <v>0</v>
      </c>
    </row>
    <row r="1276" spans="1:8" ht="18" hidden="1" customHeight="1" outlineLevel="1">
      <c r="A1276" s="3" t="s">
        <v>212</v>
      </c>
      <c r="B1276" s="148"/>
      <c r="C1276" s="149">
        <v>0</v>
      </c>
      <c r="D1276" s="149">
        <v>0</v>
      </c>
      <c r="E1276" s="149">
        <v>0</v>
      </c>
      <c r="F1276" s="150">
        <v>0</v>
      </c>
      <c r="G1276" s="150">
        <v>0</v>
      </c>
      <c r="H1276" s="151">
        <v>0</v>
      </c>
    </row>
    <row r="1277" spans="1:8" ht="18" hidden="1" customHeight="1" outlineLevel="1">
      <c r="A1277" s="3" t="s">
        <v>213</v>
      </c>
      <c r="B1277" s="148"/>
      <c r="C1277" s="149">
        <v>0</v>
      </c>
      <c r="D1277" s="149">
        <v>0</v>
      </c>
      <c r="E1277" s="149">
        <v>0</v>
      </c>
      <c r="F1277" s="150">
        <v>0</v>
      </c>
      <c r="G1277" s="150">
        <v>0</v>
      </c>
      <c r="H1277" s="151">
        <v>0</v>
      </c>
    </row>
    <row r="1278" spans="1:8" ht="18" hidden="1" customHeight="1" outlineLevel="1">
      <c r="A1278" s="3" t="s">
        <v>214</v>
      </c>
      <c r="B1278" s="148"/>
      <c r="C1278" s="149">
        <v>0</v>
      </c>
      <c r="D1278" s="149">
        <v>0</v>
      </c>
      <c r="E1278" s="149">
        <v>0</v>
      </c>
      <c r="F1278" s="150">
        <v>0</v>
      </c>
      <c r="G1278" s="150">
        <v>0</v>
      </c>
      <c r="H1278" s="151">
        <v>0</v>
      </c>
    </row>
    <row r="1279" spans="1:8" ht="18" hidden="1" customHeight="1" outlineLevel="1">
      <c r="A1279" s="3" t="s">
        <v>455</v>
      </c>
      <c r="B1279" s="148"/>
      <c r="C1279" s="149">
        <v>0</v>
      </c>
      <c r="D1279" s="149">
        <v>0</v>
      </c>
      <c r="E1279" s="149">
        <v>0</v>
      </c>
      <c r="F1279" s="150">
        <v>0</v>
      </c>
      <c r="G1279" s="150">
        <v>0</v>
      </c>
      <c r="H1279" s="151">
        <v>0</v>
      </c>
    </row>
    <row r="1280" spans="1:8" ht="18" hidden="1" customHeight="1" outlineLevel="1">
      <c r="A1280" s="3" t="s">
        <v>216</v>
      </c>
      <c r="B1280" s="148"/>
      <c r="C1280" s="149">
        <v>0</v>
      </c>
      <c r="D1280" s="149">
        <v>0</v>
      </c>
      <c r="E1280" s="149">
        <v>0</v>
      </c>
      <c r="F1280" s="150">
        <v>0</v>
      </c>
      <c r="G1280" s="150">
        <v>0</v>
      </c>
      <c r="H1280" s="151">
        <v>0</v>
      </c>
    </row>
    <row r="1281" spans="1:8" ht="18" hidden="1" customHeight="1" outlineLevel="1">
      <c r="A1281" s="3" t="s">
        <v>217</v>
      </c>
      <c r="B1281" s="148"/>
      <c r="C1281" s="149">
        <v>0</v>
      </c>
      <c r="D1281" s="149">
        <v>0</v>
      </c>
      <c r="E1281" s="149">
        <v>0</v>
      </c>
      <c r="F1281" s="150">
        <v>0</v>
      </c>
      <c r="G1281" s="150">
        <v>0</v>
      </c>
      <c r="H1281" s="151">
        <v>0</v>
      </c>
    </row>
    <row r="1282" spans="1:8" ht="18" hidden="1" customHeight="1" outlineLevel="1">
      <c r="A1282" s="3" t="s">
        <v>218</v>
      </c>
      <c r="B1282" s="148"/>
      <c r="C1282" s="149">
        <v>0</v>
      </c>
      <c r="D1282" s="149">
        <v>0</v>
      </c>
      <c r="E1282" s="149">
        <v>0</v>
      </c>
      <c r="F1282" s="150">
        <v>0</v>
      </c>
      <c r="G1282" s="150">
        <v>0</v>
      </c>
      <c r="H1282" s="151">
        <v>0</v>
      </c>
    </row>
    <row r="1283" spans="1:8" ht="18" hidden="1" customHeight="1" outlineLevel="1">
      <c r="A1283" s="3" t="s">
        <v>219</v>
      </c>
      <c r="B1283" s="148"/>
      <c r="C1283" s="149">
        <v>0</v>
      </c>
      <c r="D1283" s="149">
        <v>0</v>
      </c>
      <c r="E1283" s="149">
        <v>0</v>
      </c>
      <c r="F1283" s="150">
        <v>0</v>
      </c>
      <c r="G1283" s="150">
        <v>0</v>
      </c>
      <c r="H1283" s="151">
        <v>0</v>
      </c>
    </row>
    <row r="1284" spans="1:8" ht="18" hidden="1" customHeight="1" outlineLevel="1">
      <c r="A1284" s="3" t="s">
        <v>220</v>
      </c>
      <c r="B1284" s="148"/>
      <c r="C1284" s="149">
        <v>0</v>
      </c>
      <c r="D1284" s="149">
        <v>0</v>
      </c>
      <c r="E1284" s="149">
        <v>0</v>
      </c>
      <c r="F1284" s="150">
        <v>0</v>
      </c>
      <c r="G1284" s="150">
        <v>0</v>
      </c>
      <c r="H1284" s="151">
        <v>0</v>
      </c>
    </row>
    <row r="1285" spans="1:8" ht="18" customHeight="1" collapsed="1">
      <c r="A1285" s="3"/>
      <c r="B1285" s="148" t="s">
        <v>404</v>
      </c>
      <c r="C1285" s="152">
        <f>SUM(C1261:C1284)</f>
        <v>2</v>
      </c>
      <c r="D1285" s="152">
        <f t="shared" ref="D1285:F1285" si="85">SUM(D1261:D1284)</f>
        <v>3</v>
      </c>
      <c r="E1285" s="152">
        <f t="shared" si="85"/>
        <v>0</v>
      </c>
      <c r="F1285" s="153">
        <f t="shared" si="85"/>
        <v>10000</v>
      </c>
      <c r="G1285" s="153">
        <f>SUM(G1261:G1284)</f>
        <v>19960.79</v>
      </c>
      <c r="H1285" s="154">
        <f t="shared" ref="H1285" si="86">SUM(H1261:H1284)</f>
        <v>0</v>
      </c>
    </row>
    <row r="1286" spans="1:8" ht="18" hidden="1" customHeight="1" outlineLevel="1">
      <c r="A1286" s="3" t="s">
        <v>273</v>
      </c>
      <c r="B1286" s="148"/>
      <c r="C1286" s="152">
        <v>0</v>
      </c>
      <c r="D1286" s="152">
        <v>0</v>
      </c>
      <c r="E1286" s="152">
        <v>0</v>
      </c>
      <c r="F1286" s="153">
        <v>0</v>
      </c>
      <c r="G1286" s="153">
        <v>0</v>
      </c>
      <c r="H1286" s="154">
        <v>0</v>
      </c>
    </row>
    <row r="1287" spans="1:8" ht="18" hidden="1" customHeight="1" outlineLevel="1">
      <c r="A1287" s="3" t="s">
        <v>203</v>
      </c>
      <c r="B1287" s="148"/>
      <c r="C1287" s="152">
        <v>0</v>
      </c>
      <c r="D1287" s="152">
        <v>0</v>
      </c>
      <c r="E1287" s="152">
        <v>0</v>
      </c>
      <c r="F1287" s="153">
        <v>0</v>
      </c>
      <c r="G1287" s="153">
        <v>0</v>
      </c>
      <c r="H1287" s="154">
        <v>0</v>
      </c>
    </row>
    <row r="1288" spans="1:8" ht="18" hidden="1" customHeight="1" outlineLevel="1">
      <c r="A1288" s="3" t="s">
        <v>204</v>
      </c>
      <c r="B1288" s="148"/>
      <c r="C1288" s="152">
        <v>0</v>
      </c>
      <c r="D1288" s="152">
        <v>0</v>
      </c>
      <c r="E1288" s="152">
        <v>0</v>
      </c>
      <c r="F1288" s="153">
        <v>0</v>
      </c>
      <c r="G1288" s="153">
        <v>0</v>
      </c>
      <c r="H1288" s="154">
        <v>0</v>
      </c>
    </row>
    <row r="1289" spans="1:8" ht="18" hidden="1" customHeight="1" outlineLevel="1">
      <c r="A1289" s="3" t="s">
        <v>267</v>
      </c>
      <c r="B1289" s="148"/>
      <c r="C1289" s="152">
        <v>0</v>
      </c>
      <c r="D1289" s="152">
        <v>0</v>
      </c>
      <c r="E1289" s="152">
        <v>0</v>
      </c>
      <c r="F1289" s="153">
        <v>0</v>
      </c>
      <c r="G1289" s="153">
        <v>0</v>
      </c>
      <c r="H1289" s="154">
        <v>0</v>
      </c>
    </row>
    <row r="1290" spans="1:8" ht="18" hidden="1" customHeight="1" outlineLevel="1">
      <c r="A1290" s="3" t="s">
        <v>274</v>
      </c>
      <c r="B1290" s="148"/>
      <c r="C1290" s="152">
        <v>0</v>
      </c>
      <c r="D1290" s="152">
        <v>0</v>
      </c>
      <c r="E1290" s="152">
        <v>0</v>
      </c>
      <c r="F1290" s="153">
        <v>0</v>
      </c>
      <c r="G1290" s="153">
        <v>0</v>
      </c>
      <c r="H1290" s="154">
        <v>0</v>
      </c>
    </row>
    <row r="1291" spans="1:8" ht="18" hidden="1" customHeight="1" outlineLevel="1">
      <c r="A1291" s="3" t="s">
        <v>275</v>
      </c>
      <c r="B1291" s="148"/>
      <c r="C1291" s="152">
        <v>0</v>
      </c>
      <c r="D1291" s="152">
        <v>0</v>
      </c>
      <c r="E1291" s="152">
        <v>0</v>
      </c>
      <c r="F1291" s="153">
        <v>0</v>
      </c>
      <c r="G1291" s="153">
        <v>0</v>
      </c>
      <c r="H1291" s="154">
        <v>0</v>
      </c>
    </row>
    <row r="1292" spans="1:8" ht="18" hidden="1" customHeight="1" outlineLevel="1">
      <c r="A1292" s="3" t="s">
        <v>205</v>
      </c>
      <c r="B1292" s="148"/>
      <c r="C1292" s="152">
        <v>0</v>
      </c>
      <c r="D1292" s="152">
        <v>0</v>
      </c>
      <c r="E1292" s="152">
        <v>0</v>
      </c>
      <c r="F1292" s="153">
        <v>0</v>
      </c>
      <c r="G1292" s="153">
        <v>0</v>
      </c>
      <c r="H1292" s="154">
        <v>0</v>
      </c>
    </row>
    <row r="1293" spans="1:8" ht="18" hidden="1" customHeight="1" outlineLevel="1">
      <c r="A1293" s="3" t="s">
        <v>206</v>
      </c>
      <c r="B1293" s="148"/>
      <c r="C1293" s="152">
        <v>0</v>
      </c>
      <c r="D1293" s="152">
        <v>0</v>
      </c>
      <c r="E1293" s="152">
        <v>0</v>
      </c>
      <c r="F1293" s="153">
        <v>0</v>
      </c>
      <c r="G1293" s="153">
        <v>0</v>
      </c>
      <c r="H1293" s="154">
        <v>0</v>
      </c>
    </row>
    <row r="1294" spans="1:8" ht="18" hidden="1" customHeight="1" outlineLevel="1">
      <c r="A1294" s="3" t="s">
        <v>268</v>
      </c>
      <c r="B1294" s="148"/>
      <c r="C1294" s="152">
        <v>0</v>
      </c>
      <c r="D1294" s="152">
        <v>0</v>
      </c>
      <c r="E1294" s="152">
        <v>0</v>
      </c>
      <c r="F1294" s="153">
        <v>0</v>
      </c>
      <c r="G1294" s="153">
        <v>0</v>
      </c>
      <c r="H1294" s="154">
        <v>0</v>
      </c>
    </row>
    <row r="1295" spans="1:8" ht="18" hidden="1" customHeight="1" outlineLevel="1">
      <c r="A1295" s="3" t="s">
        <v>207</v>
      </c>
      <c r="B1295" s="148"/>
      <c r="C1295" s="152">
        <v>0</v>
      </c>
      <c r="D1295" s="152">
        <v>0</v>
      </c>
      <c r="E1295" s="152">
        <v>0</v>
      </c>
      <c r="F1295" s="153">
        <v>0</v>
      </c>
      <c r="G1295" s="153">
        <v>0</v>
      </c>
      <c r="H1295" s="154">
        <v>0</v>
      </c>
    </row>
    <row r="1296" spans="1:8" ht="18" hidden="1" customHeight="1" outlineLevel="1">
      <c r="A1296" s="3" t="s">
        <v>270</v>
      </c>
      <c r="B1296" s="148"/>
      <c r="C1296" s="152">
        <v>0</v>
      </c>
      <c r="D1296" s="152">
        <v>0</v>
      </c>
      <c r="E1296" s="152">
        <v>0</v>
      </c>
      <c r="F1296" s="153">
        <v>0</v>
      </c>
      <c r="G1296" s="153">
        <v>0</v>
      </c>
      <c r="H1296" s="154">
        <v>0</v>
      </c>
    </row>
    <row r="1297" spans="1:8" ht="18" hidden="1" customHeight="1" outlineLevel="1">
      <c r="A1297" s="3" t="s">
        <v>208</v>
      </c>
      <c r="B1297" s="148"/>
      <c r="C1297" s="152">
        <v>0</v>
      </c>
      <c r="D1297" s="152">
        <v>0</v>
      </c>
      <c r="E1297" s="152">
        <v>0</v>
      </c>
      <c r="F1297" s="153">
        <v>0</v>
      </c>
      <c r="G1297" s="153">
        <v>0</v>
      </c>
      <c r="H1297" s="154">
        <v>0</v>
      </c>
    </row>
    <row r="1298" spans="1:8" ht="18" hidden="1" customHeight="1" outlineLevel="1">
      <c r="A1298" s="3" t="s">
        <v>209</v>
      </c>
      <c r="B1298" s="148"/>
      <c r="C1298" s="152">
        <v>0</v>
      </c>
      <c r="D1298" s="152">
        <v>0</v>
      </c>
      <c r="E1298" s="152">
        <v>0</v>
      </c>
      <c r="F1298" s="153">
        <v>0</v>
      </c>
      <c r="G1298" s="153">
        <v>0</v>
      </c>
      <c r="H1298" s="154">
        <v>0</v>
      </c>
    </row>
    <row r="1299" spans="1:8" ht="18" hidden="1" customHeight="1" outlineLevel="1">
      <c r="A1299" s="3" t="s">
        <v>454</v>
      </c>
      <c r="B1299" s="148"/>
      <c r="C1299" s="152">
        <v>0</v>
      </c>
      <c r="D1299" s="152">
        <v>0</v>
      </c>
      <c r="E1299" s="152">
        <v>0</v>
      </c>
      <c r="F1299" s="153">
        <v>0</v>
      </c>
      <c r="G1299" s="153">
        <v>0</v>
      </c>
      <c r="H1299" s="154">
        <v>0</v>
      </c>
    </row>
    <row r="1300" spans="1:8" ht="18" hidden="1" customHeight="1" outlineLevel="1">
      <c r="A1300" s="3" t="s">
        <v>211</v>
      </c>
      <c r="B1300" s="148"/>
      <c r="C1300" s="152">
        <v>0</v>
      </c>
      <c r="D1300" s="152">
        <v>0</v>
      </c>
      <c r="E1300" s="152">
        <v>0</v>
      </c>
      <c r="F1300" s="153">
        <v>0</v>
      </c>
      <c r="G1300" s="153">
        <v>0</v>
      </c>
      <c r="H1300" s="154">
        <v>0</v>
      </c>
    </row>
    <row r="1301" spans="1:8" ht="18" hidden="1" customHeight="1" outlineLevel="1">
      <c r="A1301" s="3" t="s">
        <v>212</v>
      </c>
      <c r="B1301" s="148"/>
      <c r="C1301" s="152">
        <v>0</v>
      </c>
      <c r="D1301" s="152">
        <v>0</v>
      </c>
      <c r="E1301" s="152">
        <v>0</v>
      </c>
      <c r="F1301" s="153">
        <v>0</v>
      </c>
      <c r="G1301" s="153">
        <v>0</v>
      </c>
      <c r="H1301" s="154">
        <v>0</v>
      </c>
    </row>
    <row r="1302" spans="1:8" ht="18" hidden="1" customHeight="1" outlineLevel="1">
      <c r="A1302" s="3" t="s">
        <v>213</v>
      </c>
      <c r="B1302" s="148"/>
      <c r="C1302" s="152">
        <v>0</v>
      </c>
      <c r="D1302" s="152">
        <v>0</v>
      </c>
      <c r="E1302" s="152">
        <v>0</v>
      </c>
      <c r="F1302" s="153">
        <v>0</v>
      </c>
      <c r="G1302" s="153">
        <v>0</v>
      </c>
      <c r="H1302" s="154">
        <v>0</v>
      </c>
    </row>
    <row r="1303" spans="1:8" ht="18" hidden="1" customHeight="1" outlineLevel="1">
      <c r="A1303" s="3" t="s">
        <v>214</v>
      </c>
      <c r="B1303" s="148"/>
      <c r="C1303" s="152">
        <v>0</v>
      </c>
      <c r="D1303" s="152">
        <v>0</v>
      </c>
      <c r="E1303" s="152">
        <v>0</v>
      </c>
      <c r="F1303" s="153">
        <v>0</v>
      </c>
      <c r="G1303" s="153">
        <v>0</v>
      </c>
      <c r="H1303" s="154">
        <v>0</v>
      </c>
    </row>
    <row r="1304" spans="1:8" ht="18" hidden="1" customHeight="1" outlineLevel="1">
      <c r="A1304" s="3" t="s">
        <v>455</v>
      </c>
      <c r="B1304" s="148"/>
      <c r="C1304" s="152">
        <v>0</v>
      </c>
      <c r="D1304" s="152">
        <v>0</v>
      </c>
      <c r="E1304" s="152">
        <v>0</v>
      </c>
      <c r="F1304" s="153">
        <v>0</v>
      </c>
      <c r="G1304" s="153">
        <v>0</v>
      </c>
      <c r="H1304" s="154">
        <v>0</v>
      </c>
    </row>
    <row r="1305" spans="1:8" ht="18" hidden="1" customHeight="1" outlineLevel="1">
      <c r="A1305" s="3" t="s">
        <v>216</v>
      </c>
      <c r="B1305" s="148"/>
      <c r="C1305" s="152">
        <v>0</v>
      </c>
      <c r="D1305" s="152">
        <v>0</v>
      </c>
      <c r="E1305" s="152">
        <v>0</v>
      </c>
      <c r="F1305" s="153">
        <v>0</v>
      </c>
      <c r="G1305" s="153">
        <v>0</v>
      </c>
      <c r="H1305" s="154">
        <v>0</v>
      </c>
    </row>
    <row r="1306" spans="1:8" ht="18" hidden="1" customHeight="1" outlineLevel="1">
      <c r="A1306" s="3" t="s">
        <v>217</v>
      </c>
      <c r="B1306" s="148"/>
      <c r="C1306" s="152">
        <v>0</v>
      </c>
      <c r="D1306" s="152">
        <v>0</v>
      </c>
      <c r="E1306" s="152">
        <v>0</v>
      </c>
      <c r="F1306" s="153">
        <v>0</v>
      </c>
      <c r="G1306" s="153">
        <v>0</v>
      </c>
      <c r="H1306" s="154">
        <v>0</v>
      </c>
    </row>
    <row r="1307" spans="1:8" ht="18" hidden="1" customHeight="1" outlineLevel="1">
      <c r="A1307" s="3" t="s">
        <v>218</v>
      </c>
      <c r="B1307" s="148"/>
      <c r="C1307" s="152">
        <v>0</v>
      </c>
      <c r="D1307" s="152">
        <v>0</v>
      </c>
      <c r="E1307" s="152">
        <v>0</v>
      </c>
      <c r="F1307" s="153">
        <v>0</v>
      </c>
      <c r="G1307" s="153">
        <v>0</v>
      </c>
      <c r="H1307" s="154">
        <v>0</v>
      </c>
    </row>
    <row r="1308" spans="1:8" ht="18" hidden="1" customHeight="1" outlineLevel="1">
      <c r="A1308" s="3" t="s">
        <v>219</v>
      </c>
      <c r="B1308" s="148"/>
      <c r="C1308" s="152">
        <v>0</v>
      </c>
      <c r="D1308" s="152">
        <v>0</v>
      </c>
      <c r="E1308" s="152">
        <v>0</v>
      </c>
      <c r="F1308" s="153">
        <v>0</v>
      </c>
      <c r="G1308" s="153">
        <v>0</v>
      </c>
      <c r="H1308" s="154">
        <v>0</v>
      </c>
    </row>
    <row r="1309" spans="1:8" ht="18" hidden="1" customHeight="1" outlineLevel="1">
      <c r="A1309" s="3" t="s">
        <v>220</v>
      </c>
      <c r="B1309" s="148"/>
      <c r="C1309" s="149">
        <v>0</v>
      </c>
      <c r="D1309" s="149">
        <v>0</v>
      </c>
      <c r="E1309" s="149">
        <v>0</v>
      </c>
      <c r="F1309" s="150">
        <v>0</v>
      </c>
      <c r="G1309" s="150">
        <v>0</v>
      </c>
      <c r="H1309" s="151">
        <v>0</v>
      </c>
    </row>
    <row r="1310" spans="1:8" ht="18" customHeight="1" collapsed="1">
      <c r="A1310" s="3"/>
      <c r="B1310" s="148" t="s">
        <v>405</v>
      </c>
      <c r="C1310" s="152">
        <f>SUM(C1286:C1309)</f>
        <v>0</v>
      </c>
      <c r="D1310" s="152">
        <f t="shared" ref="D1310:F1310" si="87">SUM(D1286:D1309)</f>
        <v>0</v>
      </c>
      <c r="E1310" s="152">
        <f t="shared" si="87"/>
        <v>0</v>
      </c>
      <c r="F1310" s="153">
        <f t="shared" si="87"/>
        <v>0</v>
      </c>
      <c r="G1310" s="153">
        <f>SUM(G1286:G1309)</f>
        <v>0</v>
      </c>
      <c r="H1310" s="154">
        <f t="shared" ref="H1310" si="88">SUM(H1286:H1309)</f>
        <v>0</v>
      </c>
    </row>
    <row r="1311" spans="1:8" ht="18" hidden="1" customHeight="1" outlineLevel="1">
      <c r="A1311" s="3" t="s">
        <v>273</v>
      </c>
      <c r="B1311" s="148"/>
      <c r="C1311" s="152">
        <v>0</v>
      </c>
      <c r="D1311" s="152">
        <v>0</v>
      </c>
      <c r="E1311" s="152">
        <v>0</v>
      </c>
      <c r="F1311" s="153">
        <v>0</v>
      </c>
      <c r="G1311" s="153">
        <v>0</v>
      </c>
      <c r="H1311" s="154">
        <v>0</v>
      </c>
    </row>
    <row r="1312" spans="1:8" ht="18" hidden="1" customHeight="1" outlineLevel="1">
      <c r="A1312" s="3" t="s">
        <v>203</v>
      </c>
      <c r="B1312" s="148"/>
      <c r="C1312" s="152">
        <v>1</v>
      </c>
      <c r="D1312" s="152">
        <v>1</v>
      </c>
      <c r="E1312" s="152">
        <v>0</v>
      </c>
      <c r="F1312" s="153">
        <v>-5664.75</v>
      </c>
      <c r="G1312" s="153">
        <v>39</v>
      </c>
      <c r="H1312" s="154">
        <v>0</v>
      </c>
    </row>
    <row r="1313" spans="1:8" ht="18" hidden="1" customHeight="1" outlineLevel="1">
      <c r="A1313" s="3" t="s">
        <v>204</v>
      </c>
      <c r="B1313" s="148"/>
      <c r="C1313" s="152">
        <v>0</v>
      </c>
      <c r="D1313" s="152">
        <v>0</v>
      </c>
      <c r="E1313" s="152">
        <v>0</v>
      </c>
      <c r="F1313" s="153">
        <v>0</v>
      </c>
      <c r="G1313" s="153">
        <v>0</v>
      </c>
      <c r="H1313" s="154">
        <v>0</v>
      </c>
    </row>
    <row r="1314" spans="1:8" ht="18" hidden="1" customHeight="1" outlineLevel="1">
      <c r="A1314" s="3" t="s">
        <v>267</v>
      </c>
      <c r="B1314" s="148"/>
      <c r="C1314" s="152">
        <v>0</v>
      </c>
      <c r="D1314" s="152">
        <v>0</v>
      </c>
      <c r="E1314" s="152">
        <v>0</v>
      </c>
      <c r="F1314" s="153">
        <v>0</v>
      </c>
      <c r="G1314" s="153">
        <v>0</v>
      </c>
      <c r="H1314" s="154">
        <v>0</v>
      </c>
    </row>
    <row r="1315" spans="1:8" ht="18" hidden="1" customHeight="1" outlineLevel="1">
      <c r="A1315" s="3" t="s">
        <v>274</v>
      </c>
      <c r="B1315" s="148"/>
      <c r="C1315" s="152">
        <v>0</v>
      </c>
      <c r="D1315" s="152">
        <v>0</v>
      </c>
      <c r="E1315" s="152">
        <v>0</v>
      </c>
      <c r="F1315" s="153">
        <v>0</v>
      </c>
      <c r="G1315" s="153">
        <v>0</v>
      </c>
      <c r="H1315" s="154">
        <v>0</v>
      </c>
    </row>
    <row r="1316" spans="1:8" ht="18" hidden="1" customHeight="1" outlineLevel="1">
      <c r="A1316" s="3" t="s">
        <v>275</v>
      </c>
      <c r="B1316" s="148"/>
      <c r="C1316" s="152">
        <v>0</v>
      </c>
      <c r="D1316" s="152">
        <v>0</v>
      </c>
      <c r="E1316" s="152">
        <v>0</v>
      </c>
      <c r="F1316" s="153">
        <v>0</v>
      </c>
      <c r="G1316" s="153">
        <v>0</v>
      </c>
      <c r="H1316" s="154">
        <v>0</v>
      </c>
    </row>
    <row r="1317" spans="1:8" ht="18" hidden="1" customHeight="1" outlineLevel="1">
      <c r="A1317" s="3" t="s">
        <v>205</v>
      </c>
      <c r="B1317" s="148"/>
      <c r="C1317" s="152">
        <v>3</v>
      </c>
      <c r="D1317" s="152">
        <v>0</v>
      </c>
      <c r="E1317" s="152">
        <v>0</v>
      </c>
      <c r="F1317" s="153">
        <v>0</v>
      </c>
      <c r="G1317" s="153">
        <v>0</v>
      </c>
      <c r="H1317" s="154">
        <v>0</v>
      </c>
    </row>
    <row r="1318" spans="1:8" ht="18" hidden="1" customHeight="1" outlineLevel="1">
      <c r="A1318" s="3" t="s">
        <v>206</v>
      </c>
      <c r="B1318" s="148"/>
      <c r="C1318" s="152">
        <v>0</v>
      </c>
      <c r="D1318" s="152">
        <v>0</v>
      </c>
      <c r="E1318" s="152">
        <v>0</v>
      </c>
      <c r="F1318" s="153">
        <v>0</v>
      </c>
      <c r="G1318" s="153">
        <v>0</v>
      </c>
      <c r="H1318" s="154">
        <v>0</v>
      </c>
    </row>
    <row r="1319" spans="1:8" ht="18" hidden="1" customHeight="1" outlineLevel="1">
      <c r="A1319" s="3" t="s">
        <v>268</v>
      </c>
      <c r="B1319" s="148"/>
      <c r="C1319" s="152">
        <v>0</v>
      </c>
      <c r="D1319" s="152">
        <v>0</v>
      </c>
      <c r="E1319" s="152">
        <v>0</v>
      </c>
      <c r="F1319" s="153">
        <v>0</v>
      </c>
      <c r="G1319" s="153">
        <v>0</v>
      </c>
      <c r="H1319" s="154">
        <v>0</v>
      </c>
    </row>
    <row r="1320" spans="1:8" ht="18" hidden="1" customHeight="1" outlineLevel="1">
      <c r="A1320" s="3" t="s">
        <v>207</v>
      </c>
      <c r="B1320" s="148"/>
      <c r="C1320" s="152">
        <v>1</v>
      </c>
      <c r="D1320" s="152">
        <v>3</v>
      </c>
      <c r="E1320" s="152">
        <v>0</v>
      </c>
      <c r="F1320" s="153">
        <v>0</v>
      </c>
      <c r="G1320" s="153">
        <v>27583.119999999999</v>
      </c>
      <c r="H1320" s="154">
        <v>0</v>
      </c>
    </row>
    <row r="1321" spans="1:8" ht="18" hidden="1" customHeight="1" outlineLevel="1">
      <c r="A1321" s="3" t="s">
        <v>270</v>
      </c>
      <c r="B1321" s="148"/>
      <c r="C1321" s="152">
        <v>0</v>
      </c>
      <c r="D1321" s="152">
        <v>0</v>
      </c>
      <c r="E1321" s="152">
        <v>0</v>
      </c>
      <c r="F1321" s="153">
        <v>0</v>
      </c>
      <c r="G1321" s="153">
        <v>0</v>
      </c>
      <c r="H1321" s="154">
        <v>0</v>
      </c>
    </row>
    <row r="1322" spans="1:8" ht="18" hidden="1" customHeight="1" outlineLevel="1">
      <c r="A1322" s="3" t="s">
        <v>208</v>
      </c>
      <c r="B1322" s="148"/>
      <c r="C1322" s="152">
        <v>0</v>
      </c>
      <c r="D1322" s="152">
        <v>0</v>
      </c>
      <c r="E1322" s="152">
        <v>0</v>
      </c>
      <c r="F1322" s="153">
        <v>0</v>
      </c>
      <c r="G1322" s="153">
        <v>0</v>
      </c>
      <c r="H1322" s="154">
        <v>0</v>
      </c>
    </row>
    <row r="1323" spans="1:8" ht="18" hidden="1" customHeight="1" outlineLevel="1">
      <c r="A1323" s="3" t="s">
        <v>209</v>
      </c>
      <c r="B1323" s="148"/>
      <c r="C1323" s="152">
        <v>0</v>
      </c>
      <c r="D1323" s="152">
        <v>0</v>
      </c>
      <c r="E1323" s="152">
        <v>0</v>
      </c>
      <c r="F1323" s="153">
        <v>0</v>
      </c>
      <c r="G1323" s="153">
        <v>0</v>
      </c>
      <c r="H1323" s="154">
        <v>0</v>
      </c>
    </row>
    <row r="1324" spans="1:8" ht="18" hidden="1" customHeight="1" outlineLevel="1">
      <c r="A1324" s="3" t="s">
        <v>454</v>
      </c>
      <c r="B1324" s="148"/>
      <c r="C1324" s="152">
        <v>0</v>
      </c>
      <c r="D1324" s="152">
        <v>0</v>
      </c>
      <c r="E1324" s="152">
        <v>0</v>
      </c>
      <c r="F1324" s="153">
        <v>0</v>
      </c>
      <c r="G1324" s="153">
        <v>0</v>
      </c>
      <c r="H1324" s="154">
        <v>0</v>
      </c>
    </row>
    <row r="1325" spans="1:8" ht="18" hidden="1" customHeight="1" outlineLevel="1">
      <c r="A1325" s="3" t="s">
        <v>211</v>
      </c>
      <c r="B1325" s="148"/>
      <c r="C1325" s="152">
        <v>0</v>
      </c>
      <c r="D1325" s="152">
        <v>0</v>
      </c>
      <c r="E1325" s="152">
        <v>0</v>
      </c>
      <c r="F1325" s="153">
        <v>0</v>
      </c>
      <c r="G1325" s="153">
        <v>0</v>
      </c>
      <c r="H1325" s="154">
        <v>0</v>
      </c>
    </row>
    <row r="1326" spans="1:8" ht="18" hidden="1" customHeight="1" outlineLevel="1">
      <c r="A1326" s="3" t="s">
        <v>212</v>
      </c>
      <c r="B1326" s="148"/>
      <c r="C1326" s="152">
        <v>0</v>
      </c>
      <c r="D1326" s="152">
        <v>0</v>
      </c>
      <c r="E1326" s="152">
        <v>0</v>
      </c>
      <c r="F1326" s="153">
        <v>0</v>
      </c>
      <c r="G1326" s="153">
        <v>0</v>
      </c>
      <c r="H1326" s="154">
        <v>0</v>
      </c>
    </row>
    <row r="1327" spans="1:8" ht="18" hidden="1" customHeight="1" outlineLevel="1">
      <c r="A1327" s="3" t="s">
        <v>213</v>
      </c>
      <c r="B1327" s="148"/>
      <c r="C1327" s="152">
        <v>0</v>
      </c>
      <c r="D1327" s="152">
        <v>0</v>
      </c>
      <c r="E1327" s="152">
        <v>0</v>
      </c>
      <c r="F1327" s="153">
        <v>0</v>
      </c>
      <c r="G1327" s="153">
        <v>0</v>
      </c>
      <c r="H1327" s="154">
        <v>0</v>
      </c>
    </row>
    <row r="1328" spans="1:8" ht="18" hidden="1" customHeight="1" outlineLevel="1">
      <c r="A1328" s="3" t="s">
        <v>214</v>
      </c>
      <c r="B1328" s="148"/>
      <c r="C1328" s="152">
        <v>0</v>
      </c>
      <c r="D1328" s="152">
        <v>0</v>
      </c>
      <c r="E1328" s="152">
        <v>0</v>
      </c>
      <c r="F1328" s="153">
        <v>0</v>
      </c>
      <c r="G1328" s="153">
        <v>0</v>
      </c>
      <c r="H1328" s="154">
        <v>0</v>
      </c>
    </row>
    <row r="1329" spans="1:8" ht="18" hidden="1" customHeight="1" outlineLevel="1">
      <c r="A1329" s="3" t="s">
        <v>455</v>
      </c>
      <c r="B1329" s="148"/>
      <c r="C1329" s="152">
        <v>0</v>
      </c>
      <c r="D1329" s="152">
        <v>0</v>
      </c>
      <c r="E1329" s="152">
        <v>0</v>
      </c>
      <c r="F1329" s="153">
        <v>0</v>
      </c>
      <c r="G1329" s="153">
        <v>0</v>
      </c>
      <c r="H1329" s="154">
        <v>0</v>
      </c>
    </row>
    <row r="1330" spans="1:8" ht="18" hidden="1" customHeight="1" outlineLevel="1">
      <c r="A1330" s="3" t="s">
        <v>216</v>
      </c>
      <c r="B1330" s="148"/>
      <c r="C1330" s="152">
        <v>0</v>
      </c>
      <c r="D1330" s="152">
        <v>0</v>
      </c>
      <c r="E1330" s="152">
        <v>0</v>
      </c>
      <c r="F1330" s="153">
        <v>0</v>
      </c>
      <c r="G1330" s="153">
        <v>0</v>
      </c>
      <c r="H1330" s="154">
        <v>0</v>
      </c>
    </row>
    <row r="1331" spans="1:8" ht="18" hidden="1" customHeight="1" outlineLevel="1">
      <c r="A1331" s="3" t="s">
        <v>217</v>
      </c>
      <c r="B1331" s="148"/>
      <c r="C1331" s="152">
        <v>0</v>
      </c>
      <c r="D1331" s="152">
        <v>0</v>
      </c>
      <c r="E1331" s="152">
        <v>0</v>
      </c>
      <c r="F1331" s="153">
        <v>0</v>
      </c>
      <c r="G1331" s="153">
        <v>0</v>
      </c>
      <c r="H1331" s="154">
        <v>0</v>
      </c>
    </row>
    <row r="1332" spans="1:8" ht="18" hidden="1" customHeight="1" outlineLevel="1">
      <c r="A1332" s="3" t="s">
        <v>218</v>
      </c>
      <c r="B1332" s="148"/>
      <c r="C1332" s="152">
        <v>0</v>
      </c>
      <c r="D1332" s="152">
        <v>0</v>
      </c>
      <c r="E1332" s="152">
        <v>0</v>
      </c>
      <c r="F1332" s="153">
        <v>0</v>
      </c>
      <c r="G1332" s="153">
        <v>0</v>
      </c>
      <c r="H1332" s="154">
        <v>0</v>
      </c>
    </row>
    <row r="1333" spans="1:8" ht="18" hidden="1" customHeight="1" outlineLevel="1">
      <c r="A1333" s="3" t="s">
        <v>219</v>
      </c>
      <c r="B1333" s="148"/>
      <c r="C1333" s="152">
        <v>0</v>
      </c>
      <c r="D1333" s="152">
        <v>0</v>
      </c>
      <c r="E1333" s="152">
        <v>0</v>
      </c>
      <c r="F1333" s="153">
        <v>0</v>
      </c>
      <c r="G1333" s="153">
        <v>0</v>
      </c>
      <c r="H1333" s="154">
        <v>0</v>
      </c>
    </row>
    <row r="1334" spans="1:8" ht="18" hidden="1" customHeight="1" outlineLevel="1">
      <c r="A1334" s="3" t="s">
        <v>220</v>
      </c>
      <c r="B1334" s="148"/>
      <c r="C1334" s="149">
        <v>0</v>
      </c>
      <c r="D1334" s="149">
        <v>0</v>
      </c>
      <c r="E1334" s="149">
        <v>0</v>
      </c>
      <c r="F1334" s="150">
        <v>0</v>
      </c>
      <c r="G1334" s="150">
        <v>0</v>
      </c>
      <c r="H1334" s="151">
        <v>0</v>
      </c>
    </row>
    <row r="1335" spans="1:8" ht="18" customHeight="1" collapsed="1">
      <c r="A1335" s="3"/>
      <c r="B1335" s="148" t="s">
        <v>406</v>
      </c>
      <c r="C1335" s="152">
        <f>SUM(C1311:C1334)</f>
        <v>5</v>
      </c>
      <c r="D1335" s="152">
        <f t="shared" ref="D1335:F1335" si="89">SUM(D1311:D1334)</f>
        <v>4</v>
      </c>
      <c r="E1335" s="152">
        <f t="shared" si="89"/>
        <v>0</v>
      </c>
      <c r="F1335" s="153">
        <f t="shared" si="89"/>
        <v>-5664.75</v>
      </c>
      <c r="G1335" s="153">
        <f>SUM(G1311:G1334)</f>
        <v>27622.12</v>
      </c>
      <c r="H1335" s="154">
        <f t="shared" ref="H1335" si="90">SUM(H1311:H1334)</f>
        <v>0</v>
      </c>
    </row>
    <row r="1336" spans="1:8" ht="18" hidden="1" customHeight="1" outlineLevel="1">
      <c r="A1336" s="3" t="s">
        <v>273</v>
      </c>
      <c r="B1336" s="148"/>
      <c r="C1336" s="149">
        <v>0</v>
      </c>
      <c r="D1336" s="149">
        <v>0</v>
      </c>
      <c r="E1336" s="149">
        <v>0</v>
      </c>
      <c r="F1336" s="150">
        <v>0</v>
      </c>
      <c r="G1336" s="150">
        <v>0</v>
      </c>
      <c r="H1336" s="151">
        <v>0</v>
      </c>
    </row>
    <row r="1337" spans="1:8" ht="18" hidden="1" customHeight="1" outlineLevel="1">
      <c r="A1337" s="3" t="s">
        <v>203</v>
      </c>
      <c r="B1337" s="148"/>
      <c r="C1337" s="149">
        <v>0</v>
      </c>
      <c r="D1337" s="149">
        <v>0</v>
      </c>
      <c r="E1337" s="149">
        <v>0</v>
      </c>
      <c r="F1337" s="150">
        <v>0</v>
      </c>
      <c r="G1337" s="150">
        <v>0</v>
      </c>
      <c r="H1337" s="151">
        <v>0</v>
      </c>
    </row>
    <row r="1338" spans="1:8" ht="18" hidden="1" customHeight="1" outlineLevel="1">
      <c r="A1338" s="3" t="s">
        <v>204</v>
      </c>
      <c r="B1338" s="148"/>
      <c r="C1338" s="149">
        <v>0</v>
      </c>
      <c r="D1338" s="149">
        <v>0</v>
      </c>
      <c r="E1338" s="149">
        <v>0</v>
      </c>
      <c r="F1338" s="150">
        <v>0</v>
      </c>
      <c r="G1338" s="150">
        <v>0</v>
      </c>
      <c r="H1338" s="151">
        <v>0</v>
      </c>
    </row>
    <row r="1339" spans="1:8" ht="18" hidden="1" customHeight="1" outlineLevel="1">
      <c r="A1339" s="3" t="s">
        <v>267</v>
      </c>
      <c r="B1339" s="148"/>
      <c r="C1339" s="149">
        <v>0</v>
      </c>
      <c r="D1339" s="149">
        <v>0</v>
      </c>
      <c r="E1339" s="149">
        <v>0</v>
      </c>
      <c r="F1339" s="150">
        <v>0</v>
      </c>
      <c r="G1339" s="150">
        <v>0</v>
      </c>
      <c r="H1339" s="151">
        <v>0</v>
      </c>
    </row>
    <row r="1340" spans="1:8" ht="18" hidden="1" customHeight="1" outlineLevel="1">
      <c r="A1340" s="3" t="s">
        <v>274</v>
      </c>
      <c r="B1340" s="148"/>
      <c r="C1340" s="149">
        <v>0</v>
      </c>
      <c r="D1340" s="149">
        <v>0</v>
      </c>
      <c r="E1340" s="149">
        <v>0</v>
      </c>
      <c r="F1340" s="150">
        <v>0</v>
      </c>
      <c r="G1340" s="150">
        <v>0</v>
      </c>
      <c r="H1340" s="151">
        <v>0</v>
      </c>
    </row>
    <row r="1341" spans="1:8" ht="18" hidden="1" customHeight="1" outlineLevel="1">
      <c r="A1341" s="3" t="s">
        <v>275</v>
      </c>
      <c r="B1341" s="148"/>
      <c r="C1341" s="149">
        <v>0</v>
      </c>
      <c r="D1341" s="149">
        <v>0</v>
      </c>
      <c r="E1341" s="149">
        <v>0</v>
      </c>
      <c r="F1341" s="150">
        <v>0</v>
      </c>
      <c r="G1341" s="150">
        <v>0</v>
      </c>
      <c r="H1341" s="151">
        <v>0</v>
      </c>
    </row>
    <row r="1342" spans="1:8" ht="18" hidden="1" customHeight="1" outlineLevel="1">
      <c r="A1342" s="3" t="s">
        <v>205</v>
      </c>
      <c r="B1342" s="148"/>
      <c r="C1342" s="149">
        <v>0</v>
      </c>
      <c r="D1342" s="149">
        <v>2</v>
      </c>
      <c r="E1342" s="149">
        <v>0</v>
      </c>
      <c r="F1342" s="150">
        <v>19040.43</v>
      </c>
      <c r="G1342" s="150">
        <v>0</v>
      </c>
      <c r="H1342" s="151">
        <v>0</v>
      </c>
    </row>
    <row r="1343" spans="1:8" ht="18" hidden="1" customHeight="1" outlineLevel="1">
      <c r="A1343" s="3" t="s">
        <v>206</v>
      </c>
      <c r="B1343" s="148"/>
      <c r="C1343" s="149">
        <v>0</v>
      </c>
      <c r="D1343" s="149">
        <v>0</v>
      </c>
      <c r="E1343" s="149">
        <v>0</v>
      </c>
      <c r="F1343" s="150">
        <v>0</v>
      </c>
      <c r="G1343" s="150">
        <v>0</v>
      </c>
      <c r="H1343" s="151">
        <v>0</v>
      </c>
    </row>
    <row r="1344" spans="1:8" ht="18" hidden="1" customHeight="1" outlineLevel="1">
      <c r="A1344" s="3" t="s">
        <v>268</v>
      </c>
      <c r="B1344" s="148"/>
      <c r="C1344" s="149">
        <v>0</v>
      </c>
      <c r="D1344" s="149">
        <v>0</v>
      </c>
      <c r="E1344" s="149">
        <v>0</v>
      </c>
      <c r="F1344" s="150">
        <v>0</v>
      </c>
      <c r="G1344" s="150">
        <v>0</v>
      </c>
      <c r="H1344" s="151">
        <v>0</v>
      </c>
    </row>
    <row r="1345" spans="1:8" ht="18" hidden="1" customHeight="1" outlineLevel="1">
      <c r="A1345" s="3" t="s">
        <v>207</v>
      </c>
      <c r="B1345" s="148"/>
      <c r="C1345" s="149">
        <v>0</v>
      </c>
      <c r="D1345" s="149">
        <v>0</v>
      </c>
      <c r="E1345" s="149">
        <v>0</v>
      </c>
      <c r="F1345" s="150">
        <v>0</v>
      </c>
      <c r="G1345" s="150">
        <v>0</v>
      </c>
      <c r="H1345" s="151">
        <v>0</v>
      </c>
    </row>
    <row r="1346" spans="1:8" ht="18" hidden="1" customHeight="1" outlineLevel="1">
      <c r="A1346" s="3" t="s">
        <v>270</v>
      </c>
      <c r="B1346" s="148"/>
      <c r="C1346" s="149">
        <v>0</v>
      </c>
      <c r="D1346" s="149">
        <v>0</v>
      </c>
      <c r="E1346" s="149">
        <v>0</v>
      </c>
      <c r="F1346" s="150">
        <v>0</v>
      </c>
      <c r="G1346" s="150">
        <v>0</v>
      </c>
      <c r="H1346" s="151">
        <v>0</v>
      </c>
    </row>
    <row r="1347" spans="1:8" ht="18" hidden="1" customHeight="1" outlineLevel="1">
      <c r="A1347" s="3" t="s">
        <v>208</v>
      </c>
      <c r="B1347" s="148"/>
      <c r="C1347" s="149">
        <v>0</v>
      </c>
      <c r="D1347" s="149">
        <v>0</v>
      </c>
      <c r="E1347" s="149">
        <v>0</v>
      </c>
      <c r="F1347" s="150">
        <v>0</v>
      </c>
      <c r="G1347" s="150">
        <v>0</v>
      </c>
      <c r="H1347" s="151">
        <v>0</v>
      </c>
    </row>
    <row r="1348" spans="1:8" ht="18" hidden="1" customHeight="1" outlineLevel="1">
      <c r="A1348" s="3" t="s">
        <v>209</v>
      </c>
      <c r="B1348" s="148"/>
      <c r="C1348" s="149">
        <v>0</v>
      </c>
      <c r="D1348" s="149">
        <v>0</v>
      </c>
      <c r="E1348" s="149">
        <v>0</v>
      </c>
      <c r="F1348" s="150">
        <v>0</v>
      </c>
      <c r="G1348" s="150">
        <v>0</v>
      </c>
      <c r="H1348" s="151">
        <v>0</v>
      </c>
    </row>
    <row r="1349" spans="1:8" ht="18" hidden="1" customHeight="1" outlineLevel="1">
      <c r="A1349" s="3" t="s">
        <v>454</v>
      </c>
      <c r="B1349" s="148"/>
      <c r="C1349" s="149">
        <v>0</v>
      </c>
      <c r="D1349" s="149">
        <v>0</v>
      </c>
      <c r="E1349" s="149">
        <v>0</v>
      </c>
      <c r="F1349" s="150">
        <v>0</v>
      </c>
      <c r="G1349" s="150">
        <v>0</v>
      </c>
      <c r="H1349" s="151">
        <v>0</v>
      </c>
    </row>
    <row r="1350" spans="1:8" ht="18" hidden="1" customHeight="1" outlineLevel="1">
      <c r="A1350" s="3" t="s">
        <v>211</v>
      </c>
      <c r="B1350" s="148"/>
      <c r="C1350" s="149">
        <v>0</v>
      </c>
      <c r="D1350" s="149">
        <v>0</v>
      </c>
      <c r="E1350" s="149">
        <v>0</v>
      </c>
      <c r="F1350" s="150">
        <v>0</v>
      </c>
      <c r="G1350" s="150">
        <v>0</v>
      </c>
      <c r="H1350" s="151">
        <v>0</v>
      </c>
    </row>
    <row r="1351" spans="1:8" ht="18" hidden="1" customHeight="1" outlineLevel="1">
      <c r="A1351" s="3" t="s">
        <v>212</v>
      </c>
      <c r="B1351" s="148"/>
      <c r="C1351" s="149">
        <v>0</v>
      </c>
      <c r="D1351" s="149">
        <v>0</v>
      </c>
      <c r="E1351" s="149">
        <v>0</v>
      </c>
      <c r="F1351" s="150">
        <v>0</v>
      </c>
      <c r="G1351" s="150">
        <v>0</v>
      </c>
      <c r="H1351" s="151">
        <v>0</v>
      </c>
    </row>
    <row r="1352" spans="1:8" ht="18" hidden="1" customHeight="1" outlineLevel="1">
      <c r="A1352" s="3" t="s">
        <v>213</v>
      </c>
      <c r="B1352" s="148"/>
      <c r="C1352" s="149">
        <v>0</v>
      </c>
      <c r="D1352" s="149">
        <v>0</v>
      </c>
      <c r="E1352" s="149">
        <v>0</v>
      </c>
      <c r="F1352" s="150">
        <v>0</v>
      </c>
      <c r="G1352" s="150">
        <v>0</v>
      </c>
      <c r="H1352" s="151">
        <v>0</v>
      </c>
    </row>
    <row r="1353" spans="1:8" ht="18" hidden="1" customHeight="1" outlineLevel="1">
      <c r="A1353" s="3" t="s">
        <v>214</v>
      </c>
      <c r="B1353" s="148"/>
      <c r="C1353" s="149">
        <v>0</v>
      </c>
      <c r="D1353" s="149">
        <v>0</v>
      </c>
      <c r="E1353" s="149">
        <v>0</v>
      </c>
      <c r="F1353" s="150">
        <v>0</v>
      </c>
      <c r="G1353" s="150">
        <v>0</v>
      </c>
      <c r="H1353" s="151">
        <v>0</v>
      </c>
    </row>
    <row r="1354" spans="1:8" ht="18" hidden="1" customHeight="1" outlineLevel="1">
      <c r="A1354" s="3" t="s">
        <v>455</v>
      </c>
      <c r="B1354" s="148"/>
      <c r="C1354" s="149">
        <v>0</v>
      </c>
      <c r="D1354" s="149">
        <v>0</v>
      </c>
      <c r="E1354" s="149">
        <v>0</v>
      </c>
      <c r="F1354" s="150">
        <v>0</v>
      </c>
      <c r="G1354" s="150">
        <v>0</v>
      </c>
      <c r="H1354" s="151">
        <v>0</v>
      </c>
    </row>
    <row r="1355" spans="1:8" ht="18" hidden="1" customHeight="1" outlineLevel="1">
      <c r="A1355" s="3" t="s">
        <v>216</v>
      </c>
      <c r="B1355" s="148"/>
      <c r="C1355" s="149">
        <v>0</v>
      </c>
      <c r="D1355" s="149">
        <v>0</v>
      </c>
      <c r="E1355" s="149">
        <v>0</v>
      </c>
      <c r="F1355" s="150">
        <v>0</v>
      </c>
      <c r="G1355" s="150">
        <v>0</v>
      </c>
      <c r="H1355" s="151">
        <v>0</v>
      </c>
    </row>
    <row r="1356" spans="1:8" ht="18" hidden="1" customHeight="1" outlineLevel="1">
      <c r="A1356" s="3" t="s">
        <v>217</v>
      </c>
      <c r="B1356" s="148"/>
      <c r="C1356" s="149">
        <v>0</v>
      </c>
      <c r="D1356" s="149">
        <v>0</v>
      </c>
      <c r="E1356" s="149">
        <v>0</v>
      </c>
      <c r="F1356" s="150">
        <v>0</v>
      </c>
      <c r="G1356" s="150">
        <v>0</v>
      </c>
      <c r="H1356" s="151">
        <v>0</v>
      </c>
    </row>
    <row r="1357" spans="1:8" ht="18" hidden="1" customHeight="1" outlineLevel="1">
      <c r="A1357" s="3" t="s">
        <v>218</v>
      </c>
      <c r="B1357" s="148"/>
      <c r="C1357" s="149">
        <v>0</v>
      </c>
      <c r="D1357" s="149">
        <v>0</v>
      </c>
      <c r="E1357" s="149">
        <v>0</v>
      </c>
      <c r="F1357" s="150">
        <v>0</v>
      </c>
      <c r="G1357" s="150">
        <v>0</v>
      </c>
      <c r="H1357" s="151">
        <v>0</v>
      </c>
    </row>
    <row r="1358" spans="1:8" ht="18" hidden="1" customHeight="1" outlineLevel="1">
      <c r="A1358" s="3" t="s">
        <v>219</v>
      </c>
      <c r="B1358" s="148"/>
      <c r="C1358" s="149">
        <v>0</v>
      </c>
      <c r="D1358" s="149">
        <v>0</v>
      </c>
      <c r="E1358" s="149">
        <v>0</v>
      </c>
      <c r="F1358" s="150">
        <v>0</v>
      </c>
      <c r="G1358" s="150">
        <v>0</v>
      </c>
      <c r="H1358" s="151">
        <v>0</v>
      </c>
    </row>
    <row r="1359" spans="1:8" ht="18" hidden="1" customHeight="1" outlineLevel="1">
      <c r="A1359" s="3" t="s">
        <v>220</v>
      </c>
      <c r="B1359" s="148"/>
      <c r="C1359" s="149">
        <v>0</v>
      </c>
      <c r="D1359" s="149">
        <v>0</v>
      </c>
      <c r="E1359" s="149">
        <v>0</v>
      </c>
      <c r="F1359" s="150">
        <v>0</v>
      </c>
      <c r="G1359" s="150">
        <v>0</v>
      </c>
      <c r="H1359" s="151">
        <v>0</v>
      </c>
    </row>
    <row r="1360" spans="1:8" ht="18" customHeight="1" collapsed="1">
      <c r="A1360" s="3"/>
      <c r="B1360" s="148" t="s">
        <v>407</v>
      </c>
      <c r="C1360" s="152">
        <f>SUM(C1336:C1359)</f>
        <v>0</v>
      </c>
      <c r="D1360" s="152">
        <f t="shared" ref="D1360:F1360" si="91">SUM(D1336:D1359)</f>
        <v>2</v>
      </c>
      <c r="E1360" s="152">
        <f t="shared" si="91"/>
        <v>0</v>
      </c>
      <c r="F1360" s="153">
        <f t="shared" si="91"/>
        <v>19040.43</v>
      </c>
      <c r="G1360" s="153">
        <f>SUM(G1336:G1359)</f>
        <v>0</v>
      </c>
      <c r="H1360" s="154">
        <f t="shared" ref="H1360" si="92">SUM(H1336:H1359)</f>
        <v>0</v>
      </c>
    </row>
    <row r="1361" spans="1:8" ht="18" customHeight="1">
      <c r="A1361" s="3"/>
      <c r="B1361" s="168" t="s">
        <v>408</v>
      </c>
      <c r="C1361" s="169"/>
      <c r="D1361" s="169"/>
      <c r="E1361" s="169"/>
      <c r="F1361" s="166"/>
      <c r="G1361" s="166"/>
      <c r="H1361" s="167"/>
    </row>
    <row r="1362" spans="1:8" ht="18" hidden="1" customHeight="1" outlineLevel="1">
      <c r="A1362" s="3" t="s">
        <v>273</v>
      </c>
      <c r="B1362" s="148"/>
      <c r="C1362" s="149">
        <v>0</v>
      </c>
      <c r="D1362" s="149">
        <v>0</v>
      </c>
      <c r="E1362" s="149">
        <v>0</v>
      </c>
      <c r="F1362" s="150">
        <v>0</v>
      </c>
      <c r="G1362" s="150">
        <v>0</v>
      </c>
      <c r="H1362" s="151">
        <v>0</v>
      </c>
    </row>
    <row r="1363" spans="1:8" ht="18" hidden="1" customHeight="1" outlineLevel="1">
      <c r="A1363" s="3" t="s">
        <v>203</v>
      </c>
      <c r="B1363" s="148"/>
      <c r="C1363" s="149">
        <v>0</v>
      </c>
      <c r="D1363" s="149">
        <v>1</v>
      </c>
      <c r="E1363" s="149">
        <v>0</v>
      </c>
      <c r="F1363" s="150">
        <v>-10000</v>
      </c>
      <c r="G1363" s="150">
        <v>-5455.79</v>
      </c>
      <c r="H1363" s="151">
        <v>0</v>
      </c>
    </row>
    <row r="1364" spans="1:8" ht="18" hidden="1" customHeight="1" outlineLevel="1">
      <c r="A1364" s="3" t="s">
        <v>204</v>
      </c>
      <c r="B1364" s="148"/>
      <c r="C1364" s="149">
        <v>0</v>
      </c>
      <c r="D1364" s="149">
        <v>0</v>
      </c>
      <c r="E1364" s="149">
        <v>0</v>
      </c>
      <c r="F1364" s="150">
        <v>0</v>
      </c>
      <c r="G1364" s="150">
        <v>0</v>
      </c>
      <c r="H1364" s="151">
        <v>0</v>
      </c>
    </row>
    <row r="1365" spans="1:8" ht="18" hidden="1" customHeight="1" outlineLevel="1">
      <c r="A1365" s="3" t="s">
        <v>267</v>
      </c>
      <c r="B1365" s="148"/>
      <c r="C1365" s="149">
        <v>0</v>
      </c>
      <c r="D1365" s="149">
        <v>0</v>
      </c>
      <c r="E1365" s="149">
        <v>0</v>
      </c>
      <c r="F1365" s="150">
        <v>0</v>
      </c>
      <c r="G1365" s="150">
        <v>0</v>
      </c>
      <c r="H1365" s="151">
        <v>0</v>
      </c>
    </row>
    <row r="1366" spans="1:8" ht="18" hidden="1" customHeight="1" outlineLevel="1">
      <c r="A1366" s="3" t="s">
        <v>274</v>
      </c>
      <c r="B1366" s="148"/>
      <c r="C1366" s="149">
        <v>0</v>
      </c>
      <c r="D1366" s="149">
        <v>0</v>
      </c>
      <c r="E1366" s="149">
        <v>0</v>
      </c>
      <c r="F1366" s="150">
        <v>0</v>
      </c>
      <c r="G1366" s="150">
        <v>0</v>
      </c>
      <c r="H1366" s="151">
        <v>0</v>
      </c>
    </row>
    <row r="1367" spans="1:8" ht="18" hidden="1" customHeight="1" outlineLevel="1">
      <c r="A1367" s="3" t="s">
        <v>275</v>
      </c>
      <c r="B1367" s="148"/>
      <c r="C1367" s="149">
        <v>0</v>
      </c>
      <c r="D1367" s="149">
        <v>0</v>
      </c>
      <c r="E1367" s="149">
        <v>0</v>
      </c>
      <c r="F1367" s="150">
        <v>0</v>
      </c>
      <c r="G1367" s="150">
        <v>0</v>
      </c>
      <c r="H1367" s="151">
        <v>0</v>
      </c>
    </row>
    <row r="1368" spans="1:8" ht="18" hidden="1" customHeight="1" outlineLevel="1">
      <c r="A1368" s="3" t="s">
        <v>205</v>
      </c>
      <c r="B1368" s="148"/>
      <c r="C1368" s="149">
        <v>0</v>
      </c>
      <c r="D1368" s="149">
        <v>0</v>
      </c>
      <c r="E1368" s="149">
        <v>0</v>
      </c>
      <c r="F1368" s="150">
        <v>0</v>
      </c>
      <c r="G1368" s="150">
        <v>0</v>
      </c>
      <c r="H1368" s="151">
        <v>0</v>
      </c>
    </row>
    <row r="1369" spans="1:8" ht="18" hidden="1" customHeight="1" outlineLevel="1">
      <c r="A1369" s="3" t="s">
        <v>206</v>
      </c>
      <c r="B1369" s="148"/>
      <c r="C1369" s="149">
        <v>0</v>
      </c>
      <c r="D1369" s="149">
        <v>1</v>
      </c>
      <c r="E1369" s="149">
        <v>0</v>
      </c>
      <c r="F1369" s="150">
        <v>-4345.4399999999996</v>
      </c>
      <c r="G1369" s="150">
        <v>0</v>
      </c>
      <c r="H1369" s="151">
        <v>0</v>
      </c>
    </row>
    <row r="1370" spans="1:8" ht="18" hidden="1" customHeight="1" outlineLevel="1">
      <c r="A1370" s="3" t="s">
        <v>268</v>
      </c>
      <c r="B1370" s="148"/>
      <c r="C1370" s="149">
        <v>0</v>
      </c>
      <c r="D1370" s="149">
        <v>0</v>
      </c>
      <c r="E1370" s="149">
        <v>0</v>
      </c>
      <c r="F1370" s="150">
        <v>0</v>
      </c>
      <c r="G1370" s="150">
        <v>0</v>
      </c>
      <c r="H1370" s="151">
        <v>0</v>
      </c>
    </row>
    <row r="1371" spans="1:8" ht="18" hidden="1" customHeight="1" outlineLevel="1">
      <c r="A1371" s="3" t="s">
        <v>207</v>
      </c>
      <c r="B1371" s="148"/>
      <c r="C1371" s="149">
        <v>4</v>
      </c>
      <c r="D1371" s="149">
        <v>2</v>
      </c>
      <c r="E1371" s="149">
        <v>0</v>
      </c>
      <c r="F1371" s="150">
        <v>-3300</v>
      </c>
      <c r="G1371" s="150">
        <v>50</v>
      </c>
      <c r="H1371" s="151">
        <v>0</v>
      </c>
    </row>
    <row r="1372" spans="1:8" ht="18" hidden="1" customHeight="1" outlineLevel="1">
      <c r="A1372" s="3" t="s">
        <v>270</v>
      </c>
      <c r="B1372" s="148"/>
      <c r="C1372" s="149">
        <v>0</v>
      </c>
      <c r="D1372" s="149">
        <v>0</v>
      </c>
      <c r="E1372" s="149">
        <v>0</v>
      </c>
      <c r="F1372" s="150">
        <v>0</v>
      </c>
      <c r="G1372" s="150">
        <v>0</v>
      </c>
      <c r="H1372" s="151">
        <v>0</v>
      </c>
    </row>
    <row r="1373" spans="1:8" ht="18" hidden="1" customHeight="1" outlineLevel="1">
      <c r="A1373" s="3" t="s">
        <v>208</v>
      </c>
      <c r="B1373" s="148"/>
      <c r="C1373" s="149">
        <v>0</v>
      </c>
      <c r="D1373" s="149">
        <v>0</v>
      </c>
      <c r="E1373" s="149">
        <v>0</v>
      </c>
      <c r="F1373" s="150">
        <v>0</v>
      </c>
      <c r="G1373" s="150">
        <v>0</v>
      </c>
      <c r="H1373" s="151">
        <v>0</v>
      </c>
    </row>
    <row r="1374" spans="1:8" ht="18" hidden="1" customHeight="1" outlineLevel="1">
      <c r="A1374" s="3" t="s">
        <v>209</v>
      </c>
      <c r="B1374" s="148"/>
      <c r="C1374" s="149">
        <v>1</v>
      </c>
      <c r="D1374" s="149">
        <v>0</v>
      </c>
      <c r="E1374" s="149">
        <v>0</v>
      </c>
      <c r="F1374" s="150">
        <v>0</v>
      </c>
      <c r="G1374" s="150">
        <v>0</v>
      </c>
      <c r="H1374" s="151">
        <v>0</v>
      </c>
    </row>
    <row r="1375" spans="1:8" ht="18" hidden="1" customHeight="1" outlineLevel="1">
      <c r="A1375" s="3" t="s">
        <v>454</v>
      </c>
      <c r="B1375" s="148"/>
      <c r="C1375" s="149">
        <v>0</v>
      </c>
      <c r="D1375" s="149">
        <v>0</v>
      </c>
      <c r="E1375" s="149">
        <v>0</v>
      </c>
      <c r="F1375" s="150">
        <v>0</v>
      </c>
      <c r="G1375" s="150">
        <v>0</v>
      </c>
      <c r="H1375" s="151">
        <v>0</v>
      </c>
    </row>
    <row r="1376" spans="1:8" ht="18" hidden="1" customHeight="1" outlineLevel="1">
      <c r="A1376" s="3" t="s">
        <v>211</v>
      </c>
      <c r="B1376" s="148"/>
      <c r="C1376" s="149">
        <v>0</v>
      </c>
      <c r="D1376" s="149">
        <v>0</v>
      </c>
      <c r="E1376" s="149">
        <v>0</v>
      </c>
      <c r="F1376" s="150">
        <v>0</v>
      </c>
      <c r="G1376" s="150">
        <v>0</v>
      </c>
      <c r="H1376" s="151">
        <v>0</v>
      </c>
    </row>
    <row r="1377" spans="1:8" ht="18" hidden="1" customHeight="1" outlineLevel="1">
      <c r="A1377" s="3" t="s">
        <v>212</v>
      </c>
      <c r="B1377" s="148"/>
      <c r="C1377" s="149">
        <v>0</v>
      </c>
      <c r="D1377" s="149">
        <v>0</v>
      </c>
      <c r="E1377" s="149">
        <v>0</v>
      </c>
      <c r="F1377" s="150">
        <v>0</v>
      </c>
      <c r="G1377" s="150">
        <v>0</v>
      </c>
      <c r="H1377" s="151">
        <v>0</v>
      </c>
    </row>
    <row r="1378" spans="1:8" ht="18" hidden="1" customHeight="1" outlineLevel="1">
      <c r="A1378" s="3" t="s">
        <v>213</v>
      </c>
      <c r="B1378" s="148"/>
      <c r="C1378" s="149">
        <v>0</v>
      </c>
      <c r="D1378" s="149">
        <v>0</v>
      </c>
      <c r="E1378" s="149">
        <v>0</v>
      </c>
      <c r="F1378" s="150">
        <v>0</v>
      </c>
      <c r="G1378" s="150">
        <v>0</v>
      </c>
      <c r="H1378" s="151">
        <v>0</v>
      </c>
    </row>
    <row r="1379" spans="1:8" ht="18" hidden="1" customHeight="1" outlineLevel="1">
      <c r="A1379" s="3" t="s">
        <v>214</v>
      </c>
      <c r="B1379" s="148"/>
      <c r="C1379" s="149">
        <v>0</v>
      </c>
      <c r="D1379" s="149">
        <v>0</v>
      </c>
      <c r="E1379" s="149">
        <v>0</v>
      </c>
      <c r="F1379" s="150">
        <v>0</v>
      </c>
      <c r="G1379" s="150">
        <v>0</v>
      </c>
      <c r="H1379" s="151">
        <v>0</v>
      </c>
    </row>
    <row r="1380" spans="1:8" ht="18" hidden="1" customHeight="1" outlineLevel="1">
      <c r="A1380" s="3" t="s">
        <v>455</v>
      </c>
      <c r="B1380" s="148"/>
      <c r="C1380" s="149">
        <v>0</v>
      </c>
      <c r="D1380" s="149">
        <v>0</v>
      </c>
      <c r="E1380" s="149">
        <v>0</v>
      </c>
      <c r="F1380" s="150">
        <v>0</v>
      </c>
      <c r="G1380" s="150">
        <v>0</v>
      </c>
      <c r="H1380" s="151">
        <v>0</v>
      </c>
    </row>
    <row r="1381" spans="1:8" ht="18" hidden="1" customHeight="1" outlineLevel="1">
      <c r="A1381" s="3" t="s">
        <v>216</v>
      </c>
      <c r="B1381" s="148"/>
      <c r="C1381" s="149">
        <v>0</v>
      </c>
      <c r="D1381" s="149">
        <v>0</v>
      </c>
      <c r="E1381" s="149">
        <v>0</v>
      </c>
      <c r="F1381" s="150">
        <v>0</v>
      </c>
      <c r="G1381" s="150">
        <v>0</v>
      </c>
      <c r="H1381" s="151">
        <v>0</v>
      </c>
    </row>
    <row r="1382" spans="1:8" ht="18" hidden="1" customHeight="1" outlineLevel="1">
      <c r="A1382" s="3" t="s">
        <v>217</v>
      </c>
      <c r="B1382" s="148"/>
      <c r="C1382" s="149">
        <v>0</v>
      </c>
      <c r="D1382" s="149">
        <v>0</v>
      </c>
      <c r="E1382" s="149">
        <v>0</v>
      </c>
      <c r="F1382" s="150">
        <v>0</v>
      </c>
      <c r="G1382" s="150">
        <v>0</v>
      </c>
      <c r="H1382" s="151">
        <v>0</v>
      </c>
    </row>
    <row r="1383" spans="1:8" ht="18" hidden="1" customHeight="1" outlineLevel="1">
      <c r="A1383" s="3" t="s">
        <v>218</v>
      </c>
      <c r="B1383" s="148"/>
      <c r="C1383" s="149">
        <v>1</v>
      </c>
      <c r="D1383" s="149">
        <v>0</v>
      </c>
      <c r="E1383" s="149">
        <v>0</v>
      </c>
      <c r="F1383" s="150">
        <v>0</v>
      </c>
      <c r="G1383" s="150">
        <v>0</v>
      </c>
      <c r="H1383" s="151">
        <v>0</v>
      </c>
    </row>
    <row r="1384" spans="1:8" ht="18" hidden="1" customHeight="1" outlineLevel="1">
      <c r="A1384" s="3" t="s">
        <v>219</v>
      </c>
      <c r="B1384" s="148"/>
      <c r="C1384" s="149">
        <v>0</v>
      </c>
      <c r="D1384" s="149">
        <v>0</v>
      </c>
      <c r="E1384" s="149">
        <v>0</v>
      </c>
      <c r="F1384" s="150">
        <v>0</v>
      </c>
      <c r="G1384" s="150">
        <v>0</v>
      </c>
      <c r="H1384" s="151">
        <v>0</v>
      </c>
    </row>
    <row r="1385" spans="1:8" ht="18" hidden="1" customHeight="1" outlineLevel="1">
      <c r="A1385" s="3" t="s">
        <v>220</v>
      </c>
      <c r="B1385" s="148"/>
      <c r="C1385" s="149">
        <v>2</v>
      </c>
      <c r="D1385" s="149">
        <v>2</v>
      </c>
      <c r="E1385" s="149">
        <v>0</v>
      </c>
      <c r="F1385" s="150">
        <v>7768</v>
      </c>
      <c r="G1385" s="150">
        <v>1778</v>
      </c>
      <c r="H1385" s="151">
        <v>0</v>
      </c>
    </row>
    <row r="1386" spans="1:8" collapsed="1">
      <c r="A1386" s="3"/>
      <c r="B1386" s="148" t="s">
        <v>409</v>
      </c>
      <c r="C1386" s="152">
        <f>SUM(C1362:C1385)</f>
        <v>8</v>
      </c>
      <c r="D1386" s="152">
        <f t="shared" ref="D1386:F1386" si="93">SUM(D1362:D1385)</f>
        <v>6</v>
      </c>
      <c r="E1386" s="152">
        <f t="shared" si="93"/>
        <v>0</v>
      </c>
      <c r="F1386" s="153">
        <f t="shared" si="93"/>
        <v>-9877.4399999999987</v>
      </c>
      <c r="G1386" s="153">
        <f>SUM(G1362:G1385)</f>
        <v>-3627.79</v>
      </c>
      <c r="H1386" s="154">
        <f t="shared" ref="H1386" si="94">SUM(H1362:H1385)</f>
        <v>0</v>
      </c>
    </row>
    <row r="1387" spans="1:8" ht="18" hidden="1" customHeight="1" outlineLevel="1">
      <c r="A1387" s="3" t="s">
        <v>273</v>
      </c>
      <c r="B1387" s="148"/>
      <c r="C1387" s="149">
        <v>0</v>
      </c>
      <c r="D1387" s="149">
        <v>0</v>
      </c>
      <c r="E1387" s="149">
        <v>0</v>
      </c>
      <c r="F1387" s="150">
        <v>0</v>
      </c>
      <c r="G1387" s="150">
        <v>0</v>
      </c>
      <c r="H1387" s="151">
        <v>0</v>
      </c>
    </row>
    <row r="1388" spans="1:8" ht="18" hidden="1" customHeight="1" outlineLevel="1">
      <c r="A1388" s="3" t="s">
        <v>203</v>
      </c>
      <c r="B1388" s="148"/>
      <c r="C1388" s="149">
        <v>1</v>
      </c>
      <c r="D1388" s="149">
        <v>0</v>
      </c>
      <c r="E1388" s="149">
        <v>0</v>
      </c>
      <c r="F1388" s="150">
        <v>0</v>
      </c>
      <c r="G1388" s="150">
        <v>0</v>
      </c>
      <c r="H1388" s="151">
        <v>0</v>
      </c>
    </row>
    <row r="1389" spans="1:8" ht="18" hidden="1" customHeight="1" outlineLevel="1">
      <c r="A1389" s="3" t="s">
        <v>204</v>
      </c>
      <c r="B1389" s="148"/>
      <c r="C1389" s="149">
        <v>0</v>
      </c>
      <c r="D1389" s="149">
        <v>0</v>
      </c>
      <c r="E1389" s="149">
        <v>0</v>
      </c>
      <c r="F1389" s="150">
        <v>0</v>
      </c>
      <c r="G1389" s="150">
        <v>0</v>
      </c>
      <c r="H1389" s="151">
        <v>0</v>
      </c>
    </row>
    <row r="1390" spans="1:8" ht="18" hidden="1" customHeight="1" outlineLevel="1">
      <c r="A1390" s="3" t="s">
        <v>267</v>
      </c>
      <c r="B1390" s="148"/>
      <c r="C1390" s="149">
        <v>0</v>
      </c>
      <c r="D1390" s="149">
        <v>0</v>
      </c>
      <c r="E1390" s="149">
        <v>0</v>
      </c>
      <c r="F1390" s="150">
        <v>0</v>
      </c>
      <c r="G1390" s="150">
        <v>0</v>
      </c>
      <c r="H1390" s="151">
        <v>0</v>
      </c>
    </row>
    <row r="1391" spans="1:8" ht="18" hidden="1" customHeight="1" outlineLevel="1">
      <c r="A1391" s="3" t="s">
        <v>274</v>
      </c>
      <c r="B1391" s="148"/>
      <c r="C1391" s="149">
        <v>0</v>
      </c>
      <c r="D1391" s="149">
        <v>0</v>
      </c>
      <c r="E1391" s="149">
        <v>0</v>
      </c>
      <c r="F1391" s="150">
        <v>0</v>
      </c>
      <c r="G1391" s="150">
        <v>0</v>
      </c>
      <c r="H1391" s="151">
        <v>0</v>
      </c>
    </row>
    <row r="1392" spans="1:8" ht="18" hidden="1" customHeight="1" outlineLevel="1">
      <c r="A1392" s="3" t="s">
        <v>275</v>
      </c>
      <c r="B1392" s="148"/>
      <c r="C1392" s="149">
        <v>0</v>
      </c>
      <c r="D1392" s="149">
        <v>0</v>
      </c>
      <c r="E1392" s="149">
        <v>0</v>
      </c>
      <c r="F1392" s="150">
        <v>0</v>
      </c>
      <c r="G1392" s="150">
        <v>0</v>
      </c>
      <c r="H1392" s="151">
        <v>0</v>
      </c>
    </row>
    <row r="1393" spans="1:8" ht="18" hidden="1" customHeight="1" outlineLevel="1">
      <c r="A1393" s="3" t="s">
        <v>205</v>
      </c>
      <c r="B1393" s="148"/>
      <c r="C1393" s="149">
        <v>1</v>
      </c>
      <c r="D1393" s="149">
        <v>1</v>
      </c>
      <c r="E1393" s="149">
        <v>0</v>
      </c>
      <c r="F1393" s="150">
        <v>0</v>
      </c>
      <c r="G1393" s="150">
        <v>-4313.28</v>
      </c>
      <c r="H1393" s="151">
        <v>0</v>
      </c>
    </row>
    <row r="1394" spans="1:8" ht="18" hidden="1" customHeight="1" outlineLevel="1">
      <c r="A1394" s="3" t="s">
        <v>206</v>
      </c>
      <c r="B1394" s="148"/>
      <c r="C1394" s="149">
        <v>0</v>
      </c>
      <c r="D1394" s="149">
        <v>1</v>
      </c>
      <c r="E1394" s="149">
        <v>0</v>
      </c>
      <c r="F1394" s="150">
        <v>0</v>
      </c>
      <c r="G1394" s="150">
        <v>-9233.17</v>
      </c>
      <c r="H1394" s="151">
        <v>0</v>
      </c>
    </row>
    <row r="1395" spans="1:8" ht="18" hidden="1" customHeight="1" outlineLevel="1">
      <c r="A1395" s="3" t="s">
        <v>268</v>
      </c>
      <c r="B1395" s="148"/>
      <c r="C1395" s="149">
        <v>0</v>
      </c>
      <c r="D1395" s="149">
        <v>0</v>
      </c>
      <c r="E1395" s="149">
        <v>0</v>
      </c>
      <c r="F1395" s="150">
        <v>0</v>
      </c>
      <c r="G1395" s="150">
        <v>0</v>
      </c>
      <c r="H1395" s="151">
        <v>0</v>
      </c>
    </row>
    <row r="1396" spans="1:8" ht="18" hidden="1" customHeight="1" outlineLevel="1">
      <c r="A1396" s="3" t="s">
        <v>207</v>
      </c>
      <c r="B1396" s="148"/>
      <c r="C1396" s="149">
        <v>0</v>
      </c>
      <c r="D1396" s="149">
        <v>3</v>
      </c>
      <c r="E1396" s="149">
        <v>0</v>
      </c>
      <c r="F1396" s="150">
        <v>28920.75</v>
      </c>
      <c r="G1396" s="150">
        <v>3324</v>
      </c>
      <c r="H1396" s="151">
        <v>0</v>
      </c>
    </row>
    <row r="1397" spans="1:8" ht="18" hidden="1" customHeight="1" outlineLevel="1">
      <c r="A1397" s="3" t="s">
        <v>270</v>
      </c>
      <c r="B1397" s="148"/>
      <c r="C1397" s="149">
        <v>0</v>
      </c>
      <c r="D1397" s="149">
        <v>0</v>
      </c>
      <c r="E1397" s="149">
        <v>0</v>
      </c>
      <c r="F1397" s="150">
        <v>0</v>
      </c>
      <c r="G1397" s="150">
        <v>0</v>
      </c>
      <c r="H1397" s="151">
        <v>0</v>
      </c>
    </row>
    <row r="1398" spans="1:8" ht="18" hidden="1" customHeight="1" outlineLevel="1">
      <c r="A1398" s="3" t="s">
        <v>208</v>
      </c>
      <c r="B1398" s="148"/>
      <c r="C1398" s="149">
        <v>5</v>
      </c>
      <c r="D1398" s="149">
        <v>3</v>
      </c>
      <c r="E1398" s="149">
        <v>0</v>
      </c>
      <c r="F1398" s="150">
        <v>26983.040000000001</v>
      </c>
      <c r="G1398" s="150">
        <v>22510.13</v>
      </c>
      <c r="H1398" s="151">
        <v>0</v>
      </c>
    </row>
    <row r="1399" spans="1:8" ht="18" hidden="1" customHeight="1" outlineLevel="1">
      <c r="A1399" s="3" t="s">
        <v>209</v>
      </c>
      <c r="B1399" s="148"/>
      <c r="C1399" s="149">
        <v>0</v>
      </c>
      <c r="D1399" s="149">
        <v>0</v>
      </c>
      <c r="E1399" s="149">
        <v>0</v>
      </c>
      <c r="F1399" s="150">
        <v>0</v>
      </c>
      <c r="G1399" s="150">
        <v>0</v>
      </c>
      <c r="H1399" s="151">
        <v>0</v>
      </c>
    </row>
    <row r="1400" spans="1:8" ht="18" hidden="1" customHeight="1" outlineLevel="1">
      <c r="A1400" s="3" t="s">
        <v>454</v>
      </c>
      <c r="B1400" s="148"/>
      <c r="C1400" s="149">
        <v>0</v>
      </c>
      <c r="D1400" s="149">
        <v>0</v>
      </c>
      <c r="E1400" s="149">
        <v>0</v>
      </c>
      <c r="F1400" s="150">
        <v>0</v>
      </c>
      <c r="G1400" s="150">
        <v>0</v>
      </c>
      <c r="H1400" s="151">
        <v>0</v>
      </c>
    </row>
    <row r="1401" spans="1:8" ht="18" hidden="1" customHeight="1" outlineLevel="1">
      <c r="A1401" s="3" t="s">
        <v>211</v>
      </c>
      <c r="B1401" s="148"/>
      <c r="C1401" s="149">
        <v>0</v>
      </c>
      <c r="D1401" s="149">
        <v>0</v>
      </c>
      <c r="E1401" s="149">
        <v>0</v>
      </c>
      <c r="F1401" s="150">
        <v>0</v>
      </c>
      <c r="G1401" s="150">
        <v>0</v>
      </c>
      <c r="H1401" s="151">
        <v>0</v>
      </c>
    </row>
    <row r="1402" spans="1:8" ht="18" hidden="1" customHeight="1" outlineLevel="1">
      <c r="A1402" s="3" t="s">
        <v>212</v>
      </c>
      <c r="B1402" s="148"/>
      <c r="C1402" s="149">
        <v>0</v>
      </c>
      <c r="D1402" s="149">
        <v>0</v>
      </c>
      <c r="E1402" s="149">
        <v>0</v>
      </c>
      <c r="F1402" s="150">
        <v>0</v>
      </c>
      <c r="G1402" s="150">
        <v>0</v>
      </c>
      <c r="H1402" s="151">
        <v>0</v>
      </c>
    </row>
    <row r="1403" spans="1:8" ht="18" hidden="1" customHeight="1" outlineLevel="1">
      <c r="A1403" s="3" t="s">
        <v>213</v>
      </c>
      <c r="B1403" s="148"/>
      <c r="C1403" s="149">
        <v>0</v>
      </c>
      <c r="D1403" s="149">
        <v>7</v>
      </c>
      <c r="E1403" s="149">
        <v>0</v>
      </c>
      <c r="F1403" s="150">
        <v>82327</v>
      </c>
      <c r="G1403" s="150">
        <v>98761</v>
      </c>
      <c r="H1403" s="151">
        <v>9201</v>
      </c>
    </row>
    <row r="1404" spans="1:8" ht="18" hidden="1" customHeight="1" outlineLevel="1">
      <c r="A1404" s="3" t="s">
        <v>214</v>
      </c>
      <c r="B1404" s="148"/>
      <c r="C1404" s="149">
        <v>0</v>
      </c>
      <c r="D1404" s="149">
        <v>0</v>
      </c>
      <c r="E1404" s="149">
        <v>0</v>
      </c>
      <c r="F1404" s="150">
        <v>0</v>
      </c>
      <c r="G1404" s="150">
        <v>0</v>
      </c>
      <c r="H1404" s="151">
        <v>0</v>
      </c>
    </row>
    <row r="1405" spans="1:8" ht="18" hidden="1" customHeight="1" outlineLevel="1">
      <c r="A1405" s="3" t="s">
        <v>455</v>
      </c>
      <c r="B1405" s="148"/>
      <c r="C1405" s="149">
        <v>0</v>
      </c>
      <c r="D1405" s="149">
        <v>0</v>
      </c>
      <c r="E1405" s="149">
        <v>0</v>
      </c>
      <c r="F1405" s="150">
        <v>0</v>
      </c>
      <c r="G1405" s="150">
        <v>0</v>
      </c>
      <c r="H1405" s="151">
        <v>0</v>
      </c>
    </row>
    <row r="1406" spans="1:8" ht="18" hidden="1" customHeight="1" outlineLevel="1">
      <c r="A1406" s="3" t="s">
        <v>216</v>
      </c>
      <c r="B1406" s="148"/>
      <c r="C1406" s="149">
        <v>0</v>
      </c>
      <c r="D1406" s="149">
        <v>0</v>
      </c>
      <c r="E1406" s="149">
        <v>0</v>
      </c>
      <c r="F1406" s="150">
        <v>0</v>
      </c>
      <c r="G1406" s="150">
        <v>0</v>
      </c>
      <c r="H1406" s="151">
        <v>0</v>
      </c>
    </row>
    <row r="1407" spans="1:8" ht="18" hidden="1" customHeight="1" outlineLevel="1">
      <c r="A1407" s="3" t="s">
        <v>217</v>
      </c>
      <c r="B1407" s="148"/>
      <c r="C1407" s="149">
        <v>0</v>
      </c>
      <c r="D1407" s="149">
        <v>0</v>
      </c>
      <c r="E1407" s="149">
        <v>0</v>
      </c>
      <c r="F1407" s="150">
        <v>-1386088</v>
      </c>
      <c r="G1407" s="150">
        <v>-216573</v>
      </c>
      <c r="H1407" s="151">
        <v>0</v>
      </c>
    </row>
    <row r="1408" spans="1:8" ht="18" hidden="1" customHeight="1" outlineLevel="1">
      <c r="A1408" s="3" t="s">
        <v>218</v>
      </c>
      <c r="B1408" s="148"/>
      <c r="C1408" s="149">
        <v>0</v>
      </c>
      <c r="D1408" s="149">
        <v>0</v>
      </c>
      <c r="E1408" s="149">
        <v>0</v>
      </c>
      <c r="F1408" s="150">
        <v>0</v>
      </c>
      <c r="G1408" s="150">
        <v>0</v>
      </c>
      <c r="H1408" s="151">
        <v>0</v>
      </c>
    </row>
    <row r="1409" spans="1:8" ht="18" hidden="1" customHeight="1" outlineLevel="1">
      <c r="A1409" s="3" t="s">
        <v>219</v>
      </c>
      <c r="B1409" s="148"/>
      <c r="C1409" s="149">
        <v>0</v>
      </c>
      <c r="D1409" s="149">
        <v>0</v>
      </c>
      <c r="E1409" s="149">
        <v>0</v>
      </c>
      <c r="F1409" s="150">
        <v>0</v>
      </c>
      <c r="G1409" s="150">
        <v>0</v>
      </c>
      <c r="H1409" s="151">
        <v>0</v>
      </c>
    </row>
    <row r="1410" spans="1:8" ht="18" hidden="1" customHeight="1" outlineLevel="1">
      <c r="A1410" s="3" t="s">
        <v>220</v>
      </c>
      <c r="B1410" s="148"/>
      <c r="C1410" s="149">
        <v>0</v>
      </c>
      <c r="D1410" s="149">
        <v>0</v>
      </c>
      <c r="E1410" s="149">
        <v>0</v>
      </c>
      <c r="F1410" s="150">
        <v>0</v>
      </c>
      <c r="G1410" s="150">
        <v>0</v>
      </c>
      <c r="H1410" s="151">
        <v>0</v>
      </c>
    </row>
    <row r="1411" spans="1:8" ht="18" customHeight="1" collapsed="1">
      <c r="A1411" s="3"/>
      <c r="B1411" s="148" t="s">
        <v>410</v>
      </c>
      <c r="C1411" s="152">
        <f>SUM(C1387:C1410)</f>
        <v>7</v>
      </c>
      <c r="D1411" s="152">
        <f t="shared" ref="D1411:F1411" si="95">SUM(D1387:D1410)</f>
        <v>15</v>
      </c>
      <c r="E1411" s="152">
        <f t="shared" si="95"/>
        <v>0</v>
      </c>
      <c r="F1411" s="153">
        <f t="shared" si="95"/>
        <v>-1247857.21</v>
      </c>
      <c r="G1411" s="153">
        <f>SUM(G1387:G1410)</f>
        <v>-105524.32</v>
      </c>
      <c r="H1411" s="154">
        <f t="shared" ref="H1411" si="96">SUM(H1387:H1410)</f>
        <v>9201</v>
      </c>
    </row>
    <row r="1412" spans="1:8" ht="18" hidden="1" customHeight="1" outlineLevel="1">
      <c r="A1412" s="3" t="s">
        <v>273</v>
      </c>
      <c r="B1412" s="148"/>
      <c r="C1412" s="149">
        <v>0</v>
      </c>
      <c r="D1412" s="149">
        <v>0</v>
      </c>
      <c r="E1412" s="149">
        <v>0</v>
      </c>
      <c r="F1412" s="150">
        <v>0</v>
      </c>
      <c r="G1412" s="150">
        <v>0</v>
      </c>
      <c r="H1412" s="151">
        <v>0</v>
      </c>
    </row>
    <row r="1413" spans="1:8" ht="18" hidden="1" customHeight="1" outlineLevel="1">
      <c r="A1413" s="3" t="s">
        <v>203</v>
      </c>
      <c r="B1413" s="148"/>
      <c r="C1413" s="149">
        <v>2</v>
      </c>
      <c r="D1413" s="149">
        <v>4</v>
      </c>
      <c r="E1413" s="149">
        <v>0</v>
      </c>
      <c r="F1413" s="150">
        <v>2300.3199999999997</v>
      </c>
      <c r="G1413" s="150">
        <v>-1922.3500000000004</v>
      </c>
      <c r="H1413" s="151">
        <v>0</v>
      </c>
    </row>
    <row r="1414" spans="1:8" ht="18" hidden="1" customHeight="1" outlineLevel="1">
      <c r="A1414" s="3" t="s">
        <v>204</v>
      </c>
      <c r="B1414" s="148"/>
      <c r="C1414" s="149">
        <v>0</v>
      </c>
      <c r="D1414" s="149">
        <v>0</v>
      </c>
      <c r="E1414" s="149">
        <v>0</v>
      </c>
      <c r="F1414" s="150">
        <v>0</v>
      </c>
      <c r="G1414" s="150">
        <v>0</v>
      </c>
      <c r="H1414" s="151">
        <v>0</v>
      </c>
    </row>
    <row r="1415" spans="1:8" ht="18" hidden="1" customHeight="1" outlineLevel="1">
      <c r="A1415" s="3" t="s">
        <v>267</v>
      </c>
      <c r="B1415" s="148"/>
      <c r="C1415" s="149">
        <v>0</v>
      </c>
      <c r="D1415" s="149">
        <v>0</v>
      </c>
      <c r="E1415" s="149">
        <v>0</v>
      </c>
      <c r="F1415" s="150">
        <v>0</v>
      </c>
      <c r="G1415" s="150">
        <v>0</v>
      </c>
      <c r="H1415" s="151">
        <v>0</v>
      </c>
    </row>
    <row r="1416" spans="1:8" ht="18" hidden="1" customHeight="1" outlineLevel="1">
      <c r="A1416" s="3" t="s">
        <v>274</v>
      </c>
      <c r="B1416" s="148"/>
      <c r="C1416" s="149">
        <v>0</v>
      </c>
      <c r="D1416" s="149">
        <v>0</v>
      </c>
      <c r="E1416" s="149">
        <v>0</v>
      </c>
      <c r="F1416" s="150">
        <v>0</v>
      </c>
      <c r="G1416" s="150">
        <v>0</v>
      </c>
      <c r="H1416" s="151">
        <v>0</v>
      </c>
    </row>
    <row r="1417" spans="1:8" ht="18" hidden="1" customHeight="1" outlineLevel="1">
      <c r="A1417" s="3" t="s">
        <v>275</v>
      </c>
      <c r="B1417" s="148"/>
      <c r="C1417" s="149">
        <v>0</v>
      </c>
      <c r="D1417" s="149">
        <v>0</v>
      </c>
      <c r="E1417" s="149">
        <v>0</v>
      </c>
      <c r="F1417" s="150">
        <v>0</v>
      </c>
      <c r="G1417" s="150">
        <v>0</v>
      </c>
      <c r="H1417" s="151">
        <v>0</v>
      </c>
    </row>
    <row r="1418" spans="1:8" ht="18" hidden="1" customHeight="1" outlineLevel="1">
      <c r="A1418" s="3" t="s">
        <v>205</v>
      </c>
      <c r="B1418" s="148"/>
      <c r="C1418" s="149">
        <v>26</v>
      </c>
      <c r="D1418" s="149">
        <v>21</v>
      </c>
      <c r="E1418" s="149">
        <v>0</v>
      </c>
      <c r="F1418" s="150">
        <v>-145106.16000000003</v>
      </c>
      <c r="G1418" s="150">
        <v>45786.67</v>
      </c>
      <c r="H1418" s="151">
        <v>0</v>
      </c>
    </row>
    <row r="1419" spans="1:8" ht="18" hidden="1" customHeight="1" outlineLevel="1">
      <c r="A1419" s="3" t="s">
        <v>206</v>
      </c>
      <c r="B1419" s="148"/>
      <c r="C1419" s="149">
        <v>1</v>
      </c>
      <c r="D1419" s="149">
        <v>3</v>
      </c>
      <c r="E1419" s="149">
        <v>0</v>
      </c>
      <c r="F1419" s="150">
        <v>0</v>
      </c>
      <c r="G1419" s="150">
        <v>545</v>
      </c>
      <c r="H1419" s="151">
        <v>0</v>
      </c>
    </row>
    <row r="1420" spans="1:8" ht="18" hidden="1" customHeight="1" outlineLevel="1">
      <c r="A1420" s="3" t="s">
        <v>268</v>
      </c>
      <c r="B1420" s="148"/>
      <c r="C1420" s="149">
        <v>0</v>
      </c>
      <c r="D1420" s="149">
        <v>0</v>
      </c>
      <c r="E1420" s="149">
        <v>0</v>
      </c>
      <c r="F1420" s="150">
        <v>0</v>
      </c>
      <c r="G1420" s="150">
        <v>0</v>
      </c>
      <c r="H1420" s="151">
        <v>0</v>
      </c>
    </row>
    <row r="1421" spans="1:8" ht="18" hidden="1" customHeight="1" outlineLevel="1">
      <c r="A1421" s="3" t="s">
        <v>207</v>
      </c>
      <c r="B1421" s="148"/>
      <c r="C1421" s="149">
        <v>5</v>
      </c>
      <c r="D1421" s="149">
        <v>10</v>
      </c>
      <c r="E1421" s="149">
        <v>0</v>
      </c>
      <c r="F1421" s="150">
        <v>184356.06</v>
      </c>
      <c r="G1421" s="150">
        <v>20026.88</v>
      </c>
      <c r="H1421" s="151">
        <v>0</v>
      </c>
    </row>
    <row r="1422" spans="1:8" ht="18" hidden="1" customHeight="1" outlineLevel="1">
      <c r="A1422" s="3" t="s">
        <v>270</v>
      </c>
      <c r="B1422" s="148"/>
      <c r="C1422" s="149">
        <v>0</v>
      </c>
      <c r="D1422" s="149">
        <v>0</v>
      </c>
      <c r="E1422" s="149">
        <v>0</v>
      </c>
      <c r="F1422" s="150">
        <v>0</v>
      </c>
      <c r="G1422" s="150">
        <v>0</v>
      </c>
      <c r="H1422" s="151">
        <v>0</v>
      </c>
    </row>
    <row r="1423" spans="1:8" ht="18" hidden="1" customHeight="1" outlineLevel="1">
      <c r="A1423" s="3" t="s">
        <v>208</v>
      </c>
      <c r="B1423" s="148"/>
      <c r="C1423" s="149">
        <v>7</v>
      </c>
      <c r="D1423" s="149">
        <v>1</v>
      </c>
      <c r="E1423" s="149">
        <v>0</v>
      </c>
      <c r="F1423" s="150">
        <v>8000</v>
      </c>
      <c r="G1423" s="150">
        <v>9120</v>
      </c>
      <c r="H1423" s="151">
        <v>0</v>
      </c>
    </row>
    <row r="1424" spans="1:8" ht="18" hidden="1" customHeight="1" outlineLevel="1">
      <c r="A1424" s="3" t="s">
        <v>209</v>
      </c>
      <c r="B1424" s="148"/>
      <c r="C1424" s="149">
        <v>1</v>
      </c>
      <c r="D1424" s="149">
        <v>1</v>
      </c>
      <c r="E1424" s="149">
        <v>0</v>
      </c>
      <c r="F1424" s="150">
        <v>72207</v>
      </c>
      <c r="G1424" s="150">
        <v>35335</v>
      </c>
      <c r="H1424" s="151">
        <v>0</v>
      </c>
    </row>
    <row r="1425" spans="1:8" ht="18" hidden="1" customHeight="1" outlineLevel="1">
      <c r="A1425" s="3" t="s">
        <v>454</v>
      </c>
      <c r="B1425" s="148"/>
      <c r="C1425" s="149">
        <v>0</v>
      </c>
      <c r="D1425" s="149">
        <v>0</v>
      </c>
      <c r="E1425" s="149">
        <v>0</v>
      </c>
      <c r="F1425" s="150">
        <v>0</v>
      </c>
      <c r="G1425" s="150">
        <v>0</v>
      </c>
      <c r="H1425" s="151">
        <v>0</v>
      </c>
    </row>
    <row r="1426" spans="1:8" ht="18" hidden="1" customHeight="1" outlineLevel="1">
      <c r="A1426" s="3" t="s">
        <v>211</v>
      </c>
      <c r="B1426" s="148"/>
      <c r="C1426" s="149">
        <v>3</v>
      </c>
      <c r="D1426" s="149">
        <v>1</v>
      </c>
      <c r="E1426" s="149">
        <v>0</v>
      </c>
      <c r="F1426" s="150">
        <v>-1855.35</v>
      </c>
      <c r="G1426" s="150">
        <v>-218.65</v>
      </c>
      <c r="H1426" s="151">
        <v>0</v>
      </c>
    </row>
    <row r="1427" spans="1:8" ht="18" hidden="1" customHeight="1" outlineLevel="1">
      <c r="A1427" s="3" t="s">
        <v>212</v>
      </c>
      <c r="B1427" s="148"/>
      <c r="C1427" s="149">
        <v>0</v>
      </c>
      <c r="D1427" s="149">
        <v>0</v>
      </c>
      <c r="E1427" s="149">
        <v>0</v>
      </c>
      <c r="F1427" s="150">
        <v>0</v>
      </c>
      <c r="G1427" s="150">
        <v>0</v>
      </c>
      <c r="H1427" s="151">
        <v>0</v>
      </c>
    </row>
    <row r="1428" spans="1:8" ht="18" hidden="1" customHeight="1" outlineLevel="1">
      <c r="A1428" s="3" t="s">
        <v>213</v>
      </c>
      <c r="B1428" s="148"/>
      <c r="C1428" s="149">
        <v>60</v>
      </c>
      <c r="D1428" s="149">
        <v>13</v>
      </c>
      <c r="E1428" s="149">
        <v>0</v>
      </c>
      <c r="F1428" s="150">
        <v>241151</v>
      </c>
      <c r="G1428" s="150">
        <v>155148</v>
      </c>
      <c r="H1428" s="151">
        <v>0</v>
      </c>
    </row>
    <row r="1429" spans="1:8" ht="18" hidden="1" customHeight="1" outlineLevel="1">
      <c r="A1429" s="3" t="s">
        <v>214</v>
      </c>
      <c r="B1429" s="148"/>
      <c r="C1429" s="149">
        <v>1</v>
      </c>
      <c r="D1429" s="149">
        <v>0</v>
      </c>
      <c r="E1429" s="149">
        <v>1</v>
      </c>
      <c r="F1429" s="150">
        <v>0</v>
      </c>
      <c r="G1429" s="150">
        <v>0</v>
      </c>
      <c r="H1429" s="151">
        <v>0</v>
      </c>
    </row>
    <row r="1430" spans="1:8" ht="18" hidden="1" customHeight="1" outlineLevel="1">
      <c r="A1430" s="3" t="s">
        <v>455</v>
      </c>
      <c r="B1430" s="148"/>
      <c r="C1430" s="149">
        <v>0</v>
      </c>
      <c r="D1430" s="149">
        <v>0</v>
      </c>
      <c r="E1430" s="149">
        <v>0</v>
      </c>
      <c r="F1430" s="150">
        <v>0</v>
      </c>
      <c r="G1430" s="150">
        <v>0</v>
      </c>
      <c r="H1430" s="151">
        <v>0</v>
      </c>
    </row>
    <row r="1431" spans="1:8" ht="18" hidden="1" customHeight="1" outlineLevel="1">
      <c r="A1431" s="3" t="s">
        <v>216</v>
      </c>
      <c r="B1431" s="148"/>
      <c r="C1431" s="149">
        <v>0</v>
      </c>
      <c r="D1431" s="149">
        <v>0</v>
      </c>
      <c r="E1431" s="149">
        <v>0</v>
      </c>
      <c r="F1431" s="150">
        <v>0</v>
      </c>
      <c r="G1431" s="150">
        <v>0</v>
      </c>
      <c r="H1431" s="151">
        <v>0</v>
      </c>
    </row>
    <row r="1432" spans="1:8" ht="18" hidden="1" customHeight="1" outlineLevel="1">
      <c r="A1432" s="3" t="s">
        <v>217</v>
      </c>
      <c r="B1432" s="148"/>
      <c r="C1432" s="149">
        <v>59</v>
      </c>
      <c r="D1432" s="149">
        <v>40</v>
      </c>
      <c r="E1432" s="149">
        <v>1</v>
      </c>
      <c r="F1432" s="150">
        <v>2722828</v>
      </c>
      <c r="G1432" s="150">
        <v>1401283</v>
      </c>
      <c r="H1432" s="151">
        <v>297231</v>
      </c>
    </row>
    <row r="1433" spans="1:8" ht="18" hidden="1" customHeight="1" outlineLevel="1">
      <c r="A1433" s="3" t="s">
        <v>218</v>
      </c>
      <c r="B1433" s="148"/>
      <c r="C1433" s="149">
        <v>42</v>
      </c>
      <c r="D1433" s="149">
        <v>34</v>
      </c>
      <c r="E1433" s="149">
        <v>4</v>
      </c>
      <c r="F1433" s="150">
        <v>286027.27</v>
      </c>
      <c r="G1433" s="150">
        <v>71351.100000000006</v>
      </c>
      <c r="H1433" s="151">
        <v>18090.66</v>
      </c>
    </row>
    <row r="1434" spans="1:8" ht="18" hidden="1" customHeight="1" outlineLevel="1">
      <c r="A1434" s="3" t="s">
        <v>219</v>
      </c>
      <c r="B1434" s="148"/>
      <c r="C1434" s="149">
        <v>0</v>
      </c>
      <c r="D1434" s="149">
        <v>0</v>
      </c>
      <c r="E1434" s="149">
        <v>0</v>
      </c>
      <c r="F1434" s="150">
        <v>0</v>
      </c>
      <c r="G1434" s="150">
        <v>-22635.88</v>
      </c>
      <c r="H1434" s="151">
        <v>0</v>
      </c>
    </row>
    <row r="1435" spans="1:8" ht="18" hidden="1" customHeight="1" outlineLevel="1">
      <c r="A1435" s="3" t="s">
        <v>220</v>
      </c>
      <c r="B1435" s="148"/>
      <c r="C1435" s="149">
        <v>38</v>
      </c>
      <c r="D1435" s="149">
        <v>34</v>
      </c>
      <c r="E1435" s="149">
        <v>4</v>
      </c>
      <c r="F1435" s="150">
        <v>266272</v>
      </c>
      <c r="G1435" s="150">
        <v>431586</v>
      </c>
      <c r="H1435" s="151">
        <v>0</v>
      </c>
    </row>
    <row r="1436" spans="1:8" ht="18" customHeight="1" collapsed="1">
      <c r="A1436" s="3"/>
      <c r="B1436" s="148" t="s">
        <v>411</v>
      </c>
      <c r="C1436" s="152">
        <f>SUM(C1412:C1435)</f>
        <v>245</v>
      </c>
      <c r="D1436" s="152">
        <f t="shared" ref="D1436:F1436" si="97">SUM(D1412:D1435)</f>
        <v>162</v>
      </c>
      <c r="E1436" s="152">
        <f t="shared" si="97"/>
        <v>10</v>
      </c>
      <c r="F1436" s="153">
        <f t="shared" si="97"/>
        <v>3636180.14</v>
      </c>
      <c r="G1436" s="153">
        <f>SUM(G1412:G1435)</f>
        <v>2145404.7700000005</v>
      </c>
      <c r="H1436" s="154">
        <f t="shared" ref="H1436" si="98">SUM(H1412:H1435)</f>
        <v>315321.65999999997</v>
      </c>
    </row>
    <row r="1437" spans="1:8" ht="18" hidden="1" customHeight="1" outlineLevel="1">
      <c r="A1437" s="3" t="s">
        <v>273</v>
      </c>
      <c r="B1437" s="148"/>
      <c r="C1437" s="149">
        <v>0</v>
      </c>
      <c r="D1437" s="149">
        <v>0</v>
      </c>
      <c r="E1437" s="149">
        <v>0</v>
      </c>
      <c r="F1437" s="150">
        <v>0</v>
      </c>
      <c r="G1437" s="150">
        <v>0</v>
      </c>
      <c r="H1437" s="151">
        <v>0</v>
      </c>
    </row>
    <row r="1438" spans="1:8" ht="18" hidden="1" customHeight="1" outlineLevel="1">
      <c r="A1438" s="3" t="s">
        <v>203</v>
      </c>
      <c r="B1438" s="148"/>
      <c r="C1438" s="149">
        <v>0</v>
      </c>
      <c r="D1438" s="149">
        <v>0</v>
      </c>
      <c r="E1438" s="149">
        <v>0</v>
      </c>
      <c r="F1438" s="150">
        <v>0</v>
      </c>
      <c r="G1438" s="150">
        <v>0</v>
      </c>
      <c r="H1438" s="151">
        <v>0</v>
      </c>
    </row>
    <row r="1439" spans="1:8" ht="18" hidden="1" customHeight="1" outlineLevel="1">
      <c r="A1439" s="3" t="s">
        <v>204</v>
      </c>
      <c r="B1439" s="148"/>
      <c r="C1439" s="149">
        <v>0</v>
      </c>
      <c r="D1439" s="149">
        <v>0</v>
      </c>
      <c r="E1439" s="149">
        <v>0</v>
      </c>
      <c r="F1439" s="150">
        <v>0</v>
      </c>
      <c r="G1439" s="150">
        <v>0</v>
      </c>
      <c r="H1439" s="151">
        <v>0</v>
      </c>
    </row>
    <row r="1440" spans="1:8" ht="18" hidden="1" customHeight="1" outlineLevel="1">
      <c r="A1440" s="3" t="s">
        <v>267</v>
      </c>
      <c r="B1440" s="148"/>
      <c r="C1440" s="149">
        <v>0</v>
      </c>
      <c r="D1440" s="149">
        <v>0</v>
      </c>
      <c r="E1440" s="149">
        <v>0</v>
      </c>
      <c r="F1440" s="150">
        <v>0</v>
      </c>
      <c r="G1440" s="150">
        <v>0</v>
      </c>
      <c r="H1440" s="151">
        <v>0</v>
      </c>
    </row>
    <row r="1441" spans="1:8" ht="18" hidden="1" customHeight="1" outlineLevel="1">
      <c r="A1441" s="3" t="s">
        <v>274</v>
      </c>
      <c r="B1441" s="148"/>
      <c r="C1441" s="149">
        <v>0</v>
      </c>
      <c r="D1441" s="149">
        <v>0</v>
      </c>
      <c r="E1441" s="149">
        <v>0</v>
      </c>
      <c r="F1441" s="150">
        <v>0</v>
      </c>
      <c r="G1441" s="150">
        <v>0</v>
      </c>
      <c r="H1441" s="151">
        <v>0</v>
      </c>
    </row>
    <row r="1442" spans="1:8" ht="18" hidden="1" customHeight="1" outlineLevel="1">
      <c r="A1442" s="3" t="s">
        <v>275</v>
      </c>
      <c r="B1442" s="148"/>
      <c r="C1442" s="149">
        <v>0</v>
      </c>
      <c r="D1442" s="149">
        <v>0</v>
      </c>
      <c r="E1442" s="149">
        <v>0</v>
      </c>
      <c r="F1442" s="150">
        <v>0</v>
      </c>
      <c r="G1442" s="150">
        <v>0</v>
      </c>
      <c r="H1442" s="151">
        <v>0</v>
      </c>
    </row>
    <row r="1443" spans="1:8" ht="18" hidden="1" customHeight="1" outlineLevel="1">
      <c r="A1443" s="3" t="s">
        <v>205</v>
      </c>
      <c r="B1443" s="148"/>
      <c r="C1443" s="149">
        <v>0</v>
      </c>
      <c r="D1443" s="149">
        <v>3</v>
      </c>
      <c r="E1443" s="149">
        <v>0</v>
      </c>
      <c r="F1443" s="150">
        <v>-708</v>
      </c>
      <c r="G1443" s="150">
        <v>-8108.12</v>
      </c>
      <c r="H1443" s="151">
        <v>0</v>
      </c>
    </row>
    <row r="1444" spans="1:8" ht="18" hidden="1" customHeight="1" outlineLevel="1">
      <c r="A1444" s="3" t="s">
        <v>206</v>
      </c>
      <c r="B1444" s="148"/>
      <c r="C1444" s="149">
        <v>0</v>
      </c>
      <c r="D1444" s="149">
        <v>0</v>
      </c>
      <c r="E1444" s="149">
        <v>0</v>
      </c>
      <c r="F1444" s="150">
        <v>0</v>
      </c>
      <c r="G1444" s="150">
        <v>0</v>
      </c>
      <c r="H1444" s="151">
        <v>0</v>
      </c>
    </row>
    <row r="1445" spans="1:8" ht="18" hidden="1" customHeight="1" outlineLevel="1">
      <c r="A1445" s="3" t="s">
        <v>268</v>
      </c>
      <c r="B1445" s="148"/>
      <c r="C1445" s="149">
        <v>0</v>
      </c>
      <c r="D1445" s="149">
        <v>0</v>
      </c>
      <c r="E1445" s="149">
        <v>0</v>
      </c>
      <c r="F1445" s="150">
        <v>0</v>
      </c>
      <c r="G1445" s="150">
        <v>0</v>
      </c>
      <c r="H1445" s="151">
        <v>0</v>
      </c>
    </row>
    <row r="1446" spans="1:8" ht="18" hidden="1" customHeight="1" outlineLevel="1">
      <c r="A1446" s="3" t="s">
        <v>207</v>
      </c>
      <c r="B1446" s="148"/>
      <c r="C1446" s="149">
        <v>0</v>
      </c>
      <c r="D1446" s="149">
        <v>1</v>
      </c>
      <c r="E1446" s="149">
        <v>0</v>
      </c>
      <c r="F1446" s="150">
        <v>0</v>
      </c>
      <c r="G1446" s="150">
        <v>1518.76</v>
      </c>
      <c r="H1446" s="151">
        <v>0</v>
      </c>
    </row>
    <row r="1447" spans="1:8" ht="18" hidden="1" customHeight="1" outlineLevel="1">
      <c r="A1447" s="3" t="s">
        <v>270</v>
      </c>
      <c r="B1447" s="148"/>
      <c r="C1447" s="149">
        <v>0</v>
      </c>
      <c r="D1447" s="149">
        <v>0</v>
      </c>
      <c r="E1447" s="149">
        <v>0</v>
      </c>
      <c r="F1447" s="150">
        <v>0</v>
      </c>
      <c r="G1447" s="150">
        <v>0</v>
      </c>
      <c r="H1447" s="151">
        <v>0</v>
      </c>
    </row>
    <row r="1448" spans="1:8" ht="18" hidden="1" customHeight="1" outlineLevel="1">
      <c r="A1448" s="3" t="s">
        <v>208</v>
      </c>
      <c r="B1448" s="148"/>
      <c r="C1448" s="149">
        <v>0</v>
      </c>
      <c r="D1448" s="149">
        <v>0</v>
      </c>
      <c r="E1448" s="149">
        <v>0</v>
      </c>
      <c r="F1448" s="150">
        <v>0</v>
      </c>
      <c r="G1448" s="150">
        <v>0</v>
      </c>
      <c r="H1448" s="151">
        <v>0</v>
      </c>
    </row>
    <row r="1449" spans="1:8" ht="18" hidden="1" customHeight="1" outlineLevel="1">
      <c r="A1449" s="3" t="s">
        <v>209</v>
      </c>
      <c r="B1449" s="148"/>
      <c r="C1449" s="149">
        <v>0</v>
      </c>
      <c r="D1449" s="149">
        <v>0</v>
      </c>
      <c r="E1449" s="149">
        <v>0</v>
      </c>
      <c r="F1449" s="150">
        <v>0</v>
      </c>
      <c r="G1449" s="150">
        <v>0</v>
      </c>
      <c r="H1449" s="151">
        <v>0</v>
      </c>
    </row>
    <row r="1450" spans="1:8" ht="18" hidden="1" customHeight="1" outlineLevel="1">
      <c r="A1450" s="3" t="s">
        <v>454</v>
      </c>
      <c r="B1450" s="148"/>
      <c r="C1450" s="149">
        <v>0</v>
      </c>
      <c r="D1450" s="149">
        <v>0</v>
      </c>
      <c r="E1450" s="149">
        <v>0</v>
      </c>
      <c r="F1450" s="150">
        <v>0</v>
      </c>
      <c r="G1450" s="150">
        <v>0</v>
      </c>
      <c r="H1450" s="151">
        <v>0</v>
      </c>
    </row>
    <row r="1451" spans="1:8" ht="18" hidden="1" customHeight="1" outlineLevel="1">
      <c r="A1451" s="3" t="s">
        <v>211</v>
      </c>
      <c r="B1451" s="148"/>
      <c r="C1451" s="149">
        <v>0</v>
      </c>
      <c r="D1451" s="149">
        <v>0</v>
      </c>
      <c r="E1451" s="149">
        <v>0</v>
      </c>
      <c r="F1451" s="150">
        <v>0</v>
      </c>
      <c r="G1451" s="150">
        <v>0</v>
      </c>
      <c r="H1451" s="151">
        <v>0</v>
      </c>
    </row>
    <row r="1452" spans="1:8" ht="18" hidden="1" customHeight="1" outlineLevel="1">
      <c r="A1452" s="3" t="s">
        <v>212</v>
      </c>
      <c r="B1452" s="148"/>
      <c r="C1452" s="149">
        <v>0</v>
      </c>
      <c r="D1452" s="149">
        <v>0</v>
      </c>
      <c r="E1452" s="149">
        <v>0</v>
      </c>
      <c r="F1452" s="150">
        <v>0</v>
      </c>
      <c r="G1452" s="150">
        <v>0</v>
      </c>
      <c r="H1452" s="151">
        <v>0</v>
      </c>
    </row>
    <row r="1453" spans="1:8" ht="18" hidden="1" customHeight="1" outlineLevel="1">
      <c r="A1453" s="3" t="s">
        <v>213</v>
      </c>
      <c r="B1453" s="148"/>
      <c r="C1453" s="149">
        <v>15</v>
      </c>
      <c r="D1453" s="149">
        <v>1</v>
      </c>
      <c r="E1453" s="149">
        <v>0</v>
      </c>
      <c r="F1453" s="150">
        <v>685</v>
      </c>
      <c r="G1453" s="150">
        <v>8</v>
      </c>
      <c r="H1453" s="151">
        <v>0</v>
      </c>
    </row>
    <row r="1454" spans="1:8" ht="18" hidden="1" customHeight="1" outlineLevel="1">
      <c r="A1454" s="3" t="s">
        <v>214</v>
      </c>
      <c r="B1454" s="148"/>
      <c r="C1454" s="149">
        <v>1</v>
      </c>
      <c r="D1454" s="149">
        <v>0</v>
      </c>
      <c r="E1454" s="149">
        <v>1</v>
      </c>
      <c r="F1454" s="150">
        <v>0</v>
      </c>
      <c r="G1454" s="150">
        <v>0</v>
      </c>
      <c r="H1454" s="151">
        <v>0</v>
      </c>
    </row>
    <row r="1455" spans="1:8" ht="18" hidden="1" customHeight="1" outlineLevel="1">
      <c r="A1455" s="3" t="s">
        <v>455</v>
      </c>
      <c r="B1455" s="148"/>
      <c r="C1455" s="149">
        <v>0</v>
      </c>
      <c r="D1455" s="149">
        <v>0</v>
      </c>
      <c r="E1455" s="149">
        <v>0</v>
      </c>
      <c r="F1455" s="150">
        <v>0</v>
      </c>
      <c r="G1455" s="150">
        <v>0</v>
      </c>
      <c r="H1455" s="151">
        <v>0</v>
      </c>
    </row>
    <row r="1456" spans="1:8" ht="18" hidden="1" customHeight="1" outlineLevel="1">
      <c r="A1456" s="3" t="s">
        <v>216</v>
      </c>
      <c r="B1456" s="148"/>
      <c r="C1456" s="149">
        <v>0</v>
      </c>
      <c r="D1456" s="149">
        <v>0</v>
      </c>
      <c r="E1456" s="149">
        <v>0</v>
      </c>
      <c r="F1456" s="150">
        <v>0</v>
      </c>
      <c r="G1456" s="150">
        <v>0</v>
      </c>
      <c r="H1456" s="151">
        <v>0</v>
      </c>
    </row>
    <row r="1457" spans="1:8" ht="18" hidden="1" customHeight="1" outlineLevel="1">
      <c r="A1457" s="3" t="s">
        <v>217</v>
      </c>
      <c r="B1457" s="148"/>
      <c r="C1457" s="149">
        <v>0</v>
      </c>
      <c r="D1457" s="149">
        <v>0</v>
      </c>
      <c r="E1457" s="149">
        <v>0</v>
      </c>
      <c r="F1457" s="150">
        <v>-124700</v>
      </c>
      <c r="G1457" s="150">
        <v>-28884</v>
      </c>
      <c r="H1457" s="151">
        <v>0</v>
      </c>
    </row>
    <row r="1458" spans="1:8" ht="18" hidden="1" customHeight="1" outlineLevel="1">
      <c r="A1458" s="3" t="s">
        <v>218</v>
      </c>
      <c r="B1458" s="148"/>
      <c r="C1458" s="149">
        <v>0</v>
      </c>
      <c r="D1458" s="149">
        <v>0</v>
      </c>
      <c r="E1458" s="149">
        <v>0</v>
      </c>
      <c r="F1458" s="150">
        <v>0</v>
      </c>
      <c r="G1458" s="150">
        <v>0</v>
      </c>
      <c r="H1458" s="151">
        <v>0</v>
      </c>
    </row>
    <row r="1459" spans="1:8" ht="18" hidden="1" customHeight="1" outlineLevel="1">
      <c r="A1459" s="3" t="s">
        <v>219</v>
      </c>
      <c r="B1459" s="148"/>
      <c r="C1459" s="149">
        <v>0</v>
      </c>
      <c r="D1459" s="149">
        <v>0</v>
      </c>
      <c r="E1459" s="149">
        <v>0</v>
      </c>
      <c r="F1459" s="150">
        <v>0</v>
      </c>
      <c r="G1459" s="150">
        <v>0</v>
      </c>
      <c r="H1459" s="151">
        <v>0</v>
      </c>
    </row>
    <row r="1460" spans="1:8" ht="18" hidden="1" customHeight="1" outlineLevel="1">
      <c r="A1460" s="3" t="s">
        <v>220</v>
      </c>
      <c r="B1460" s="148"/>
      <c r="C1460" s="149">
        <v>0</v>
      </c>
      <c r="D1460" s="149">
        <v>0</v>
      </c>
      <c r="E1460" s="149">
        <v>0</v>
      </c>
      <c r="F1460" s="150">
        <v>0</v>
      </c>
      <c r="G1460" s="150">
        <v>0</v>
      </c>
      <c r="H1460" s="151">
        <v>0</v>
      </c>
    </row>
    <row r="1461" spans="1:8" ht="18" customHeight="1" collapsed="1">
      <c r="A1461" s="3"/>
      <c r="B1461" s="148" t="s">
        <v>412</v>
      </c>
      <c r="C1461" s="152">
        <f>SUM(C1437:C1460)</f>
        <v>16</v>
      </c>
      <c r="D1461" s="152">
        <f t="shared" ref="D1461:F1461" si="99">SUM(D1437:D1460)</f>
        <v>5</v>
      </c>
      <c r="E1461" s="152">
        <f t="shared" si="99"/>
        <v>1</v>
      </c>
      <c r="F1461" s="153">
        <f t="shared" si="99"/>
        <v>-124723</v>
      </c>
      <c r="G1461" s="153">
        <f>SUM(G1437:G1460)</f>
        <v>-35465.360000000001</v>
      </c>
      <c r="H1461" s="154">
        <f t="shared" ref="H1461" si="100">SUM(H1437:H1460)</f>
        <v>0</v>
      </c>
    </row>
    <row r="1462" spans="1:8" ht="18" hidden="1" customHeight="1" outlineLevel="1">
      <c r="A1462" s="3" t="s">
        <v>273</v>
      </c>
      <c r="B1462" s="148"/>
      <c r="C1462" s="149">
        <v>0</v>
      </c>
      <c r="D1462" s="149">
        <v>0</v>
      </c>
      <c r="E1462" s="149">
        <v>0</v>
      </c>
      <c r="F1462" s="150">
        <v>0</v>
      </c>
      <c r="G1462" s="150">
        <v>0</v>
      </c>
      <c r="H1462" s="151">
        <v>0</v>
      </c>
    </row>
    <row r="1463" spans="1:8" ht="18" hidden="1" customHeight="1" outlineLevel="1">
      <c r="A1463" s="3" t="s">
        <v>203</v>
      </c>
      <c r="B1463" s="148"/>
      <c r="C1463" s="149">
        <v>9</v>
      </c>
      <c r="D1463" s="149">
        <v>15</v>
      </c>
      <c r="E1463" s="149">
        <v>0</v>
      </c>
      <c r="F1463" s="150">
        <v>29549.609999999986</v>
      </c>
      <c r="G1463" s="150">
        <v>67336.95</v>
      </c>
      <c r="H1463" s="151">
        <v>0</v>
      </c>
    </row>
    <row r="1464" spans="1:8" ht="18" hidden="1" customHeight="1" outlineLevel="1">
      <c r="A1464" s="3" t="s">
        <v>204</v>
      </c>
      <c r="B1464" s="148"/>
      <c r="C1464" s="149">
        <v>0</v>
      </c>
      <c r="D1464" s="149">
        <v>0</v>
      </c>
      <c r="E1464" s="149">
        <v>0</v>
      </c>
      <c r="F1464" s="150">
        <v>0</v>
      </c>
      <c r="G1464" s="150">
        <v>0</v>
      </c>
      <c r="H1464" s="151">
        <v>0</v>
      </c>
    </row>
    <row r="1465" spans="1:8" ht="18" hidden="1" customHeight="1" outlineLevel="1">
      <c r="A1465" s="3" t="s">
        <v>267</v>
      </c>
      <c r="B1465" s="148"/>
      <c r="C1465" s="149">
        <v>0</v>
      </c>
      <c r="D1465" s="149">
        <v>0</v>
      </c>
      <c r="E1465" s="149">
        <v>0</v>
      </c>
      <c r="F1465" s="150">
        <v>0</v>
      </c>
      <c r="G1465" s="150">
        <v>0</v>
      </c>
      <c r="H1465" s="151">
        <v>0</v>
      </c>
    </row>
    <row r="1466" spans="1:8" ht="18" hidden="1" customHeight="1" outlineLevel="1">
      <c r="A1466" s="3" t="s">
        <v>274</v>
      </c>
      <c r="B1466" s="148"/>
      <c r="C1466" s="149">
        <v>0</v>
      </c>
      <c r="D1466" s="149">
        <v>0</v>
      </c>
      <c r="E1466" s="149">
        <v>0</v>
      </c>
      <c r="F1466" s="150">
        <v>0</v>
      </c>
      <c r="G1466" s="150">
        <v>0</v>
      </c>
      <c r="H1466" s="151">
        <v>0</v>
      </c>
    </row>
    <row r="1467" spans="1:8" ht="18" hidden="1" customHeight="1" outlineLevel="1">
      <c r="A1467" s="3" t="s">
        <v>275</v>
      </c>
      <c r="B1467" s="148"/>
      <c r="C1467" s="149">
        <v>0</v>
      </c>
      <c r="D1467" s="149">
        <v>0</v>
      </c>
      <c r="E1467" s="149">
        <v>0</v>
      </c>
      <c r="F1467" s="150">
        <v>0</v>
      </c>
      <c r="G1467" s="150">
        <v>0</v>
      </c>
      <c r="H1467" s="151">
        <v>0</v>
      </c>
    </row>
    <row r="1468" spans="1:8" ht="18" hidden="1" customHeight="1" outlineLevel="1">
      <c r="A1468" s="3" t="s">
        <v>205</v>
      </c>
      <c r="B1468" s="148"/>
      <c r="C1468" s="149">
        <v>5</v>
      </c>
      <c r="D1468" s="149">
        <v>11</v>
      </c>
      <c r="E1468" s="149">
        <v>0</v>
      </c>
      <c r="F1468" s="150">
        <v>324944</v>
      </c>
      <c r="G1468" s="150">
        <v>135768.32000000001</v>
      </c>
      <c r="H1468" s="151">
        <v>0</v>
      </c>
    </row>
    <row r="1469" spans="1:8" ht="18" hidden="1" customHeight="1" outlineLevel="1">
      <c r="A1469" s="3" t="s">
        <v>206</v>
      </c>
      <c r="B1469" s="148"/>
      <c r="C1469" s="149">
        <v>1</v>
      </c>
      <c r="D1469" s="149">
        <v>4</v>
      </c>
      <c r="E1469" s="149">
        <v>0</v>
      </c>
      <c r="F1469" s="150">
        <v>-6012.38</v>
      </c>
      <c r="G1469" s="150">
        <v>703.5</v>
      </c>
      <c r="H1469" s="151">
        <v>0</v>
      </c>
    </row>
    <row r="1470" spans="1:8" ht="18" hidden="1" customHeight="1" outlineLevel="1">
      <c r="A1470" s="3" t="s">
        <v>268</v>
      </c>
      <c r="B1470" s="148"/>
      <c r="C1470" s="149">
        <v>0</v>
      </c>
      <c r="D1470" s="149">
        <v>0</v>
      </c>
      <c r="E1470" s="149">
        <v>0</v>
      </c>
      <c r="F1470" s="150">
        <v>0</v>
      </c>
      <c r="G1470" s="150">
        <v>0</v>
      </c>
      <c r="H1470" s="151">
        <v>0</v>
      </c>
    </row>
    <row r="1471" spans="1:8" ht="18" hidden="1" customHeight="1" outlineLevel="1">
      <c r="A1471" s="3" t="s">
        <v>207</v>
      </c>
      <c r="B1471" s="148"/>
      <c r="C1471" s="149">
        <v>25</v>
      </c>
      <c r="D1471" s="149">
        <v>40</v>
      </c>
      <c r="E1471" s="149">
        <v>0</v>
      </c>
      <c r="F1471" s="150">
        <v>-18020.580000000016</v>
      </c>
      <c r="G1471" s="150">
        <v>216281.15</v>
      </c>
      <c r="H1471" s="151">
        <v>0</v>
      </c>
    </row>
    <row r="1472" spans="1:8" ht="18" hidden="1" customHeight="1" outlineLevel="1">
      <c r="A1472" s="3" t="s">
        <v>270</v>
      </c>
      <c r="B1472" s="148"/>
      <c r="C1472" s="149">
        <v>0</v>
      </c>
      <c r="D1472" s="149">
        <v>0</v>
      </c>
      <c r="E1472" s="149">
        <v>0</v>
      </c>
      <c r="F1472" s="150">
        <v>0</v>
      </c>
      <c r="G1472" s="150">
        <v>0</v>
      </c>
      <c r="H1472" s="151">
        <v>0</v>
      </c>
    </row>
    <row r="1473" spans="1:8" ht="18" hidden="1" customHeight="1" outlineLevel="1">
      <c r="A1473" s="3" t="s">
        <v>208</v>
      </c>
      <c r="B1473" s="148"/>
      <c r="C1473" s="149">
        <v>0</v>
      </c>
      <c r="D1473" s="149">
        <v>0</v>
      </c>
      <c r="E1473" s="149">
        <v>0</v>
      </c>
      <c r="F1473" s="150">
        <v>0</v>
      </c>
      <c r="G1473" s="150">
        <v>0</v>
      </c>
      <c r="H1473" s="151">
        <v>0</v>
      </c>
    </row>
    <row r="1474" spans="1:8" ht="18" hidden="1" customHeight="1" outlineLevel="1">
      <c r="A1474" s="3" t="s">
        <v>209</v>
      </c>
      <c r="B1474" s="148"/>
      <c r="C1474" s="149">
        <v>0</v>
      </c>
      <c r="D1474" s="149">
        <v>0</v>
      </c>
      <c r="E1474" s="149">
        <v>0</v>
      </c>
      <c r="F1474" s="150">
        <v>0</v>
      </c>
      <c r="G1474" s="150">
        <v>0</v>
      </c>
      <c r="H1474" s="151">
        <v>0</v>
      </c>
    </row>
    <row r="1475" spans="1:8" ht="18" hidden="1" customHeight="1" outlineLevel="1">
      <c r="A1475" s="3" t="s">
        <v>454</v>
      </c>
      <c r="B1475" s="148"/>
      <c r="C1475" s="149">
        <v>0</v>
      </c>
      <c r="D1475" s="149">
        <v>0</v>
      </c>
      <c r="E1475" s="149">
        <v>0</v>
      </c>
      <c r="F1475" s="150">
        <v>0</v>
      </c>
      <c r="G1475" s="150">
        <v>0</v>
      </c>
      <c r="H1475" s="151">
        <v>0</v>
      </c>
    </row>
    <row r="1476" spans="1:8" ht="18" hidden="1" customHeight="1" outlineLevel="1">
      <c r="A1476" s="3" t="s">
        <v>211</v>
      </c>
      <c r="B1476" s="148"/>
      <c r="C1476" s="149">
        <v>1</v>
      </c>
      <c r="D1476" s="149">
        <v>2</v>
      </c>
      <c r="E1476" s="149">
        <v>0</v>
      </c>
      <c r="F1476" s="150">
        <v>-5362.69</v>
      </c>
      <c r="G1476" s="150">
        <v>0</v>
      </c>
      <c r="H1476" s="151">
        <v>0</v>
      </c>
    </row>
    <row r="1477" spans="1:8" ht="18" hidden="1" customHeight="1" outlineLevel="1">
      <c r="A1477" s="3" t="s">
        <v>212</v>
      </c>
      <c r="B1477" s="148"/>
      <c r="C1477" s="149">
        <v>0</v>
      </c>
      <c r="D1477" s="149">
        <v>0</v>
      </c>
      <c r="E1477" s="149">
        <v>0</v>
      </c>
      <c r="F1477" s="150">
        <v>0</v>
      </c>
      <c r="G1477" s="150">
        <v>0</v>
      </c>
      <c r="H1477" s="151">
        <v>0</v>
      </c>
    </row>
    <row r="1478" spans="1:8" ht="18" hidden="1" customHeight="1" outlineLevel="1">
      <c r="A1478" s="3" t="s">
        <v>213</v>
      </c>
      <c r="B1478" s="148"/>
      <c r="C1478" s="149">
        <v>11</v>
      </c>
      <c r="D1478" s="149">
        <v>4</v>
      </c>
      <c r="E1478" s="149">
        <v>0</v>
      </c>
      <c r="F1478" s="150">
        <v>477</v>
      </c>
      <c r="G1478" s="150">
        <v>25209</v>
      </c>
      <c r="H1478" s="151">
        <v>0</v>
      </c>
    </row>
    <row r="1479" spans="1:8" ht="18" hidden="1" customHeight="1" outlineLevel="1">
      <c r="A1479" s="3" t="s">
        <v>214</v>
      </c>
      <c r="B1479" s="148"/>
      <c r="C1479" s="149">
        <v>1</v>
      </c>
      <c r="D1479" s="149">
        <v>0</v>
      </c>
      <c r="E1479" s="149">
        <v>1</v>
      </c>
      <c r="F1479" s="150">
        <v>0</v>
      </c>
      <c r="G1479" s="150">
        <v>0</v>
      </c>
      <c r="H1479" s="151">
        <v>0</v>
      </c>
    </row>
    <row r="1480" spans="1:8" ht="18" hidden="1" customHeight="1" outlineLevel="1">
      <c r="A1480" s="3" t="s">
        <v>455</v>
      </c>
      <c r="B1480" s="148"/>
      <c r="C1480" s="149">
        <v>0</v>
      </c>
      <c r="D1480" s="149">
        <v>0</v>
      </c>
      <c r="E1480" s="149">
        <v>0</v>
      </c>
      <c r="F1480" s="150">
        <v>0</v>
      </c>
      <c r="G1480" s="150">
        <v>0</v>
      </c>
      <c r="H1480" s="151">
        <v>0</v>
      </c>
    </row>
    <row r="1481" spans="1:8" ht="18" hidden="1" customHeight="1" outlineLevel="1">
      <c r="A1481" s="3" t="s">
        <v>216</v>
      </c>
      <c r="B1481" s="148"/>
      <c r="C1481" s="149">
        <v>0</v>
      </c>
      <c r="D1481" s="149">
        <v>0</v>
      </c>
      <c r="E1481" s="149">
        <v>0</v>
      </c>
      <c r="F1481" s="150">
        <v>0</v>
      </c>
      <c r="G1481" s="150">
        <v>0</v>
      </c>
      <c r="H1481" s="151">
        <v>0</v>
      </c>
    </row>
    <row r="1482" spans="1:8" ht="18" hidden="1" customHeight="1" outlineLevel="1">
      <c r="A1482" s="3" t="s">
        <v>217</v>
      </c>
      <c r="B1482" s="148"/>
      <c r="C1482" s="149">
        <v>0</v>
      </c>
      <c r="D1482" s="149">
        <v>0</v>
      </c>
      <c r="E1482" s="149">
        <v>0</v>
      </c>
      <c r="F1482" s="150">
        <v>-264005</v>
      </c>
      <c r="G1482" s="150">
        <v>-41250</v>
      </c>
      <c r="H1482" s="151">
        <v>0</v>
      </c>
    </row>
    <row r="1483" spans="1:8" ht="18" hidden="1" customHeight="1" outlineLevel="1">
      <c r="A1483" s="3" t="s">
        <v>218</v>
      </c>
      <c r="B1483" s="148"/>
      <c r="C1483" s="149">
        <v>23</v>
      </c>
      <c r="D1483" s="149">
        <v>15</v>
      </c>
      <c r="E1483" s="149">
        <v>7</v>
      </c>
      <c r="F1483" s="150">
        <v>30000</v>
      </c>
      <c r="G1483" s="150">
        <v>52656.08</v>
      </c>
      <c r="H1483" s="151">
        <v>0</v>
      </c>
    </row>
    <row r="1484" spans="1:8" ht="18" hidden="1" customHeight="1" outlineLevel="1">
      <c r="A1484" s="3" t="s">
        <v>219</v>
      </c>
      <c r="B1484" s="148"/>
      <c r="C1484" s="149">
        <v>0</v>
      </c>
      <c r="D1484" s="149">
        <v>0</v>
      </c>
      <c r="E1484" s="149">
        <v>0</v>
      </c>
      <c r="F1484" s="150">
        <v>0</v>
      </c>
      <c r="G1484" s="150">
        <v>0</v>
      </c>
      <c r="H1484" s="151">
        <v>0</v>
      </c>
    </row>
    <row r="1485" spans="1:8" ht="18" hidden="1" customHeight="1" outlineLevel="1">
      <c r="A1485" s="3" t="s">
        <v>220</v>
      </c>
      <c r="B1485" s="148"/>
      <c r="C1485" s="149">
        <v>0</v>
      </c>
      <c r="D1485" s="149">
        <v>0</v>
      </c>
      <c r="E1485" s="149">
        <v>0</v>
      </c>
      <c r="F1485" s="150">
        <v>0</v>
      </c>
      <c r="G1485" s="150">
        <v>0</v>
      </c>
      <c r="H1485" s="151">
        <v>0</v>
      </c>
    </row>
    <row r="1486" spans="1:8" ht="18" customHeight="1" collapsed="1">
      <c r="A1486" s="3"/>
      <c r="B1486" s="148" t="s">
        <v>413</v>
      </c>
      <c r="C1486" s="152">
        <f>SUM(C1462:C1485)</f>
        <v>76</v>
      </c>
      <c r="D1486" s="152">
        <f t="shared" ref="D1486:F1486" si="101">SUM(D1462:D1485)</f>
        <v>91</v>
      </c>
      <c r="E1486" s="152">
        <f t="shared" si="101"/>
        <v>8</v>
      </c>
      <c r="F1486" s="153">
        <f t="shared" si="101"/>
        <v>91569.959999999963</v>
      </c>
      <c r="G1486" s="153">
        <f>SUM(G1462:G1485)</f>
        <v>456705.00000000006</v>
      </c>
      <c r="H1486" s="154">
        <f t="shared" ref="H1486" si="102">SUM(H1462:H1485)</f>
        <v>0</v>
      </c>
    </row>
    <row r="1487" spans="1:8" ht="18" customHeight="1">
      <c r="A1487" s="3"/>
      <c r="B1487" s="168" t="s">
        <v>414</v>
      </c>
      <c r="C1487" s="169"/>
      <c r="D1487" s="169"/>
      <c r="E1487" s="169"/>
      <c r="F1487" s="166"/>
      <c r="G1487" s="166"/>
      <c r="H1487" s="167"/>
    </row>
    <row r="1488" spans="1:8" ht="18" hidden="1" customHeight="1" outlineLevel="1">
      <c r="A1488" s="3" t="s">
        <v>273</v>
      </c>
      <c r="B1488" s="148"/>
      <c r="C1488" s="149">
        <v>0</v>
      </c>
      <c r="D1488" s="149">
        <v>0</v>
      </c>
      <c r="E1488" s="149">
        <v>0</v>
      </c>
      <c r="F1488" s="150">
        <v>0</v>
      </c>
      <c r="G1488" s="150">
        <v>0</v>
      </c>
      <c r="H1488" s="151">
        <v>0</v>
      </c>
    </row>
    <row r="1489" spans="1:8" ht="18" hidden="1" customHeight="1" outlineLevel="1">
      <c r="A1489" s="3" t="s">
        <v>203</v>
      </c>
      <c r="B1489" s="148"/>
      <c r="C1489" s="149">
        <v>0</v>
      </c>
      <c r="D1489" s="149">
        <v>0</v>
      </c>
      <c r="E1489" s="149">
        <v>0</v>
      </c>
      <c r="F1489" s="150">
        <v>0</v>
      </c>
      <c r="G1489" s="150">
        <v>0</v>
      </c>
      <c r="H1489" s="151">
        <v>0</v>
      </c>
    </row>
    <row r="1490" spans="1:8" ht="18" hidden="1" customHeight="1" outlineLevel="1">
      <c r="A1490" s="3" t="s">
        <v>204</v>
      </c>
      <c r="B1490" s="148"/>
      <c r="C1490" s="149">
        <v>0</v>
      </c>
      <c r="D1490" s="149">
        <v>0</v>
      </c>
      <c r="E1490" s="149">
        <v>0</v>
      </c>
      <c r="F1490" s="150">
        <v>0</v>
      </c>
      <c r="G1490" s="150">
        <v>0</v>
      </c>
      <c r="H1490" s="151">
        <v>0</v>
      </c>
    </row>
    <row r="1491" spans="1:8" ht="18" hidden="1" customHeight="1" outlineLevel="1">
      <c r="A1491" s="3" t="s">
        <v>267</v>
      </c>
      <c r="B1491" s="148"/>
      <c r="C1491" s="149">
        <v>0</v>
      </c>
      <c r="D1491" s="149">
        <v>0</v>
      </c>
      <c r="E1491" s="149">
        <v>0</v>
      </c>
      <c r="F1491" s="150">
        <v>0</v>
      </c>
      <c r="G1491" s="150">
        <v>0</v>
      </c>
      <c r="H1491" s="151">
        <v>0</v>
      </c>
    </row>
    <row r="1492" spans="1:8" ht="18" hidden="1" customHeight="1" outlineLevel="1">
      <c r="A1492" s="3" t="s">
        <v>274</v>
      </c>
      <c r="B1492" s="148"/>
      <c r="C1492" s="149">
        <v>0</v>
      </c>
      <c r="D1492" s="149">
        <v>0</v>
      </c>
      <c r="E1492" s="149">
        <v>0</v>
      </c>
      <c r="F1492" s="150">
        <v>0</v>
      </c>
      <c r="G1492" s="150">
        <v>0</v>
      </c>
      <c r="H1492" s="151">
        <v>0</v>
      </c>
    </row>
    <row r="1493" spans="1:8" ht="18" hidden="1" customHeight="1" outlineLevel="1">
      <c r="A1493" s="3" t="s">
        <v>275</v>
      </c>
      <c r="B1493" s="148"/>
      <c r="C1493" s="149">
        <v>0</v>
      </c>
      <c r="D1493" s="149">
        <v>0</v>
      </c>
      <c r="E1493" s="149">
        <v>0</v>
      </c>
      <c r="F1493" s="150">
        <v>0</v>
      </c>
      <c r="G1493" s="150">
        <v>0</v>
      </c>
      <c r="H1493" s="151">
        <v>0</v>
      </c>
    </row>
    <row r="1494" spans="1:8" ht="18" hidden="1" customHeight="1" outlineLevel="1">
      <c r="A1494" s="3" t="s">
        <v>205</v>
      </c>
      <c r="B1494" s="148"/>
      <c r="C1494" s="149">
        <v>0</v>
      </c>
      <c r="D1494" s="149">
        <v>0</v>
      </c>
      <c r="E1494" s="149">
        <v>0</v>
      </c>
      <c r="F1494" s="150">
        <v>0</v>
      </c>
      <c r="G1494" s="150">
        <v>0</v>
      </c>
      <c r="H1494" s="151">
        <v>0</v>
      </c>
    </row>
    <row r="1495" spans="1:8" ht="18" hidden="1" customHeight="1" outlineLevel="1">
      <c r="A1495" s="3" t="s">
        <v>206</v>
      </c>
      <c r="B1495" s="148"/>
      <c r="C1495" s="149">
        <v>0</v>
      </c>
      <c r="D1495" s="149">
        <v>0</v>
      </c>
      <c r="E1495" s="149">
        <v>0</v>
      </c>
      <c r="F1495" s="150">
        <v>0</v>
      </c>
      <c r="G1495" s="150">
        <v>0</v>
      </c>
      <c r="H1495" s="151">
        <v>0</v>
      </c>
    </row>
    <row r="1496" spans="1:8" ht="18" hidden="1" customHeight="1" outlineLevel="1">
      <c r="A1496" s="3" t="s">
        <v>268</v>
      </c>
      <c r="B1496" s="148"/>
      <c r="C1496" s="149">
        <v>0</v>
      </c>
      <c r="D1496" s="149">
        <v>0</v>
      </c>
      <c r="E1496" s="149">
        <v>0</v>
      </c>
      <c r="F1496" s="150">
        <v>0</v>
      </c>
      <c r="G1496" s="150">
        <v>0</v>
      </c>
      <c r="H1496" s="151">
        <v>0</v>
      </c>
    </row>
    <row r="1497" spans="1:8" ht="18" hidden="1" customHeight="1" outlineLevel="1">
      <c r="A1497" s="3" t="s">
        <v>207</v>
      </c>
      <c r="B1497" s="148"/>
      <c r="C1497" s="149">
        <v>0</v>
      </c>
      <c r="D1497" s="149">
        <v>0</v>
      </c>
      <c r="E1497" s="149">
        <v>0</v>
      </c>
      <c r="F1497" s="150">
        <v>0</v>
      </c>
      <c r="G1497" s="150">
        <v>0</v>
      </c>
      <c r="H1497" s="151">
        <v>0</v>
      </c>
    </row>
    <row r="1498" spans="1:8" ht="18" hidden="1" customHeight="1" outlineLevel="1">
      <c r="A1498" s="3" t="s">
        <v>270</v>
      </c>
      <c r="B1498" s="148"/>
      <c r="C1498" s="149">
        <v>0</v>
      </c>
      <c r="D1498" s="149">
        <v>0</v>
      </c>
      <c r="E1498" s="149">
        <v>0</v>
      </c>
      <c r="F1498" s="150">
        <v>0</v>
      </c>
      <c r="G1498" s="150">
        <v>0</v>
      </c>
      <c r="H1498" s="151">
        <v>0</v>
      </c>
    </row>
    <row r="1499" spans="1:8" ht="18" hidden="1" customHeight="1" outlineLevel="1">
      <c r="A1499" s="3" t="s">
        <v>208</v>
      </c>
      <c r="B1499" s="148"/>
      <c r="C1499" s="149">
        <v>0</v>
      </c>
      <c r="D1499" s="149">
        <v>0</v>
      </c>
      <c r="E1499" s="149">
        <v>0</v>
      </c>
      <c r="F1499" s="150">
        <v>0</v>
      </c>
      <c r="G1499" s="150">
        <v>0</v>
      </c>
      <c r="H1499" s="151">
        <v>0</v>
      </c>
    </row>
    <row r="1500" spans="1:8" ht="18" hidden="1" customHeight="1" outlineLevel="1">
      <c r="A1500" s="3" t="s">
        <v>209</v>
      </c>
      <c r="B1500" s="148"/>
      <c r="C1500" s="149">
        <v>0</v>
      </c>
      <c r="D1500" s="149">
        <v>0</v>
      </c>
      <c r="E1500" s="149">
        <v>0</v>
      </c>
      <c r="F1500" s="150">
        <v>0</v>
      </c>
      <c r="G1500" s="150">
        <v>0</v>
      </c>
      <c r="H1500" s="151">
        <v>0</v>
      </c>
    </row>
    <row r="1501" spans="1:8" ht="18" hidden="1" customHeight="1" outlineLevel="1">
      <c r="A1501" s="3" t="s">
        <v>454</v>
      </c>
      <c r="B1501" s="148"/>
      <c r="C1501" s="149">
        <v>0</v>
      </c>
      <c r="D1501" s="149">
        <v>0</v>
      </c>
      <c r="E1501" s="149">
        <v>0</v>
      </c>
      <c r="F1501" s="150">
        <v>0</v>
      </c>
      <c r="G1501" s="150">
        <v>0</v>
      </c>
      <c r="H1501" s="151">
        <v>0</v>
      </c>
    </row>
    <row r="1502" spans="1:8" ht="18" hidden="1" customHeight="1" outlineLevel="1">
      <c r="A1502" s="3" t="s">
        <v>211</v>
      </c>
      <c r="B1502" s="148"/>
      <c r="C1502" s="149">
        <v>0</v>
      </c>
      <c r="D1502" s="149">
        <v>0</v>
      </c>
      <c r="E1502" s="149">
        <v>0</v>
      </c>
      <c r="F1502" s="150">
        <v>0</v>
      </c>
      <c r="G1502" s="150">
        <v>0</v>
      </c>
      <c r="H1502" s="151">
        <v>0</v>
      </c>
    </row>
    <row r="1503" spans="1:8" ht="18" hidden="1" customHeight="1" outlineLevel="1">
      <c r="A1503" s="3" t="s">
        <v>212</v>
      </c>
      <c r="B1503" s="148"/>
      <c r="C1503" s="149">
        <v>0</v>
      </c>
      <c r="D1503" s="149">
        <v>0</v>
      </c>
      <c r="E1503" s="149">
        <v>0</v>
      </c>
      <c r="F1503" s="150">
        <v>0</v>
      </c>
      <c r="G1503" s="150">
        <v>0</v>
      </c>
      <c r="H1503" s="151">
        <v>0</v>
      </c>
    </row>
    <row r="1504" spans="1:8" ht="18" hidden="1" customHeight="1" outlineLevel="1">
      <c r="A1504" s="3" t="s">
        <v>213</v>
      </c>
      <c r="B1504" s="148"/>
      <c r="C1504" s="149">
        <v>0</v>
      </c>
      <c r="D1504" s="149">
        <v>0</v>
      </c>
      <c r="E1504" s="149">
        <v>0</v>
      </c>
      <c r="F1504" s="150">
        <v>0</v>
      </c>
      <c r="G1504" s="150">
        <v>0</v>
      </c>
      <c r="H1504" s="151">
        <v>0</v>
      </c>
    </row>
    <row r="1505" spans="1:8" ht="18" hidden="1" customHeight="1" outlineLevel="1">
      <c r="A1505" s="3" t="s">
        <v>214</v>
      </c>
      <c r="B1505" s="148"/>
      <c r="C1505" s="149">
        <v>0</v>
      </c>
      <c r="D1505" s="149">
        <v>0</v>
      </c>
      <c r="E1505" s="149">
        <v>0</v>
      </c>
      <c r="F1505" s="150">
        <v>0</v>
      </c>
      <c r="G1505" s="150">
        <v>0</v>
      </c>
      <c r="H1505" s="151">
        <v>0</v>
      </c>
    </row>
    <row r="1506" spans="1:8" ht="18" hidden="1" customHeight="1" outlineLevel="1">
      <c r="A1506" s="3" t="s">
        <v>455</v>
      </c>
      <c r="B1506" s="148"/>
      <c r="C1506" s="149">
        <v>0</v>
      </c>
      <c r="D1506" s="149">
        <v>0</v>
      </c>
      <c r="E1506" s="149">
        <v>0</v>
      </c>
      <c r="F1506" s="150">
        <v>0</v>
      </c>
      <c r="G1506" s="150">
        <v>0</v>
      </c>
      <c r="H1506" s="151">
        <v>0</v>
      </c>
    </row>
    <row r="1507" spans="1:8" ht="18" hidden="1" customHeight="1" outlineLevel="1">
      <c r="A1507" s="3" t="s">
        <v>216</v>
      </c>
      <c r="B1507" s="148"/>
      <c r="C1507" s="149">
        <v>0</v>
      </c>
      <c r="D1507" s="149">
        <v>0</v>
      </c>
      <c r="E1507" s="149">
        <v>0</v>
      </c>
      <c r="F1507" s="150">
        <v>0</v>
      </c>
      <c r="G1507" s="150">
        <v>0</v>
      </c>
      <c r="H1507" s="151">
        <v>0</v>
      </c>
    </row>
    <row r="1508" spans="1:8" ht="18" hidden="1" customHeight="1" outlineLevel="1">
      <c r="A1508" s="3" t="s">
        <v>217</v>
      </c>
      <c r="B1508" s="148"/>
      <c r="C1508" s="149">
        <v>0</v>
      </c>
      <c r="D1508" s="149">
        <v>0</v>
      </c>
      <c r="E1508" s="149">
        <v>0</v>
      </c>
      <c r="F1508" s="150">
        <v>0</v>
      </c>
      <c r="G1508" s="150">
        <v>0</v>
      </c>
      <c r="H1508" s="151">
        <v>0</v>
      </c>
    </row>
    <row r="1509" spans="1:8" ht="18" hidden="1" customHeight="1" outlineLevel="1">
      <c r="A1509" s="3" t="s">
        <v>218</v>
      </c>
      <c r="B1509" s="148"/>
      <c r="C1509" s="149">
        <v>0</v>
      </c>
      <c r="D1509" s="149">
        <v>0</v>
      </c>
      <c r="E1509" s="149">
        <v>0</v>
      </c>
      <c r="F1509" s="150">
        <v>0</v>
      </c>
      <c r="G1509" s="150">
        <v>0</v>
      </c>
      <c r="H1509" s="151">
        <v>0</v>
      </c>
    </row>
    <row r="1510" spans="1:8" ht="18" hidden="1" customHeight="1" outlineLevel="1">
      <c r="A1510" s="3" t="s">
        <v>219</v>
      </c>
      <c r="B1510" s="148"/>
      <c r="C1510" s="149">
        <v>0</v>
      </c>
      <c r="D1510" s="149">
        <v>0</v>
      </c>
      <c r="E1510" s="149">
        <v>0</v>
      </c>
      <c r="F1510" s="150">
        <v>0</v>
      </c>
      <c r="G1510" s="150">
        <v>0</v>
      </c>
      <c r="H1510" s="151">
        <v>0</v>
      </c>
    </row>
    <row r="1511" spans="1:8" ht="18" hidden="1" customHeight="1" outlineLevel="1">
      <c r="A1511" s="3" t="s">
        <v>220</v>
      </c>
      <c r="B1511" s="148"/>
      <c r="C1511" s="149">
        <v>0</v>
      </c>
      <c r="D1511" s="149">
        <v>0</v>
      </c>
      <c r="E1511" s="149">
        <v>0</v>
      </c>
      <c r="F1511" s="150">
        <v>0</v>
      </c>
      <c r="G1511" s="150">
        <v>0</v>
      </c>
      <c r="H1511" s="151">
        <v>0</v>
      </c>
    </row>
    <row r="1512" spans="1:8" collapsed="1">
      <c r="A1512" s="3"/>
      <c r="B1512" s="148" t="s">
        <v>415</v>
      </c>
      <c r="C1512" s="152">
        <f>SUM(C1488:C1511)</f>
        <v>0</v>
      </c>
      <c r="D1512" s="152">
        <f t="shared" ref="D1512:F1512" si="103">SUM(D1488:D1511)</f>
        <v>0</v>
      </c>
      <c r="E1512" s="152">
        <f t="shared" si="103"/>
        <v>0</v>
      </c>
      <c r="F1512" s="153">
        <f t="shared" si="103"/>
        <v>0</v>
      </c>
      <c r="G1512" s="153">
        <f>SUM(G1488:G1511)</f>
        <v>0</v>
      </c>
      <c r="H1512" s="154">
        <f t="shared" ref="H1512" si="104">SUM(H1488:H1511)</f>
        <v>0</v>
      </c>
    </row>
    <row r="1513" spans="1:8" ht="18" hidden="1" customHeight="1" outlineLevel="1">
      <c r="A1513" s="3" t="s">
        <v>273</v>
      </c>
      <c r="B1513" s="148"/>
      <c r="C1513" s="149">
        <v>0</v>
      </c>
      <c r="D1513" s="149">
        <v>0</v>
      </c>
      <c r="E1513" s="149">
        <v>0</v>
      </c>
      <c r="F1513" s="150">
        <v>0</v>
      </c>
      <c r="G1513" s="150">
        <v>0</v>
      </c>
      <c r="H1513" s="151">
        <v>0</v>
      </c>
    </row>
    <row r="1514" spans="1:8" ht="18" hidden="1" customHeight="1" outlineLevel="1">
      <c r="A1514" s="3" t="s">
        <v>203</v>
      </c>
      <c r="B1514" s="148"/>
      <c r="C1514" s="149">
        <v>2</v>
      </c>
      <c r="D1514" s="149">
        <v>4</v>
      </c>
      <c r="E1514" s="149">
        <v>0</v>
      </c>
      <c r="F1514" s="150">
        <v>0</v>
      </c>
      <c r="G1514" s="150">
        <v>36921.5</v>
      </c>
      <c r="H1514" s="151">
        <v>0</v>
      </c>
    </row>
    <row r="1515" spans="1:8" ht="18" hidden="1" customHeight="1" outlineLevel="1">
      <c r="A1515" s="3" t="s">
        <v>204</v>
      </c>
      <c r="B1515" s="148"/>
      <c r="C1515" s="149">
        <v>0</v>
      </c>
      <c r="D1515" s="149">
        <v>0</v>
      </c>
      <c r="E1515" s="149">
        <v>0</v>
      </c>
      <c r="F1515" s="150">
        <v>0</v>
      </c>
      <c r="G1515" s="150">
        <v>0</v>
      </c>
      <c r="H1515" s="151">
        <v>0</v>
      </c>
    </row>
    <row r="1516" spans="1:8" ht="18" hidden="1" customHeight="1" outlineLevel="1">
      <c r="A1516" s="3" t="s">
        <v>267</v>
      </c>
      <c r="B1516" s="148"/>
      <c r="C1516" s="149">
        <v>0</v>
      </c>
      <c r="D1516" s="149">
        <v>0</v>
      </c>
      <c r="E1516" s="149">
        <v>0</v>
      </c>
      <c r="F1516" s="150">
        <v>0</v>
      </c>
      <c r="G1516" s="150">
        <v>0</v>
      </c>
      <c r="H1516" s="151">
        <v>0</v>
      </c>
    </row>
    <row r="1517" spans="1:8" ht="18" hidden="1" customHeight="1" outlineLevel="1">
      <c r="A1517" s="3" t="s">
        <v>274</v>
      </c>
      <c r="B1517" s="148"/>
      <c r="C1517" s="149">
        <v>0</v>
      </c>
      <c r="D1517" s="149">
        <v>0</v>
      </c>
      <c r="E1517" s="149">
        <v>0</v>
      </c>
      <c r="F1517" s="150">
        <v>0</v>
      </c>
      <c r="G1517" s="150">
        <v>0</v>
      </c>
      <c r="H1517" s="151">
        <v>0</v>
      </c>
    </row>
    <row r="1518" spans="1:8" ht="18" hidden="1" customHeight="1" outlineLevel="1">
      <c r="A1518" s="3" t="s">
        <v>275</v>
      </c>
      <c r="B1518" s="148"/>
      <c r="C1518" s="149">
        <v>0</v>
      </c>
      <c r="D1518" s="149">
        <v>0</v>
      </c>
      <c r="E1518" s="149">
        <v>0</v>
      </c>
      <c r="F1518" s="150">
        <v>0</v>
      </c>
      <c r="G1518" s="150">
        <v>0</v>
      </c>
      <c r="H1518" s="151">
        <v>0</v>
      </c>
    </row>
    <row r="1519" spans="1:8" ht="18" hidden="1" customHeight="1" outlineLevel="1">
      <c r="A1519" s="3" t="s">
        <v>205</v>
      </c>
      <c r="B1519" s="148"/>
      <c r="C1519" s="149">
        <v>1</v>
      </c>
      <c r="D1519" s="149">
        <v>6</v>
      </c>
      <c r="E1519" s="149">
        <v>0</v>
      </c>
      <c r="F1519" s="150">
        <v>-10041.700000000001</v>
      </c>
      <c r="G1519" s="150">
        <v>228775.38</v>
      </c>
      <c r="H1519" s="151">
        <v>0</v>
      </c>
    </row>
    <row r="1520" spans="1:8" ht="18" hidden="1" customHeight="1" outlineLevel="1">
      <c r="A1520" s="3" t="s">
        <v>206</v>
      </c>
      <c r="B1520" s="148"/>
      <c r="C1520" s="149">
        <v>0</v>
      </c>
      <c r="D1520" s="149">
        <v>0</v>
      </c>
      <c r="E1520" s="149">
        <v>0</v>
      </c>
      <c r="F1520" s="150">
        <v>0</v>
      </c>
      <c r="G1520" s="150">
        <v>0</v>
      </c>
      <c r="H1520" s="151">
        <v>0</v>
      </c>
    </row>
    <row r="1521" spans="1:8" ht="18" hidden="1" customHeight="1" outlineLevel="1">
      <c r="A1521" s="3" t="s">
        <v>268</v>
      </c>
      <c r="B1521" s="148"/>
      <c r="C1521" s="149">
        <v>0</v>
      </c>
      <c r="D1521" s="149">
        <v>0</v>
      </c>
      <c r="E1521" s="149">
        <v>0</v>
      </c>
      <c r="F1521" s="150">
        <v>0</v>
      </c>
      <c r="G1521" s="150">
        <v>0</v>
      </c>
      <c r="H1521" s="151">
        <v>0</v>
      </c>
    </row>
    <row r="1522" spans="1:8" ht="18" hidden="1" customHeight="1" outlineLevel="1">
      <c r="A1522" s="3" t="s">
        <v>207</v>
      </c>
      <c r="B1522" s="148"/>
      <c r="C1522" s="149">
        <v>0</v>
      </c>
      <c r="D1522" s="149">
        <v>3</v>
      </c>
      <c r="E1522" s="149">
        <v>0</v>
      </c>
      <c r="F1522" s="150">
        <v>-1600</v>
      </c>
      <c r="G1522" s="150">
        <v>28644.5</v>
      </c>
      <c r="H1522" s="151">
        <v>0</v>
      </c>
    </row>
    <row r="1523" spans="1:8" ht="18" hidden="1" customHeight="1" outlineLevel="1">
      <c r="A1523" s="3" t="s">
        <v>270</v>
      </c>
      <c r="B1523" s="148"/>
      <c r="C1523" s="149">
        <v>1</v>
      </c>
      <c r="D1523" s="149">
        <v>1</v>
      </c>
      <c r="E1523" s="149">
        <v>0</v>
      </c>
      <c r="F1523" s="150">
        <v>13750</v>
      </c>
      <c r="G1523" s="150">
        <v>0</v>
      </c>
      <c r="H1523" s="151">
        <v>0</v>
      </c>
    </row>
    <row r="1524" spans="1:8" ht="18" hidden="1" customHeight="1" outlineLevel="1">
      <c r="A1524" s="3" t="s">
        <v>208</v>
      </c>
      <c r="B1524" s="148"/>
      <c r="C1524" s="149">
        <v>16</v>
      </c>
      <c r="D1524" s="149">
        <v>13</v>
      </c>
      <c r="E1524" s="149">
        <v>0</v>
      </c>
      <c r="F1524" s="150">
        <v>135318.23000000001</v>
      </c>
      <c r="G1524" s="150">
        <v>228059.91</v>
      </c>
      <c r="H1524" s="151">
        <v>0</v>
      </c>
    </row>
    <row r="1525" spans="1:8" ht="18" hidden="1" customHeight="1" outlineLevel="1">
      <c r="A1525" s="3" t="s">
        <v>209</v>
      </c>
      <c r="B1525" s="148"/>
      <c r="C1525" s="149">
        <v>1</v>
      </c>
      <c r="D1525" s="149">
        <v>1</v>
      </c>
      <c r="E1525" s="149">
        <v>0</v>
      </c>
      <c r="F1525" s="150">
        <v>52242</v>
      </c>
      <c r="G1525" s="150">
        <v>0</v>
      </c>
      <c r="H1525" s="151">
        <v>0</v>
      </c>
    </row>
    <row r="1526" spans="1:8" ht="18" hidden="1" customHeight="1" outlineLevel="1">
      <c r="A1526" s="3" t="s">
        <v>454</v>
      </c>
      <c r="B1526" s="148"/>
      <c r="C1526" s="149">
        <v>0</v>
      </c>
      <c r="D1526" s="149">
        <v>0</v>
      </c>
      <c r="E1526" s="149">
        <v>0</v>
      </c>
      <c r="F1526" s="150">
        <v>0</v>
      </c>
      <c r="G1526" s="150">
        <v>0</v>
      </c>
      <c r="H1526" s="151">
        <v>0</v>
      </c>
    </row>
    <row r="1527" spans="1:8" ht="18" hidden="1" customHeight="1" outlineLevel="1">
      <c r="A1527" s="3" t="s">
        <v>211</v>
      </c>
      <c r="B1527" s="148"/>
      <c r="C1527" s="149">
        <v>0</v>
      </c>
      <c r="D1527" s="149">
        <v>0</v>
      </c>
      <c r="E1527" s="149">
        <v>0</v>
      </c>
      <c r="F1527" s="150">
        <v>0</v>
      </c>
      <c r="G1527" s="150">
        <v>0</v>
      </c>
      <c r="H1527" s="151">
        <v>0</v>
      </c>
    </row>
    <row r="1528" spans="1:8" ht="18" hidden="1" customHeight="1" outlineLevel="1">
      <c r="A1528" s="3" t="s">
        <v>212</v>
      </c>
      <c r="B1528" s="148"/>
      <c r="C1528" s="149">
        <v>0</v>
      </c>
      <c r="D1528" s="149">
        <v>0</v>
      </c>
      <c r="E1528" s="149">
        <v>0</v>
      </c>
      <c r="F1528" s="150">
        <v>0</v>
      </c>
      <c r="G1528" s="150">
        <v>0</v>
      </c>
      <c r="H1528" s="151">
        <v>0</v>
      </c>
    </row>
    <row r="1529" spans="1:8" ht="18" hidden="1" customHeight="1" outlineLevel="1">
      <c r="A1529" s="3" t="s">
        <v>213</v>
      </c>
      <c r="B1529" s="148"/>
      <c r="C1529" s="149">
        <v>0</v>
      </c>
      <c r="D1529" s="149">
        <v>0</v>
      </c>
      <c r="E1529" s="149">
        <v>0</v>
      </c>
      <c r="F1529" s="150">
        <v>0</v>
      </c>
      <c r="G1529" s="150">
        <v>0</v>
      </c>
      <c r="H1529" s="151">
        <v>0</v>
      </c>
    </row>
    <row r="1530" spans="1:8" ht="18" hidden="1" customHeight="1" outlineLevel="1">
      <c r="A1530" s="3" t="s">
        <v>214</v>
      </c>
      <c r="B1530" s="148"/>
      <c r="C1530" s="149">
        <v>0</v>
      </c>
      <c r="D1530" s="149">
        <v>0</v>
      </c>
      <c r="E1530" s="149">
        <v>0</v>
      </c>
      <c r="F1530" s="150">
        <v>0</v>
      </c>
      <c r="G1530" s="150">
        <v>0</v>
      </c>
      <c r="H1530" s="151">
        <v>0</v>
      </c>
    </row>
    <row r="1531" spans="1:8" ht="18" hidden="1" customHeight="1" outlineLevel="1">
      <c r="A1531" s="3" t="s">
        <v>455</v>
      </c>
      <c r="B1531" s="148"/>
      <c r="C1531" s="149">
        <v>0</v>
      </c>
      <c r="D1531" s="149">
        <v>0</v>
      </c>
      <c r="E1531" s="149">
        <v>0</v>
      </c>
      <c r="F1531" s="150">
        <v>0</v>
      </c>
      <c r="G1531" s="150">
        <v>0</v>
      </c>
      <c r="H1531" s="151">
        <v>0</v>
      </c>
    </row>
    <row r="1532" spans="1:8" ht="18" hidden="1" customHeight="1" outlineLevel="1">
      <c r="A1532" s="3" t="s">
        <v>216</v>
      </c>
      <c r="B1532" s="148"/>
      <c r="C1532" s="149">
        <v>0</v>
      </c>
      <c r="D1532" s="149">
        <v>0</v>
      </c>
      <c r="E1532" s="149">
        <v>0</v>
      </c>
      <c r="F1532" s="150">
        <v>0</v>
      </c>
      <c r="G1532" s="150">
        <v>0</v>
      </c>
      <c r="H1532" s="151">
        <v>0</v>
      </c>
    </row>
    <row r="1533" spans="1:8" ht="18" hidden="1" customHeight="1" outlineLevel="1">
      <c r="A1533" s="3" t="s">
        <v>217</v>
      </c>
      <c r="B1533" s="148"/>
      <c r="C1533" s="149">
        <v>6</v>
      </c>
      <c r="D1533" s="149">
        <v>7</v>
      </c>
      <c r="E1533" s="149">
        <v>0</v>
      </c>
      <c r="F1533" s="150">
        <v>456343</v>
      </c>
      <c r="G1533" s="150">
        <v>96899</v>
      </c>
      <c r="H1533" s="151">
        <v>4354</v>
      </c>
    </row>
    <row r="1534" spans="1:8" ht="18" hidden="1" customHeight="1" outlineLevel="1">
      <c r="A1534" s="3" t="s">
        <v>218</v>
      </c>
      <c r="B1534" s="148"/>
      <c r="C1534" s="149">
        <v>1</v>
      </c>
      <c r="D1534" s="149">
        <v>2</v>
      </c>
      <c r="E1534" s="149">
        <v>0</v>
      </c>
      <c r="F1534" s="150">
        <v>0</v>
      </c>
      <c r="G1534" s="150">
        <v>0</v>
      </c>
      <c r="H1534" s="151">
        <v>0</v>
      </c>
    </row>
    <row r="1535" spans="1:8" ht="18" hidden="1" customHeight="1" outlineLevel="1">
      <c r="A1535" s="3" t="s">
        <v>219</v>
      </c>
      <c r="B1535" s="148"/>
      <c r="C1535" s="149">
        <v>0</v>
      </c>
      <c r="D1535" s="149">
        <v>0</v>
      </c>
      <c r="E1535" s="149">
        <v>0</v>
      </c>
      <c r="F1535" s="150">
        <v>0</v>
      </c>
      <c r="G1535" s="150">
        <v>0</v>
      </c>
      <c r="H1535" s="151">
        <v>0</v>
      </c>
    </row>
    <row r="1536" spans="1:8" ht="18" hidden="1" customHeight="1" outlineLevel="1">
      <c r="A1536" s="3" t="s">
        <v>220</v>
      </c>
      <c r="B1536" s="148"/>
      <c r="C1536" s="149">
        <v>47</v>
      </c>
      <c r="D1536" s="149">
        <v>41</v>
      </c>
      <c r="E1536" s="149">
        <v>6</v>
      </c>
      <c r="F1536" s="150">
        <v>176755</v>
      </c>
      <c r="G1536" s="150">
        <v>394236</v>
      </c>
      <c r="H1536" s="151">
        <v>0</v>
      </c>
    </row>
    <row r="1537" spans="1:8" ht="18" customHeight="1" collapsed="1">
      <c r="A1537" s="3"/>
      <c r="B1537" s="148" t="s">
        <v>416</v>
      </c>
      <c r="C1537" s="152">
        <f>SUM(C1513:C1536)</f>
        <v>75</v>
      </c>
      <c r="D1537" s="152">
        <f t="shared" ref="D1537:F1537" si="105">SUM(D1513:D1536)</f>
        <v>78</v>
      </c>
      <c r="E1537" s="152">
        <f t="shared" si="105"/>
        <v>6</v>
      </c>
      <c r="F1537" s="153">
        <f t="shared" si="105"/>
        <v>822766.53</v>
      </c>
      <c r="G1537" s="153">
        <f>SUM(G1513:G1536)</f>
        <v>1013536.29</v>
      </c>
      <c r="H1537" s="154">
        <f t="shared" ref="H1537" si="106">SUM(H1513:H1536)</f>
        <v>4354</v>
      </c>
    </row>
    <row r="1538" spans="1:8" ht="18" hidden="1" customHeight="1" outlineLevel="1">
      <c r="A1538" s="3" t="s">
        <v>273</v>
      </c>
      <c r="B1538" s="148"/>
      <c r="C1538" s="149">
        <v>0</v>
      </c>
      <c r="D1538" s="149">
        <v>0</v>
      </c>
      <c r="E1538" s="149">
        <v>0</v>
      </c>
      <c r="F1538" s="150">
        <v>0</v>
      </c>
      <c r="G1538" s="150">
        <v>0</v>
      </c>
      <c r="H1538" s="151">
        <v>0</v>
      </c>
    </row>
    <row r="1539" spans="1:8" ht="18" hidden="1" customHeight="1" outlineLevel="1">
      <c r="A1539" s="3" t="s">
        <v>203</v>
      </c>
      <c r="B1539" s="148"/>
      <c r="C1539" s="149">
        <v>0</v>
      </c>
      <c r="D1539" s="149">
        <v>0</v>
      </c>
      <c r="E1539" s="149">
        <v>0</v>
      </c>
      <c r="F1539" s="150">
        <v>0</v>
      </c>
      <c r="G1539" s="150">
        <v>0</v>
      </c>
      <c r="H1539" s="151">
        <v>0</v>
      </c>
    </row>
    <row r="1540" spans="1:8" ht="18" hidden="1" customHeight="1" outlineLevel="1">
      <c r="A1540" s="3" t="s">
        <v>204</v>
      </c>
      <c r="B1540" s="148"/>
      <c r="C1540" s="149">
        <v>2</v>
      </c>
      <c r="D1540" s="149">
        <v>2</v>
      </c>
      <c r="E1540" s="149">
        <v>0</v>
      </c>
      <c r="F1540" s="150">
        <v>7000</v>
      </c>
      <c r="G1540" s="150">
        <v>3051.02</v>
      </c>
      <c r="H1540" s="151">
        <v>0</v>
      </c>
    </row>
    <row r="1541" spans="1:8" ht="18" hidden="1" customHeight="1" outlineLevel="1">
      <c r="A1541" s="3" t="s">
        <v>267</v>
      </c>
      <c r="B1541" s="148"/>
      <c r="C1541" s="149">
        <v>0</v>
      </c>
      <c r="D1541" s="149">
        <v>0</v>
      </c>
      <c r="E1541" s="149">
        <v>0</v>
      </c>
      <c r="F1541" s="150">
        <v>0</v>
      </c>
      <c r="G1541" s="150">
        <v>0</v>
      </c>
      <c r="H1541" s="151">
        <v>0</v>
      </c>
    </row>
    <row r="1542" spans="1:8" ht="18" hidden="1" customHeight="1" outlineLevel="1">
      <c r="A1542" s="3" t="s">
        <v>274</v>
      </c>
      <c r="B1542" s="148"/>
      <c r="C1542" s="149">
        <v>0</v>
      </c>
      <c r="D1542" s="149">
        <v>0</v>
      </c>
      <c r="E1542" s="149">
        <v>0</v>
      </c>
      <c r="F1542" s="150">
        <v>0</v>
      </c>
      <c r="G1542" s="150">
        <v>0</v>
      </c>
      <c r="H1542" s="151">
        <v>0</v>
      </c>
    </row>
    <row r="1543" spans="1:8" ht="18" hidden="1" customHeight="1" outlineLevel="1">
      <c r="A1543" s="3" t="s">
        <v>275</v>
      </c>
      <c r="B1543" s="148"/>
      <c r="C1543" s="149">
        <v>0</v>
      </c>
      <c r="D1543" s="149">
        <v>0</v>
      </c>
      <c r="E1543" s="149">
        <v>0</v>
      </c>
      <c r="F1543" s="150">
        <v>0</v>
      </c>
      <c r="G1543" s="150">
        <v>0</v>
      </c>
      <c r="H1543" s="151">
        <v>0</v>
      </c>
    </row>
    <row r="1544" spans="1:8" ht="18" hidden="1" customHeight="1" outlineLevel="1">
      <c r="A1544" s="3" t="s">
        <v>205</v>
      </c>
      <c r="B1544" s="148"/>
      <c r="C1544" s="149">
        <v>0</v>
      </c>
      <c r="D1544" s="149">
        <v>1</v>
      </c>
      <c r="E1544" s="149">
        <v>0</v>
      </c>
      <c r="F1544" s="150">
        <v>0</v>
      </c>
      <c r="G1544" s="150">
        <v>5352</v>
      </c>
      <c r="H1544" s="151">
        <v>0</v>
      </c>
    </row>
    <row r="1545" spans="1:8" ht="18" hidden="1" customHeight="1" outlineLevel="1">
      <c r="A1545" s="3" t="s">
        <v>206</v>
      </c>
      <c r="B1545" s="148"/>
      <c r="C1545" s="149">
        <v>0</v>
      </c>
      <c r="D1545" s="149">
        <v>0</v>
      </c>
      <c r="E1545" s="149">
        <v>0</v>
      </c>
      <c r="F1545" s="150">
        <v>0</v>
      </c>
      <c r="G1545" s="150">
        <v>0</v>
      </c>
      <c r="H1545" s="151">
        <v>0</v>
      </c>
    </row>
    <row r="1546" spans="1:8" ht="18" hidden="1" customHeight="1" outlineLevel="1">
      <c r="A1546" s="3" t="s">
        <v>268</v>
      </c>
      <c r="B1546" s="148"/>
      <c r="C1546" s="149">
        <v>0</v>
      </c>
      <c r="D1546" s="149">
        <v>0</v>
      </c>
      <c r="E1546" s="149">
        <v>0</v>
      </c>
      <c r="F1546" s="150">
        <v>0</v>
      </c>
      <c r="G1546" s="150">
        <v>0</v>
      </c>
      <c r="H1546" s="151">
        <v>0</v>
      </c>
    </row>
    <row r="1547" spans="1:8" ht="18" hidden="1" customHeight="1" outlineLevel="1">
      <c r="A1547" s="3" t="s">
        <v>207</v>
      </c>
      <c r="B1547" s="148"/>
      <c r="C1547" s="149">
        <v>0</v>
      </c>
      <c r="D1547" s="149">
        <v>1</v>
      </c>
      <c r="E1547" s="149">
        <v>0</v>
      </c>
      <c r="F1547" s="150">
        <v>0</v>
      </c>
      <c r="G1547" s="150">
        <v>14000</v>
      </c>
      <c r="H1547" s="151">
        <v>0</v>
      </c>
    </row>
    <row r="1548" spans="1:8" ht="18" hidden="1" customHeight="1" outlineLevel="1">
      <c r="A1548" s="3" t="s">
        <v>270</v>
      </c>
      <c r="B1548" s="148"/>
      <c r="C1548" s="149">
        <v>0</v>
      </c>
      <c r="D1548" s="149">
        <v>0</v>
      </c>
      <c r="E1548" s="149">
        <v>0</v>
      </c>
      <c r="F1548" s="150">
        <v>0</v>
      </c>
      <c r="G1548" s="150">
        <v>0</v>
      </c>
      <c r="H1548" s="151">
        <v>0</v>
      </c>
    </row>
    <row r="1549" spans="1:8" ht="18" hidden="1" customHeight="1" outlineLevel="1">
      <c r="A1549" s="3" t="s">
        <v>208</v>
      </c>
      <c r="B1549" s="148"/>
      <c r="C1549" s="149">
        <v>16</v>
      </c>
      <c r="D1549" s="149">
        <v>10</v>
      </c>
      <c r="E1549" s="149">
        <v>0</v>
      </c>
      <c r="F1549" s="150">
        <v>166352.03</v>
      </c>
      <c r="G1549" s="150">
        <v>24838.57</v>
      </c>
      <c r="H1549" s="151">
        <v>0</v>
      </c>
    </row>
    <row r="1550" spans="1:8" ht="18" hidden="1" customHeight="1" outlineLevel="1">
      <c r="A1550" s="3" t="s">
        <v>209</v>
      </c>
      <c r="B1550" s="148"/>
      <c r="C1550" s="149">
        <v>4</v>
      </c>
      <c r="D1550" s="149">
        <v>3</v>
      </c>
      <c r="E1550" s="149">
        <v>0</v>
      </c>
      <c r="F1550" s="150">
        <v>52187</v>
      </c>
      <c r="G1550" s="150">
        <v>0</v>
      </c>
      <c r="H1550" s="151">
        <v>250</v>
      </c>
    </row>
    <row r="1551" spans="1:8" ht="18" hidden="1" customHeight="1" outlineLevel="1">
      <c r="A1551" s="3" t="s">
        <v>454</v>
      </c>
      <c r="B1551" s="148"/>
      <c r="C1551" s="149">
        <v>0</v>
      </c>
      <c r="D1551" s="149">
        <v>0</v>
      </c>
      <c r="E1551" s="149">
        <v>0</v>
      </c>
      <c r="F1551" s="150">
        <v>0</v>
      </c>
      <c r="G1551" s="150">
        <v>0</v>
      </c>
      <c r="H1551" s="151">
        <v>0</v>
      </c>
    </row>
    <row r="1552" spans="1:8" ht="18" hidden="1" customHeight="1" outlineLevel="1">
      <c r="A1552" s="3" t="s">
        <v>211</v>
      </c>
      <c r="B1552" s="148"/>
      <c r="C1552" s="149">
        <v>0</v>
      </c>
      <c r="D1552" s="149">
        <v>0</v>
      </c>
      <c r="E1552" s="149">
        <v>0</v>
      </c>
      <c r="F1552" s="150">
        <v>0</v>
      </c>
      <c r="G1552" s="150">
        <v>0</v>
      </c>
      <c r="H1552" s="151">
        <v>0</v>
      </c>
    </row>
    <row r="1553" spans="1:8" ht="18" hidden="1" customHeight="1" outlineLevel="1">
      <c r="A1553" s="3" t="s">
        <v>212</v>
      </c>
      <c r="B1553" s="148"/>
      <c r="C1553" s="149">
        <v>0</v>
      </c>
      <c r="D1553" s="149">
        <v>0</v>
      </c>
      <c r="E1553" s="149">
        <v>0</v>
      </c>
      <c r="F1553" s="150">
        <v>0</v>
      </c>
      <c r="G1553" s="150">
        <v>0</v>
      </c>
      <c r="H1553" s="151">
        <v>0</v>
      </c>
    </row>
    <row r="1554" spans="1:8" ht="18" hidden="1" customHeight="1" outlineLevel="1">
      <c r="A1554" s="3" t="s">
        <v>213</v>
      </c>
      <c r="B1554" s="148"/>
      <c r="C1554" s="149">
        <v>0</v>
      </c>
      <c r="D1554" s="149">
        <v>0</v>
      </c>
      <c r="E1554" s="149">
        <v>0</v>
      </c>
      <c r="F1554" s="150">
        <v>0</v>
      </c>
      <c r="G1554" s="150">
        <v>0</v>
      </c>
      <c r="H1554" s="151">
        <v>0</v>
      </c>
    </row>
    <row r="1555" spans="1:8" ht="18" hidden="1" customHeight="1" outlineLevel="1">
      <c r="A1555" s="3" t="s">
        <v>214</v>
      </c>
      <c r="B1555" s="148"/>
      <c r="C1555" s="149">
        <v>0</v>
      </c>
      <c r="D1555" s="149">
        <v>0</v>
      </c>
      <c r="E1555" s="149">
        <v>0</v>
      </c>
      <c r="F1555" s="150">
        <v>0</v>
      </c>
      <c r="G1555" s="150">
        <v>0</v>
      </c>
      <c r="H1555" s="151">
        <v>0</v>
      </c>
    </row>
    <row r="1556" spans="1:8" ht="18" hidden="1" customHeight="1" outlineLevel="1">
      <c r="A1556" s="3" t="s">
        <v>455</v>
      </c>
      <c r="B1556" s="148"/>
      <c r="C1556" s="149">
        <v>0</v>
      </c>
      <c r="D1556" s="149">
        <v>0</v>
      </c>
      <c r="E1556" s="149">
        <v>0</v>
      </c>
      <c r="F1556" s="150">
        <v>0</v>
      </c>
      <c r="G1556" s="150">
        <v>0</v>
      </c>
      <c r="H1556" s="151">
        <v>0</v>
      </c>
    </row>
    <row r="1557" spans="1:8" ht="18" hidden="1" customHeight="1" outlineLevel="1">
      <c r="A1557" s="3" t="s">
        <v>216</v>
      </c>
      <c r="B1557" s="148"/>
      <c r="C1557" s="149">
        <v>0</v>
      </c>
      <c r="D1557" s="149">
        <v>0</v>
      </c>
      <c r="E1557" s="149">
        <v>0</v>
      </c>
      <c r="F1557" s="150">
        <v>0</v>
      </c>
      <c r="G1557" s="150">
        <v>0</v>
      </c>
      <c r="H1557" s="151">
        <v>0</v>
      </c>
    </row>
    <row r="1558" spans="1:8" ht="18" hidden="1" customHeight="1" outlineLevel="1">
      <c r="A1558" s="3" t="s">
        <v>217</v>
      </c>
      <c r="B1558" s="148"/>
      <c r="C1558" s="149">
        <v>1</v>
      </c>
      <c r="D1558" s="149">
        <v>0</v>
      </c>
      <c r="E1558" s="149">
        <v>0</v>
      </c>
      <c r="F1558" s="150">
        <v>-139819</v>
      </c>
      <c r="G1558" s="150">
        <v>-22011</v>
      </c>
      <c r="H1558" s="151">
        <v>0</v>
      </c>
    </row>
    <row r="1559" spans="1:8" ht="18" hidden="1" customHeight="1" outlineLevel="1">
      <c r="A1559" s="3" t="s">
        <v>218</v>
      </c>
      <c r="B1559" s="148"/>
      <c r="C1559" s="149">
        <v>0</v>
      </c>
      <c r="D1559" s="149">
        <v>0</v>
      </c>
      <c r="E1559" s="149">
        <v>0</v>
      </c>
      <c r="F1559" s="150">
        <v>0</v>
      </c>
      <c r="G1559" s="150">
        <v>0</v>
      </c>
      <c r="H1559" s="151">
        <v>0</v>
      </c>
    </row>
    <row r="1560" spans="1:8" ht="18" hidden="1" customHeight="1" outlineLevel="1">
      <c r="A1560" s="3" t="s">
        <v>219</v>
      </c>
      <c r="B1560" s="148"/>
      <c r="C1560" s="149">
        <v>25</v>
      </c>
      <c r="D1560" s="149">
        <v>3</v>
      </c>
      <c r="E1560" s="149">
        <v>0</v>
      </c>
      <c r="F1560" s="150">
        <v>203337.46999999997</v>
      </c>
      <c r="G1560" s="150">
        <v>-127653.65999999997</v>
      </c>
      <c r="H1560" s="151">
        <v>54000</v>
      </c>
    </row>
    <row r="1561" spans="1:8" ht="18" hidden="1" customHeight="1" outlineLevel="1">
      <c r="A1561" s="3" t="s">
        <v>220</v>
      </c>
      <c r="B1561" s="148"/>
      <c r="C1561" s="149">
        <v>1</v>
      </c>
      <c r="D1561" s="149">
        <v>1</v>
      </c>
      <c r="E1561" s="149">
        <v>0</v>
      </c>
      <c r="F1561" s="150">
        <v>-7752</v>
      </c>
      <c r="G1561" s="150">
        <v>4440</v>
      </c>
      <c r="H1561" s="151">
        <v>0</v>
      </c>
    </row>
    <row r="1562" spans="1:8" ht="18" customHeight="1" collapsed="1">
      <c r="A1562" s="3"/>
      <c r="B1562" s="148" t="s">
        <v>417</v>
      </c>
      <c r="C1562" s="152">
        <f>SUM(C1538:C1561)</f>
        <v>49</v>
      </c>
      <c r="D1562" s="152">
        <f t="shared" ref="D1562:F1562" si="107">SUM(D1538:D1561)</f>
        <v>21</v>
      </c>
      <c r="E1562" s="152">
        <f t="shared" si="107"/>
        <v>0</v>
      </c>
      <c r="F1562" s="153">
        <f t="shared" si="107"/>
        <v>281305.5</v>
      </c>
      <c r="G1562" s="153">
        <f>SUM(G1538:G1561)</f>
        <v>-97983.069999999978</v>
      </c>
      <c r="H1562" s="154">
        <f t="shared" ref="H1562" si="108">SUM(H1538:H1561)</f>
        <v>54250</v>
      </c>
    </row>
    <row r="1563" spans="1:8" ht="18" hidden="1" customHeight="1" outlineLevel="1">
      <c r="A1563" s="3" t="s">
        <v>273</v>
      </c>
      <c r="B1563" s="148"/>
      <c r="C1563" s="149">
        <v>0</v>
      </c>
      <c r="D1563" s="149">
        <v>0</v>
      </c>
      <c r="E1563" s="149">
        <v>0</v>
      </c>
      <c r="F1563" s="150">
        <v>0</v>
      </c>
      <c r="G1563" s="150">
        <v>0</v>
      </c>
      <c r="H1563" s="151">
        <v>0</v>
      </c>
    </row>
    <row r="1564" spans="1:8" ht="18" hidden="1" customHeight="1" outlineLevel="1">
      <c r="A1564" s="3" t="s">
        <v>203</v>
      </c>
      <c r="B1564" s="148"/>
      <c r="C1564" s="149">
        <v>0</v>
      </c>
      <c r="D1564" s="149">
        <v>11</v>
      </c>
      <c r="E1564" s="149">
        <v>0</v>
      </c>
      <c r="F1564" s="150">
        <v>8365.2000000000007</v>
      </c>
      <c r="G1564" s="150">
        <v>67501.850000000006</v>
      </c>
      <c r="H1564" s="151">
        <v>0</v>
      </c>
    </row>
    <row r="1565" spans="1:8" ht="18" hidden="1" customHeight="1" outlineLevel="1">
      <c r="A1565" s="3" t="s">
        <v>204</v>
      </c>
      <c r="B1565" s="148"/>
      <c r="C1565" s="149">
        <v>0</v>
      </c>
      <c r="D1565" s="149">
        <v>0</v>
      </c>
      <c r="E1565" s="149">
        <v>0</v>
      </c>
      <c r="F1565" s="150">
        <v>0</v>
      </c>
      <c r="G1565" s="150">
        <v>0</v>
      </c>
      <c r="H1565" s="151">
        <v>0</v>
      </c>
    </row>
    <row r="1566" spans="1:8" ht="18" hidden="1" customHeight="1" outlineLevel="1">
      <c r="A1566" s="3" t="s">
        <v>267</v>
      </c>
      <c r="B1566" s="148"/>
      <c r="C1566" s="149">
        <v>0</v>
      </c>
      <c r="D1566" s="149">
        <v>0</v>
      </c>
      <c r="E1566" s="149">
        <v>0</v>
      </c>
      <c r="F1566" s="150">
        <v>0</v>
      </c>
      <c r="G1566" s="150">
        <v>0</v>
      </c>
      <c r="H1566" s="151">
        <v>0</v>
      </c>
    </row>
    <row r="1567" spans="1:8" ht="18" hidden="1" customHeight="1" outlineLevel="1">
      <c r="A1567" s="3" t="s">
        <v>274</v>
      </c>
      <c r="B1567" s="148"/>
      <c r="C1567" s="149">
        <v>0</v>
      </c>
      <c r="D1567" s="149">
        <v>0</v>
      </c>
      <c r="E1567" s="149">
        <v>0</v>
      </c>
      <c r="F1567" s="150">
        <v>0</v>
      </c>
      <c r="G1567" s="150">
        <v>0</v>
      </c>
      <c r="H1567" s="151">
        <v>0</v>
      </c>
    </row>
    <row r="1568" spans="1:8" ht="18" hidden="1" customHeight="1" outlineLevel="1">
      <c r="A1568" s="3" t="s">
        <v>275</v>
      </c>
      <c r="B1568" s="148"/>
      <c r="C1568" s="149">
        <v>0</v>
      </c>
      <c r="D1568" s="149">
        <v>0</v>
      </c>
      <c r="E1568" s="149">
        <v>0</v>
      </c>
      <c r="F1568" s="150">
        <v>0</v>
      </c>
      <c r="G1568" s="150">
        <v>0</v>
      </c>
      <c r="H1568" s="151">
        <v>0</v>
      </c>
    </row>
    <row r="1569" spans="1:8" ht="18" hidden="1" customHeight="1" outlineLevel="1">
      <c r="A1569" s="3" t="s">
        <v>205</v>
      </c>
      <c r="B1569" s="148"/>
      <c r="C1569" s="149">
        <v>3</v>
      </c>
      <c r="D1569" s="149">
        <v>5</v>
      </c>
      <c r="E1569" s="149">
        <v>0</v>
      </c>
      <c r="F1569" s="150">
        <v>309119.62</v>
      </c>
      <c r="G1569" s="150">
        <v>13832.24</v>
      </c>
      <c r="H1569" s="151">
        <v>0</v>
      </c>
    </row>
    <row r="1570" spans="1:8" ht="18" hidden="1" customHeight="1" outlineLevel="1">
      <c r="A1570" s="3" t="s">
        <v>206</v>
      </c>
      <c r="B1570" s="148"/>
      <c r="C1570" s="149">
        <v>0</v>
      </c>
      <c r="D1570" s="149">
        <v>1</v>
      </c>
      <c r="E1570" s="149">
        <v>0</v>
      </c>
      <c r="F1570" s="150">
        <v>0</v>
      </c>
      <c r="G1570" s="150">
        <v>9624.5</v>
      </c>
      <c r="H1570" s="151">
        <v>0</v>
      </c>
    </row>
    <row r="1571" spans="1:8" ht="18" hidden="1" customHeight="1" outlineLevel="1">
      <c r="A1571" s="3" t="s">
        <v>268</v>
      </c>
      <c r="B1571" s="148"/>
      <c r="C1571" s="149">
        <v>0</v>
      </c>
      <c r="D1571" s="149">
        <v>0</v>
      </c>
      <c r="E1571" s="149">
        <v>0</v>
      </c>
      <c r="F1571" s="150">
        <v>0</v>
      </c>
      <c r="G1571" s="150">
        <v>0</v>
      </c>
      <c r="H1571" s="151">
        <v>0</v>
      </c>
    </row>
    <row r="1572" spans="1:8" ht="18" hidden="1" customHeight="1" outlineLevel="1">
      <c r="A1572" s="3" t="s">
        <v>207</v>
      </c>
      <c r="B1572" s="148"/>
      <c r="C1572" s="149">
        <v>2</v>
      </c>
      <c r="D1572" s="149">
        <v>6</v>
      </c>
      <c r="E1572" s="149">
        <v>0</v>
      </c>
      <c r="F1572" s="150">
        <v>0</v>
      </c>
      <c r="G1572" s="150">
        <v>13286.34</v>
      </c>
      <c r="H1572" s="151">
        <v>0</v>
      </c>
    </row>
    <row r="1573" spans="1:8" ht="18" hidden="1" customHeight="1" outlineLevel="1">
      <c r="A1573" s="3" t="s">
        <v>270</v>
      </c>
      <c r="B1573" s="148"/>
      <c r="C1573" s="149">
        <v>0</v>
      </c>
      <c r="D1573" s="149">
        <v>0</v>
      </c>
      <c r="E1573" s="149">
        <v>0</v>
      </c>
      <c r="F1573" s="150">
        <v>0</v>
      </c>
      <c r="G1573" s="150">
        <v>0</v>
      </c>
      <c r="H1573" s="151">
        <v>0</v>
      </c>
    </row>
    <row r="1574" spans="1:8" ht="18" hidden="1" customHeight="1" outlineLevel="1">
      <c r="A1574" s="3" t="s">
        <v>208</v>
      </c>
      <c r="B1574" s="148"/>
      <c r="C1574" s="149">
        <v>206</v>
      </c>
      <c r="D1574" s="149">
        <v>22</v>
      </c>
      <c r="E1574" s="149">
        <v>2</v>
      </c>
      <c r="F1574" s="150">
        <v>577364.55000000005</v>
      </c>
      <c r="G1574" s="150">
        <v>224145.51</v>
      </c>
      <c r="H1574" s="151">
        <v>0</v>
      </c>
    </row>
    <row r="1575" spans="1:8" ht="18" hidden="1" customHeight="1" outlineLevel="1">
      <c r="A1575" s="3" t="s">
        <v>209</v>
      </c>
      <c r="B1575" s="148"/>
      <c r="C1575" s="149">
        <v>1</v>
      </c>
      <c r="D1575" s="149">
        <v>1</v>
      </c>
      <c r="E1575" s="149">
        <v>0</v>
      </c>
      <c r="F1575" s="150">
        <v>14671</v>
      </c>
      <c r="G1575" s="150">
        <v>0</v>
      </c>
      <c r="H1575" s="151">
        <v>0</v>
      </c>
    </row>
    <row r="1576" spans="1:8" ht="18" hidden="1" customHeight="1" outlineLevel="1">
      <c r="A1576" s="3" t="s">
        <v>454</v>
      </c>
      <c r="B1576" s="148"/>
      <c r="C1576" s="149">
        <v>0</v>
      </c>
      <c r="D1576" s="149">
        <v>0</v>
      </c>
      <c r="E1576" s="149">
        <v>0</v>
      </c>
      <c r="F1576" s="150">
        <v>0</v>
      </c>
      <c r="G1576" s="150">
        <v>0</v>
      </c>
      <c r="H1576" s="151">
        <v>0</v>
      </c>
    </row>
    <row r="1577" spans="1:8" ht="18" hidden="1" customHeight="1" outlineLevel="1">
      <c r="A1577" s="3" t="s">
        <v>211</v>
      </c>
      <c r="B1577" s="148"/>
      <c r="C1577" s="149">
        <v>0</v>
      </c>
      <c r="D1577" s="149">
        <v>0</v>
      </c>
      <c r="E1577" s="149">
        <v>0</v>
      </c>
      <c r="F1577" s="150">
        <v>0</v>
      </c>
      <c r="G1577" s="150">
        <v>0</v>
      </c>
      <c r="H1577" s="151">
        <v>0</v>
      </c>
    </row>
    <row r="1578" spans="1:8" ht="18" hidden="1" customHeight="1" outlineLevel="1">
      <c r="A1578" s="3" t="s">
        <v>212</v>
      </c>
      <c r="B1578" s="148"/>
      <c r="C1578" s="149">
        <v>0</v>
      </c>
      <c r="D1578" s="149">
        <v>0</v>
      </c>
      <c r="E1578" s="149">
        <v>0</v>
      </c>
      <c r="F1578" s="150">
        <v>0</v>
      </c>
      <c r="G1578" s="150">
        <v>0</v>
      </c>
      <c r="H1578" s="151">
        <v>0</v>
      </c>
    </row>
    <row r="1579" spans="1:8" ht="18" hidden="1" customHeight="1" outlineLevel="1">
      <c r="A1579" s="3" t="s">
        <v>213</v>
      </c>
      <c r="B1579" s="148"/>
      <c r="C1579" s="149">
        <v>0</v>
      </c>
      <c r="D1579" s="149">
        <v>0</v>
      </c>
      <c r="E1579" s="149">
        <v>0</v>
      </c>
      <c r="F1579" s="150">
        <v>0</v>
      </c>
      <c r="G1579" s="150">
        <v>0</v>
      </c>
      <c r="H1579" s="151">
        <v>0</v>
      </c>
    </row>
    <row r="1580" spans="1:8" ht="18" hidden="1" customHeight="1" outlineLevel="1">
      <c r="A1580" s="3" t="s">
        <v>214</v>
      </c>
      <c r="B1580" s="148"/>
      <c r="C1580" s="149">
        <v>0</v>
      </c>
      <c r="D1580" s="149">
        <v>0</v>
      </c>
      <c r="E1580" s="149">
        <v>0</v>
      </c>
      <c r="F1580" s="150">
        <v>0</v>
      </c>
      <c r="G1580" s="150">
        <v>0</v>
      </c>
      <c r="H1580" s="151">
        <v>0</v>
      </c>
    </row>
    <row r="1581" spans="1:8" ht="18" hidden="1" customHeight="1" outlineLevel="1">
      <c r="A1581" s="3" t="s">
        <v>455</v>
      </c>
      <c r="B1581" s="148"/>
      <c r="C1581" s="149">
        <v>0</v>
      </c>
      <c r="D1581" s="149">
        <v>0</v>
      </c>
      <c r="E1581" s="149">
        <v>0</v>
      </c>
      <c r="F1581" s="150">
        <v>0</v>
      </c>
      <c r="G1581" s="150">
        <v>0</v>
      </c>
      <c r="H1581" s="151">
        <v>0</v>
      </c>
    </row>
    <row r="1582" spans="1:8" ht="18" hidden="1" customHeight="1" outlineLevel="1">
      <c r="A1582" s="3" t="s">
        <v>216</v>
      </c>
      <c r="B1582" s="148"/>
      <c r="C1582" s="149">
        <v>0</v>
      </c>
      <c r="D1582" s="149">
        <v>0</v>
      </c>
      <c r="E1582" s="149">
        <v>0</v>
      </c>
      <c r="F1582" s="150">
        <v>0</v>
      </c>
      <c r="G1582" s="150">
        <v>0</v>
      </c>
      <c r="H1582" s="151">
        <v>0</v>
      </c>
    </row>
    <row r="1583" spans="1:8" ht="18" hidden="1" customHeight="1" outlineLevel="1">
      <c r="A1583" s="3" t="s">
        <v>217</v>
      </c>
      <c r="B1583" s="148"/>
      <c r="C1583" s="149">
        <v>2</v>
      </c>
      <c r="D1583" s="149">
        <v>2</v>
      </c>
      <c r="E1583" s="149">
        <v>0</v>
      </c>
      <c r="F1583" s="150">
        <v>119206</v>
      </c>
      <c r="G1583" s="150">
        <v>23919</v>
      </c>
      <c r="H1583" s="151">
        <v>17678</v>
      </c>
    </row>
    <row r="1584" spans="1:8" ht="18" hidden="1" customHeight="1" outlineLevel="1">
      <c r="A1584" s="3" t="s">
        <v>218</v>
      </c>
      <c r="B1584" s="148"/>
      <c r="C1584" s="149">
        <v>0</v>
      </c>
      <c r="D1584" s="149">
        <v>0</v>
      </c>
      <c r="E1584" s="149">
        <v>0</v>
      </c>
      <c r="F1584" s="150">
        <v>0</v>
      </c>
      <c r="G1584" s="150">
        <v>0</v>
      </c>
      <c r="H1584" s="151">
        <v>0</v>
      </c>
    </row>
    <row r="1585" spans="1:8" ht="18" hidden="1" customHeight="1" outlineLevel="1">
      <c r="A1585" s="3" t="s">
        <v>219</v>
      </c>
      <c r="B1585" s="148"/>
      <c r="C1585" s="149">
        <v>0</v>
      </c>
      <c r="D1585" s="149">
        <v>0</v>
      </c>
      <c r="E1585" s="149">
        <v>0</v>
      </c>
      <c r="F1585" s="150">
        <v>0</v>
      </c>
      <c r="G1585" s="150">
        <v>0</v>
      </c>
      <c r="H1585" s="151">
        <v>0</v>
      </c>
    </row>
    <row r="1586" spans="1:8" ht="18" hidden="1" customHeight="1" outlineLevel="1">
      <c r="A1586" s="3" t="s">
        <v>220</v>
      </c>
      <c r="B1586" s="148"/>
      <c r="C1586" s="149">
        <v>1</v>
      </c>
      <c r="D1586" s="149">
        <v>1</v>
      </c>
      <c r="E1586" s="149">
        <v>0</v>
      </c>
      <c r="F1586" s="150">
        <v>-39288</v>
      </c>
      <c r="G1586" s="150">
        <v>219286</v>
      </c>
      <c r="H1586" s="151">
        <v>0</v>
      </c>
    </row>
    <row r="1587" spans="1:8" ht="18" customHeight="1" collapsed="1">
      <c r="A1587" s="3"/>
      <c r="B1587" s="148" t="s">
        <v>418</v>
      </c>
      <c r="C1587" s="152">
        <f>SUM(C1563:C1586)</f>
        <v>215</v>
      </c>
      <c r="D1587" s="152">
        <f t="shared" ref="D1587:F1587" si="109">SUM(D1563:D1586)</f>
        <v>49</v>
      </c>
      <c r="E1587" s="152">
        <f t="shared" si="109"/>
        <v>2</v>
      </c>
      <c r="F1587" s="153">
        <f t="shared" si="109"/>
        <v>989438.37000000011</v>
      </c>
      <c r="G1587" s="153">
        <f>SUM(G1563:G1586)</f>
        <v>571595.43999999994</v>
      </c>
      <c r="H1587" s="154">
        <f t="shared" ref="H1587" si="110">SUM(H1563:H1586)</f>
        <v>17678</v>
      </c>
    </row>
    <row r="1588" spans="1:8" ht="18" customHeight="1">
      <c r="A1588" s="3"/>
      <c r="B1588" s="168" t="s">
        <v>419</v>
      </c>
      <c r="C1588" s="169"/>
      <c r="D1588" s="169"/>
      <c r="E1588" s="169"/>
      <c r="F1588" s="166"/>
      <c r="G1588" s="166"/>
      <c r="H1588" s="167"/>
    </row>
    <row r="1589" spans="1:8" ht="18" hidden="1" customHeight="1" outlineLevel="1">
      <c r="A1589" s="3" t="s">
        <v>273</v>
      </c>
      <c r="B1589" s="148"/>
      <c r="C1589" s="149">
        <v>0</v>
      </c>
      <c r="D1589" s="149">
        <v>0</v>
      </c>
      <c r="E1589" s="149">
        <v>0</v>
      </c>
      <c r="F1589" s="150">
        <v>0</v>
      </c>
      <c r="G1589" s="150">
        <v>0</v>
      </c>
      <c r="H1589" s="151">
        <v>0</v>
      </c>
    </row>
    <row r="1590" spans="1:8" ht="18" hidden="1" customHeight="1" outlineLevel="1">
      <c r="A1590" s="3" t="s">
        <v>203</v>
      </c>
      <c r="B1590" s="148"/>
      <c r="C1590" s="149">
        <v>0</v>
      </c>
      <c r="D1590" s="149">
        <v>0</v>
      </c>
      <c r="E1590" s="149">
        <v>0</v>
      </c>
      <c r="F1590" s="150">
        <v>0</v>
      </c>
      <c r="G1590" s="150">
        <v>0</v>
      </c>
      <c r="H1590" s="151">
        <v>0</v>
      </c>
    </row>
    <row r="1591" spans="1:8" ht="18" hidden="1" customHeight="1" outlineLevel="1">
      <c r="A1591" s="3" t="s">
        <v>204</v>
      </c>
      <c r="B1591" s="148"/>
      <c r="C1591" s="149">
        <v>0</v>
      </c>
      <c r="D1591" s="149">
        <v>0</v>
      </c>
      <c r="E1591" s="149">
        <v>0</v>
      </c>
      <c r="F1591" s="150">
        <v>0</v>
      </c>
      <c r="G1591" s="150">
        <v>0</v>
      </c>
      <c r="H1591" s="151">
        <v>0</v>
      </c>
    </row>
    <row r="1592" spans="1:8" ht="18" hidden="1" customHeight="1" outlineLevel="1">
      <c r="A1592" s="3" t="s">
        <v>267</v>
      </c>
      <c r="B1592" s="148"/>
      <c r="C1592" s="149">
        <v>0</v>
      </c>
      <c r="D1592" s="149">
        <v>0</v>
      </c>
      <c r="E1592" s="149">
        <v>0</v>
      </c>
      <c r="F1592" s="150">
        <v>0</v>
      </c>
      <c r="G1592" s="150">
        <v>0</v>
      </c>
      <c r="H1592" s="151">
        <v>0</v>
      </c>
    </row>
    <row r="1593" spans="1:8" ht="18" hidden="1" customHeight="1" outlineLevel="1">
      <c r="A1593" s="3" t="s">
        <v>274</v>
      </c>
      <c r="B1593" s="148"/>
      <c r="C1593" s="149">
        <v>0</v>
      </c>
      <c r="D1593" s="149">
        <v>0</v>
      </c>
      <c r="E1593" s="149">
        <v>0</v>
      </c>
      <c r="F1593" s="150">
        <v>0</v>
      </c>
      <c r="G1593" s="150">
        <v>0</v>
      </c>
      <c r="H1593" s="151">
        <v>0</v>
      </c>
    </row>
    <row r="1594" spans="1:8" ht="18" hidden="1" customHeight="1" outlineLevel="1">
      <c r="A1594" s="3" t="s">
        <v>275</v>
      </c>
      <c r="B1594" s="148"/>
      <c r="C1594" s="149">
        <v>0</v>
      </c>
      <c r="D1594" s="149">
        <v>0</v>
      </c>
      <c r="E1594" s="149">
        <v>0</v>
      </c>
      <c r="F1594" s="150">
        <v>0</v>
      </c>
      <c r="G1594" s="150">
        <v>0</v>
      </c>
      <c r="H1594" s="151">
        <v>0</v>
      </c>
    </row>
    <row r="1595" spans="1:8" ht="18" hidden="1" customHeight="1" outlineLevel="1">
      <c r="A1595" s="3" t="s">
        <v>205</v>
      </c>
      <c r="B1595" s="148"/>
      <c r="C1595" s="149">
        <v>0</v>
      </c>
      <c r="D1595" s="149">
        <v>0</v>
      </c>
      <c r="E1595" s="149">
        <v>0</v>
      </c>
      <c r="F1595" s="150">
        <v>0</v>
      </c>
      <c r="G1595" s="150">
        <v>0</v>
      </c>
      <c r="H1595" s="151">
        <v>0</v>
      </c>
    </row>
    <row r="1596" spans="1:8" ht="18" hidden="1" customHeight="1" outlineLevel="1">
      <c r="A1596" s="3" t="s">
        <v>206</v>
      </c>
      <c r="B1596" s="148"/>
      <c r="C1596" s="149">
        <v>0</v>
      </c>
      <c r="D1596" s="149">
        <v>0</v>
      </c>
      <c r="E1596" s="149">
        <v>0</v>
      </c>
      <c r="F1596" s="150">
        <v>0</v>
      </c>
      <c r="G1596" s="150">
        <v>0</v>
      </c>
      <c r="H1596" s="151">
        <v>0</v>
      </c>
    </row>
    <row r="1597" spans="1:8" ht="18" hidden="1" customHeight="1" outlineLevel="1">
      <c r="A1597" s="3" t="s">
        <v>268</v>
      </c>
      <c r="B1597" s="148"/>
      <c r="C1597" s="149">
        <v>0</v>
      </c>
      <c r="D1597" s="149">
        <v>0</v>
      </c>
      <c r="E1597" s="149">
        <v>0</v>
      </c>
      <c r="F1597" s="150">
        <v>0</v>
      </c>
      <c r="G1597" s="150">
        <v>0</v>
      </c>
      <c r="H1597" s="151">
        <v>0</v>
      </c>
    </row>
    <row r="1598" spans="1:8" ht="18" hidden="1" customHeight="1" outlineLevel="1">
      <c r="A1598" s="3" t="s">
        <v>207</v>
      </c>
      <c r="B1598" s="148"/>
      <c r="C1598" s="149">
        <v>0</v>
      </c>
      <c r="D1598" s="149">
        <v>0</v>
      </c>
      <c r="E1598" s="149">
        <v>0</v>
      </c>
      <c r="F1598" s="150">
        <v>0</v>
      </c>
      <c r="G1598" s="150">
        <v>0</v>
      </c>
      <c r="H1598" s="151">
        <v>0</v>
      </c>
    </row>
    <row r="1599" spans="1:8" ht="18" hidden="1" customHeight="1" outlineLevel="1">
      <c r="A1599" s="3" t="s">
        <v>270</v>
      </c>
      <c r="B1599" s="148"/>
      <c r="C1599" s="149">
        <v>0</v>
      </c>
      <c r="D1599" s="149">
        <v>0</v>
      </c>
      <c r="E1599" s="149">
        <v>0</v>
      </c>
      <c r="F1599" s="150">
        <v>0</v>
      </c>
      <c r="G1599" s="150">
        <v>0</v>
      </c>
      <c r="H1599" s="151">
        <v>0</v>
      </c>
    </row>
    <row r="1600" spans="1:8" ht="18" hidden="1" customHeight="1" outlineLevel="1">
      <c r="A1600" s="3" t="s">
        <v>208</v>
      </c>
      <c r="B1600" s="148"/>
      <c r="C1600" s="149">
        <v>0</v>
      </c>
      <c r="D1600" s="149">
        <v>0</v>
      </c>
      <c r="E1600" s="149">
        <v>0</v>
      </c>
      <c r="F1600" s="150">
        <v>0</v>
      </c>
      <c r="G1600" s="150">
        <v>0</v>
      </c>
      <c r="H1600" s="151">
        <v>0</v>
      </c>
    </row>
    <row r="1601" spans="1:8" ht="18" hidden="1" customHeight="1" outlineLevel="1">
      <c r="A1601" s="3" t="s">
        <v>209</v>
      </c>
      <c r="B1601" s="148"/>
      <c r="C1601" s="149">
        <v>0</v>
      </c>
      <c r="D1601" s="149">
        <v>0</v>
      </c>
      <c r="E1601" s="149">
        <v>0</v>
      </c>
      <c r="F1601" s="150">
        <v>0</v>
      </c>
      <c r="G1601" s="150">
        <v>0</v>
      </c>
      <c r="H1601" s="151">
        <v>0</v>
      </c>
    </row>
    <row r="1602" spans="1:8" ht="18" hidden="1" customHeight="1" outlineLevel="1">
      <c r="A1602" s="3" t="s">
        <v>454</v>
      </c>
      <c r="B1602" s="148"/>
      <c r="C1602" s="149">
        <v>0</v>
      </c>
      <c r="D1602" s="149">
        <v>0</v>
      </c>
      <c r="E1602" s="149">
        <v>0</v>
      </c>
      <c r="F1602" s="150">
        <v>0</v>
      </c>
      <c r="G1602" s="150">
        <v>0</v>
      </c>
      <c r="H1602" s="151">
        <v>0</v>
      </c>
    </row>
    <row r="1603" spans="1:8" ht="18" hidden="1" customHeight="1" outlineLevel="1">
      <c r="A1603" s="3" t="s">
        <v>211</v>
      </c>
      <c r="B1603" s="148"/>
      <c r="C1603" s="149">
        <v>0</v>
      </c>
      <c r="D1603" s="149">
        <v>0</v>
      </c>
      <c r="E1603" s="149">
        <v>0</v>
      </c>
      <c r="F1603" s="150">
        <v>0</v>
      </c>
      <c r="G1603" s="150">
        <v>0</v>
      </c>
      <c r="H1603" s="151">
        <v>0</v>
      </c>
    </row>
    <row r="1604" spans="1:8" ht="18" hidden="1" customHeight="1" outlineLevel="1">
      <c r="A1604" s="3" t="s">
        <v>212</v>
      </c>
      <c r="B1604" s="148"/>
      <c r="C1604" s="149">
        <v>0</v>
      </c>
      <c r="D1604" s="149">
        <v>0</v>
      </c>
      <c r="E1604" s="149">
        <v>0</v>
      </c>
      <c r="F1604" s="150">
        <v>0</v>
      </c>
      <c r="G1604" s="150">
        <v>0</v>
      </c>
      <c r="H1604" s="151">
        <v>0</v>
      </c>
    </row>
    <row r="1605" spans="1:8" ht="18" hidden="1" customHeight="1" outlineLevel="1">
      <c r="A1605" s="3" t="s">
        <v>213</v>
      </c>
      <c r="B1605" s="148"/>
      <c r="C1605" s="149">
        <v>0</v>
      </c>
      <c r="D1605" s="149">
        <v>0</v>
      </c>
      <c r="E1605" s="149">
        <v>0</v>
      </c>
      <c r="F1605" s="150">
        <v>0</v>
      </c>
      <c r="G1605" s="150">
        <v>0</v>
      </c>
      <c r="H1605" s="151">
        <v>0</v>
      </c>
    </row>
    <row r="1606" spans="1:8" ht="18" hidden="1" customHeight="1" outlineLevel="1">
      <c r="A1606" s="3" t="s">
        <v>214</v>
      </c>
      <c r="B1606" s="148"/>
      <c r="C1606" s="149">
        <v>0</v>
      </c>
      <c r="D1606" s="149">
        <v>0</v>
      </c>
      <c r="E1606" s="149">
        <v>0</v>
      </c>
      <c r="F1606" s="150">
        <v>0</v>
      </c>
      <c r="G1606" s="150">
        <v>0</v>
      </c>
      <c r="H1606" s="151">
        <v>0</v>
      </c>
    </row>
    <row r="1607" spans="1:8" ht="18" hidden="1" customHeight="1" outlineLevel="1">
      <c r="A1607" s="3" t="s">
        <v>455</v>
      </c>
      <c r="B1607" s="148"/>
      <c r="C1607" s="149">
        <v>0</v>
      </c>
      <c r="D1607" s="149">
        <v>0</v>
      </c>
      <c r="E1607" s="149">
        <v>0</v>
      </c>
      <c r="F1607" s="150">
        <v>0</v>
      </c>
      <c r="G1607" s="150">
        <v>0</v>
      </c>
      <c r="H1607" s="151">
        <v>0</v>
      </c>
    </row>
    <row r="1608" spans="1:8" ht="18" hidden="1" customHeight="1" outlineLevel="1">
      <c r="A1608" s="3" t="s">
        <v>216</v>
      </c>
      <c r="B1608" s="148"/>
      <c r="C1608" s="149">
        <v>0</v>
      </c>
      <c r="D1608" s="149">
        <v>0</v>
      </c>
      <c r="E1608" s="149">
        <v>0</v>
      </c>
      <c r="F1608" s="150">
        <v>0</v>
      </c>
      <c r="G1608" s="150">
        <v>0</v>
      </c>
      <c r="H1608" s="151">
        <v>0</v>
      </c>
    </row>
    <row r="1609" spans="1:8" ht="18" hidden="1" customHeight="1" outlineLevel="1">
      <c r="A1609" s="3" t="s">
        <v>217</v>
      </c>
      <c r="B1609" s="148"/>
      <c r="C1609" s="149">
        <v>0</v>
      </c>
      <c r="D1609" s="149">
        <v>0</v>
      </c>
      <c r="E1609" s="149">
        <v>0</v>
      </c>
      <c r="F1609" s="150">
        <v>0</v>
      </c>
      <c r="G1609" s="150">
        <v>0</v>
      </c>
      <c r="H1609" s="151">
        <v>0</v>
      </c>
    </row>
    <row r="1610" spans="1:8" ht="18" hidden="1" customHeight="1" outlineLevel="1">
      <c r="A1610" s="3" t="s">
        <v>218</v>
      </c>
      <c r="B1610" s="148"/>
      <c r="C1610" s="149">
        <v>0</v>
      </c>
      <c r="D1610" s="149">
        <v>0</v>
      </c>
      <c r="E1610" s="149">
        <v>0</v>
      </c>
      <c r="F1610" s="150">
        <v>0</v>
      </c>
      <c r="G1610" s="150">
        <v>0</v>
      </c>
      <c r="H1610" s="151">
        <v>0</v>
      </c>
    </row>
    <row r="1611" spans="1:8" ht="18" hidden="1" customHeight="1" outlineLevel="1">
      <c r="A1611" s="3" t="s">
        <v>219</v>
      </c>
      <c r="B1611" s="148"/>
      <c r="C1611" s="149">
        <v>0</v>
      </c>
      <c r="D1611" s="149">
        <v>0</v>
      </c>
      <c r="E1611" s="149">
        <v>0</v>
      </c>
      <c r="F1611" s="150">
        <v>0</v>
      </c>
      <c r="G1611" s="150">
        <v>0</v>
      </c>
      <c r="H1611" s="151">
        <v>0</v>
      </c>
    </row>
    <row r="1612" spans="1:8" ht="18" hidden="1" customHeight="1" outlineLevel="1">
      <c r="A1612" s="3" t="s">
        <v>220</v>
      </c>
      <c r="B1612" s="148"/>
      <c r="C1612" s="149">
        <v>0</v>
      </c>
      <c r="D1612" s="149">
        <v>0</v>
      </c>
      <c r="E1612" s="149">
        <v>0</v>
      </c>
      <c r="F1612" s="150">
        <v>0</v>
      </c>
      <c r="G1612" s="150">
        <v>0</v>
      </c>
      <c r="H1612" s="151">
        <v>0</v>
      </c>
    </row>
    <row r="1613" spans="1:8" collapsed="1">
      <c r="A1613" s="3"/>
      <c r="B1613" s="148" t="s">
        <v>420</v>
      </c>
      <c r="C1613" s="152">
        <f>SUM(C1589:C1612)</f>
        <v>0</v>
      </c>
      <c r="D1613" s="152">
        <f t="shared" ref="D1613:F1613" si="111">SUM(D1589:D1612)</f>
        <v>0</v>
      </c>
      <c r="E1613" s="152">
        <f t="shared" si="111"/>
        <v>0</v>
      </c>
      <c r="F1613" s="153">
        <f t="shared" si="111"/>
        <v>0</v>
      </c>
      <c r="G1613" s="153">
        <f>SUM(G1589:G1612)</f>
        <v>0</v>
      </c>
      <c r="H1613" s="154">
        <f t="shared" ref="H1613" si="112">SUM(H1589:H1612)</f>
        <v>0</v>
      </c>
    </row>
    <row r="1614" spans="1:8" ht="18" hidden="1" customHeight="1" outlineLevel="1">
      <c r="A1614" s="3" t="s">
        <v>273</v>
      </c>
      <c r="B1614" s="148"/>
      <c r="C1614" s="149">
        <v>0</v>
      </c>
      <c r="D1614" s="149">
        <v>0</v>
      </c>
      <c r="E1614" s="149">
        <v>0</v>
      </c>
      <c r="F1614" s="150">
        <v>0</v>
      </c>
      <c r="G1614" s="150">
        <v>0</v>
      </c>
      <c r="H1614" s="151">
        <v>0</v>
      </c>
    </row>
    <row r="1615" spans="1:8" ht="18" hidden="1" customHeight="1" outlineLevel="1">
      <c r="A1615" s="3" t="s">
        <v>203</v>
      </c>
      <c r="B1615" s="148"/>
      <c r="C1615" s="149">
        <v>2</v>
      </c>
      <c r="D1615" s="149">
        <v>5</v>
      </c>
      <c r="E1615" s="149">
        <v>0</v>
      </c>
      <c r="F1615" s="150">
        <v>151630.19</v>
      </c>
      <c r="G1615" s="150">
        <v>7919.6100000000006</v>
      </c>
      <c r="H1615" s="151">
        <v>0</v>
      </c>
    </row>
    <row r="1616" spans="1:8" ht="18" hidden="1" customHeight="1" outlineLevel="1">
      <c r="A1616" s="3" t="s">
        <v>204</v>
      </c>
      <c r="B1616" s="148"/>
      <c r="C1616" s="149">
        <v>0</v>
      </c>
      <c r="D1616" s="149">
        <v>0</v>
      </c>
      <c r="E1616" s="149">
        <v>0</v>
      </c>
      <c r="F1616" s="150">
        <v>0</v>
      </c>
      <c r="G1616" s="150">
        <v>0</v>
      </c>
      <c r="H1616" s="151">
        <v>0</v>
      </c>
    </row>
    <row r="1617" spans="1:8" ht="18" hidden="1" customHeight="1" outlineLevel="1">
      <c r="A1617" s="3" t="s">
        <v>267</v>
      </c>
      <c r="B1617" s="148"/>
      <c r="C1617" s="149">
        <v>0</v>
      </c>
      <c r="D1617" s="149">
        <v>0</v>
      </c>
      <c r="E1617" s="149">
        <v>0</v>
      </c>
      <c r="F1617" s="150">
        <v>0</v>
      </c>
      <c r="G1617" s="150">
        <v>0</v>
      </c>
      <c r="H1617" s="151">
        <v>0</v>
      </c>
    </row>
    <row r="1618" spans="1:8" ht="18" hidden="1" customHeight="1" outlineLevel="1">
      <c r="A1618" s="3" t="s">
        <v>274</v>
      </c>
      <c r="B1618" s="148"/>
      <c r="C1618" s="149">
        <v>0</v>
      </c>
      <c r="D1618" s="149">
        <v>0</v>
      </c>
      <c r="E1618" s="149">
        <v>0</v>
      </c>
      <c r="F1618" s="150">
        <v>0</v>
      </c>
      <c r="G1618" s="150">
        <v>0</v>
      </c>
      <c r="H1618" s="151">
        <v>0</v>
      </c>
    </row>
    <row r="1619" spans="1:8" ht="18" hidden="1" customHeight="1" outlineLevel="1">
      <c r="A1619" s="3" t="s">
        <v>275</v>
      </c>
      <c r="B1619" s="148"/>
      <c r="C1619" s="149">
        <v>0</v>
      </c>
      <c r="D1619" s="149">
        <v>0</v>
      </c>
      <c r="E1619" s="149">
        <v>0</v>
      </c>
      <c r="F1619" s="150">
        <v>0</v>
      </c>
      <c r="G1619" s="150">
        <v>0</v>
      </c>
      <c r="H1619" s="151">
        <v>0</v>
      </c>
    </row>
    <row r="1620" spans="1:8" ht="18" hidden="1" customHeight="1" outlineLevel="1">
      <c r="A1620" s="3" t="s">
        <v>205</v>
      </c>
      <c r="B1620" s="148"/>
      <c r="C1620" s="149">
        <v>4</v>
      </c>
      <c r="D1620" s="149">
        <v>5</v>
      </c>
      <c r="E1620" s="149">
        <v>0</v>
      </c>
      <c r="F1620" s="150">
        <v>-3750</v>
      </c>
      <c r="G1620" s="150">
        <v>25360</v>
      </c>
      <c r="H1620" s="151">
        <v>0</v>
      </c>
    </row>
    <row r="1621" spans="1:8" ht="18" hidden="1" customHeight="1" outlineLevel="1">
      <c r="A1621" s="3" t="s">
        <v>206</v>
      </c>
      <c r="B1621" s="148"/>
      <c r="C1621" s="149">
        <v>2</v>
      </c>
      <c r="D1621" s="149">
        <v>3</v>
      </c>
      <c r="E1621" s="149">
        <v>0</v>
      </c>
      <c r="F1621" s="150">
        <v>-25000</v>
      </c>
      <c r="G1621" s="150">
        <v>19820</v>
      </c>
      <c r="H1621" s="151">
        <v>0</v>
      </c>
    </row>
    <row r="1622" spans="1:8" ht="18" hidden="1" customHeight="1" outlineLevel="1">
      <c r="A1622" s="3" t="s">
        <v>268</v>
      </c>
      <c r="B1622" s="148"/>
      <c r="C1622" s="149">
        <v>0</v>
      </c>
      <c r="D1622" s="149">
        <v>0</v>
      </c>
      <c r="E1622" s="149">
        <v>0</v>
      </c>
      <c r="F1622" s="150">
        <v>0</v>
      </c>
      <c r="G1622" s="150">
        <v>0</v>
      </c>
      <c r="H1622" s="151">
        <v>0</v>
      </c>
    </row>
    <row r="1623" spans="1:8" ht="18" hidden="1" customHeight="1" outlineLevel="1">
      <c r="A1623" s="3" t="s">
        <v>207</v>
      </c>
      <c r="B1623" s="148"/>
      <c r="C1623" s="149">
        <v>6</v>
      </c>
      <c r="D1623" s="149">
        <v>11</v>
      </c>
      <c r="E1623" s="149">
        <v>0</v>
      </c>
      <c r="F1623" s="150">
        <v>421964.86</v>
      </c>
      <c r="G1623" s="150">
        <v>-27611.410000000003</v>
      </c>
      <c r="H1623" s="151">
        <v>0</v>
      </c>
    </row>
    <row r="1624" spans="1:8" ht="18" hidden="1" customHeight="1" outlineLevel="1">
      <c r="A1624" s="3" t="s">
        <v>270</v>
      </c>
      <c r="B1624" s="148"/>
      <c r="C1624" s="149">
        <v>0</v>
      </c>
      <c r="D1624" s="149">
        <v>0</v>
      </c>
      <c r="E1624" s="149">
        <v>0</v>
      </c>
      <c r="F1624" s="150">
        <v>0</v>
      </c>
      <c r="G1624" s="150">
        <v>0</v>
      </c>
      <c r="H1624" s="151">
        <v>0</v>
      </c>
    </row>
    <row r="1625" spans="1:8" ht="18" hidden="1" customHeight="1" outlineLevel="1">
      <c r="A1625" s="3" t="s">
        <v>208</v>
      </c>
      <c r="B1625" s="148"/>
      <c r="C1625" s="149">
        <v>5</v>
      </c>
      <c r="D1625" s="149">
        <v>4</v>
      </c>
      <c r="E1625" s="149">
        <v>0</v>
      </c>
      <c r="F1625" s="150">
        <v>55492</v>
      </c>
      <c r="G1625" s="150">
        <v>115504.9</v>
      </c>
      <c r="H1625" s="151">
        <v>0</v>
      </c>
    </row>
    <row r="1626" spans="1:8" ht="18" hidden="1" customHeight="1" outlineLevel="1">
      <c r="A1626" s="3" t="s">
        <v>209</v>
      </c>
      <c r="B1626" s="148"/>
      <c r="C1626" s="149">
        <v>0</v>
      </c>
      <c r="D1626" s="149">
        <v>0</v>
      </c>
      <c r="E1626" s="149">
        <v>0</v>
      </c>
      <c r="F1626" s="150">
        <v>0</v>
      </c>
      <c r="G1626" s="150">
        <v>0</v>
      </c>
      <c r="H1626" s="151">
        <v>0</v>
      </c>
    </row>
    <row r="1627" spans="1:8" ht="18" hidden="1" customHeight="1" outlineLevel="1">
      <c r="A1627" s="3" t="s">
        <v>454</v>
      </c>
      <c r="B1627" s="148"/>
      <c r="C1627" s="149">
        <v>1</v>
      </c>
      <c r="D1627" s="149">
        <v>1</v>
      </c>
      <c r="E1627" s="149">
        <v>0</v>
      </c>
      <c r="F1627" s="150">
        <v>0</v>
      </c>
      <c r="G1627" s="150">
        <v>40000</v>
      </c>
      <c r="H1627" s="151">
        <v>0</v>
      </c>
    </row>
    <row r="1628" spans="1:8" ht="18" hidden="1" customHeight="1" outlineLevel="1">
      <c r="A1628" s="3" t="s">
        <v>211</v>
      </c>
      <c r="B1628" s="148"/>
      <c r="C1628" s="149">
        <v>0</v>
      </c>
      <c r="D1628" s="149">
        <v>1</v>
      </c>
      <c r="E1628" s="149">
        <v>0</v>
      </c>
      <c r="F1628" s="150">
        <v>-10000</v>
      </c>
      <c r="G1628" s="150">
        <v>0</v>
      </c>
      <c r="H1628" s="151">
        <v>0</v>
      </c>
    </row>
    <row r="1629" spans="1:8" ht="18" hidden="1" customHeight="1" outlineLevel="1">
      <c r="A1629" s="3" t="s">
        <v>212</v>
      </c>
      <c r="B1629" s="148"/>
      <c r="C1629" s="149">
        <v>0</v>
      </c>
      <c r="D1629" s="149">
        <v>0</v>
      </c>
      <c r="E1629" s="149">
        <v>0</v>
      </c>
      <c r="F1629" s="150">
        <v>0</v>
      </c>
      <c r="G1629" s="150">
        <v>0</v>
      </c>
      <c r="H1629" s="151">
        <v>0</v>
      </c>
    </row>
    <row r="1630" spans="1:8" ht="18" hidden="1" customHeight="1" outlineLevel="1">
      <c r="A1630" s="3" t="s">
        <v>213</v>
      </c>
      <c r="B1630" s="148"/>
      <c r="C1630" s="149">
        <v>7</v>
      </c>
      <c r="D1630" s="149">
        <v>1</v>
      </c>
      <c r="E1630" s="149">
        <v>0</v>
      </c>
      <c r="F1630" s="150">
        <v>0</v>
      </c>
      <c r="G1630" s="150">
        <v>11</v>
      </c>
      <c r="H1630" s="151">
        <v>0</v>
      </c>
    </row>
    <row r="1631" spans="1:8" ht="18" hidden="1" customHeight="1" outlineLevel="1">
      <c r="A1631" s="3" t="s">
        <v>214</v>
      </c>
      <c r="B1631" s="148"/>
      <c r="C1631" s="149">
        <v>0</v>
      </c>
      <c r="D1631" s="149">
        <v>0</v>
      </c>
      <c r="E1631" s="149">
        <v>0</v>
      </c>
      <c r="F1631" s="150">
        <v>0</v>
      </c>
      <c r="G1631" s="150">
        <v>0</v>
      </c>
      <c r="H1631" s="151">
        <v>0</v>
      </c>
    </row>
    <row r="1632" spans="1:8" ht="18" hidden="1" customHeight="1" outlineLevel="1">
      <c r="A1632" s="3" t="s">
        <v>455</v>
      </c>
      <c r="B1632" s="148"/>
      <c r="C1632" s="149">
        <v>0</v>
      </c>
      <c r="D1632" s="149">
        <v>0</v>
      </c>
      <c r="E1632" s="149">
        <v>0</v>
      </c>
      <c r="F1632" s="150">
        <v>0</v>
      </c>
      <c r="G1632" s="150">
        <v>0</v>
      </c>
      <c r="H1632" s="151">
        <v>0</v>
      </c>
    </row>
    <row r="1633" spans="1:8" ht="18" hidden="1" customHeight="1" outlineLevel="1">
      <c r="A1633" s="3" t="s">
        <v>216</v>
      </c>
      <c r="B1633" s="148"/>
      <c r="C1633" s="149">
        <v>0</v>
      </c>
      <c r="D1633" s="149">
        <v>0</v>
      </c>
      <c r="E1633" s="149">
        <v>0</v>
      </c>
      <c r="F1633" s="150">
        <v>0</v>
      </c>
      <c r="G1633" s="150">
        <v>0</v>
      </c>
      <c r="H1633" s="151">
        <v>0</v>
      </c>
    </row>
    <row r="1634" spans="1:8" ht="18" hidden="1" customHeight="1" outlineLevel="1">
      <c r="A1634" s="3" t="s">
        <v>217</v>
      </c>
      <c r="B1634" s="148"/>
      <c r="C1634" s="149">
        <v>8</v>
      </c>
      <c r="D1634" s="149">
        <v>2</v>
      </c>
      <c r="E1634" s="149">
        <v>0</v>
      </c>
      <c r="F1634" s="150">
        <v>4040</v>
      </c>
      <c r="G1634" s="150">
        <v>9756</v>
      </c>
      <c r="H1634" s="151">
        <v>1000</v>
      </c>
    </row>
    <row r="1635" spans="1:8" ht="18" hidden="1" customHeight="1" outlineLevel="1">
      <c r="A1635" s="3" t="s">
        <v>218</v>
      </c>
      <c r="B1635" s="148"/>
      <c r="C1635" s="149">
        <v>0</v>
      </c>
      <c r="D1635" s="149">
        <v>0</v>
      </c>
      <c r="E1635" s="149">
        <v>0</v>
      </c>
      <c r="F1635" s="150">
        <v>0</v>
      </c>
      <c r="G1635" s="150">
        <v>0</v>
      </c>
      <c r="H1635" s="151">
        <v>0</v>
      </c>
    </row>
    <row r="1636" spans="1:8" ht="18" hidden="1" customHeight="1" outlineLevel="1">
      <c r="A1636" s="3" t="s">
        <v>219</v>
      </c>
      <c r="B1636" s="148"/>
      <c r="C1636" s="149">
        <v>1</v>
      </c>
      <c r="D1636" s="149">
        <v>0</v>
      </c>
      <c r="E1636" s="149">
        <v>0</v>
      </c>
      <c r="F1636" s="150">
        <v>5708.03</v>
      </c>
      <c r="G1636" s="150">
        <v>4291.97</v>
      </c>
      <c r="H1636" s="151">
        <v>0</v>
      </c>
    </row>
    <row r="1637" spans="1:8" ht="18" hidden="1" customHeight="1" outlineLevel="1">
      <c r="A1637" s="3" t="s">
        <v>220</v>
      </c>
      <c r="B1637" s="148"/>
      <c r="C1637" s="149">
        <v>0</v>
      </c>
      <c r="D1637" s="149">
        <v>0</v>
      </c>
      <c r="E1637" s="149">
        <v>0</v>
      </c>
      <c r="F1637" s="150">
        <v>0</v>
      </c>
      <c r="G1637" s="150">
        <v>0</v>
      </c>
      <c r="H1637" s="151">
        <v>0</v>
      </c>
    </row>
    <row r="1638" spans="1:8" ht="18" customHeight="1" collapsed="1">
      <c r="A1638" s="3"/>
      <c r="B1638" s="148" t="s">
        <v>421</v>
      </c>
      <c r="C1638" s="152">
        <f>SUM(C1614:C1637)</f>
        <v>36</v>
      </c>
      <c r="D1638" s="152">
        <f t="shared" ref="D1638:F1638" si="113">SUM(D1614:D1637)</f>
        <v>33</v>
      </c>
      <c r="E1638" s="152">
        <f t="shared" si="113"/>
        <v>0</v>
      </c>
      <c r="F1638" s="153">
        <f t="shared" si="113"/>
        <v>600085.08000000007</v>
      </c>
      <c r="G1638" s="153">
        <f>SUM(G1614:G1637)</f>
        <v>195052.06999999998</v>
      </c>
      <c r="H1638" s="154">
        <f t="shared" ref="H1638" si="114">SUM(H1614:H1637)</f>
        <v>1000</v>
      </c>
    </row>
    <row r="1639" spans="1:8" ht="18" hidden="1" customHeight="1" outlineLevel="1">
      <c r="A1639" s="3" t="s">
        <v>273</v>
      </c>
      <c r="B1639" s="148"/>
      <c r="C1639" s="149">
        <v>0</v>
      </c>
      <c r="D1639" s="149">
        <v>0</v>
      </c>
      <c r="E1639" s="149">
        <v>0</v>
      </c>
      <c r="F1639" s="150">
        <v>0</v>
      </c>
      <c r="G1639" s="150">
        <v>0</v>
      </c>
      <c r="H1639" s="151">
        <v>0</v>
      </c>
    </row>
    <row r="1640" spans="1:8" ht="18" hidden="1" customHeight="1" outlineLevel="1">
      <c r="A1640" s="3" t="s">
        <v>203</v>
      </c>
      <c r="B1640" s="148"/>
      <c r="C1640" s="149">
        <v>15</v>
      </c>
      <c r="D1640" s="149">
        <v>11</v>
      </c>
      <c r="E1640" s="149">
        <v>0</v>
      </c>
      <c r="F1640" s="150">
        <v>29413.18</v>
      </c>
      <c r="G1640" s="150">
        <v>24348.400000000001</v>
      </c>
      <c r="H1640" s="151">
        <v>0</v>
      </c>
    </row>
    <row r="1641" spans="1:8" ht="18" hidden="1" customHeight="1" outlineLevel="1">
      <c r="A1641" s="3" t="s">
        <v>204</v>
      </c>
      <c r="B1641" s="148"/>
      <c r="C1641" s="149">
        <v>10</v>
      </c>
      <c r="D1641" s="149">
        <v>10</v>
      </c>
      <c r="E1641" s="149">
        <v>0</v>
      </c>
      <c r="F1641" s="150">
        <v>24920</v>
      </c>
      <c r="G1641" s="150">
        <v>38568</v>
      </c>
      <c r="H1641" s="151">
        <v>0</v>
      </c>
    </row>
    <row r="1642" spans="1:8" ht="18" hidden="1" customHeight="1" outlineLevel="1">
      <c r="A1642" s="3" t="s">
        <v>267</v>
      </c>
      <c r="B1642" s="148"/>
      <c r="C1642" s="149">
        <v>0</v>
      </c>
      <c r="D1642" s="149">
        <v>0</v>
      </c>
      <c r="E1642" s="149">
        <v>0</v>
      </c>
      <c r="F1642" s="150">
        <v>0</v>
      </c>
      <c r="G1642" s="150">
        <v>0</v>
      </c>
      <c r="H1642" s="151">
        <v>0</v>
      </c>
    </row>
    <row r="1643" spans="1:8" ht="18" hidden="1" customHeight="1" outlineLevel="1">
      <c r="A1643" s="3" t="s">
        <v>274</v>
      </c>
      <c r="B1643" s="148"/>
      <c r="C1643" s="149">
        <v>0</v>
      </c>
      <c r="D1643" s="149">
        <v>0</v>
      </c>
      <c r="E1643" s="149">
        <v>0</v>
      </c>
      <c r="F1643" s="150">
        <v>0</v>
      </c>
      <c r="G1643" s="150">
        <v>0</v>
      </c>
      <c r="H1643" s="151">
        <v>0</v>
      </c>
    </row>
    <row r="1644" spans="1:8" ht="18" hidden="1" customHeight="1" outlineLevel="1">
      <c r="A1644" s="3" t="s">
        <v>275</v>
      </c>
      <c r="B1644" s="148"/>
      <c r="C1644" s="149">
        <v>0</v>
      </c>
      <c r="D1644" s="149">
        <v>0</v>
      </c>
      <c r="E1644" s="149">
        <v>0</v>
      </c>
      <c r="F1644" s="150">
        <v>0</v>
      </c>
      <c r="G1644" s="150">
        <v>0</v>
      </c>
      <c r="H1644" s="151">
        <v>0</v>
      </c>
    </row>
    <row r="1645" spans="1:8" ht="18" hidden="1" customHeight="1" outlineLevel="1">
      <c r="A1645" s="3" t="s">
        <v>205</v>
      </c>
      <c r="B1645" s="148"/>
      <c r="C1645" s="149">
        <v>18</v>
      </c>
      <c r="D1645" s="149">
        <v>15</v>
      </c>
      <c r="E1645" s="149">
        <v>0</v>
      </c>
      <c r="F1645" s="150">
        <v>6419.49</v>
      </c>
      <c r="G1645" s="150">
        <v>44591.839999999997</v>
      </c>
      <c r="H1645" s="151">
        <v>0</v>
      </c>
    </row>
    <row r="1646" spans="1:8" ht="18" hidden="1" customHeight="1" outlineLevel="1">
      <c r="A1646" s="3" t="s">
        <v>206</v>
      </c>
      <c r="B1646" s="148"/>
      <c r="C1646" s="149">
        <v>22</v>
      </c>
      <c r="D1646" s="149">
        <v>15</v>
      </c>
      <c r="E1646" s="149">
        <v>0</v>
      </c>
      <c r="F1646" s="150">
        <v>52422.25</v>
      </c>
      <c r="G1646" s="150">
        <v>60273.7</v>
      </c>
      <c r="H1646" s="151">
        <v>0</v>
      </c>
    </row>
    <row r="1647" spans="1:8" ht="18" hidden="1" customHeight="1" outlineLevel="1">
      <c r="A1647" s="3" t="s">
        <v>268</v>
      </c>
      <c r="B1647" s="148"/>
      <c r="C1647" s="149">
        <v>0</v>
      </c>
      <c r="D1647" s="149">
        <v>0</v>
      </c>
      <c r="E1647" s="149">
        <v>0</v>
      </c>
      <c r="F1647" s="150">
        <v>0</v>
      </c>
      <c r="G1647" s="150">
        <v>0</v>
      </c>
      <c r="H1647" s="151">
        <v>0</v>
      </c>
    </row>
    <row r="1648" spans="1:8" ht="18" hidden="1" customHeight="1" outlineLevel="1">
      <c r="A1648" s="3" t="s">
        <v>207</v>
      </c>
      <c r="B1648" s="148"/>
      <c r="C1648" s="149">
        <v>58</v>
      </c>
      <c r="D1648" s="149">
        <v>70</v>
      </c>
      <c r="E1648" s="149">
        <v>0</v>
      </c>
      <c r="F1648" s="150">
        <v>-128243.35</v>
      </c>
      <c r="G1648" s="150">
        <v>215394.36</v>
      </c>
      <c r="H1648" s="151">
        <v>0</v>
      </c>
    </row>
    <row r="1649" spans="1:8" ht="18" hidden="1" customHeight="1" outlineLevel="1">
      <c r="A1649" s="3" t="s">
        <v>270</v>
      </c>
      <c r="B1649" s="148"/>
      <c r="C1649" s="149">
        <v>0</v>
      </c>
      <c r="D1649" s="149">
        <v>0</v>
      </c>
      <c r="E1649" s="149">
        <v>0</v>
      </c>
      <c r="F1649" s="150">
        <v>0</v>
      </c>
      <c r="G1649" s="150">
        <v>0</v>
      </c>
      <c r="H1649" s="151">
        <v>0</v>
      </c>
    </row>
    <row r="1650" spans="1:8" ht="18" hidden="1" customHeight="1" outlineLevel="1">
      <c r="A1650" s="3" t="s">
        <v>208</v>
      </c>
      <c r="B1650" s="148"/>
      <c r="C1650" s="149">
        <v>2</v>
      </c>
      <c r="D1650" s="149">
        <v>1</v>
      </c>
      <c r="E1650" s="149">
        <v>0</v>
      </c>
      <c r="F1650" s="150">
        <v>9000</v>
      </c>
      <c r="G1650" s="150">
        <v>20941.489999999998</v>
      </c>
      <c r="H1650" s="151">
        <v>0</v>
      </c>
    </row>
    <row r="1651" spans="1:8" ht="18" hidden="1" customHeight="1" outlineLevel="1">
      <c r="A1651" s="3" t="s">
        <v>209</v>
      </c>
      <c r="B1651" s="148"/>
      <c r="C1651" s="149">
        <v>0</v>
      </c>
      <c r="D1651" s="149">
        <v>0</v>
      </c>
      <c r="E1651" s="149">
        <v>0</v>
      </c>
      <c r="F1651" s="150">
        <v>0</v>
      </c>
      <c r="G1651" s="150">
        <v>0</v>
      </c>
      <c r="H1651" s="151">
        <v>0</v>
      </c>
    </row>
    <row r="1652" spans="1:8" ht="18" hidden="1" customHeight="1" outlineLevel="1">
      <c r="A1652" s="3" t="s">
        <v>454</v>
      </c>
      <c r="B1652" s="148"/>
      <c r="C1652" s="149">
        <v>2</v>
      </c>
      <c r="D1652" s="149">
        <v>0</v>
      </c>
      <c r="E1652" s="149">
        <v>0</v>
      </c>
      <c r="F1652" s="150">
        <v>0</v>
      </c>
      <c r="G1652" s="150">
        <v>0</v>
      </c>
      <c r="H1652" s="151">
        <v>0</v>
      </c>
    </row>
    <row r="1653" spans="1:8" ht="18" hidden="1" customHeight="1" outlineLevel="1">
      <c r="A1653" s="3" t="s">
        <v>211</v>
      </c>
      <c r="B1653" s="148"/>
      <c r="C1653" s="149">
        <v>0</v>
      </c>
      <c r="D1653" s="149">
        <v>1</v>
      </c>
      <c r="E1653" s="149">
        <v>0</v>
      </c>
      <c r="F1653" s="150">
        <v>-10000</v>
      </c>
      <c r="G1653" s="150">
        <v>0</v>
      </c>
      <c r="H1653" s="151">
        <v>0</v>
      </c>
    </row>
    <row r="1654" spans="1:8" ht="18" hidden="1" customHeight="1" outlineLevel="1">
      <c r="A1654" s="3" t="s">
        <v>212</v>
      </c>
      <c r="B1654" s="148"/>
      <c r="C1654" s="149">
        <v>0</v>
      </c>
      <c r="D1654" s="149">
        <v>0</v>
      </c>
      <c r="E1654" s="149">
        <v>0</v>
      </c>
      <c r="F1654" s="150">
        <v>0</v>
      </c>
      <c r="G1654" s="150">
        <v>0</v>
      </c>
      <c r="H1654" s="151">
        <v>0</v>
      </c>
    </row>
    <row r="1655" spans="1:8" ht="18" hidden="1" customHeight="1" outlineLevel="1">
      <c r="A1655" s="3" t="s">
        <v>213</v>
      </c>
      <c r="B1655" s="148"/>
      <c r="C1655" s="149">
        <v>29</v>
      </c>
      <c r="D1655" s="149">
        <v>2</v>
      </c>
      <c r="E1655" s="149">
        <v>0</v>
      </c>
      <c r="F1655" s="150">
        <v>2000</v>
      </c>
      <c r="G1655" s="150">
        <v>9892</v>
      </c>
      <c r="H1655" s="151">
        <v>0</v>
      </c>
    </row>
    <row r="1656" spans="1:8" ht="18" hidden="1" customHeight="1" outlineLevel="1">
      <c r="A1656" s="3" t="s">
        <v>214</v>
      </c>
      <c r="B1656" s="148"/>
      <c r="C1656" s="149">
        <v>11</v>
      </c>
      <c r="D1656" s="149">
        <v>0</v>
      </c>
      <c r="E1656" s="149">
        <v>3</v>
      </c>
      <c r="F1656" s="150">
        <v>0</v>
      </c>
      <c r="G1656" s="150">
        <v>0</v>
      </c>
      <c r="H1656" s="151">
        <v>0</v>
      </c>
    </row>
    <row r="1657" spans="1:8" ht="18" hidden="1" customHeight="1" outlineLevel="1">
      <c r="A1657" s="3" t="s">
        <v>455</v>
      </c>
      <c r="B1657" s="148"/>
      <c r="C1657" s="149">
        <v>0</v>
      </c>
      <c r="D1657" s="149">
        <v>0</v>
      </c>
      <c r="E1657" s="149">
        <v>0</v>
      </c>
      <c r="F1657" s="150">
        <v>0</v>
      </c>
      <c r="G1657" s="150">
        <v>0</v>
      </c>
      <c r="H1657" s="151">
        <v>0</v>
      </c>
    </row>
    <row r="1658" spans="1:8" ht="18" hidden="1" customHeight="1" outlineLevel="1">
      <c r="A1658" s="3" t="s">
        <v>216</v>
      </c>
      <c r="B1658" s="148"/>
      <c r="C1658" s="149">
        <v>0</v>
      </c>
      <c r="D1658" s="149">
        <v>0</v>
      </c>
      <c r="E1658" s="149">
        <v>0</v>
      </c>
      <c r="F1658" s="150">
        <v>0</v>
      </c>
      <c r="G1658" s="150">
        <v>0</v>
      </c>
      <c r="H1658" s="151">
        <v>0</v>
      </c>
    </row>
    <row r="1659" spans="1:8" ht="18" hidden="1" customHeight="1" outlineLevel="1">
      <c r="A1659" s="3" t="s">
        <v>217</v>
      </c>
      <c r="B1659" s="148"/>
      <c r="C1659" s="149">
        <v>7</v>
      </c>
      <c r="D1659" s="149">
        <v>3</v>
      </c>
      <c r="E1659" s="149">
        <v>0</v>
      </c>
      <c r="F1659" s="150">
        <v>75972</v>
      </c>
      <c r="G1659" s="150">
        <v>28844</v>
      </c>
      <c r="H1659" s="151">
        <v>5526</v>
      </c>
    </row>
    <row r="1660" spans="1:8" ht="18" hidden="1" customHeight="1" outlineLevel="1">
      <c r="A1660" s="3" t="s">
        <v>218</v>
      </c>
      <c r="B1660" s="148"/>
      <c r="C1660" s="149">
        <v>0</v>
      </c>
      <c r="D1660" s="149">
        <v>0</v>
      </c>
      <c r="E1660" s="149">
        <v>0</v>
      </c>
      <c r="F1660" s="150">
        <v>0</v>
      </c>
      <c r="G1660" s="150">
        <v>0</v>
      </c>
      <c r="H1660" s="151">
        <v>0</v>
      </c>
    </row>
    <row r="1661" spans="1:8" ht="18" hidden="1" customHeight="1" outlineLevel="1">
      <c r="A1661" s="3" t="s">
        <v>219</v>
      </c>
      <c r="B1661" s="148"/>
      <c r="C1661" s="149">
        <v>7</v>
      </c>
      <c r="D1661" s="149">
        <v>0</v>
      </c>
      <c r="E1661" s="149">
        <v>0</v>
      </c>
      <c r="F1661" s="150">
        <v>0</v>
      </c>
      <c r="G1661" s="150">
        <v>-26834.689999999995</v>
      </c>
      <c r="H1661" s="151">
        <v>44741.02</v>
      </c>
    </row>
    <row r="1662" spans="1:8" ht="18" hidden="1" customHeight="1" outlineLevel="1">
      <c r="A1662" s="3" t="s">
        <v>220</v>
      </c>
      <c r="B1662" s="148"/>
      <c r="C1662" s="149">
        <v>4</v>
      </c>
      <c r="D1662" s="149">
        <v>3</v>
      </c>
      <c r="E1662" s="149">
        <v>1</v>
      </c>
      <c r="F1662" s="150">
        <v>20529</v>
      </c>
      <c r="G1662" s="150">
        <v>20074</v>
      </c>
      <c r="H1662" s="151">
        <v>0</v>
      </c>
    </row>
    <row r="1663" spans="1:8" ht="18" customHeight="1" collapsed="1">
      <c r="A1663" s="3"/>
      <c r="B1663" s="148" t="s">
        <v>422</v>
      </c>
      <c r="C1663" s="152">
        <f>SUM(C1639:C1662)</f>
        <v>185</v>
      </c>
      <c r="D1663" s="152">
        <f t="shared" ref="D1663:F1663" si="115">SUM(D1639:D1662)</f>
        <v>131</v>
      </c>
      <c r="E1663" s="152">
        <f t="shared" si="115"/>
        <v>4</v>
      </c>
      <c r="F1663" s="153">
        <f t="shared" si="115"/>
        <v>82432.569999999992</v>
      </c>
      <c r="G1663" s="153">
        <f>SUM(G1639:G1662)</f>
        <v>436093.1</v>
      </c>
      <c r="H1663" s="154">
        <f t="shared" ref="H1663" si="116">SUM(H1639:H1662)</f>
        <v>50267.02</v>
      </c>
    </row>
    <row r="1664" spans="1:8" ht="18" customHeight="1">
      <c r="A1664" s="3"/>
      <c r="B1664" s="168" t="s">
        <v>423</v>
      </c>
      <c r="C1664" s="169"/>
      <c r="D1664" s="169"/>
      <c r="E1664" s="169"/>
      <c r="F1664" s="166"/>
      <c r="G1664" s="166"/>
      <c r="H1664" s="167"/>
    </row>
    <row r="1665" spans="1:8" ht="18" hidden="1" customHeight="1" outlineLevel="1">
      <c r="A1665" s="3" t="s">
        <v>273</v>
      </c>
      <c r="B1665" s="148"/>
      <c r="C1665" s="149">
        <v>0</v>
      </c>
      <c r="D1665" s="149">
        <v>0</v>
      </c>
      <c r="E1665" s="149">
        <v>0</v>
      </c>
      <c r="F1665" s="150">
        <v>0</v>
      </c>
      <c r="G1665" s="150">
        <v>0</v>
      </c>
      <c r="H1665" s="151">
        <v>0</v>
      </c>
    </row>
    <row r="1666" spans="1:8" ht="18" hidden="1" customHeight="1" outlineLevel="1">
      <c r="A1666" s="3" t="s">
        <v>203</v>
      </c>
      <c r="B1666" s="148"/>
      <c r="C1666" s="149">
        <v>0</v>
      </c>
      <c r="D1666" s="149">
        <v>0</v>
      </c>
      <c r="E1666" s="149">
        <v>0</v>
      </c>
      <c r="F1666" s="150">
        <v>0</v>
      </c>
      <c r="G1666" s="150">
        <v>0</v>
      </c>
      <c r="H1666" s="151">
        <v>0</v>
      </c>
    </row>
    <row r="1667" spans="1:8" ht="18" hidden="1" customHeight="1" outlineLevel="1">
      <c r="A1667" s="3" t="s">
        <v>204</v>
      </c>
      <c r="B1667" s="148"/>
      <c r="C1667" s="149">
        <v>0</v>
      </c>
      <c r="D1667" s="149">
        <v>0</v>
      </c>
      <c r="E1667" s="149">
        <v>0</v>
      </c>
      <c r="F1667" s="150">
        <v>0</v>
      </c>
      <c r="G1667" s="150">
        <v>0</v>
      </c>
      <c r="H1667" s="151">
        <v>0</v>
      </c>
    </row>
    <row r="1668" spans="1:8" ht="18" hidden="1" customHeight="1" outlineLevel="1">
      <c r="A1668" s="3" t="s">
        <v>267</v>
      </c>
      <c r="B1668" s="148"/>
      <c r="C1668" s="149">
        <v>0</v>
      </c>
      <c r="D1668" s="149">
        <v>0</v>
      </c>
      <c r="E1668" s="149">
        <v>0</v>
      </c>
      <c r="F1668" s="150">
        <v>0</v>
      </c>
      <c r="G1668" s="150">
        <v>0</v>
      </c>
      <c r="H1668" s="151">
        <v>0</v>
      </c>
    </row>
    <row r="1669" spans="1:8" ht="18" hidden="1" customHeight="1" outlineLevel="1">
      <c r="A1669" s="3" t="s">
        <v>274</v>
      </c>
      <c r="B1669" s="148"/>
      <c r="C1669" s="149">
        <v>0</v>
      </c>
      <c r="D1669" s="149">
        <v>0</v>
      </c>
      <c r="E1669" s="149">
        <v>0</v>
      </c>
      <c r="F1669" s="150">
        <v>0</v>
      </c>
      <c r="G1669" s="150">
        <v>0</v>
      </c>
      <c r="H1669" s="151">
        <v>0</v>
      </c>
    </row>
    <row r="1670" spans="1:8" ht="18" hidden="1" customHeight="1" outlineLevel="1">
      <c r="A1670" s="3" t="s">
        <v>275</v>
      </c>
      <c r="B1670" s="148"/>
      <c r="C1670" s="149">
        <v>0</v>
      </c>
      <c r="D1670" s="149">
        <v>0</v>
      </c>
      <c r="E1670" s="149">
        <v>0</v>
      </c>
      <c r="F1670" s="150">
        <v>0</v>
      </c>
      <c r="G1670" s="150">
        <v>0</v>
      </c>
      <c r="H1670" s="151">
        <v>0</v>
      </c>
    </row>
    <row r="1671" spans="1:8" ht="18" hidden="1" customHeight="1" outlineLevel="1">
      <c r="A1671" s="3" t="s">
        <v>205</v>
      </c>
      <c r="B1671" s="148"/>
      <c r="C1671" s="149">
        <v>1</v>
      </c>
      <c r="D1671" s="149">
        <v>0</v>
      </c>
      <c r="E1671" s="149">
        <v>0</v>
      </c>
      <c r="F1671" s="150">
        <v>0</v>
      </c>
      <c r="G1671" s="150">
        <v>0</v>
      </c>
      <c r="H1671" s="151">
        <v>0</v>
      </c>
    </row>
    <row r="1672" spans="1:8" ht="18" hidden="1" customHeight="1" outlineLevel="1">
      <c r="A1672" s="3" t="s">
        <v>206</v>
      </c>
      <c r="B1672" s="148"/>
      <c r="C1672" s="149">
        <v>0</v>
      </c>
      <c r="D1672" s="149">
        <v>0</v>
      </c>
      <c r="E1672" s="149">
        <v>0</v>
      </c>
      <c r="F1672" s="150">
        <v>0</v>
      </c>
      <c r="G1672" s="150">
        <v>0</v>
      </c>
      <c r="H1672" s="151">
        <v>0</v>
      </c>
    </row>
    <row r="1673" spans="1:8" ht="18" hidden="1" customHeight="1" outlineLevel="1">
      <c r="A1673" s="3" t="s">
        <v>268</v>
      </c>
      <c r="B1673" s="148"/>
      <c r="C1673" s="149">
        <v>0</v>
      </c>
      <c r="D1673" s="149">
        <v>0</v>
      </c>
      <c r="E1673" s="149">
        <v>0</v>
      </c>
      <c r="F1673" s="150">
        <v>0</v>
      </c>
      <c r="G1673" s="150">
        <v>0</v>
      </c>
      <c r="H1673" s="151">
        <v>0</v>
      </c>
    </row>
    <row r="1674" spans="1:8" ht="18" hidden="1" customHeight="1" outlineLevel="1">
      <c r="A1674" s="3" t="s">
        <v>207</v>
      </c>
      <c r="B1674" s="148"/>
      <c r="C1674" s="149">
        <v>0</v>
      </c>
      <c r="D1674" s="149">
        <v>0</v>
      </c>
      <c r="E1674" s="149">
        <v>0</v>
      </c>
      <c r="F1674" s="150">
        <v>0</v>
      </c>
      <c r="G1674" s="150">
        <v>0</v>
      </c>
      <c r="H1674" s="151">
        <v>0</v>
      </c>
    </row>
    <row r="1675" spans="1:8" ht="18" hidden="1" customHeight="1" outlineLevel="1">
      <c r="A1675" s="3" t="s">
        <v>270</v>
      </c>
      <c r="B1675" s="148"/>
      <c r="C1675" s="149">
        <v>0</v>
      </c>
      <c r="D1675" s="149">
        <v>0</v>
      </c>
      <c r="E1675" s="149">
        <v>0</v>
      </c>
      <c r="F1675" s="150">
        <v>0</v>
      </c>
      <c r="G1675" s="150">
        <v>0</v>
      </c>
      <c r="H1675" s="151">
        <v>0</v>
      </c>
    </row>
    <row r="1676" spans="1:8" ht="18" hidden="1" customHeight="1" outlineLevel="1">
      <c r="A1676" s="3" t="s">
        <v>208</v>
      </c>
      <c r="B1676" s="148"/>
      <c r="C1676" s="149">
        <v>2</v>
      </c>
      <c r="D1676" s="149">
        <v>1</v>
      </c>
      <c r="E1676" s="149">
        <v>0</v>
      </c>
      <c r="F1676" s="150">
        <v>4000</v>
      </c>
      <c r="G1676" s="150">
        <v>-884.38000000000011</v>
      </c>
      <c r="H1676" s="151">
        <v>0</v>
      </c>
    </row>
    <row r="1677" spans="1:8" ht="18" hidden="1" customHeight="1" outlineLevel="1">
      <c r="A1677" s="3" t="s">
        <v>209</v>
      </c>
      <c r="B1677" s="148"/>
      <c r="C1677" s="149">
        <v>0</v>
      </c>
      <c r="D1677" s="149">
        <v>0</v>
      </c>
      <c r="E1677" s="149">
        <v>0</v>
      </c>
      <c r="F1677" s="150">
        <v>0</v>
      </c>
      <c r="G1677" s="150">
        <v>0</v>
      </c>
      <c r="H1677" s="151">
        <v>0</v>
      </c>
    </row>
    <row r="1678" spans="1:8" ht="18" hidden="1" customHeight="1" outlineLevel="1">
      <c r="A1678" s="3" t="s">
        <v>454</v>
      </c>
      <c r="B1678" s="148"/>
      <c r="C1678" s="149">
        <v>0</v>
      </c>
      <c r="D1678" s="149">
        <v>0</v>
      </c>
      <c r="E1678" s="149">
        <v>0</v>
      </c>
      <c r="F1678" s="150">
        <v>0</v>
      </c>
      <c r="G1678" s="150">
        <v>0</v>
      </c>
      <c r="H1678" s="151">
        <v>0</v>
      </c>
    </row>
    <row r="1679" spans="1:8" ht="18" hidden="1" customHeight="1" outlineLevel="1">
      <c r="A1679" s="3" t="s">
        <v>211</v>
      </c>
      <c r="B1679" s="148"/>
      <c r="C1679" s="149">
        <v>0</v>
      </c>
      <c r="D1679" s="149">
        <v>0</v>
      </c>
      <c r="E1679" s="149">
        <v>0</v>
      </c>
      <c r="F1679" s="150">
        <v>0</v>
      </c>
      <c r="G1679" s="150">
        <v>0</v>
      </c>
      <c r="H1679" s="151">
        <v>0</v>
      </c>
    </row>
    <row r="1680" spans="1:8" ht="18" hidden="1" customHeight="1" outlineLevel="1">
      <c r="A1680" s="3" t="s">
        <v>212</v>
      </c>
      <c r="B1680" s="148"/>
      <c r="C1680" s="149">
        <v>0</v>
      </c>
      <c r="D1680" s="149">
        <v>0</v>
      </c>
      <c r="E1680" s="149">
        <v>0</v>
      </c>
      <c r="F1680" s="150">
        <v>0</v>
      </c>
      <c r="G1680" s="150">
        <v>0</v>
      </c>
      <c r="H1680" s="151">
        <v>0</v>
      </c>
    </row>
    <row r="1681" spans="1:8" ht="18" hidden="1" customHeight="1" outlineLevel="1">
      <c r="A1681" s="3" t="s">
        <v>213</v>
      </c>
      <c r="B1681" s="148"/>
      <c r="C1681" s="149">
        <v>1</v>
      </c>
      <c r="D1681" s="149">
        <v>0</v>
      </c>
      <c r="E1681" s="149">
        <v>0</v>
      </c>
      <c r="F1681" s="150">
        <v>0</v>
      </c>
      <c r="G1681" s="150">
        <v>0</v>
      </c>
      <c r="H1681" s="151">
        <v>0</v>
      </c>
    </row>
    <row r="1682" spans="1:8" ht="18" hidden="1" customHeight="1" outlineLevel="1">
      <c r="A1682" s="3" t="s">
        <v>214</v>
      </c>
      <c r="B1682" s="148"/>
      <c r="C1682" s="149">
        <v>0</v>
      </c>
      <c r="D1682" s="149">
        <v>0</v>
      </c>
      <c r="E1682" s="149">
        <v>0</v>
      </c>
      <c r="F1682" s="150">
        <v>0</v>
      </c>
      <c r="G1682" s="150">
        <v>0</v>
      </c>
      <c r="H1682" s="151">
        <v>0</v>
      </c>
    </row>
    <row r="1683" spans="1:8" ht="18" hidden="1" customHeight="1" outlineLevel="1">
      <c r="A1683" s="3" t="s">
        <v>455</v>
      </c>
      <c r="B1683" s="148"/>
      <c r="C1683" s="149">
        <v>0</v>
      </c>
      <c r="D1683" s="149">
        <v>0</v>
      </c>
      <c r="E1683" s="149">
        <v>0</v>
      </c>
      <c r="F1683" s="150">
        <v>0</v>
      </c>
      <c r="G1683" s="150">
        <v>0</v>
      </c>
      <c r="H1683" s="151">
        <v>0</v>
      </c>
    </row>
    <row r="1684" spans="1:8" ht="18" hidden="1" customHeight="1" outlineLevel="1">
      <c r="A1684" s="3" t="s">
        <v>216</v>
      </c>
      <c r="B1684" s="148"/>
      <c r="C1684" s="149">
        <v>1</v>
      </c>
      <c r="D1684" s="149">
        <v>0</v>
      </c>
      <c r="E1684" s="149">
        <v>0</v>
      </c>
      <c r="F1684" s="150">
        <v>0</v>
      </c>
      <c r="G1684" s="150">
        <v>27000</v>
      </c>
      <c r="H1684" s="151">
        <v>0</v>
      </c>
    </row>
    <row r="1685" spans="1:8" ht="18" hidden="1" customHeight="1" outlineLevel="1">
      <c r="A1685" s="3" t="s">
        <v>217</v>
      </c>
      <c r="B1685" s="148"/>
      <c r="C1685" s="149">
        <v>0</v>
      </c>
      <c r="D1685" s="149">
        <v>0</v>
      </c>
      <c r="E1685" s="149">
        <v>0</v>
      </c>
      <c r="F1685" s="150">
        <v>0</v>
      </c>
      <c r="G1685" s="150">
        <v>0</v>
      </c>
      <c r="H1685" s="151">
        <v>0</v>
      </c>
    </row>
    <row r="1686" spans="1:8" ht="18" hidden="1" customHeight="1" outlineLevel="1">
      <c r="A1686" s="3" t="s">
        <v>218</v>
      </c>
      <c r="B1686" s="148"/>
      <c r="C1686" s="149">
        <v>0</v>
      </c>
      <c r="D1686" s="149">
        <v>0</v>
      </c>
      <c r="E1686" s="149">
        <v>0</v>
      </c>
      <c r="F1686" s="150">
        <v>0</v>
      </c>
      <c r="G1686" s="150">
        <v>0</v>
      </c>
      <c r="H1686" s="151">
        <v>0</v>
      </c>
    </row>
    <row r="1687" spans="1:8" ht="18" hidden="1" customHeight="1" outlineLevel="1">
      <c r="A1687" s="3" t="s">
        <v>219</v>
      </c>
      <c r="B1687" s="148"/>
      <c r="C1687" s="149">
        <v>0</v>
      </c>
      <c r="D1687" s="149">
        <v>0</v>
      </c>
      <c r="E1687" s="149">
        <v>0</v>
      </c>
      <c r="F1687" s="150">
        <v>0</v>
      </c>
      <c r="G1687" s="150">
        <v>0</v>
      </c>
      <c r="H1687" s="151">
        <v>0</v>
      </c>
    </row>
    <row r="1688" spans="1:8" ht="18" hidden="1" customHeight="1" outlineLevel="1">
      <c r="A1688" s="3" t="s">
        <v>220</v>
      </c>
      <c r="B1688" s="148"/>
      <c r="C1688" s="149">
        <v>0</v>
      </c>
      <c r="D1688" s="149">
        <v>0</v>
      </c>
      <c r="E1688" s="149">
        <v>0</v>
      </c>
      <c r="F1688" s="150">
        <v>0</v>
      </c>
      <c r="G1688" s="150">
        <v>0</v>
      </c>
      <c r="H1688" s="151">
        <v>0</v>
      </c>
    </row>
    <row r="1689" spans="1:8" collapsed="1">
      <c r="A1689" s="3"/>
      <c r="B1689" s="148" t="s">
        <v>424</v>
      </c>
      <c r="C1689" s="152">
        <f>SUM(C1665:C1688)</f>
        <v>5</v>
      </c>
      <c r="D1689" s="152">
        <f t="shared" ref="D1689:F1689" si="117">SUM(D1665:D1688)</f>
        <v>1</v>
      </c>
      <c r="E1689" s="152">
        <f t="shared" si="117"/>
        <v>0</v>
      </c>
      <c r="F1689" s="153">
        <f t="shared" si="117"/>
        <v>4000</v>
      </c>
      <c r="G1689" s="153">
        <f>SUM(G1665:G1688)</f>
        <v>26115.62</v>
      </c>
      <c r="H1689" s="154">
        <f t="shared" ref="H1689" si="118">SUM(H1665:H1688)</f>
        <v>0</v>
      </c>
    </row>
    <row r="1690" spans="1:8" ht="18" hidden="1" customHeight="1" outlineLevel="1">
      <c r="A1690" s="3" t="s">
        <v>273</v>
      </c>
      <c r="B1690" s="148"/>
      <c r="C1690" s="149">
        <v>0</v>
      </c>
      <c r="D1690" s="149">
        <v>0</v>
      </c>
      <c r="E1690" s="149">
        <v>0</v>
      </c>
      <c r="F1690" s="150">
        <v>0</v>
      </c>
      <c r="G1690" s="150">
        <v>0</v>
      </c>
      <c r="H1690" s="151">
        <v>0</v>
      </c>
    </row>
    <row r="1691" spans="1:8" ht="18" hidden="1" customHeight="1" outlineLevel="1">
      <c r="A1691" s="3" t="s">
        <v>203</v>
      </c>
      <c r="B1691" s="148"/>
      <c r="C1691" s="149">
        <v>0</v>
      </c>
      <c r="D1691" s="149">
        <v>1</v>
      </c>
      <c r="E1691" s="149">
        <v>0</v>
      </c>
      <c r="F1691" s="150">
        <v>0</v>
      </c>
      <c r="G1691" s="150">
        <v>4160</v>
      </c>
      <c r="H1691" s="151">
        <v>0</v>
      </c>
    </row>
    <row r="1692" spans="1:8" ht="18" hidden="1" customHeight="1" outlineLevel="1">
      <c r="A1692" s="3" t="s">
        <v>204</v>
      </c>
      <c r="B1692" s="148"/>
      <c r="C1692" s="149">
        <v>0</v>
      </c>
      <c r="D1692" s="149">
        <v>0</v>
      </c>
      <c r="E1692" s="149">
        <v>0</v>
      </c>
      <c r="F1692" s="150">
        <v>0</v>
      </c>
      <c r="G1692" s="150">
        <v>0</v>
      </c>
      <c r="H1692" s="151">
        <v>0</v>
      </c>
    </row>
    <row r="1693" spans="1:8" ht="18" hidden="1" customHeight="1" outlineLevel="1">
      <c r="A1693" s="3" t="s">
        <v>267</v>
      </c>
      <c r="B1693" s="148"/>
      <c r="C1693" s="149">
        <v>0</v>
      </c>
      <c r="D1693" s="149">
        <v>0</v>
      </c>
      <c r="E1693" s="149">
        <v>0</v>
      </c>
      <c r="F1693" s="150">
        <v>0</v>
      </c>
      <c r="G1693" s="150">
        <v>0</v>
      </c>
      <c r="H1693" s="151">
        <v>0</v>
      </c>
    </row>
    <row r="1694" spans="1:8" ht="18" hidden="1" customHeight="1" outlineLevel="1">
      <c r="A1694" s="3" t="s">
        <v>274</v>
      </c>
      <c r="B1694" s="148"/>
      <c r="C1694" s="149">
        <v>0</v>
      </c>
      <c r="D1694" s="149">
        <v>0</v>
      </c>
      <c r="E1694" s="149">
        <v>0</v>
      </c>
      <c r="F1694" s="150">
        <v>0</v>
      </c>
      <c r="G1694" s="150">
        <v>0</v>
      </c>
      <c r="H1694" s="151">
        <v>0</v>
      </c>
    </row>
    <row r="1695" spans="1:8" ht="18" hidden="1" customHeight="1" outlineLevel="1">
      <c r="A1695" s="3" t="s">
        <v>275</v>
      </c>
      <c r="B1695" s="148"/>
      <c r="C1695" s="149">
        <v>0</v>
      </c>
      <c r="D1695" s="149">
        <v>0</v>
      </c>
      <c r="E1695" s="149">
        <v>0</v>
      </c>
      <c r="F1695" s="150">
        <v>0</v>
      </c>
      <c r="G1695" s="150">
        <v>0</v>
      </c>
      <c r="H1695" s="151">
        <v>0</v>
      </c>
    </row>
    <row r="1696" spans="1:8" ht="18" hidden="1" customHeight="1" outlineLevel="1">
      <c r="A1696" s="3" t="s">
        <v>205</v>
      </c>
      <c r="B1696" s="148"/>
      <c r="C1696" s="149">
        <v>1</v>
      </c>
      <c r="D1696" s="149">
        <v>2</v>
      </c>
      <c r="E1696" s="149">
        <v>0</v>
      </c>
      <c r="F1696" s="150">
        <v>128250</v>
      </c>
      <c r="G1696" s="150">
        <v>10397.5</v>
      </c>
      <c r="H1696" s="151">
        <v>0</v>
      </c>
    </row>
    <row r="1697" spans="1:8" ht="18" hidden="1" customHeight="1" outlineLevel="1">
      <c r="A1697" s="3" t="s">
        <v>206</v>
      </c>
      <c r="B1697" s="148"/>
      <c r="C1697" s="149">
        <v>0</v>
      </c>
      <c r="D1697" s="149">
        <v>1</v>
      </c>
      <c r="E1697" s="149">
        <v>0</v>
      </c>
      <c r="F1697" s="150">
        <v>-225</v>
      </c>
      <c r="G1697" s="150">
        <v>13</v>
      </c>
      <c r="H1697" s="151">
        <v>0</v>
      </c>
    </row>
    <row r="1698" spans="1:8" ht="18" hidden="1" customHeight="1" outlineLevel="1">
      <c r="A1698" s="3" t="s">
        <v>268</v>
      </c>
      <c r="B1698" s="148"/>
      <c r="C1698" s="149">
        <v>1</v>
      </c>
      <c r="D1698" s="149">
        <v>1</v>
      </c>
      <c r="E1698" s="149">
        <v>0</v>
      </c>
      <c r="F1698" s="150">
        <v>0</v>
      </c>
      <c r="G1698" s="150">
        <v>500</v>
      </c>
      <c r="H1698" s="151">
        <v>0</v>
      </c>
    </row>
    <row r="1699" spans="1:8" ht="18" hidden="1" customHeight="1" outlineLevel="1">
      <c r="A1699" s="3" t="s">
        <v>207</v>
      </c>
      <c r="B1699" s="148"/>
      <c r="C1699" s="149">
        <v>3</v>
      </c>
      <c r="D1699" s="149">
        <v>13</v>
      </c>
      <c r="E1699" s="149">
        <v>0</v>
      </c>
      <c r="F1699" s="150">
        <v>501478</v>
      </c>
      <c r="G1699" s="150">
        <v>102995.64</v>
      </c>
      <c r="H1699" s="151">
        <v>0</v>
      </c>
    </row>
    <row r="1700" spans="1:8" ht="18" hidden="1" customHeight="1" outlineLevel="1">
      <c r="A1700" s="3" t="s">
        <v>270</v>
      </c>
      <c r="B1700" s="148"/>
      <c r="C1700" s="149">
        <v>2</v>
      </c>
      <c r="D1700" s="149">
        <v>1</v>
      </c>
      <c r="E1700" s="149">
        <v>0</v>
      </c>
      <c r="F1700" s="150">
        <v>167</v>
      </c>
      <c r="G1700" s="150">
        <v>0</v>
      </c>
      <c r="H1700" s="151">
        <v>0</v>
      </c>
    </row>
    <row r="1701" spans="1:8" ht="18" hidden="1" customHeight="1" outlineLevel="1">
      <c r="A1701" s="3" t="s">
        <v>208</v>
      </c>
      <c r="B1701" s="148"/>
      <c r="C1701" s="149">
        <v>217</v>
      </c>
      <c r="D1701" s="149">
        <v>61</v>
      </c>
      <c r="E1701" s="149">
        <v>0</v>
      </c>
      <c r="F1701" s="150">
        <v>112600.76999999997</v>
      </c>
      <c r="G1701" s="150">
        <v>312274.06</v>
      </c>
      <c r="H1701" s="151">
        <v>0</v>
      </c>
    </row>
    <row r="1702" spans="1:8" ht="18" hidden="1" customHeight="1" outlineLevel="1">
      <c r="A1702" s="3" t="s">
        <v>209</v>
      </c>
      <c r="B1702" s="148"/>
      <c r="C1702" s="149">
        <v>0</v>
      </c>
      <c r="D1702" s="149">
        <v>0</v>
      </c>
      <c r="E1702" s="149">
        <v>0</v>
      </c>
      <c r="F1702" s="150">
        <v>0</v>
      </c>
      <c r="G1702" s="150">
        <v>0</v>
      </c>
      <c r="H1702" s="151">
        <v>0</v>
      </c>
    </row>
    <row r="1703" spans="1:8" ht="18" hidden="1" customHeight="1" outlineLevel="1">
      <c r="A1703" s="3" t="s">
        <v>454</v>
      </c>
      <c r="B1703" s="148"/>
      <c r="C1703" s="149">
        <v>0</v>
      </c>
      <c r="D1703" s="149">
        <v>0</v>
      </c>
      <c r="E1703" s="149">
        <v>0</v>
      </c>
      <c r="F1703" s="150">
        <v>0</v>
      </c>
      <c r="G1703" s="150">
        <v>0</v>
      </c>
      <c r="H1703" s="151">
        <v>0</v>
      </c>
    </row>
    <row r="1704" spans="1:8" ht="18" hidden="1" customHeight="1" outlineLevel="1">
      <c r="A1704" s="3" t="s">
        <v>211</v>
      </c>
      <c r="B1704" s="148"/>
      <c r="C1704" s="149">
        <v>0</v>
      </c>
      <c r="D1704" s="149">
        <v>1</v>
      </c>
      <c r="E1704" s="149">
        <v>0</v>
      </c>
      <c r="F1704" s="150">
        <v>1073.03</v>
      </c>
      <c r="G1704" s="150">
        <v>0</v>
      </c>
      <c r="H1704" s="151">
        <v>0</v>
      </c>
    </row>
    <row r="1705" spans="1:8" ht="18" hidden="1" customHeight="1" outlineLevel="1">
      <c r="A1705" s="3" t="s">
        <v>212</v>
      </c>
      <c r="B1705" s="148"/>
      <c r="C1705" s="149">
        <v>0</v>
      </c>
      <c r="D1705" s="149">
        <v>0</v>
      </c>
      <c r="E1705" s="149">
        <v>0</v>
      </c>
      <c r="F1705" s="150">
        <v>0</v>
      </c>
      <c r="G1705" s="150">
        <v>0</v>
      </c>
      <c r="H1705" s="151">
        <v>0</v>
      </c>
    </row>
    <row r="1706" spans="1:8" ht="18" hidden="1" customHeight="1" outlineLevel="1">
      <c r="A1706" s="3" t="s">
        <v>213</v>
      </c>
      <c r="B1706" s="148"/>
      <c r="C1706" s="149">
        <v>0</v>
      </c>
      <c r="D1706" s="149">
        <v>0</v>
      </c>
      <c r="E1706" s="149">
        <v>0</v>
      </c>
      <c r="F1706" s="150">
        <v>0</v>
      </c>
      <c r="G1706" s="150">
        <v>0</v>
      </c>
      <c r="H1706" s="151">
        <v>0</v>
      </c>
    </row>
    <row r="1707" spans="1:8" ht="18" hidden="1" customHeight="1" outlineLevel="1">
      <c r="A1707" s="3" t="s">
        <v>214</v>
      </c>
      <c r="B1707" s="148"/>
      <c r="C1707" s="149">
        <v>1</v>
      </c>
      <c r="D1707" s="149">
        <v>0</v>
      </c>
      <c r="E1707" s="149">
        <v>0</v>
      </c>
      <c r="F1707" s="150">
        <v>0</v>
      </c>
      <c r="G1707" s="150">
        <v>0</v>
      </c>
      <c r="H1707" s="151">
        <v>0</v>
      </c>
    </row>
    <row r="1708" spans="1:8" ht="18" hidden="1" customHeight="1" outlineLevel="1">
      <c r="A1708" s="3" t="s">
        <v>455</v>
      </c>
      <c r="B1708" s="148"/>
      <c r="C1708" s="149">
        <v>0</v>
      </c>
      <c r="D1708" s="149">
        <v>0</v>
      </c>
      <c r="E1708" s="149">
        <v>0</v>
      </c>
      <c r="F1708" s="150">
        <v>0</v>
      </c>
      <c r="G1708" s="150">
        <v>0</v>
      </c>
      <c r="H1708" s="151">
        <v>0</v>
      </c>
    </row>
    <row r="1709" spans="1:8" ht="18" hidden="1" customHeight="1" outlineLevel="1">
      <c r="A1709" s="3" t="s">
        <v>216</v>
      </c>
      <c r="B1709" s="148"/>
      <c r="C1709" s="149">
        <v>0</v>
      </c>
      <c r="D1709" s="149">
        <v>0</v>
      </c>
      <c r="E1709" s="149">
        <v>0</v>
      </c>
      <c r="F1709" s="150">
        <v>0</v>
      </c>
      <c r="G1709" s="150">
        <v>0</v>
      </c>
      <c r="H1709" s="151">
        <v>0</v>
      </c>
    </row>
    <row r="1710" spans="1:8" ht="18" hidden="1" customHeight="1" outlineLevel="1">
      <c r="A1710" s="3" t="s">
        <v>217</v>
      </c>
      <c r="B1710" s="148"/>
      <c r="C1710" s="149">
        <v>3</v>
      </c>
      <c r="D1710" s="149">
        <v>1</v>
      </c>
      <c r="E1710" s="149">
        <v>0</v>
      </c>
      <c r="F1710" s="150">
        <v>110860</v>
      </c>
      <c r="G1710" s="150">
        <v>51501</v>
      </c>
      <c r="H1710" s="151">
        <v>38281</v>
      </c>
    </row>
    <row r="1711" spans="1:8" ht="18" hidden="1" customHeight="1" outlineLevel="1">
      <c r="A1711" s="3" t="s">
        <v>218</v>
      </c>
      <c r="B1711" s="148"/>
      <c r="C1711" s="149">
        <v>4</v>
      </c>
      <c r="D1711" s="149">
        <v>2</v>
      </c>
      <c r="E1711" s="149">
        <v>1</v>
      </c>
      <c r="F1711" s="150">
        <v>0</v>
      </c>
      <c r="G1711" s="150">
        <v>6292.58</v>
      </c>
      <c r="H1711" s="151">
        <v>0</v>
      </c>
    </row>
    <row r="1712" spans="1:8" ht="18" hidden="1" customHeight="1" outlineLevel="1">
      <c r="A1712" s="3" t="s">
        <v>219</v>
      </c>
      <c r="B1712" s="148"/>
      <c r="C1712" s="149">
        <v>22</v>
      </c>
      <c r="D1712" s="149">
        <v>3</v>
      </c>
      <c r="E1712" s="149">
        <v>0</v>
      </c>
      <c r="F1712" s="150">
        <v>6766.05</v>
      </c>
      <c r="G1712" s="150">
        <v>21940.99</v>
      </c>
      <c r="H1712" s="151">
        <v>0</v>
      </c>
    </row>
    <row r="1713" spans="1:8" ht="18" hidden="1" customHeight="1" outlineLevel="1">
      <c r="A1713" s="3" t="s">
        <v>220</v>
      </c>
      <c r="B1713" s="148"/>
      <c r="C1713" s="149">
        <v>0</v>
      </c>
      <c r="D1713" s="149">
        <v>0</v>
      </c>
      <c r="E1713" s="149">
        <v>0</v>
      </c>
      <c r="F1713" s="150">
        <v>0</v>
      </c>
      <c r="G1713" s="150">
        <v>0</v>
      </c>
      <c r="H1713" s="151">
        <v>0</v>
      </c>
    </row>
    <row r="1714" spans="1:8" ht="18" customHeight="1" collapsed="1">
      <c r="A1714" s="3"/>
      <c r="B1714" s="148" t="s">
        <v>425</v>
      </c>
      <c r="C1714" s="152">
        <f>SUM(C1690:C1713)</f>
        <v>254</v>
      </c>
      <c r="D1714" s="152">
        <f t="shared" ref="D1714:F1714" si="119">SUM(D1690:D1713)</f>
        <v>87</v>
      </c>
      <c r="E1714" s="152">
        <f t="shared" si="119"/>
        <v>1</v>
      </c>
      <c r="F1714" s="153">
        <f t="shared" si="119"/>
        <v>860969.85000000009</v>
      </c>
      <c r="G1714" s="153">
        <f>SUM(G1690:G1713)</f>
        <v>510074.77</v>
      </c>
      <c r="H1714" s="154">
        <f t="shared" ref="H1714" si="120">SUM(H1690:H1713)</f>
        <v>38281</v>
      </c>
    </row>
    <row r="1715" spans="1:8" ht="18" hidden="1" customHeight="1" outlineLevel="1">
      <c r="A1715" s="3" t="s">
        <v>273</v>
      </c>
      <c r="B1715" s="148"/>
      <c r="C1715" s="149">
        <v>0</v>
      </c>
      <c r="D1715" s="149">
        <v>0</v>
      </c>
      <c r="E1715" s="149">
        <v>0</v>
      </c>
      <c r="F1715" s="150">
        <v>0</v>
      </c>
      <c r="G1715" s="150">
        <v>0</v>
      </c>
      <c r="H1715" s="151">
        <v>0</v>
      </c>
    </row>
    <row r="1716" spans="1:8" ht="18" hidden="1" customHeight="1" outlineLevel="1">
      <c r="A1716" s="3" t="s">
        <v>203</v>
      </c>
      <c r="B1716" s="148"/>
      <c r="C1716" s="149">
        <v>3</v>
      </c>
      <c r="D1716" s="149">
        <v>2</v>
      </c>
      <c r="E1716" s="149">
        <v>0</v>
      </c>
      <c r="F1716" s="150">
        <v>-40000</v>
      </c>
      <c r="G1716" s="150">
        <v>727.71</v>
      </c>
      <c r="H1716" s="151">
        <v>0</v>
      </c>
    </row>
    <row r="1717" spans="1:8" ht="18" hidden="1" customHeight="1" outlineLevel="1">
      <c r="A1717" s="3" t="s">
        <v>204</v>
      </c>
      <c r="B1717" s="148"/>
      <c r="C1717" s="149">
        <v>0</v>
      </c>
      <c r="D1717" s="149">
        <v>0</v>
      </c>
      <c r="E1717" s="149">
        <v>0</v>
      </c>
      <c r="F1717" s="150">
        <v>0</v>
      </c>
      <c r="G1717" s="150">
        <v>0</v>
      </c>
      <c r="H1717" s="151">
        <v>0</v>
      </c>
    </row>
    <row r="1718" spans="1:8" ht="18" hidden="1" customHeight="1" outlineLevel="1">
      <c r="A1718" s="3" t="s">
        <v>267</v>
      </c>
      <c r="B1718" s="148"/>
      <c r="C1718" s="149">
        <v>0</v>
      </c>
      <c r="D1718" s="149">
        <v>0</v>
      </c>
      <c r="E1718" s="149">
        <v>0</v>
      </c>
      <c r="F1718" s="150">
        <v>0</v>
      </c>
      <c r="G1718" s="150">
        <v>0</v>
      </c>
      <c r="H1718" s="151">
        <v>0</v>
      </c>
    </row>
    <row r="1719" spans="1:8" ht="18" hidden="1" customHeight="1" outlineLevel="1">
      <c r="A1719" s="3" t="s">
        <v>274</v>
      </c>
      <c r="B1719" s="148"/>
      <c r="C1719" s="149">
        <v>0</v>
      </c>
      <c r="D1719" s="149">
        <v>0</v>
      </c>
      <c r="E1719" s="149">
        <v>0</v>
      </c>
      <c r="F1719" s="150">
        <v>0</v>
      </c>
      <c r="G1719" s="150">
        <v>0</v>
      </c>
      <c r="H1719" s="151">
        <v>0</v>
      </c>
    </row>
    <row r="1720" spans="1:8" ht="18" hidden="1" customHeight="1" outlineLevel="1">
      <c r="A1720" s="3" t="s">
        <v>275</v>
      </c>
      <c r="B1720" s="148"/>
      <c r="C1720" s="149">
        <v>0</v>
      </c>
      <c r="D1720" s="149">
        <v>0</v>
      </c>
      <c r="E1720" s="149">
        <v>0</v>
      </c>
      <c r="F1720" s="150">
        <v>0</v>
      </c>
      <c r="G1720" s="150">
        <v>0</v>
      </c>
      <c r="H1720" s="151">
        <v>0</v>
      </c>
    </row>
    <row r="1721" spans="1:8" ht="18" hidden="1" customHeight="1" outlineLevel="1">
      <c r="A1721" s="3" t="s">
        <v>205</v>
      </c>
      <c r="B1721" s="148"/>
      <c r="C1721" s="149">
        <v>4</v>
      </c>
      <c r="D1721" s="149">
        <v>8</v>
      </c>
      <c r="E1721" s="149">
        <v>0</v>
      </c>
      <c r="F1721" s="150">
        <v>11124.05</v>
      </c>
      <c r="G1721" s="150">
        <v>856.09999999999991</v>
      </c>
      <c r="H1721" s="151">
        <v>0</v>
      </c>
    </row>
    <row r="1722" spans="1:8" ht="18" hidden="1" customHeight="1" outlineLevel="1">
      <c r="A1722" s="3" t="s">
        <v>206</v>
      </c>
      <c r="B1722" s="148"/>
      <c r="C1722" s="149">
        <v>0</v>
      </c>
      <c r="D1722" s="149">
        <v>1</v>
      </c>
      <c r="E1722" s="149">
        <v>0</v>
      </c>
      <c r="F1722" s="150">
        <v>-8680</v>
      </c>
      <c r="G1722" s="150">
        <v>-1016.45</v>
      </c>
      <c r="H1722" s="151">
        <v>0</v>
      </c>
    </row>
    <row r="1723" spans="1:8" ht="18" hidden="1" customHeight="1" outlineLevel="1">
      <c r="A1723" s="3" t="s">
        <v>268</v>
      </c>
      <c r="B1723" s="148"/>
      <c r="C1723" s="149">
        <v>0</v>
      </c>
      <c r="D1723" s="149">
        <v>0</v>
      </c>
      <c r="E1723" s="149">
        <v>0</v>
      </c>
      <c r="F1723" s="150">
        <v>0</v>
      </c>
      <c r="G1723" s="150">
        <v>0</v>
      </c>
      <c r="H1723" s="151">
        <v>0</v>
      </c>
    </row>
    <row r="1724" spans="1:8" ht="18" hidden="1" customHeight="1" outlineLevel="1">
      <c r="A1724" s="3" t="s">
        <v>207</v>
      </c>
      <c r="B1724" s="148"/>
      <c r="C1724" s="149">
        <v>5</v>
      </c>
      <c r="D1724" s="149">
        <v>13</v>
      </c>
      <c r="E1724" s="149">
        <v>0</v>
      </c>
      <c r="F1724" s="150">
        <v>-52556.33</v>
      </c>
      <c r="G1724" s="150">
        <v>12132.11</v>
      </c>
      <c r="H1724" s="151">
        <v>0</v>
      </c>
    </row>
    <row r="1725" spans="1:8" ht="18" hidden="1" customHeight="1" outlineLevel="1">
      <c r="A1725" s="3" t="s">
        <v>270</v>
      </c>
      <c r="B1725" s="148"/>
      <c r="C1725" s="149">
        <v>0</v>
      </c>
      <c r="D1725" s="149">
        <v>0</v>
      </c>
      <c r="E1725" s="149">
        <v>0</v>
      </c>
      <c r="F1725" s="150">
        <v>0</v>
      </c>
      <c r="G1725" s="150">
        <v>0</v>
      </c>
      <c r="H1725" s="151">
        <v>0</v>
      </c>
    </row>
    <row r="1726" spans="1:8" ht="18" hidden="1" customHeight="1" outlineLevel="1">
      <c r="A1726" s="3" t="s">
        <v>208</v>
      </c>
      <c r="B1726" s="148"/>
      <c r="C1726" s="149">
        <v>32</v>
      </c>
      <c r="D1726" s="149">
        <v>16</v>
      </c>
      <c r="E1726" s="149">
        <v>0</v>
      </c>
      <c r="F1726" s="150">
        <v>261380.39999999997</v>
      </c>
      <c r="G1726" s="150">
        <v>133152.80000000002</v>
      </c>
      <c r="H1726" s="151">
        <v>0</v>
      </c>
    </row>
    <row r="1727" spans="1:8" ht="18" hidden="1" customHeight="1" outlineLevel="1">
      <c r="A1727" s="3" t="s">
        <v>209</v>
      </c>
      <c r="B1727" s="148"/>
      <c r="C1727" s="149">
        <v>2</v>
      </c>
      <c r="D1727" s="149">
        <v>0</v>
      </c>
      <c r="E1727" s="149">
        <v>0</v>
      </c>
      <c r="F1727" s="150">
        <v>0</v>
      </c>
      <c r="G1727" s="150">
        <v>0</v>
      </c>
      <c r="H1727" s="151">
        <v>0</v>
      </c>
    </row>
    <row r="1728" spans="1:8" ht="18" hidden="1" customHeight="1" outlineLevel="1">
      <c r="A1728" s="3" t="s">
        <v>454</v>
      </c>
      <c r="B1728" s="148"/>
      <c r="C1728" s="149">
        <v>0</v>
      </c>
      <c r="D1728" s="149">
        <v>0</v>
      </c>
      <c r="E1728" s="149">
        <v>0</v>
      </c>
      <c r="F1728" s="150">
        <v>0</v>
      </c>
      <c r="G1728" s="150">
        <v>0</v>
      </c>
      <c r="H1728" s="151">
        <v>0</v>
      </c>
    </row>
    <row r="1729" spans="1:8" ht="18" hidden="1" customHeight="1" outlineLevel="1">
      <c r="A1729" s="3" t="s">
        <v>211</v>
      </c>
      <c r="B1729" s="148"/>
      <c r="C1729" s="149">
        <v>0</v>
      </c>
      <c r="D1729" s="149">
        <v>0</v>
      </c>
      <c r="E1729" s="149">
        <v>0</v>
      </c>
      <c r="F1729" s="150">
        <v>0</v>
      </c>
      <c r="G1729" s="150">
        <v>0</v>
      </c>
      <c r="H1729" s="151">
        <v>0</v>
      </c>
    </row>
    <row r="1730" spans="1:8" ht="18" hidden="1" customHeight="1" outlineLevel="1">
      <c r="A1730" s="3" t="s">
        <v>212</v>
      </c>
      <c r="B1730" s="148"/>
      <c r="C1730" s="149">
        <v>0</v>
      </c>
      <c r="D1730" s="149">
        <v>0</v>
      </c>
      <c r="E1730" s="149">
        <v>0</v>
      </c>
      <c r="F1730" s="150">
        <v>0</v>
      </c>
      <c r="G1730" s="150">
        <v>0</v>
      </c>
      <c r="H1730" s="151">
        <v>0</v>
      </c>
    </row>
    <row r="1731" spans="1:8" ht="18" hidden="1" customHeight="1" outlineLevel="1">
      <c r="A1731" s="3" t="s">
        <v>213</v>
      </c>
      <c r="B1731" s="148"/>
      <c r="C1731" s="149">
        <v>2</v>
      </c>
      <c r="D1731" s="149">
        <v>3</v>
      </c>
      <c r="E1731" s="149">
        <v>0</v>
      </c>
      <c r="F1731" s="150">
        <v>30873</v>
      </c>
      <c r="G1731" s="150">
        <v>-9990</v>
      </c>
      <c r="H1731" s="151">
        <v>36655</v>
      </c>
    </row>
    <row r="1732" spans="1:8" ht="18" hidden="1" customHeight="1" outlineLevel="1">
      <c r="A1732" s="3" t="s">
        <v>214</v>
      </c>
      <c r="B1732" s="148"/>
      <c r="C1732" s="149">
        <v>0</v>
      </c>
      <c r="D1732" s="149">
        <v>0</v>
      </c>
      <c r="E1732" s="149">
        <v>0</v>
      </c>
      <c r="F1732" s="150">
        <v>0</v>
      </c>
      <c r="G1732" s="150">
        <v>0</v>
      </c>
      <c r="H1732" s="151">
        <v>0</v>
      </c>
    </row>
    <row r="1733" spans="1:8" ht="18" hidden="1" customHeight="1" outlineLevel="1">
      <c r="A1733" s="3" t="s">
        <v>455</v>
      </c>
      <c r="B1733" s="148"/>
      <c r="C1733" s="149">
        <v>0</v>
      </c>
      <c r="D1733" s="149">
        <v>0</v>
      </c>
      <c r="E1733" s="149">
        <v>0</v>
      </c>
      <c r="F1733" s="150">
        <v>0</v>
      </c>
      <c r="G1733" s="150">
        <v>0</v>
      </c>
      <c r="H1733" s="151">
        <v>0</v>
      </c>
    </row>
    <row r="1734" spans="1:8" ht="18" hidden="1" customHeight="1" outlineLevel="1">
      <c r="A1734" s="3" t="s">
        <v>216</v>
      </c>
      <c r="B1734" s="148"/>
      <c r="C1734" s="149">
        <v>0</v>
      </c>
      <c r="D1734" s="149">
        <v>0</v>
      </c>
      <c r="E1734" s="149">
        <v>0</v>
      </c>
      <c r="F1734" s="150">
        <v>0</v>
      </c>
      <c r="G1734" s="150">
        <v>0</v>
      </c>
      <c r="H1734" s="151">
        <v>0</v>
      </c>
    </row>
    <row r="1735" spans="1:8" ht="18" hidden="1" customHeight="1" outlineLevel="1">
      <c r="A1735" s="3" t="s">
        <v>217</v>
      </c>
      <c r="B1735" s="148"/>
      <c r="C1735" s="149">
        <v>2</v>
      </c>
      <c r="D1735" s="149">
        <v>1</v>
      </c>
      <c r="E1735" s="149">
        <v>1</v>
      </c>
      <c r="F1735" s="150">
        <v>80140</v>
      </c>
      <c r="G1735" s="150">
        <v>20607</v>
      </c>
      <c r="H1735" s="151">
        <v>82177</v>
      </c>
    </row>
    <row r="1736" spans="1:8" ht="18" hidden="1" customHeight="1" outlineLevel="1">
      <c r="A1736" s="3" t="s">
        <v>218</v>
      </c>
      <c r="B1736" s="148"/>
      <c r="C1736" s="149">
        <v>0</v>
      </c>
      <c r="D1736" s="149">
        <v>1</v>
      </c>
      <c r="E1736" s="149">
        <v>0</v>
      </c>
      <c r="F1736" s="150">
        <v>0</v>
      </c>
      <c r="G1736" s="150">
        <v>0</v>
      </c>
      <c r="H1736" s="151">
        <v>0</v>
      </c>
    </row>
    <row r="1737" spans="1:8" ht="18" hidden="1" customHeight="1" outlineLevel="1">
      <c r="A1737" s="3" t="s">
        <v>219</v>
      </c>
      <c r="B1737" s="148"/>
      <c r="C1737" s="149">
        <v>0</v>
      </c>
      <c r="D1737" s="149">
        <v>0</v>
      </c>
      <c r="E1737" s="149">
        <v>0</v>
      </c>
      <c r="F1737" s="150">
        <v>0</v>
      </c>
      <c r="G1737" s="150">
        <v>0</v>
      </c>
      <c r="H1737" s="151">
        <v>0</v>
      </c>
    </row>
    <row r="1738" spans="1:8" ht="18" hidden="1" customHeight="1" outlineLevel="1">
      <c r="A1738" s="3" t="s">
        <v>220</v>
      </c>
      <c r="B1738" s="148"/>
      <c r="C1738" s="149">
        <v>1</v>
      </c>
      <c r="D1738" s="149">
        <v>1</v>
      </c>
      <c r="E1738" s="149">
        <v>0</v>
      </c>
      <c r="F1738" s="150">
        <v>952</v>
      </c>
      <c r="G1738" s="150">
        <v>0</v>
      </c>
      <c r="H1738" s="151">
        <v>0</v>
      </c>
    </row>
    <row r="1739" spans="1:8" ht="18" customHeight="1" collapsed="1">
      <c r="A1739" s="3"/>
      <c r="B1739" s="148" t="s">
        <v>426</v>
      </c>
      <c r="C1739" s="152">
        <f>SUM(C1715:C1738)</f>
        <v>51</v>
      </c>
      <c r="D1739" s="152">
        <f t="shared" ref="D1739:F1739" si="121">SUM(D1715:D1738)</f>
        <v>46</v>
      </c>
      <c r="E1739" s="152">
        <f t="shared" si="121"/>
        <v>1</v>
      </c>
      <c r="F1739" s="153">
        <f t="shared" si="121"/>
        <v>283233.12</v>
      </c>
      <c r="G1739" s="153">
        <f>SUM(G1715:G1738)</f>
        <v>156469.27000000002</v>
      </c>
      <c r="H1739" s="154">
        <f t="shared" ref="H1739" si="122">SUM(H1715:H1738)</f>
        <v>118832</v>
      </c>
    </row>
    <row r="1740" spans="1:8" ht="18" hidden="1" customHeight="1" outlineLevel="1">
      <c r="A1740" s="3" t="s">
        <v>273</v>
      </c>
      <c r="B1740" s="148"/>
      <c r="C1740" s="149">
        <v>0</v>
      </c>
      <c r="D1740" s="149">
        <v>0</v>
      </c>
      <c r="E1740" s="149">
        <v>0</v>
      </c>
      <c r="F1740" s="150">
        <v>0</v>
      </c>
      <c r="G1740" s="150">
        <v>0</v>
      </c>
      <c r="H1740" s="151">
        <v>0</v>
      </c>
    </row>
    <row r="1741" spans="1:8" ht="18" hidden="1" customHeight="1" outlineLevel="1">
      <c r="A1741" s="3" t="s">
        <v>203</v>
      </c>
      <c r="B1741" s="148"/>
      <c r="C1741" s="149">
        <v>0</v>
      </c>
      <c r="D1741" s="149">
        <v>0</v>
      </c>
      <c r="E1741" s="149">
        <v>0</v>
      </c>
      <c r="F1741" s="150">
        <v>0</v>
      </c>
      <c r="G1741" s="150">
        <v>0</v>
      </c>
      <c r="H1741" s="151">
        <v>0</v>
      </c>
    </row>
    <row r="1742" spans="1:8" ht="18" hidden="1" customHeight="1" outlineLevel="1">
      <c r="A1742" s="3" t="s">
        <v>204</v>
      </c>
      <c r="B1742" s="148"/>
      <c r="C1742" s="149">
        <v>0</v>
      </c>
      <c r="D1742" s="149">
        <v>0</v>
      </c>
      <c r="E1742" s="149">
        <v>0</v>
      </c>
      <c r="F1742" s="150">
        <v>0</v>
      </c>
      <c r="G1742" s="150">
        <v>0</v>
      </c>
      <c r="H1742" s="151">
        <v>0</v>
      </c>
    </row>
    <row r="1743" spans="1:8" ht="18" hidden="1" customHeight="1" outlineLevel="1">
      <c r="A1743" s="3" t="s">
        <v>267</v>
      </c>
      <c r="B1743" s="148"/>
      <c r="C1743" s="149">
        <v>0</v>
      </c>
      <c r="D1743" s="149">
        <v>0</v>
      </c>
      <c r="E1743" s="149">
        <v>0</v>
      </c>
      <c r="F1743" s="150">
        <v>0</v>
      </c>
      <c r="G1743" s="150">
        <v>0</v>
      </c>
      <c r="H1743" s="151">
        <v>0</v>
      </c>
    </row>
    <row r="1744" spans="1:8" ht="18" hidden="1" customHeight="1" outlineLevel="1">
      <c r="A1744" s="3" t="s">
        <v>274</v>
      </c>
      <c r="B1744" s="148"/>
      <c r="C1744" s="149">
        <v>0</v>
      </c>
      <c r="D1744" s="149">
        <v>0</v>
      </c>
      <c r="E1744" s="149">
        <v>0</v>
      </c>
      <c r="F1744" s="150">
        <v>0</v>
      </c>
      <c r="G1744" s="150">
        <v>0</v>
      </c>
      <c r="H1744" s="151">
        <v>0</v>
      </c>
    </row>
    <row r="1745" spans="1:8" ht="18" hidden="1" customHeight="1" outlineLevel="1">
      <c r="A1745" s="3" t="s">
        <v>275</v>
      </c>
      <c r="B1745" s="148"/>
      <c r="C1745" s="149">
        <v>0</v>
      </c>
      <c r="D1745" s="149">
        <v>0</v>
      </c>
      <c r="E1745" s="149">
        <v>0</v>
      </c>
      <c r="F1745" s="150">
        <v>0</v>
      </c>
      <c r="G1745" s="150">
        <v>0</v>
      </c>
      <c r="H1745" s="151">
        <v>0</v>
      </c>
    </row>
    <row r="1746" spans="1:8" ht="18" hidden="1" customHeight="1" outlineLevel="1">
      <c r="A1746" s="3" t="s">
        <v>205</v>
      </c>
      <c r="B1746" s="148"/>
      <c r="C1746" s="149">
        <v>0</v>
      </c>
      <c r="D1746" s="149">
        <v>0</v>
      </c>
      <c r="E1746" s="149">
        <v>0</v>
      </c>
      <c r="F1746" s="150">
        <v>0</v>
      </c>
      <c r="G1746" s="150">
        <v>0</v>
      </c>
      <c r="H1746" s="151">
        <v>0</v>
      </c>
    </row>
    <row r="1747" spans="1:8" ht="18" hidden="1" customHeight="1" outlineLevel="1">
      <c r="A1747" s="3" t="s">
        <v>206</v>
      </c>
      <c r="B1747" s="148"/>
      <c r="C1747" s="149">
        <v>0</v>
      </c>
      <c r="D1747" s="149">
        <v>2</v>
      </c>
      <c r="E1747" s="149">
        <v>0</v>
      </c>
      <c r="F1747" s="150">
        <v>-13550</v>
      </c>
      <c r="G1747" s="150">
        <v>-6000</v>
      </c>
      <c r="H1747" s="151">
        <v>0</v>
      </c>
    </row>
    <row r="1748" spans="1:8" ht="18" hidden="1" customHeight="1" outlineLevel="1">
      <c r="A1748" s="3" t="s">
        <v>268</v>
      </c>
      <c r="B1748" s="148"/>
      <c r="C1748" s="149">
        <v>0</v>
      </c>
      <c r="D1748" s="149">
        <v>0</v>
      </c>
      <c r="E1748" s="149">
        <v>0</v>
      </c>
      <c r="F1748" s="150">
        <v>0</v>
      </c>
      <c r="G1748" s="150">
        <v>0</v>
      </c>
      <c r="H1748" s="151">
        <v>0</v>
      </c>
    </row>
    <row r="1749" spans="1:8" ht="18" hidden="1" customHeight="1" outlineLevel="1">
      <c r="A1749" s="3" t="s">
        <v>207</v>
      </c>
      <c r="B1749" s="148"/>
      <c r="C1749" s="149">
        <v>0</v>
      </c>
      <c r="D1749" s="149">
        <v>2</v>
      </c>
      <c r="E1749" s="149">
        <v>0</v>
      </c>
      <c r="F1749" s="150">
        <v>1135.92</v>
      </c>
      <c r="G1749" s="150">
        <v>144.31</v>
      </c>
      <c r="H1749" s="151">
        <v>0</v>
      </c>
    </row>
    <row r="1750" spans="1:8" ht="18" hidden="1" customHeight="1" outlineLevel="1">
      <c r="A1750" s="3" t="s">
        <v>270</v>
      </c>
      <c r="B1750" s="148"/>
      <c r="C1750" s="149">
        <v>0</v>
      </c>
      <c r="D1750" s="149">
        <v>0</v>
      </c>
      <c r="E1750" s="149">
        <v>0</v>
      </c>
      <c r="F1750" s="150">
        <v>0</v>
      </c>
      <c r="G1750" s="150">
        <v>0</v>
      </c>
      <c r="H1750" s="151">
        <v>0</v>
      </c>
    </row>
    <row r="1751" spans="1:8" ht="18" hidden="1" customHeight="1" outlineLevel="1">
      <c r="A1751" s="3" t="s">
        <v>208</v>
      </c>
      <c r="B1751" s="148"/>
      <c r="C1751" s="149">
        <v>0</v>
      </c>
      <c r="D1751" s="149">
        <v>0</v>
      </c>
      <c r="E1751" s="149">
        <v>0</v>
      </c>
      <c r="F1751" s="150">
        <v>0</v>
      </c>
      <c r="G1751" s="150">
        <v>0</v>
      </c>
      <c r="H1751" s="151">
        <v>0</v>
      </c>
    </row>
    <row r="1752" spans="1:8" ht="18" hidden="1" customHeight="1" outlineLevel="1">
      <c r="A1752" s="3" t="s">
        <v>209</v>
      </c>
      <c r="B1752" s="148"/>
      <c r="C1752" s="149">
        <v>0</v>
      </c>
      <c r="D1752" s="149">
        <v>0</v>
      </c>
      <c r="E1752" s="149">
        <v>0</v>
      </c>
      <c r="F1752" s="150">
        <v>0</v>
      </c>
      <c r="G1752" s="150">
        <v>0</v>
      </c>
      <c r="H1752" s="151">
        <v>0</v>
      </c>
    </row>
    <row r="1753" spans="1:8" ht="18" hidden="1" customHeight="1" outlineLevel="1">
      <c r="A1753" s="3" t="s">
        <v>454</v>
      </c>
      <c r="B1753" s="148"/>
      <c r="C1753" s="149">
        <v>0</v>
      </c>
      <c r="D1753" s="149">
        <v>0</v>
      </c>
      <c r="E1753" s="149">
        <v>0</v>
      </c>
      <c r="F1753" s="150">
        <v>0</v>
      </c>
      <c r="G1753" s="150">
        <v>0</v>
      </c>
      <c r="H1753" s="151">
        <v>0</v>
      </c>
    </row>
    <row r="1754" spans="1:8" ht="18" hidden="1" customHeight="1" outlineLevel="1">
      <c r="A1754" s="3" t="s">
        <v>211</v>
      </c>
      <c r="B1754" s="148"/>
      <c r="C1754" s="149">
        <v>0</v>
      </c>
      <c r="D1754" s="149">
        <v>0</v>
      </c>
      <c r="E1754" s="149">
        <v>0</v>
      </c>
      <c r="F1754" s="150">
        <v>0</v>
      </c>
      <c r="G1754" s="150">
        <v>0</v>
      </c>
      <c r="H1754" s="151">
        <v>0</v>
      </c>
    </row>
    <row r="1755" spans="1:8" ht="18" hidden="1" customHeight="1" outlineLevel="1">
      <c r="A1755" s="3" t="s">
        <v>212</v>
      </c>
      <c r="B1755" s="148"/>
      <c r="C1755" s="149">
        <v>0</v>
      </c>
      <c r="D1755" s="149">
        <v>0</v>
      </c>
      <c r="E1755" s="149">
        <v>0</v>
      </c>
      <c r="F1755" s="150">
        <v>0</v>
      </c>
      <c r="G1755" s="150">
        <v>0</v>
      </c>
      <c r="H1755" s="151">
        <v>0</v>
      </c>
    </row>
    <row r="1756" spans="1:8" ht="18" hidden="1" customHeight="1" outlineLevel="1">
      <c r="A1756" s="3" t="s">
        <v>213</v>
      </c>
      <c r="B1756" s="148"/>
      <c r="C1756" s="149">
        <v>0</v>
      </c>
      <c r="D1756" s="149">
        <v>0</v>
      </c>
      <c r="E1756" s="149">
        <v>0</v>
      </c>
      <c r="F1756" s="150">
        <v>0</v>
      </c>
      <c r="G1756" s="150">
        <v>0</v>
      </c>
      <c r="H1756" s="151">
        <v>0</v>
      </c>
    </row>
    <row r="1757" spans="1:8" ht="18" hidden="1" customHeight="1" outlineLevel="1">
      <c r="A1757" s="3" t="s">
        <v>214</v>
      </c>
      <c r="B1757" s="148"/>
      <c r="C1757" s="149">
        <v>0</v>
      </c>
      <c r="D1757" s="149">
        <v>0</v>
      </c>
      <c r="E1757" s="149">
        <v>0</v>
      </c>
      <c r="F1757" s="150">
        <v>0</v>
      </c>
      <c r="G1757" s="150">
        <v>0</v>
      </c>
      <c r="H1757" s="151">
        <v>0</v>
      </c>
    </row>
    <row r="1758" spans="1:8" ht="18" hidden="1" customHeight="1" outlineLevel="1">
      <c r="A1758" s="3" t="s">
        <v>455</v>
      </c>
      <c r="B1758" s="148"/>
      <c r="C1758" s="149">
        <v>0</v>
      </c>
      <c r="D1758" s="149">
        <v>0</v>
      </c>
      <c r="E1758" s="149">
        <v>0</v>
      </c>
      <c r="F1758" s="150">
        <v>0</v>
      </c>
      <c r="G1758" s="150">
        <v>0</v>
      </c>
      <c r="H1758" s="151">
        <v>0</v>
      </c>
    </row>
    <row r="1759" spans="1:8" ht="18" hidden="1" customHeight="1" outlineLevel="1">
      <c r="A1759" s="3" t="s">
        <v>216</v>
      </c>
      <c r="B1759" s="148"/>
      <c r="C1759" s="149">
        <v>0</v>
      </c>
      <c r="D1759" s="149">
        <v>0</v>
      </c>
      <c r="E1759" s="149">
        <v>0</v>
      </c>
      <c r="F1759" s="150">
        <v>0</v>
      </c>
      <c r="G1759" s="150">
        <v>0</v>
      </c>
      <c r="H1759" s="151">
        <v>0</v>
      </c>
    </row>
    <row r="1760" spans="1:8" ht="18" hidden="1" customHeight="1" outlineLevel="1">
      <c r="A1760" s="3" t="s">
        <v>217</v>
      </c>
      <c r="B1760" s="148"/>
      <c r="C1760" s="149">
        <v>0</v>
      </c>
      <c r="D1760" s="149">
        <v>0</v>
      </c>
      <c r="E1760" s="149">
        <v>0</v>
      </c>
      <c r="F1760" s="150">
        <v>0</v>
      </c>
      <c r="G1760" s="150">
        <v>0</v>
      </c>
      <c r="H1760" s="151">
        <v>0</v>
      </c>
    </row>
    <row r="1761" spans="1:8" ht="18" hidden="1" customHeight="1" outlineLevel="1">
      <c r="A1761" s="3" t="s">
        <v>218</v>
      </c>
      <c r="B1761" s="148"/>
      <c r="C1761" s="149">
        <v>0</v>
      </c>
      <c r="D1761" s="149">
        <v>0</v>
      </c>
      <c r="E1761" s="149">
        <v>0</v>
      </c>
      <c r="F1761" s="150">
        <v>0</v>
      </c>
      <c r="G1761" s="150">
        <v>0</v>
      </c>
      <c r="H1761" s="151">
        <v>0</v>
      </c>
    </row>
    <row r="1762" spans="1:8" ht="18" hidden="1" customHeight="1" outlineLevel="1">
      <c r="A1762" s="3" t="s">
        <v>219</v>
      </c>
      <c r="B1762" s="148"/>
      <c r="C1762" s="149">
        <v>0</v>
      </c>
      <c r="D1762" s="149">
        <v>0</v>
      </c>
      <c r="E1762" s="149">
        <v>0</v>
      </c>
      <c r="F1762" s="150">
        <v>0</v>
      </c>
      <c r="G1762" s="150">
        <v>0</v>
      </c>
      <c r="H1762" s="151">
        <v>0</v>
      </c>
    </row>
    <row r="1763" spans="1:8" ht="18" hidden="1" customHeight="1" outlineLevel="1">
      <c r="A1763" s="3" t="s">
        <v>220</v>
      </c>
      <c r="B1763" s="148"/>
      <c r="C1763" s="149">
        <v>0</v>
      </c>
      <c r="D1763" s="149">
        <v>0</v>
      </c>
      <c r="E1763" s="149">
        <v>0</v>
      </c>
      <c r="F1763" s="150">
        <v>0</v>
      </c>
      <c r="G1763" s="150">
        <v>0</v>
      </c>
      <c r="H1763" s="151">
        <v>0</v>
      </c>
    </row>
    <row r="1764" spans="1:8" ht="18" customHeight="1" collapsed="1">
      <c r="A1764" s="3"/>
      <c r="B1764" s="148" t="s">
        <v>427</v>
      </c>
      <c r="C1764" s="152">
        <f>SUM(C1740:C1763)</f>
        <v>0</v>
      </c>
      <c r="D1764" s="152">
        <f t="shared" ref="D1764:F1764" si="123">SUM(D1740:D1763)</f>
        <v>4</v>
      </c>
      <c r="E1764" s="152">
        <f t="shared" si="123"/>
        <v>0</v>
      </c>
      <c r="F1764" s="153">
        <f t="shared" si="123"/>
        <v>-12414.08</v>
      </c>
      <c r="G1764" s="153">
        <f>SUM(G1740:G1763)</f>
        <v>-5855.69</v>
      </c>
      <c r="H1764" s="154">
        <f t="shared" ref="H1764" si="124">SUM(H1740:H1763)</f>
        <v>0</v>
      </c>
    </row>
    <row r="1765" spans="1:8" ht="18" hidden="1" customHeight="1" outlineLevel="1">
      <c r="A1765" s="3" t="s">
        <v>273</v>
      </c>
      <c r="B1765" s="148"/>
      <c r="C1765" s="149">
        <v>0</v>
      </c>
      <c r="D1765" s="149">
        <v>0</v>
      </c>
      <c r="E1765" s="149">
        <v>0</v>
      </c>
      <c r="F1765" s="150">
        <v>0</v>
      </c>
      <c r="G1765" s="150">
        <v>0</v>
      </c>
      <c r="H1765" s="151">
        <v>0</v>
      </c>
    </row>
    <row r="1766" spans="1:8" ht="18" hidden="1" customHeight="1" outlineLevel="1">
      <c r="A1766" s="3" t="s">
        <v>203</v>
      </c>
      <c r="B1766" s="148"/>
      <c r="C1766" s="149">
        <v>7</v>
      </c>
      <c r="D1766" s="149">
        <v>3</v>
      </c>
      <c r="E1766" s="149">
        <v>0</v>
      </c>
      <c r="F1766" s="150">
        <v>0</v>
      </c>
      <c r="G1766" s="150">
        <v>9493.85</v>
      </c>
      <c r="H1766" s="151">
        <v>0</v>
      </c>
    </row>
    <row r="1767" spans="1:8" ht="18" hidden="1" customHeight="1" outlineLevel="1">
      <c r="A1767" s="3" t="s">
        <v>204</v>
      </c>
      <c r="B1767" s="148"/>
      <c r="C1767" s="149">
        <v>1</v>
      </c>
      <c r="D1767" s="149">
        <v>0</v>
      </c>
      <c r="E1767" s="149">
        <v>0</v>
      </c>
      <c r="F1767" s="150">
        <v>-16</v>
      </c>
      <c r="G1767" s="150">
        <v>0</v>
      </c>
      <c r="H1767" s="151">
        <v>0</v>
      </c>
    </row>
    <row r="1768" spans="1:8" ht="18" hidden="1" customHeight="1" outlineLevel="1">
      <c r="A1768" s="3" t="s">
        <v>267</v>
      </c>
      <c r="B1768" s="148"/>
      <c r="C1768" s="149">
        <v>0</v>
      </c>
      <c r="D1768" s="149">
        <v>0</v>
      </c>
      <c r="E1768" s="149">
        <v>0</v>
      </c>
      <c r="F1768" s="150">
        <v>0</v>
      </c>
      <c r="G1768" s="150">
        <v>0</v>
      </c>
      <c r="H1768" s="151">
        <v>0</v>
      </c>
    </row>
    <row r="1769" spans="1:8" ht="18" hidden="1" customHeight="1" outlineLevel="1">
      <c r="A1769" s="3" t="s">
        <v>274</v>
      </c>
      <c r="B1769" s="148"/>
      <c r="C1769" s="149">
        <v>0</v>
      </c>
      <c r="D1769" s="149">
        <v>0</v>
      </c>
      <c r="E1769" s="149">
        <v>0</v>
      </c>
      <c r="F1769" s="150">
        <v>0</v>
      </c>
      <c r="G1769" s="150">
        <v>0</v>
      </c>
      <c r="H1769" s="151">
        <v>0</v>
      </c>
    </row>
    <row r="1770" spans="1:8" ht="18" hidden="1" customHeight="1" outlineLevel="1">
      <c r="A1770" s="3" t="s">
        <v>275</v>
      </c>
      <c r="B1770" s="148"/>
      <c r="C1770" s="149">
        <v>0</v>
      </c>
      <c r="D1770" s="149">
        <v>0</v>
      </c>
      <c r="E1770" s="149">
        <v>0</v>
      </c>
      <c r="F1770" s="150">
        <v>0</v>
      </c>
      <c r="G1770" s="150">
        <v>0</v>
      </c>
      <c r="H1770" s="151">
        <v>0</v>
      </c>
    </row>
    <row r="1771" spans="1:8" ht="18" hidden="1" customHeight="1" outlineLevel="1">
      <c r="A1771" s="3" t="s">
        <v>205</v>
      </c>
      <c r="B1771" s="148"/>
      <c r="C1771" s="149">
        <v>10</v>
      </c>
      <c r="D1771" s="149">
        <v>15</v>
      </c>
      <c r="E1771" s="149">
        <v>0</v>
      </c>
      <c r="F1771" s="150">
        <v>1000</v>
      </c>
      <c r="G1771" s="150">
        <v>27685.55</v>
      </c>
      <c r="H1771" s="151">
        <v>0</v>
      </c>
    </row>
    <row r="1772" spans="1:8" ht="18" hidden="1" customHeight="1" outlineLevel="1">
      <c r="A1772" s="3" t="s">
        <v>206</v>
      </c>
      <c r="B1772" s="148"/>
      <c r="C1772" s="149">
        <v>4</v>
      </c>
      <c r="D1772" s="149">
        <v>12</v>
      </c>
      <c r="E1772" s="149">
        <v>0</v>
      </c>
      <c r="F1772" s="150">
        <v>1781.98</v>
      </c>
      <c r="G1772" s="150">
        <v>22893.7</v>
      </c>
      <c r="H1772" s="151">
        <v>0</v>
      </c>
    </row>
    <row r="1773" spans="1:8" ht="18" hidden="1" customHeight="1" outlineLevel="1">
      <c r="A1773" s="3" t="s">
        <v>268</v>
      </c>
      <c r="B1773" s="148"/>
      <c r="C1773" s="149">
        <v>0</v>
      </c>
      <c r="D1773" s="149">
        <v>0</v>
      </c>
      <c r="E1773" s="149">
        <v>0</v>
      </c>
      <c r="F1773" s="150">
        <v>0</v>
      </c>
      <c r="G1773" s="150">
        <v>0</v>
      </c>
      <c r="H1773" s="151">
        <v>0</v>
      </c>
    </row>
    <row r="1774" spans="1:8" ht="18" hidden="1" customHeight="1" outlineLevel="1">
      <c r="A1774" s="3" t="s">
        <v>207</v>
      </c>
      <c r="B1774" s="148"/>
      <c r="C1774" s="149">
        <v>32</v>
      </c>
      <c r="D1774" s="149">
        <v>31</v>
      </c>
      <c r="E1774" s="149">
        <v>0</v>
      </c>
      <c r="F1774" s="150">
        <v>-64038.92</v>
      </c>
      <c r="G1774" s="150">
        <v>-6195.7799999999988</v>
      </c>
      <c r="H1774" s="151">
        <v>0</v>
      </c>
    </row>
    <row r="1775" spans="1:8" ht="18" hidden="1" customHeight="1" outlineLevel="1">
      <c r="A1775" s="3" t="s">
        <v>270</v>
      </c>
      <c r="B1775" s="148"/>
      <c r="C1775" s="149">
        <v>0</v>
      </c>
      <c r="D1775" s="149">
        <v>0</v>
      </c>
      <c r="E1775" s="149">
        <v>0</v>
      </c>
      <c r="F1775" s="150">
        <v>0</v>
      </c>
      <c r="G1775" s="150">
        <v>0</v>
      </c>
      <c r="H1775" s="151">
        <v>0</v>
      </c>
    </row>
    <row r="1776" spans="1:8" ht="18" hidden="1" customHeight="1" outlineLevel="1">
      <c r="A1776" s="3" t="s">
        <v>208</v>
      </c>
      <c r="B1776" s="148"/>
      <c r="C1776" s="149">
        <v>57</v>
      </c>
      <c r="D1776" s="149">
        <v>3</v>
      </c>
      <c r="E1776" s="149">
        <v>4</v>
      </c>
      <c r="F1776" s="150">
        <v>37050.36</v>
      </c>
      <c r="G1776" s="150">
        <v>82058.95</v>
      </c>
      <c r="H1776" s="151">
        <v>0</v>
      </c>
    </row>
    <row r="1777" spans="1:8" ht="18" hidden="1" customHeight="1" outlineLevel="1">
      <c r="A1777" s="3" t="s">
        <v>209</v>
      </c>
      <c r="B1777" s="148"/>
      <c r="C1777" s="149">
        <v>1</v>
      </c>
      <c r="D1777" s="149">
        <v>0</v>
      </c>
      <c r="E1777" s="149">
        <v>0</v>
      </c>
      <c r="F1777" s="150">
        <v>0</v>
      </c>
      <c r="G1777" s="150">
        <v>0</v>
      </c>
      <c r="H1777" s="151">
        <v>0</v>
      </c>
    </row>
    <row r="1778" spans="1:8" ht="18" hidden="1" customHeight="1" outlineLevel="1">
      <c r="A1778" s="3" t="s">
        <v>454</v>
      </c>
      <c r="B1778" s="148"/>
      <c r="C1778" s="149">
        <v>2</v>
      </c>
      <c r="D1778" s="149">
        <v>0</v>
      </c>
      <c r="E1778" s="149">
        <v>0</v>
      </c>
      <c r="F1778" s="150">
        <v>0</v>
      </c>
      <c r="G1778" s="150">
        <v>0</v>
      </c>
      <c r="H1778" s="151">
        <v>0</v>
      </c>
    </row>
    <row r="1779" spans="1:8" ht="18" hidden="1" customHeight="1" outlineLevel="1">
      <c r="A1779" s="3" t="s">
        <v>211</v>
      </c>
      <c r="B1779" s="148"/>
      <c r="C1779" s="149">
        <v>1</v>
      </c>
      <c r="D1779" s="149">
        <v>2</v>
      </c>
      <c r="E1779" s="149">
        <v>0</v>
      </c>
      <c r="F1779" s="150">
        <v>0</v>
      </c>
      <c r="G1779" s="150">
        <v>7281.5</v>
      </c>
      <c r="H1779" s="151">
        <v>0</v>
      </c>
    </row>
    <row r="1780" spans="1:8" ht="18" hidden="1" customHeight="1" outlineLevel="1">
      <c r="A1780" s="3" t="s">
        <v>212</v>
      </c>
      <c r="B1780" s="148"/>
      <c r="C1780" s="149">
        <v>0</v>
      </c>
      <c r="D1780" s="149">
        <v>0</v>
      </c>
      <c r="E1780" s="149">
        <v>0</v>
      </c>
      <c r="F1780" s="150">
        <v>0</v>
      </c>
      <c r="G1780" s="150">
        <v>0</v>
      </c>
      <c r="H1780" s="151">
        <v>0</v>
      </c>
    </row>
    <row r="1781" spans="1:8" ht="18" hidden="1" customHeight="1" outlineLevel="1">
      <c r="A1781" s="3" t="s">
        <v>213</v>
      </c>
      <c r="B1781" s="148"/>
      <c r="C1781" s="149">
        <v>114</v>
      </c>
      <c r="D1781" s="149">
        <v>7</v>
      </c>
      <c r="E1781" s="149">
        <v>0</v>
      </c>
      <c r="F1781" s="150">
        <v>-16272</v>
      </c>
      <c r="G1781" s="150">
        <v>-10079</v>
      </c>
      <c r="H1781" s="151">
        <v>16373</v>
      </c>
    </row>
    <row r="1782" spans="1:8" ht="18" hidden="1" customHeight="1" outlineLevel="1">
      <c r="A1782" s="3" t="s">
        <v>214</v>
      </c>
      <c r="B1782" s="148"/>
      <c r="C1782" s="149">
        <v>0</v>
      </c>
      <c r="D1782" s="149">
        <v>0</v>
      </c>
      <c r="E1782" s="149">
        <v>0</v>
      </c>
      <c r="F1782" s="150">
        <v>0</v>
      </c>
      <c r="G1782" s="150">
        <v>0</v>
      </c>
      <c r="H1782" s="151">
        <v>0</v>
      </c>
    </row>
    <row r="1783" spans="1:8" ht="18" hidden="1" customHeight="1" outlineLevel="1">
      <c r="A1783" s="3" t="s">
        <v>455</v>
      </c>
      <c r="B1783" s="148"/>
      <c r="C1783" s="149">
        <v>0</v>
      </c>
      <c r="D1783" s="149">
        <v>0</v>
      </c>
      <c r="E1783" s="149">
        <v>0</v>
      </c>
      <c r="F1783" s="150">
        <v>0</v>
      </c>
      <c r="G1783" s="150">
        <v>0</v>
      </c>
      <c r="H1783" s="151">
        <v>0</v>
      </c>
    </row>
    <row r="1784" spans="1:8" ht="18" hidden="1" customHeight="1" outlineLevel="1">
      <c r="A1784" s="3" t="s">
        <v>216</v>
      </c>
      <c r="B1784" s="148"/>
      <c r="C1784" s="149">
        <v>0</v>
      </c>
      <c r="D1784" s="149">
        <v>0</v>
      </c>
      <c r="E1784" s="149">
        <v>0</v>
      </c>
      <c r="F1784" s="150">
        <v>0</v>
      </c>
      <c r="G1784" s="150">
        <v>0</v>
      </c>
      <c r="H1784" s="151">
        <v>0</v>
      </c>
    </row>
    <row r="1785" spans="1:8" ht="18" hidden="1" customHeight="1" outlineLevel="1">
      <c r="A1785" s="3" t="s">
        <v>217</v>
      </c>
      <c r="B1785" s="148"/>
      <c r="C1785" s="149">
        <v>34</v>
      </c>
      <c r="D1785" s="149">
        <v>32</v>
      </c>
      <c r="E1785" s="149">
        <v>0</v>
      </c>
      <c r="F1785" s="150">
        <v>336891</v>
      </c>
      <c r="G1785" s="150">
        <v>38147</v>
      </c>
      <c r="H1785" s="151">
        <v>63123</v>
      </c>
    </row>
    <row r="1786" spans="1:8" ht="18" hidden="1" customHeight="1" outlineLevel="1">
      <c r="A1786" s="3" t="s">
        <v>218</v>
      </c>
      <c r="B1786" s="148"/>
      <c r="C1786" s="149">
        <v>0</v>
      </c>
      <c r="D1786" s="149">
        <v>0</v>
      </c>
      <c r="E1786" s="149">
        <v>0</v>
      </c>
      <c r="F1786" s="150">
        <v>0</v>
      </c>
      <c r="G1786" s="150">
        <v>0</v>
      </c>
      <c r="H1786" s="151">
        <v>0</v>
      </c>
    </row>
    <row r="1787" spans="1:8" ht="18" hidden="1" customHeight="1" outlineLevel="1">
      <c r="A1787" s="3" t="s">
        <v>219</v>
      </c>
      <c r="B1787" s="148"/>
      <c r="C1787" s="149">
        <v>0</v>
      </c>
      <c r="D1787" s="149">
        <v>0</v>
      </c>
      <c r="E1787" s="149">
        <v>0</v>
      </c>
      <c r="F1787" s="150">
        <v>0</v>
      </c>
      <c r="G1787" s="150">
        <v>20</v>
      </c>
      <c r="H1787" s="151">
        <v>0</v>
      </c>
    </row>
    <row r="1788" spans="1:8" ht="18" hidden="1" customHeight="1" outlineLevel="1">
      <c r="A1788" s="3" t="s">
        <v>220</v>
      </c>
      <c r="B1788" s="148"/>
      <c r="C1788" s="149">
        <v>0</v>
      </c>
      <c r="D1788" s="149">
        <v>0</v>
      </c>
      <c r="E1788" s="149">
        <v>0</v>
      </c>
      <c r="F1788" s="150">
        <v>0</v>
      </c>
      <c r="G1788" s="150">
        <v>0</v>
      </c>
      <c r="H1788" s="151">
        <v>0</v>
      </c>
    </row>
    <row r="1789" spans="1:8" ht="18" customHeight="1" collapsed="1">
      <c r="A1789" s="3"/>
      <c r="B1789" s="148" t="s">
        <v>428</v>
      </c>
      <c r="C1789" s="152">
        <f>SUM(C1765:C1788)</f>
        <v>263</v>
      </c>
      <c r="D1789" s="152">
        <f t="shared" ref="D1789:F1789" si="125">SUM(D1765:D1788)</f>
        <v>105</v>
      </c>
      <c r="E1789" s="152">
        <f t="shared" si="125"/>
        <v>4</v>
      </c>
      <c r="F1789" s="153">
        <f t="shared" si="125"/>
        <v>296396.42</v>
      </c>
      <c r="G1789" s="153">
        <f>SUM(G1765:G1788)</f>
        <v>171305.77000000002</v>
      </c>
      <c r="H1789" s="154">
        <f t="shared" ref="H1789" si="126">SUM(H1765:H1788)</f>
        <v>79496</v>
      </c>
    </row>
    <row r="1790" spans="1:8" ht="18" hidden="1" customHeight="1" outlineLevel="1">
      <c r="A1790" s="3" t="s">
        <v>273</v>
      </c>
      <c r="B1790" s="148"/>
      <c r="C1790" s="149">
        <v>0</v>
      </c>
      <c r="D1790" s="149">
        <v>0</v>
      </c>
      <c r="E1790" s="149">
        <v>0</v>
      </c>
      <c r="F1790" s="150">
        <v>0</v>
      </c>
      <c r="G1790" s="150">
        <v>0</v>
      </c>
      <c r="H1790" s="151">
        <v>0</v>
      </c>
    </row>
    <row r="1791" spans="1:8" ht="18" hidden="1" customHeight="1" outlineLevel="1">
      <c r="A1791" s="3" t="s">
        <v>203</v>
      </c>
      <c r="B1791" s="148"/>
      <c r="C1791" s="149">
        <v>3</v>
      </c>
      <c r="D1791" s="149">
        <v>2</v>
      </c>
      <c r="E1791" s="149">
        <v>0</v>
      </c>
      <c r="F1791" s="150">
        <v>0</v>
      </c>
      <c r="G1791" s="150">
        <v>56641.73</v>
      </c>
      <c r="H1791" s="151">
        <v>0</v>
      </c>
    </row>
    <row r="1792" spans="1:8" ht="18" hidden="1" customHeight="1" outlineLevel="1">
      <c r="A1792" s="3" t="s">
        <v>204</v>
      </c>
      <c r="B1792" s="148"/>
      <c r="C1792" s="149">
        <v>0</v>
      </c>
      <c r="D1792" s="149">
        <v>0</v>
      </c>
      <c r="E1792" s="149">
        <v>0</v>
      </c>
      <c r="F1792" s="150">
        <v>0</v>
      </c>
      <c r="G1792" s="150">
        <v>0</v>
      </c>
      <c r="H1792" s="151">
        <v>0</v>
      </c>
    </row>
    <row r="1793" spans="1:8" ht="18" hidden="1" customHeight="1" outlineLevel="1">
      <c r="A1793" s="3" t="s">
        <v>267</v>
      </c>
      <c r="B1793" s="148"/>
      <c r="C1793" s="149">
        <v>0</v>
      </c>
      <c r="D1793" s="149">
        <v>0</v>
      </c>
      <c r="E1793" s="149">
        <v>0</v>
      </c>
      <c r="F1793" s="150">
        <v>0</v>
      </c>
      <c r="G1793" s="150">
        <v>0</v>
      </c>
      <c r="H1793" s="151">
        <v>0</v>
      </c>
    </row>
    <row r="1794" spans="1:8" ht="18" hidden="1" customHeight="1" outlineLevel="1">
      <c r="A1794" s="3" t="s">
        <v>274</v>
      </c>
      <c r="B1794" s="148"/>
      <c r="C1794" s="149">
        <v>0</v>
      </c>
      <c r="D1794" s="149">
        <v>0</v>
      </c>
      <c r="E1794" s="149">
        <v>0</v>
      </c>
      <c r="F1794" s="150">
        <v>0</v>
      </c>
      <c r="G1794" s="150">
        <v>0</v>
      </c>
      <c r="H1794" s="151">
        <v>0</v>
      </c>
    </row>
    <row r="1795" spans="1:8" ht="18" hidden="1" customHeight="1" outlineLevel="1">
      <c r="A1795" s="3" t="s">
        <v>275</v>
      </c>
      <c r="B1795" s="148"/>
      <c r="C1795" s="149">
        <v>0</v>
      </c>
      <c r="D1795" s="149">
        <v>0</v>
      </c>
      <c r="E1795" s="149">
        <v>0</v>
      </c>
      <c r="F1795" s="150">
        <v>0</v>
      </c>
      <c r="G1795" s="150">
        <v>0</v>
      </c>
      <c r="H1795" s="151">
        <v>0</v>
      </c>
    </row>
    <row r="1796" spans="1:8" ht="18" hidden="1" customHeight="1" outlineLevel="1">
      <c r="A1796" s="3" t="s">
        <v>205</v>
      </c>
      <c r="B1796" s="148"/>
      <c r="C1796" s="149">
        <v>5</v>
      </c>
      <c r="D1796" s="149">
        <v>3</v>
      </c>
      <c r="E1796" s="149">
        <v>0</v>
      </c>
      <c r="F1796" s="150">
        <v>1358</v>
      </c>
      <c r="G1796" s="150">
        <v>146763.06</v>
      </c>
      <c r="H1796" s="151">
        <v>0</v>
      </c>
    </row>
    <row r="1797" spans="1:8" ht="18" hidden="1" customHeight="1" outlineLevel="1">
      <c r="A1797" s="3" t="s">
        <v>206</v>
      </c>
      <c r="B1797" s="148"/>
      <c r="C1797" s="149">
        <v>2</v>
      </c>
      <c r="D1797" s="149">
        <v>1</v>
      </c>
      <c r="E1797" s="149">
        <v>0</v>
      </c>
      <c r="F1797" s="150">
        <v>41.31</v>
      </c>
      <c r="G1797" s="150">
        <v>0</v>
      </c>
      <c r="H1797" s="151">
        <v>0</v>
      </c>
    </row>
    <row r="1798" spans="1:8" ht="18" hidden="1" customHeight="1" outlineLevel="1">
      <c r="A1798" s="3" t="s">
        <v>268</v>
      </c>
      <c r="B1798" s="148"/>
      <c r="C1798" s="149">
        <v>1</v>
      </c>
      <c r="D1798" s="149">
        <v>0</v>
      </c>
      <c r="E1798" s="149">
        <v>0</v>
      </c>
      <c r="F1798" s="150">
        <v>0</v>
      </c>
      <c r="G1798" s="150">
        <v>0</v>
      </c>
      <c r="H1798" s="151">
        <v>0</v>
      </c>
    </row>
    <row r="1799" spans="1:8" ht="18" hidden="1" customHeight="1" outlineLevel="1">
      <c r="A1799" s="3" t="s">
        <v>207</v>
      </c>
      <c r="B1799" s="148"/>
      <c r="C1799" s="149">
        <v>8</v>
      </c>
      <c r="D1799" s="149">
        <v>14</v>
      </c>
      <c r="E1799" s="149">
        <v>0</v>
      </c>
      <c r="F1799" s="150">
        <v>150559.25</v>
      </c>
      <c r="G1799" s="150">
        <v>11015</v>
      </c>
      <c r="H1799" s="151">
        <v>0</v>
      </c>
    </row>
    <row r="1800" spans="1:8" ht="18" hidden="1" customHeight="1" outlineLevel="1">
      <c r="A1800" s="3" t="s">
        <v>270</v>
      </c>
      <c r="B1800" s="148"/>
      <c r="C1800" s="149">
        <v>0</v>
      </c>
      <c r="D1800" s="149">
        <v>0</v>
      </c>
      <c r="E1800" s="149">
        <v>0</v>
      </c>
      <c r="F1800" s="150">
        <v>0</v>
      </c>
      <c r="G1800" s="150">
        <v>0</v>
      </c>
      <c r="H1800" s="151">
        <v>0</v>
      </c>
    </row>
    <row r="1801" spans="1:8" ht="18" hidden="1" customHeight="1" outlineLevel="1">
      <c r="A1801" s="3" t="s">
        <v>208</v>
      </c>
      <c r="B1801" s="148"/>
      <c r="C1801" s="149">
        <v>85</v>
      </c>
      <c r="D1801" s="149">
        <v>8</v>
      </c>
      <c r="E1801" s="149">
        <v>6</v>
      </c>
      <c r="F1801" s="150">
        <v>115943.5</v>
      </c>
      <c r="G1801" s="150">
        <v>12686.7</v>
      </c>
      <c r="H1801" s="151">
        <v>0</v>
      </c>
    </row>
    <row r="1802" spans="1:8" ht="18" hidden="1" customHeight="1" outlineLevel="1">
      <c r="A1802" s="3" t="s">
        <v>209</v>
      </c>
      <c r="B1802" s="148"/>
      <c r="C1802" s="149">
        <v>1</v>
      </c>
      <c r="D1802" s="149">
        <v>1</v>
      </c>
      <c r="E1802" s="149">
        <v>0</v>
      </c>
      <c r="F1802" s="150">
        <v>15725</v>
      </c>
      <c r="G1802" s="150">
        <v>61921</v>
      </c>
      <c r="H1802" s="151">
        <v>9800</v>
      </c>
    </row>
    <row r="1803" spans="1:8" ht="18" hidden="1" customHeight="1" outlineLevel="1">
      <c r="A1803" s="3" t="s">
        <v>454</v>
      </c>
      <c r="B1803" s="148"/>
      <c r="C1803" s="149">
        <v>1</v>
      </c>
      <c r="D1803" s="149">
        <v>0</v>
      </c>
      <c r="E1803" s="149">
        <v>0</v>
      </c>
      <c r="F1803" s="150">
        <v>0</v>
      </c>
      <c r="G1803" s="150">
        <v>0</v>
      </c>
      <c r="H1803" s="151">
        <v>0</v>
      </c>
    </row>
    <row r="1804" spans="1:8" ht="18" hidden="1" customHeight="1" outlineLevel="1">
      <c r="A1804" s="3" t="s">
        <v>211</v>
      </c>
      <c r="B1804" s="148"/>
      <c r="C1804" s="149">
        <v>1</v>
      </c>
      <c r="D1804" s="149">
        <v>0</v>
      </c>
      <c r="E1804" s="149">
        <v>0</v>
      </c>
      <c r="F1804" s="150">
        <v>0</v>
      </c>
      <c r="G1804" s="150">
        <v>0</v>
      </c>
      <c r="H1804" s="151">
        <v>0</v>
      </c>
    </row>
    <row r="1805" spans="1:8" ht="18" hidden="1" customHeight="1" outlineLevel="1">
      <c r="A1805" s="3" t="s">
        <v>212</v>
      </c>
      <c r="B1805" s="148"/>
      <c r="C1805" s="149">
        <v>0</v>
      </c>
      <c r="D1805" s="149">
        <v>0</v>
      </c>
      <c r="E1805" s="149">
        <v>0</v>
      </c>
      <c r="F1805" s="150">
        <v>0</v>
      </c>
      <c r="G1805" s="150">
        <v>0</v>
      </c>
      <c r="H1805" s="151">
        <v>0</v>
      </c>
    </row>
    <row r="1806" spans="1:8" ht="18" hidden="1" customHeight="1" outlineLevel="1">
      <c r="A1806" s="3" t="s">
        <v>213</v>
      </c>
      <c r="B1806" s="148"/>
      <c r="C1806" s="149">
        <v>9</v>
      </c>
      <c r="D1806" s="149">
        <v>2</v>
      </c>
      <c r="E1806" s="149">
        <v>0</v>
      </c>
      <c r="F1806" s="150">
        <v>67726</v>
      </c>
      <c r="G1806" s="150">
        <v>97500</v>
      </c>
      <c r="H1806" s="151">
        <v>0</v>
      </c>
    </row>
    <row r="1807" spans="1:8" ht="18" hidden="1" customHeight="1" outlineLevel="1">
      <c r="A1807" s="3" t="s">
        <v>214</v>
      </c>
      <c r="B1807" s="148"/>
      <c r="C1807" s="149">
        <v>3</v>
      </c>
      <c r="D1807" s="149">
        <v>2</v>
      </c>
      <c r="E1807" s="149">
        <v>0</v>
      </c>
      <c r="F1807" s="150">
        <v>25000</v>
      </c>
      <c r="G1807" s="150">
        <v>19826</v>
      </c>
      <c r="H1807" s="151">
        <v>0</v>
      </c>
    </row>
    <row r="1808" spans="1:8" ht="18" hidden="1" customHeight="1" outlineLevel="1">
      <c r="A1808" s="3" t="s">
        <v>455</v>
      </c>
      <c r="B1808" s="148"/>
      <c r="C1808" s="149">
        <v>0</v>
      </c>
      <c r="D1808" s="149">
        <v>0</v>
      </c>
      <c r="E1808" s="149">
        <v>0</v>
      </c>
      <c r="F1808" s="150">
        <v>0</v>
      </c>
      <c r="G1808" s="150">
        <v>0</v>
      </c>
      <c r="H1808" s="151">
        <v>0</v>
      </c>
    </row>
    <row r="1809" spans="1:8" ht="18" hidden="1" customHeight="1" outlineLevel="1">
      <c r="A1809" s="3" t="s">
        <v>216</v>
      </c>
      <c r="B1809" s="148"/>
      <c r="C1809" s="149">
        <v>0</v>
      </c>
      <c r="D1809" s="149">
        <v>0</v>
      </c>
      <c r="E1809" s="149">
        <v>0</v>
      </c>
      <c r="F1809" s="150">
        <v>0</v>
      </c>
      <c r="G1809" s="150">
        <v>0</v>
      </c>
      <c r="H1809" s="151">
        <v>0</v>
      </c>
    </row>
    <row r="1810" spans="1:8" ht="18" hidden="1" customHeight="1" outlineLevel="1">
      <c r="A1810" s="3" t="s">
        <v>217</v>
      </c>
      <c r="B1810" s="148"/>
      <c r="C1810" s="149">
        <v>0</v>
      </c>
      <c r="D1810" s="149">
        <v>0</v>
      </c>
      <c r="E1810" s="149">
        <v>0</v>
      </c>
      <c r="F1810" s="150">
        <v>0</v>
      </c>
      <c r="G1810" s="150">
        <v>0</v>
      </c>
      <c r="H1810" s="151">
        <v>0</v>
      </c>
    </row>
    <row r="1811" spans="1:8" ht="18" hidden="1" customHeight="1" outlineLevel="1">
      <c r="A1811" s="3" t="s">
        <v>218</v>
      </c>
      <c r="B1811" s="148"/>
      <c r="C1811" s="149">
        <v>0</v>
      </c>
      <c r="D1811" s="149">
        <v>0</v>
      </c>
      <c r="E1811" s="149">
        <v>0</v>
      </c>
      <c r="F1811" s="150">
        <v>0</v>
      </c>
      <c r="G1811" s="150">
        <v>0</v>
      </c>
      <c r="H1811" s="151">
        <v>0</v>
      </c>
    </row>
    <row r="1812" spans="1:8" ht="18" hidden="1" customHeight="1" outlineLevel="1">
      <c r="A1812" s="3" t="s">
        <v>219</v>
      </c>
      <c r="B1812" s="148"/>
      <c r="C1812" s="149">
        <v>0</v>
      </c>
      <c r="D1812" s="149">
        <v>0</v>
      </c>
      <c r="E1812" s="149">
        <v>0</v>
      </c>
      <c r="F1812" s="150">
        <v>0</v>
      </c>
      <c r="G1812" s="150">
        <v>0</v>
      </c>
      <c r="H1812" s="151">
        <v>0</v>
      </c>
    </row>
    <row r="1813" spans="1:8" ht="18" hidden="1" customHeight="1" outlineLevel="1">
      <c r="A1813" s="3" t="s">
        <v>220</v>
      </c>
      <c r="B1813" s="148"/>
      <c r="C1813" s="149">
        <v>0</v>
      </c>
      <c r="D1813" s="149">
        <v>0</v>
      </c>
      <c r="E1813" s="149">
        <v>0</v>
      </c>
      <c r="F1813" s="150">
        <v>0</v>
      </c>
      <c r="G1813" s="150">
        <v>0</v>
      </c>
      <c r="H1813" s="151">
        <v>0</v>
      </c>
    </row>
    <row r="1814" spans="1:8" ht="18" customHeight="1" collapsed="1">
      <c r="A1814" s="3"/>
      <c r="B1814" s="148" t="s">
        <v>429</v>
      </c>
      <c r="C1814" s="152">
        <f>SUM(C1790:C1813)</f>
        <v>119</v>
      </c>
      <c r="D1814" s="152">
        <f t="shared" ref="D1814:F1814" si="127">SUM(D1790:D1813)</f>
        <v>33</v>
      </c>
      <c r="E1814" s="152">
        <f t="shared" si="127"/>
        <v>6</v>
      </c>
      <c r="F1814" s="153">
        <f t="shared" si="127"/>
        <v>376353.06</v>
      </c>
      <c r="G1814" s="153">
        <f>SUM(G1790:G1813)</f>
        <v>406353.49</v>
      </c>
      <c r="H1814" s="154">
        <f t="shared" ref="H1814" si="128">SUM(H1790:H1813)</f>
        <v>9800</v>
      </c>
    </row>
    <row r="1815" spans="1:8" ht="18" customHeight="1">
      <c r="A1815" s="3"/>
      <c r="B1815" s="168" t="s">
        <v>430</v>
      </c>
      <c r="C1815" s="169"/>
      <c r="D1815" s="169"/>
      <c r="E1815" s="169"/>
      <c r="F1815" s="166"/>
      <c r="G1815" s="166"/>
      <c r="H1815" s="167"/>
    </row>
    <row r="1816" spans="1:8" ht="18" hidden="1" customHeight="1" outlineLevel="1">
      <c r="A1816" s="3" t="s">
        <v>273</v>
      </c>
      <c r="B1816" s="148"/>
      <c r="C1816" s="149">
        <v>0</v>
      </c>
      <c r="D1816" s="149">
        <v>0</v>
      </c>
      <c r="E1816" s="149">
        <v>0</v>
      </c>
      <c r="F1816" s="150">
        <v>0</v>
      </c>
      <c r="G1816" s="150">
        <v>0</v>
      </c>
      <c r="H1816" s="151">
        <v>0</v>
      </c>
    </row>
    <row r="1817" spans="1:8" ht="18" hidden="1" customHeight="1" outlineLevel="1">
      <c r="A1817" s="3" t="s">
        <v>203</v>
      </c>
      <c r="B1817" s="148"/>
      <c r="C1817" s="149">
        <v>0</v>
      </c>
      <c r="D1817" s="149">
        <v>0</v>
      </c>
      <c r="E1817" s="149">
        <v>0</v>
      </c>
      <c r="F1817" s="150">
        <v>0</v>
      </c>
      <c r="G1817" s="150">
        <v>0</v>
      </c>
      <c r="H1817" s="151">
        <v>0</v>
      </c>
    </row>
    <row r="1818" spans="1:8" ht="18" hidden="1" customHeight="1" outlineLevel="1">
      <c r="A1818" s="3" t="s">
        <v>204</v>
      </c>
      <c r="B1818" s="148"/>
      <c r="C1818" s="149">
        <v>0</v>
      </c>
      <c r="D1818" s="149">
        <v>0</v>
      </c>
      <c r="E1818" s="149">
        <v>0</v>
      </c>
      <c r="F1818" s="150">
        <v>0</v>
      </c>
      <c r="G1818" s="150">
        <v>0</v>
      </c>
      <c r="H1818" s="151">
        <v>0</v>
      </c>
    </row>
    <row r="1819" spans="1:8" ht="18" hidden="1" customHeight="1" outlineLevel="1">
      <c r="A1819" s="3" t="s">
        <v>267</v>
      </c>
      <c r="B1819" s="148"/>
      <c r="C1819" s="149">
        <v>0</v>
      </c>
      <c r="D1819" s="149">
        <v>0</v>
      </c>
      <c r="E1819" s="149">
        <v>0</v>
      </c>
      <c r="F1819" s="150">
        <v>0</v>
      </c>
      <c r="G1819" s="150">
        <v>0</v>
      </c>
      <c r="H1819" s="151">
        <v>0</v>
      </c>
    </row>
    <row r="1820" spans="1:8" ht="18" hidden="1" customHeight="1" outlineLevel="1">
      <c r="A1820" s="3" t="s">
        <v>274</v>
      </c>
      <c r="B1820" s="148"/>
      <c r="C1820" s="149">
        <v>0</v>
      </c>
      <c r="D1820" s="149">
        <v>0</v>
      </c>
      <c r="E1820" s="149">
        <v>0</v>
      </c>
      <c r="F1820" s="150">
        <v>0</v>
      </c>
      <c r="G1820" s="150">
        <v>0</v>
      </c>
      <c r="H1820" s="151">
        <v>0</v>
      </c>
    </row>
    <row r="1821" spans="1:8" ht="18" hidden="1" customHeight="1" outlineLevel="1">
      <c r="A1821" s="3" t="s">
        <v>275</v>
      </c>
      <c r="B1821" s="148"/>
      <c r="C1821" s="149">
        <v>0</v>
      </c>
      <c r="D1821" s="149">
        <v>0</v>
      </c>
      <c r="E1821" s="149">
        <v>0</v>
      </c>
      <c r="F1821" s="150">
        <v>0</v>
      </c>
      <c r="G1821" s="150">
        <v>0</v>
      </c>
      <c r="H1821" s="151">
        <v>0</v>
      </c>
    </row>
    <row r="1822" spans="1:8" ht="18" hidden="1" customHeight="1" outlineLevel="1">
      <c r="A1822" s="3" t="s">
        <v>205</v>
      </c>
      <c r="B1822" s="148"/>
      <c r="C1822" s="149">
        <v>0</v>
      </c>
      <c r="D1822" s="149">
        <v>0</v>
      </c>
      <c r="E1822" s="149">
        <v>0</v>
      </c>
      <c r="F1822" s="150">
        <v>0</v>
      </c>
      <c r="G1822" s="150">
        <v>0</v>
      </c>
      <c r="H1822" s="151">
        <v>0</v>
      </c>
    </row>
    <row r="1823" spans="1:8" ht="18" hidden="1" customHeight="1" outlineLevel="1">
      <c r="A1823" s="3" t="s">
        <v>206</v>
      </c>
      <c r="B1823" s="148"/>
      <c r="C1823" s="149">
        <v>0</v>
      </c>
      <c r="D1823" s="149">
        <v>0</v>
      </c>
      <c r="E1823" s="149">
        <v>0</v>
      </c>
      <c r="F1823" s="150">
        <v>0</v>
      </c>
      <c r="G1823" s="150">
        <v>0</v>
      </c>
      <c r="H1823" s="151">
        <v>0</v>
      </c>
    </row>
    <row r="1824" spans="1:8" ht="18" hidden="1" customHeight="1" outlineLevel="1">
      <c r="A1824" s="3" t="s">
        <v>268</v>
      </c>
      <c r="B1824" s="148"/>
      <c r="C1824" s="149">
        <v>0</v>
      </c>
      <c r="D1824" s="149">
        <v>0</v>
      </c>
      <c r="E1824" s="149">
        <v>0</v>
      </c>
      <c r="F1824" s="150">
        <v>0</v>
      </c>
      <c r="G1824" s="150">
        <v>0</v>
      </c>
      <c r="H1824" s="151">
        <v>0</v>
      </c>
    </row>
    <row r="1825" spans="1:8" ht="18" hidden="1" customHeight="1" outlineLevel="1">
      <c r="A1825" s="3" t="s">
        <v>207</v>
      </c>
      <c r="B1825" s="148"/>
      <c r="C1825" s="149">
        <v>1</v>
      </c>
      <c r="D1825" s="149">
        <v>1</v>
      </c>
      <c r="E1825" s="149">
        <v>0</v>
      </c>
      <c r="F1825" s="150">
        <v>1257</v>
      </c>
      <c r="G1825" s="150">
        <v>0</v>
      </c>
      <c r="H1825" s="151">
        <v>0</v>
      </c>
    </row>
    <row r="1826" spans="1:8" ht="18" hidden="1" customHeight="1" outlineLevel="1">
      <c r="A1826" s="3" t="s">
        <v>270</v>
      </c>
      <c r="B1826" s="148"/>
      <c r="C1826" s="149">
        <v>0</v>
      </c>
      <c r="D1826" s="149">
        <v>0</v>
      </c>
      <c r="E1826" s="149">
        <v>0</v>
      </c>
      <c r="F1826" s="150">
        <v>0</v>
      </c>
      <c r="G1826" s="150">
        <v>0</v>
      </c>
      <c r="H1826" s="151">
        <v>0</v>
      </c>
    </row>
    <row r="1827" spans="1:8" ht="18" hidden="1" customHeight="1" outlineLevel="1">
      <c r="A1827" s="3" t="s">
        <v>208</v>
      </c>
      <c r="B1827" s="148"/>
      <c r="C1827" s="149">
        <v>17</v>
      </c>
      <c r="D1827" s="149">
        <v>5</v>
      </c>
      <c r="E1827" s="149">
        <v>0</v>
      </c>
      <c r="F1827" s="150">
        <v>310021.13</v>
      </c>
      <c r="G1827" s="150">
        <v>77671.5</v>
      </c>
      <c r="H1827" s="151">
        <v>0</v>
      </c>
    </row>
    <row r="1828" spans="1:8" ht="18" hidden="1" customHeight="1" outlineLevel="1">
      <c r="A1828" s="3" t="s">
        <v>209</v>
      </c>
      <c r="B1828" s="148"/>
      <c r="C1828" s="149">
        <v>0</v>
      </c>
      <c r="D1828" s="149">
        <v>0</v>
      </c>
      <c r="E1828" s="149">
        <v>0</v>
      </c>
      <c r="F1828" s="150">
        <v>0</v>
      </c>
      <c r="G1828" s="150">
        <v>0</v>
      </c>
      <c r="H1828" s="151">
        <v>0</v>
      </c>
    </row>
    <row r="1829" spans="1:8" ht="18" hidden="1" customHeight="1" outlineLevel="1">
      <c r="A1829" s="3" t="s">
        <v>454</v>
      </c>
      <c r="B1829" s="148"/>
      <c r="C1829" s="149">
        <v>0</v>
      </c>
      <c r="D1829" s="149">
        <v>0</v>
      </c>
      <c r="E1829" s="149">
        <v>0</v>
      </c>
      <c r="F1829" s="150">
        <v>0</v>
      </c>
      <c r="G1829" s="150">
        <v>0</v>
      </c>
      <c r="H1829" s="151">
        <v>0</v>
      </c>
    </row>
    <row r="1830" spans="1:8" ht="18" hidden="1" customHeight="1" outlineLevel="1">
      <c r="A1830" s="3" t="s">
        <v>211</v>
      </c>
      <c r="B1830" s="148"/>
      <c r="C1830" s="149">
        <v>0</v>
      </c>
      <c r="D1830" s="149">
        <v>0</v>
      </c>
      <c r="E1830" s="149">
        <v>0</v>
      </c>
      <c r="F1830" s="150">
        <v>0</v>
      </c>
      <c r="G1830" s="150">
        <v>0</v>
      </c>
      <c r="H1830" s="151">
        <v>0</v>
      </c>
    </row>
    <row r="1831" spans="1:8" ht="18" hidden="1" customHeight="1" outlineLevel="1">
      <c r="A1831" s="3" t="s">
        <v>212</v>
      </c>
      <c r="B1831" s="148"/>
      <c r="C1831" s="149">
        <v>0</v>
      </c>
      <c r="D1831" s="149">
        <v>0</v>
      </c>
      <c r="E1831" s="149">
        <v>0</v>
      </c>
      <c r="F1831" s="150">
        <v>0</v>
      </c>
      <c r="G1831" s="150">
        <v>0</v>
      </c>
      <c r="H1831" s="151">
        <v>0</v>
      </c>
    </row>
    <row r="1832" spans="1:8" ht="18" hidden="1" customHeight="1" outlineLevel="1">
      <c r="A1832" s="3" t="s">
        <v>213</v>
      </c>
      <c r="B1832" s="148"/>
      <c r="C1832" s="149">
        <v>0</v>
      </c>
      <c r="D1832" s="149">
        <v>0</v>
      </c>
      <c r="E1832" s="149">
        <v>0</v>
      </c>
      <c r="F1832" s="150">
        <v>0</v>
      </c>
      <c r="G1832" s="150">
        <v>0</v>
      </c>
      <c r="H1832" s="151">
        <v>0</v>
      </c>
    </row>
    <row r="1833" spans="1:8" ht="18" hidden="1" customHeight="1" outlineLevel="1">
      <c r="A1833" s="3" t="s">
        <v>214</v>
      </c>
      <c r="B1833" s="148"/>
      <c r="C1833" s="149">
        <v>0</v>
      </c>
      <c r="D1833" s="149">
        <v>0</v>
      </c>
      <c r="E1833" s="149">
        <v>0</v>
      </c>
      <c r="F1833" s="150">
        <v>0</v>
      </c>
      <c r="G1833" s="150">
        <v>0</v>
      </c>
      <c r="H1833" s="151">
        <v>0</v>
      </c>
    </row>
    <row r="1834" spans="1:8" ht="18" hidden="1" customHeight="1" outlineLevel="1">
      <c r="A1834" s="3" t="s">
        <v>455</v>
      </c>
      <c r="B1834" s="148"/>
      <c r="C1834" s="149">
        <v>0</v>
      </c>
      <c r="D1834" s="149">
        <v>0</v>
      </c>
      <c r="E1834" s="149">
        <v>0</v>
      </c>
      <c r="F1834" s="150">
        <v>0</v>
      </c>
      <c r="G1834" s="150">
        <v>0</v>
      </c>
      <c r="H1834" s="151">
        <v>0</v>
      </c>
    </row>
    <row r="1835" spans="1:8" ht="18" hidden="1" customHeight="1" outlineLevel="1">
      <c r="A1835" s="3" t="s">
        <v>216</v>
      </c>
      <c r="B1835" s="148"/>
      <c r="C1835" s="149">
        <v>0</v>
      </c>
      <c r="D1835" s="149">
        <v>0</v>
      </c>
      <c r="E1835" s="149">
        <v>0</v>
      </c>
      <c r="F1835" s="150">
        <v>0</v>
      </c>
      <c r="G1835" s="150">
        <v>0</v>
      </c>
      <c r="H1835" s="151">
        <v>0</v>
      </c>
    </row>
    <row r="1836" spans="1:8" ht="18" hidden="1" customHeight="1" outlineLevel="1">
      <c r="A1836" s="3" t="s">
        <v>217</v>
      </c>
      <c r="B1836" s="148"/>
      <c r="C1836" s="149">
        <v>0</v>
      </c>
      <c r="D1836" s="149">
        <v>0</v>
      </c>
      <c r="E1836" s="149">
        <v>0</v>
      </c>
      <c r="F1836" s="150">
        <v>-103473</v>
      </c>
      <c r="G1836" s="150">
        <v>-16167</v>
      </c>
      <c r="H1836" s="151">
        <v>0</v>
      </c>
    </row>
    <row r="1837" spans="1:8" ht="18" hidden="1" customHeight="1" outlineLevel="1">
      <c r="A1837" s="3" t="s">
        <v>218</v>
      </c>
      <c r="B1837" s="148"/>
      <c r="C1837" s="149">
        <v>0</v>
      </c>
      <c r="D1837" s="149">
        <v>0</v>
      </c>
      <c r="E1837" s="149">
        <v>0</v>
      </c>
      <c r="F1837" s="150">
        <v>0</v>
      </c>
      <c r="G1837" s="150">
        <v>0</v>
      </c>
      <c r="H1837" s="151">
        <v>0</v>
      </c>
    </row>
    <row r="1838" spans="1:8" ht="18" hidden="1" customHeight="1" outlineLevel="1">
      <c r="A1838" s="3" t="s">
        <v>219</v>
      </c>
      <c r="B1838" s="148"/>
      <c r="C1838" s="149">
        <v>0</v>
      </c>
      <c r="D1838" s="149">
        <v>0</v>
      </c>
      <c r="E1838" s="149">
        <v>0</v>
      </c>
      <c r="F1838" s="150">
        <v>0</v>
      </c>
      <c r="G1838" s="150">
        <v>0</v>
      </c>
      <c r="H1838" s="151">
        <v>0</v>
      </c>
    </row>
    <row r="1839" spans="1:8" ht="18" hidden="1" customHeight="1" outlineLevel="1">
      <c r="A1839" s="3" t="s">
        <v>220</v>
      </c>
      <c r="B1839" s="148"/>
      <c r="C1839" s="149">
        <v>0</v>
      </c>
      <c r="D1839" s="149">
        <v>0</v>
      </c>
      <c r="E1839" s="149">
        <v>0</v>
      </c>
      <c r="F1839" s="150">
        <v>0</v>
      </c>
      <c r="G1839" s="150">
        <v>0</v>
      </c>
      <c r="H1839" s="151">
        <v>0</v>
      </c>
    </row>
    <row r="1840" spans="1:8" collapsed="1">
      <c r="A1840" s="3"/>
      <c r="B1840" s="148" t="s">
        <v>431</v>
      </c>
      <c r="C1840" s="152">
        <f>SUM(C1816:C1839)</f>
        <v>18</v>
      </c>
      <c r="D1840" s="152">
        <f t="shared" ref="D1840:F1840" si="129">SUM(D1816:D1839)</f>
        <v>6</v>
      </c>
      <c r="E1840" s="152">
        <f t="shared" si="129"/>
        <v>0</v>
      </c>
      <c r="F1840" s="153">
        <f t="shared" si="129"/>
        <v>207805.13</v>
      </c>
      <c r="G1840" s="153">
        <f>SUM(G1816:G1839)</f>
        <v>61504.5</v>
      </c>
      <c r="H1840" s="154">
        <f t="shared" ref="H1840" si="130">SUM(H1816:H1839)</f>
        <v>0</v>
      </c>
    </row>
    <row r="1841" spans="1:8">
      <c r="A1841" s="3"/>
      <c r="B1841" s="168" t="s">
        <v>432</v>
      </c>
      <c r="C1841" s="169"/>
      <c r="D1841" s="169"/>
      <c r="E1841" s="169"/>
      <c r="F1841" s="166"/>
      <c r="G1841" s="166"/>
      <c r="H1841" s="167"/>
    </row>
    <row r="1842" spans="1:8" ht="18" hidden="1" customHeight="1" outlineLevel="1">
      <c r="A1842" s="3" t="s">
        <v>273</v>
      </c>
      <c r="B1842" s="148"/>
      <c r="C1842" s="149">
        <v>0</v>
      </c>
      <c r="D1842" s="149">
        <v>0</v>
      </c>
      <c r="E1842" s="149">
        <v>0</v>
      </c>
      <c r="F1842" s="150">
        <v>0</v>
      </c>
      <c r="G1842" s="150">
        <v>0</v>
      </c>
      <c r="H1842" s="151">
        <v>0</v>
      </c>
    </row>
    <row r="1843" spans="1:8" ht="18" hidden="1" customHeight="1" outlineLevel="1">
      <c r="A1843" s="3" t="s">
        <v>203</v>
      </c>
      <c r="B1843" s="148"/>
      <c r="C1843" s="149">
        <v>12</v>
      </c>
      <c r="D1843" s="149">
        <v>24</v>
      </c>
      <c r="E1843" s="149">
        <v>0</v>
      </c>
      <c r="F1843" s="150">
        <v>124415.88999999998</v>
      </c>
      <c r="G1843" s="150">
        <v>-12117.18</v>
      </c>
      <c r="H1843" s="151">
        <v>0</v>
      </c>
    </row>
    <row r="1844" spans="1:8" ht="18" hidden="1" customHeight="1" outlineLevel="1">
      <c r="A1844" s="3" t="s">
        <v>204</v>
      </c>
      <c r="B1844" s="148"/>
      <c r="C1844" s="149">
        <v>11</v>
      </c>
      <c r="D1844" s="149">
        <v>11</v>
      </c>
      <c r="E1844" s="149">
        <v>0</v>
      </c>
      <c r="F1844" s="150">
        <v>66875</v>
      </c>
      <c r="G1844" s="150">
        <v>5037</v>
      </c>
      <c r="H1844" s="151">
        <v>0</v>
      </c>
    </row>
    <row r="1845" spans="1:8" ht="18" hidden="1" customHeight="1" outlineLevel="1">
      <c r="A1845" s="3" t="s">
        <v>267</v>
      </c>
      <c r="B1845" s="148"/>
      <c r="C1845" s="149">
        <v>0</v>
      </c>
      <c r="D1845" s="149">
        <v>0</v>
      </c>
      <c r="E1845" s="149">
        <v>0</v>
      </c>
      <c r="F1845" s="150">
        <v>0</v>
      </c>
      <c r="G1845" s="150">
        <v>0</v>
      </c>
      <c r="H1845" s="151">
        <v>0</v>
      </c>
    </row>
    <row r="1846" spans="1:8" ht="18" hidden="1" customHeight="1" outlineLevel="1">
      <c r="A1846" s="3" t="s">
        <v>274</v>
      </c>
      <c r="B1846" s="148"/>
      <c r="C1846" s="149">
        <v>0</v>
      </c>
      <c r="D1846" s="149">
        <v>0</v>
      </c>
      <c r="E1846" s="149">
        <v>0</v>
      </c>
      <c r="F1846" s="150">
        <v>0</v>
      </c>
      <c r="G1846" s="150">
        <v>0</v>
      </c>
      <c r="H1846" s="151">
        <v>0</v>
      </c>
    </row>
    <row r="1847" spans="1:8" ht="18" hidden="1" customHeight="1" outlineLevel="1">
      <c r="A1847" s="3" t="s">
        <v>275</v>
      </c>
      <c r="B1847" s="148"/>
      <c r="C1847" s="149">
        <v>0</v>
      </c>
      <c r="D1847" s="149">
        <v>0</v>
      </c>
      <c r="E1847" s="149">
        <v>0</v>
      </c>
      <c r="F1847" s="150">
        <v>0</v>
      </c>
      <c r="G1847" s="150">
        <v>0</v>
      </c>
      <c r="H1847" s="151">
        <v>0</v>
      </c>
    </row>
    <row r="1848" spans="1:8" ht="18" hidden="1" customHeight="1" outlineLevel="1">
      <c r="A1848" s="3" t="s">
        <v>205</v>
      </c>
      <c r="B1848" s="148"/>
      <c r="C1848" s="149">
        <v>29</v>
      </c>
      <c r="D1848" s="149">
        <v>36</v>
      </c>
      <c r="E1848" s="149">
        <v>0</v>
      </c>
      <c r="F1848" s="150">
        <v>206226.46</v>
      </c>
      <c r="G1848" s="150">
        <v>31649.78</v>
      </c>
      <c r="H1848" s="151">
        <v>0</v>
      </c>
    </row>
    <row r="1849" spans="1:8" ht="18" hidden="1" customHeight="1" outlineLevel="1">
      <c r="A1849" s="3" t="s">
        <v>206</v>
      </c>
      <c r="B1849" s="148"/>
      <c r="C1849" s="149">
        <v>2</v>
      </c>
      <c r="D1849" s="149">
        <v>7</v>
      </c>
      <c r="E1849" s="149">
        <v>0</v>
      </c>
      <c r="F1849" s="150">
        <v>-17781.25</v>
      </c>
      <c r="G1849" s="150">
        <v>-18604.440000000002</v>
      </c>
      <c r="H1849" s="151">
        <v>0</v>
      </c>
    </row>
    <row r="1850" spans="1:8" ht="18" hidden="1" customHeight="1" outlineLevel="1">
      <c r="A1850" s="3" t="s">
        <v>268</v>
      </c>
      <c r="B1850" s="148"/>
      <c r="C1850" s="149">
        <v>0</v>
      </c>
      <c r="D1850" s="149">
        <v>0</v>
      </c>
      <c r="E1850" s="149">
        <v>0</v>
      </c>
      <c r="F1850" s="150">
        <v>0</v>
      </c>
      <c r="G1850" s="150">
        <v>0</v>
      </c>
      <c r="H1850" s="151">
        <v>0</v>
      </c>
    </row>
    <row r="1851" spans="1:8" ht="18" hidden="1" customHeight="1" outlineLevel="1">
      <c r="A1851" s="3" t="s">
        <v>207</v>
      </c>
      <c r="B1851" s="148"/>
      <c r="C1851" s="149">
        <v>41</v>
      </c>
      <c r="D1851" s="149">
        <v>63</v>
      </c>
      <c r="E1851" s="149">
        <v>0</v>
      </c>
      <c r="F1851" s="150">
        <v>91536.89</v>
      </c>
      <c r="G1851" s="150">
        <v>31939.93</v>
      </c>
      <c r="H1851" s="151">
        <v>0</v>
      </c>
    </row>
    <row r="1852" spans="1:8" ht="18" hidden="1" customHeight="1" outlineLevel="1">
      <c r="A1852" s="3" t="s">
        <v>270</v>
      </c>
      <c r="B1852" s="148"/>
      <c r="C1852" s="149">
        <v>0</v>
      </c>
      <c r="D1852" s="149">
        <v>0</v>
      </c>
      <c r="E1852" s="149">
        <v>0</v>
      </c>
      <c r="F1852" s="150">
        <v>0</v>
      </c>
      <c r="G1852" s="150">
        <v>0</v>
      </c>
      <c r="H1852" s="151">
        <v>0</v>
      </c>
    </row>
    <row r="1853" spans="1:8" ht="18" hidden="1" customHeight="1" outlineLevel="1">
      <c r="A1853" s="3" t="s">
        <v>208</v>
      </c>
      <c r="B1853" s="148"/>
      <c r="C1853" s="149">
        <v>6</v>
      </c>
      <c r="D1853" s="149">
        <v>5</v>
      </c>
      <c r="E1853" s="149">
        <v>1</v>
      </c>
      <c r="F1853" s="150">
        <v>6422.9300000000012</v>
      </c>
      <c r="G1853" s="150">
        <v>2757.14</v>
      </c>
      <c r="H1853" s="151">
        <v>0</v>
      </c>
    </row>
    <row r="1854" spans="1:8" ht="18" hidden="1" customHeight="1" outlineLevel="1">
      <c r="A1854" s="3" t="s">
        <v>209</v>
      </c>
      <c r="B1854" s="148"/>
      <c r="C1854" s="149">
        <v>3</v>
      </c>
      <c r="D1854" s="149">
        <v>1</v>
      </c>
      <c r="E1854" s="149">
        <v>0</v>
      </c>
      <c r="F1854" s="150">
        <v>18753</v>
      </c>
      <c r="G1854" s="150">
        <v>0</v>
      </c>
      <c r="H1854" s="151">
        <v>3994</v>
      </c>
    </row>
    <row r="1855" spans="1:8" ht="18" hidden="1" customHeight="1" outlineLevel="1">
      <c r="A1855" s="3" t="s">
        <v>454</v>
      </c>
      <c r="B1855" s="148"/>
      <c r="C1855" s="149">
        <v>2</v>
      </c>
      <c r="D1855" s="149">
        <v>1</v>
      </c>
      <c r="E1855" s="149">
        <v>0</v>
      </c>
      <c r="F1855" s="150">
        <v>10825</v>
      </c>
      <c r="G1855" s="150">
        <v>0</v>
      </c>
      <c r="H1855" s="151">
        <v>0</v>
      </c>
    </row>
    <row r="1856" spans="1:8" ht="18" hidden="1" customHeight="1" outlineLevel="1">
      <c r="A1856" s="3" t="s">
        <v>211</v>
      </c>
      <c r="B1856" s="148"/>
      <c r="C1856" s="149">
        <v>6</v>
      </c>
      <c r="D1856" s="149">
        <v>7</v>
      </c>
      <c r="E1856" s="149">
        <v>0</v>
      </c>
      <c r="F1856" s="150">
        <v>-5127.34</v>
      </c>
      <c r="G1856" s="150">
        <v>0</v>
      </c>
      <c r="H1856" s="151">
        <v>0</v>
      </c>
    </row>
    <row r="1857" spans="1:8" ht="18" hidden="1" customHeight="1" outlineLevel="1">
      <c r="A1857" s="3" t="s">
        <v>212</v>
      </c>
      <c r="B1857" s="148"/>
      <c r="C1857" s="149">
        <v>0</v>
      </c>
      <c r="D1857" s="149">
        <v>0</v>
      </c>
      <c r="E1857" s="149">
        <v>0</v>
      </c>
      <c r="F1857" s="150">
        <v>0</v>
      </c>
      <c r="G1857" s="150">
        <v>0</v>
      </c>
      <c r="H1857" s="151">
        <v>0</v>
      </c>
    </row>
    <row r="1858" spans="1:8" ht="18" hidden="1" customHeight="1" outlineLevel="1">
      <c r="A1858" s="3" t="s">
        <v>213</v>
      </c>
      <c r="B1858" s="148"/>
      <c r="C1858" s="149">
        <v>10</v>
      </c>
      <c r="D1858" s="149">
        <v>2</v>
      </c>
      <c r="E1858" s="149">
        <v>0</v>
      </c>
      <c r="F1858" s="150">
        <v>237</v>
      </c>
      <c r="G1858" s="150">
        <v>0</v>
      </c>
      <c r="H1858" s="151">
        <v>1000</v>
      </c>
    </row>
    <row r="1859" spans="1:8" ht="18" hidden="1" customHeight="1" outlineLevel="1">
      <c r="A1859" s="3" t="s">
        <v>214</v>
      </c>
      <c r="B1859" s="148"/>
      <c r="C1859" s="149">
        <v>0</v>
      </c>
      <c r="D1859" s="149">
        <v>0</v>
      </c>
      <c r="E1859" s="149">
        <v>0</v>
      </c>
      <c r="F1859" s="150">
        <v>0</v>
      </c>
      <c r="G1859" s="150">
        <v>0</v>
      </c>
      <c r="H1859" s="151">
        <v>0</v>
      </c>
    </row>
    <row r="1860" spans="1:8" ht="18" hidden="1" customHeight="1" outlineLevel="1">
      <c r="A1860" s="3" t="s">
        <v>455</v>
      </c>
      <c r="B1860" s="148"/>
      <c r="C1860" s="149">
        <v>0</v>
      </c>
      <c r="D1860" s="149">
        <v>0</v>
      </c>
      <c r="E1860" s="149">
        <v>0</v>
      </c>
      <c r="F1860" s="150">
        <v>0</v>
      </c>
      <c r="G1860" s="150">
        <v>0</v>
      </c>
      <c r="H1860" s="151">
        <v>0</v>
      </c>
    </row>
    <row r="1861" spans="1:8" ht="18" hidden="1" customHeight="1" outlineLevel="1">
      <c r="A1861" s="3" t="s">
        <v>216</v>
      </c>
      <c r="B1861" s="148"/>
      <c r="C1861" s="149">
        <v>0</v>
      </c>
      <c r="D1861" s="149">
        <v>0</v>
      </c>
      <c r="E1861" s="149">
        <v>0</v>
      </c>
      <c r="F1861" s="150">
        <v>0</v>
      </c>
      <c r="G1861" s="150">
        <v>0</v>
      </c>
      <c r="H1861" s="151">
        <v>0</v>
      </c>
    </row>
    <row r="1862" spans="1:8" ht="18" hidden="1" customHeight="1" outlineLevel="1">
      <c r="A1862" s="3" t="s">
        <v>217</v>
      </c>
      <c r="B1862" s="148"/>
      <c r="C1862" s="149">
        <v>22</v>
      </c>
      <c r="D1862" s="149">
        <v>22</v>
      </c>
      <c r="E1862" s="149">
        <v>2</v>
      </c>
      <c r="F1862" s="150">
        <v>590744</v>
      </c>
      <c r="G1862" s="150">
        <v>32484</v>
      </c>
      <c r="H1862" s="151">
        <v>44656</v>
      </c>
    </row>
    <row r="1863" spans="1:8" ht="18" hidden="1" customHeight="1" outlineLevel="1">
      <c r="A1863" s="3" t="s">
        <v>218</v>
      </c>
      <c r="B1863" s="148"/>
      <c r="C1863" s="149">
        <v>0</v>
      </c>
      <c r="D1863" s="149">
        <v>0</v>
      </c>
      <c r="E1863" s="149">
        <v>0</v>
      </c>
      <c r="F1863" s="150">
        <v>0</v>
      </c>
      <c r="G1863" s="150">
        <v>0</v>
      </c>
      <c r="H1863" s="151">
        <v>0</v>
      </c>
    </row>
    <row r="1864" spans="1:8" ht="18" hidden="1" customHeight="1" outlineLevel="1">
      <c r="A1864" s="3" t="s">
        <v>219</v>
      </c>
      <c r="B1864" s="148"/>
      <c r="C1864" s="149">
        <v>9</v>
      </c>
      <c r="D1864" s="149">
        <v>0</v>
      </c>
      <c r="E1864" s="149">
        <v>0</v>
      </c>
      <c r="F1864" s="150">
        <v>7349.2</v>
      </c>
      <c r="G1864" s="150">
        <v>8666.11</v>
      </c>
      <c r="H1864" s="151">
        <v>100</v>
      </c>
    </row>
    <row r="1865" spans="1:8" ht="18" hidden="1" customHeight="1" outlineLevel="1">
      <c r="A1865" s="3" t="s">
        <v>220</v>
      </c>
      <c r="B1865" s="148"/>
      <c r="C1865" s="149">
        <v>7</v>
      </c>
      <c r="D1865" s="149">
        <v>6</v>
      </c>
      <c r="E1865" s="149">
        <v>1</v>
      </c>
      <c r="F1865" s="150">
        <v>38411</v>
      </c>
      <c r="G1865" s="150">
        <v>0</v>
      </c>
      <c r="H1865" s="151">
        <v>0</v>
      </c>
    </row>
    <row r="1866" spans="1:8" collapsed="1">
      <c r="A1866" s="3"/>
      <c r="B1866" s="148" t="s">
        <v>433</v>
      </c>
      <c r="C1866" s="152">
        <f>SUM(C1842:C1865)</f>
        <v>160</v>
      </c>
      <c r="D1866" s="152">
        <f t="shared" ref="D1866:F1866" si="131">SUM(D1842:D1865)</f>
        <v>185</v>
      </c>
      <c r="E1866" s="152">
        <f t="shared" si="131"/>
        <v>4</v>
      </c>
      <c r="F1866" s="153">
        <f t="shared" si="131"/>
        <v>1138887.78</v>
      </c>
      <c r="G1866" s="153">
        <f>SUM(G1842:G1865)</f>
        <v>81812.34</v>
      </c>
      <c r="H1866" s="154">
        <f t="shared" ref="H1866" si="132">SUM(H1842:H1865)</f>
        <v>49750</v>
      </c>
    </row>
    <row r="1867" spans="1:8">
      <c r="A1867" s="3"/>
      <c r="B1867" s="168" t="s">
        <v>434</v>
      </c>
      <c r="C1867" s="169"/>
      <c r="D1867" s="169"/>
      <c r="E1867" s="169"/>
      <c r="F1867" s="166"/>
      <c r="G1867" s="166"/>
      <c r="H1867" s="167"/>
    </row>
    <row r="1868" spans="1:8" ht="18" hidden="1" customHeight="1" outlineLevel="1">
      <c r="A1868" s="3" t="s">
        <v>273</v>
      </c>
      <c r="B1868" s="148"/>
      <c r="C1868" s="149">
        <v>0</v>
      </c>
      <c r="D1868" s="149">
        <v>0</v>
      </c>
      <c r="E1868" s="149">
        <v>0</v>
      </c>
      <c r="F1868" s="150">
        <v>0</v>
      </c>
      <c r="G1868" s="150">
        <v>0</v>
      </c>
      <c r="H1868" s="151">
        <v>0</v>
      </c>
    </row>
    <row r="1869" spans="1:8" ht="18" hidden="1" customHeight="1" outlineLevel="1">
      <c r="A1869" s="3" t="s">
        <v>203</v>
      </c>
      <c r="B1869" s="148"/>
      <c r="C1869" s="149">
        <v>4</v>
      </c>
      <c r="D1869" s="149">
        <v>1</v>
      </c>
      <c r="E1869" s="149">
        <v>0</v>
      </c>
      <c r="F1869" s="150">
        <v>1500</v>
      </c>
      <c r="G1869" s="150">
        <v>3666</v>
      </c>
      <c r="H1869" s="151">
        <v>0</v>
      </c>
    </row>
    <row r="1870" spans="1:8" ht="18" hidden="1" customHeight="1" outlineLevel="1">
      <c r="A1870" s="3" t="s">
        <v>204</v>
      </c>
      <c r="B1870" s="148"/>
      <c r="C1870" s="149">
        <v>0</v>
      </c>
      <c r="D1870" s="149">
        <v>0</v>
      </c>
      <c r="E1870" s="149">
        <v>0</v>
      </c>
      <c r="F1870" s="150">
        <v>0</v>
      </c>
      <c r="G1870" s="150">
        <v>0</v>
      </c>
      <c r="H1870" s="151">
        <v>0</v>
      </c>
    </row>
    <row r="1871" spans="1:8" ht="18" hidden="1" customHeight="1" outlineLevel="1">
      <c r="A1871" s="3" t="s">
        <v>267</v>
      </c>
      <c r="B1871" s="148"/>
      <c r="C1871" s="149">
        <v>0</v>
      </c>
      <c r="D1871" s="149">
        <v>0</v>
      </c>
      <c r="E1871" s="149">
        <v>0</v>
      </c>
      <c r="F1871" s="150">
        <v>0</v>
      </c>
      <c r="G1871" s="150">
        <v>0</v>
      </c>
      <c r="H1871" s="151">
        <v>0</v>
      </c>
    </row>
    <row r="1872" spans="1:8" ht="18" hidden="1" customHeight="1" outlineLevel="1">
      <c r="A1872" s="3" t="s">
        <v>274</v>
      </c>
      <c r="B1872" s="148"/>
      <c r="C1872" s="149">
        <v>0</v>
      </c>
      <c r="D1872" s="149">
        <v>0</v>
      </c>
      <c r="E1872" s="149">
        <v>0</v>
      </c>
      <c r="F1872" s="150">
        <v>0</v>
      </c>
      <c r="G1872" s="150">
        <v>0</v>
      </c>
      <c r="H1872" s="151">
        <v>0</v>
      </c>
    </row>
    <row r="1873" spans="1:8" ht="18" hidden="1" customHeight="1" outlineLevel="1">
      <c r="A1873" s="3" t="s">
        <v>275</v>
      </c>
      <c r="B1873" s="148"/>
      <c r="C1873" s="149">
        <v>0</v>
      </c>
      <c r="D1873" s="149">
        <v>0</v>
      </c>
      <c r="E1873" s="149">
        <v>0</v>
      </c>
      <c r="F1873" s="150">
        <v>0</v>
      </c>
      <c r="G1873" s="150">
        <v>0</v>
      </c>
      <c r="H1873" s="151">
        <v>0</v>
      </c>
    </row>
    <row r="1874" spans="1:8" ht="18" hidden="1" customHeight="1" outlineLevel="1">
      <c r="A1874" s="3" t="s">
        <v>205</v>
      </c>
      <c r="B1874" s="148"/>
      <c r="C1874" s="149">
        <v>4</v>
      </c>
      <c r="D1874" s="149">
        <v>4</v>
      </c>
      <c r="E1874" s="149">
        <v>0</v>
      </c>
      <c r="F1874" s="150">
        <v>56500</v>
      </c>
      <c r="G1874" s="150">
        <v>32630.55</v>
      </c>
      <c r="H1874" s="151">
        <v>0</v>
      </c>
    </row>
    <row r="1875" spans="1:8" ht="18" hidden="1" customHeight="1" outlineLevel="1">
      <c r="A1875" s="3" t="s">
        <v>206</v>
      </c>
      <c r="B1875" s="148"/>
      <c r="C1875" s="149">
        <v>0</v>
      </c>
      <c r="D1875" s="149">
        <v>0</v>
      </c>
      <c r="E1875" s="149">
        <v>0</v>
      </c>
      <c r="F1875" s="150">
        <v>0</v>
      </c>
      <c r="G1875" s="150">
        <v>0</v>
      </c>
      <c r="H1875" s="151">
        <v>0</v>
      </c>
    </row>
    <row r="1876" spans="1:8" ht="18" hidden="1" customHeight="1" outlineLevel="1">
      <c r="A1876" s="3" t="s">
        <v>268</v>
      </c>
      <c r="B1876" s="148"/>
      <c r="C1876" s="149">
        <v>0</v>
      </c>
      <c r="D1876" s="149">
        <v>0</v>
      </c>
      <c r="E1876" s="149">
        <v>0</v>
      </c>
      <c r="F1876" s="150">
        <v>0</v>
      </c>
      <c r="G1876" s="150">
        <v>0</v>
      </c>
      <c r="H1876" s="151">
        <v>0</v>
      </c>
    </row>
    <row r="1877" spans="1:8" ht="18" hidden="1" customHeight="1" outlineLevel="1">
      <c r="A1877" s="3" t="s">
        <v>207</v>
      </c>
      <c r="B1877" s="148"/>
      <c r="C1877" s="149">
        <v>9</v>
      </c>
      <c r="D1877" s="149">
        <v>2</v>
      </c>
      <c r="E1877" s="149">
        <v>0</v>
      </c>
      <c r="F1877" s="150">
        <v>0</v>
      </c>
      <c r="G1877" s="150">
        <v>10054</v>
      </c>
      <c r="H1877" s="151">
        <v>0</v>
      </c>
    </row>
    <row r="1878" spans="1:8" ht="18" hidden="1" customHeight="1" outlineLevel="1">
      <c r="A1878" s="3" t="s">
        <v>270</v>
      </c>
      <c r="B1878" s="148"/>
      <c r="C1878" s="149">
        <v>2</v>
      </c>
      <c r="D1878" s="149">
        <v>0</v>
      </c>
      <c r="E1878" s="149">
        <v>2</v>
      </c>
      <c r="F1878" s="150">
        <v>0</v>
      </c>
      <c r="G1878" s="150">
        <v>0</v>
      </c>
      <c r="H1878" s="151">
        <v>0</v>
      </c>
    </row>
    <row r="1879" spans="1:8" ht="18" hidden="1" customHeight="1" outlineLevel="1">
      <c r="A1879" s="3" t="s">
        <v>208</v>
      </c>
      <c r="B1879" s="148"/>
      <c r="C1879" s="149">
        <v>26</v>
      </c>
      <c r="D1879" s="149">
        <v>0</v>
      </c>
      <c r="E1879" s="149">
        <v>24</v>
      </c>
      <c r="F1879" s="150">
        <v>86781.35</v>
      </c>
      <c r="G1879" s="150">
        <v>4742.6400000000012</v>
      </c>
      <c r="H1879" s="151">
        <v>0</v>
      </c>
    </row>
    <row r="1880" spans="1:8" ht="18" hidden="1" customHeight="1" outlineLevel="1">
      <c r="A1880" s="3" t="s">
        <v>209</v>
      </c>
      <c r="B1880" s="148"/>
      <c r="C1880" s="149">
        <v>0</v>
      </c>
      <c r="D1880" s="149">
        <v>0</v>
      </c>
      <c r="E1880" s="149">
        <v>0</v>
      </c>
      <c r="F1880" s="150">
        <v>0</v>
      </c>
      <c r="G1880" s="150">
        <v>0</v>
      </c>
      <c r="H1880" s="151">
        <v>0</v>
      </c>
    </row>
    <row r="1881" spans="1:8" ht="18" hidden="1" customHeight="1" outlineLevel="1">
      <c r="A1881" s="3" t="s">
        <v>454</v>
      </c>
      <c r="B1881" s="148"/>
      <c r="C1881" s="149">
        <v>3</v>
      </c>
      <c r="D1881" s="149">
        <v>0</v>
      </c>
      <c r="E1881" s="149">
        <v>3</v>
      </c>
      <c r="F1881" s="150">
        <v>0</v>
      </c>
      <c r="G1881" s="150">
        <v>0</v>
      </c>
      <c r="H1881" s="151">
        <v>0</v>
      </c>
    </row>
    <row r="1882" spans="1:8" ht="18" hidden="1" customHeight="1" outlineLevel="1">
      <c r="A1882" s="3" t="s">
        <v>211</v>
      </c>
      <c r="B1882" s="148"/>
      <c r="C1882" s="149">
        <v>1</v>
      </c>
      <c r="D1882" s="149">
        <v>1</v>
      </c>
      <c r="E1882" s="149">
        <v>0</v>
      </c>
      <c r="F1882" s="150">
        <v>0</v>
      </c>
      <c r="G1882" s="150">
        <v>49</v>
      </c>
      <c r="H1882" s="151">
        <v>0</v>
      </c>
    </row>
    <row r="1883" spans="1:8" ht="18" hidden="1" customHeight="1" outlineLevel="1">
      <c r="A1883" s="3" t="s">
        <v>212</v>
      </c>
      <c r="B1883" s="148"/>
      <c r="C1883" s="149">
        <v>0</v>
      </c>
      <c r="D1883" s="149">
        <v>0</v>
      </c>
      <c r="E1883" s="149">
        <v>0</v>
      </c>
      <c r="F1883" s="150">
        <v>0</v>
      </c>
      <c r="G1883" s="150">
        <v>0</v>
      </c>
      <c r="H1883" s="151">
        <v>0</v>
      </c>
    </row>
    <row r="1884" spans="1:8" ht="18" hidden="1" customHeight="1" outlineLevel="1">
      <c r="A1884" s="3" t="s">
        <v>213</v>
      </c>
      <c r="B1884" s="148"/>
      <c r="C1884" s="149">
        <v>1</v>
      </c>
      <c r="D1884" s="149">
        <v>0</v>
      </c>
      <c r="E1884" s="149">
        <v>0</v>
      </c>
      <c r="F1884" s="150">
        <v>0</v>
      </c>
      <c r="G1884" s="150">
        <v>0</v>
      </c>
      <c r="H1884" s="151">
        <v>0</v>
      </c>
    </row>
    <row r="1885" spans="1:8" ht="18" hidden="1" customHeight="1" outlineLevel="1">
      <c r="A1885" s="3" t="s">
        <v>214</v>
      </c>
      <c r="B1885" s="148"/>
      <c r="C1885" s="149">
        <v>0</v>
      </c>
      <c r="D1885" s="149">
        <v>0</v>
      </c>
      <c r="E1885" s="149">
        <v>0</v>
      </c>
      <c r="F1885" s="150">
        <v>0</v>
      </c>
      <c r="G1885" s="150">
        <v>0</v>
      </c>
      <c r="H1885" s="151">
        <v>0</v>
      </c>
    </row>
    <row r="1886" spans="1:8" ht="18" hidden="1" customHeight="1" outlineLevel="1">
      <c r="A1886" s="3" t="s">
        <v>455</v>
      </c>
      <c r="B1886" s="148"/>
      <c r="C1886" s="149">
        <v>0</v>
      </c>
      <c r="D1886" s="149">
        <v>0</v>
      </c>
      <c r="E1886" s="149">
        <v>0</v>
      </c>
      <c r="F1886" s="150">
        <v>0</v>
      </c>
      <c r="G1886" s="150">
        <v>0</v>
      </c>
      <c r="H1886" s="151">
        <v>0</v>
      </c>
    </row>
    <row r="1887" spans="1:8" ht="18" hidden="1" customHeight="1" outlineLevel="1">
      <c r="A1887" s="3" t="s">
        <v>216</v>
      </c>
      <c r="B1887" s="148"/>
      <c r="C1887" s="149">
        <v>0</v>
      </c>
      <c r="D1887" s="149">
        <v>0</v>
      </c>
      <c r="E1887" s="149">
        <v>0</v>
      </c>
      <c r="F1887" s="150">
        <v>0</v>
      </c>
      <c r="G1887" s="150">
        <v>0</v>
      </c>
      <c r="H1887" s="151">
        <v>0</v>
      </c>
    </row>
    <row r="1888" spans="1:8" ht="18" hidden="1" customHeight="1" outlineLevel="1">
      <c r="A1888" s="3" t="s">
        <v>217</v>
      </c>
      <c r="B1888" s="148"/>
      <c r="C1888" s="149">
        <v>0</v>
      </c>
      <c r="D1888" s="149">
        <v>0</v>
      </c>
      <c r="E1888" s="149">
        <v>0</v>
      </c>
      <c r="F1888" s="150">
        <v>0</v>
      </c>
      <c r="G1888" s="150">
        <v>0</v>
      </c>
      <c r="H1888" s="151">
        <v>0</v>
      </c>
    </row>
    <row r="1889" spans="1:8" ht="18" hidden="1" customHeight="1" outlineLevel="1">
      <c r="A1889" s="3" t="s">
        <v>218</v>
      </c>
      <c r="B1889" s="148"/>
      <c r="C1889" s="149">
        <v>0</v>
      </c>
      <c r="D1889" s="149">
        <v>0</v>
      </c>
      <c r="E1889" s="149">
        <v>0</v>
      </c>
      <c r="F1889" s="150">
        <v>0</v>
      </c>
      <c r="G1889" s="150">
        <v>0</v>
      </c>
      <c r="H1889" s="151">
        <v>0</v>
      </c>
    </row>
    <row r="1890" spans="1:8" ht="18" hidden="1" customHeight="1" outlineLevel="1">
      <c r="A1890" s="3" t="s">
        <v>219</v>
      </c>
      <c r="B1890" s="148"/>
      <c r="C1890" s="149">
        <v>0</v>
      </c>
      <c r="D1890" s="149">
        <v>0</v>
      </c>
      <c r="E1890" s="149">
        <v>0</v>
      </c>
      <c r="F1890" s="150">
        <v>0</v>
      </c>
      <c r="G1890" s="150">
        <v>0</v>
      </c>
      <c r="H1890" s="151">
        <v>0</v>
      </c>
    </row>
    <row r="1891" spans="1:8" ht="18" hidden="1" customHeight="1" outlineLevel="1">
      <c r="A1891" s="3" t="s">
        <v>220</v>
      </c>
      <c r="B1891" s="148"/>
      <c r="C1891" s="149">
        <v>0</v>
      </c>
      <c r="D1891" s="149">
        <v>0</v>
      </c>
      <c r="E1891" s="149">
        <v>0</v>
      </c>
      <c r="F1891" s="150">
        <v>0</v>
      </c>
      <c r="G1891" s="150">
        <v>0</v>
      </c>
      <c r="H1891" s="151">
        <v>0</v>
      </c>
    </row>
    <row r="1892" spans="1:8" collapsed="1">
      <c r="A1892" s="3"/>
      <c r="B1892" s="148" t="s">
        <v>435</v>
      </c>
      <c r="C1892" s="152">
        <f>SUM(C1868:C1891)</f>
        <v>50</v>
      </c>
      <c r="D1892" s="152">
        <f t="shared" ref="D1892:F1892" si="133">SUM(D1868:D1891)</f>
        <v>8</v>
      </c>
      <c r="E1892" s="152">
        <f t="shared" si="133"/>
        <v>29</v>
      </c>
      <c r="F1892" s="153">
        <f t="shared" si="133"/>
        <v>144781.35</v>
      </c>
      <c r="G1892" s="153">
        <f>SUM(G1868:G1891)</f>
        <v>51142.19</v>
      </c>
      <c r="H1892" s="154">
        <f t="shared" ref="H1892" si="134">SUM(H1868:H1891)</f>
        <v>0</v>
      </c>
    </row>
    <row r="1893" spans="1:8" ht="18" hidden="1" customHeight="1" outlineLevel="1">
      <c r="A1893" s="3" t="s">
        <v>273</v>
      </c>
      <c r="B1893" s="148"/>
      <c r="C1893" s="149">
        <v>0</v>
      </c>
      <c r="D1893" s="149">
        <v>0</v>
      </c>
      <c r="E1893" s="149">
        <v>0</v>
      </c>
      <c r="F1893" s="150">
        <v>0</v>
      </c>
      <c r="G1893" s="150">
        <v>0</v>
      </c>
      <c r="H1893" s="151">
        <v>0</v>
      </c>
    </row>
    <row r="1894" spans="1:8" ht="18" hidden="1" customHeight="1" outlineLevel="1">
      <c r="A1894" s="3" t="s">
        <v>203</v>
      </c>
      <c r="B1894" s="148"/>
      <c r="C1894" s="149">
        <v>2</v>
      </c>
      <c r="D1894" s="149">
        <v>1</v>
      </c>
      <c r="E1894" s="149">
        <v>0</v>
      </c>
      <c r="F1894" s="150">
        <v>10000</v>
      </c>
      <c r="G1894" s="150">
        <v>0</v>
      </c>
      <c r="H1894" s="151">
        <v>0</v>
      </c>
    </row>
    <row r="1895" spans="1:8" ht="18" hidden="1" customHeight="1" outlineLevel="1">
      <c r="A1895" s="3" t="s">
        <v>204</v>
      </c>
      <c r="B1895" s="148"/>
      <c r="C1895" s="149">
        <v>0</v>
      </c>
      <c r="D1895" s="149">
        <v>0</v>
      </c>
      <c r="E1895" s="149">
        <v>0</v>
      </c>
      <c r="F1895" s="150">
        <v>0</v>
      </c>
      <c r="G1895" s="150">
        <v>0</v>
      </c>
      <c r="H1895" s="151">
        <v>0</v>
      </c>
    </row>
    <row r="1896" spans="1:8" ht="18" hidden="1" customHeight="1" outlineLevel="1">
      <c r="A1896" s="3" t="s">
        <v>267</v>
      </c>
      <c r="B1896" s="148"/>
      <c r="C1896" s="149">
        <v>0</v>
      </c>
      <c r="D1896" s="149">
        <v>0</v>
      </c>
      <c r="E1896" s="149">
        <v>0</v>
      </c>
      <c r="F1896" s="150">
        <v>0</v>
      </c>
      <c r="G1896" s="150">
        <v>0</v>
      </c>
      <c r="H1896" s="151">
        <v>0</v>
      </c>
    </row>
    <row r="1897" spans="1:8" ht="18" hidden="1" customHeight="1" outlineLevel="1">
      <c r="A1897" s="3" t="s">
        <v>274</v>
      </c>
      <c r="B1897" s="148"/>
      <c r="C1897" s="149">
        <v>0</v>
      </c>
      <c r="D1897" s="149">
        <v>0</v>
      </c>
      <c r="E1897" s="149">
        <v>0</v>
      </c>
      <c r="F1897" s="150">
        <v>0</v>
      </c>
      <c r="G1897" s="150">
        <v>0</v>
      </c>
      <c r="H1897" s="151">
        <v>0</v>
      </c>
    </row>
    <row r="1898" spans="1:8" ht="18" hidden="1" customHeight="1" outlineLevel="1">
      <c r="A1898" s="3" t="s">
        <v>275</v>
      </c>
      <c r="B1898" s="148"/>
      <c r="C1898" s="149">
        <v>0</v>
      </c>
      <c r="D1898" s="149">
        <v>0</v>
      </c>
      <c r="E1898" s="149">
        <v>0</v>
      </c>
      <c r="F1898" s="150">
        <v>0</v>
      </c>
      <c r="G1898" s="150">
        <v>0</v>
      </c>
      <c r="H1898" s="151">
        <v>0</v>
      </c>
    </row>
    <row r="1899" spans="1:8" ht="18" hidden="1" customHeight="1" outlineLevel="1">
      <c r="A1899" s="3" t="s">
        <v>205</v>
      </c>
      <c r="B1899" s="148"/>
      <c r="C1899" s="149">
        <v>4</v>
      </c>
      <c r="D1899" s="149">
        <v>2</v>
      </c>
      <c r="E1899" s="149">
        <v>0</v>
      </c>
      <c r="F1899" s="150">
        <v>3000</v>
      </c>
      <c r="G1899" s="150">
        <v>4499.55</v>
      </c>
      <c r="H1899" s="151">
        <v>0</v>
      </c>
    </row>
    <row r="1900" spans="1:8" ht="18" hidden="1" customHeight="1" outlineLevel="1">
      <c r="A1900" s="3" t="s">
        <v>206</v>
      </c>
      <c r="B1900" s="148"/>
      <c r="C1900" s="149">
        <v>0</v>
      </c>
      <c r="D1900" s="149">
        <v>2</v>
      </c>
      <c r="E1900" s="149">
        <v>0</v>
      </c>
      <c r="F1900" s="150">
        <v>89500</v>
      </c>
      <c r="G1900" s="150">
        <v>43494.8</v>
      </c>
      <c r="H1900" s="151">
        <v>0</v>
      </c>
    </row>
    <row r="1901" spans="1:8" ht="18" hidden="1" customHeight="1" outlineLevel="1">
      <c r="A1901" s="3" t="s">
        <v>268</v>
      </c>
      <c r="B1901" s="148"/>
      <c r="C1901" s="149">
        <v>0</v>
      </c>
      <c r="D1901" s="149">
        <v>0</v>
      </c>
      <c r="E1901" s="149">
        <v>0</v>
      </c>
      <c r="F1901" s="150">
        <v>0</v>
      </c>
      <c r="G1901" s="150">
        <v>0</v>
      </c>
      <c r="H1901" s="151">
        <v>0</v>
      </c>
    </row>
    <row r="1902" spans="1:8" ht="18" hidden="1" customHeight="1" outlineLevel="1">
      <c r="A1902" s="3" t="s">
        <v>207</v>
      </c>
      <c r="B1902" s="148"/>
      <c r="C1902" s="149">
        <v>0</v>
      </c>
      <c r="D1902" s="149">
        <v>2</v>
      </c>
      <c r="E1902" s="149">
        <v>0</v>
      </c>
      <c r="F1902" s="150">
        <v>3500</v>
      </c>
      <c r="G1902" s="150">
        <v>4750</v>
      </c>
      <c r="H1902" s="151">
        <v>0</v>
      </c>
    </row>
    <row r="1903" spans="1:8" ht="18" hidden="1" customHeight="1" outlineLevel="1">
      <c r="A1903" s="3" t="s">
        <v>270</v>
      </c>
      <c r="B1903" s="148"/>
      <c r="C1903" s="149">
        <v>0</v>
      </c>
      <c r="D1903" s="149">
        <v>0</v>
      </c>
      <c r="E1903" s="149">
        <v>0</v>
      </c>
      <c r="F1903" s="150">
        <v>0</v>
      </c>
      <c r="G1903" s="150">
        <v>0</v>
      </c>
      <c r="H1903" s="151">
        <v>0</v>
      </c>
    </row>
    <row r="1904" spans="1:8" ht="18" hidden="1" customHeight="1" outlineLevel="1">
      <c r="A1904" s="3" t="s">
        <v>208</v>
      </c>
      <c r="B1904" s="148"/>
      <c r="C1904" s="149">
        <v>19</v>
      </c>
      <c r="D1904" s="149">
        <v>1</v>
      </c>
      <c r="E1904" s="149">
        <v>18</v>
      </c>
      <c r="F1904" s="150">
        <v>2653.52</v>
      </c>
      <c r="G1904" s="150">
        <v>0</v>
      </c>
      <c r="H1904" s="151">
        <v>0</v>
      </c>
    </row>
    <row r="1905" spans="1:8" ht="18" hidden="1" customHeight="1" outlineLevel="1">
      <c r="A1905" s="3" t="s">
        <v>209</v>
      </c>
      <c r="B1905" s="148"/>
      <c r="C1905" s="149">
        <v>0</v>
      </c>
      <c r="D1905" s="149">
        <v>0</v>
      </c>
      <c r="E1905" s="149">
        <v>0</v>
      </c>
      <c r="F1905" s="150">
        <v>0</v>
      </c>
      <c r="G1905" s="150">
        <v>0</v>
      </c>
      <c r="H1905" s="151">
        <v>0</v>
      </c>
    </row>
    <row r="1906" spans="1:8" ht="18" hidden="1" customHeight="1" outlineLevel="1">
      <c r="A1906" s="3" t="s">
        <v>454</v>
      </c>
      <c r="B1906" s="148"/>
      <c r="C1906" s="149">
        <v>2</v>
      </c>
      <c r="D1906" s="149">
        <v>0</v>
      </c>
      <c r="E1906" s="149">
        <v>2</v>
      </c>
      <c r="F1906" s="150">
        <v>0</v>
      </c>
      <c r="G1906" s="150">
        <v>0</v>
      </c>
      <c r="H1906" s="151">
        <v>0</v>
      </c>
    </row>
    <row r="1907" spans="1:8" ht="18" hidden="1" customHeight="1" outlineLevel="1">
      <c r="A1907" s="3" t="s">
        <v>211</v>
      </c>
      <c r="B1907" s="148"/>
      <c r="C1907" s="149">
        <v>0</v>
      </c>
      <c r="D1907" s="149">
        <v>0</v>
      </c>
      <c r="E1907" s="149">
        <v>0</v>
      </c>
      <c r="F1907" s="150">
        <v>0</v>
      </c>
      <c r="G1907" s="150">
        <v>0</v>
      </c>
      <c r="H1907" s="151">
        <v>0</v>
      </c>
    </row>
    <row r="1908" spans="1:8" ht="18" hidden="1" customHeight="1" outlineLevel="1">
      <c r="A1908" s="3" t="s">
        <v>212</v>
      </c>
      <c r="B1908" s="148"/>
      <c r="C1908" s="149">
        <v>0</v>
      </c>
      <c r="D1908" s="149">
        <v>0</v>
      </c>
      <c r="E1908" s="149">
        <v>0</v>
      </c>
      <c r="F1908" s="150">
        <v>0</v>
      </c>
      <c r="G1908" s="150">
        <v>0</v>
      </c>
      <c r="H1908" s="151">
        <v>0</v>
      </c>
    </row>
    <row r="1909" spans="1:8" ht="18" hidden="1" customHeight="1" outlineLevel="1">
      <c r="A1909" s="3" t="s">
        <v>213</v>
      </c>
      <c r="B1909" s="148"/>
      <c r="C1909" s="149">
        <v>0</v>
      </c>
      <c r="D1909" s="149">
        <v>0</v>
      </c>
      <c r="E1909" s="149">
        <v>0</v>
      </c>
      <c r="F1909" s="150">
        <v>0</v>
      </c>
      <c r="G1909" s="150">
        <v>0</v>
      </c>
      <c r="H1909" s="151">
        <v>0</v>
      </c>
    </row>
    <row r="1910" spans="1:8" ht="18" hidden="1" customHeight="1" outlineLevel="1">
      <c r="A1910" s="3" t="s">
        <v>214</v>
      </c>
      <c r="B1910" s="148"/>
      <c r="C1910" s="149">
        <v>0</v>
      </c>
      <c r="D1910" s="149">
        <v>0</v>
      </c>
      <c r="E1910" s="149">
        <v>0</v>
      </c>
      <c r="F1910" s="150">
        <v>0</v>
      </c>
      <c r="G1910" s="150">
        <v>0</v>
      </c>
      <c r="H1910" s="151">
        <v>0</v>
      </c>
    </row>
    <row r="1911" spans="1:8" ht="18" hidden="1" customHeight="1" outlineLevel="1">
      <c r="A1911" s="3" t="s">
        <v>455</v>
      </c>
      <c r="B1911" s="148"/>
      <c r="C1911" s="149">
        <v>0</v>
      </c>
      <c r="D1911" s="149">
        <v>0</v>
      </c>
      <c r="E1911" s="149">
        <v>0</v>
      </c>
      <c r="F1911" s="150">
        <v>0</v>
      </c>
      <c r="G1911" s="150">
        <v>0</v>
      </c>
      <c r="H1911" s="151">
        <v>0</v>
      </c>
    </row>
    <row r="1912" spans="1:8" ht="18" hidden="1" customHeight="1" outlineLevel="1">
      <c r="A1912" s="3" t="s">
        <v>216</v>
      </c>
      <c r="B1912" s="148"/>
      <c r="C1912" s="149">
        <v>0</v>
      </c>
      <c r="D1912" s="149">
        <v>0</v>
      </c>
      <c r="E1912" s="149">
        <v>0</v>
      </c>
      <c r="F1912" s="150">
        <v>0</v>
      </c>
      <c r="G1912" s="150">
        <v>0</v>
      </c>
      <c r="H1912" s="151">
        <v>0</v>
      </c>
    </row>
    <row r="1913" spans="1:8" ht="18" hidden="1" customHeight="1" outlineLevel="1">
      <c r="A1913" s="3" t="s">
        <v>217</v>
      </c>
      <c r="B1913" s="148"/>
      <c r="C1913" s="149">
        <v>0</v>
      </c>
      <c r="D1913" s="149">
        <v>0</v>
      </c>
      <c r="E1913" s="149">
        <v>0</v>
      </c>
      <c r="F1913" s="150">
        <v>0</v>
      </c>
      <c r="G1913" s="150">
        <v>0</v>
      </c>
      <c r="H1913" s="151">
        <v>0</v>
      </c>
    </row>
    <row r="1914" spans="1:8" ht="18" hidden="1" customHeight="1" outlineLevel="1">
      <c r="A1914" s="3" t="s">
        <v>218</v>
      </c>
      <c r="B1914" s="148"/>
      <c r="C1914" s="149">
        <v>0</v>
      </c>
      <c r="D1914" s="149">
        <v>0</v>
      </c>
      <c r="E1914" s="149">
        <v>0</v>
      </c>
      <c r="F1914" s="150">
        <v>0</v>
      </c>
      <c r="G1914" s="150">
        <v>0</v>
      </c>
      <c r="H1914" s="151">
        <v>0</v>
      </c>
    </row>
    <row r="1915" spans="1:8" ht="18" hidden="1" customHeight="1" outlineLevel="1">
      <c r="A1915" s="3" t="s">
        <v>219</v>
      </c>
      <c r="B1915" s="148"/>
      <c r="C1915" s="149">
        <v>0</v>
      </c>
      <c r="D1915" s="149">
        <v>0</v>
      </c>
      <c r="E1915" s="149">
        <v>0</v>
      </c>
      <c r="F1915" s="150">
        <v>0</v>
      </c>
      <c r="G1915" s="150">
        <v>0</v>
      </c>
      <c r="H1915" s="151">
        <v>0</v>
      </c>
    </row>
    <row r="1916" spans="1:8" ht="18" hidden="1" customHeight="1" outlineLevel="1">
      <c r="A1916" s="3" t="s">
        <v>220</v>
      </c>
      <c r="B1916" s="148"/>
      <c r="C1916" s="149">
        <v>3</v>
      </c>
      <c r="D1916" s="149">
        <v>3</v>
      </c>
      <c r="E1916" s="149">
        <v>0</v>
      </c>
      <c r="F1916" s="150">
        <v>24475</v>
      </c>
      <c r="G1916" s="150">
        <v>39636</v>
      </c>
      <c r="H1916" s="151">
        <v>0</v>
      </c>
    </row>
    <row r="1917" spans="1:8" ht="18" customHeight="1" collapsed="1">
      <c r="A1917" s="3"/>
      <c r="B1917" s="148" t="s">
        <v>436</v>
      </c>
      <c r="C1917" s="152">
        <f>SUM(C1893:C1916)</f>
        <v>30</v>
      </c>
      <c r="D1917" s="152">
        <f t="shared" ref="D1917:F1917" si="135">SUM(D1893:D1916)</f>
        <v>11</v>
      </c>
      <c r="E1917" s="152">
        <f t="shared" si="135"/>
        <v>20</v>
      </c>
      <c r="F1917" s="153">
        <f t="shared" si="135"/>
        <v>133128.52000000002</v>
      </c>
      <c r="G1917" s="153">
        <f>SUM(G1893:G1916)</f>
        <v>92380.35</v>
      </c>
      <c r="H1917" s="154">
        <f t="shared" ref="H1917" si="136">SUM(H1893:H1916)</f>
        <v>0</v>
      </c>
    </row>
    <row r="1918" spans="1:8" ht="18" hidden="1" customHeight="1" outlineLevel="1">
      <c r="A1918" s="3" t="s">
        <v>273</v>
      </c>
      <c r="B1918" s="148"/>
      <c r="C1918" s="149">
        <v>0</v>
      </c>
      <c r="D1918" s="149">
        <v>0</v>
      </c>
      <c r="E1918" s="149">
        <v>0</v>
      </c>
      <c r="F1918" s="150">
        <v>0</v>
      </c>
      <c r="G1918" s="150">
        <v>0</v>
      </c>
      <c r="H1918" s="151">
        <v>0</v>
      </c>
    </row>
    <row r="1919" spans="1:8" ht="18" hidden="1" customHeight="1" outlineLevel="1">
      <c r="A1919" s="3" t="s">
        <v>203</v>
      </c>
      <c r="B1919" s="148"/>
      <c r="C1919" s="149">
        <v>1</v>
      </c>
      <c r="D1919" s="149">
        <v>0</v>
      </c>
      <c r="E1919" s="149">
        <v>0</v>
      </c>
      <c r="F1919" s="150">
        <v>0</v>
      </c>
      <c r="G1919" s="150">
        <v>0</v>
      </c>
      <c r="H1919" s="151">
        <v>0</v>
      </c>
    </row>
    <row r="1920" spans="1:8" ht="18" hidden="1" customHeight="1" outlineLevel="1">
      <c r="A1920" s="3" t="s">
        <v>204</v>
      </c>
      <c r="B1920" s="148"/>
      <c r="C1920" s="149">
        <v>0</v>
      </c>
      <c r="D1920" s="149">
        <v>0</v>
      </c>
      <c r="E1920" s="149">
        <v>0</v>
      </c>
      <c r="F1920" s="150">
        <v>0</v>
      </c>
      <c r="G1920" s="150">
        <v>0</v>
      </c>
      <c r="H1920" s="151">
        <v>0</v>
      </c>
    </row>
    <row r="1921" spans="1:8" ht="18" hidden="1" customHeight="1" outlineLevel="1">
      <c r="A1921" s="3" t="s">
        <v>267</v>
      </c>
      <c r="B1921" s="148"/>
      <c r="C1921" s="149">
        <v>0</v>
      </c>
      <c r="D1921" s="149">
        <v>0</v>
      </c>
      <c r="E1921" s="149">
        <v>0</v>
      </c>
      <c r="F1921" s="150">
        <v>0</v>
      </c>
      <c r="G1921" s="150">
        <v>0</v>
      </c>
      <c r="H1921" s="151">
        <v>0</v>
      </c>
    </row>
    <row r="1922" spans="1:8" ht="18" hidden="1" customHeight="1" outlineLevel="1">
      <c r="A1922" s="3" t="s">
        <v>274</v>
      </c>
      <c r="B1922" s="148"/>
      <c r="C1922" s="149">
        <v>0</v>
      </c>
      <c r="D1922" s="149">
        <v>0</v>
      </c>
      <c r="E1922" s="149">
        <v>0</v>
      </c>
      <c r="F1922" s="150">
        <v>0</v>
      </c>
      <c r="G1922" s="150">
        <v>0</v>
      </c>
      <c r="H1922" s="151">
        <v>0</v>
      </c>
    </row>
    <row r="1923" spans="1:8" ht="18" hidden="1" customHeight="1" outlineLevel="1">
      <c r="A1923" s="3" t="s">
        <v>275</v>
      </c>
      <c r="B1923" s="148"/>
      <c r="C1923" s="149">
        <v>0</v>
      </c>
      <c r="D1923" s="149">
        <v>0</v>
      </c>
      <c r="E1923" s="149">
        <v>0</v>
      </c>
      <c r="F1923" s="150">
        <v>0</v>
      </c>
      <c r="G1923" s="150">
        <v>0</v>
      </c>
      <c r="H1923" s="151">
        <v>0</v>
      </c>
    </row>
    <row r="1924" spans="1:8" ht="18" hidden="1" customHeight="1" outlineLevel="1">
      <c r="A1924" s="3" t="s">
        <v>205</v>
      </c>
      <c r="B1924" s="148"/>
      <c r="C1924" s="149">
        <v>3</v>
      </c>
      <c r="D1924" s="149">
        <v>1</v>
      </c>
      <c r="E1924" s="149">
        <v>0</v>
      </c>
      <c r="F1924" s="150">
        <v>0</v>
      </c>
      <c r="G1924" s="150">
        <v>259.8</v>
      </c>
      <c r="H1924" s="151">
        <v>0</v>
      </c>
    </row>
    <row r="1925" spans="1:8" ht="18" hidden="1" customHeight="1" outlineLevel="1">
      <c r="A1925" s="3" t="s">
        <v>206</v>
      </c>
      <c r="B1925" s="148"/>
      <c r="C1925" s="149">
        <v>0</v>
      </c>
      <c r="D1925" s="149">
        <v>1</v>
      </c>
      <c r="E1925" s="149">
        <v>0</v>
      </c>
      <c r="F1925" s="150">
        <v>200000</v>
      </c>
      <c r="G1925" s="150">
        <v>62852.480000000003</v>
      </c>
      <c r="H1925" s="151">
        <v>0</v>
      </c>
    </row>
    <row r="1926" spans="1:8" ht="18" hidden="1" customHeight="1" outlineLevel="1">
      <c r="A1926" s="3" t="s">
        <v>268</v>
      </c>
      <c r="B1926" s="148"/>
      <c r="C1926" s="149">
        <v>0</v>
      </c>
      <c r="D1926" s="149">
        <v>0</v>
      </c>
      <c r="E1926" s="149">
        <v>0</v>
      </c>
      <c r="F1926" s="150">
        <v>0</v>
      </c>
      <c r="G1926" s="150">
        <v>0</v>
      </c>
      <c r="H1926" s="151">
        <v>0</v>
      </c>
    </row>
    <row r="1927" spans="1:8" ht="18" hidden="1" customHeight="1" outlineLevel="1">
      <c r="A1927" s="3" t="s">
        <v>207</v>
      </c>
      <c r="B1927" s="148"/>
      <c r="C1927" s="149">
        <v>4</v>
      </c>
      <c r="D1927" s="149">
        <v>2</v>
      </c>
      <c r="E1927" s="149">
        <v>0</v>
      </c>
      <c r="F1927" s="150">
        <v>-35</v>
      </c>
      <c r="G1927" s="150">
        <v>11423.5</v>
      </c>
      <c r="H1927" s="151">
        <v>0</v>
      </c>
    </row>
    <row r="1928" spans="1:8" ht="18" hidden="1" customHeight="1" outlineLevel="1">
      <c r="A1928" s="3" t="s">
        <v>270</v>
      </c>
      <c r="B1928" s="148"/>
      <c r="C1928" s="149">
        <v>1</v>
      </c>
      <c r="D1928" s="149">
        <v>0</v>
      </c>
      <c r="E1928" s="149">
        <v>0</v>
      </c>
      <c r="F1928" s="150">
        <v>0</v>
      </c>
      <c r="G1928" s="150">
        <v>0</v>
      </c>
      <c r="H1928" s="151">
        <v>0</v>
      </c>
    </row>
    <row r="1929" spans="1:8" ht="18" hidden="1" customHeight="1" outlineLevel="1">
      <c r="A1929" s="3" t="s">
        <v>208</v>
      </c>
      <c r="B1929" s="148"/>
      <c r="C1929" s="149">
        <v>23</v>
      </c>
      <c r="D1929" s="149">
        <v>1</v>
      </c>
      <c r="E1929" s="149">
        <v>18</v>
      </c>
      <c r="F1929" s="150">
        <v>13379.75</v>
      </c>
      <c r="G1929" s="150">
        <v>-5130.38</v>
      </c>
      <c r="H1929" s="151">
        <v>0</v>
      </c>
    </row>
    <row r="1930" spans="1:8" ht="18" hidden="1" customHeight="1" outlineLevel="1">
      <c r="A1930" s="3" t="s">
        <v>209</v>
      </c>
      <c r="B1930" s="148"/>
      <c r="C1930" s="149">
        <v>0</v>
      </c>
      <c r="D1930" s="149">
        <v>0</v>
      </c>
      <c r="E1930" s="149">
        <v>0</v>
      </c>
      <c r="F1930" s="150">
        <v>0</v>
      </c>
      <c r="G1930" s="150">
        <v>0</v>
      </c>
      <c r="H1930" s="151">
        <v>0</v>
      </c>
    </row>
    <row r="1931" spans="1:8" ht="18" hidden="1" customHeight="1" outlineLevel="1">
      <c r="A1931" s="3" t="s">
        <v>454</v>
      </c>
      <c r="B1931" s="148"/>
      <c r="C1931" s="149">
        <v>3</v>
      </c>
      <c r="D1931" s="149">
        <v>1</v>
      </c>
      <c r="E1931" s="149">
        <v>2</v>
      </c>
      <c r="F1931" s="150">
        <v>0</v>
      </c>
      <c r="G1931" s="150">
        <v>1208</v>
      </c>
      <c r="H1931" s="151">
        <v>0</v>
      </c>
    </row>
    <row r="1932" spans="1:8" ht="18" hidden="1" customHeight="1" outlineLevel="1">
      <c r="A1932" s="3" t="s">
        <v>211</v>
      </c>
      <c r="B1932" s="148"/>
      <c r="C1932" s="149">
        <v>0</v>
      </c>
      <c r="D1932" s="149">
        <v>0</v>
      </c>
      <c r="E1932" s="149">
        <v>0</v>
      </c>
      <c r="F1932" s="150">
        <v>0</v>
      </c>
      <c r="G1932" s="150">
        <v>0</v>
      </c>
      <c r="H1932" s="151">
        <v>0</v>
      </c>
    </row>
    <row r="1933" spans="1:8" ht="18" hidden="1" customHeight="1" outlineLevel="1">
      <c r="A1933" s="3" t="s">
        <v>212</v>
      </c>
      <c r="B1933" s="148"/>
      <c r="C1933" s="149">
        <v>0</v>
      </c>
      <c r="D1933" s="149">
        <v>0</v>
      </c>
      <c r="E1933" s="149">
        <v>0</v>
      </c>
      <c r="F1933" s="150">
        <v>0</v>
      </c>
      <c r="G1933" s="150">
        <v>0</v>
      </c>
      <c r="H1933" s="151">
        <v>0</v>
      </c>
    </row>
    <row r="1934" spans="1:8" ht="18" hidden="1" customHeight="1" outlineLevel="1">
      <c r="A1934" s="3" t="s">
        <v>213</v>
      </c>
      <c r="B1934" s="148"/>
      <c r="C1934" s="149">
        <v>0</v>
      </c>
      <c r="D1934" s="149">
        <v>0</v>
      </c>
      <c r="E1934" s="149">
        <v>0</v>
      </c>
      <c r="F1934" s="150">
        <v>0</v>
      </c>
      <c r="G1934" s="150">
        <v>0</v>
      </c>
      <c r="H1934" s="151">
        <v>0</v>
      </c>
    </row>
    <row r="1935" spans="1:8" ht="18" hidden="1" customHeight="1" outlineLevel="1">
      <c r="A1935" s="3" t="s">
        <v>214</v>
      </c>
      <c r="B1935" s="148"/>
      <c r="C1935" s="149">
        <v>0</v>
      </c>
      <c r="D1935" s="149">
        <v>0</v>
      </c>
      <c r="E1935" s="149">
        <v>0</v>
      </c>
      <c r="F1935" s="150">
        <v>0</v>
      </c>
      <c r="G1935" s="150">
        <v>0</v>
      </c>
      <c r="H1935" s="151">
        <v>0</v>
      </c>
    </row>
    <row r="1936" spans="1:8" ht="18" hidden="1" customHeight="1" outlineLevel="1">
      <c r="A1936" s="3" t="s">
        <v>455</v>
      </c>
      <c r="B1936" s="148"/>
      <c r="C1936" s="149">
        <v>0</v>
      </c>
      <c r="D1936" s="149">
        <v>0</v>
      </c>
      <c r="E1936" s="149">
        <v>0</v>
      </c>
      <c r="F1936" s="150">
        <v>0</v>
      </c>
      <c r="G1936" s="150">
        <v>0</v>
      </c>
      <c r="H1936" s="151">
        <v>0</v>
      </c>
    </row>
    <row r="1937" spans="1:8" ht="18" hidden="1" customHeight="1" outlineLevel="1">
      <c r="A1937" s="3" t="s">
        <v>216</v>
      </c>
      <c r="B1937" s="148"/>
      <c r="C1937" s="149">
        <v>0</v>
      </c>
      <c r="D1937" s="149">
        <v>0</v>
      </c>
      <c r="E1937" s="149">
        <v>0</v>
      </c>
      <c r="F1937" s="150">
        <v>0</v>
      </c>
      <c r="G1937" s="150">
        <v>0</v>
      </c>
      <c r="H1937" s="151">
        <v>0</v>
      </c>
    </row>
    <row r="1938" spans="1:8" ht="18" hidden="1" customHeight="1" outlineLevel="1">
      <c r="A1938" s="3" t="s">
        <v>217</v>
      </c>
      <c r="B1938" s="148"/>
      <c r="C1938" s="149">
        <v>0</v>
      </c>
      <c r="D1938" s="149">
        <v>0</v>
      </c>
      <c r="E1938" s="149">
        <v>0</v>
      </c>
      <c r="F1938" s="150">
        <v>0</v>
      </c>
      <c r="G1938" s="150">
        <v>0</v>
      </c>
      <c r="H1938" s="151">
        <v>0</v>
      </c>
    </row>
    <row r="1939" spans="1:8" ht="18" hidden="1" customHeight="1" outlineLevel="1">
      <c r="A1939" s="3" t="s">
        <v>218</v>
      </c>
      <c r="B1939" s="148"/>
      <c r="C1939" s="149">
        <v>0</v>
      </c>
      <c r="D1939" s="149">
        <v>0</v>
      </c>
      <c r="E1939" s="149">
        <v>0</v>
      </c>
      <c r="F1939" s="150">
        <v>0</v>
      </c>
      <c r="G1939" s="150">
        <v>0</v>
      </c>
      <c r="H1939" s="151">
        <v>0</v>
      </c>
    </row>
    <row r="1940" spans="1:8" ht="18" hidden="1" customHeight="1" outlineLevel="1">
      <c r="A1940" s="3" t="s">
        <v>219</v>
      </c>
      <c r="B1940" s="148"/>
      <c r="C1940" s="149">
        <v>0</v>
      </c>
      <c r="D1940" s="149">
        <v>0</v>
      </c>
      <c r="E1940" s="149">
        <v>0</v>
      </c>
      <c r="F1940" s="150">
        <v>0</v>
      </c>
      <c r="G1940" s="150">
        <v>0</v>
      </c>
      <c r="H1940" s="151">
        <v>0</v>
      </c>
    </row>
    <row r="1941" spans="1:8" ht="18" hidden="1" customHeight="1" outlineLevel="1">
      <c r="A1941" s="3" t="s">
        <v>220</v>
      </c>
      <c r="B1941" s="148"/>
      <c r="C1941" s="149">
        <v>0</v>
      </c>
      <c r="D1941" s="149">
        <v>0</v>
      </c>
      <c r="E1941" s="149">
        <v>0</v>
      </c>
      <c r="F1941" s="150">
        <v>0</v>
      </c>
      <c r="G1941" s="150">
        <v>0</v>
      </c>
      <c r="H1941" s="151">
        <v>0</v>
      </c>
    </row>
    <row r="1942" spans="1:8" ht="18" customHeight="1" collapsed="1">
      <c r="A1942" s="3"/>
      <c r="B1942" s="148" t="s">
        <v>437</v>
      </c>
      <c r="C1942" s="152">
        <f>SUM(C1918:C1941)</f>
        <v>35</v>
      </c>
      <c r="D1942" s="152">
        <f t="shared" ref="D1942:F1942" si="137">SUM(D1918:D1941)</f>
        <v>6</v>
      </c>
      <c r="E1942" s="152">
        <f t="shared" si="137"/>
        <v>20</v>
      </c>
      <c r="F1942" s="153">
        <f t="shared" si="137"/>
        <v>213344.75</v>
      </c>
      <c r="G1942" s="153">
        <f>SUM(G1918:G1941)</f>
        <v>70613.399999999994</v>
      </c>
      <c r="H1942" s="154">
        <f t="shared" ref="H1942" si="138">SUM(H1918:H1941)</f>
        <v>0</v>
      </c>
    </row>
    <row r="1943" spans="1:8" ht="18" hidden="1" customHeight="1" outlineLevel="1">
      <c r="A1943" s="3" t="s">
        <v>273</v>
      </c>
      <c r="B1943" s="148"/>
      <c r="C1943" s="149">
        <v>0</v>
      </c>
      <c r="D1943" s="149">
        <v>0</v>
      </c>
      <c r="E1943" s="149">
        <v>0</v>
      </c>
      <c r="F1943" s="150">
        <v>0</v>
      </c>
      <c r="G1943" s="150">
        <v>0</v>
      </c>
      <c r="H1943" s="151">
        <v>0</v>
      </c>
    </row>
    <row r="1944" spans="1:8" ht="18" hidden="1" customHeight="1" outlineLevel="1">
      <c r="A1944" s="3" t="s">
        <v>203</v>
      </c>
      <c r="B1944" s="148"/>
      <c r="C1944" s="149">
        <v>13</v>
      </c>
      <c r="D1944" s="149">
        <v>15</v>
      </c>
      <c r="E1944" s="149">
        <v>0</v>
      </c>
      <c r="F1944" s="150">
        <v>54446.1</v>
      </c>
      <c r="G1944" s="150">
        <v>31577.49</v>
      </c>
      <c r="H1944" s="151">
        <v>0</v>
      </c>
    </row>
    <row r="1945" spans="1:8" ht="18" hidden="1" customHeight="1" outlineLevel="1">
      <c r="A1945" s="3" t="s">
        <v>204</v>
      </c>
      <c r="B1945" s="148"/>
      <c r="C1945" s="149">
        <v>0</v>
      </c>
      <c r="D1945" s="149">
        <v>0</v>
      </c>
      <c r="E1945" s="149">
        <v>0</v>
      </c>
      <c r="F1945" s="150">
        <v>0</v>
      </c>
      <c r="G1945" s="150">
        <v>0</v>
      </c>
      <c r="H1945" s="151">
        <v>0</v>
      </c>
    </row>
    <row r="1946" spans="1:8" ht="18" hidden="1" customHeight="1" outlineLevel="1">
      <c r="A1946" s="3" t="s">
        <v>267</v>
      </c>
      <c r="B1946" s="148"/>
      <c r="C1946" s="149">
        <v>0</v>
      </c>
      <c r="D1946" s="149">
        <v>0</v>
      </c>
      <c r="E1946" s="149">
        <v>0</v>
      </c>
      <c r="F1946" s="150">
        <v>0</v>
      </c>
      <c r="G1946" s="150">
        <v>0</v>
      </c>
      <c r="H1946" s="151">
        <v>0</v>
      </c>
    </row>
    <row r="1947" spans="1:8" ht="18" hidden="1" customHeight="1" outlineLevel="1">
      <c r="A1947" s="3" t="s">
        <v>274</v>
      </c>
      <c r="B1947" s="148"/>
      <c r="C1947" s="149">
        <v>0</v>
      </c>
      <c r="D1947" s="149">
        <v>0</v>
      </c>
      <c r="E1947" s="149">
        <v>0</v>
      </c>
      <c r="F1947" s="150">
        <v>0</v>
      </c>
      <c r="G1947" s="150">
        <v>0</v>
      </c>
      <c r="H1947" s="151">
        <v>0</v>
      </c>
    </row>
    <row r="1948" spans="1:8" ht="18" hidden="1" customHeight="1" outlineLevel="1">
      <c r="A1948" s="3" t="s">
        <v>275</v>
      </c>
      <c r="B1948" s="148"/>
      <c r="C1948" s="149">
        <v>0</v>
      </c>
      <c r="D1948" s="149">
        <v>0</v>
      </c>
      <c r="E1948" s="149">
        <v>0</v>
      </c>
      <c r="F1948" s="150">
        <v>0</v>
      </c>
      <c r="G1948" s="150">
        <v>0</v>
      </c>
      <c r="H1948" s="151">
        <v>0</v>
      </c>
    </row>
    <row r="1949" spans="1:8" ht="18" hidden="1" customHeight="1" outlineLevel="1">
      <c r="A1949" s="3" t="s">
        <v>205</v>
      </c>
      <c r="B1949" s="148"/>
      <c r="C1949" s="149">
        <v>26</v>
      </c>
      <c r="D1949" s="149">
        <v>20</v>
      </c>
      <c r="E1949" s="149">
        <v>0</v>
      </c>
      <c r="F1949" s="150">
        <v>3635.9399999999987</v>
      </c>
      <c r="G1949" s="150">
        <v>123329.15</v>
      </c>
      <c r="H1949" s="151">
        <v>0</v>
      </c>
    </row>
    <row r="1950" spans="1:8" ht="18" hidden="1" customHeight="1" outlineLevel="1">
      <c r="A1950" s="3" t="s">
        <v>206</v>
      </c>
      <c r="B1950" s="148"/>
      <c r="C1950" s="149">
        <v>7</v>
      </c>
      <c r="D1950" s="149">
        <v>10</v>
      </c>
      <c r="E1950" s="149">
        <v>0</v>
      </c>
      <c r="F1950" s="150">
        <v>20354.729999999996</v>
      </c>
      <c r="G1950" s="150">
        <v>70177.990000000005</v>
      </c>
      <c r="H1950" s="151">
        <v>0</v>
      </c>
    </row>
    <row r="1951" spans="1:8" ht="18" hidden="1" customHeight="1" outlineLevel="1">
      <c r="A1951" s="3" t="s">
        <v>268</v>
      </c>
      <c r="B1951" s="148"/>
      <c r="C1951" s="149">
        <v>0</v>
      </c>
      <c r="D1951" s="149">
        <v>0</v>
      </c>
      <c r="E1951" s="149">
        <v>0</v>
      </c>
      <c r="F1951" s="150">
        <v>0</v>
      </c>
      <c r="G1951" s="150">
        <v>0</v>
      </c>
      <c r="H1951" s="151">
        <v>0</v>
      </c>
    </row>
    <row r="1952" spans="1:8" ht="18" hidden="1" customHeight="1" outlineLevel="1">
      <c r="A1952" s="3" t="s">
        <v>207</v>
      </c>
      <c r="B1952" s="148"/>
      <c r="C1952" s="149">
        <v>46</v>
      </c>
      <c r="D1952" s="149">
        <v>37</v>
      </c>
      <c r="E1952" s="149">
        <v>0</v>
      </c>
      <c r="F1952" s="150">
        <v>63481</v>
      </c>
      <c r="G1952" s="150">
        <v>233046.08999999997</v>
      </c>
      <c r="H1952" s="151">
        <v>0</v>
      </c>
    </row>
    <row r="1953" spans="1:8" ht="18" hidden="1" customHeight="1" outlineLevel="1">
      <c r="A1953" s="3" t="s">
        <v>270</v>
      </c>
      <c r="B1953" s="148"/>
      <c r="C1953" s="149">
        <v>2</v>
      </c>
      <c r="D1953" s="149">
        <v>0</v>
      </c>
      <c r="E1953" s="149">
        <v>1</v>
      </c>
      <c r="F1953" s="150">
        <v>0</v>
      </c>
      <c r="G1953" s="150">
        <v>0</v>
      </c>
      <c r="H1953" s="151">
        <v>0</v>
      </c>
    </row>
    <row r="1954" spans="1:8" ht="18" hidden="1" customHeight="1" outlineLevel="1">
      <c r="A1954" s="3" t="s">
        <v>208</v>
      </c>
      <c r="B1954" s="148"/>
      <c r="C1954" s="149">
        <v>89</v>
      </c>
      <c r="D1954" s="149">
        <v>1</v>
      </c>
      <c r="E1954" s="149">
        <v>64</v>
      </c>
      <c r="F1954" s="150">
        <v>65127.5</v>
      </c>
      <c r="G1954" s="150">
        <v>-3489.06</v>
      </c>
      <c r="H1954" s="151">
        <v>0</v>
      </c>
    </row>
    <row r="1955" spans="1:8" ht="18" hidden="1" customHeight="1" outlineLevel="1">
      <c r="A1955" s="3" t="s">
        <v>209</v>
      </c>
      <c r="B1955" s="148"/>
      <c r="C1955" s="149">
        <v>0</v>
      </c>
      <c r="D1955" s="149">
        <v>0</v>
      </c>
      <c r="E1955" s="149">
        <v>0</v>
      </c>
      <c r="F1955" s="150">
        <v>0</v>
      </c>
      <c r="G1955" s="150">
        <v>0</v>
      </c>
      <c r="H1955" s="151">
        <v>0</v>
      </c>
    </row>
    <row r="1956" spans="1:8" ht="18" hidden="1" customHeight="1" outlineLevel="1">
      <c r="A1956" s="3" t="s">
        <v>454</v>
      </c>
      <c r="B1956" s="148"/>
      <c r="C1956" s="149">
        <v>2</v>
      </c>
      <c r="D1956" s="149">
        <v>0</v>
      </c>
      <c r="E1956" s="149">
        <v>2</v>
      </c>
      <c r="F1956" s="150">
        <v>0</v>
      </c>
      <c r="G1956" s="150">
        <v>0</v>
      </c>
      <c r="H1956" s="151">
        <v>0</v>
      </c>
    </row>
    <row r="1957" spans="1:8" ht="18" hidden="1" customHeight="1" outlineLevel="1">
      <c r="A1957" s="3" t="s">
        <v>211</v>
      </c>
      <c r="B1957" s="148"/>
      <c r="C1957" s="149">
        <v>1</v>
      </c>
      <c r="D1957" s="149">
        <v>2</v>
      </c>
      <c r="E1957" s="149">
        <v>0</v>
      </c>
      <c r="F1957" s="150">
        <v>4500</v>
      </c>
      <c r="G1957" s="150">
        <v>5562.5</v>
      </c>
      <c r="H1957" s="151">
        <v>0</v>
      </c>
    </row>
    <row r="1958" spans="1:8" ht="18" hidden="1" customHeight="1" outlineLevel="1">
      <c r="A1958" s="3" t="s">
        <v>212</v>
      </c>
      <c r="B1958" s="148"/>
      <c r="C1958" s="149">
        <v>0</v>
      </c>
      <c r="D1958" s="149">
        <v>0</v>
      </c>
      <c r="E1958" s="149">
        <v>0</v>
      </c>
      <c r="F1958" s="150">
        <v>0</v>
      </c>
      <c r="G1958" s="150">
        <v>0</v>
      </c>
      <c r="H1958" s="151">
        <v>0</v>
      </c>
    </row>
    <row r="1959" spans="1:8" ht="18" hidden="1" customHeight="1" outlineLevel="1">
      <c r="A1959" s="3" t="s">
        <v>213</v>
      </c>
      <c r="B1959" s="148"/>
      <c r="C1959" s="149">
        <v>0</v>
      </c>
      <c r="D1959" s="149">
        <v>0</v>
      </c>
      <c r="E1959" s="149">
        <v>0</v>
      </c>
      <c r="F1959" s="150">
        <v>0</v>
      </c>
      <c r="G1959" s="150">
        <v>0</v>
      </c>
      <c r="H1959" s="151">
        <v>0</v>
      </c>
    </row>
    <row r="1960" spans="1:8" ht="18" hidden="1" customHeight="1" outlineLevel="1">
      <c r="A1960" s="3" t="s">
        <v>214</v>
      </c>
      <c r="B1960" s="148"/>
      <c r="C1960" s="149">
        <v>0</v>
      </c>
      <c r="D1960" s="149">
        <v>0</v>
      </c>
      <c r="E1960" s="149">
        <v>0</v>
      </c>
      <c r="F1960" s="150">
        <v>0</v>
      </c>
      <c r="G1960" s="150">
        <v>0</v>
      </c>
      <c r="H1960" s="151">
        <v>0</v>
      </c>
    </row>
    <row r="1961" spans="1:8" ht="18" hidden="1" customHeight="1" outlineLevel="1">
      <c r="A1961" s="3" t="s">
        <v>455</v>
      </c>
      <c r="B1961" s="148"/>
      <c r="C1961" s="149">
        <v>0</v>
      </c>
      <c r="D1961" s="149">
        <v>0</v>
      </c>
      <c r="E1961" s="149">
        <v>0</v>
      </c>
      <c r="F1961" s="150">
        <v>0</v>
      </c>
      <c r="G1961" s="150">
        <v>0</v>
      </c>
      <c r="H1961" s="151">
        <v>0</v>
      </c>
    </row>
    <row r="1962" spans="1:8" ht="18" hidden="1" customHeight="1" outlineLevel="1">
      <c r="A1962" s="3" t="s">
        <v>216</v>
      </c>
      <c r="B1962" s="148"/>
      <c r="C1962" s="149">
        <v>0</v>
      </c>
      <c r="D1962" s="149">
        <v>0</v>
      </c>
      <c r="E1962" s="149">
        <v>0</v>
      </c>
      <c r="F1962" s="150">
        <v>0</v>
      </c>
      <c r="G1962" s="150">
        <v>0</v>
      </c>
      <c r="H1962" s="151">
        <v>0</v>
      </c>
    </row>
    <row r="1963" spans="1:8" ht="18" hidden="1" customHeight="1" outlineLevel="1">
      <c r="A1963" s="3" t="s">
        <v>217</v>
      </c>
      <c r="B1963" s="148"/>
      <c r="C1963" s="149">
        <v>0</v>
      </c>
      <c r="D1963" s="149">
        <v>0</v>
      </c>
      <c r="E1963" s="149">
        <v>0</v>
      </c>
      <c r="F1963" s="150">
        <v>0</v>
      </c>
      <c r="G1963" s="150">
        <v>0</v>
      </c>
      <c r="H1963" s="151">
        <v>0</v>
      </c>
    </row>
    <row r="1964" spans="1:8" ht="18" hidden="1" customHeight="1" outlineLevel="1">
      <c r="A1964" s="3" t="s">
        <v>218</v>
      </c>
      <c r="B1964" s="148"/>
      <c r="C1964" s="149">
        <v>1</v>
      </c>
      <c r="D1964" s="149">
        <v>1</v>
      </c>
      <c r="E1964" s="149">
        <v>0</v>
      </c>
      <c r="F1964" s="150">
        <v>0</v>
      </c>
      <c r="G1964" s="150">
        <v>18900</v>
      </c>
      <c r="H1964" s="151">
        <v>0</v>
      </c>
    </row>
    <row r="1965" spans="1:8" ht="18" hidden="1" customHeight="1" outlineLevel="1">
      <c r="A1965" s="3" t="s">
        <v>219</v>
      </c>
      <c r="B1965" s="148"/>
      <c r="C1965" s="149">
        <v>0</v>
      </c>
      <c r="D1965" s="149">
        <v>0</v>
      </c>
      <c r="E1965" s="149">
        <v>0</v>
      </c>
      <c r="F1965" s="150">
        <v>0</v>
      </c>
      <c r="G1965" s="150">
        <v>0</v>
      </c>
      <c r="H1965" s="151">
        <v>0</v>
      </c>
    </row>
    <row r="1966" spans="1:8" ht="18" hidden="1" customHeight="1" outlineLevel="1">
      <c r="A1966" s="3" t="s">
        <v>220</v>
      </c>
      <c r="B1966" s="148"/>
      <c r="C1966" s="149">
        <v>0</v>
      </c>
      <c r="D1966" s="149">
        <v>0</v>
      </c>
      <c r="E1966" s="149">
        <v>0</v>
      </c>
      <c r="F1966" s="150">
        <v>0</v>
      </c>
      <c r="G1966" s="150">
        <v>0</v>
      </c>
      <c r="H1966" s="151">
        <v>0</v>
      </c>
    </row>
    <row r="1967" spans="1:8" ht="18" customHeight="1" collapsed="1">
      <c r="A1967" s="3"/>
      <c r="B1967" s="148" t="s">
        <v>438</v>
      </c>
      <c r="C1967" s="152">
        <f>SUM(C1943:C1966)</f>
        <v>187</v>
      </c>
      <c r="D1967" s="152">
        <f t="shared" ref="D1967:F1967" si="139">SUM(D1943:D1966)</f>
        <v>86</v>
      </c>
      <c r="E1967" s="152">
        <f t="shared" si="139"/>
        <v>67</v>
      </c>
      <c r="F1967" s="153">
        <f t="shared" si="139"/>
        <v>211545.27</v>
      </c>
      <c r="G1967" s="153">
        <f>SUM(G1943:G1966)</f>
        <v>479104.16</v>
      </c>
      <c r="H1967" s="154">
        <f t="shared" ref="H1967" si="140">SUM(H1943:H1966)</f>
        <v>0</v>
      </c>
    </row>
    <row r="1968" spans="1:8" ht="18" customHeight="1">
      <c r="A1968" s="3"/>
      <c r="B1968" s="168" t="s">
        <v>439</v>
      </c>
      <c r="C1968" s="169"/>
      <c r="D1968" s="169"/>
      <c r="E1968" s="169"/>
      <c r="F1968" s="166"/>
      <c r="G1968" s="166"/>
      <c r="H1968" s="167"/>
    </row>
    <row r="1969" spans="1:8" ht="18" hidden="1" customHeight="1" outlineLevel="1">
      <c r="A1969" s="3" t="s">
        <v>273</v>
      </c>
      <c r="B1969" s="148"/>
      <c r="C1969" s="149">
        <v>0</v>
      </c>
      <c r="D1969" s="149">
        <v>0</v>
      </c>
      <c r="E1969" s="149">
        <v>0</v>
      </c>
      <c r="F1969" s="150">
        <v>0</v>
      </c>
      <c r="G1969" s="150">
        <v>0</v>
      </c>
      <c r="H1969" s="151">
        <v>0</v>
      </c>
    </row>
    <row r="1970" spans="1:8" ht="18" hidden="1" customHeight="1" outlineLevel="1">
      <c r="A1970" s="3" t="s">
        <v>203</v>
      </c>
      <c r="B1970" s="148"/>
      <c r="C1970" s="149">
        <v>0</v>
      </c>
      <c r="D1970" s="149">
        <v>0</v>
      </c>
      <c r="E1970" s="149">
        <v>0</v>
      </c>
      <c r="F1970" s="150">
        <v>0</v>
      </c>
      <c r="G1970" s="150">
        <v>0</v>
      </c>
      <c r="H1970" s="151">
        <v>0</v>
      </c>
    </row>
    <row r="1971" spans="1:8" ht="18" hidden="1" customHeight="1" outlineLevel="1">
      <c r="A1971" s="3" t="s">
        <v>204</v>
      </c>
      <c r="B1971" s="148"/>
      <c r="C1971" s="149">
        <v>0</v>
      </c>
      <c r="D1971" s="149">
        <v>0</v>
      </c>
      <c r="E1971" s="149">
        <v>0</v>
      </c>
      <c r="F1971" s="150">
        <v>0</v>
      </c>
      <c r="G1971" s="150">
        <v>0</v>
      </c>
      <c r="H1971" s="151">
        <v>0</v>
      </c>
    </row>
    <row r="1972" spans="1:8" ht="18" hidden="1" customHeight="1" outlineLevel="1">
      <c r="A1972" s="3" t="s">
        <v>267</v>
      </c>
      <c r="B1972" s="148"/>
      <c r="C1972" s="149">
        <v>0</v>
      </c>
      <c r="D1972" s="149">
        <v>0</v>
      </c>
      <c r="E1972" s="149">
        <v>0</v>
      </c>
      <c r="F1972" s="150">
        <v>0</v>
      </c>
      <c r="G1972" s="150">
        <v>0</v>
      </c>
      <c r="H1972" s="151">
        <v>0</v>
      </c>
    </row>
    <row r="1973" spans="1:8" ht="18" hidden="1" customHeight="1" outlineLevel="1">
      <c r="A1973" s="3" t="s">
        <v>274</v>
      </c>
      <c r="B1973" s="148"/>
      <c r="C1973" s="149">
        <v>0</v>
      </c>
      <c r="D1973" s="149">
        <v>0</v>
      </c>
      <c r="E1973" s="149">
        <v>0</v>
      </c>
      <c r="F1973" s="150">
        <v>0</v>
      </c>
      <c r="G1973" s="150">
        <v>0</v>
      </c>
      <c r="H1973" s="151">
        <v>0</v>
      </c>
    </row>
    <row r="1974" spans="1:8" ht="18" hidden="1" customHeight="1" outlineLevel="1">
      <c r="A1974" s="3" t="s">
        <v>275</v>
      </c>
      <c r="B1974" s="148"/>
      <c r="C1974" s="149">
        <v>0</v>
      </c>
      <c r="D1974" s="149">
        <v>0</v>
      </c>
      <c r="E1974" s="149">
        <v>0</v>
      </c>
      <c r="F1974" s="150">
        <v>0</v>
      </c>
      <c r="G1974" s="150">
        <v>0</v>
      </c>
      <c r="H1974" s="151">
        <v>0</v>
      </c>
    </row>
    <row r="1975" spans="1:8" ht="18" hidden="1" customHeight="1" outlineLevel="1">
      <c r="A1975" s="3" t="s">
        <v>205</v>
      </c>
      <c r="B1975" s="148"/>
      <c r="C1975" s="149">
        <v>0</v>
      </c>
      <c r="D1975" s="149">
        <v>0</v>
      </c>
      <c r="E1975" s="149">
        <v>0</v>
      </c>
      <c r="F1975" s="150">
        <v>0</v>
      </c>
      <c r="G1975" s="150">
        <v>0</v>
      </c>
      <c r="H1975" s="151">
        <v>0</v>
      </c>
    </row>
    <row r="1976" spans="1:8" ht="18" hidden="1" customHeight="1" outlineLevel="1">
      <c r="A1976" s="3" t="s">
        <v>206</v>
      </c>
      <c r="B1976" s="148"/>
      <c r="C1976" s="149">
        <v>0</v>
      </c>
      <c r="D1976" s="149">
        <v>0</v>
      </c>
      <c r="E1976" s="149">
        <v>0</v>
      </c>
      <c r="F1976" s="150">
        <v>0</v>
      </c>
      <c r="G1976" s="150">
        <v>0</v>
      </c>
      <c r="H1976" s="151">
        <v>0</v>
      </c>
    </row>
    <row r="1977" spans="1:8" ht="18" hidden="1" customHeight="1" outlineLevel="1">
      <c r="A1977" s="3" t="s">
        <v>268</v>
      </c>
      <c r="B1977" s="148"/>
      <c r="C1977" s="149">
        <v>0</v>
      </c>
      <c r="D1977" s="149">
        <v>0</v>
      </c>
      <c r="E1977" s="149">
        <v>0</v>
      </c>
      <c r="F1977" s="150">
        <v>0</v>
      </c>
      <c r="G1977" s="150">
        <v>0</v>
      </c>
      <c r="H1977" s="151">
        <v>0</v>
      </c>
    </row>
    <row r="1978" spans="1:8" ht="18" hidden="1" customHeight="1" outlineLevel="1">
      <c r="A1978" s="3" t="s">
        <v>207</v>
      </c>
      <c r="B1978" s="148"/>
      <c r="C1978" s="149">
        <v>0</v>
      </c>
      <c r="D1978" s="149">
        <v>0</v>
      </c>
      <c r="E1978" s="149">
        <v>0</v>
      </c>
      <c r="F1978" s="150">
        <v>0</v>
      </c>
      <c r="G1978" s="150">
        <v>0</v>
      </c>
      <c r="H1978" s="151">
        <v>0</v>
      </c>
    </row>
    <row r="1979" spans="1:8" ht="18" hidden="1" customHeight="1" outlineLevel="1">
      <c r="A1979" s="3" t="s">
        <v>270</v>
      </c>
      <c r="B1979" s="148"/>
      <c r="C1979" s="149">
        <v>0</v>
      </c>
      <c r="D1979" s="149">
        <v>0</v>
      </c>
      <c r="E1979" s="149">
        <v>0</v>
      </c>
      <c r="F1979" s="150">
        <v>0</v>
      </c>
      <c r="G1979" s="150">
        <v>0</v>
      </c>
      <c r="H1979" s="151">
        <v>0</v>
      </c>
    </row>
    <row r="1980" spans="1:8" ht="18" hidden="1" customHeight="1" outlineLevel="1">
      <c r="A1980" s="3" t="s">
        <v>208</v>
      </c>
      <c r="B1980" s="148"/>
      <c r="C1980" s="149">
        <v>3</v>
      </c>
      <c r="D1980" s="149">
        <v>2</v>
      </c>
      <c r="E1980" s="149">
        <v>1</v>
      </c>
      <c r="F1980" s="150">
        <v>400</v>
      </c>
      <c r="G1980" s="150">
        <v>3207.19</v>
      </c>
      <c r="H1980" s="151">
        <v>0</v>
      </c>
    </row>
    <row r="1981" spans="1:8" ht="18" hidden="1" customHeight="1" outlineLevel="1">
      <c r="A1981" s="3" t="s">
        <v>209</v>
      </c>
      <c r="B1981" s="148"/>
      <c r="C1981" s="149">
        <v>0</v>
      </c>
      <c r="D1981" s="149">
        <v>0</v>
      </c>
      <c r="E1981" s="149">
        <v>0</v>
      </c>
      <c r="F1981" s="150">
        <v>0</v>
      </c>
      <c r="G1981" s="150">
        <v>0</v>
      </c>
      <c r="H1981" s="151">
        <v>0</v>
      </c>
    </row>
    <row r="1982" spans="1:8" ht="18" hidden="1" customHeight="1" outlineLevel="1">
      <c r="A1982" s="3" t="s">
        <v>454</v>
      </c>
      <c r="B1982" s="148"/>
      <c r="C1982" s="149">
        <v>0</v>
      </c>
      <c r="D1982" s="149">
        <v>0</v>
      </c>
      <c r="E1982" s="149">
        <v>0</v>
      </c>
      <c r="F1982" s="150">
        <v>0</v>
      </c>
      <c r="G1982" s="150">
        <v>0</v>
      </c>
      <c r="H1982" s="151">
        <v>0</v>
      </c>
    </row>
    <row r="1983" spans="1:8" ht="18" hidden="1" customHeight="1" outlineLevel="1">
      <c r="A1983" s="3" t="s">
        <v>211</v>
      </c>
      <c r="B1983" s="148"/>
      <c r="C1983" s="149">
        <v>0</v>
      </c>
      <c r="D1983" s="149">
        <v>0</v>
      </c>
      <c r="E1983" s="149">
        <v>0</v>
      </c>
      <c r="F1983" s="150">
        <v>0</v>
      </c>
      <c r="G1983" s="150">
        <v>0</v>
      </c>
      <c r="H1983" s="151">
        <v>0</v>
      </c>
    </row>
    <row r="1984" spans="1:8" ht="18" hidden="1" customHeight="1" outlineLevel="1">
      <c r="A1984" s="3" t="s">
        <v>212</v>
      </c>
      <c r="B1984" s="148"/>
      <c r="C1984" s="149">
        <v>0</v>
      </c>
      <c r="D1984" s="149">
        <v>0</v>
      </c>
      <c r="E1984" s="149">
        <v>0</v>
      </c>
      <c r="F1984" s="150">
        <v>0</v>
      </c>
      <c r="G1984" s="150">
        <v>0</v>
      </c>
      <c r="H1984" s="151">
        <v>0</v>
      </c>
    </row>
    <row r="1985" spans="1:8" ht="18" hidden="1" customHeight="1" outlineLevel="1">
      <c r="A1985" s="3" t="s">
        <v>213</v>
      </c>
      <c r="B1985" s="148"/>
      <c r="C1985" s="149">
        <v>0</v>
      </c>
      <c r="D1985" s="149">
        <v>0</v>
      </c>
      <c r="E1985" s="149">
        <v>0</v>
      </c>
      <c r="F1985" s="150">
        <v>0</v>
      </c>
      <c r="G1985" s="150">
        <v>0</v>
      </c>
      <c r="H1985" s="151">
        <v>0</v>
      </c>
    </row>
    <row r="1986" spans="1:8" ht="18" hidden="1" customHeight="1" outlineLevel="1">
      <c r="A1986" s="3" t="s">
        <v>214</v>
      </c>
      <c r="B1986" s="148"/>
      <c r="C1986" s="149">
        <v>0</v>
      </c>
      <c r="D1986" s="149">
        <v>0</v>
      </c>
      <c r="E1986" s="149">
        <v>0</v>
      </c>
      <c r="F1986" s="150">
        <v>0</v>
      </c>
      <c r="G1986" s="150">
        <v>0</v>
      </c>
      <c r="H1986" s="151">
        <v>0</v>
      </c>
    </row>
    <row r="1987" spans="1:8" ht="18" hidden="1" customHeight="1" outlineLevel="1">
      <c r="A1987" s="3" t="s">
        <v>455</v>
      </c>
      <c r="B1987" s="148"/>
      <c r="C1987" s="149">
        <v>0</v>
      </c>
      <c r="D1987" s="149">
        <v>0</v>
      </c>
      <c r="E1987" s="149">
        <v>0</v>
      </c>
      <c r="F1987" s="150">
        <v>0</v>
      </c>
      <c r="G1987" s="150">
        <v>0</v>
      </c>
      <c r="H1987" s="151">
        <v>0</v>
      </c>
    </row>
    <row r="1988" spans="1:8" ht="18" hidden="1" customHeight="1" outlineLevel="1">
      <c r="A1988" s="3" t="s">
        <v>216</v>
      </c>
      <c r="B1988" s="148"/>
      <c r="C1988" s="149">
        <v>0</v>
      </c>
      <c r="D1988" s="149">
        <v>0</v>
      </c>
      <c r="E1988" s="149">
        <v>0</v>
      </c>
      <c r="F1988" s="150">
        <v>0</v>
      </c>
      <c r="G1988" s="150">
        <v>0</v>
      </c>
      <c r="H1988" s="151">
        <v>0</v>
      </c>
    </row>
    <row r="1989" spans="1:8" ht="18" hidden="1" customHeight="1" outlineLevel="1">
      <c r="A1989" s="3" t="s">
        <v>217</v>
      </c>
      <c r="B1989" s="148"/>
      <c r="C1989" s="149">
        <v>0</v>
      </c>
      <c r="D1989" s="149">
        <v>0</v>
      </c>
      <c r="E1989" s="149">
        <v>0</v>
      </c>
      <c r="F1989" s="150">
        <v>0</v>
      </c>
      <c r="G1989" s="150">
        <v>0</v>
      </c>
      <c r="H1989" s="151">
        <v>0</v>
      </c>
    </row>
    <row r="1990" spans="1:8" ht="18" hidden="1" customHeight="1" outlineLevel="1">
      <c r="A1990" s="3" t="s">
        <v>218</v>
      </c>
      <c r="B1990" s="148"/>
      <c r="C1990" s="149">
        <v>0</v>
      </c>
      <c r="D1990" s="149">
        <v>0</v>
      </c>
      <c r="E1990" s="149">
        <v>0</v>
      </c>
      <c r="F1990" s="150">
        <v>0</v>
      </c>
      <c r="G1990" s="150">
        <v>0</v>
      </c>
      <c r="H1990" s="151">
        <v>0</v>
      </c>
    </row>
    <row r="1991" spans="1:8" ht="18" hidden="1" customHeight="1" outlineLevel="1">
      <c r="A1991" s="3" t="s">
        <v>219</v>
      </c>
      <c r="B1991" s="148"/>
      <c r="C1991" s="149">
        <v>0</v>
      </c>
      <c r="D1991" s="149">
        <v>0</v>
      </c>
      <c r="E1991" s="149">
        <v>0</v>
      </c>
      <c r="F1991" s="150">
        <v>0</v>
      </c>
      <c r="G1991" s="150">
        <v>0</v>
      </c>
      <c r="H1991" s="151">
        <v>0</v>
      </c>
    </row>
    <row r="1992" spans="1:8" ht="18" hidden="1" customHeight="1" outlineLevel="1">
      <c r="A1992" s="3" t="s">
        <v>220</v>
      </c>
      <c r="B1992" s="148"/>
      <c r="C1992" s="149">
        <v>0</v>
      </c>
      <c r="D1992" s="149">
        <v>0</v>
      </c>
      <c r="E1992" s="149">
        <v>0</v>
      </c>
      <c r="F1992" s="150">
        <v>0</v>
      </c>
      <c r="G1992" s="150">
        <v>0</v>
      </c>
      <c r="H1992" s="151">
        <v>0</v>
      </c>
    </row>
    <row r="1993" spans="1:8" collapsed="1">
      <c r="A1993" s="3"/>
      <c r="B1993" s="148" t="s">
        <v>440</v>
      </c>
      <c r="C1993" s="152">
        <f>SUM(C1969:C1992)</f>
        <v>3</v>
      </c>
      <c r="D1993" s="152">
        <f t="shared" ref="D1993:F1993" si="141">SUM(D1969:D1992)</f>
        <v>2</v>
      </c>
      <c r="E1993" s="152">
        <f t="shared" si="141"/>
        <v>1</v>
      </c>
      <c r="F1993" s="153">
        <f t="shared" si="141"/>
        <v>400</v>
      </c>
      <c r="G1993" s="153">
        <f>SUM(G1969:G1992)</f>
        <v>3207.19</v>
      </c>
      <c r="H1993" s="154">
        <f t="shared" ref="H1993" si="142">SUM(H1969:H1992)</f>
        <v>0</v>
      </c>
    </row>
    <row r="1994" spans="1:8">
      <c r="A1994" s="3"/>
      <c r="B1994" s="168" t="s">
        <v>441</v>
      </c>
      <c r="C1994" s="169"/>
      <c r="D1994" s="169"/>
      <c r="E1994" s="169"/>
      <c r="F1994" s="166"/>
      <c r="G1994" s="166"/>
      <c r="H1994" s="167"/>
    </row>
    <row r="1995" spans="1:8" ht="18" hidden="1" customHeight="1" outlineLevel="1">
      <c r="A1995" s="3" t="s">
        <v>273</v>
      </c>
      <c r="B1995" s="148"/>
      <c r="C1995" s="149">
        <v>0</v>
      </c>
      <c r="D1995" s="149">
        <v>0</v>
      </c>
      <c r="E1995" s="149">
        <v>0</v>
      </c>
      <c r="F1995" s="150">
        <v>0</v>
      </c>
      <c r="G1995" s="150">
        <v>0</v>
      </c>
      <c r="H1995" s="151">
        <v>0</v>
      </c>
    </row>
    <row r="1996" spans="1:8" ht="18" hidden="1" customHeight="1" outlineLevel="1">
      <c r="A1996" s="3" t="s">
        <v>203</v>
      </c>
      <c r="B1996" s="148"/>
      <c r="C1996" s="149">
        <v>0</v>
      </c>
      <c r="D1996" s="149">
        <v>0</v>
      </c>
      <c r="E1996" s="149">
        <v>0</v>
      </c>
      <c r="F1996" s="150">
        <v>0</v>
      </c>
      <c r="G1996" s="150">
        <v>0</v>
      </c>
      <c r="H1996" s="151">
        <v>0</v>
      </c>
    </row>
    <row r="1997" spans="1:8" ht="18" hidden="1" customHeight="1" outlineLevel="1">
      <c r="A1997" s="3" t="s">
        <v>204</v>
      </c>
      <c r="B1997" s="148"/>
      <c r="C1997" s="149">
        <v>0</v>
      </c>
      <c r="D1997" s="149">
        <v>0</v>
      </c>
      <c r="E1997" s="149">
        <v>0</v>
      </c>
      <c r="F1997" s="150">
        <v>0</v>
      </c>
      <c r="G1997" s="150">
        <v>0</v>
      </c>
      <c r="H1997" s="151">
        <v>0</v>
      </c>
    </row>
    <row r="1998" spans="1:8" ht="18" hidden="1" customHeight="1" outlineLevel="1">
      <c r="A1998" s="3" t="s">
        <v>267</v>
      </c>
      <c r="B1998" s="148"/>
      <c r="C1998" s="149">
        <v>0</v>
      </c>
      <c r="D1998" s="149">
        <v>0</v>
      </c>
      <c r="E1998" s="149">
        <v>0</v>
      </c>
      <c r="F1998" s="150">
        <v>0</v>
      </c>
      <c r="G1998" s="150">
        <v>0</v>
      </c>
      <c r="H1998" s="151">
        <v>0</v>
      </c>
    </row>
    <row r="1999" spans="1:8" ht="18" hidden="1" customHeight="1" outlineLevel="1">
      <c r="A1999" s="3" t="s">
        <v>274</v>
      </c>
      <c r="B1999" s="148"/>
      <c r="C1999" s="149">
        <v>0</v>
      </c>
      <c r="D1999" s="149">
        <v>0</v>
      </c>
      <c r="E1999" s="149">
        <v>0</v>
      </c>
      <c r="F1999" s="150">
        <v>0</v>
      </c>
      <c r="G1999" s="150">
        <v>0</v>
      </c>
      <c r="H1999" s="151">
        <v>0</v>
      </c>
    </row>
    <row r="2000" spans="1:8" ht="18" hidden="1" customHeight="1" outlineLevel="1">
      <c r="A2000" s="3" t="s">
        <v>275</v>
      </c>
      <c r="B2000" s="148"/>
      <c r="C2000" s="149">
        <v>0</v>
      </c>
      <c r="D2000" s="149">
        <v>0</v>
      </c>
      <c r="E2000" s="149">
        <v>0</v>
      </c>
      <c r="F2000" s="150">
        <v>0</v>
      </c>
      <c r="G2000" s="150">
        <v>0</v>
      </c>
      <c r="H2000" s="151">
        <v>0</v>
      </c>
    </row>
    <row r="2001" spans="1:8" ht="18" hidden="1" customHeight="1" outlineLevel="1">
      <c r="A2001" s="3" t="s">
        <v>205</v>
      </c>
      <c r="B2001" s="148"/>
      <c r="C2001" s="149">
        <v>0</v>
      </c>
      <c r="D2001" s="149">
        <v>0</v>
      </c>
      <c r="E2001" s="149">
        <v>0</v>
      </c>
      <c r="F2001" s="150">
        <v>0</v>
      </c>
      <c r="G2001" s="150">
        <v>0</v>
      </c>
      <c r="H2001" s="151">
        <v>0</v>
      </c>
    </row>
    <row r="2002" spans="1:8" ht="18" hidden="1" customHeight="1" outlineLevel="1">
      <c r="A2002" s="3" t="s">
        <v>206</v>
      </c>
      <c r="B2002" s="148"/>
      <c r="C2002" s="149">
        <v>0</v>
      </c>
      <c r="D2002" s="149">
        <v>0</v>
      </c>
      <c r="E2002" s="149">
        <v>0</v>
      </c>
      <c r="F2002" s="150">
        <v>0</v>
      </c>
      <c r="G2002" s="150">
        <v>0</v>
      </c>
      <c r="H2002" s="151">
        <v>0</v>
      </c>
    </row>
    <row r="2003" spans="1:8" ht="18" hidden="1" customHeight="1" outlineLevel="1">
      <c r="A2003" s="3" t="s">
        <v>268</v>
      </c>
      <c r="B2003" s="148"/>
      <c r="C2003" s="149">
        <v>0</v>
      </c>
      <c r="D2003" s="149">
        <v>0</v>
      </c>
      <c r="E2003" s="149">
        <v>0</v>
      </c>
      <c r="F2003" s="150">
        <v>0</v>
      </c>
      <c r="G2003" s="150">
        <v>0</v>
      </c>
      <c r="H2003" s="151">
        <v>0</v>
      </c>
    </row>
    <row r="2004" spans="1:8" ht="18" hidden="1" customHeight="1" outlineLevel="1">
      <c r="A2004" s="3" t="s">
        <v>207</v>
      </c>
      <c r="B2004" s="148"/>
      <c r="C2004" s="149">
        <v>0</v>
      </c>
      <c r="D2004" s="149">
        <v>0</v>
      </c>
      <c r="E2004" s="149">
        <v>0</v>
      </c>
      <c r="F2004" s="150">
        <v>0</v>
      </c>
      <c r="G2004" s="150">
        <v>0</v>
      </c>
      <c r="H2004" s="151">
        <v>0</v>
      </c>
    </row>
    <row r="2005" spans="1:8" ht="18" hidden="1" customHeight="1" outlineLevel="1">
      <c r="A2005" s="3" t="s">
        <v>270</v>
      </c>
      <c r="B2005" s="148"/>
      <c r="C2005" s="149">
        <v>0</v>
      </c>
      <c r="D2005" s="149">
        <v>0</v>
      </c>
      <c r="E2005" s="149">
        <v>0</v>
      </c>
      <c r="F2005" s="150">
        <v>0</v>
      </c>
      <c r="G2005" s="150">
        <v>0</v>
      </c>
      <c r="H2005" s="151">
        <v>0</v>
      </c>
    </row>
    <row r="2006" spans="1:8" ht="18" hidden="1" customHeight="1" outlineLevel="1">
      <c r="A2006" s="3" t="s">
        <v>208</v>
      </c>
      <c r="B2006" s="148"/>
      <c r="C2006" s="149">
        <v>1</v>
      </c>
      <c r="D2006" s="149">
        <v>1</v>
      </c>
      <c r="E2006" s="149">
        <v>0</v>
      </c>
      <c r="F2006" s="150">
        <v>60000</v>
      </c>
      <c r="G2006" s="150">
        <v>19788</v>
      </c>
      <c r="H2006" s="151">
        <v>0</v>
      </c>
    </row>
    <row r="2007" spans="1:8" ht="18" hidden="1" customHeight="1" outlineLevel="1">
      <c r="A2007" s="3" t="s">
        <v>209</v>
      </c>
      <c r="B2007" s="148"/>
      <c r="C2007" s="149">
        <v>5</v>
      </c>
      <c r="D2007" s="149">
        <v>1</v>
      </c>
      <c r="E2007" s="149">
        <v>0</v>
      </c>
      <c r="F2007" s="150">
        <v>34069</v>
      </c>
      <c r="G2007" s="150">
        <v>6934</v>
      </c>
      <c r="H2007" s="151">
        <v>0</v>
      </c>
    </row>
    <row r="2008" spans="1:8" ht="18" hidden="1" customHeight="1" outlineLevel="1">
      <c r="A2008" s="3" t="s">
        <v>454</v>
      </c>
      <c r="B2008" s="148"/>
      <c r="C2008" s="149">
        <v>13</v>
      </c>
      <c r="D2008" s="149">
        <v>13</v>
      </c>
      <c r="E2008" s="149">
        <v>0</v>
      </c>
      <c r="F2008" s="150">
        <v>11000</v>
      </c>
      <c r="G2008" s="150">
        <v>31500</v>
      </c>
      <c r="H2008" s="151">
        <v>0</v>
      </c>
    </row>
    <row r="2009" spans="1:8" ht="18" hidden="1" customHeight="1" outlineLevel="1">
      <c r="A2009" s="3" t="s">
        <v>211</v>
      </c>
      <c r="B2009" s="148"/>
      <c r="C2009" s="149">
        <v>0</v>
      </c>
      <c r="D2009" s="149">
        <v>0</v>
      </c>
      <c r="E2009" s="149">
        <v>0</v>
      </c>
      <c r="F2009" s="150">
        <v>0</v>
      </c>
      <c r="G2009" s="150">
        <v>0</v>
      </c>
      <c r="H2009" s="151">
        <v>0</v>
      </c>
    </row>
    <row r="2010" spans="1:8" ht="18" hidden="1" customHeight="1" outlineLevel="1">
      <c r="A2010" s="3" t="s">
        <v>212</v>
      </c>
      <c r="B2010" s="148"/>
      <c r="C2010" s="149">
        <v>0</v>
      </c>
      <c r="D2010" s="149">
        <v>0</v>
      </c>
      <c r="E2010" s="149">
        <v>0</v>
      </c>
      <c r="F2010" s="150">
        <v>0</v>
      </c>
      <c r="G2010" s="150">
        <v>0</v>
      </c>
      <c r="H2010" s="151">
        <v>0</v>
      </c>
    </row>
    <row r="2011" spans="1:8" ht="18" hidden="1" customHeight="1" outlineLevel="1">
      <c r="A2011" s="3" t="s">
        <v>213</v>
      </c>
      <c r="B2011" s="148"/>
      <c r="C2011" s="149">
        <v>0</v>
      </c>
      <c r="D2011" s="149">
        <v>0</v>
      </c>
      <c r="E2011" s="149">
        <v>0</v>
      </c>
      <c r="F2011" s="150">
        <v>0</v>
      </c>
      <c r="G2011" s="150">
        <v>0</v>
      </c>
      <c r="H2011" s="151">
        <v>0</v>
      </c>
    </row>
    <row r="2012" spans="1:8" ht="18" hidden="1" customHeight="1" outlineLevel="1">
      <c r="A2012" s="3" t="s">
        <v>214</v>
      </c>
      <c r="B2012" s="148"/>
      <c r="C2012" s="149">
        <v>0</v>
      </c>
      <c r="D2012" s="149">
        <v>0</v>
      </c>
      <c r="E2012" s="149">
        <v>0</v>
      </c>
      <c r="F2012" s="150">
        <v>0</v>
      </c>
      <c r="G2012" s="150">
        <v>0</v>
      </c>
      <c r="H2012" s="151">
        <v>0</v>
      </c>
    </row>
    <row r="2013" spans="1:8" ht="18" hidden="1" customHeight="1" outlineLevel="1">
      <c r="A2013" s="3" t="s">
        <v>455</v>
      </c>
      <c r="B2013" s="148"/>
      <c r="C2013" s="149">
        <v>0</v>
      </c>
      <c r="D2013" s="149">
        <v>0</v>
      </c>
      <c r="E2013" s="149">
        <v>0</v>
      </c>
      <c r="F2013" s="150">
        <v>0</v>
      </c>
      <c r="G2013" s="150">
        <v>0</v>
      </c>
      <c r="H2013" s="151">
        <v>0</v>
      </c>
    </row>
    <row r="2014" spans="1:8" ht="18" hidden="1" customHeight="1" outlineLevel="1">
      <c r="A2014" s="3" t="s">
        <v>216</v>
      </c>
      <c r="B2014" s="148"/>
      <c r="C2014" s="149">
        <v>0</v>
      </c>
      <c r="D2014" s="149">
        <v>0</v>
      </c>
      <c r="E2014" s="149">
        <v>0</v>
      </c>
      <c r="F2014" s="150">
        <v>0</v>
      </c>
      <c r="G2014" s="150">
        <v>0</v>
      </c>
      <c r="H2014" s="151">
        <v>0</v>
      </c>
    </row>
    <row r="2015" spans="1:8" ht="18" hidden="1" customHeight="1" outlineLevel="1">
      <c r="A2015" s="3" t="s">
        <v>217</v>
      </c>
      <c r="B2015" s="148"/>
      <c r="C2015" s="149">
        <v>0</v>
      </c>
      <c r="D2015" s="149">
        <v>0</v>
      </c>
      <c r="E2015" s="149">
        <v>0</v>
      </c>
      <c r="F2015" s="150">
        <v>0</v>
      </c>
      <c r="G2015" s="150">
        <v>0</v>
      </c>
      <c r="H2015" s="151">
        <v>0</v>
      </c>
    </row>
    <row r="2016" spans="1:8" ht="18" hidden="1" customHeight="1" outlineLevel="1">
      <c r="A2016" s="3" t="s">
        <v>218</v>
      </c>
      <c r="B2016" s="148"/>
      <c r="C2016" s="149">
        <v>1</v>
      </c>
      <c r="D2016" s="149">
        <v>3</v>
      </c>
      <c r="E2016" s="149">
        <v>0</v>
      </c>
      <c r="F2016" s="150">
        <v>0</v>
      </c>
      <c r="G2016" s="150">
        <v>22895.34</v>
      </c>
      <c r="H2016" s="151">
        <v>0</v>
      </c>
    </row>
    <row r="2017" spans="1:8" ht="18" hidden="1" customHeight="1" outlineLevel="1">
      <c r="A2017" s="3" t="s">
        <v>219</v>
      </c>
      <c r="B2017" s="148"/>
      <c r="C2017" s="149">
        <v>0</v>
      </c>
      <c r="D2017" s="149">
        <v>0</v>
      </c>
      <c r="E2017" s="149">
        <v>0</v>
      </c>
      <c r="F2017" s="150">
        <v>0</v>
      </c>
      <c r="G2017" s="150">
        <v>0</v>
      </c>
      <c r="H2017" s="151">
        <v>0</v>
      </c>
    </row>
    <row r="2018" spans="1:8" ht="18" hidden="1" customHeight="1" outlineLevel="1">
      <c r="A2018" s="3" t="s">
        <v>220</v>
      </c>
      <c r="B2018" s="148"/>
      <c r="C2018" s="149">
        <v>0</v>
      </c>
      <c r="D2018" s="149">
        <v>0</v>
      </c>
      <c r="E2018" s="149">
        <v>0</v>
      </c>
      <c r="F2018" s="150">
        <v>0</v>
      </c>
      <c r="G2018" s="150">
        <v>0</v>
      </c>
      <c r="H2018" s="151">
        <v>0</v>
      </c>
    </row>
    <row r="2019" spans="1:8" collapsed="1">
      <c r="A2019" s="3"/>
      <c r="B2019" s="148" t="s">
        <v>442</v>
      </c>
      <c r="C2019" s="152">
        <f>SUM(C1995:C2018)</f>
        <v>20</v>
      </c>
      <c r="D2019" s="152">
        <f t="shared" ref="D2019:F2019" si="143">SUM(D1995:D2018)</f>
        <v>18</v>
      </c>
      <c r="E2019" s="152">
        <f t="shared" si="143"/>
        <v>0</v>
      </c>
      <c r="F2019" s="153">
        <f t="shared" si="143"/>
        <v>105069</v>
      </c>
      <c r="G2019" s="153">
        <f>SUM(G1995:G2018)</f>
        <v>81117.34</v>
      </c>
      <c r="H2019" s="154">
        <f t="shared" ref="H2019" si="144">SUM(H1995:H2018)</f>
        <v>0</v>
      </c>
    </row>
    <row r="2020" spans="1:8" ht="18" hidden="1" customHeight="1" outlineLevel="1">
      <c r="A2020" s="3" t="s">
        <v>273</v>
      </c>
      <c r="B2020" s="148"/>
      <c r="C2020" s="149">
        <v>0</v>
      </c>
      <c r="D2020" s="149">
        <v>0</v>
      </c>
      <c r="E2020" s="149">
        <v>0</v>
      </c>
      <c r="F2020" s="150">
        <v>0</v>
      </c>
      <c r="G2020" s="150">
        <v>0</v>
      </c>
      <c r="H2020" s="151">
        <v>0</v>
      </c>
    </row>
    <row r="2021" spans="1:8" ht="18" hidden="1" customHeight="1" outlineLevel="1">
      <c r="A2021" s="3" t="s">
        <v>203</v>
      </c>
      <c r="B2021" s="148"/>
      <c r="C2021" s="149">
        <v>0</v>
      </c>
      <c r="D2021" s="149">
        <v>0</v>
      </c>
      <c r="E2021" s="149">
        <v>0</v>
      </c>
      <c r="F2021" s="150">
        <v>0</v>
      </c>
      <c r="G2021" s="150">
        <v>0</v>
      </c>
      <c r="H2021" s="151">
        <v>0</v>
      </c>
    </row>
    <row r="2022" spans="1:8" ht="18" hidden="1" customHeight="1" outlineLevel="1">
      <c r="A2022" s="3" t="s">
        <v>204</v>
      </c>
      <c r="B2022" s="148"/>
      <c r="C2022" s="149">
        <v>0</v>
      </c>
      <c r="D2022" s="149">
        <v>0</v>
      </c>
      <c r="E2022" s="149">
        <v>0</v>
      </c>
      <c r="F2022" s="150">
        <v>0</v>
      </c>
      <c r="G2022" s="150">
        <v>0</v>
      </c>
      <c r="H2022" s="151">
        <v>0</v>
      </c>
    </row>
    <row r="2023" spans="1:8" ht="18" hidden="1" customHeight="1" outlineLevel="1">
      <c r="A2023" s="3" t="s">
        <v>267</v>
      </c>
      <c r="B2023" s="148"/>
      <c r="C2023" s="149">
        <v>0</v>
      </c>
      <c r="D2023" s="149">
        <v>0</v>
      </c>
      <c r="E2023" s="149">
        <v>0</v>
      </c>
      <c r="F2023" s="150">
        <v>0</v>
      </c>
      <c r="G2023" s="150">
        <v>0</v>
      </c>
      <c r="H2023" s="151">
        <v>0</v>
      </c>
    </row>
    <row r="2024" spans="1:8" ht="18" hidden="1" customHeight="1" outlineLevel="1">
      <c r="A2024" s="3" t="s">
        <v>274</v>
      </c>
      <c r="B2024" s="148"/>
      <c r="C2024" s="149">
        <v>0</v>
      </c>
      <c r="D2024" s="149">
        <v>0</v>
      </c>
      <c r="E2024" s="149">
        <v>0</v>
      </c>
      <c r="F2024" s="150">
        <v>0</v>
      </c>
      <c r="G2024" s="150">
        <v>0</v>
      </c>
      <c r="H2024" s="151">
        <v>0</v>
      </c>
    </row>
    <row r="2025" spans="1:8" ht="18" hidden="1" customHeight="1" outlineLevel="1">
      <c r="A2025" s="3" t="s">
        <v>275</v>
      </c>
      <c r="B2025" s="148"/>
      <c r="C2025" s="149">
        <v>0</v>
      </c>
      <c r="D2025" s="149">
        <v>0</v>
      </c>
      <c r="E2025" s="149">
        <v>0</v>
      </c>
      <c r="F2025" s="150">
        <v>0</v>
      </c>
      <c r="G2025" s="150">
        <v>0</v>
      </c>
      <c r="H2025" s="151">
        <v>0</v>
      </c>
    </row>
    <row r="2026" spans="1:8" ht="18" hidden="1" customHeight="1" outlineLevel="1">
      <c r="A2026" s="3" t="s">
        <v>205</v>
      </c>
      <c r="B2026" s="148"/>
      <c r="C2026" s="149">
        <v>0</v>
      </c>
      <c r="D2026" s="149">
        <v>0</v>
      </c>
      <c r="E2026" s="149">
        <v>0</v>
      </c>
      <c r="F2026" s="150">
        <v>0</v>
      </c>
      <c r="G2026" s="150">
        <v>0</v>
      </c>
      <c r="H2026" s="151">
        <v>0</v>
      </c>
    </row>
    <row r="2027" spans="1:8" ht="18" hidden="1" customHeight="1" outlineLevel="1">
      <c r="A2027" s="3" t="s">
        <v>206</v>
      </c>
      <c r="B2027" s="148"/>
      <c r="C2027" s="149">
        <v>0</v>
      </c>
      <c r="D2027" s="149">
        <v>0</v>
      </c>
      <c r="E2027" s="149">
        <v>0</v>
      </c>
      <c r="F2027" s="150">
        <v>0</v>
      </c>
      <c r="G2027" s="150">
        <v>0</v>
      </c>
      <c r="H2027" s="151">
        <v>0</v>
      </c>
    </row>
    <row r="2028" spans="1:8" ht="18" hidden="1" customHeight="1" outlineLevel="1">
      <c r="A2028" s="3" t="s">
        <v>268</v>
      </c>
      <c r="B2028" s="148"/>
      <c r="C2028" s="149">
        <v>0</v>
      </c>
      <c r="D2028" s="149">
        <v>0</v>
      </c>
      <c r="E2028" s="149">
        <v>0</v>
      </c>
      <c r="F2028" s="150">
        <v>0</v>
      </c>
      <c r="G2028" s="150">
        <v>0</v>
      </c>
      <c r="H2028" s="151">
        <v>0</v>
      </c>
    </row>
    <row r="2029" spans="1:8" ht="18" hidden="1" customHeight="1" outlineLevel="1">
      <c r="A2029" s="3" t="s">
        <v>207</v>
      </c>
      <c r="B2029" s="148"/>
      <c r="C2029" s="149">
        <v>0</v>
      </c>
      <c r="D2029" s="149">
        <v>0</v>
      </c>
      <c r="E2029" s="149">
        <v>0</v>
      </c>
      <c r="F2029" s="150">
        <v>0</v>
      </c>
      <c r="G2029" s="150">
        <v>0</v>
      </c>
      <c r="H2029" s="151">
        <v>0</v>
      </c>
    </row>
    <row r="2030" spans="1:8" ht="18" hidden="1" customHeight="1" outlineLevel="1">
      <c r="A2030" s="3" t="s">
        <v>270</v>
      </c>
      <c r="B2030" s="148"/>
      <c r="C2030" s="149">
        <v>0</v>
      </c>
      <c r="D2030" s="149">
        <v>0</v>
      </c>
      <c r="E2030" s="149">
        <v>0</v>
      </c>
      <c r="F2030" s="150">
        <v>0</v>
      </c>
      <c r="G2030" s="150">
        <v>0</v>
      </c>
      <c r="H2030" s="151">
        <v>0</v>
      </c>
    </row>
    <row r="2031" spans="1:8" ht="18" hidden="1" customHeight="1" outlineLevel="1">
      <c r="A2031" s="3" t="s">
        <v>208</v>
      </c>
      <c r="B2031" s="148"/>
      <c r="C2031" s="149">
        <v>0</v>
      </c>
      <c r="D2031" s="149">
        <v>0</v>
      </c>
      <c r="E2031" s="149">
        <v>0</v>
      </c>
      <c r="F2031" s="150">
        <v>0</v>
      </c>
      <c r="G2031" s="150">
        <v>149190.95000000001</v>
      </c>
      <c r="H2031" s="151">
        <v>0</v>
      </c>
    </row>
    <row r="2032" spans="1:8" ht="18" hidden="1" customHeight="1" outlineLevel="1">
      <c r="A2032" s="3" t="s">
        <v>209</v>
      </c>
      <c r="B2032" s="148"/>
      <c r="C2032" s="149">
        <v>0</v>
      </c>
      <c r="D2032" s="149">
        <v>0</v>
      </c>
      <c r="E2032" s="149">
        <v>0</v>
      </c>
      <c r="F2032" s="150">
        <v>0</v>
      </c>
      <c r="G2032" s="150">
        <v>0</v>
      </c>
      <c r="H2032" s="151">
        <v>0</v>
      </c>
    </row>
    <row r="2033" spans="1:8" ht="18" hidden="1" customHeight="1" outlineLevel="1">
      <c r="A2033" s="3" t="s">
        <v>454</v>
      </c>
      <c r="B2033" s="148"/>
      <c r="C2033" s="149">
        <v>0</v>
      </c>
      <c r="D2033" s="149">
        <v>0</v>
      </c>
      <c r="E2033" s="149">
        <v>0</v>
      </c>
      <c r="F2033" s="150">
        <v>0</v>
      </c>
      <c r="G2033" s="150">
        <v>0</v>
      </c>
      <c r="H2033" s="151">
        <v>0</v>
      </c>
    </row>
    <row r="2034" spans="1:8" ht="18" hidden="1" customHeight="1" outlineLevel="1">
      <c r="A2034" s="3" t="s">
        <v>211</v>
      </c>
      <c r="B2034" s="148"/>
      <c r="C2034" s="149">
        <v>0</v>
      </c>
      <c r="D2034" s="149">
        <v>0</v>
      </c>
      <c r="E2034" s="149">
        <v>0</v>
      </c>
      <c r="F2034" s="150">
        <v>0</v>
      </c>
      <c r="G2034" s="150">
        <v>0</v>
      </c>
      <c r="H2034" s="151">
        <v>0</v>
      </c>
    </row>
    <row r="2035" spans="1:8" ht="18" hidden="1" customHeight="1" outlineLevel="1">
      <c r="A2035" s="3" t="s">
        <v>212</v>
      </c>
      <c r="B2035" s="148"/>
      <c r="C2035" s="149">
        <v>0</v>
      </c>
      <c r="D2035" s="149">
        <v>0</v>
      </c>
      <c r="E2035" s="149">
        <v>0</v>
      </c>
      <c r="F2035" s="150">
        <v>0</v>
      </c>
      <c r="G2035" s="150">
        <v>0</v>
      </c>
      <c r="H2035" s="151">
        <v>0</v>
      </c>
    </row>
    <row r="2036" spans="1:8" ht="18" hidden="1" customHeight="1" outlineLevel="1">
      <c r="A2036" s="3" t="s">
        <v>213</v>
      </c>
      <c r="B2036" s="148"/>
      <c r="C2036" s="149">
        <v>4</v>
      </c>
      <c r="D2036" s="149">
        <v>1</v>
      </c>
      <c r="E2036" s="149">
        <v>0</v>
      </c>
      <c r="F2036" s="150">
        <v>10555</v>
      </c>
      <c r="G2036" s="150">
        <v>0</v>
      </c>
      <c r="H2036" s="151">
        <v>0</v>
      </c>
    </row>
    <row r="2037" spans="1:8" ht="18" hidden="1" customHeight="1" outlineLevel="1">
      <c r="A2037" s="3" t="s">
        <v>214</v>
      </c>
      <c r="B2037" s="148"/>
      <c r="C2037" s="149">
        <v>0</v>
      </c>
      <c r="D2037" s="149">
        <v>0</v>
      </c>
      <c r="E2037" s="149">
        <v>0</v>
      </c>
      <c r="F2037" s="150">
        <v>0</v>
      </c>
      <c r="G2037" s="150">
        <v>0</v>
      </c>
      <c r="H2037" s="151">
        <v>0</v>
      </c>
    </row>
    <row r="2038" spans="1:8" ht="18" hidden="1" customHeight="1" outlineLevel="1">
      <c r="A2038" s="3" t="s">
        <v>455</v>
      </c>
      <c r="B2038" s="148"/>
      <c r="C2038" s="149">
        <v>0</v>
      </c>
      <c r="D2038" s="149">
        <v>0</v>
      </c>
      <c r="E2038" s="149">
        <v>0</v>
      </c>
      <c r="F2038" s="150">
        <v>0</v>
      </c>
      <c r="G2038" s="150">
        <v>0</v>
      </c>
      <c r="H2038" s="151">
        <v>0</v>
      </c>
    </row>
    <row r="2039" spans="1:8" ht="18" hidden="1" customHeight="1" outlineLevel="1">
      <c r="A2039" s="3" t="s">
        <v>216</v>
      </c>
      <c r="B2039" s="148"/>
      <c r="C2039" s="149">
        <v>0</v>
      </c>
      <c r="D2039" s="149">
        <v>0</v>
      </c>
      <c r="E2039" s="149">
        <v>0</v>
      </c>
      <c r="F2039" s="150">
        <v>0</v>
      </c>
      <c r="G2039" s="150">
        <v>0</v>
      </c>
      <c r="H2039" s="151">
        <v>0</v>
      </c>
    </row>
    <row r="2040" spans="1:8" ht="18" hidden="1" customHeight="1" outlineLevel="1">
      <c r="A2040" s="3" t="s">
        <v>217</v>
      </c>
      <c r="B2040" s="148"/>
      <c r="C2040" s="149">
        <v>0</v>
      </c>
      <c r="D2040" s="149">
        <v>0</v>
      </c>
      <c r="E2040" s="149">
        <v>0</v>
      </c>
      <c r="F2040" s="150">
        <v>0</v>
      </c>
      <c r="G2040" s="150">
        <v>0</v>
      </c>
      <c r="H2040" s="151">
        <v>0</v>
      </c>
    </row>
    <row r="2041" spans="1:8" ht="18" hidden="1" customHeight="1" outlineLevel="1">
      <c r="A2041" s="3" t="s">
        <v>218</v>
      </c>
      <c r="B2041" s="148"/>
      <c r="C2041" s="149">
        <v>0</v>
      </c>
      <c r="D2041" s="149">
        <v>0</v>
      </c>
      <c r="E2041" s="149">
        <v>0</v>
      </c>
      <c r="F2041" s="150">
        <v>0</v>
      </c>
      <c r="G2041" s="150">
        <v>0</v>
      </c>
      <c r="H2041" s="151">
        <v>0</v>
      </c>
    </row>
    <row r="2042" spans="1:8" ht="18" hidden="1" customHeight="1" outlineLevel="1">
      <c r="A2042" s="3" t="s">
        <v>219</v>
      </c>
      <c r="B2042" s="148"/>
      <c r="C2042" s="149">
        <v>0</v>
      </c>
      <c r="D2042" s="149">
        <v>0</v>
      </c>
      <c r="E2042" s="149">
        <v>0</v>
      </c>
      <c r="F2042" s="150">
        <v>0</v>
      </c>
      <c r="G2042" s="150">
        <v>0</v>
      </c>
      <c r="H2042" s="151">
        <v>0</v>
      </c>
    </row>
    <row r="2043" spans="1:8" ht="18" hidden="1" customHeight="1" outlineLevel="1">
      <c r="A2043" s="3" t="s">
        <v>220</v>
      </c>
      <c r="B2043" s="148"/>
      <c r="C2043" s="149">
        <v>0</v>
      </c>
      <c r="D2043" s="149">
        <v>0</v>
      </c>
      <c r="E2043" s="149">
        <v>0</v>
      </c>
      <c r="F2043" s="150">
        <v>0</v>
      </c>
      <c r="G2043" s="150">
        <v>0</v>
      </c>
      <c r="H2043" s="151">
        <v>0</v>
      </c>
    </row>
    <row r="2044" spans="1:8" ht="18" customHeight="1" collapsed="1">
      <c r="A2044" s="3"/>
      <c r="B2044" s="148" t="s">
        <v>443</v>
      </c>
      <c r="C2044" s="152">
        <f>SUM(C2020:C2043)</f>
        <v>4</v>
      </c>
      <c r="D2044" s="152">
        <f t="shared" ref="D2044:F2044" si="145">SUM(D2020:D2043)</f>
        <v>1</v>
      </c>
      <c r="E2044" s="152">
        <f t="shared" si="145"/>
        <v>0</v>
      </c>
      <c r="F2044" s="153">
        <f t="shared" si="145"/>
        <v>10555</v>
      </c>
      <c r="G2044" s="153">
        <f>SUM(G2020:G2043)</f>
        <v>149190.95000000001</v>
      </c>
      <c r="H2044" s="154">
        <f t="shared" ref="H2044" si="146">SUM(H2020:H2043)</f>
        <v>0</v>
      </c>
    </row>
    <row r="2045" spans="1:8" ht="18" customHeight="1">
      <c r="A2045" s="3"/>
      <c r="B2045" s="168" t="s">
        <v>444</v>
      </c>
      <c r="C2045" s="169"/>
      <c r="D2045" s="169"/>
      <c r="E2045" s="169"/>
      <c r="F2045" s="166"/>
      <c r="G2045" s="166"/>
      <c r="H2045" s="167"/>
    </row>
    <row r="2046" spans="1:8" ht="18" hidden="1" customHeight="1" outlineLevel="1">
      <c r="A2046" s="3" t="s">
        <v>273</v>
      </c>
      <c r="B2046" s="148"/>
      <c r="C2046" s="149">
        <v>0</v>
      </c>
      <c r="D2046" s="149">
        <v>0</v>
      </c>
      <c r="E2046" s="149">
        <v>0</v>
      </c>
      <c r="F2046" s="150">
        <v>0</v>
      </c>
      <c r="G2046" s="150">
        <v>0</v>
      </c>
      <c r="H2046" s="151">
        <v>0</v>
      </c>
    </row>
    <row r="2047" spans="1:8" ht="18" hidden="1" customHeight="1" outlineLevel="1">
      <c r="A2047" s="3" t="s">
        <v>203</v>
      </c>
      <c r="B2047" s="148"/>
      <c r="C2047" s="149">
        <v>0</v>
      </c>
      <c r="D2047" s="149">
        <v>0</v>
      </c>
      <c r="E2047" s="149">
        <v>0</v>
      </c>
      <c r="F2047" s="150">
        <v>0</v>
      </c>
      <c r="G2047" s="150">
        <v>0</v>
      </c>
      <c r="H2047" s="151">
        <v>0</v>
      </c>
    </row>
    <row r="2048" spans="1:8" ht="18" hidden="1" customHeight="1" outlineLevel="1">
      <c r="A2048" s="3" t="s">
        <v>204</v>
      </c>
      <c r="B2048" s="148"/>
      <c r="C2048" s="149">
        <v>0</v>
      </c>
      <c r="D2048" s="149">
        <v>0</v>
      </c>
      <c r="E2048" s="149">
        <v>0</v>
      </c>
      <c r="F2048" s="150">
        <v>0</v>
      </c>
      <c r="G2048" s="150">
        <v>0</v>
      </c>
      <c r="H2048" s="151">
        <v>0</v>
      </c>
    </row>
    <row r="2049" spans="1:8" ht="18" hidden="1" customHeight="1" outlineLevel="1">
      <c r="A2049" s="3" t="s">
        <v>267</v>
      </c>
      <c r="B2049" s="148"/>
      <c r="C2049" s="149">
        <v>0</v>
      </c>
      <c r="D2049" s="149">
        <v>0</v>
      </c>
      <c r="E2049" s="149">
        <v>0</v>
      </c>
      <c r="F2049" s="150">
        <v>0</v>
      </c>
      <c r="G2049" s="150">
        <v>0</v>
      </c>
      <c r="H2049" s="151">
        <v>0</v>
      </c>
    </row>
    <row r="2050" spans="1:8" ht="18" hidden="1" customHeight="1" outlineLevel="1">
      <c r="A2050" s="3" t="s">
        <v>274</v>
      </c>
      <c r="B2050" s="148"/>
      <c r="C2050" s="149">
        <v>0</v>
      </c>
      <c r="D2050" s="149">
        <v>0</v>
      </c>
      <c r="E2050" s="149">
        <v>0</v>
      </c>
      <c r="F2050" s="150">
        <v>0</v>
      </c>
      <c r="G2050" s="150">
        <v>0</v>
      </c>
      <c r="H2050" s="151">
        <v>0</v>
      </c>
    </row>
    <row r="2051" spans="1:8" ht="18" hidden="1" customHeight="1" outlineLevel="1">
      <c r="A2051" s="3" t="s">
        <v>275</v>
      </c>
      <c r="B2051" s="148"/>
      <c r="C2051" s="149">
        <v>0</v>
      </c>
      <c r="D2051" s="149">
        <v>0</v>
      </c>
      <c r="E2051" s="149">
        <v>0</v>
      </c>
      <c r="F2051" s="150">
        <v>0</v>
      </c>
      <c r="G2051" s="150">
        <v>0</v>
      </c>
      <c r="H2051" s="151">
        <v>0</v>
      </c>
    </row>
    <row r="2052" spans="1:8" ht="18" hidden="1" customHeight="1" outlineLevel="1">
      <c r="A2052" s="3" t="s">
        <v>205</v>
      </c>
      <c r="B2052" s="148"/>
      <c r="C2052" s="149">
        <v>0</v>
      </c>
      <c r="D2052" s="149">
        <v>0</v>
      </c>
      <c r="E2052" s="149">
        <v>0</v>
      </c>
      <c r="F2052" s="150">
        <v>0</v>
      </c>
      <c r="G2052" s="150">
        <v>0</v>
      </c>
      <c r="H2052" s="151">
        <v>0</v>
      </c>
    </row>
    <row r="2053" spans="1:8" ht="18" hidden="1" customHeight="1" outlineLevel="1">
      <c r="A2053" s="3" t="s">
        <v>206</v>
      </c>
      <c r="B2053" s="148"/>
      <c r="C2053" s="149">
        <v>0</v>
      </c>
      <c r="D2053" s="149">
        <v>0</v>
      </c>
      <c r="E2053" s="149">
        <v>0</v>
      </c>
      <c r="F2053" s="150">
        <v>0</v>
      </c>
      <c r="G2053" s="150">
        <v>0</v>
      </c>
      <c r="H2053" s="151">
        <v>0</v>
      </c>
    </row>
    <row r="2054" spans="1:8" ht="18" hidden="1" customHeight="1" outlineLevel="1">
      <c r="A2054" s="3" t="s">
        <v>268</v>
      </c>
      <c r="B2054" s="148"/>
      <c r="C2054" s="149">
        <v>0</v>
      </c>
      <c r="D2054" s="149">
        <v>0</v>
      </c>
      <c r="E2054" s="149">
        <v>0</v>
      </c>
      <c r="F2054" s="150">
        <v>0</v>
      </c>
      <c r="G2054" s="150">
        <v>0</v>
      </c>
      <c r="H2054" s="151">
        <v>0</v>
      </c>
    </row>
    <row r="2055" spans="1:8" ht="18" hidden="1" customHeight="1" outlineLevel="1">
      <c r="A2055" s="3" t="s">
        <v>207</v>
      </c>
      <c r="B2055" s="148"/>
      <c r="C2055" s="149">
        <v>0</v>
      </c>
      <c r="D2055" s="149">
        <v>0</v>
      </c>
      <c r="E2055" s="149">
        <v>0</v>
      </c>
      <c r="F2055" s="150">
        <v>0</v>
      </c>
      <c r="G2055" s="150">
        <v>0</v>
      </c>
      <c r="H2055" s="151">
        <v>0</v>
      </c>
    </row>
    <row r="2056" spans="1:8" ht="18" hidden="1" customHeight="1" outlineLevel="1">
      <c r="A2056" s="3" t="s">
        <v>270</v>
      </c>
      <c r="B2056" s="148"/>
      <c r="C2056" s="149">
        <v>0</v>
      </c>
      <c r="D2056" s="149">
        <v>0</v>
      </c>
      <c r="E2056" s="149">
        <v>0</v>
      </c>
      <c r="F2056" s="150">
        <v>0</v>
      </c>
      <c r="G2056" s="150">
        <v>0</v>
      </c>
      <c r="H2056" s="151">
        <v>0</v>
      </c>
    </row>
    <row r="2057" spans="1:8" ht="18" hidden="1" customHeight="1" outlineLevel="1">
      <c r="A2057" s="3" t="s">
        <v>208</v>
      </c>
      <c r="B2057" s="148"/>
      <c r="C2057" s="149">
        <v>0</v>
      </c>
      <c r="D2057" s="149">
        <v>0</v>
      </c>
      <c r="E2057" s="149">
        <v>0</v>
      </c>
      <c r="F2057" s="150">
        <v>0</v>
      </c>
      <c r="G2057" s="150">
        <v>0</v>
      </c>
      <c r="H2057" s="151">
        <v>0</v>
      </c>
    </row>
    <row r="2058" spans="1:8" ht="18" hidden="1" customHeight="1" outlineLevel="1">
      <c r="A2058" s="3" t="s">
        <v>209</v>
      </c>
      <c r="B2058" s="148"/>
      <c r="C2058" s="149">
        <v>0</v>
      </c>
      <c r="D2058" s="149">
        <v>0</v>
      </c>
      <c r="E2058" s="149">
        <v>0</v>
      </c>
      <c r="F2058" s="150">
        <v>0</v>
      </c>
      <c r="G2058" s="150">
        <v>0</v>
      </c>
      <c r="H2058" s="151">
        <v>0</v>
      </c>
    </row>
    <row r="2059" spans="1:8" ht="18" hidden="1" customHeight="1" outlineLevel="1">
      <c r="A2059" s="3" t="s">
        <v>454</v>
      </c>
      <c r="B2059" s="148"/>
      <c r="C2059" s="149">
        <v>0</v>
      </c>
      <c r="D2059" s="149">
        <v>0</v>
      </c>
      <c r="E2059" s="149">
        <v>0</v>
      </c>
      <c r="F2059" s="150">
        <v>0</v>
      </c>
      <c r="G2059" s="150">
        <v>0</v>
      </c>
      <c r="H2059" s="151">
        <v>0</v>
      </c>
    </row>
    <row r="2060" spans="1:8" ht="18" hidden="1" customHeight="1" outlineLevel="1">
      <c r="A2060" s="3" t="s">
        <v>211</v>
      </c>
      <c r="B2060" s="148"/>
      <c r="C2060" s="149">
        <v>0</v>
      </c>
      <c r="D2060" s="149">
        <v>0</v>
      </c>
      <c r="E2060" s="149">
        <v>0</v>
      </c>
      <c r="F2060" s="150">
        <v>0</v>
      </c>
      <c r="G2060" s="150">
        <v>0</v>
      </c>
      <c r="H2060" s="151">
        <v>0</v>
      </c>
    </row>
    <row r="2061" spans="1:8" ht="18" hidden="1" customHeight="1" outlineLevel="1">
      <c r="A2061" s="3" t="s">
        <v>212</v>
      </c>
      <c r="B2061" s="148"/>
      <c r="C2061" s="149">
        <v>0</v>
      </c>
      <c r="D2061" s="149">
        <v>0</v>
      </c>
      <c r="E2061" s="149">
        <v>0</v>
      </c>
      <c r="F2061" s="150">
        <v>0</v>
      </c>
      <c r="G2061" s="150">
        <v>0</v>
      </c>
      <c r="H2061" s="151">
        <v>0</v>
      </c>
    </row>
    <row r="2062" spans="1:8" ht="18" hidden="1" customHeight="1" outlineLevel="1">
      <c r="A2062" s="3" t="s">
        <v>213</v>
      </c>
      <c r="B2062" s="148"/>
      <c r="C2062" s="149">
        <v>0</v>
      </c>
      <c r="D2062" s="149">
        <v>0</v>
      </c>
      <c r="E2062" s="149">
        <v>0</v>
      </c>
      <c r="F2062" s="150">
        <v>0</v>
      </c>
      <c r="G2062" s="150">
        <v>0</v>
      </c>
      <c r="H2062" s="151">
        <v>0</v>
      </c>
    </row>
    <row r="2063" spans="1:8" ht="18" hidden="1" customHeight="1" outlineLevel="1">
      <c r="A2063" s="3" t="s">
        <v>214</v>
      </c>
      <c r="B2063" s="148"/>
      <c r="C2063" s="149">
        <v>0</v>
      </c>
      <c r="D2063" s="149">
        <v>0</v>
      </c>
      <c r="E2063" s="149">
        <v>0</v>
      </c>
      <c r="F2063" s="150">
        <v>0</v>
      </c>
      <c r="G2063" s="150">
        <v>0</v>
      </c>
      <c r="H2063" s="151">
        <v>0</v>
      </c>
    </row>
    <row r="2064" spans="1:8" ht="18" hidden="1" customHeight="1" outlineLevel="1">
      <c r="A2064" s="3" t="s">
        <v>455</v>
      </c>
      <c r="B2064" s="148"/>
      <c r="C2064" s="149">
        <v>0</v>
      </c>
      <c r="D2064" s="149">
        <v>0</v>
      </c>
      <c r="E2064" s="149">
        <v>0</v>
      </c>
      <c r="F2064" s="150">
        <v>0</v>
      </c>
      <c r="G2064" s="150">
        <v>0</v>
      </c>
      <c r="H2064" s="151">
        <v>0</v>
      </c>
    </row>
    <row r="2065" spans="1:8" ht="18" hidden="1" customHeight="1" outlineLevel="1">
      <c r="A2065" s="3" t="s">
        <v>216</v>
      </c>
      <c r="B2065" s="148"/>
      <c r="C2065" s="149">
        <v>0</v>
      </c>
      <c r="D2065" s="149">
        <v>0</v>
      </c>
      <c r="E2065" s="149">
        <v>0</v>
      </c>
      <c r="F2065" s="150">
        <v>0</v>
      </c>
      <c r="G2065" s="150">
        <v>0</v>
      </c>
      <c r="H2065" s="151">
        <v>0</v>
      </c>
    </row>
    <row r="2066" spans="1:8" ht="18" hidden="1" customHeight="1" outlineLevel="1">
      <c r="A2066" s="3" t="s">
        <v>217</v>
      </c>
      <c r="B2066" s="148"/>
      <c r="C2066" s="149">
        <v>0</v>
      </c>
      <c r="D2066" s="149">
        <v>0</v>
      </c>
      <c r="E2066" s="149">
        <v>0</v>
      </c>
      <c r="F2066" s="150">
        <v>0</v>
      </c>
      <c r="G2066" s="150">
        <v>0</v>
      </c>
      <c r="H2066" s="151">
        <v>0</v>
      </c>
    </row>
    <row r="2067" spans="1:8" ht="18" hidden="1" customHeight="1" outlineLevel="1">
      <c r="A2067" s="3" t="s">
        <v>218</v>
      </c>
      <c r="B2067" s="148"/>
      <c r="C2067" s="149">
        <v>0</v>
      </c>
      <c r="D2067" s="149">
        <v>0</v>
      </c>
      <c r="E2067" s="149">
        <v>0</v>
      </c>
      <c r="F2067" s="150">
        <v>0</v>
      </c>
      <c r="G2067" s="150">
        <v>0</v>
      </c>
      <c r="H2067" s="151">
        <v>0</v>
      </c>
    </row>
    <row r="2068" spans="1:8" ht="18" hidden="1" customHeight="1" outlineLevel="1">
      <c r="A2068" s="3" t="s">
        <v>219</v>
      </c>
      <c r="B2068" s="148"/>
      <c r="C2068" s="149">
        <v>0</v>
      </c>
      <c r="D2068" s="149">
        <v>0</v>
      </c>
      <c r="E2068" s="149">
        <v>0</v>
      </c>
      <c r="F2068" s="150">
        <v>0</v>
      </c>
      <c r="G2068" s="150">
        <v>0</v>
      </c>
      <c r="H2068" s="151">
        <v>0</v>
      </c>
    </row>
    <row r="2069" spans="1:8" ht="18" hidden="1" customHeight="1" outlineLevel="1">
      <c r="A2069" s="3" t="s">
        <v>220</v>
      </c>
      <c r="B2069" s="148"/>
      <c r="C2069" s="149">
        <v>0</v>
      </c>
      <c r="D2069" s="149">
        <v>0</v>
      </c>
      <c r="E2069" s="149">
        <v>0</v>
      </c>
      <c r="F2069" s="150">
        <v>0</v>
      </c>
      <c r="G2069" s="150">
        <v>0</v>
      </c>
      <c r="H2069" s="151">
        <v>0</v>
      </c>
    </row>
    <row r="2070" spans="1:8" collapsed="1">
      <c r="A2070" s="3"/>
      <c r="B2070" s="148" t="s">
        <v>457</v>
      </c>
      <c r="C2070" s="152">
        <f>SUM(C2046:C2069)</f>
        <v>0</v>
      </c>
      <c r="D2070" s="152">
        <f t="shared" ref="D2070:F2070" si="147">SUM(D2046:D2069)</f>
        <v>0</v>
      </c>
      <c r="E2070" s="152">
        <f t="shared" si="147"/>
        <v>0</v>
      </c>
      <c r="F2070" s="153">
        <f t="shared" si="147"/>
        <v>0</v>
      </c>
      <c r="G2070" s="153">
        <f>SUM(G2046:G2069)</f>
        <v>0</v>
      </c>
      <c r="H2070" s="154">
        <f t="shared" ref="H2070" si="148">SUM(H2046:H2069)</f>
        <v>0</v>
      </c>
    </row>
    <row r="2071" spans="1:8" ht="18" customHeight="1">
      <c r="B2071" s="168" t="s">
        <v>445</v>
      </c>
      <c r="C2071" s="169"/>
      <c r="D2071" s="169"/>
      <c r="E2071" s="169"/>
      <c r="F2071" s="166"/>
      <c r="G2071" s="166"/>
      <c r="H2071" s="167"/>
    </row>
    <row r="2072" spans="1:8" ht="18" customHeight="1">
      <c r="B2072" s="168" t="s">
        <v>446</v>
      </c>
      <c r="C2072" s="169"/>
      <c r="D2072" s="169"/>
      <c r="E2072" s="169"/>
      <c r="F2072" s="166"/>
      <c r="G2072" s="166"/>
      <c r="H2072" s="167"/>
    </row>
    <row r="2073" spans="1:8" ht="18" customHeight="1">
      <c r="B2073" s="168" t="s">
        <v>447</v>
      </c>
      <c r="C2073" s="169"/>
      <c r="D2073" s="169"/>
      <c r="E2073" s="169"/>
      <c r="F2073" s="166"/>
      <c r="G2073" s="166"/>
      <c r="H2073" s="167"/>
    </row>
    <row r="2074" spans="1:8" hidden="1" outlineLevel="1">
      <c r="A2074" s="3" t="s">
        <v>273</v>
      </c>
      <c r="B2074" s="148"/>
      <c r="C2074" s="149">
        <v>0</v>
      </c>
      <c r="D2074" s="149">
        <v>0</v>
      </c>
      <c r="E2074" s="149">
        <v>0</v>
      </c>
      <c r="F2074" s="150">
        <v>0</v>
      </c>
      <c r="G2074" s="150">
        <v>0</v>
      </c>
      <c r="H2074" s="151">
        <v>0</v>
      </c>
    </row>
    <row r="2075" spans="1:8" hidden="1" outlineLevel="1">
      <c r="A2075" s="3" t="s">
        <v>203</v>
      </c>
      <c r="B2075" s="148"/>
      <c r="C2075" s="149">
        <v>0</v>
      </c>
      <c r="D2075" s="149">
        <v>0</v>
      </c>
      <c r="E2075" s="149">
        <v>0</v>
      </c>
      <c r="F2075" s="150">
        <v>0</v>
      </c>
      <c r="G2075" s="150">
        <v>0</v>
      </c>
      <c r="H2075" s="151">
        <v>0</v>
      </c>
    </row>
    <row r="2076" spans="1:8" hidden="1" outlineLevel="1">
      <c r="A2076" s="3" t="s">
        <v>204</v>
      </c>
      <c r="B2076" s="148"/>
      <c r="C2076" s="149">
        <v>0</v>
      </c>
      <c r="D2076" s="149">
        <v>0</v>
      </c>
      <c r="E2076" s="149">
        <v>0</v>
      </c>
      <c r="F2076" s="150">
        <v>0</v>
      </c>
      <c r="G2076" s="150">
        <v>0</v>
      </c>
      <c r="H2076" s="151">
        <v>0</v>
      </c>
    </row>
    <row r="2077" spans="1:8" hidden="1" outlineLevel="1">
      <c r="A2077" s="3" t="s">
        <v>267</v>
      </c>
      <c r="B2077" s="148"/>
      <c r="C2077" s="149">
        <v>0</v>
      </c>
      <c r="D2077" s="149">
        <v>0</v>
      </c>
      <c r="E2077" s="149">
        <v>0</v>
      </c>
      <c r="F2077" s="150">
        <v>0</v>
      </c>
      <c r="G2077" s="150">
        <v>0</v>
      </c>
      <c r="H2077" s="151">
        <v>0</v>
      </c>
    </row>
    <row r="2078" spans="1:8" hidden="1" outlineLevel="1">
      <c r="A2078" s="3" t="s">
        <v>274</v>
      </c>
      <c r="B2078" s="148"/>
      <c r="C2078" s="149">
        <v>0</v>
      </c>
      <c r="D2078" s="149">
        <v>0</v>
      </c>
      <c r="E2078" s="149">
        <v>0</v>
      </c>
      <c r="F2078" s="150">
        <v>0</v>
      </c>
      <c r="G2078" s="150">
        <v>0</v>
      </c>
      <c r="H2078" s="151">
        <v>0</v>
      </c>
    </row>
    <row r="2079" spans="1:8" hidden="1" outlineLevel="1">
      <c r="A2079" s="3" t="s">
        <v>275</v>
      </c>
      <c r="B2079" s="148"/>
      <c r="C2079" s="149">
        <v>0</v>
      </c>
      <c r="D2079" s="149">
        <v>0</v>
      </c>
      <c r="E2079" s="149">
        <v>0</v>
      </c>
      <c r="F2079" s="150">
        <v>0</v>
      </c>
      <c r="G2079" s="150">
        <v>0</v>
      </c>
      <c r="H2079" s="151">
        <v>0</v>
      </c>
    </row>
    <row r="2080" spans="1:8" hidden="1" outlineLevel="1">
      <c r="A2080" s="3" t="s">
        <v>205</v>
      </c>
      <c r="B2080" s="148"/>
      <c r="C2080" s="149">
        <v>0</v>
      </c>
      <c r="D2080" s="149">
        <v>0</v>
      </c>
      <c r="E2080" s="149">
        <v>0</v>
      </c>
      <c r="F2080" s="150">
        <v>0</v>
      </c>
      <c r="G2080" s="150">
        <v>0</v>
      </c>
      <c r="H2080" s="151">
        <v>0</v>
      </c>
    </row>
    <row r="2081" spans="1:8" hidden="1" outlineLevel="1">
      <c r="A2081" s="3" t="s">
        <v>206</v>
      </c>
      <c r="B2081" s="148"/>
      <c r="C2081" s="149">
        <v>0</v>
      </c>
      <c r="D2081" s="149">
        <v>0</v>
      </c>
      <c r="E2081" s="149">
        <v>0</v>
      </c>
      <c r="F2081" s="150">
        <v>0</v>
      </c>
      <c r="G2081" s="150">
        <v>0</v>
      </c>
      <c r="H2081" s="151">
        <v>0</v>
      </c>
    </row>
    <row r="2082" spans="1:8" hidden="1" outlineLevel="1">
      <c r="A2082" s="3" t="s">
        <v>268</v>
      </c>
      <c r="B2082" s="148"/>
      <c r="C2082" s="149">
        <v>0</v>
      </c>
      <c r="D2082" s="149">
        <v>0</v>
      </c>
      <c r="E2082" s="149">
        <v>0</v>
      </c>
      <c r="F2082" s="150">
        <v>0</v>
      </c>
      <c r="G2082" s="150">
        <v>0</v>
      </c>
      <c r="H2082" s="151">
        <v>0</v>
      </c>
    </row>
    <row r="2083" spans="1:8" hidden="1" outlineLevel="1">
      <c r="A2083" s="3" t="s">
        <v>207</v>
      </c>
      <c r="B2083" s="148"/>
      <c r="C2083" s="149">
        <v>0</v>
      </c>
      <c r="D2083" s="149">
        <v>0</v>
      </c>
      <c r="E2083" s="149">
        <v>0</v>
      </c>
      <c r="F2083" s="150">
        <v>0</v>
      </c>
      <c r="G2083" s="150">
        <v>0</v>
      </c>
      <c r="H2083" s="151">
        <v>0</v>
      </c>
    </row>
    <row r="2084" spans="1:8" hidden="1" outlineLevel="1">
      <c r="A2084" s="3" t="s">
        <v>270</v>
      </c>
      <c r="B2084" s="148"/>
      <c r="C2084" s="149">
        <v>0</v>
      </c>
      <c r="D2084" s="149">
        <v>0</v>
      </c>
      <c r="E2084" s="149">
        <v>0</v>
      </c>
      <c r="F2084" s="150">
        <v>0</v>
      </c>
      <c r="G2084" s="150">
        <v>0</v>
      </c>
      <c r="H2084" s="151">
        <v>0</v>
      </c>
    </row>
    <row r="2085" spans="1:8" hidden="1" outlineLevel="1">
      <c r="A2085" s="3" t="s">
        <v>208</v>
      </c>
      <c r="B2085" s="148"/>
      <c r="C2085" s="149">
        <v>0</v>
      </c>
      <c r="D2085" s="149">
        <v>0</v>
      </c>
      <c r="E2085" s="149">
        <v>0</v>
      </c>
      <c r="F2085" s="150">
        <v>0</v>
      </c>
      <c r="G2085" s="150">
        <v>0</v>
      </c>
      <c r="H2085" s="151">
        <v>0</v>
      </c>
    </row>
    <row r="2086" spans="1:8" hidden="1" outlineLevel="1">
      <c r="A2086" s="3" t="s">
        <v>209</v>
      </c>
      <c r="B2086" s="148"/>
      <c r="C2086" s="149">
        <v>0</v>
      </c>
      <c r="D2086" s="149">
        <v>0</v>
      </c>
      <c r="E2086" s="149">
        <v>0</v>
      </c>
      <c r="F2086" s="150">
        <v>0</v>
      </c>
      <c r="G2086" s="150">
        <v>0</v>
      </c>
      <c r="H2086" s="151">
        <v>0</v>
      </c>
    </row>
    <row r="2087" spans="1:8" hidden="1" outlineLevel="1">
      <c r="A2087" s="3" t="s">
        <v>454</v>
      </c>
      <c r="B2087" s="148"/>
      <c r="C2087" s="149">
        <v>0</v>
      </c>
      <c r="D2087" s="149">
        <v>0</v>
      </c>
      <c r="E2087" s="149">
        <v>0</v>
      </c>
      <c r="F2087" s="150">
        <v>0</v>
      </c>
      <c r="G2087" s="150">
        <v>0</v>
      </c>
      <c r="H2087" s="151">
        <v>0</v>
      </c>
    </row>
    <row r="2088" spans="1:8" hidden="1" outlineLevel="1">
      <c r="A2088" s="3" t="s">
        <v>211</v>
      </c>
      <c r="B2088" s="148"/>
      <c r="C2088" s="149">
        <v>0</v>
      </c>
      <c r="D2088" s="149">
        <v>0</v>
      </c>
      <c r="E2088" s="149">
        <v>0</v>
      </c>
      <c r="F2088" s="150">
        <v>0</v>
      </c>
      <c r="G2088" s="150">
        <v>0</v>
      </c>
      <c r="H2088" s="151">
        <v>0</v>
      </c>
    </row>
    <row r="2089" spans="1:8" hidden="1" outlineLevel="1">
      <c r="A2089" s="3" t="s">
        <v>212</v>
      </c>
      <c r="B2089" s="148"/>
      <c r="C2089" s="149">
        <v>0</v>
      </c>
      <c r="D2089" s="149">
        <v>0</v>
      </c>
      <c r="E2089" s="149">
        <v>0</v>
      </c>
      <c r="F2089" s="150">
        <v>0</v>
      </c>
      <c r="G2089" s="150">
        <v>0</v>
      </c>
      <c r="H2089" s="151">
        <v>0</v>
      </c>
    </row>
    <row r="2090" spans="1:8" hidden="1" outlineLevel="1">
      <c r="A2090" s="3" t="s">
        <v>213</v>
      </c>
      <c r="B2090" s="148"/>
      <c r="C2090" s="149">
        <v>0</v>
      </c>
      <c r="D2090" s="149">
        <v>0</v>
      </c>
      <c r="E2090" s="149">
        <v>0</v>
      </c>
      <c r="F2090" s="150">
        <v>0</v>
      </c>
      <c r="G2090" s="150">
        <v>0</v>
      </c>
      <c r="H2090" s="151">
        <v>0</v>
      </c>
    </row>
    <row r="2091" spans="1:8" hidden="1" outlineLevel="1">
      <c r="A2091" s="3" t="s">
        <v>214</v>
      </c>
      <c r="B2091" s="148"/>
      <c r="C2091" s="149">
        <v>0</v>
      </c>
      <c r="D2091" s="149">
        <v>0</v>
      </c>
      <c r="E2091" s="149">
        <v>0</v>
      </c>
      <c r="F2091" s="150">
        <v>0</v>
      </c>
      <c r="G2091" s="150">
        <v>0</v>
      </c>
      <c r="H2091" s="151">
        <v>0</v>
      </c>
    </row>
    <row r="2092" spans="1:8" hidden="1" outlineLevel="1">
      <c r="A2092" s="3" t="s">
        <v>455</v>
      </c>
      <c r="B2092" s="148"/>
      <c r="C2092" s="149">
        <v>0</v>
      </c>
      <c r="D2092" s="149">
        <v>0</v>
      </c>
      <c r="E2092" s="149">
        <v>0</v>
      </c>
      <c r="F2092" s="150">
        <v>0</v>
      </c>
      <c r="G2092" s="150">
        <v>0</v>
      </c>
      <c r="H2092" s="151">
        <v>0</v>
      </c>
    </row>
    <row r="2093" spans="1:8" hidden="1" outlineLevel="1">
      <c r="A2093" s="3" t="s">
        <v>216</v>
      </c>
      <c r="B2093" s="148"/>
      <c r="C2093" s="149">
        <v>0</v>
      </c>
      <c r="D2093" s="149">
        <v>0</v>
      </c>
      <c r="E2093" s="149">
        <v>0</v>
      </c>
      <c r="F2093" s="150">
        <v>0</v>
      </c>
      <c r="G2093" s="150">
        <v>0</v>
      </c>
      <c r="H2093" s="151">
        <v>0</v>
      </c>
    </row>
    <row r="2094" spans="1:8" hidden="1" outlineLevel="1">
      <c r="A2094" s="3" t="s">
        <v>217</v>
      </c>
      <c r="B2094" s="148"/>
      <c r="C2094" s="149">
        <v>0</v>
      </c>
      <c r="D2094" s="149">
        <v>0</v>
      </c>
      <c r="E2094" s="149">
        <v>0</v>
      </c>
      <c r="F2094" s="150">
        <v>0</v>
      </c>
      <c r="G2094" s="150">
        <v>0</v>
      </c>
      <c r="H2094" s="151">
        <v>0</v>
      </c>
    </row>
    <row r="2095" spans="1:8" hidden="1" outlineLevel="1">
      <c r="A2095" s="3" t="s">
        <v>218</v>
      </c>
      <c r="B2095" s="148"/>
      <c r="C2095" s="149">
        <v>0</v>
      </c>
      <c r="D2095" s="149">
        <v>0</v>
      </c>
      <c r="E2095" s="149">
        <v>0</v>
      </c>
      <c r="F2095" s="150">
        <v>0</v>
      </c>
      <c r="G2095" s="150">
        <v>0</v>
      </c>
      <c r="H2095" s="151">
        <v>0</v>
      </c>
    </row>
    <row r="2096" spans="1:8" hidden="1" outlineLevel="1">
      <c r="A2096" s="3" t="s">
        <v>219</v>
      </c>
      <c r="B2096" s="148"/>
      <c r="C2096" s="149">
        <v>0</v>
      </c>
      <c r="D2096" s="149">
        <v>0</v>
      </c>
      <c r="E2096" s="149">
        <v>0</v>
      </c>
      <c r="F2096" s="150">
        <v>0</v>
      </c>
      <c r="G2096" s="150">
        <v>0</v>
      </c>
      <c r="H2096" s="151">
        <v>0</v>
      </c>
    </row>
    <row r="2097" spans="1:8" hidden="1" outlineLevel="1">
      <c r="A2097" s="3" t="s">
        <v>220</v>
      </c>
      <c r="B2097" s="148"/>
      <c r="C2097" s="149">
        <v>0</v>
      </c>
      <c r="D2097" s="149">
        <v>0</v>
      </c>
      <c r="E2097" s="149">
        <v>0</v>
      </c>
      <c r="F2097" s="150">
        <v>0</v>
      </c>
      <c r="G2097" s="150">
        <v>0</v>
      </c>
      <c r="H2097" s="151">
        <v>0</v>
      </c>
    </row>
    <row r="2098" spans="1:8" collapsed="1">
      <c r="A2098" s="3"/>
      <c r="B2098" s="148" t="s">
        <v>453</v>
      </c>
      <c r="C2098" s="152">
        <f>SUM(C2074:C2097)</f>
        <v>0</v>
      </c>
      <c r="D2098" s="152">
        <f t="shared" ref="D2098:F2098" si="149">SUM(D2074:D2097)</f>
        <v>0</v>
      </c>
      <c r="E2098" s="152">
        <f t="shared" si="149"/>
        <v>0</v>
      </c>
      <c r="F2098" s="153">
        <f t="shared" si="149"/>
        <v>0</v>
      </c>
      <c r="G2098" s="153">
        <f>SUM(G2074:G2097)</f>
        <v>0</v>
      </c>
      <c r="H2098" s="154">
        <f t="shared" ref="H2098" si="150">SUM(H2074:H2097)</f>
        <v>0</v>
      </c>
    </row>
    <row r="2099" spans="1:8" ht="18" customHeight="1">
      <c r="B2099" s="168" t="s">
        <v>448</v>
      </c>
      <c r="C2099" s="169"/>
      <c r="D2099" s="169"/>
      <c r="E2099" s="169"/>
      <c r="F2099" s="166"/>
      <c r="G2099" s="166"/>
      <c r="H2099" s="167"/>
    </row>
    <row r="2100" spans="1:8" ht="18" hidden="1" customHeight="1" outlineLevel="1">
      <c r="A2100" s="3" t="s">
        <v>273</v>
      </c>
      <c r="B2100" s="148"/>
      <c r="C2100" s="149">
        <v>0</v>
      </c>
      <c r="D2100" s="149">
        <v>0</v>
      </c>
      <c r="E2100" s="149">
        <v>0</v>
      </c>
      <c r="F2100" s="150">
        <v>0</v>
      </c>
      <c r="G2100" s="150">
        <v>0</v>
      </c>
      <c r="H2100" s="151">
        <v>0</v>
      </c>
    </row>
    <row r="2101" spans="1:8" ht="18" hidden="1" customHeight="1" outlineLevel="1">
      <c r="A2101" s="3" t="s">
        <v>203</v>
      </c>
      <c r="B2101" s="148"/>
      <c r="C2101" s="149">
        <v>0</v>
      </c>
      <c r="D2101" s="149">
        <v>0</v>
      </c>
      <c r="E2101" s="149">
        <v>0</v>
      </c>
      <c r="F2101" s="150">
        <v>0</v>
      </c>
      <c r="G2101" s="150">
        <v>0</v>
      </c>
      <c r="H2101" s="151">
        <v>0</v>
      </c>
    </row>
    <row r="2102" spans="1:8" ht="18" hidden="1" customHeight="1" outlineLevel="1">
      <c r="A2102" s="3" t="s">
        <v>204</v>
      </c>
      <c r="B2102" s="148"/>
      <c r="C2102" s="149">
        <v>0</v>
      </c>
      <c r="D2102" s="149">
        <v>0</v>
      </c>
      <c r="E2102" s="149">
        <v>0</v>
      </c>
      <c r="F2102" s="150">
        <v>0</v>
      </c>
      <c r="G2102" s="150">
        <v>0</v>
      </c>
      <c r="H2102" s="151">
        <v>0</v>
      </c>
    </row>
    <row r="2103" spans="1:8" ht="18" hidden="1" customHeight="1" outlineLevel="1">
      <c r="A2103" s="3" t="s">
        <v>267</v>
      </c>
      <c r="B2103" s="148"/>
      <c r="C2103" s="149">
        <v>0</v>
      </c>
      <c r="D2103" s="149">
        <v>0</v>
      </c>
      <c r="E2103" s="149">
        <v>0</v>
      </c>
      <c r="F2103" s="150">
        <v>0</v>
      </c>
      <c r="G2103" s="150">
        <v>0</v>
      </c>
      <c r="H2103" s="151">
        <v>0</v>
      </c>
    </row>
    <row r="2104" spans="1:8" ht="18" hidden="1" customHeight="1" outlineLevel="1">
      <c r="A2104" s="3" t="s">
        <v>274</v>
      </c>
      <c r="B2104" s="148"/>
      <c r="C2104" s="149">
        <v>0</v>
      </c>
      <c r="D2104" s="149">
        <v>0</v>
      </c>
      <c r="E2104" s="149">
        <v>0</v>
      </c>
      <c r="F2104" s="150">
        <v>0</v>
      </c>
      <c r="G2104" s="150">
        <v>0</v>
      </c>
      <c r="H2104" s="151">
        <v>0</v>
      </c>
    </row>
    <row r="2105" spans="1:8" ht="18" hidden="1" customHeight="1" outlineLevel="1">
      <c r="A2105" s="3" t="s">
        <v>275</v>
      </c>
      <c r="B2105" s="148"/>
      <c r="C2105" s="149">
        <v>0</v>
      </c>
      <c r="D2105" s="149">
        <v>0</v>
      </c>
      <c r="E2105" s="149">
        <v>0</v>
      </c>
      <c r="F2105" s="150">
        <v>0</v>
      </c>
      <c r="G2105" s="150">
        <v>0</v>
      </c>
      <c r="H2105" s="151">
        <v>0</v>
      </c>
    </row>
    <row r="2106" spans="1:8" ht="18" hidden="1" customHeight="1" outlineLevel="1">
      <c r="A2106" s="3" t="s">
        <v>205</v>
      </c>
      <c r="B2106" s="148"/>
      <c r="C2106" s="149">
        <v>0</v>
      </c>
      <c r="D2106" s="149">
        <v>0</v>
      </c>
      <c r="E2106" s="149">
        <v>0</v>
      </c>
      <c r="F2106" s="150">
        <v>0</v>
      </c>
      <c r="G2106" s="150">
        <v>0</v>
      </c>
      <c r="H2106" s="151">
        <v>0</v>
      </c>
    </row>
    <row r="2107" spans="1:8" ht="18" hidden="1" customHeight="1" outlineLevel="1">
      <c r="A2107" s="3" t="s">
        <v>206</v>
      </c>
      <c r="B2107" s="148"/>
      <c r="C2107" s="149">
        <v>0</v>
      </c>
      <c r="D2107" s="149">
        <v>0</v>
      </c>
      <c r="E2107" s="149">
        <v>0</v>
      </c>
      <c r="F2107" s="150">
        <v>0</v>
      </c>
      <c r="G2107" s="150">
        <v>0</v>
      </c>
      <c r="H2107" s="151">
        <v>0</v>
      </c>
    </row>
    <row r="2108" spans="1:8" ht="18" hidden="1" customHeight="1" outlineLevel="1">
      <c r="A2108" s="3" t="s">
        <v>268</v>
      </c>
      <c r="B2108" s="148"/>
      <c r="C2108" s="149">
        <v>0</v>
      </c>
      <c r="D2108" s="149">
        <v>0</v>
      </c>
      <c r="E2108" s="149">
        <v>0</v>
      </c>
      <c r="F2108" s="150">
        <v>0</v>
      </c>
      <c r="G2108" s="150">
        <v>0</v>
      </c>
      <c r="H2108" s="151">
        <v>0</v>
      </c>
    </row>
    <row r="2109" spans="1:8" ht="18" hidden="1" customHeight="1" outlineLevel="1">
      <c r="A2109" s="3" t="s">
        <v>207</v>
      </c>
      <c r="B2109" s="148"/>
      <c r="C2109" s="149">
        <v>0</v>
      </c>
      <c r="D2109" s="149">
        <v>0</v>
      </c>
      <c r="E2109" s="149">
        <v>0</v>
      </c>
      <c r="F2109" s="150">
        <v>0</v>
      </c>
      <c r="G2109" s="150">
        <v>0</v>
      </c>
      <c r="H2109" s="151">
        <v>0</v>
      </c>
    </row>
    <row r="2110" spans="1:8" ht="18" hidden="1" customHeight="1" outlineLevel="1">
      <c r="A2110" s="3" t="s">
        <v>270</v>
      </c>
      <c r="B2110" s="148"/>
      <c r="C2110" s="149">
        <v>6</v>
      </c>
      <c r="D2110" s="149">
        <v>0</v>
      </c>
      <c r="E2110" s="149">
        <v>0</v>
      </c>
      <c r="F2110" s="150">
        <v>0</v>
      </c>
      <c r="G2110" s="150">
        <v>0</v>
      </c>
      <c r="H2110" s="151">
        <v>0</v>
      </c>
    </row>
    <row r="2111" spans="1:8" ht="18" hidden="1" customHeight="1" outlineLevel="1">
      <c r="A2111" s="3" t="s">
        <v>208</v>
      </c>
      <c r="B2111" s="148"/>
      <c r="C2111" s="149">
        <v>107</v>
      </c>
      <c r="D2111" s="149">
        <v>0</v>
      </c>
      <c r="E2111" s="149">
        <v>4</v>
      </c>
      <c r="F2111" s="150">
        <v>32000</v>
      </c>
      <c r="G2111" s="150">
        <v>13500</v>
      </c>
      <c r="H2111" s="151">
        <v>0</v>
      </c>
    </row>
    <row r="2112" spans="1:8" ht="18" hidden="1" customHeight="1" outlineLevel="1">
      <c r="A2112" s="3" t="s">
        <v>209</v>
      </c>
      <c r="B2112" s="148"/>
      <c r="C2112" s="149">
        <v>0</v>
      </c>
      <c r="D2112" s="149">
        <v>0</v>
      </c>
      <c r="E2112" s="149">
        <v>0</v>
      </c>
      <c r="F2112" s="150">
        <v>0</v>
      </c>
      <c r="G2112" s="150">
        <v>0</v>
      </c>
      <c r="H2112" s="151">
        <v>0</v>
      </c>
    </row>
    <row r="2113" spans="1:8" ht="18" hidden="1" customHeight="1" outlineLevel="1">
      <c r="A2113" s="3" t="s">
        <v>454</v>
      </c>
      <c r="B2113" s="148"/>
      <c r="C2113" s="149">
        <v>0</v>
      </c>
      <c r="D2113" s="149">
        <v>0</v>
      </c>
      <c r="E2113" s="149">
        <v>0</v>
      </c>
      <c r="F2113" s="150">
        <v>0</v>
      </c>
      <c r="G2113" s="150">
        <v>0</v>
      </c>
      <c r="H2113" s="151">
        <v>0</v>
      </c>
    </row>
    <row r="2114" spans="1:8" ht="18" hidden="1" customHeight="1" outlineLevel="1">
      <c r="A2114" s="3" t="s">
        <v>211</v>
      </c>
      <c r="B2114" s="148"/>
      <c r="C2114" s="149">
        <v>0</v>
      </c>
      <c r="D2114" s="149">
        <v>0</v>
      </c>
      <c r="E2114" s="149">
        <v>0</v>
      </c>
      <c r="F2114" s="150">
        <v>0</v>
      </c>
      <c r="G2114" s="150">
        <v>0</v>
      </c>
      <c r="H2114" s="151">
        <v>0</v>
      </c>
    </row>
    <row r="2115" spans="1:8" ht="18" hidden="1" customHeight="1" outlineLevel="1">
      <c r="A2115" s="3" t="s">
        <v>212</v>
      </c>
      <c r="B2115" s="148"/>
      <c r="C2115" s="149">
        <v>0</v>
      </c>
      <c r="D2115" s="149">
        <v>0</v>
      </c>
      <c r="E2115" s="149">
        <v>0</v>
      </c>
      <c r="F2115" s="150">
        <v>0</v>
      </c>
      <c r="G2115" s="150">
        <v>0</v>
      </c>
      <c r="H2115" s="151">
        <v>0</v>
      </c>
    </row>
    <row r="2116" spans="1:8" ht="18" hidden="1" customHeight="1" outlineLevel="1">
      <c r="A2116" s="3" t="s">
        <v>213</v>
      </c>
      <c r="B2116" s="148"/>
      <c r="C2116" s="149">
        <v>0</v>
      </c>
      <c r="D2116" s="149">
        <v>0</v>
      </c>
      <c r="E2116" s="149">
        <v>0</v>
      </c>
      <c r="F2116" s="150">
        <v>0</v>
      </c>
      <c r="G2116" s="150">
        <v>0</v>
      </c>
      <c r="H2116" s="151">
        <v>0</v>
      </c>
    </row>
    <row r="2117" spans="1:8" ht="18" hidden="1" customHeight="1" outlineLevel="1">
      <c r="A2117" s="3" t="s">
        <v>214</v>
      </c>
      <c r="B2117" s="148"/>
      <c r="C2117" s="149">
        <v>0</v>
      </c>
      <c r="D2117" s="149">
        <v>0</v>
      </c>
      <c r="E2117" s="149">
        <v>0</v>
      </c>
      <c r="F2117" s="150">
        <v>0</v>
      </c>
      <c r="G2117" s="150">
        <v>0</v>
      </c>
      <c r="H2117" s="151">
        <v>0</v>
      </c>
    </row>
    <row r="2118" spans="1:8" ht="18" hidden="1" customHeight="1" outlineLevel="1">
      <c r="A2118" s="3" t="s">
        <v>455</v>
      </c>
      <c r="B2118" s="148"/>
      <c r="C2118" s="149">
        <v>0</v>
      </c>
      <c r="D2118" s="149">
        <v>0</v>
      </c>
      <c r="E2118" s="149">
        <v>0</v>
      </c>
      <c r="F2118" s="150">
        <v>0</v>
      </c>
      <c r="G2118" s="150">
        <v>0</v>
      </c>
      <c r="H2118" s="151">
        <v>0</v>
      </c>
    </row>
    <row r="2119" spans="1:8" ht="18" hidden="1" customHeight="1" outlineLevel="1">
      <c r="A2119" s="3" t="s">
        <v>216</v>
      </c>
      <c r="B2119" s="148"/>
      <c r="C2119" s="149">
        <v>0</v>
      </c>
      <c r="D2119" s="149">
        <v>0</v>
      </c>
      <c r="E2119" s="149">
        <v>0</v>
      </c>
      <c r="F2119" s="150">
        <v>0</v>
      </c>
      <c r="G2119" s="150">
        <v>0</v>
      </c>
      <c r="H2119" s="151">
        <v>0</v>
      </c>
    </row>
    <row r="2120" spans="1:8" ht="18" hidden="1" customHeight="1" outlineLevel="1">
      <c r="A2120" s="3" t="s">
        <v>217</v>
      </c>
      <c r="B2120" s="148"/>
      <c r="C2120" s="149">
        <v>0</v>
      </c>
      <c r="D2120" s="149">
        <v>0</v>
      </c>
      <c r="E2120" s="149">
        <v>0</v>
      </c>
      <c r="F2120" s="150">
        <v>0</v>
      </c>
      <c r="G2120" s="150">
        <v>0</v>
      </c>
      <c r="H2120" s="151">
        <v>0</v>
      </c>
    </row>
    <row r="2121" spans="1:8" ht="18" hidden="1" customHeight="1" outlineLevel="1">
      <c r="A2121" s="3" t="s">
        <v>218</v>
      </c>
      <c r="B2121" s="148"/>
      <c r="C2121" s="149">
        <v>0</v>
      </c>
      <c r="D2121" s="149">
        <v>0</v>
      </c>
      <c r="E2121" s="149">
        <v>0</v>
      </c>
      <c r="F2121" s="150">
        <v>0</v>
      </c>
      <c r="G2121" s="150">
        <v>0</v>
      </c>
      <c r="H2121" s="151">
        <v>0</v>
      </c>
    </row>
    <row r="2122" spans="1:8" ht="18" hidden="1" customHeight="1" outlineLevel="1">
      <c r="A2122" s="3" t="s">
        <v>219</v>
      </c>
      <c r="B2122" s="148"/>
      <c r="C2122" s="149">
        <v>0</v>
      </c>
      <c r="D2122" s="149">
        <v>0</v>
      </c>
      <c r="E2122" s="149">
        <v>0</v>
      </c>
      <c r="F2122" s="150">
        <v>0</v>
      </c>
      <c r="G2122" s="150">
        <v>0</v>
      </c>
      <c r="H2122" s="151">
        <v>0</v>
      </c>
    </row>
    <row r="2123" spans="1:8" ht="18" hidden="1" customHeight="1" outlineLevel="1">
      <c r="A2123" s="3" t="s">
        <v>220</v>
      </c>
      <c r="B2123" s="148"/>
      <c r="C2123" s="149">
        <v>0</v>
      </c>
      <c r="D2123" s="149">
        <v>0</v>
      </c>
      <c r="E2123" s="149">
        <v>0</v>
      </c>
      <c r="F2123" s="150">
        <v>0</v>
      </c>
      <c r="G2123" s="150">
        <v>0</v>
      </c>
      <c r="H2123" s="151">
        <v>0</v>
      </c>
    </row>
    <row r="2124" spans="1:8" hidden="1" outlineLevel="1">
      <c r="A2124" s="3"/>
      <c r="B2124" s="148" t="s">
        <v>449</v>
      </c>
      <c r="C2124" s="152">
        <f>SUM(C2100:C2123)</f>
        <v>113</v>
      </c>
      <c r="D2124" s="152">
        <f t="shared" ref="D2124:F2124" si="151">SUM(D2100:D2123)</f>
        <v>0</v>
      </c>
      <c r="E2124" s="152">
        <f t="shared" si="151"/>
        <v>4</v>
      </c>
      <c r="F2124" s="153">
        <f t="shared" si="151"/>
        <v>32000</v>
      </c>
      <c r="G2124" s="153">
        <f>SUM(G2100:G2123)</f>
        <v>13500</v>
      </c>
      <c r="H2124" s="154">
        <f t="shared" ref="H2124" si="152">SUM(H2100:H2123)</f>
        <v>0</v>
      </c>
    </row>
    <row r="2125" spans="1:8" ht="18" hidden="1" customHeight="1" outlineLevel="1">
      <c r="A2125" s="3" t="s">
        <v>273</v>
      </c>
      <c r="B2125" s="148"/>
      <c r="C2125" s="149">
        <f t="shared" ref="C2125:H2125" si="153">SUMIFS(C$10:C$2124, $A$10:$A$2124, "ACE Capital Title Reinsurance Company")</f>
        <v>0</v>
      </c>
      <c r="D2125" s="149">
        <f t="shared" si="153"/>
        <v>0</v>
      </c>
      <c r="E2125" s="149">
        <f t="shared" si="153"/>
        <v>0</v>
      </c>
      <c r="F2125" s="150">
        <f t="shared" si="153"/>
        <v>0</v>
      </c>
      <c r="G2125" s="150">
        <f t="shared" si="153"/>
        <v>0</v>
      </c>
      <c r="H2125" s="150">
        <f t="shared" si="153"/>
        <v>0</v>
      </c>
    </row>
    <row r="2126" spans="1:8" ht="18" hidden="1" customHeight="1" outlineLevel="1">
      <c r="A2126" s="3" t="s">
        <v>203</v>
      </c>
      <c r="B2126" s="148"/>
      <c r="C2126" s="149">
        <f t="shared" ref="C2126:H2126" si="154">SUMIFS(C$10:C$2124, $A$10:$A$2124, "Alamo Title Insurance")</f>
        <v>186</v>
      </c>
      <c r="D2126" s="149">
        <f t="shared" si="154"/>
        <v>214</v>
      </c>
      <c r="E2126" s="149">
        <f t="shared" si="154"/>
        <v>0</v>
      </c>
      <c r="F2126" s="150">
        <f t="shared" si="154"/>
        <v>1069320.01</v>
      </c>
      <c r="G2126" s="150">
        <f t="shared" si="154"/>
        <v>1187261.19</v>
      </c>
      <c r="H2126" s="150">
        <f t="shared" si="154"/>
        <v>0</v>
      </c>
    </row>
    <row r="2127" spans="1:8" ht="18" hidden="1" customHeight="1" outlineLevel="1">
      <c r="A2127" s="3" t="s">
        <v>204</v>
      </c>
      <c r="B2127" s="148"/>
      <c r="C2127" s="149">
        <f t="shared" ref="C2127:H2127" si="155">SUMIFS(C$10:C$2124, $A$10:$A$2124, "Alliant National Title Insurance Company, Inc.")</f>
        <v>50</v>
      </c>
      <c r="D2127" s="149">
        <f t="shared" si="155"/>
        <v>46</v>
      </c>
      <c r="E2127" s="149">
        <f t="shared" si="155"/>
        <v>0</v>
      </c>
      <c r="F2127" s="150">
        <f t="shared" si="155"/>
        <v>314588</v>
      </c>
      <c r="G2127" s="150">
        <f t="shared" si="155"/>
        <v>195485.02</v>
      </c>
      <c r="H2127" s="150">
        <f t="shared" si="155"/>
        <v>0</v>
      </c>
    </row>
    <row r="2128" spans="1:8" ht="18" hidden="1" customHeight="1" outlineLevel="1">
      <c r="A2128" s="3" t="s">
        <v>267</v>
      </c>
      <c r="B2128" s="148"/>
      <c r="C2128" s="149">
        <f t="shared" ref="C2128:H2128" si="156">SUMIFS(C$10:C$2124, $A$10:$A$2124, "American Guaranty Title Insurance Company")</f>
        <v>0</v>
      </c>
      <c r="D2128" s="149">
        <f t="shared" si="156"/>
        <v>0</v>
      </c>
      <c r="E2128" s="149">
        <f t="shared" si="156"/>
        <v>0</v>
      </c>
      <c r="F2128" s="150">
        <f t="shared" si="156"/>
        <v>0</v>
      </c>
      <c r="G2128" s="150">
        <f t="shared" si="156"/>
        <v>0</v>
      </c>
      <c r="H2128" s="150">
        <f t="shared" si="156"/>
        <v>0</v>
      </c>
    </row>
    <row r="2129" spans="1:8" ht="18" hidden="1" customHeight="1" outlineLevel="1">
      <c r="A2129" s="3" t="s">
        <v>274</v>
      </c>
      <c r="B2129" s="148"/>
      <c r="C2129" s="149">
        <f t="shared" ref="C2129:H2129" si="157">SUMIFS(C$10:C$2124, $A$10:$A$2124, "Amrock Title Insurance Company")</f>
        <v>0</v>
      </c>
      <c r="D2129" s="149">
        <f t="shared" si="157"/>
        <v>0</v>
      </c>
      <c r="E2129" s="149">
        <f t="shared" si="157"/>
        <v>0</v>
      </c>
      <c r="F2129" s="150">
        <f t="shared" si="157"/>
        <v>0</v>
      </c>
      <c r="G2129" s="150">
        <f t="shared" si="157"/>
        <v>0</v>
      </c>
      <c r="H2129" s="150">
        <f t="shared" si="157"/>
        <v>0</v>
      </c>
    </row>
    <row r="2130" spans="1:8" ht="18" hidden="1" customHeight="1" outlineLevel="1">
      <c r="A2130" s="3" t="s">
        <v>275</v>
      </c>
      <c r="B2130" s="148"/>
      <c r="C2130" s="149">
        <f t="shared" ref="C2130:H2130" si="158">SUMIFS(C$10:C$2124, $A$10:$A$2124, "AmTrust Title Insurance Company")</f>
        <v>0</v>
      </c>
      <c r="D2130" s="149">
        <f t="shared" si="158"/>
        <v>0</v>
      </c>
      <c r="E2130" s="149">
        <f t="shared" si="158"/>
        <v>0</v>
      </c>
      <c r="F2130" s="150">
        <f t="shared" si="158"/>
        <v>0</v>
      </c>
      <c r="G2130" s="150">
        <f t="shared" si="158"/>
        <v>0</v>
      </c>
      <c r="H2130" s="150">
        <f t="shared" si="158"/>
        <v>0</v>
      </c>
    </row>
    <row r="2131" spans="1:8" ht="18" hidden="1" customHeight="1" outlineLevel="1">
      <c r="A2131" s="3" t="s">
        <v>205</v>
      </c>
      <c r="B2131" s="148"/>
      <c r="C2131" s="149">
        <f t="shared" ref="C2131:H2131" si="159">SUMIFS(C$10:C$2124, $A$10:$A$2124, "Chicago Title Insurance Company")</f>
        <v>280</v>
      </c>
      <c r="D2131" s="149">
        <f t="shared" si="159"/>
        <v>373</v>
      </c>
      <c r="E2131" s="149">
        <f t="shared" si="159"/>
        <v>0</v>
      </c>
      <c r="F2131" s="150">
        <f t="shared" si="159"/>
        <v>1356648.4400000002</v>
      </c>
      <c r="G2131" s="150">
        <f t="shared" si="159"/>
        <v>1755332.0500000005</v>
      </c>
      <c r="H2131" s="150">
        <f t="shared" si="159"/>
        <v>0</v>
      </c>
    </row>
    <row r="2132" spans="1:8" ht="18" hidden="1" customHeight="1" outlineLevel="1">
      <c r="A2132" s="3" t="s">
        <v>206</v>
      </c>
      <c r="B2132" s="148"/>
      <c r="C2132" s="149">
        <f t="shared" ref="C2132:H2132" si="160">SUMIFS(C$10:C$2124, $A$10:$A$2124, "Commonwealth Land Title Insurance Company")</f>
        <v>80</v>
      </c>
      <c r="D2132" s="149">
        <f t="shared" si="160"/>
        <v>123</v>
      </c>
      <c r="E2132" s="149">
        <f t="shared" si="160"/>
        <v>0</v>
      </c>
      <c r="F2132" s="150">
        <f t="shared" si="160"/>
        <v>725680.53999999992</v>
      </c>
      <c r="G2132" s="150">
        <f t="shared" si="160"/>
        <v>384658.93999999994</v>
      </c>
      <c r="H2132" s="150">
        <f t="shared" si="160"/>
        <v>0</v>
      </c>
    </row>
    <row r="2133" spans="1:8" ht="18" hidden="1" customHeight="1" outlineLevel="1">
      <c r="A2133" s="3" t="s">
        <v>268</v>
      </c>
      <c r="B2133" s="148"/>
      <c r="C2133" s="149">
        <f t="shared" ref="C2133:H2133" si="161">SUMIFS(C$10:C$2124, $A$10:$A$2124, "EnTitle Insurance Company")</f>
        <v>2</v>
      </c>
      <c r="D2133" s="149">
        <f t="shared" si="161"/>
        <v>1</v>
      </c>
      <c r="E2133" s="149">
        <f t="shared" si="161"/>
        <v>0</v>
      </c>
      <c r="F2133" s="150">
        <f t="shared" si="161"/>
        <v>0</v>
      </c>
      <c r="G2133" s="150">
        <f t="shared" si="161"/>
        <v>500</v>
      </c>
      <c r="H2133" s="150">
        <f t="shared" si="161"/>
        <v>0</v>
      </c>
    </row>
    <row r="2134" spans="1:8" ht="18" hidden="1" customHeight="1" outlineLevel="1">
      <c r="A2134" s="3" t="s">
        <v>207</v>
      </c>
      <c r="B2134" s="148"/>
      <c r="C2134" s="149">
        <f t="shared" ref="C2134:H2134" si="162">SUMIFS(C$10:C$2124, $A$10:$A$2124, "Fidelity National Title Insurance Company")</f>
        <v>645</v>
      </c>
      <c r="D2134" s="149">
        <f t="shared" si="162"/>
        <v>824</v>
      </c>
      <c r="E2134" s="149">
        <f t="shared" si="162"/>
        <v>0</v>
      </c>
      <c r="F2134" s="150">
        <f t="shared" si="162"/>
        <v>2865422.12</v>
      </c>
      <c r="G2134" s="150">
        <f t="shared" si="162"/>
        <v>4118411.5999999992</v>
      </c>
      <c r="H2134" s="150">
        <f t="shared" si="162"/>
        <v>0</v>
      </c>
    </row>
    <row r="2135" spans="1:8" ht="18" hidden="1" customHeight="1" outlineLevel="1">
      <c r="A2135" s="3" t="s">
        <v>270</v>
      </c>
      <c r="B2135" s="148"/>
      <c r="C2135" s="149">
        <f t="shared" ref="C2135:H2135" si="163">SUMIFS(C$10:C$2124, $A$10:$A$2124, "First American Title Guaranty Company")</f>
        <v>17</v>
      </c>
      <c r="D2135" s="149">
        <f t="shared" si="163"/>
        <v>3</v>
      </c>
      <c r="E2135" s="149">
        <f t="shared" si="163"/>
        <v>3</v>
      </c>
      <c r="F2135" s="150">
        <f t="shared" si="163"/>
        <v>38724</v>
      </c>
      <c r="G2135" s="150">
        <f t="shared" si="163"/>
        <v>20000</v>
      </c>
      <c r="H2135" s="150">
        <f t="shared" si="163"/>
        <v>0</v>
      </c>
    </row>
    <row r="2136" spans="1:8" ht="18" hidden="1" customHeight="1" outlineLevel="1">
      <c r="A2136" s="3" t="s">
        <v>208</v>
      </c>
      <c r="B2136" s="148"/>
      <c r="C2136" s="149">
        <f t="shared" ref="C2136:H2136" si="164">SUMIFS(C$10:C$2124, $A$10:$A$2124, "First American Title Insurance Company")</f>
        <v>1068</v>
      </c>
      <c r="D2136" s="149">
        <f t="shared" si="164"/>
        <v>183</v>
      </c>
      <c r="E2136" s="149">
        <f t="shared" si="164"/>
        <v>189</v>
      </c>
      <c r="F2136" s="150">
        <f t="shared" si="164"/>
        <v>2859549.1</v>
      </c>
      <c r="G2136" s="150">
        <f t="shared" si="164"/>
        <v>1770921.1399999997</v>
      </c>
      <c r="H2136" s="150">
        <f t="shared" si="164"/>
        <v>0</v>
      </c>
    </row>
    <row r="2137" spans="1:8" ht="18" hidden="1" customHeight="1" outlineLevel="1">
      <c r="A2137" s="3" t="s">
        <v>209</v>
      </c>
      <c r="B2137" s="148"/>
      <c r="C2137" s="149">
        <f t="shared" ref="C2137:H2137" si="165">SUMIFS(C$10:C$2124, $A$10:$A$2124, "First National Title Insurance Company")</f>
        <v>28</v>
      </c>
      <c r="D2137" s="149">
        <f t="shared" si="165"/>
        <v>11</v>
      </c>
      <c r="E2137" s="149">
        <f t="shared" si="165"/>
        <v>1</v>
      </c>
      <c r="F2137" s="150">
        <f t="shared" si="165"/>
        <v>273813</v>
      </c>
      <c r="G2137" s="150">
        <f t="shared" si="165"/>
        <v>164380</v>
      </c>
      <c r="H2137" s="150">
        <f t="shared" si="165"/>
        <v>14044</v>
      </c>
    </row>
    <row r="2138" spans="1:8" ht="18" hidden="1" customHeight="1" outlineLevel="1">
      <c r="A2138" s="3" t="s">
        <v>454</v>
      </c>
      <c r="B2138" s="148"/>
      <c r="C2138" s="149">
        <f t="shared" ref="C2138:H2138" si="166">SUMIFS(C$10:C$2124, $A$10:$A$2124, "National InvestorsTitle Insurance Company")</f>
        <v>34</v>
      </c>
      <c r="D2138" s="149">
        <f t="shared" si="166"/>
        <v>17</v>
      </c>
      <c r="E2138" s="149">
        <f t="shared" si="166"/>
        <v>9</v>
      </c>
      <c r="F2138" s="150">
        <f t="shared" si="166"/>
        <v>26825</v>
      </c>
      <c r="G2138" s="150">
        <f t="shared" si="166"/>
        <v>73667</v>
      </c>
      <c r="H2138" s="150">
        <f t="shared" si="166"/>
        <v>0</v>
      </c>
    </row>
    <row r="2139" spans="1:8" ht="18" hidden="1" customHeight="1" outlineLevel="1">
      <c r="A2139" s="3" t="s">
        <v>211</v>
      </c>
      <c r="B2139" s="148"/>
      <c r="C2139" s="149">
        <f t="shared" ref="C2139:H2139" si="167">SUMIFS(C$10:C$2124, $A$10:$A$2124, "National Title Insurance of New York, Inc.")</f>
        <v>32</v>
      </c>
      <c r="D2139" s="149">
        <f t="shared" si="167"/>
        <v>40</v>
      </c>
      <c r="E2139" s="149">
        <f t="shared" si="167"/>
        <v>0</v>
      </c>
      <c r="F2139" s="150">
        <f t="shared" si="167"/>
        <v>-65792.55</v>
      </c>
      <c r="G2139" s="150">
        <f t="shared" si="167"/>
        <v>39611.649999999994</v>
      </c>
      <c r="H2139" s="150">
        <f t="shared" si="167"/>
        <v>0</v>
      </c>
    </row>
    <row r="2140" spans="1:8" ht="18" hidden="1" customHeight="1" outlineLevel="1">
      <c r="A2140" s="3" t="s">
        <v>212</v>
      </c>
      <c r="B2140" s="148"/>
      <c r="C2140" s="149">
        <f t="shared" ref="C2140:H2140" si="168">SUMIFS(C$10:C$2124, $A$10:$A$2124, "North American Title Insurance Company")</f>
        <v>4</v>
      </c>
      <c r="D2140" s="149">
        <f t="shared" si="168"/>
        <v>3</v>
      </c>
      <c r="E2140" s="149">
        <f t="shared" si="168"/>
        <v>1</v>
      </c>
      <c r="F2140" s="150">
        <f t="shared" si="168"/>
        <v>19805.400000000001</v>
      </c>
      <c r="G2140" s="150">
        <f t="shared" si="168"/>
        <v>56971.7</v>
      </c>
      <c r="H2140" s="150">
        <f t="shared" si="168"/>
        <v>0</v>
      </c>
    </row>
    <row r="2141" spans="1:8" ht="18" hidden="1" customHeight="1" outlineLevel="1">
      <c r="A2141" s="3" t="s">
        <v>213</v>
      </c>
      <c r="B2141" s="148"/>
      <c r="C2141" s="149">
        <f t="shared" ref="C2141:H2141" si="169">SUMIFS(C$10:C$2124, $A$10:$A$2124, "Old Republic National Title Insurance Company")</f>
        <v>287</v>
      </c>
      <c r="D2141" s="149">
        <f t="shared" si="169"/>
        <v>79</v>
      </c>
      <c r="E2141" s="149">
        <f t="shared" si="169"/>
        <v>0</v>
      </c>
      <c r="F2141" s="150">
        <f t="shared" si="169"/>
        <v>871819</v>
      </c>
      <c r="G2141" s="150">
        <f t="shared" si="169"/>
        <v>685605</v>
      </c>
      <c r="H2141" s="150">
        <f t="shared" si="169"/>
        <v>71619</v>
      </c>
    </row>
    <row r="2142" spans="1:8" ht="18" hidden="1" customHeight="1" outlineLevel="1">
      <c r="A2142" s="3" t="s">
        <v>214</v>
      </c>
      <c r="B2142" s="148"/>
      <c r="C2142" s="149">
        <f t="shared" ref="C2142:H2142" si="170">SUMIFS(C$10:C$2124, $A$10:$A$2124, "Premier Land Title Insurance Company")</f>
        <v>34</v>
      </c>
      <c r="D2142" s="149">
        <f t="shared" si="170"/>
        <v>4</v>
      </c>
      <c r="E2142" s="149">
        <f t="shared" si="170"/>
        <v>16</v>
      </c>
      <c r="F2142" s="150">
        <f t="shared" si="170"/>
        <v>25000</v>
      </c>
      <c r="G2142" s="150">
        <f t="shared" si="170"/>
        <v>38590</v>
      </c>
      <c r="H2142" s="150">
        <f t="shared" si="170"/>
        <v>-10000</v>
      </c>
    </row>
    <row r="2143" spans="1:8" ht="18" hidden="1" customHeight="1" outlineLevel="1">
      <c r="A2143" s="3" t="s">
        <v>455</v>
      </c>
      <c r="B2143" s="148"/>
      <c r="C2143" s="149">
        <f t="shared" ref="C2143:H2143" si="171">SUMIFS(C$10:C$2124, $A$10:$A$2124, "Sierra Title Insurance Guaranty")</f>
        <v>4</v>
      </c>
      <c r="D2143" s="149">
        <f t="shared" si="171"/>
        <v>0</v>
      </c>
      <c r="E2143" s="149">
        <f t="shared" si="171"/>
        <v>2</v>
      </c>
      <c r="F2143" s="150">
        <f t="shared" si="171"/>
        <v>50000</v>
      </c>
      <c r="G2143" s="150">
        <f t="shared" si="171"/>
        <v>25000</v>
      </c>
      <c r="H2143" s="150">
        <f t="shared" si="171"/>
        <v>0</v>
      </c>
    </row>
    <row r="2144" spans="1:8" ht="18" hidden="1" customHeight="1" outlineLevel="1">
      <c r="A2144" s="3" t="s">
        <v>216</v>
      </c>
      <c r="B2144" s="148"/>
      <c r="C2144" s="149">
        <f t="shared" ref="C2144:H2144" si="172">SUMIFS(C$10:C$2124, $A$10:$A$2124, "Southwest Land Title Insurance Company")</f>
        <v>1</v>
      </c>
      <c r="D2144" s="149">
        <f t="shared" si="172"/>
        <v>0</v>
      </c>
      <c r="E2144" s="149">
        <f t="shared" si="172"/>
        <v>0</v>
      </c>
      <c r="F2144" s="150">
        <f t="shared" si="172"/>
        <v>0</v>
      </c>
      <c r="G2144" s="150">
        <f t="shared" si="172"/>
        <v>27000</v>
      </c>
      <c r="H2144" s="150">
        <f t="shared" si="172"/>
        <v>0</v>
      </c>
    </row>
    <row r="2145" spans="1:8" ht="18" hidden="1" customHeight="1" outlineLevel="1">
      <c r="A2145" s="3" t="s">
        <v>217</v>
      </c>
      <c r="B2145" s="148"/>
      <c r="C2145" s="149">
        <f t="shared" ref="C2145:H2145" si="173">SUMIFS(C$10:C$2124, $A$10:$A$2124, "Stewart Title Guaranty Company")</f>
        <v>171</v>
      </c>
      <c r="D2145" s="149">
        <f t="shared" si="173"/>
        <v>131</v>
      </c>
      <c r="E2145" s="149">
        <f t="shared" si="173"/>
        <v>4</v>
      </c>
      <c r="F2145" s="150">
        <f t="shared" si="173"/>
        <v>4856461</v>
      </c>
      <c r="G2145" s="150">
        <f t="shared" si="173"/>
        <v>2487165</v>
      </c>
      <c r="H2145" s="150">
        <f t="shared" si="173"/>
        <v>636086</v>
      </c>
    </row>
    <row r="2146" spans="1:8" ht="18" hidden="1" customHeight="1" outlineLevel="1">
      <c r="A2146" s="3" t="s">
        <v>218</v>
      </c>
      <c r="B2146" s="148"/>
      <c r="C2146" s="149">
        <f t="shared" ref="C2146:H2146" si="174">SUMIFS(C$10:C$2124, $A$10:$A$2124, "Title Resources Guaranty Company")</f>
        <v>492</v>
      </c>
      <c r="D2146" s="149">
        <f t="shared" si="174"/>
        <v>193</v>
      </c>
      <c r="E2146" s="149">
        <f t="shared" si="174"/>
        <v>38</v>
      </c>
      <c r="F2146" s="150">
        <f t="shared" si="174"/>
        <v>920503.19</v>
      </c>
      <c r="G2146" s="150">
        <f t="shared" si="174"/>
        <v>744503.45999999985</v>
      </c>
      <c r="H2146" s="150">
        <f t="shared" si="174"/>
        <v>113421.29000000001</v>
      </c>
    </row>
    <row r="2147" spans="1:8" ht="18" hidden="1" customHeight="1" outlineLevel="1">
      <c r="A2147" s="3" t="s">
        <v>219</v>
      </c>
      <c r="B2147" s="148"/>
      <c r="C2147" s="149">
        <f t="shared" ref="C2147:H2147" si="175">SUMIFS(C$10:C$2124, $A$10:$A$2124, "Westcor Land Title Insurance Company")</f>
        <v>80</v>
      </c>
      <c r="D2147" s="149">
        <f t="shared" si="175"/>
        <v>10</v>
      </c>
      <c r="E2147" s="149">
        <f t="shared" si="175"/>
        <v>0</v>
      </c>
      <c r="F2147" s="150">
        <f t="shared" si="175"/>
        <v>263464.47999999992</v>
      </c>
      <c r="G2147" s="150">
        <f t="shared" si="175"/>
        <v>-162072.69</v>
      </c>
      <c r="H2147" s="150">
        <f t="shared" si="175"/>
        <v>115841.01999999999</v>
      </c>
    </row>
    <row r="2148" spans="1:8" ht="18" hidden="1" customHeight="1" outlineLevel="1">
      <c r="A2148" s="3" t="s">
        <v>220</v>
      </c>
      <c r="B2148" s="148"/>
      <c r="C2148" s="149">
        <f t="shared" ref="C2148:H2148" si="176">SUMIFS(C$10:C$2124, $A$10:$A$2124, "WFG National Title Insurance Company")</f>
        <v>110</v>
      </c>
      <c r="D2148" s="149">
        <f t="shared" si="176"/>
        <v>96</v>
      </c>
      <c r="E2148" s="149">
        <f t="shared" si="176"/>
        <v>14</v>
      </c>
      <c r="F2148" s="150">
        <f t="shared" si="176"/>
        <v>573893</v>
      </c>
      <c r="G2148" s="150">
        <f t="shared" si="176"/>
        <v>1224056</v>
      </c>
      <c r="H2148" s="150">
        <f t="shared" si="176"/>
        <v>0</v>
      </c>
    </row>
    <row r="2149" spans="1:8" ht="18" customHeight="1" collapsed="1">
      <c r="A2149" s="3"/>
      <c r="B2149" s="148" t="s">
        <v>450</v>
      </c>
      <c r="C2149" s="152">
        <f>SUM(C2125:C2148)</f>
        <v>3605</v>
      </c>
      <c r="D2149" s="152">
        <f t="shared" ref="D2149:H2149" si="177">SUM(D2125:D2148)</f>
        <v>2351</v>
      </c>
      <c r="E2149" s="152">
        <f t="shared" si="177"/>
        <v>277</v>
      </c>
      <c r="F2149" s="153">
        <f t="shared" si="177"/>
        <v>17045723.73</v>
      </c>
      <c r="G2149" s="153">
        <f t="shared" si="177"/>
        <v>14837047.059999999</v>
      </c>
      <c r="H2149" s="154">
        <f t="shared" si="177"/>
        <v>941011.31</v>
      </c>
    </row>
    <row r="2150" spans="1:8" ht="18" customHeight="1"/>
    <row r="2151" spans="1:8" ht="18" customHeight="1"/>
    <row r="2152" spans="1:8" ht="18" customHeight="1"/>
    <row r="2153" spans="1:8" ht="18" customHeight="1"/>
    <row r="2154" spans="1:8" ht="18" customHeight="1"/>
    <row r="2155" spans="1:8" ht="18" customHeight="1"/>
    <row r="2156" spans="1:8" ht="18" customHeight="1"/>
    <row r="2157" spans="1:8" ht="18" customHeight="1"/>
    <row r="2158" spans="1:8" ht="18" customHeight="1"/>
    <row r="2159" spans="1:8" ht="18" customHeight="1"/>
    <row r="2160" spans="1:8" ht="18" customHeight="1"/>
    <row r="2161" ht="18" customHeight="1"/>
    <row r="2162" ht="18" customHeight="1"/>
    <row r="2163" ht="18" customHeight="1"/>
    <row r="2164" ht="18" customHeight="1"/>
    <row r="2165" ht="18" customHeight="1"/>
    <row r="2166" ht="18" customHeight="1"/>
    <row r="2167" ht="18" customHeight="1"/>
    <row r="2168" ht="18" customHeight="1"/>
    <row r="2169" ht="18" customHeight="1"/>
    <row r="2170" ht="18" customHeight="1"/>
    <row r="2171" ht="18" customHeight="1"/>
    <row r="2172" ht="18" customHeight="1"/>
    <row r="2173" ht="18" customHeight="1"/>
    <row r="2174" ht="18" customHeight="1"/>
  </sheetData>
  <sheetProtection insertRows="0" deleteRows="0" selectLockedCells="1" sort="0"/>
  <mergeCells count="5">
    <mergeCell ref="B1:H1"/>
    <mergeCell ref="B2:H2"/>
    <mergeCell ref="B3:H3"/>
    <mergeCell ref="B6:H6"/>
    <mergeCell ref="B5:H5"/>
  </mergeCells>
  <pageMargins left="0.75" right="0.75" top="1" bottom="1" header="0.5" footer="0.5"/>
  <pageSetup firstPageNumber="43" orientation="portrait" useFirstPageNumber="1" r:id="rId1"/>
  <headerFooter alignWithMargins="0">
    <oddFooter>&amp;C&amp;P</oddFooter>
  </headerFooter>
  <rowBreaks count="3" manualBreakCount="3">
    <brk id="659" min="1" max="7" man="1"/>
    <brk id="1360" min="1" max="7" man="1"/>
    <brk id="2044" min="1" max="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76D87-E971-4DE4-AACF-2E73CE02B49D}">
  <dimension ref="A1:H2324"/>
  <sheetViews>
    <sheetView showGridLines="0" zoomScaleNormal="100" workbookViewId="0">
      <selection activeCell="A8" sqref="A8"/>
    </sheetView>
  </sheetViews>
  <sheetFormatPr defaultRowHeight="15" outlineLevelRow="1"/>
  <cols>
    <col min="1" max="1" width="12.6640625" style="2" customWidth="1"/>
    <col min="2" max="2" width="14" style="2" customWidth="1"/>
    <col min="3" max="3" width="12.88671875" style="2" customWidth="1"/>
    <col min="4" max="4" width="12.6640625" style="2" customWidth="1"/>
    <col min="5" max="5" width="13.33203125" style="2" customWidth="1"/>
    <col min="6" max="6" width="12.109375" style="156" bestFit="1" customWidth="1"/>
    <col min="7" max="7" width="11.109375" style="156" customWidth="1"/>
    <col min="8" max="8" width="11.6640625" style="156" customWidth="1"/>
    <col min="9" max="254" width="8.88671875" style="2"/>
    <col min="255" max="255" width="12.6640625" style="2" customWidth="1"/>
    <col min="256" max="256" width="12.88671875" style="2" customWidth="1"/>
    <col min="257" max="257" width="12.6640625" style="2" customWidth="1"/>
    <col min="258" max="258" width="13.33203125" style="2" customWidth="1"/>
    <col min="259" max="259" width="11.109375" style="2" bestFit="1" customWidth="1"/>
    <col min="260" max="260" width="10.109375" style="2" bestFit="1" customWidth="1"/>
    <col min="261" max="261" width="11.6640625" style="2" customWidth="1"/>
    <col min="262" max="510" width="8.88671875" style="2"/>
    <col min="511" max="511" width="12.6640625" style="2" customWidth="1"/>
    <col min="512" max="512" width="12.88671875" style="2" customWidth="1"/>
    <col min="513" max="513" width="12.6640625" style="2" customWidth="1"/>
    <col min="514" max="514" width="13.33203125" style="2" customWidth="1"/>
    <col min="515" max="515" width="11.109375" style="2" bestFit="1" customWidth="1"/>
    <col min="516" max="516" width="10.109375" style="2" bestFit="1" customWidth="1"/>
    <col min="517" max="517" width="11.6640625" style="2" customWidth="1"/>
    <col min="518" max="766" width="8.88671875" style="2"/>
    <col min="767" max="767" width="12.6640625" style="2" customWidth="1"/>
    <col min="768" max="768" width="12.88671875" style="2" customWidth="1"/>
    <col min="769" max="769" width="12.6640625" style="2" customWidth="1"/>
    <col min="770" max="770" width="13.33203125" style="2" customWidth="1"/>
    <col min="771" max="771" width="11.109375" style="2" bestFit="1" customWidth="1"/>
    <col min="772" max="772" width="10.109375" style="2" bestFit="1" customWidth="1"/>
    <col min="773" max="773" width="11.6640625" style="2" customWidth="1"/>
    <col min="774" max="1022" width="8.88671875" style="2"/>
    <col min="1023" max="1023" width="12.6640625" style="2" customWidth="1"/>
    <col min="1024" max="1024" width="12.88671875" style="2" customWidth="1"/>
    <col min="1025" max="1025" width="12.6640625" style="2" customWidth="1"/>
    <col min="1026" max="1026" width="13.33203125" style="2" customWidth="1"/>
    <col min="1027" max="1027" width="11.109375" style="2" bestFit="1" customWidth="1"/>
    <col min="1028" max="1028" width="10.109375" style="2" bestFit="1" customWidth="1"/>
    <col min="1029" max="1029" width="11.6640625" style="2" customWidth="1"/>
    <col min="1030" max="1278" width="8.88671875" style="2"/>
    <col min="1279" max="1279" width="12.6640625" style="2" customWidth="1"/>
    <col min="1280" max="1280" width="12.88671875" style="2" customWidth="1"/>
    <col min="1281" max="1281" width="12.6640625" style="2" customWidth="1"/>
    <col min="1282" max="1282" width="13.33203125" style="2" customWidth="1"/>
    <col min="1283" max="1283" width="11.109375" style="2" bestFit="1" customWidth="1"/>
    <col min="1284" max="1284" width="10.109375" style="2" bestFit="1" customWidth="1"/>
    <col min="1285" max="1285" width="11.6640625" style="2" customWidth="1"/>
    <col min="1286" max="1534" width="8.88671875" style="2"/>
    <col min="1535" max="1535" width="12.6640625" style="2" customWidth="1"/>
    <col min="1536" max="1536" width="12.88671875" style="2" customWidth="1"/>
    <col min="1537" max="1537" width="12.6640625" style="2" customWidth="1"/>
    <col min="1538" max="1538" width="13.33203125" style="2" customWidth="1"/>
    <col min="1539" max="1539" width="11.109375" style="2" bestFit="1" customWidth="1"/>
    <col min="1540" max="1540" width="10.109375" style="2" bestFit="1" customWidth="1"/>
    <col min="1541" max="1541" width="11.6640625" style="2" customWidth="1"/>
    <col min="1542" max="1790" width="8.88671875" style="2"/>
    <col min="1791" max="1791" width="12.6640625" style="2" customWidth="1"/>
    <col min="1792" max="1792" width="12.88671875" style="2" customWidth="1"/>
    <col min="1793" max="1793" width="12.6640625" style="2" customWidth="1"/>
    <col min="1794" max="1794" width="13.33203125" style="2" customWidth="1"/>
    <col min="1795" max="1795" width="11.109375" style="2" bestFit="1" customWidth="1"/>
    <col min="1796" max="1796" width="10.109375" style="2" bestFit="1" customWidth="1"/>
    <col min="1797" max="1797" width="11.6640625" style="2" customWidth="1"/>
    <col min="1798" max="2046" width="8.88671875" style="2"/>
    <col min="2047" max="2047" width="12.6640625" style="2" customWidth="1"/>
    <col min="2048" max="2048" width="12.88671875" style="2" customWidth="1"/>
    <col min="2049" max="2049" width="12.6640625" style="2" customWidth="1"/>
    <col min="2050" max="2050" width="13.33203125" style="2" customWidth="1"/>
    <col min="2051" max="2051" width="11.109375" style="2" bestFit="1" customWidth="1"/>
    <col min="2052" max="2052" width="10.109375" style="2" bestFit="1" customWidth="1"/>
    <col min="2053" max="2053" width="11.6640625" style="2" customWidth="1"/>
    <col min="2054" max="2302" width="8.88671875" style="2"/>
    <col min="2303" max="2303" width="12.6640625" style="2" customWidth="1"/>
    <col min="2304" max="2304" width="12.88671875" style="2" customWidth="1"/>
    <col min="2305" max="2305" width="12.6640625" style="2" customWidth="1"/>
    <col min="2306" max="2306" width="13.33203125" style="2" customWidth="1"/>
    <col min="2307" max="2307" width="11.109375" style="2" bestFit="1" customWidth="1"/>
    <col min="2308" max="2308" width="10.109375" style="2" bestFit="1" customWidth="1"/>
    <col min="2309" max="2309" width="11.6640625" style="2" customWidth="1"/>
    <col min="2310" max="2558" width="8.88671875" style="2"/>
    <col min="2559" max="2559" width="12.6640625" style="2" customWidth="1"/>
    <col min="2560" max="2560" width="12.88671875" style="2" customWidth="1"/>
    <col min="2561" max="2561" width="12.6640625" style="2" customWidth="1"/>
    <col min="2562" max="2562" width="13.33203125" style="2" customWidth="1"/>
    <col min="2563" max="2563" width="11.109375" style="2" bestFit="1" customWidth="1"/>
    <col min="2564" max="2564" width="10.109375" style="2" bestFit="1" customWidth="1"/>
    <col min="2565" max="2565" width="11.6640625" style="2" customWidth="1"/>
    <col min="2566" max="2814" width="8.88671875" style="2"/>
    <col min="2815" max="2815" width="12.6640625" style="2" customWidth="1"/>
    <col min="2816" max="2816" width="12.88671875" style="2" customWidth="1"/>
    <col min="2817" max="2817" width="12.6640625" style="2" customWidth="1"/>
    <col min="2818" max="2818" width="13.33203125" style="2" customWidth="1"/>
    <col min="2819" max="2819" width="11.109375" style="2" bestFit="1" customWidth="1"/>
    <col min="2820" max="2820" width="10.109375" style="2" bestFit="1" customWidth="1"/>
    <col min="2821" max="2821" width="11.6640625" style="2" customWidth="1"/>
    <col min="2822" max="3070" width="8.88671875" style="2"/>
    <col min="3071" max="3071" width="12.6640625" style="2" customWidth="1"/>
    <col min="3072" max="3072" width="12.88671875" style="2" customWidth="1"/>
    <col min="3073" max="3073" width="12.6640625" style="2" customWidth="1"/>
    <col min="3074" max="3074" width="13.33203125" style="2" customWidth="1"/>
    <col min="3075" max="3075" width="11.109375" style="2" bestFit="1" customWidth="1"/>
    <col min="3076" max="3076" width="10.109375" style="2" bestFit="1" customWidth="1"/>
    <col min="3077" max="3077" width="11.6640625" style="2" customWidth="1"/>
    <col min="3078" max="3326" width="8.88671875" style="2"/>
    <col min="3327" max="3327" width="12.6640625" style="2" customWidth="1"/>
    <col min="3328" max="3328" width="12.88671875" style="2" customWidth="1"/>
    <col min="3329" max="3329" width="12.6640625" style="2" customWidth="1"/>
    <col min="3330" max="3330" width="13.33203125" style="2" customWidth="1"/>
    <col min="3331" max="3331" width="11.109375" style="2" bestFit="1" customWidth="1"/>
    <col min="3332" max="3332" width="10.109375" style="2" bestFit="1" customWidth="1"/>
    <col min="3333" max="3333" width="11.6640625" style="2" customWidth="1"/>
    <col min="3334" max="3582" width="8.88671875" style="2"/>
    <col min="3583" max="3583" width="12.6640625" style="2" customWidth="1"/>
    <col min="3584" max="3584" width="12.88671875" style="2" customWidth="1"/>
    <col min="3585" max="3585" width="12.6640625" style="2" customWidth="1"/>
    <col min="3586" max="3586" width="13.33203125" style="2" customWidth="1"/>
    <col min="3587" max="3587" width="11.109375" style="2" bestFit="1" customWidth="1"/>
    <col min="3588" max="3588" width="10.109375" style="2" bestFit="1" customWidth="1"/>
    <col min="3589" max="3589" width="11.6640625" style="2" customWidth="1"/>
    <col min="3590" max="3838" width="8.88671875" style="2"/>
    <col min="3839" max="3839" width="12.6640625" style="2" customWidth="1"/>
    <col min="3840" max="3840" width="12.88671875" style="2" customWidth="1"/>
    <col min="3841" max="3841" width="12.6640625" style="2" customWidth="1"/>
    <col min="3842" max="3842" width="13.33203125" style="2" customWidth="1"/>
    <col min="3843" max="3843" width="11.109375" style="2" bestFit="1" customWidth="1"/>
    <col min="3844" max="3844" width="10.109375" style="2" bestFit="1" customWidth="1"/>
    <col min="3845" max="3845" width="11.6640625" style="2" customWidth="1"/>
    <col min="3846" max="4094" width="8.88671875" style="2"/>
    <col min="4095" max="4095" width="12.6640625" style="2" customWidth="1"/>
    <col min="4096" max="4096" width="12.88671875" style="2" customWidth="1"/>
    <col min="4097" max="4097" width="12.6640625" style="2" customWidth="1"/>
    <col min="4098" max="4098" width="13.33203125" style="2" customWidth="1"/>
    <col min="4099" max="4099" width="11.109375" style="2" bestFit="1" customWidth="1"/>
    <col min="4100" max="4100" width="10.109375" style="2" bestFit="1" customWidth="1"/>
    <col min="4101" max="4101" width="11.6640625" style="2" customWidth="1"/>
    <col min="4102" max="4350" width="8.88671875" style="2"/>
    <col min="4351" max="4351" width="12.6640625" style="2" customWidth="1"/>
    <col min="4352" max="4352" width="12.88671875" style="2" customWidth="1"/>
    <col min="4353" max="4353" width="12.6640625" style="2" customWidth="1"/>
    <col min="4354" max="4354" width="13.33203125" style="2" customWidth="1"/>
    <col min="4355" max="4355" width="11.109375" style="2" bestFit="1" customWidth="1"/>
    <col min="4356" max="4356" width="10.109375" style="2" bestFit="1" customWidth="1"/>
    <col min="4357" max="4357" width="11.6640625" style="2" customWidth="1"/>
    <col min="4358" max="4606" width="8.88671875" style="2"/>
    <col min="4607" max="4607" width="12.6640625" style="2" customWidth="1"/>
    <col min="4608" max="4608" width="12.88671875" style="2" customWidth="1"/>
    <col min="4609" max="4609" width="12.6640625" style="2" customWidth="1"/>
    <col min="4610" max="4610" width="13.33203125" style="2" customWidth="1"/>
    <col min="4611" max="4611" width="11.109375" style="2" bestFit="1" customWidth="1"/>
    <col min="4612" max="4612" width="10.109375" style="2" bestFit="1" customWidth="1"/>
    <col min="4613" max="4613" width="11.6640625" style="2" customWidth="1"/>
    <col min="4614" max="4862" width="8.88671875" style="2"/>
    <col min="4863" max="4863" width="12.6640625" style="2" customWidth="1"/>
    <col min="4864" max="4864" width="12.88671875" style="2" customWidth="1"/>
    <col min="4865" max="4865" width="12.6640625" style="2" customWidth="1"/>
    <col min="4866" max="4866" width="13.33203125" style="2" customWidth="1"/>
    <col min="4867" max="4867" width="11.109375" style="2" bestFit="1" customWidth="1"/>
    <col min="4868" max="4868" width="10.109375" style="2" bestFit="1" customWidth="1"/>
    <col min="4869" max="4869" width="11.6640625" style="2" customWidth="1"/>
    <col min="4870" max="5118" width="8.88671875" style="2"/>
    <col min="5119" max="5119" width="12.6640625" style="2" customWidth="1"/>
    <col min="5120" max="5120" width="12.88671875" style="2" customWidth="1"/>
    <col min="5121" max="5121" width="12.6640625" style="2" customWidth="1"/>
    <col min="5122" max="5122" width="13.33203125" style="2" customWidth="1"/>
    <col min="5123" max="5123" width="11.109375" style="2" bestFit="1" customWidth="1"/>
    <col min="5124" max="5124" width="10.109375" style="2" bestFit="1" customWidth="1"/>
    <col min="5125" max="5125" width="11.6640625" style="2" customWidth="1"/>
    <col min="5126" max="5374" width="8.88671875" style="2"/>
    <col min="5375" max="5375" width="12.6640625" style="2" customWidth="1"/>
    <col min="5376" max="5376" width="12.88671875" style="2" customWidth="1"/>
    <col min="5377" max="5377" width="12.6640625" style="2" customWidth="1"/>
    <col min="5378" max="5378" width="13.33203125" style="2" customWidth="1"/>
    <col min="5379" max="5379" width="11.109375" style="2" bestFit="1" customWidth="1"/>
    <col min="5380" max="5380" width="10.109375" style="2" bestFit="1" customWidth="1"/>
    <col min="5381" max="5381" width="11.6640625" style="2" customWidth="1"/>
    <col min="5382" max="5630" width="8.88671875" style="2"/>
    <col min="5631" max="5631" width="12.6640625" style="2" customWidth="1"/>
    <col min="5632" max="5632" width="12.88671875" style="2" customWidth="1"/>
    <col min="5633" max="5633" width="12.6640625" style="2" customWidth="1"/>
    <col min="5634" max="5634" width="13.33203125" style="2" customWidth="1"/>
    <col min="5635" max="5635" width="11.109375" style="2" bestFit="1" customWidth="1"/>
    <col min="5636" max="5636" width="10.109375" style="2" bestFit="1" customWidth="1"/>
    <col min="5637" max="5637" width="11.6640625" style="2" customWidth="1"/>
    <col min="5638" max="5886" width="8.88671875" style="2"/>
    <col min="5887" max="5887" width="12.6640625" style="2" customWidth="1"/>
    <col min="5888" max="5888" width="12.88671875" style="2" customWidth="1"/>
    <col min="5889" max="5889" width="12.6640625" style="2" customWidth="1"/>
    <col min="5890" max="5890" width="13.33203125" style="2" customWidth="1"/>
    <col min="5891" max="5891" width="11.109375" style="2" bestFit="1" customWidth="1"/>
    <col min="5892" max="5892" width="10.109375" style="2" bestFit="1" customWidth="1"/>
    <col min="5893" max="5893" width="11.6640625" style="2" customWidth="1"/>
    <col min="5894" max="6142" width="8.88671875" style="2"/>
    <col min="6143" max="6143" width="12.6640625" style="2" customWidth="1"/>
    <col min="6144" max="6144" width="12.88671875" style="2" customWidth="1"/>
    <col min="6145" max="6145" width="12.6640625" style="2" customWidth="1"/>
    <col min="6146" max="6146" width="13.33203125" style="2" customWidth="1"/>
    <col min="6147" max="6147" width="11.109375" style="2" bestFit="1" customWidth="1"/>
    <col min="6148" max="6148" width="10.109375" style="2" bestFit="1" customWidth="1"/>
    <col min="6149" max="6149" width="11.6640625" style="2" customWidth="1"/>
    <col min="6150" max="6398" width="8.88671875" style="2"/>
    <col min="6399" max="6399" width="12.6640625" style="2" customWidth="1"/>
    <col min="6400" max="6400" width="12.88671875" style="2" customWidth="1"/>
    <col min="6401" max="6401" width="12.6640625" style="2" customWidth="1"/>
    <col min="6402" max="6402" width="13.33203125" style="2" customWidth="1"/>
    <col min="6403" max="6403" width="11.109375" style="2" bestFit="1" customWidth="1"/>
    <col min="6404" max="6404" width="10.109375" style="2" bestFit="1" customWidth="1"/>
    <col min="6405" max="6405" width="11.6640625" style="2" customWidth="1"/>
    <col min="6406" max="6654" width="8.88671875" style="2"/>
    <col min="6655" max="6655" width="12.6640625" style="2" customWidth="1"/>
    <col min="6656" max="6656" width="12.88671875" style="2" customWidth="1"/>
    <col min="6657" max="6657" width="12.6640625" style="2" customWidth="1"/>
    <col min="6658" max="6658" width="13.33203125" style="2" customWidth="1"/>
    <col min="6659" max="6659" width="11.109375" style="2" bestFit="1" customWidth="1"/>
    <col min="6660" max="6660" width="10.109375" style="2" bestFit="1" customWidth="1"/>
    <col min="6661" max="6661" width="11.6640625" style="2" customWidth="1"/>
    <col min="6662" max="6910" width="8.88671875" style="2"/>
    <col min="6911" max="6911" width="12.6640625" style="2" customWidth="1"/>
    <col min="6912" max="6912" width="12.88671875" style="2" customWidth="1"/>
    <col min="6913" max="6913" width="12.6640625" style="2" customWidth="1"/>
    <col min="6914" max="6914" width="13.33203125" style="2" customWidth="1"/>
    <col min="6915" max="6915" width="11.109375" style="2" bestFit="1" customWidth="1"/>
    <col min="6916" max="6916" width="10.109375" style="2" bestFit="1" customWidth="1"/>
    <col min="6917" max="6917" width="11.6640625" style="2" customWidth="1"/>
    <col min="6918" max="7166" width="8.88671875" style="2"/>
    <col min="7167" max="7167" width="12.6640625" style="2" customWidth="1"/>
    <col min="7168" max="7168" width="12.88671875" style="2" customWidth="1"/>
    <col min="7169" max="7169" width="12.6640625" style="2" customWidth="1"/>
    <col min="7170" max="7170" width="13.33203125" style="2" customWidth="1"/>
    <col min="7171" max="7171" width="11.109375" style="2" bestFit="1" customWidth="1"/>
    <col min="7172" max="7172" width="10.109375" style="2" bestFit="1" customWidth="1"/>
    <col min="7173" max="7173" width="11.6640625" style="2" customWidth="1"/>
    <col min="7174" max="7422" width="8.88671875" style="2"/>
    <col min="7423" max="7423" width="12.6640625" style="2" customWidth="1"/>
    <col min="7424" max="7424" width="12.88671875" style="2" customWidth="1"/>
    <col min="7425" max="7425" width="12.6640625" style="2" customWidth="1"/>
    <col min="7426" max="7426" width="13.33203125" style="2" customWidth="1"/>
    <col min="7427" max="7427" width="11.109375" style="2" bestFit="1" customWidth="1"/>
    <col min="7428" max="7428" width="10.109375" style="2" bestFit="1" customWidth="1"/>
    <col min="7429" max="7429" width="11.6640625" style="2" customWidth="1"/>
    <col min="7430" max="7678" width="8.88671875" style="2"/>
    <col min="7679" max="7679" width="12.6640625" style="2" customWidth="1"/>
    <col min="7680" max="7680" width="12.88671875" style="2" customWidth="1"/>
    <col min="7681" max="7681" width="12.6640625" style="2" customWidth="1"/>
    <col min="7682" max="7682" width="13.33203125" style="2" customWidth="1"/>
    <col min="7683" max="7683" width="11.109375" style="2" bestFit="1" customWidth="1"/>
    <col min="7684" max="7684" width="10.109375" style="2" bestFit="1" customWidth="1"/>
    <col min="7685" max="7685" width="11.6640625" style="2" customWidth="1"/>
    <col min="7686" max="7934" width="8.88671875" style="2"/>
    <col min="7935" max="7935" width="12.6640625" style="2" customWidth="1"/>
    <col min="7936" max="7936" width="12.88671875" style="2" customWidth="1"/>
    <col min="7937" max="7937" width="12.6640625" style="2" customWidth="1"/>
    <col min="7938" max="7938" width="13.33203125" style="2" customWidth="1"/>
    <col min="7939" max="7939" width="11.109375" style="2" bestFit="1" customWidth="1"/>
    <col min="7940" max="7940" width="10.109375" style="2" bestFit="1" customWidth="1"/>
    <col min="7941" max="7941" width="11.6640625" style="2" customWidth="1"/>
    <col min="7942" max="8190" width="8.88671875" style="2"/>
    <col min="8191" max="8191" width="12.6640625" style="2" customWidth="1"/>
    <col min="8192" max="8192" width="12.88671875" style="2" customWidth="1"/>
    <col min="8193" max="8193" width="12.6640625" style="2" customWidth="1"/>
    <col min="8194" max="8194" width="13.33203125" style="2" customWidth="1"/>
    <col min="8195" max="8195" width="11.109375" style="2" bestFit="1" customWidth="1"/>
    <col min="8196" max="8196" width="10.109375" style="2" bestFit="1" customWidth="1"/>
    <col min="8197" max="8197" width="11.6640625" style="2" customWidth="1"/>
    <col min="8198" max="8446" width="8.88671875" style="2"/>
    <col min="8447" max="8447" width="12.6640625" style="2" customWidth="1"/>
    <col min="8448" max="8448" width="12.88671875" style="2" customWidth="1"/>
    <col min="8449" max="8449" width="12.6640625" style="2" customWidth="1"/>
    <col min="8450" max="8450" width="13.33203125" style="2" customWidth="1"/>
    <col min="8451" max="8451" width="11.109375" style="2" bestFit="1" customWidth="1"/>
    <col min="8452" max="8452" width="10.109375" style="2" bestFit="1" customWidth="1"/>
    <col min="8453" max="8453" width="11.6640625" style="2" customWidth="1"/>
    <col min="8454" max="8702" width="8.88671875" style="2"/>
    <col min="8703" max="8703" width="12.6640625" style="2" customWidth="1"/>
    <col min="8704" max="8704" width="12.88671875" style="2" customWidth="1"/>
    <col min="8705" max="8705" width="12.6640625" style="2" customWidth="1"/>
    <col min="8706" max="8706" width="13.33203125" style="2" customWidth="1"/>
    <col min="8707" max="8707" width="11.109375" style="2" bestFit="1" customWidth="1"/>
    <col min="8708" max="8708" width="10.109375" style="2" bestFit="1" customWidth="1"/>
    <col min="8709" max="8709" width="11.6640625" style="2" customWidth="1"/>
    <col min="8710" max="8958" width="8.88671875" style="2"/>
    <col min="8959" max="8959" width="12.6640625" style="2" customWidth="1"/>
    <col min="8960" max="8960" width="12.88671875" style="2" customWidth="1"/>
    <col min="8961" max="8961" width="12.6640625" style="2" customWidth="1"/>
    <col min="8962" max="8962" width="13.33203125" style="2" customWidth="1"/>
    <col min="8963" max="8963" width="11.109375" style="2" bestFit="1" customWidth="1"/>
    <col min="8964" max="8964" width="10.109375" style="2" bestFit="1" customWidth="1"/>
    <col min="8965" max="8965" width="11.6640625" style="2" customWidth="1"/>
    <col min="8966" max="9214" width="8.88671875" style="2"/>
    <col min="9215" max="9215" width="12.6640625" style="2" customWidth="1"/>
    <col min="9216" max="9216" width="12.88671875" style="2" customWidth="1"/>
    <col min="9217" max="9217" width="12.6640625" style="2" customWidth="1"/>
    <col min="9218" max="9218" width="13.33203125" style="2" customWidth="1"/>
    <col min="9219" max="9219" width="11.109375" style="2" bestFit="1" customWidth="1"/>
    <col min="9220" max="9220" width="10.109375" style="2" bestFit="1" customWidth="1"/>
    <col min="9221" max="9221" width="11.6640625" style="2" customWidth="1"/>
    <col min="9222" max="9470" width="8.88671875" style="2"/>
    <col min="9471" max="9471" width="12.6640625" style="2" customWidth="1"/>
    <col min="9472" max="9472" width="12.88671875" style="2" customWidth="1"/>
    <col min="9473" max="9473" width="12.6640625" style="2" customWidth="1"/>
    <col min="9474" max="9474" width="13.33203125" style="2" customWidth="1"/>
    <col min="9475" max="9475" width="11.109375" style="2" bestFit="1" customWidth="1"/>
    <col min="9476" max="9476" width="10.109375" style="2" bestFit="1" customWidth="1"/>
    <col min="9477" max="9477" width="11.6640625" style="2" customWidth="1"/>
    <col min="9478" max="9726" width="8.88671875" style="2"/>
    <col min="9727" max="9727" width="12.6640625" style="2" customWidth="1"/>
    <col min="9728" max="9728" width="12.88671875" style="2" customWidth="1"/>
    <col min="9729" max="9729" width="12.6640625" style="2" customWidth="1"/>
    <col min="9730" max="9730" width="13.33203125" style="2" customWidth="1"/>
    <col min="9731" max="9731" width="11.109375" style="2" bestFit="1" customWidth="1"/>
    <col min="9732" max="9732" width="10.109375" style="2" bestFit="1" customWidth="1"/>
    <col min="9733" max="9733" width="11.6640625" style="2" customWidth="1"/>
    <col min="9734" max="9982" width="8.88671875" style="2"/>
    <col min="9983" max="9983" width="12.6640625" style="2" customWidth="1"/>
    <col min="9984" max="9984" width="12.88671875" style="2" customWidth="1"/>
    <col min="9985" max="9985" width="12.6640625" style="2" customWidth="1"/>
    <col min="9986" max="9986" width="13.33203125" style="2" customWidth="1"/>
    <col min="9987" max="9987" width="11.109375" style="2" bestFit="1" customWidth="1"/>
    <col min="9988" max="9988" width="10.109375" style="2" bestFit="1" customWidth="1"/>
    <col min="9989" max="9989" width="11.6640625" style="2" customWidth="1"/>
    <col min="9990" max="10238" width="8.88671875" style="2"/>
    <col min="10239" max="10239" width="12.6640625" style="2" customWidth="1"/>
    <col min="10240" max="10240" width="12.88671875" style="2" customWidth="1"/>
    <col min="10241" max="10241" width="12.6640625" style="2" customWidth="1"/>
    <col min="10242" max="10242" width="13.33203125" style="2" customWidth="1"/>
    <col min="10243" max="10243" width="11.109375" style="2" bestFit="1" customWidth="1"/>
    <col min="10244" max="10244" width="10.109375" style="2" bestFit="1" customWidth="1"/>
    <col min="10245" max="10245" width="11.6640625" style="2" customWidth="1"/>
    <col min="10246" max="10494" width="8.88671875" style="2"/>
    <col min="10495" max="10495" width="12.6640625" style="2" customWidth="1"/>
    <col min="10496" max="10496" width="12.88671875" style="2" customWidth="1"/>
    <col min="10497" max="10497" width="12.6640625" style="2" customWidth="1"/>
    <col min="10498" max="10498" width="13.33203125" style="2" customWidth="1"/>
    <col min="10499" max="10499" width="11.109375" style="2" bestFit="1" customWidth="1"/>
    <col min="10500" max="10500" width="10.109375" style="2" bestFit="1" customWidth="1"/>
    <col min="10501" max="10501" width="11.6640625" style="2" customWidth="1"/>
    <col min="10502" max="10750" width="8.88671875" style="2"/>
    <col min="10751" max="10751" width="12.6640625" style="2" customWidth="1"/>
    <col min="10752" max="10752" width="12.88671875" style="2" customWidth="1"/>
    <col min="10753" max="10753" width="12.6640625" style="2" customWidth="1"/>
    <col min="10754" max="10754" width="13.33203125" style="2" customWidth="1"/>
    <col min="10755" max="10755" width="11.109375" style="2" bestFit="1" customWidth="1"/>
    <col min="10756" max="10756" width="10.109375" style="2" bestFit="1" customWidth="1"/>
    <col min="10757" max="10757" width="11.6640625" style="2" customWidth="1"/>
    <col min="10758" max="11006" width="8.88671875" style="2"/>
    <col min="11007" max="11007" width="12.6640625" style="2" customWidth="1"/>
    <col min="11008" max="11008" width="12.88671875" style="2" customWidth="1"/>
    <col min="11009" max="11009" width="12.6640625" style="2" customWidth="1"/>
    <col min="11010" max="11010" width="13.33203125" style="2" customWidth="1"/>
    <col min="11011" max="11011" width="11.109375" style="2" bestFit="1" customWidth="1"/>
    <col min="11012" max="11012" width="10.109375" style="2" bestFit="1" customWidth="1"/>
    <col min="11013" max="11013" width="11.6640625" style="2" customWidth="1"/>
    <col min="11014" max="11262" width="8.88671875" style="2"/>
    <col min="11263" max="11263" width="12.6640625" style="2" customWidth="1"/>
    <col min="11264" max="11264" width="12.88671875" style="2" customWidth="1"/>
    <col min="11265" max="11265" width="12.6640625" style="2" customWidth="1"/>
    <col min="11266" max="11266" width="13.33203125" style="2" customWidth="1"/>
    <col min="11267" max="11267" width="11.109375" style="2" bestFit="1" customWidth="1"/>
    <col min="11268" max="11268" width="10.109375" style="2" bestFit="1" customWidth="1"/>
    <col min="11269" max="11269" width="11.6640625" style="2" customWidth="1"/>
    <col min="11270" max="11518" width="8.88671875" style="2"/>
    <col min="11519" max="11519" width="12.6640625" style="2" customWidth="1"/>
    <col min="11520" max="11520" width="12.88671875" style="2" customWidth="1"/>
    <col min="11521" max="11521" width="12.6640625" style="2" customWidth="1"/>
    <col min="11522" max="11522" width="13.33203125" style="2" customWidth="1"/>
    <col min="11523" max="11523" width="11.109375" style="2" bestFit="1" customWidth="1"/>
    <col min="11524" max="11524" width="10.109375" style="2" bestFit="1" customWidth="1"/>
    <col min="11525" max="11525" width="11.6640625" style="2" customWidth="1"/>
    <col min="11526" max="11774" width="8.88671875" style="2"/>
    <col min="11775" max="11775" width="12.6640625" style="2" customWidth="1"/>
    <col min="11776" max="11776" width="12.88671875" style="2" customWidth="1"/>
    <col min="11777" max="11777" width="12.6640625" style="2" customWidth="1"/>
    <col min="11778" max="11778" width="13.33203125" style="2" customWidth="1"/>
    <col min="11779" max="11779" width="11.109375" style="2" bestFit="1" customWidth="1"/>
    <col min="11780" max="11780" width="10.109375" style="2" bestFit="1" customWidth="1"/>
    <col min="11781" max="11781" width="11.6640625" style="2" customWidth="1"/>
    <col min="11782" max="12030" width="8.88671875" style="2"/>
    <col min="12031" max="12031" width="12.6640625" style="2" customWidth="1"/>
    <col min="12032" max="12032" width="12.88671875" style="2" customWidth="1"/>
    <col min="12033" max="12033" width="12.6640625" style="2" customWidth="1"/>
    <col min="12034" max="12034" width="13.33203125" style="2" customWidth="1"/>
    <col min="12035" max="12035" width="11.109375" style="2" bestFit="1" customWidth="1"/>
    <col min="12036" max="12036" width="10.109375" style="2" bestFit="1" customWidth="1"/>
    <col min="12037" max="12037" width="11.6640625" style="2" customWidth="1"/>
    <col min="12038" max="12286" width="8.88671875" style="2"/>
    <col min="12287" max="12287" width="12.6640625" style="2" customWidth="1"/>
    <col min="12288" max="12288" width="12.88671875" style="2" customWidth="1"/>
    <col min="12289" max="12289" width="12.6640625" style="2" customWidth="1"/>
    <col min="12290" max="12290" width="13.33203125" style="2" customWidth="1"/>
    <col min="12291" max="12291" width="11.109375" style="2" bestFit="1" customWidth="1"/>
    <col min="12292" max="12292" width="10.109375" style="2" bestFit="1" customWidth="1"/>
    <col min="12293" max="12293" width="11.6640625" style="2" customWidth="1"/>
    <col min="12294" max="12542" width="8.88671875" style="2"/>
    <col min="12543" max="12543" width="12.6640625" style="2" customWidth="1"/>
    <col min="12544" max="12544" width="12.88671875" style="2" customWidth="1"/>
    <col min="12545" max="12545" width="12.6640625" style="2" customWidth="1"/>
    <col min="12546" max="12546" width="13.33203125" style="2" customWidth="1"/>
    <col min="12547" max="12547" width="11.109375" style="2" bestFit="1" customWidth="1"/>
    <col min="12548" max="12548" width="10.109375" style="2" bestFit="1" customWidth="1"/>
    <col min="12549" max="12549" width="11.6640625" style="2" customWidth="1"/>
    <col min="12550" max="12798" width="8.88671875" style="2"/>
    <col min="12799" max="12799" width="12.6640625" style="2" customWidth="1"/>
    <col min="12800" max="12800" width="12.88671875" style="2" customWidth="1"/>
    <col min="12801" max="12801" width="12.6640625" style="2" customWidth="1"/>
    <col min="12802" max="12802" width="13.33203125" style="2" customWidth="1"/>
    <col min="12803" max="12803" width="11.109375" style="2" bestFit="1" customWidth="1"/>
    <col min="12804" max="12804" width="10.109375" style="2" bestFit="1" customWidth="1"/>
    <col min="12805" max="12805" width="11.6640625" style="2" customWidth="1"/>
    <col min="12806" max="13054" width="8.88671875" style="2"/>
    <col min="13055" max="13055" width="12.6640625" style="2" customWidth="1"/>
    <col min="13056" max="13056" width="12.88671875" style="2" customWidth="1"/>
    <col min="13057" max="13057" width="12.6640625" style="2" customWidth="1"/>
    <col min="13058" max="13058" width="13.33203125" style="2" customWidth="1"/>
    <col min="13059" max="13059" width="11.109375" style="2" bestFit="1" customWidth="1"/>
    <col min="13060" max="13060" width="10.109375" style="2" bestFit="1" customWidth="1"/>
    <col min="13061" max="13061" width="11.6640625" style="2" customWidth="1"/>
    <col min="13062" max="13310" width="8.88671875" style="2"/>
    <col min="13311" max="13311" width="12.6640625" style="2" customWidth="1"/>
    <col min="13312" max="13312" width="12.88671875" style="2" customWidth="1"/>
    <col min="13313" max="13313" width="12.6640625" style="2" customWidth="1"/>
    <col min="13314" max="13314" width="13.33203125" style="2" customWidth="1"/>
    <col min="13315" max="13315" width="11.109375" style="2" bestFit="1" customWidth="1"/>
    <col min="13316" max="13316" width="10.109375" style="2" bestFit="1" customWidth="1"/>
    <col min="13317" max="13317" width="11.6640625" style="2" customWidth="1"/>
    <col min="13318" max="13566" width="8.88671875" style="2"/>
    <col min="13567" max="13567" width="12.6640625" style="2" customWidth="1"/>
    <col min="13568" max="13568" width="12.88671875" style="2" customWidth="1"/>
    <col min="13569" max="13569" width="12.6640625" style="2" customWidth="1"/>
    <col min="13570" max="13570" width="13.33203125" style="2" customWidth="1"/>
    <col min="13571" max="13571" width="11.109375" style="2" bestFit="1" customWidth="1"/>
    <col min="13572" max="13572" width="10.109375" style="2" bestFit="1" customWidth="1"/>
    <col min="13573" max="13573" width="11.6640625" style="2" customWidth="1"/>
    <col min="13574" max="13822" width="8.88671875" style="2"/>
    <col min="13823" max="13823" width="12.6640625" style="2" customWidth="1"/>
    <col min="13824" max="13824" width="12.88671875" style="2" customWidth="1"/>
    <col min="13825" max="13825" width="12.6640625" style="2" customWidth="1"/>
    <col min="13826" max="13826" width="13.33203125" style="2" customWidth="1"/>
    <col min="13827" max="13827" width="11.109375" style="2" bestFit="1" customWidth="1"/>
    <col min="13828" max="13828" width="10.109375" style="2" bestFit="1" customWidth="1"/>
    <col min="13829" max="13829" width="11.6640625" style="2" customWidth="1"/>
    <col min="13830" max="14078" width="8.88671875" style="2"/>
    <col min="14079" max="14079" width="12.6640625" style="2" customWidth="1"/>
    <col min="14080" max="14080" width="12.88671875" style="2" customWidth="1"/>
    <col min="14081" max="14081" width="12.6640625" style="2" customWidth="1"/>
    <col min="14082" max="14082" width="13.33203125" style="2" customWidth="1"/>
    <col min="14083" max="14083" width="11.109375" style="2" bestFit="1" customWidth="1"/>
    <col min="14084" max="14084" width="10.109375" style="2" bestFit="1" customWidth="1"/>
    <col min="14085" max="14085" width="11.6640625" style="2" customWidth="1"/>
    <col min="14086" max="14334" width="8.88671875" style="2"/>
    <col min="14335" max="14335" width="12.6640625" style="2" customWidth="1"/>
    <col min="14336" max="14336" width="12.88671875" style="2" customWidth="1"/>
    <col min="14337" max="14337" width="12.6640625" style="2" customWidth="1"/>
    <col min="14338" max="14338" width="13.33203125" style="2" customWidth="1"/>
    <col min="14339" max="14339" width="11.109375" style="2" bestFit="1" customWidth="1"/>
    <col min="14340" max="14340" width="10.109375" style="2" bestFit="1" customWidth="1"/>
    <col min="14341" max="14341" width="11.6640625" style="2" customWidth="1"/>
    <col min="14342" max="14590" width="8.88671875" style="2"/>
    <col min="14591" max="14591" width="12.6640625" style="2" customWidth="1"/>
    <col min="14592" max="14592" width="12.88671875" style="2" customWidth="1"/>
    <col min="14593" max="14593" width="12.6640625" style="2" customWidth="1"/>
    <col min="14594" max="14594" width="13.33203125" style="2" customWidth="1"/>
    <col min="14595" max="14595" width="11.109375" style="2" bestFit="1" customWidth="1"/>
    <col min="14596" max="14596" width="10.109375" style="2" bestFit="1" customWidth="1"/>
    <col min="14597" max="14597" width="11.6640625" style="2" customWidth="1"/>
    <col min="14598" max="14846" width="8.88671875" style="2"/>
    <col min="14847" max="14847" width="12.6640625" style="2" customWidth="1"/>
    <col min="14848" max="14848" width="12.88671875" style="2" customWidth="1"/>
    <col min="14849" max="14849" width="12.6640625" style="2" customWidth="1"/>
    <col min="14850" max="14850" width="13.33203125" style="2" customWidth="1"/>
    <col min="14851" max="14851" width="11.109375" style="2" bestFit="1" customWidth="1"/>
    <col min="14852" max="14852" width="10.109375" style="2" bestFit="1" customWidth="1"/>
    <col min="14853" max="14853" width="11.6640625" style="2" customWidth="1"/>
    <col min="14854" max="15102" width="8.88671875" style="2"/>
    <col min="15103" max="15103" width="12.6640625" style="2" customWidth="1"/>
    <col min="15104" max="15104" width="12.88671875" style="2" customWidth="1"/>
    <col min="15105" max="15105" width="12.6640625" style="2" customWidth="1"/>
    <col min="15106" max="15106" width="13.33203125" style="2" customWidth="1"/>
    <col min="15107" max="15107" width="11.109375" style="2" bestFit="1" customWidth="1"/>
    <col min="15108" max="15108" width="10.109375" style="2" bestFit="1" customWidth="1"/>
    <col min="15109" max="15109" width="11.6640625" style="2" customWidth="1"/>
    <col min="15110" max="15358" width="8.88671875" style="2"/>
    <col min="15359" max="15359" width="12.6640625" style="2" customWidth="1"/>
    <col min="15360" max="15360" width="12.88671875" style="2" customWidth="1"/>
    <col min="15361" max="15361" width="12.6640625" style="2" customWidth="1"/>
    <col min="15362" max="15362" width="13.33203125" style="2" customWidth="1"/>
    <col min="15363" max="15363" width="11.109375" style="2" bestFit="1" customWidth="1"/>
    <col min="15364" max="15364" width="10.109375" style="2" bestFit="1" customWidth="1"/>
    <col min="15365" max="15365" width="11.6640625" style="2" customWidth="1"/>
    <col min="15366" max="15614" width="8.88671875" style="2"/>
    <col min="15615" max="15615" width="12.6640625" style="2" customWidth="1"/>
    <col min="15616" max="15616" width="12.88671875" style="2" customWidth="1"/>
    <col min="15617" max="15617" width="12.6640625" style="2" customWidth="1"/>
    <col min="15618" max="15618" width="13.33203125" style="2" customWidth="1"/>
    <col min="15619" max="15619" width="11.109375" style="2" bestFit="1" customWidth="1"/>
    <col min="15620" max="15620" width="10.109375" style="2" bestFit="1" customWidth="1"/>
    <col min="15621" max="15621" width="11.6640625" style="2" customWidth="1"/>
    <col min="15622" max="15870" width="8.88671875" style="2"/>
    <col min="15871" max="15871" width="12.6640625" style="2" customWidth="1"/>
    <col min="15872" max="15872" width="12.88671875" style="2" customWidth="1"/>
    <col min="15873" max="15873" width="12.6640625" style="2" customWidth="1"/>
    <col min="15874" max="15874" width="13.33203125" style="2" customWidth="1"/>
    <col min="15875" max="15875" width="11.109375" style="2" bestFit="1" customWidth="1"/>
    <col min="15876" max="15876" width="10.109375" style="2" bestFit="1" customWidth="1"/>
    <col min="15877" max="15877" width="11.6640625" style="2" customWidth="1"/>
    <col min="15878" max="16126" width="8.88671875" style="2"/>
    <col min="16127" max="16127" width="12.6640625" style="2" customWidth="1"/>
    <col min="16128" max="16128" width="12.88671875" style="2" customWidth="1"/>
    <col min="16129" max="16129" width="12.6640625" style="2" customWidth="1"/>
    <col min="16130" max="16130" width="13.33203125" style="2" customWidth="1"/>
    <col min="16131" max="16131" width="11.109375" style="2" bestFit="1" customWidth="1"/>
    <col min="16132" max="16132" width="10.109375" style="2" bestFit="1" customWidth="1"/>
    <col min="16133" max="16133" width="11.6640625" style="2" customWidth="1"/>
    <col min="16134" max="16384" width="8.88671875" style="2"/>
  </cols>
  <sheetData>
    <row r="1" spans="1:8">
      <c r="B1" s="487" t="s">
        <v>333</v>
      </c>
      <c r="C1" s="487"/>
      <c r="D1" s="487"/>
      <c r="E1" s="487"/>
      <c r="F1" s="487"/>
      <c r="G1" s="487"/>
      <c r="H1" s="487"/>
    </row>
    <row r="2" spans="1:8">
      <c r="B2" s="487" t="s">
        <v>334</v>
      </c>
      <c r="C2" s="487"/>
      <c r="D2" s="487"/>
      <c r="E2" s="487"/>
      <c r="F2" s="487"/>
      <c r="G2" s="487"/>
      <c r="H2" s="487"/>
    </row>
    <row r="3" spans="1:8">
      <c r="B3" s="487" t="s">
        <v>331</v>
      </c>
      <c r="C3" s="487"/>
      <c r="D3" s="487"/>
      <c r="E3" s="487"/>
      <c r="F3" s="487"/>
      <c r="G3" s="487"/>
      <c r="H3" s="487"/>
    </row>
    <row r="4" spans="1:8">
      <c r="B4" s="141"/>
      <c r="C4" s="141"/>
      <c r="D4" s="141"/>
      <c r="E4" s="141"/>
      <c r="F4" s="157"/>
      <c r="G4" s="157"/>
      <c r="H4" s="157"/>
    </row>
    <row r="5" spans="1:8">
      <c r="B5" s="487" t="s">
        <v>36</v>
      </c>
      <c r="C5" s="487"/>
      <c r="D5" s="487"/>
      <c r="E5" s="487"/>
      <c r="F5" s="487"/>
      <c r="G5" s="487"/>
      <c r="H5" s="487"/>
    </row>
    <row r="6" spans="1:8" ht="15.6" thickBot="1">
      <c r="B6" s="487"/>
      <c r="C6" s="487"/>
      <c r="D6" s="487"/>
      <c r="E6" s="487"/>
      <c r="F6" s="487"/>
      <c r="G6" s="487"/>
      <c r="H6" s="487"/>
    </row>
    <row r="7" spans="1:8" ht="18" customHeight="1">
      <c r="B7" s="142" t="s">
        <v>335</v>
      </c>
      <c r="C7" s="275" t="s">
        <v>336</v>
      </c>
      <c r="D7" s="275" t="s">
        <v>337</v>
      </c>
      <c r="E7" s="275" t="s">
        <v>337</v>
      </c>
      <c r="F7" s="158" t="s">
        <v>338</v>
      </c>
      <c r="G7" s="158" t="s">
        <v>339</v>
      </c>
      <c r="H7" s="160" t="s">
        <v>340</v>
      </c>
    </row>
    <row r="8" spans="1:8" ht="15.75" customHeight="1" thickBot="1">
      <c r="B8" s="145" t="s">
        <v>341</v>
      </c>
      <c r="C8" s="276" t="s">
        <v>342</v>
      </c>
      <c r="D8" s="276" t="s">
        <v>343</v>
      </c>
      <c r="E8" s="276" t="s">
        <v>344</v>
      </c>
      <c r="F8" s="161" t="s">
        <v>345</v>
      </c>
      <c r="G8" s="161"/>
      <c r="H8" s="163" t="s">
        <v>346</v>
      </c>
    </row>
    <row r="9" spans="1:8">
      <c r="B9" s="164" t="s">
        <v>347</v>
      </c>
      <c r="C9" s="165"/>
      <c r="D9" s="165"/>
      <c r="E9" s="165"/>
      <c r="F9" s="166"/>
      <c r="G9" s="166"/>
      <c r="H9" s="167"/>
    </row>
    <row r="10" spans="1:8" ht="18" hidden="1" customHeight="1" outlineLevel="1">
      <c r="A10" s="3" t="s">
        <v>273</v>
      </c>
      <c r="B10" s="148"/>
      <c r="C10" s="149">
        <v>0</v>
      </c>
      <c r="D10" s="149">
        <v>0</v>
      </c>
      <c r="E10" s="149">
        <v>0</v>
      </c>
      <c r="F10" s="150">
        <v>0</v>
      </c>
      <c r="G10" s="150">
        <v>0</v>
      </c>
      <c r="H10" s="151">
        <v>0</v>
      </c>
    </row>
    <row r="11" spans="1:8" ht="18" hidden="1" customHeight="1" outlineLevel="1">
      <c r="A11" s="3" t="s">
        <v>203</v>
      </c>
      <c r="B11" s="148"/>
      <c r="C11" s="149">
        <v>1</v>
      </c>
      <c r="D11" s="149">
        <v>4</v>
      </c>
      <c r="E11" s="149">
        <v>0</v>
      </c>
      <c r="F11" s="150">
        <v>290000</v>
      </c>
      <c r="G11" s="150">
        <v>16104</v>
      </c>
      <c r="H11" s="151">
        <v>0</v>
      </c>
    </row>
    <row r="12" spans="1:8" ht="18" hidden="1" customHeight="1" outlineLevel="1">
      <c r="A12" s="3" t="s">
        <v>204</v>
      </c>
      <c r="B12" s="148"/>
      <c r="C12" s="149">
        <v>6</v>
      </c>
      <c r="D12" s="149">
        <v>3</v>
      </c>
      <c r="E12" s="149">
        <v>0</v>
      </c>
      <c r="F12" s="150">
        <v>153595</v>
      </c>
      <c r="G12" s="150">
        <v>108070</v>
      </c>
      <c r="H12" s="151">
        <v>0</v>
      </c>
    </row>
    <row r="13" spans="1:8" ht="18" hidden="1" customHeight="1" outlineLevel="1">
      <c r="A13" s="3" t="s">
        <v>267</v>
      </c>
      <c r="B13" s="148"/>
      <c r="C13" s="149">
        <v>0</v>
      </c>
      <c r="D13" s="149">
        <v>0</v>
      </c>
      <c r="E13" s="149">
        <v>0</v>
      </c>
      <c r="F13" s="150">
        <v>0</v>
      </c>
      <c r="G13" s="150">
        <v>0</v>
      </c>
      <c r="H13" s="151">
        <v>0</v>
      </c>
    </row>
    <row r="14" spans="1:8" ht="18" hidden="1" customHeight="1" outlineLevel="1">
      <c r="A14" s="3" t="s">
        <v>274</v>
      </c>
      <c r="B14" s="148"/>
      <c r="C14" s="149">
        <v>0</v>
      </c>
      <c r="D14" s="149">
        <v>0</v>
      </c>
      <c r="E14" s="149">
        <v>0</v>
      </c>
      <c r="F14" s="150">
        <v>0</v>
      </c>
      <c r="G14" s="150">
        <v>0</v>
      </c>
      <c r="H14" s="151">
        <v>0</v>
      </c>
    </row>
    <row r="15" spans="1:8" ht="18" hidden="1" customHeight="1" outlineLevel="1">
      <c r="A15" s="3" t="s">
        <v>275</v>
      </c>
      <c r="B15" s="148"/>
      <c r="C15" s="149">
        <v>0</v>
      </c>
      <c r="D15" s="149">
        <v>0</v>
      </c>
      <c r="E15" s="149">
        <v>0</v>
      </c>
      <c r="F15" s="150">
        <v>0</v>
      </c>
      <c r="G15" s="150">
        <v>0</v>
      </c>
      <c r="H15" s="151">
        <v>0</v>
      </c>
    </row>
    <row r="16" spans="1:8" ht="18" hidden="1" customHeight="1" outlineLevel="1">
      <c r="A16" s="3" t="s">
        <v>205</v>
      </c>
      <c r="B16" s="148"/>
      <c r="C16" s="149">
        <v>0</v>
      </c>
      <c r="D16" s="149">
        <v>0</v>
      </c>
      <c r="E16" s="149">
        <v>0</v>
      </c>
      <c r="F16" s="150">
        <v>0</v>
      </c>
      <c r="G16" s="150">
        <v>0</v>
      </c>
      <c r="H16" s="151">
        <v>0</v>
      </c>
    </row>
    <row r="17" spans="1:8" ht="18" hidden="1" customHeight="1" outlineLevel="1">
      <c r="A17" s="3" t="s">
        <v>206</v>
      </c>
      <c r="B17" s="148"/>
      <c r="C17" s="149">
        <v>1</v>
      </c>
      <c r="D17" s="149">
        <v>6</v>
      </c>
      <c r="E17" s="149">
        <v>0</v>
      </c>
      <c r="F17" s="150">
        <v>5000</v>
      </c>
      <c r="G17" s="150">
        <v>14664.11</v>
      </c>
      <c r="H17" s="151">
        <v>0</v>
      </c>
    </row>
    <row r="18" spans="1:8" ht="18" hidden="1" customHeight="1" outlineLevel="1">
      <c r="A18" s="3" t="s">
        <v>268</v>
      </c>
      <c r="B18" s="148"/>
      <c r="C18" s="149">
        <v>0</v>
      </c>
      <c r="D18" s="149">
        <v>0</v>
      </c>
      <c r="E18" s="149">
        <v>0</v>
      </c>
      <c r="F18" s="150">
        <v>0</v>
      </c>
      <c r="G18" s="150">
        <v>0</v>
      </c>
      <c r="H18" s="151">
        <v>0</v>
      </c>
    </row>
    <row r="19" spans="1:8" ht="18" hidden="1" customHeight="1" outlineLevel="1">
      <c r="A19" s="3" t="s">
        <v>207</v>
      </c>
      <c r="B19" s="148"/>
      <c r="C19" s="149">
        <v>6</v>
      </c>
      <c r="D19" s="149">
        <v>27</v>
      </c>
      <c r="E19" s="149">
        <v>0</v>
      </c>
      <c r="F19" s="150">
        <v>-177920.27</v>
      </c>
      <c r="G19" s="150">
        <v>2005.3000000000029</v>
      </c>
      <c r="H19" s="151">
        <v>0</v>
      </c>
    </row>
    <row r="20" spans="1:8" ht="18" hidden="1" customHeight="1" outlineLevel="1">
      <c r="A20" s="3" t="s">
        <v>270</v>
      </c>
      <c r="B20" s="148"/>
      <c r="C20" s="149">
        <v>1</v>
      </c>
      <c r="D20" s="149">
        <v>0</v>
      </c>
      <c r="E20" s="149">
        <v>0</v>
      </c>
      <c r="F20" s="150">
        <v>0</v>
      </c>
      <c r="G20" s="150">
        <v>5000</v>
      </c>
      <c r="H20" s="151">
        <v>0</v>
      </c>
    </row>
    <row r="21" spans="1:8" ht="18" hidden="1" customHeight="1" outlineLevel="1">
      <c r="A21" s="3" t="s">
        <v>208</v>
      </c>
      <c r="B21" s="148"/>
      <c r="C21" s="149">
        <v>3</v>
      </c>
      <c r="D21" s="149">
        <v>2</v>
      </c>
      <c r="E21" s="149">
        <v>0</v>
      </c>
      <c r="F21" s="150">
        <v>193432</v>
      </c>
      <c r="G21" s="150">
        <v>2086.5100000000002</v>
      </c>
      <c r="H21" s="151">
        <v>0</v>
      </c>
    </row>
    <row r="22" spans="1:8" ht="18" hidden="1" customHeight="1" outlineLevel="1">
      <c r="A22" s="3" t="s">
        <v>209</v>
      </c>
      <c r="B22" s="148"/>
      <c r="C22" s="149">
        <v>2</v>
      </c>
      <c r="D22" s="149">
        <v>2</v>
      </c>
      <c r="E22" s="149">
        <v>0</v>
      </c>
      <c r="F22" s="150">
        <v>154302.1761144</v>
      </c>
      <c r="G22" s="150">
        <v>22487.428469999999</v>
      </c>
      <c r="H22" s="151">
        <v>0</v>
      </c>
    </row>
    <row r="23" spans="1:8" ht="18" hidden="1" customHeight="1" outlineLevel="1">
      <c r="A23" s="3" t="s">
        <v>454</v>
      </c>
      <c r="B23" s="148"/>
      <c r="C23" s="149">
        <v>1</v>
      </c>
      <c r="D23" s="149">
        <v>0</v>
      </c>
      <c r="E23" s="149">
        <v>1</v>
      </c>
      <c r="F23" s="150">
        <v>0</v>
      </c>
      <c r="G23" s="150">
        <v>0</v>
      </c>
      <c r="H23" s="151">
        <v>0</v>
      </c>
    </row>
    <row r="24" spans="1:8" ht="18" hidden="1" customHeight="1" outlineLevel="1">
      <c r="A24" s="3" t="s">
        <v>211</v>
      </c>
      <c r="B24" s="148"/>
      <c r="C24" s="149">
        <v>0</v>
      </c>
      <c r="D24" s="149">
        <v>0</v>
      </c>
      <c r="E24" s="149">
        <v>0</v>
      </c>
      <c r="F24" s="150">
        <v>0</v>
      </c>
      <c r="G24" s="150">
        <v>0</v>
      </c>
      <c r="H24" s="151">
        <v>0</v>
      </c>
    </row>
    <row r="25" spans="1:8" ht="18" hidden="1" customHeight="1" outlineLevel="1">
      <c r="A25" s="3" t="s">
        <v>212</v>
      </c>
      <c r="B25" s="148"/>
      <c r="C25" s="149">
        <v>0</v>
      </c>
      <c r="D25" s="149">
        <v>0</v>
      </c>
      <c r="E25" s="149">
        <v>0</v>
      </c>
      <c r="F25" s="150">
        <v>0</v>
      </c>
      <c r="G25" s="150">
        <v>0</v>
      </c>
      <c r="H25" s="151">
        <v>0</v>
      </c>
    </row>
    <row r="26" spans="1:8" ht="18" hidden="1" customHeight="1" outlineLevel="1">
      <c r="A26" s="3" t="s">
        <v>213</v>
      </c>
      <c r="B26" s="148"/>
      <c r="C26" s="149">
        <v>7</v>
      </c>
      <c r="D26" s="149">
        <v>7</v>
      </c>
      <c r="E26" s="149">
        <v>0</v>
      </c>
      <c r="F26" s="150">
        <v>628889</v>
      </c>
      <c r="G26" s="150">
        <v>70630</v>
      </c>
      <c r="H26" s="151">
        <v>-204119</v>
      </c>
    </row>
    <row r="27" spans="1:8" ht="18" hidden="1" customHeight="1" outlineLevel="1">
      <c r="A27" s="3" t="s">
        <v>214</v>
      </c>
      <c r="B27" s="148"/>
      <c r="C27" s="149">
        <v>0</v>
      </c>
      <c r="D27" s="149">
        <v>0</v>
      </c>
      <c r="E27" s="149">
        <v>0</v>
      </c>
      <c r="F27" s="150">
        <v>0</v>
      </c>
      <c r="G27" s="150">
        <v>0</v>
      </c>
      <c r="H27" s="151">
        <v>0</v>
      </c>
    </row>
    <row r="28" spans="1:8" ht="18" hidden="1" customHeight="1" outlineLevel="1">
      <c r="A28" s="3" t="s">
        <v>269</v>
      </c>
      <c r="B28" s="148"/>
      <c r="C28" s="149">
        <v>0</v>
      </c>
      <c r="D28" s="149">
        <v>0</v>
      </c>
      <c r="E28" s="149">
        <v>0</v>
      </c>
      <c r="F28" s="150">
        <v>0</v>
      </c>
      <c r="G28" s="150">
        <v>0</v>
      </c>
      <c r="H28" s="151">
        <v>0</v>
      </c>
    </row>
    <row r="29" spans="1:8" ht="18" hidden="1" customHeight="1" outlineLevel="1">
      <c r="A29" s="3" t="s">
        <v>455</v>
      </c>
      <c r="B29" s="148"/>
      <c r="C29" s="149">
        <v>1</v>
      </c>
      <c r="D29" s="149">
        <v>0</v>
      </c>
      <c r="E29" s="149">
        <v>1</v>
      </c>
      <c r="F29" s="150">
        <v>0</v>
      </c>
      <c r="G29" s="150">
        <v>0</v>
      </c>
      <c r="H29" s="151">
        <v>0</v>
      </c>
    </row>
    <row r="30" spans="1:8" ht="18" hidden="1" customHeight="1" outlineLevel="1">
      <c r="A30" s="3" t="s">
        <v>217</v>
      </c>
      <c r="B30" s="148"/>
      <c r="C30" s="149">
        <v>2</v>
      </c>
      <c r="D30" s="149">
        <v>1</v>
      </c>
      <c r="E30" s="149">
        <v>0</v>
      </c>
      <c r="F30" s="150">
        <v>31981</v>
      </c>
      <c r="G30" s="150">
        <v>6202</v>
      </c>
      <c r="H30" s="151">
        <v>0</v>
      </c>
    </row>
    <row r="31" spans="1:8" ht="18" hidden="1" customHeight="1" outlineLevel="1">
      <c r="A31" s="3" t="s">
        <v>218</v>
      </c>
      <c r="B31" s="148"/>
      <c r="C31" s="149">
        <v>1</v>
      </c>
      <c r="D31" s="149">
        <v>2</v>
      </c>
      <c r="E31" s="149">
        <v>0</v>
      </c>
      <c r="F31" s="150">
        <v>-50000</v>
      </c>
      <c r="G31" s="150">
        <v>126500</v>
      </c>
      <c r="H31" s="151">
        <v>0</v>
      </c>
    </row>
    <row r="32" spans="1:8" ht="18" hidden="1" customHeight="1" outlineLevel="1">
      <c r="A32" s="3" t="s">
        <v>219</v>
      </c>
      <c r="B32" s="148"/>
      <c r="C32" s="149">
        <v>0</v>
      </c>
      <c r="D32" s="149">
        <v>0</v>
      </c>
      <c r="E32" s="149">
        <v>0</v>
      </c>
      <c r="F32" s="150">
        <v>0</v>
      </c>
      <c r="G32" s="150">
        <v>0</v>
      </c>
      <c r="H32" s="151">
        <v>0</v>
      </c>
    </row>
    <row r="33" spans="1:8" ht="18" hidden="1" customHeight="1" outlineLevel="1">
      <c r="A33" s="3" t="s">
        <v>220</v>
      </c>
      <c r="B33" s="148"/>
      <c r="C33" s="149">
        <v>1</v>
      </c>
      <c r="D33" s="149">
        <v>1</v>
      </c>
      <c r="E33" s="149">
        <v>0</v>
      </c>
      <c r="F33" s="150">
        <v>5465</v>
      </c>
      <c r="G33" s="150">
        <v>14535</v>
      </c>
      <c r="H33" s="151">
        <v>0</v>
      </c>
    </row>
    <row r="34" spans="1:8" ht="18" customHeight="1" collapsed="1">
      <c r="A34" s="3"/>
      <c r="B34" s="148" t="s">
        <v>351</v>
      </c>
      <c r="C34" s="152">
        <f t="shared" ref="C34:H34" si="0">SUM(C10:C33)</f>
        <v>33</v>
      </c>
      <c r="D34" s="152">
        <f t="shared" si="0"/>
        <v>55</v>
      </c>
      <c r="E34" s="152">
        <f t="shared" si="0"/>
        <v>2</v>
      </c>
      <c r="F34" s="153">
        <f t="shared" si="0"/>
        <v>1234743.9061143999</v>
      </c>
      <c r="G34" s="153">
        <f t="shared" si="0"/>
        <v>388284.34846999997</v>
      </c>
      <c r="H34" s="154">
        <f t="shared" si="0"/>
        <v>-204119</v>
      </c>
    </row>
    <row r="35" spans="1:8" ht="18" hidden="1" customHeight="1" outlineLevel="1">
      <c r="A35" s="3" t="s">
        <v>273</v>
      </c>
      <c r="B35" s="148"/>
      <c r="C35" s="149">
        <v>0</v>
      </c>
      <c r="D35" s="149">
        <v>0</v>
      </c>
      <c r="E35" s="149">
        <v>0</v>
      </c>
      <c r="F35" s="150">
        <v>0</v>
      </c>
      <c r="G35" s="150">
        <v>0</v>
      </c>
      <c r="H35" s="151">
        <v>0</v>
      </c>
    </row>
    <row r="36" spans="1:8" ht="18" hidden="1" customHeight="1" outlineLevel="1">
      <c r="A36" s="3" t="s">
        <v>203</v>
      </c>
      <c r="B36" s="148"/>
      <c r="C36" s="149">
        <v>3</v>
      </c>
      <c r="D36" s="149">
        <v>7</v>
      </c>
      <c r="E36" s="149">
        <v>0</v>
      </c>
      <c r="F36" s="150">
        <v>52000</v>
      </c>
      <c r="G36" s="150">
        <v>44268.22</v>
      </c>
      <c r="H36" s="151">
        <v>0</v>
      </c>
    </row>
    <row r="37" spans="1:8" ht="18" hidden="1" customHeight="1" outlineLevel="1">
      <c r="A37" s="3" t="s">
        <v>204</v>
      </c>
      <c r="B37" s="148"/>
      <c r="C37" s="149">
        <v>2</v>
      </c>
      <c r="D37" s="149">
        <v>0</v>
      </c>
      <c r="E37" s="149">
        <v>0</v>
      </c>
      <c r="F37" s="150">
        <v>0</v>
      </c>
      <c r="G37" s="150">
        <v>12078</v>
      </c>
      <c r="H37" s="151">
        <v>0</v>
      </c>
    </row>
    <row r="38" spans="1:8" ht="18" hidden="1" customHeight="1" outlineLevel="1">
      <c r="A38" s="3" t="s">
        <v>267</v>
      </c>
      <c r="B38" s="148"/>
      <c r="C38" s="149">
        <v>0</v>
      </c>
      <c r="D38" s="149">
        <v>0</v>
      </c>
      <c r="E38" s="149">
        <v>0</v>
      </c>
      <c r="F38" s="150">
        <v>0</v>
      </c>
      <c r="G38" s="150">
        <v>0</v>
      </c>
      <c r="H38" s="151">
        <v>0</v>
      </c>
    </row>
    <row r="39" spans="1:8" ht="18" hidden="1" customHeight="1" outlineLevel="1">
      <c r="A39" s="3" t="s">
        <v>274</v>
      </c>
      <c r="B39" s="148"/>
      <c r="C39" s="149">
        <v>0</v>
      </c>
      <c r="D39" s="149">
        <v>0</v>
      </c>
      <c r="E39" s="149">
        <v>0</v>
      </c>
      <c r="F39" s="150">
        <v>0</v>
      </c>
      <c r="G39" s="150">
        <v>0</v>
      </c>
      <c r="H39" s="151">
        <v>0</v>
      </c>
    </row>
    <row r="40" spans="1:8" ht="18" hidden="1" customHeight="1" outlineLevel="1">
      <c r="A40" s="3" t="s">
        <v>275</v>
      </c>
      <c r="B40" s="148"/>
      <c r="C40" s="149">
        <v>0</v>
      </c>
      <c r="D40" s="149">
        <v>0</v>
      </c>
      <c r="E40" s="149">
        <v>0</v>
      </c>
      <c r="F40" s="150">
        <v>0</v>
      </c>
      <c r="G40" s="150">
        <v>0</v>
      </c>
      <c r="H40" s="151">
        <v>0</v>
      </c>
    </row>
    <row r="41" spans="1:8" ht="18" hidden="1" customHeight="1" outlineLevel="1">
      <c r="A41" s="3" t="s">
        <v>205</v>
      </c>
      <c r="B41" s="148"/>
      <c r="C41" s="149">
        <v>0</v>
      </c>
      <c r="D41" s="149">
        <v>0</v>
      </c>
      <c r="E41" s="149">
        <v>0</v>
      </c>
      <c r="F41" s="150">
        <v>0</v>
      </c>
      <c r="G41" s="150">
        <v>0</v>
      </c>
      <c r="H41" s="151">
        <v>0</v>
      </c>
    </row>
    <row r="42" spans="1:8" ht="18" hidden="1" customHeight="1" outlineLevel="1">
      <c r="A42" s="3" t="s">
        <v>206</v>
      </c>
      <c r="B42" s="148"/>
      <c r="C42" s="149">
        <v>1</v>
      </c>
      <c r="D42" s="149">
        <v>5</v>
      </c>
      <c r="E42" s="149">
        <v>0</v>
      </c>
      <c r="F42" s="150">
        <v>326540</v>
      </c>
      <c r="G42" s="150">
        <v>19795.71</v>
      </c>
      <c r="H42" s="151">
        <v>0</v>
      </c>
    </row>
    <row r="43" spans="1:8" ht="18" hidden="1" customHeight="1" outlineLevel="1">
      <c r="A43" s="3" t="s">
        <v>268</v>
      </c>
      <c r="B43" s="148"/>
      <c r="C43" s="149">
        <v>0</v>
      </c>
      <c r="D43" s="149">
        <v>0</v>
      </c>
      <c r="E43" s="149">
        <v>0</v>
      </c>
      <c r="F43" s="150">
        <v>0</v>
      </c>
      <c r="G43" s="150">
        <v>0</v>
      </c>
      <c r="H43" s="151">
        <v>0</v>
      </c>
    </row>
    <row r="44" spans="1:8" ht="18" hidden="1" customHeight="1" outlineLevel="1">
      <c r="A44" s="3" t="s">
        <v>207</v>
      </c>
      <c r="B44" s="148"/>
      <c r="C44" s="149">
        <v>4</v>
      </c>
      <c r="D44" s="149">
        <v>20</v>
      </c>
      <c r="E44" s="149">
        <v>0</v>
      </c>
      <c r="F44" s="150">
        <v>399230.78</v>
      </c>
      <c r="G44" s="150">
        <v>100062.16</v>
      </c>
      <c r="H44" s="151">
        <v>0</v>
      </c>
    </row>
    <row r="45" spans="1:8" ht="18" hidden="1" customHeight="1" outlineLevel="1">
      <c r="A45" s="3" t="s">
        <v>270</v>
      </c>
      <c r="B45" s="148"/>
      <c r="C45" s="149">
        <v>0</v>
      </c>
      <c r="D45" s="149">
        <v>0</v>
      </c>
      <c r="E45" s="149">
        <v>0</v>
      </c>
      <c r="F45" s="150">
        <v>0</v>
      </c>
      <c r="G45" s="150">
        <v>0</v>
      </c>
      <c r="H45" s="151">
        <v>0</v>
      </c>
    </row>
    <row r="46" spans="1:8" ht="18" hidden="1" customHeight="1" outlineLevel="1">
      <c r="A46" s="3" t="s">
        <v>208</v>
      </c>
      <c r="B46" s="148"/>
      <c r="C46" s="149">
        <v>1</v>
      </c>
      <c r="D46" s="149">
        <v>0</v>
      </c>
      <c r="E46" s="149">
        <v>0</v>
      </c>
      <c r="F46" s="150">
        <v>0</v>
      </c>
      <c r="G46" s="150">
        <v>122651</v>
      </c>
      <c r="H46" s="151">
        <v>0</v>
      </c>
    </row>
    <row r="47" spans="1:8" ht="18" hidden="1" customHeight="1" outlineLevel="1">
      <c r="A47" s="3" t="s">
        <v>209</v>
      </c>
      <c r="B47" s="148"/>
      <c r="C47" s="149">
        <v>5</v>
      </c>
      <c r="D47" s="149">
        <v>0</v>
      </c>
      <c r="E47" s="149">
        <v>0</v>
      </c>
      <c r="F47" s="150">
        <v>25000</v>
      </c>
      <c r="G47" s="150">
        <v>38058.5785904</v>
      </c>
      <c r="H47" s="151">
        <v>0</v>
      </c>
    </row>
    <row r="48" spans="1:8" ht="18" hidden="1" customHeight="1" outlineLevel="1">
      <c r="A48" s="3" t="s">
        <v>454</v>
      </c>
      <c r="B48" s="148"/>
      <c r="C48" s="149">
        <v>1</v>
      </c>
      <c r="D48" s="149">
        <v>0</v>
      </c>
      <c r="E48" s="149">
        <v>1</v>
      </c>
      <c r="F48" s="150">
        <v>0</v>
      </c>
      <c r="G48" s="150">
        <v>0</v>
      </c>
      <c r="H48" s="151">
        <v>0</v>
      </c>
    </row>
    <row r="49" spans="1:8" ht="18" hidden="1" customHeight="1" outlineLevel="1">
      <c r="A49" s="3" t="s">
        <v>211</v>
      </c>
      <c r="B49" s="148"/>
      <c r="C49" s="149">
        <v>0</v>
      </c>
      <c r="D49" s="149">
        <v>0</v>
      </c>
      <c r="E49" s="149">
        <v>0</v>
      </c>
      <c r="F49" s="150">
        <v>0</v>
      </c>
      <c r="G49" s="150">
        <v>0</v>
      </c>
      <c r="H49" s="151">
        <v>0</v>
      </c>
    </row>
    <row r="50" spans="1:8" ht="18" hidden="1" customHeight="1" outlineLevel="1">
      <c r="A50" s="3" t="s">
        <v>212</v>
      </c>
      <c r="B50" s="148"/>
      <c r="C50" s="149">
        <v>0</v>
      </c>
      <c r="D50" s="149">
        <v>0</v>
      </c>
      <c r="E50" s="149">
        <v>0</v>
      </c>
      <c r="F50" s="150">
        <v>0</v>
      </c>
      <c r="G50" s="150">
        <v>0</v>
      </c>
      <c r="H50" s="151">
        <v>0</v>
      </c>
    </row>
    <row r="51" spans="1:8" ht="18" hidden="1" customHeight="1" outlineLevel="1">
      <c r="A51" s="3" t="s">
        <v>213</v>
      </c>
      <c r="B51" s="148"/>
      <c r="C51" s="149">
        <v>0</v>
      </c>
      <c r="D51" s="149">
        <v>0</v>
      </c>
      <c r="E51" s="149">
        <v>0</v>
      </c>
      <c r="F51" s="150">
        <v>0</v>
      </c>
      <c r="G51" s="150">
        <v>-2356</v>
      </c>
      <c r="H51" s="151">
        <v>0</v>
      </c>
    </row>
    <row r="52" spans="1:8" ht="18" hidden="1" customHeight="1" outlineLevel="1">
      <c r="A52" s="3" t="s">
        <v>214</v>
      </c>
      <c r="B52" s="148"/>
      <c r="C52" s="149">
        <v>0</v>
      </c>
      <c r="D52" s="149">
        <v>0</v>
      </c>
      <c r="E52" s="149">
        <v>0</v>
      </c>
      <c r="F52" s="150">
        <v>0</v>
      </c>
      <c r="G52" s="150">
        <v>0</v>
      </c>
      <c r="H52" s="151">
        <v>0</v>
      </c>
    </row>
    <row r="53" spans="1:8" ht="18" hidden="1" customHeight="1" outlineLevel="1">
      <c r="A53" s="3" t="s">
        <v>269</v>
      </c>
      <c r="B53" s="148"/>
      <c r="C53" s="149"/>
      <c r="D53" s="149"/>
      <c r="E53" s="149"/>
      <c r="F53" s="150"/>
      <c r="G53" s="150"/>
      <c r="H53" s="151"/>
    </row>
    <row r="54" spans="1:8" ht="18" hidden="1" customHeight="1" outlineLevel="1">
      <c r="A54" s="3" t="s">
        <v>455</v>
      </c>
      <c r="B54" s="148"/>
      <c r="C54" s="149">
        <v>2</v>
      </c>
      <c r="D54" s="149">
        <v>0</v>
      </c>
      <c r="E54" s="149">
        <v>0</v>
      </c>
      <c r="F54" s="150">
        <v>120000</v>
      </c>
      <c r="G54" s="150">
        <v>45000</v>
      </c>
      <c r="H54" s="151">
        <v>0</v>
      </c>
    </row>
    <row r="55" spans="1:8" ht="18" hidden="1" customHeight="1" outlineLevel="1">
      <c r="A55" s="3" t="s">
        <v>217</v>
      </c>
      <c r="B55" s="148"/>
      <c r="C55" s="149">
        <v>1</v>
      </c>
      <c r="D55" s="149">
        <v>0</v>
      </c>
      <c r="E55" s="149">
        <v>0</v>
      </c>
      <c r="F55" s="150">
        <v>2287</v>
      </c>
      <c r="G55" s="150">
        <v>444</v>
      </c>
      <c r="H55" s="151">
        <v>0</v>
      </c>
    </row>
    <row r="56" spans="1:8" ht="18" hidden="1" customHeight="1" outlineLevel="1">
      <c r="A56" s="3" t="s">
        <v>218</v>
      </c>
      <c r="B56" s="148"/>
      <c r="C56" s="149">
        <v>0</v>
      </c>
      <c r="D56" s="149">
        <v>0</v>
      </c>
      <c r="E56" s="149">
        <v>0</v>
      </c>
      <c r="F56" s="150">
        <v>0</v>
      </c>
      <c r="G56" s="150">
        <v>0</v>
      </c>
      <c r="H56" s="151">
        <v>0</v>
      </c>
    </row>
    <row r="57" spans="1:8" ht="18" hidden="1" customHeight="1" outlineLevel="1">
      <c r="A57" s="3" t="s">
        <v>219</v>
      </c>
      <c r="B57" s="148"/>
      <c r="C57" s="149">
        <v>0</v>
      </c>
      <c r="D57" s="149">
        <v>0</v>
      </c>
      <c r="E57" s="149">
        <v>0</v>
      </c>
      <c r="F57" s="150">
        <v>0</v>
      </c>
      <c r="G57" s="150">
        <v>0</v>
      </c>
      <c r="H57" s="151">
        <v>0</v>
      </c>
    </row>
    <row r="58" spans="1:8" ht="18" hidden="1" customHeight="1" outlineLevel="1">
      <c r="A58" s="3" t="s">
        <v>220</v>
      </c>
      <c r="B58" s="148"/>
      <c r="C58" s="149">
        <v>0</v>
      </c>
      <c r="D58" s="149">
        <v>0</v>
      </c>
      <c r="E58" s="149">
        <v>0</v>
      </c>
      <c r="F58" s="150">
        <v>0</v>
      </c>
      <c r="G58" s="150">
        <v>0</v>
      </c>
      <c r="H58" s="151">
        <v>0</v>
      </c>
    </row>
    <row r="59" spans="1:8" ht="18" customHeight="1" collapsed="1">
      <c r="A59" s="3"/>
      <c r="B59" s="148" t="s">
        <v>352</v>
      </c>
      <c r="C59" s="152">
        <f t="shared" ref="C59:H59" si="1">SUM(C35:C58)</f>
        <v>20</v>
      </c>
      <c r="D59" s="152">
        <f t="shared" si="1"/>
        <v>32</v>
      </c>
      <c r="E59" s="152">
        <f t="shared" si="1"/>
        <v>1</v>
      </c>
      <c r="F59" s="153">
        <f t="shared" si="1"/>
        <v>925057.78</v>
      </c>
      <c r="G59" s="153">
        <f t="shared" si="1"/>
        <v>380001.66859039996</v>
      </c>
      <c r="H59" s="154">
        <f t="shared" si="1"/>
        <v>0</v>
      </c>
    </row>
    <row r="60" spans="1:8" ht="18" hidden="1" customHeight="1" outlineLevel="1">
      <c r="A60" s="3" t="s">
        <v>273</v>
      </c>
      <c r="B60" s="148"/>
      <c r="C60" s="149">
        <v>0</v>
      </c>
      <c r="D60" s="149">
        <v>0</v>
      </c>
      <c r="E60" s="149">
        <v>0</v>
      </c>
      <c r="F60" s="150">
        <v>0</v>
      </c>
      <c r="G60" s="150">
        <v>0</v>
      </c>
      <c r="H60" s="151">
        <v>0</v>
      </c>
    </row>
    <row r="61" spans="1:8" ht="18" hidden="1" customHeight="1" outlineLevel="1">
      <c r="A61" s="3" t="s">
        <v>203</v>
      </c>
      <c r="B61" s="148"/>
      <c r="C61" s="149">
        <v>3</v>
      </c>
      <c r="D61" s="149">
        <v>4</v>
      </c>
      <c r="E61" s="149">
        <v>0</v>
      </c>
      <c r="F61" s="150">
        <v>26250</v>
      </c>
      <c r="G61" s="150">
        <v>6680.3999999999978</v>
      </c>
      <c r="H61" s="151">
        <v>0</v>
      </c>
    </row>
    <row r="62" spans="1:8" ht="18" hidden="1" customHeight="1" outlineLevel="1">
      <c r="A62" s="3" t="s">
        <v>204</v>
      </c>
      <c r="B62" s="148"/>
      <c r="C62" s="149">
        <v>2</v>
      </c>
      <c r="D62" s="149">
        <v>2</v>
      </c>
      <c r="E62" s="149">
        <v>0</v>
      </c>
      <c r="F62" s="150">
        <v>105380</v>
      </c>
      <c r="G62" s="150">
        <v>5000</v>
      </c>
      <c r="H62" s="151">
        <v>0</v>
      </c>
    </row>
    <row r="63" spans="1:8" ht="18" hidden="1" customHeight="1" outlineLevel="1">
      <c r="A63" s="3" t="s">
        <v>267</v>
      </c>
      <c r="B63" s="148"/>
      <c r="C63" s="149">
        <v>0</v>
      </c>
      <c r="D63" s="149">
        <v>0</v>
      </c>
      <c r="E63" s="149">
        <v>0</v>
      </c>
      <c r="F63" s="150">
        <v>0</v>
      </c>
      <c r="G63" s="150">
        <v>0</v>
      </c>
      <c r="H63" s="151">
        <v>0</v>
      </c>
    </row>
    <row r="64" spans="1:8" ht="18" hidden="1" customHeight="1" outlineLevel="1">
      <c r="A64" s="3" t="s">
        <v>274</v>
      </c>
      <c r="B64" s="148"/>
      <c r="C64" s="149">
        <v>0</v>
      </c>
      <c r="D64" s="149">
        <v>0</v>
      </c>
      <c r="E64" s="149">
        <v>0</v>
      </c>
      <c r="F64" s="150">
        <v>0</v>
      </c>
      <c r="G64" s="150">
        <v>0</v>
      </c>
      <c r="H64" s="151">
        <v>0</v>
      </c>
    </row>
    <row r="65" spans="1:8" ht="18" hidden="1" customHeight="1" outlineLevel="1">
      <c r="A65" s="3" t="s">
        <v>275</v>
      </c>
      <c r="B65" s="148"/>
      <c r="C65" s="149">
        <v>0</v>
      </c>
      <c r="D65" s="149">
        <v>0</v>
      </c>
      <c r="E65" s="149">
        <v>0</v>
      </c>
      <c r="F65" s="150">
        <v>0</v>
      </c>
      <c r="G65" s="150">
        <v>0</v>
      </c>
      <c r="H65" s="151">
        <v>0</v>
      </c>
    </row>
    <row r="66" spans="1:8" ht="18" hidden="1" customHeight="1" outlineLevel="1">
      <c r="A66" s="3" t="s">
        <v>205</v>
      </c>
      <c r="B66" s="148"/>
      <c r="C66" s="149">
        <v>0</v>
      </c>
      <c r="D66" s="149">
        <v>0</v>
      </c>
      <c r="E66" s="149">
        <v>0</v>
      </c>
      <c r="F66" s="150">
        <v>0</v>
      </c>
      <c r="G66" s="150">
        <v>0</v>
      </c>
      <c r="H66" s="151">
        <v>0</v>
      </c>
    </row>
    <row r="67" spans="1:8" ht="18" hidden="1" customHeight="1" outlineLevel="1">
      <c r="A67" s="3" t="s">
        <v>206</v>
      </c>
      <c r="B67" s="148"/>
      <c r="C67" s="149">
        <v>2</v>
      </c>
      <c r="D67" s="149">
        <v>3</v>
      </c>
      <c r="E67" s="149">
        <v>0</v>
      </c>
      <c r="F67" s="150">
        <v>0</v>
      </c>
      <c r="G67" s="150">
        <v>1200.5</v>
      </c>
      <c r="H67" s="151">
        <v>0</v>
      </c>
    </row>
    <row r="68" spans="1:8" ht="18" hidden="1" customHeight="1" outlineLevel="1">
      <c r="A68" s="3" t="s">
        <v>268</v>
      </c>
      <c r="B68" s="148"/>
      <c r="C68" s="149">
        <v>0</v>
      </c>
      <c r="D68" s="149">
        <v>0</v>
      </c>
      <c r="E68" s="149">
        <v>0</v>
      </c>
      <c r="F68" s="150">
        <v>0</v>
      </c>
      <c r="G68" s="150">
        <v>0</v>
      </c>
      <c r="H68" s="151">
        <v>0</v>
      </c>
    </row>
    <row r="69" spans="1:8" ht="18" hidden="1" customHeight="1" outlineLevel="1">
      <c r="A69" s="3" t="s">
        <v>207</v>
      </c>
      <c r="B69" s="148"/>
      <c r="C69" s="149">
        <v>6</v>
      </c>
      <c r="D69" s="149">
        <v>16</v>
      </c>
      <c r="E69" s="149">
        <v>0</v>
      </c>
      <c r="F69" s="150">
        <v>44815.87</v>
      </c>
      <c r="G69" s="150">
        <v>308859.64</v>
      </c>
      <c r="H69" s="151">
        <v>0</v>
      </c>
    </row>
    <row r="70" spans="1:8" ht="18" hidden="1" customHeight="1" outlineLevel="1">
      <c r="A70" s="3" t="s">
        <v>270</v>
      </c>
      <c r="B70" s="148"/>
      <c r="C70" s="149">
        <v>0</v>
      </c>
      <c r="D70" s="149">
        <v>0</v>
      </c>
      <c r="E70" s="149">
        <v>0</v>
      </c>
      <c r="F70" s="150">
        <v>0</v>
      </c>
      <c r="G70" s="150">
        <v>0</v>
      </c>
      <c r="H70" s="151">
        <v>0</v>
      </c>
    </row>
    <row r="71" spans="1:8" ht="18" hidden="1" customHeight="1" outlineLevel="1">
      <c r="A71" s="3" t="s">
        <v>208</v>
      </c>
      <c r="B71" s="148"/>
      <c r="C71" s="149">
        <v>2</v>
      </c>
      <c r="D71" s="149">
        <v>0</v>
      </c>
      <c r="E71" s="149">
        <v>0</v>
      </c>
      <c r="F71" s="150">
        <v>0</v>
      </c>
      <c r="G71" s="150">
        <v>190000</v>
      </c>
      <c r="H71" s="151">
        <v>0</v>
      </c>
    </row>
    <row r="72" spans="1:8" ht="18" hidden="1" customHeight="1" outlineLevel="1">
      <c r="A72" s="3" t="s">
        <v>209</v>
      </c>
      <c r="B72" s="148"/>
      <c r="C72" s="149">
        <v>2</v>
      </c>
      <c r="D72" s="149">
        <v>0</v>
      </c>
      <c r="E72" s="149">
        <v>0</v>
      </c>
      <c r="F72" s="150">
        <v>0</v>
      </c>
      <c r="G72" s="150">
        <v>13676.388942600001</v>
      </c>
      <c r="H72" s="151">
        <v>0</v>
      </c>
    </row>
    <row r="73" spans="1:8" ht="18" hidden="1" customHeight="1" outlineLevel="1">
      <c r="A73" s="3" t="s">
        <v>454</v>
      </c>
      <c r="B73" s="148"/>
      <c r="C73" s="149">
        <v>0</v>
      </c>
      <c r="D73" s="149">
        <v>0</v>
      </c>
      <c r="E73" s="149">
        <v>0</v>
      </c>
      <c r="F73" s="150">
        <v>0</v>
      </c>
      <c r="G73" s="150">
        <v>0</v>
      </c>
      <c r="H73" s="151">
        <v>0</v>
      </c>
    </row>
    <row r="74" spans="1:8" ht="18" hidden="1" customHeight="1" outlineLevel="1">
      <c r="A74" s="3" t="s">
        <v>211</v>
      </c>
      <c r="B74" s="148"/>
      <c r="C74" s="149">
        <v>0</v>
      </c>
      <c r="D74" s="149">
        <v>0</v>
      </c>
      <c r="E74" s="149">
        <v>0</v>
      </c>
      <c r="F74" s="150">
        <v>0</v>
      </c>
      <c r="G74" s="150">
        <v>0</v>
      </c>
      <c r="H74" s="151">
        <v>0</v>
      </c>
    </row>
    <row r="75" spans="1:8" ht="18" hidden="1" customHeight="1" outlineLevel="1">
      <c r="A75" s="3" t="s">
        <v>212</v>
      </c>
      <c r="B75" s="148"/>
      <c r="C75" s="149">
        <v>0</v>
      </c>
      <c r="D75" s="149">
        <v>0</v>
      </c>
      <c r="E75" s="149">
        <v>0</v>
      </c>
      <c r="F75" s="150">
        <v>0</v>
      </c>
      <c r="G75" s="150">
        <v>0</v>
      </c>
      <c r="H75" s="151">
        <v>0</v>
      </c>
    </row>
    <row r="76" spans="1:8" ht="18" hidden="1" customHeight="1" outlineLevel="1">
      <c r="A76" s="3" t="s">
        <v>213</v>
      </c>
      <c r="B76" s="148"/>
      <c r="C76" s="149">
        <v>0</v>
      </c>
      <c r="D76" s="149">
        <v>0</v>
      </c>
      <c r="E76" s="149">
        <v>0</v>
      </c>
      <c r="F76" s="150">
        <v>0</v>
      </c>
      <c r="G76" s="150">
        <v>0</v>
      </c>
      <c r="H76" s="151">
        <v>0</v>
      </c>
    </row>
    <row r="77" spans="1:8" ht="18" hidden="1" customHeight="1" outlineLevel="1">
      <c r="A77" s="3" t="s">
        <v>214</v>
      </c>
      <c r="B77" s="148"/>
      <c r="C77" s="149">
        <v>0</v>
      </c>
      <c r="D77" s="149">
        <v>0</v>
      </c>
      <c r="E77" s="149">
        <v>0</v>
      </c>
      <c r="F77" s="150">
        <v>0</v>
      </c>
      <c r="G77" s="150">
        <v>0</v>
      </c>
      <c r="H77" s="151">
        <v>0</v>
      </c>
    </row>
    <row r="78" spans="1:8" ht="18" hidden="1" customHeight="1" outlineLevel="1">
      <c r="A78" s="3" t="s">
        <v>269</v>
      </c>
      <c r="B78" s="148"/>
      <c r="C78" s="149">
        <v>0</v>
      </c>
      <c r="D78" s="149">
        <v>0</v>
      </c>
      <c r="E78" s="149">
        <v>0</v>
      </c>
      <c r="F78" s="150">
        <v>0</v>
      </c>
      <c r="G78" s="150">
        <v>0</v>
      </c>
      <c r="H78" s="151">
        <v>0</v>
      </c>
    </row>
    <row r="79" spans="1:8" ht="18" hidden="1" customHeight="1" outlineLevel="1">
      <c r="A79" s="3" t="s">
        <v>455</v>
      </c>
      <c r="B79" s="148"/>
      <c r="C79" s="149">
        <v>0</v>
      </c>
      <c r="D79" s="149">
        <v>0</v>
      </c>
      <c r="E79" s="149">
        <v>0</v>
      </c>
      <c r="F79" s="150">
        <v>0</v>
      </c>
      <c r="G79" s="150">
        <v>0</v>
      </c>
      <c r="H79" s="151">
        <v>0</v>
      </c>
    </row>
    <row r="80" spans="1:8" ht="18" hidden="1" customHeight="1" outlineLevel="1">
      <c r="A80" s="3" t="s">
        <v>217</v>
      </c>
      <c r="B80" s="148"/>
      <c r="C80" s="149">
        <v>0</v>
      </c>
      <c r="D80" s="149">
        <v>1</v>
      </c>
      <c r="E80" s="149">
        <v>0</v>
      </c>
      <c r="F80" s="150">
        <v>247920</v>
      </c>
      <c r="G80" s="150">
        <v>48080</v>
      </c>
      <c r="H80" s="151">
        <v>0</v>
      </c>
    </row>
    <row r="81" spans="1:8" ht="18" hidden="1" customHeight="1" outlineLevel="1">
      <c r="A81" s="3" t="s">
        <v>218</v>
      </c>
      <c r="B81" s="148"/>
      <c r="C81" s="149">
        <v>0</v>
      </c>
      <c r="D81" s="149">
        <v>0</v>
      </c>
      <c r="E81" s="149">
        <v>0</v>
      </c>
      <c r="F81" s="150">
        <v>0</v>
      </c>
      <c r="G81" s="150">
        <v>0</v>
      </c>
      <c r="H81" s="151">
        <v>0</v>
      </c>
    </row>
    <row r="82" spans="1:8" ht="18" hidden="1" customHeight="1" outlineLevel="1">
      <c r="A82" s="3" t="s">
        <v>219</v>
      </c>
      <c r="B82" s="148"/>
      <c r="C82" s="149">
        <v>0</v>
      </c>
      <c r="D82" s="149">
        <v>0</v>
      </c>
      <c r="E82" s="149">
        <v>0</v>
      </c>
      <c r="F82" s="150">
        <v>0</v>
      </c>
      <c r="G82" s="150">
        <v>0</v>
      </c>
      <c r="H82" s="151">
        <v>0</v>
      </c>
    </row>
    <row r="83" spans="1:8" ht="18" hidden="1" customHeight="1" outlineLevel="1">
      <c r="A83" s="3" t="s">
        <v>220</v>
      </c>
      <c r="B83" s="148"/>
      <c r="C83" s="149">
        <v>0</v>
      </c>
      <c r="D83" s="149">
        <v>0</v>
      </c>
      <c r="E83" s="149">
        <v>0</v>
      </c>
      <c r="F83" s="150">
        <v>0</v>
      </c>
      <c r="G83" s="150">
        <v>0</v>
      </c>
      <c r="H83" s="151">
        <v>0</v>
      </c>
    </row>
    <row r="84" spans="1:8" ht="18" customHeight="1" collapsed="1">
      <c r="A84" s="3"/>
      <c r="B84" s="148" t="s">
        <v>353</v>
      </c>
      <c r="C84" s="152">
        <f t="shared" ref="C84:H84" si="2">SUM(C60:C83)</f>
        <v>17</v>
      </c>
      <c r="D84" s="152">
        <f t="shared" si="2"/>
        <v>26</v>
      </c>
      <c r="E84" s="152">
        <f t="shared" si="2"/>
        <v>0</v>
      </c>
      <c r="F84" s="153">
        <f t="shared" si="2"/>
        <v>424365.87</v>
      </c>
      <c r="G84" s="153">
        <f t="shared" si="2"/>
        <v>573496.92894260003</v>
      </c>
      <c r="H84" s="154">
        <f t="shared" si="2"/>
        <v>0</v>
      </c>
    </row>
    <row r="85" spans="1:8" ht="18" hidden="1" customHeight="1" outlineLevel="1">
      <c r="A85" s="3" t="s">
        <v>273</v>
      </c>
      <c r="B85" s="148"/>
      <c r="C85" s="149">
        <v>0</v>
      </c>
      <c r="D85" s="149">
        <v>0</v>
      </c>
      <c r="E85" s="149">
        <v>0</v>
      </c>
      <c r="F85" s="150">
        <v>0</v>
      </c>
      <c r="G85" s="150">
        <v>0</v>
      </c>
      <c r="H85" s="151">
        <v>0</v>
      </c>
    </row>
    <row r="86" spans="1:8" ht="18" hidden="1" customHeight="1" outlineLevel="1">
      <c r="A86" s="3" t="s">
        <v>203</v>
      </c>
      <c r="B86" s="148"/>
      <c r="C86" s="149">
        <v>2</v>
      </c>
      <c r="D86" s="149">
        <v>6</v>
      </c>
      <c r="E86" s="149">
        <v>0</v>
      </c>
      <c r="F86" s="150">
        <v>23750</v>
      </c>
      <c r="G86" s="150">
        <v>-19116.02</v>
      </c>
      <c r="H86" s="151">
        <v>0</v>
      </c>
    </row>
    <row r="87" spans="1:8" ht="18" hidden="1" customHeight="1" outlineLevel="1">
      <c r="A87" s="3" t="s">
        <v>204</v>
      </c>
      <c r="B87" s="148"/>
      <c r="C87" s="149">
        <v>5</v>
      </c>
      <c r="D87" s="149">
        <v>1</v>
      </c>
      <c r="E87" s="149">
        <v>0</v>
      </c>
      <c r="F87" s="150">
        <v>817.27</v>
      </c>
      <c r="G87" s="150">
        <v>7262.29</v>
      </c>
      <c r="H87" s="151">
        <v>0</v>
      </c>
    </row>
    <row r="88" spans="1:8" ht="18" hidden="1" customHeight="1" outlineLevel="1">
      <c r="A88" s="3" t="s">
        <v>267</v>
      </c>
      <c r="B88" s="148"/>
      <c r="C88" s="149">
        <v>0</v>
      </c>
      <c r="D88" s="149">
        <v>0</v>
      </c>
      <c r="E88" s="149">
        <v>0</v>
      </c>
      <c r="F88" s="150">
        <v>0</v>
      </c>
      <c r="G88" s="150">
        <v>0</v>
      </c>
      <c r="H88" s="151">
        <v>0</v>
      </c>
    </row>
    <row r="89" spans="1:8" ht="18" hidden="1" customHeight="1" outlineLevel="1">
      <c r="A89" s="3" t="s">
        <v>274</v>
      </c>
      <c r="B89" s="148"/>
      <c r="C89" s="149">
        <v>0</v>
      </c>
      <c r="D89" s="149">
        <v>0</v>
      </c>
      <c r="E89" s="149">
        <v>0</v>
      </c>
      <c r="F89" s="150">
        <v>0</v>
      </c>
      <c r="G89" s="150">
        <v>0</v>
      </c>
      <c r="H89" s="151">
        <v>0</v>
      </c>
    </row>
    <row r="90" spans="1:8" ht="18" hidden="1" customHeight="1" outlineLevel="1">
      <c r="A90" s="3" t="s">
        <v>275</v>
      </c>
      <c r="B90" s="148"/>
      <c r="C90" s="149">
        <v>0</v>
      </c>
      <c r="D90" s="149">
        <v>0</v>
      </c>
      <c r="E90" s="149">
        <v>0</v>
      </c>
      <c r="F90" s="150">
        <v>0</v>
      </c>
      <c r="G90" s="150">
        <v>0</v>
      </c>
      <c r="H90" s="151">
        <v>0</v>
      </c>
    </row>
    <row r="91" spans="1:8" ht="18" hidden="1" customHeight="1" outlineLevel="1">
      <c r="A91" s="3" t="s">
        <v>205</v>
      </c>
      <c r="B91" s="148"/>
      <c r="C91" s="149">
        <v>0</v>
      </c>
      <c r="D91" s="149">
        <v>0</v>
      </c>
      <c r="E91" s="149">
        <v>0</v>
      </c>
      <c r="F91" s="150">
        <v>0</v>
      </c>
      <c r="G91" s="150">
        <v>0</v>
      </c>
      <c r="H91" s="151">
        <v>0</v>
      </c>
    </row>
    <row r="92" spans="1:8" ht="18" hidden="1" customHeight="1" outlineLevel="1">
      <c r="A92" s="3" t="s">
        <v>206</v>
      </c>
      <c r="B92" s="148"/>
      <c r="C92" s="149">
        <v>1</v>
      </c>
      <c r="D92" s="149">
        <v>3</v>
      </c>
      <c r="E92" s="149">
        <v>0</v>
      </c>
      <c r="F92" s="150">
        <v>5200</v>
      </c>
      <c r="G92" s="150">
        <v>-16114</v>
      </c>
      <c r="H92" s="151">
        <v>0</v>
      </c>
    </row>
    <row r="93" spans="1:8" ht="18" hidden="1" customHeight="1" outlineLevel="1">
      <c r="A93" s="3" t="s">
        <v>268</v>
      </c>
      <c r="B93" s="148"/>
      <c r="C93" s="149">
        <v>0</v>
      </c>
      <c r="D93" s="149">
        <v>0</v>
      </c>
      <c r="E93" s="149">
        <v>0</v>
      </c>
      <c r="F93" s="150">
        <v>0</v>
      </c>
      <c r="G93" s="150">
        <v>0</v>
      </c>
      <c r="H93" s="151">
        <v>0</v>
      </c>
    </row>
    <row r="94" spans="1:8" ht="18" hidden="1" customHeight="1" outlineLevel="1">
      <c r="A94" s="3" t="s">
        <v>207</v>
      </c>
      <c r="B94" s="148"/>
      <c r="C94" s="149">
        <v>7</v>
      </c>
      <c r="D94" s="149">
        <v>23</v>
      </c>
      <c r="E94" s="149">
        <v>0</v>
      </c>
      <c r="F94" s="150">
        <v>154050.42000000001</v>
      </c>
      <c r="G94" s="150">
        <v>16185.09</v>
      </c>
      <c r="H94" s="151">
        <v>0</v>
      </c>
    </row>
    <row r="95" spans="1:8" ht="18" hidden="1" customHeight="1" outlineLevel="1">
      <c r="A95" s="3" t="s">
        <v>270</v>
      </c>
      <c r="B95" s="148"/>
      <c r="C95" s="149">
        <v>0</v>
      </c>
      <c r="D95" s="149">
        <v>0</v>
      </c>
      <c r="E95" s="149">
        <v>0</v>
      </c>
      <c r="F95" s="150">
        <v>0</v>
      </c>
      <c r="G95" s="150">
        <v>0</v>
      </c>
      <c r="H95" s="151">
        <v>0</v>
      </c>
    </row>
    <row r="96" spans="1:8" ht="18" hidden="1" customHeight="1" outlineLevel="1">
      <c r="A96" s="3" t="s">
        <v>208</v>
      </c>
      <c r="B96" s="148"/>
      <c r="C96" s="149">
        <v>2</v>
      </c>
      <c r="D96" s="149">
        <v>0</v>
      </c>
      <c r="E96" s="149">
        <v>0</v>
      </c>
      <c r="F96" s="150">
        <v>17000</v>
      </c>
      <c r="G96" s="150">
        <v>45663</v>
      </c>
      <c r="H96" s="151">
        <v>0</v>
      </c>
    </row>
    <row r="97" spans="1:8" ht="18" hidden="1" customHeight="1" outlineLevel="1">
      <c r="A97" s="3" t="s">
        <v>209</v>
      </c>
      <c r="B97" s="148"/>
      <c r="C97" s="149">
        <v>1</v>
      </c>
      <c r="D97" s="149">
        <v>1</v>
      </c>
      <c r="E97" s="149">
        <v>0</v>
      </c>
      <c r="F97" s="150">
        <v>66250.157944000006</v>
      </c>
      <c r="G97" s="150">
        <v>19</v>
      </c>
      <c r="H97" s="151">
        <v>0</v>
      </c>
    </row>
    <row r="98" spans="1:8" ht="18" hidden="1" customHeight="1" outlineLevel="1">
      <c r="A98" s="3" t="s">
        <v>454</v>
      </c>
      <c r="B98" s="148"/>
      <c r="C98" s="149">
        <v>1</v>
      </c>
      <c r="D98" s="149">
        <v>0</v>
      </c>
      <c r="E98" s="149">
        <v>1</v>
      </c>
      <c r="F98" s="150">
        <v>0</v>
      </c>
      <c r="G98" s="150">
        <v>0</v>
      </c>
      <c r="H98" s="151">
        <v>0</v>
      </c>
    </row>
    <row r="99" spans="1:8" ht="18" hidden="1" customHeight="1" outlineLevel="1">
      <c r="A99" s="3" t="s">
        <v>211</v>
      </c>
      <c r="B99" s="148"/>
      <c r="C99" s="149">
        <v>0</v>
      </c>
      <c r="D99" s="149">
        <v>0</v>
      </c>
      <c r="E99" s="149">
        <v>0</v>
      </c>
      <c r="F99" s="150">
        <v>0</v>
      </c>
      <c r="G99" s="150">
        <v>0</v>
      </c>
      <c r="H99" s="151">
        <v>0</v>
      </c>
    </row>
    <row r="100" spans="1:8" ht="18" hidden="1" customHeight="1" outlineLevel="1">
      <c r="A100" s="3" t="s">
        <v>212</v>
      </c>
      <c r="B100" s="148"/>
      <c r="C100" s="149">
        <v>0</v>
      </c>
      <c r="D100" s="149">
        <v>0</v>
      </c>
      <c r="E100" s="149">
        <v>0</v>
      </c>
      <c r="F100" s="150">
        <v>0</v>
      </c>
      <c r="G100" s="150">
        <v>0</v>
      </c>
      <c r="H100" s="151">
        <v>0</v>
      </c>
    </row>
    <row r="101" spans="1:8" ht="18" hidden="1" customHeight="1" outlineLevel="1">
      <c r="A101" s="3" t="s">
        <v>213</v>
      </c>
      <c r="B101" s="148"/>
      <c r="C101" s="149">
        <v>0</v>
      </c>
      <c r="D101" s="149">
        <v>1</v>
      </c>
      <c r="E101" s="149">
        <v>0</v>
      </c>
      <c r="F101" s="150">
        <v>-3500</v>
      </c>
      <c r="G101" s="150">
        <v>2637</v>
      </c>
      <c r="H101" s="151">
        <v>0</v>
      </c>
    </row>
    <row r="102" spans="1:8" ht="18" hidden="1" customHeight="1" outlineLevel="1">
      <c r="A102" s="3" t="s">
        <v>214</v>
      </c>
      <c r="B102" s="148"/>
      <c r="C102" s="149">
        <v>0</v>
      </c>
      <c r="D102" s="149">
        <v>0</v>
      </c>
      <c r="E102" s="149">
        <v>0</v>
      </c>
      <c r="F102" s="150">
        <v>0</v>
      </c>
      <c r="G102" s="150">
        <v>0</v>
      </c>
      <c r="H102" s="151">
        <v>0</v>
      </c>
    </row>
    <row r="103" spans="1:8" ht="18" hidden="1" customHeight="1" outlineLevel="1">
      <c r="A103" s="3" t="s">
        <v>269</v>
      </c>
      <c r="B103" s="148"/>
      <c r="C103" s="149">
        <v>0</v>
      </c>
      <c r="D103" s="149">
        <v>0</v>
      </c>
      <c r="E103" s="149">
        <v>0</v>
      </c>
      <c r="F103" s="150">
        <v>0</v>
      </c>
      <c r="G103" s="150">
        <v>0</v>
      </c>
      <c r="H103" s="151">
        <v>0</v>
      </c>
    </row>
    <row r="104" spans="1:8" ht="18" hidden="1" customHeight="1" outlineLevel="1">
      <c r="A104" s="3" t="s">
        <v>455</v>
      </c>
      <c r="B104" s="148"/>
      <c r="C104" s="149">
        <v>0</v>
      </c>
      <c r="D104" s="149">
        <v>0</v>
      </c>
      <c r="E104" s="149">
        <v>0</v>
      </c>
      <c r="F104" s="150">
        <v>0</v>
      </c>
      <c r="G104" s="150">
        <v>0</v>
      </c>
      <c r="H104" s="151">
        <v>0</v>
      </c>
    </row>
    <row r="105" spans="1:8" ht="18" hidden="1" customHeight="1" outlineLevel="1">
      <c r="A105" s="3" t="s">
        <v>217</v>
      </c>
      <c r="B105" s="148"/>
      <c r="C105" s="149">
        <v>2</v>
      </c>
      <c r="D105" s="149">
        <v>0</v>
      </c>
      <c r="E105" s="149">
        <v>0</v>
      </c>
      <c r="F105" s="150">
        <v>83757</v>
      </c>
      <c r="G105" s="150">
        <v>16243</v>
      </c>
      <c r="H105" s="151">
        <v>0</v>
      </c>
    </row>
    <row r="106" spans="1:8" ht="18" hidden="1" customHeight="1" outlineLevel="1">
      <c r="A106" s="3" t="s">
        <v>218</v>
      </c>
      <c r="B106" s="148"/>
      <c r="C106" s="149">
        <v>0</v>
      </c>
      <c r="D106" s="149">
        <v>0</v>
      </c>
      <c r="E106" s="149">
        <v>0</v>
      </c>
      <c r="F106" s="150">
        <v>0</v>
      </c>
      <c r="G106" s="150">
        <v>0</v>
      </c>
      <c r="H106" s="151">
        <v>0</v>
      </c>
    </row>
    <row r="107" spans="1:8" ht="18" hidden="1" customHeight="1" outlineLevel="1">
      <c r="A107" s="3" t="s">
        <v>219</v>
      </c>
      <c r="B107" s="148"/>
      <c r="C107" s="149">
        <v>0</v>
      </c>
      <c r="D107" s="149">
        <v>0</v>
      </c>
      <c r="E107" s="149">
        <v>0</v>
      </c>
      <c r="F107" s="150">
        <v>0</v>
      </c>
      <c r="G107" s="150">
        <v>0</v>
      </c>
      <c r="H107" s="151">
        <v>0</v>
      </c>
    </row>
    <row r="108" spans="1:8" ht="18" hidden="1" customHeight="1" outlineLevel="1">
      <c r="A108" s="3" t="s">
        <v>220</v>
      </c>
      <c r="B108" s="148"/>
      <c r="C108" s="149">
        <v>1</v>
      </c>
      <c r="D108" s="149">
        <v>1</v>
      </c>
      <c r="E108" s="149">
        <v>0</v>
      </c>
      <c r="F108" s="150">
        <v>-2784</v>
      </c>
      <c r="G108" s="150">
        <v>1003</v>
      </c>
      <c r="H108" s="151">
        <v>0</v>
      </c>
    </row>
    <row r="109" spans="1:8" ht="18" customHeight="1" collapsed="1">
      <c r="A109" s="3"/>
      <c r="B109" s="148" t="s">
        <v>354</v>
      </c>
      <c r="C109" s="152">
        <f t="shared" ref="C109:H109" si="3">SUM(C85:C108)</f>
        <v>22</v>
      </c>
      <c r="D109" s="152">
        <f t="shared" si="3"/>
        <v>36</v>
      </c>
      <c r="E109" s="152">
        <f t="shared" si="3"/>
        <v>1</v>
      </c>
      <c r="F109" s="153">
        <f t="shared" si="3"/>
        <v>344540.84794400004</v>
      </c>
      <c r="G109" s="153">
        <f t="shared" si="3"/>
        <v>53782.36</v>
      </c>
      <c r="H109" s="154">
        <f t="shared" si="3"/>
        <v>0</v>
      </c>
    </row>
    <row r="110" spans="1:8" ht="18" hidden="1" customHeight="1" outlineLevel="1">
      <c r="A110" s="3" t="s">
        <v>273</v>
      </c>
      <c r="B110" s="148"/>
      <c r="C110" s="149">
        <v>0</v>
      </c>
      <c r="D110" s="149">
        <v>0</v>
      </c>
      <c r="E110" s="149">
        <v>0</v>
      </c>
      <c r="F110" s="150">
        <v>0</v>
      </c>
      <c r="G110" s="150">
        <v>0</v>
      </c>
      <c r="H110" s="151">
        <v>0</v>
      </c>
    </row>
    <row r="111" spans="1:8" ht="18" hidden="1" customHeight="1" outlineLevel="1">
      <c r="A111" s="3" t="s">
        <v>203</v>
      </c>
      <c r="B111" s="148"/>
      <c r="C111" s="149">
        <v>0</v>
      </c>
      <c r="D111" s="149">
        <v>3</v>
      </c>
      <c r="E111" s="149">
        <v>0</v>
      </c>
      <c r="F111" s="150">
        <v>0</v>
      </c>
      <c r="G111" s="150">
        <v>3093.5</v>
      </c>
      <c r="H111" s="151">
        <v>0</v>
      </c>
    </row>
    <row r="112" spans="1:8" ht="18" hidden="1" customHeight="1" outlineLevel="1">
      <c r="A112" s="3" t="s">
        <v>204</v>
      </c>
      <c r="B112" s="148"/>
      <c r="C112" s="149">
        <v>0</v>
      </c>
      <c r="D112" s="149">
        <v>0</v>
      </c>
      <c r="E112" s="149">
        <v>0</v>
      </c>
      <c r="F112" s="150">
        <v>0</v>
      </c>
      <c r="G112" s="150">
        <v>0</v>
      </c>
      <c r="H112" s="151">
        <v>0</v>
      </c>
    </row>
    <row r="113" spans="1:8" ht="18" hidden="1" customHeight="1" outlineLevel="1">
      <c r="A113" s="3" t="s">
        <v>267</v>
      </c>
      <c r="B113" s="148"/>
      <c r="C113" s="149">
        <v>0</v>
      </c>
      <c r="D113" s="149">
        <v>0</v>
      </c>
      <c r="E113" s="149">
        <v>0</v>
      </c>
      <c r="F113" s="150">
        <v>0</v>
      </c>
      <c r="G113" s="150">
        <v>0</v>
      </c>
      <c r="H113" s="151">
        <v>0</v>
      </c>
    </row>
    <row r="114" spans="1:8" ht="18" hidden="1" customHeight="1" outlineLevel="1">
      <c r="A114" s="3" t="s">
        <v>274</v>
      </c>
      <c r="B114" s="148"/>
      <c r="C114" s="149">
        <v>0</v>
      </c>
      <c r="D114" s="149">
        <v>0</v>
      </c>
      <c r="E114" s="149">
        <v>0</v>
      </c>
      <c r="F114" s="150">
        <v>0</v>
      </c>
      <c r="G114" s="150">
        <v>0</v>
      </c>
      <c r="H114" s="151">
        <v>0</v>
      </c>
    </row>
    <row r="115" spans="1:8" ht="18" hidden="1" customHeight="1" outlineLevel="1">
      <c r="A115" s="3" t="s">
        <v>275</v>
      </c>
      <c r="B115" s="148"/>
      <c r="C115" s="149">
        <v>0</v>
      </c>
      <c r="D115" s="149">
        <v>0</v>
      </c>
      <c r="E115" s="149">
        <v>0</v>
      </c>
      <c r="F115" s="150">
        <v>0</v>
      </c>
      <c r="G115" s="150">
        <v>0</v>
      </c>
      <c r="H115" s="151">
        <v>0</v>
      </c>
    </row>
    <row r="116" spans="1:8" ht="18" hidden="1" customHeight="1" outlineLevel="1">
      <c r="A116" s="3" t="s">
        <v>205</v>
      </c>
      <c r="B116" s="148"/>
      <c r="C116" s="149">
        <v>0</v>
      </c>
      <c r="D116" s="149">
        <v>0</v>
      </c>
      <c r="E116" s="149">
        <v>0</v>
      </c>
      <c r="F116" s="150">
        <v>0</v>
      </c>
      <c r="G116" s="150">
        <v>0</v>
      </c>
      <c r="H116" s="151">
        <v>0</v>
      </c>
    </row>
    <row r="117" spans="1:8" ht="18" hidden="1" customHeight="1" outlineLevel="1">
      <c r="A117" s="3" t="s">
        <v>206</v>
      </c>
      <c r="B117" s="148"/>
      <c r="C117" s="149">
        <v>2</v>
      </c>
      <c r="D117" s="149">
        <v>1</v>
      </c>
      <c r="E117" s="149">
        <v>0</v>
      </c>
      <c r="F117" s="150">
        <v>0</v>
      </c>
      <c r="G117" s="150">
        <v>7292.5</v>
      </c>
      <c r="H117" s="151">
        <v>0</v>
      </c>
    </row>
    <row r="118" spans="1:8" ht="18" hidden="1" customHeight="1" outlineLevel="1">
      <c r="A118" s="3" t="s">
        <v>268</v>
      </c>
      <c r="B118" s="148"/>
      <c r="C118" s="149">
        <v>0</v>
      </c>
      <c r="D118" s="149">
        <v>0</v>
      </c>
      <c r="E118" s="149">
        <v>0</v>
      </c>
      <c r="F118" s="150">
        <v>0</v>
      </c>
      <c r="G118" s="150">
        <v>0</v>
      </c>
      <c r="H118" s="151">
        <v>0</v>
      </c>
    </row>
    <row r="119" spans="1:8" ht="18" hidden="1" customHeight="1" outlineLevel="1">
      <c r="A119" s="3" t="s">
        <v>207</v>
      </c>
      <c r="B119" s="148"/>
      <c r="C119" s="149">
        <v>8</v>
      </c>
      <c r="D119" s="149">
        <v>11</v>
      </c>
      <c r="E119" s="149">
        <v>0</v>
      </c>
      <c r="F119" s="150">
        <v>50000</v>
      </c>
      <c r="G119" s="150">
        <v>22087.42</v>
      </c>
      <c r="H119" s="151">
        <v>0</v>
      </c>
    </row>
    <row r="120" spans="1:8" ht="18" hidden="1" customHeight="1" outlineLevel="1">
      <c r="A120" s="3" t="s">
        <v>270</v>
      </c>
      <c r="B120" s="148"/>
      <c r="C120" s="149">
        <v>1</v>
      </c>
      <c r="D120" s="149">
        <v>0</v>
      </c>
      <c r="E120" s="149">
        <v>0</v>
      </c>
      <c r="F120" s="150">
        <v>0</v>
      </c>
      <c r="G120" s="150">
        <v>0</v>
      </c>
      <c r="H120" s="151">
        <v>0</v>
      </c>
    </row>
    <row r="121" spans="1:8" ht="18" hidden="1" customHeight="1" outlineLevel="1">
      <c r="A121" s="3" t="s">
        <v>208</v>
      </c>
      <c r="B121" s="148"/>
      <c r="C121" s="149">
        <v>0</v>
      </c>
      <c r="D121" s="149">
        <v>0</v>
      </c>
      <c r="E121" s="149">
        <v>0</v>
      </c>
      <c r="F121" s="150">
        <v>0</v>
      </c>
      <c r="G121" s="150">
        <v>0</v>
      </c>
      <c r="H121" s="151">
        <v>0</v>
      </c>
    </row>
    <row r="122" spans="1:8" ht="18" hidden="1" customHeight="1" outlineLevel="1">
      <c r="A122" s="3" t="s">
        <v>209</v>
      </c>
      <c r="B122" s="148"/>
      <c r="C122" s="149">
        <v>0</v>
      </c>
      <c r="D122" s="149">
        <v>0</v>
      </c>
      <c r="E122" s="149">
        <v>0</v>
      </c>
      <c r="F122" s="150">
        <v>0</v>
      </c>
      <c r="G122" s="150">
        <v>0</v>
      </c>
      <c r="H122" s="151">
        <v>0</v>
      </c>
    </row>
    <row r="123" spans="1:8" ht="18" hidden="1" customHeight="1" outlineLevel="1">
      <c r="A123" s="3" t="s">
        <v>454</v>
      </c>
      <c r="B123" s="148"/>
      <c r="C123" s="149">
        <v>1</v>
      </c>
      <c r="D123" s="149">
        <v>0</v>
      </c>
      <c r="E123" s="149">
        <v>1</v>
      </c>
      <c r="F123" s="150">
        <v>0</v>
      </c>
      <c r="G123" s="150">
        <v>0</v>
      </c>
      <c r="H123" s="151">
        <v>0</v>
      </c>
    </row>
    <row r="124" spans="1:8" ht="18" hidden="1" customHeight="1" outlineLevel="1">
      <c r="A124" s="3" t="s">
        <v>211</v>
      </c>
      <c r="B124" s="148"/>
      <c r="C124" s="149">
        <v>0</v>
      </c>
      <c r="D124" s="149">
        <v>0</v>
      </c>
      <c r="E124" s="149">
        <v>0</v>
      </c>
      <c r="F124" s="150">
        <v>0</v>
      </c>
      <c r="G124" s="150">
        <v>0</v>
      </c>
      <c r="H124" s="151">
        <v>0</v>
      </c>
    </row>
    <row r="125" spans="1:8" ht="18" hidden="1" customHeight="1" outlineLevel="1">
      <c r="A125" s="3" t="s">
        <v>212</v>
      </c>
      <c r="B125" s="148"/>
      <c r="C125" s="149">
        <v>0</v>
      </c>
      <c r="D125" s="149">
        <v>0</v>
      </c>
      <c r="E125" s="149">
        <v>0</v>
      </c>
      <c r="F125" s="150">
        <v>0</v>
      </c>
      <c r="G125" s="150">
        <v>0</v>
      </c>
      <c r="H125" s="151">
        <v>0</v>
      </c>
    </row>
    <row r="126" spans="1:8" ht="18" hidden="1" customHeight="1" outlineLevel="1">
      <c r="A126" s="3" t="s">
        <v>213</v>
      </c>
      <c r="B126" s="148"/>
      <c r="C126" s="149">
        <v>1</v>
      </c>
      <c r="D126" s="149">
        <v>1</v>
      </c>
      <c r="E126" s="149">
        <v>0</v>
      </c>
      <c r="F126" s="150">
        <v>0</v>
      </c>
      <c r="G126" s="150">
        <v>11</v>
      </c>
      <c r="H126" s="151">
        <v>0</v>
      </c>
    </row>
    <row r="127" spans="1:8" ht="18" hidden="1" customHeight="1" outlineLevel="1">
      <c r="A127" s="3" t="s">
        <v>214</v>
      </c>
      <c r="B127" s="148"/>
      <c r="C127" s="149">
        <v>0</v>
      </c>
      <c r="D127" s="149">
        <v>0</v>
      </c>
      <c r="E127" s="149">
        <v>0</v>
      </c>
      <c r="F127" s="150">
        <v>0</v>
      </c>
      <c r="G127" s="150">
        <v>0</v>
      </c>
      <c r="H127" s="151">
        <v>0</v>
      </c>
    </row>
    <row r="128" spans="1:8" ht="18" hidden="1" customHeight="1" outlineLevel="1">
      <c r="A128" s="3" t="s">
        <v>269</v>
      </c>
      <c r="B128" s="148"/>
      <c r="C128" s="149">
        <v>0</v>
      </c>
      <c r="D128" s="149">
        <v>0</v>
      </c>
      <c r="E128" s="149">
        <v>0</v>
      </c>
      <c r="F128" s="150">
        <v>0</v>
      </c>
      <c r="G128" s="150">
        <v>0</v>
      </c>
      <c r="H128" s="151">
        <v>0</v>
      </c>
    </row>
    <row r="129" spans="1:8" ht="18" hidden="1" customHeight="1" outlineLevel="1">
      <c r="A129" s="3" t="s">
        <v>455</v>
      </c>
      <c r="B129" s="148"/>
      <c r="C129" s="149">
        <v>0</v>
      </c>
      <c r="D129" s="149">
        <v>0</v>
      </c>
      <c r="E129" s="149">
        <v>0</v>
      </c>
      <c r="F129" s="150">
        <v>0</v>
      </c>
      <c r="G129" s="150">
        <v>0</v>
      </c>
      <c r="H129" s="151">
        <v>0</v>
      </c>
    </row>
    <row r="130" spans="1:8" ht="18" hidden="1" customHeight="1" outlineLevel="1">
      <c r="A130" s="3" t="s">
        <v>217</v>
      </c>
      <c r="B130" s="148"/>
      <c r="C130" s="149">
        <v>0</v>
      </c>
      <c r="D130" s="149">
        <v>0</v>
      </c>
      <c r="E130" s="149">
        <v>0</v>
      </c>
      <c r="F130" s="150">
        <v>-4460</v>
      </c>
      <c r="G130" s="150">
        <v>-865</v>
      </c>
      <c r="H130" s="151">
        <v>0</v>
      </c>
    </row>
    <row r="131" spans="1:8" ht="18" hidden="1" customHeight="1" outlineLevel="1">
      <c r="A131" s="3" t="s">
        <v>218</v>
      </c>
      <c r="B131" s="148"/>
      <c r="C131" s="149">
        <v>0</v>
      </c>
      <c r="D131" s="149">
        <v>0</v>
      </c>
      <c r="E131" s="149">
        <v>0</v>
      </c>
      <c r="F131" s="150">
        <v>0</v>
      </c>
      <c r="G131" s="150">
        <v>0</v>
      </c>
      <c r="H131" s="151">
        <v>0</v>
      </c>
    </row>
    <row r="132" spans="1:8" ht="18" hidden="1" customHeight="1" outlineLevel="1">
      <c r="A132" s="3" t="s">
        <v>219</v>
      </c>
      <c r="B132" s="148"/>
      <c r="C132" s="149">
        <v>0</v>
      </c>
      <c r="D132" s="149">
        <v>0</v>
      </c>
      <c r="E132" s="149">
        <v>0</v>
      </c>
      <c r="F132" s="150">
        <v>0</v>
      </c>
      <c r="G132" s="150">
        <v>0</v>
      </c>
      <c r="H132" s="151">
        <v>0</v>
      </c>
    </row>
    <row r="133" spans="1:8" ht="18" hidden="1" customHeight="1" outlineLevel="1">
      <c r="A133" s="3" t="s">
        <v>220</v>
      </c>
      <c r="B133" s="148"/>
      <c r="C133" s="149">
        <v>0</v>
      </c>
      <c r="D133" s="149">
        <v>0</v>
      </c>
      <c r="E133" s="149">
        <v>0</v>
      </c>
      <c r="F133" s="150">
        <v>0</v>
      </c>
      <c r="G133" s="150">
        <v>0</v>
      </c>
      <c r="H133" s="151">
        <v>0</v>
      </c>
    </row>
    <row r="134" spans="1:8" ht="18" customHeight="1" collapsed="1">
      <c r="A134" s="3"/>
      <c r="B134" s="148" t="s">
        <v>355</v>
      </c>
      <c r="C134" s="152">
        <f t="shared" ref="C134:H134" si="4">SUM(C110:C133)</f>
        <v>13</v>
      </c>
      <c r="D134" s="152">
        <f t="shared" si="4"/>
        <v>16</v>
      </c>
      <c r="E134" s="152">
        <f t="shared" si="4"/>
        <v>1</v>
      </c>
      <c r="F134" s="153">
        <f t="shared" si="4"/>
        <v>45540</v>
      </c>
      <c r="G134" s="153">
        <f t="shared" si="4"/>
        <v>31619.42</v>
      </c>
      <c r="H134" s="154">
        <f t="shared" si="4"/>
        <v>0</v>
      </c>
    </row>
    <row r="135" spans="1:8" ht="18" hidden="1" customHeight="1" outlineLevel="1">
      <c r="A135" s="3" t="s">
        <v>273</v>
      </c>
      <c r="B135" s="148"/>
      <c r="C135" s="149">
        <v>0</v>
      </c>
      <c r="D135" s="149">
        <v>0</v>
      </c>
      <c r="E135" s="149">
        <v>0</v>
      </c>
      <c r="F135" s="150">
        <v>0</v>
      </c>
      <c r="G135" s="150">
        <v>0</v>
      </c>
      <c r="H135" s="151">
        <v>0</v>
      </c>
    </row>
    <row r="136" spans="1:8" ht="18" hidden="1" customHeight="1" outlineLevel="1">
      <c r="A136" s="3" t="s">
        <v>203</v>
      </c>
      <c r="B136" s="148"/>
      <c r="C136" s="149">
        <v>0</v>
      </c>
      <c r="D136" s="149">
        <v>0</v>
      </c>
      <c r="E136" s="149">
        <v>0</v>
      </c>
      <c r="F136" s="150">
        <v>0</v>
      </c>
      <c r="G136" s="150">
        <v>0</v>
      </c>
      <c r="H136" s="151">
        <v>0</v>
      </c>
    </row>
    <row r="137" spans="1:8" ht="18" hidden="1" customHeight="1" outlineLevel="1">
      <c r="A137" s="3" t="s">
        <v>204</v>
      </c>
      <c r="B137" s="148"/>
      <c r="C137" s="149">
        <v>0</v>
      </c>
      <c r="D137" s="149">
        <v>0</v>
      </c>
      <c r="E137" s="149">
        <v>0</v>
      </c>
      <c r="F137" s="150">
        <v>0</v>
      </c>
      <c r="G137" s="150">
        <v>0</v>
      </c>
      <c r="H137" s="151">
        <v>0</v>
      </c>
    </row>
    <row r="138" spans="1:8" ht="18" hidden="1" customHeight="1" outlineLevel="1">
      <c r="A138" s="3" t="s">
        <v>267</v>
      </c>
      <c r="B138" s="148"/>
      <c r="C138" s="149">
        <v>0</v>
      </c>
      <c r="D138" s="149">
        <v>0</v>
      </c>
      <c r="E138" s="149">
        <v>0</v>
      </c>
      <c r="F138" s="150">
        <v>0</v>
      </c>
      <c r="G138" s="150">
        <v>0</v>
      </c>
      <c r="H138" s="151">
        <v>0</v>
      </c>
    </row>
    <row r="139" spans="1:8" ht="18" hidden="1" customHeight="1" outlineLevel="1">
      <c r="A139" s="3" t="s">
        <v>274</v>
      </c>
      <c r="B139" s="148"/>
      <c r="C139" s="149">
        <v>0</v>
      </c>
      <c r="D139" s="149">
        <v>0</v>
      </c>
      <c r="E139" s="149">
        <v>0</v>
      </c>
      <c r="F139" s="150">
        <v>0</v>
      </c>
      <c r="G139" s="150">
        <v>0</v>
      </c>
      <c r="H139" s="151">
        <v>0</v>
      </c>
    </row>
    <row r="140" spans="1:8" ht="18" hidden="1" customHeight="1" outlineLevel="1">
      <c r="A140" s="3" t="s">
        <v>275</v>
      </c>
      <c r="B140" s="148"/>
      <c r="C140" s="149">
        <v>0</v>
      </c>
      <c r="D140" s="149">
        <v>0</v>
      </c>
      <c r="E140" s="149">
        <v>0</v>
      </c>
      <c r="F140" s="150">
        <v>0</v>
      </c>
      <c r="G140" s="150">
        <v>0</v>
      </c>
      <c r="H140" s="151">
        <v>0</v>
      </c>
    </row>
    <row r="141" spans="1:8" ht="18" hidden="1" customHeight="1" outlineLevel="1">
      <c r="A141" s="3" t="s">
        <v>205</v>
      </c>
      <c r="B141" s="148"/>
      <c r="C141" s="149">
        <v>0</v>
      </c>
      <c r="D141" s="149">
        <v>0</v>
      </c>
      <c r="E141" s="149">
        <v>0</v>
      </c>
      <c r="F141" s="150">
        <v>0</v>
      </c>
      <c r="G141" s="150">
        <v>0</v>
      </c>
      <c r="H141" s="151">
        <v>0</v>
      </c>
    </row>
    <row r="142" spans="1:8" ht="18" hidden="1" customHeight="1" outlineLevel="1">
      <c r="A142" s="3" t="s">
        <v>206</v>
      </c>
      <c r="B142" s="148"/>
      <c r="C142" s="149">
        <v>1</v>
      </c>
      <c r="D142" s="149">
        <v>1</v>
      </c>
      <c r="E142" s="149">
        <v>0</v>
      </c>
      <c r="F142" s="150">
        <v>0</v>
      </c>
      <c r="G142" s="150">
        <v>537</v>
      </c>
      <c r="H142" s="151">
        <v>0</v>
      </c>
    </row>
    <row r="143" spans="1:8" ht="18" hidden="1" customHeight="1" outlineLevel="1">
      <c r="A143" s="3" t="s">
        <v>268</v>
      </c>
      <c r="B143" s="148"/>
      <c r="C143" s="149">
        <v>0</v>
      </c>
      <c r="D143" s="149">
        <v>0</v>
      </c>
      <c r="E143" s="149">
        <v>0</v>
      </c>
      <c r="F143" s="150">
        <v>0</v>
      </c>
      <c r="G143" s="150">
        <v>0</v>
      </c>
      <c r="H143" s="151">
        <v>0</v>
      </c>
    </row>
    <row r="144" spans="1:8" ht="18" hidden="1" customHeight="1" outlineLevel="1">
      <c r="A144" s="3" t="s">
        <v>207</v>
      </c>
      <c r="B144" s="148"/>
      <c r="C144" s="149">
        <v>2</v>
      </c>
      <c r="D144" s="149">
        <v>3</v>
      </c>
      <c r="E144" s="149">
        <v>0</v>
      </c>
      <c r="F144" s="150">
        <v>0</v>
      </c>
      <c r="G144" s="150">
        <v>2241.5</v>
      </c>
      <c r="H144" s="151">
        <v>0</v>
      </c>
    </row>
    <row r="145" spans="1:8" ht="18" hidden="1" customHeight="1" outlineLevel="1">
      <c r="A145" s="3" t="s">
        <v>270</v>
      </c>
      <c r="B145" s="148"/>
      <c r="C145" s="149">
        <v>0</v>
      </c>
      <c r="D145" s="149">
        <v>0</v>
      </c>
      <c r="E145" s="149">
        <v>0</v>
      </c>
      <c r="F145" s="150">
        <v>0</v>
      </c>
      <c r="G145" s="150">
        <v>0</v>
      </c>
      <c r="H145" s="151">
        <v>0</v>
      </c>
    </row>
    <row r="146" spans="1:8" ht="18" hidden="1" customHeight="1" outlineLevel="1">
      <c r="A146" s="3" t="s">
        <v>208</v>
      </c>
      <c r="B146" s="148"/>
      <c r="C146" s="149">
        <v>0</v>
      </c>
      <c r="D146" s="149">
        <v>0</v>
      </c>
      <c r="E146" s="149">
        <v>0</v>
      </c>
      <c r="F146" s="150">
        <v>0</v>
      </c>
      <c r="G146" s="150">
        <v>0</v>
      </c>
      <c r="H146" s="151">
        <v>0</v>
      </c>
    </row>
    <row r="147" spans="1:8" ht="18" hidden="1" customHeight="1" outlineLevel="1">
      <c r="A147" s="3" t="s">
        <v>209</v>
      </c>
      <c r="B147" s="148"/>
      <c r="C147" s="149">
        <v>2</v>
      </c>
      <c r="D147" s="149">
        <v>0</v>
      </c>
      <c r="E147" s="149">
        <v>0</v>
      </c>
      <c r="F147" s="150">
        <v>0</v>
      </c>
      <c r="G147" s="150">
        <v>0</v>
      </c>
      <c r="H147" s="151">
        <v>0</v>
      </c>
    </row>
    <row r="148" spans="1:8" ht="18" hidden="1" customHeight="1" outlineLevel="1">
      <c r="A148" s="3" t="s">
        <v>454</v>
      </c>
      <c r="B148" s="148"/>
      <c r="C148" s="149">
        <v>0</v>
      </c>
      <c r="D148" s="149">
        <v>0</v>
      </c>
      <c r="E148" s="149">
        <v>0</v>
      </c>
      <c r="F148" s="150">
        <v>0</v>
      </c>
      <c r="G148" s="150">
        <v>0</v>
      </c>
      <c r="H148" s="151">
        <v>0</v>
      </c>
    </row>
    <row r="149" spans="1:8" ht="18" hidden="1" customHeight="1" outlineLevel="1">
      <c r="A149" s="3" t="s">
        <v>211</v>
      </c>
      <c r="B149" s="148"/>
      <c r="C149" s="149">
        <v>1</v>
      </c>
      <c r="D149" s="149">
        <v>0</v>
      </c>
      <c r="E149" s="149">
        <v>0</v>
      </c>
      <c r="F149" s="150">
        <v>0</v>
      </c>
      <c r="G149" s="150">
        <v>0</v>
      </c>
      <c r="H149" s="151">
        <v>0</v>
      </c>
    </row>
    <row r="150" spans="1:8" ht="18" hidden="1" customHeight="1" outlineLevel="1">
      <c r="A150" s="3" t="s">
        <v>212</v>
      </c>
      <c r="B150" s="148"/>
      <c r="C150" s="149">
        <v>0</v>
      </c>
      <c r="D150" s="149">
        <v>0</v>
      </c>
      <c r="E150" s="149">
        <v>0</v>
      </c>
      <c r="F150" s="150">
        <v>0</v>
      </c>
      <c r="G150" s="150">
        <v>0</v>
      </c>
      <c r="H150" s="151">
        <v>0</v>
      </c>
    </row>
    <row r="151" spans="1:8" ht="18" hidden="1" customHeight="1" outlineLevel="1">
      <c r="A151" s="3" t="s">
        <v>213</v>
      </c>
      <c r="B151" s="148"/>
      <c r="C151" s="149">
        <v>6</v>
      </c>
      <c r="D151" s="149">
        <v>3</v>
      </c>
      <c r="E151" s="149">
        <v>0</v>
      </c>
      <c r="F151" s="150">
        <v>12303</v>
      </c>
      <c r="G151" s="150">
        <v>796</v>
      </c>
      <c r="H151" s="151">
        <v>0</v>
      </c>
    </row>
    <row r="152" spans="1:8" ht="18" hidden="1" customHeight="1" outlineLevel="1">
      <c r="A152" s="3" t="s">
        <v>214</v>
      </c>
      <c r="B152" s="148"/>
      <c r="C152" s="149">
        <v>0</v>
      </c>
      <c r="D152" s="149">
        <v>0</v>
      </c>
      <c r="E152" s="149">
        <v>0</v>
      </c>
      <c r="F152" s="150">
        <v>0</v>
      </c>
      <c r="G152" s="150">
        <v>0</v>
      </c>
      <c r="H152" s="151">
        <v>0</v>
      </c>
    </row>
    <row r="153" spans="1:8" ht="18" hidden="1" customHeight="1" outlineLevel="1">
      <c r="A153" s="3" t="s">
        <v>269</v>
      </c>
      <c r="B153" s="148"/>
      <c r="C153" s="149">
        <v>0</v>
      </c>
      <c r="D153" s="149">
        <v>0</v>
      </c>
      <c r="E153" s="149">
        <v>0</v>
      </c>
      <c r="F153" s="150">
        <v>0</v>
      </c>
      <c r="G153" s="150">
        <v>0</v>
      </c>
      <c r="H153" s="151">
        <v>0</v>
      </c>
    </row>
    <row r="154" spans="1:8" ht="18" hidden="1" customHeight="1" outlineLevel="1">
      <c r="A154" s="3" t="s">
        <v>455</v>
      </c>
      <c r="B154" s="148"/>
      <c r="C154" s="149">
        <v>0</v>
      </c>
      <c r="D154" s="149">
        <v>0</v>
      </c>
      <c r="E154" s="149">
        <v>0</v>
      </c>
      <c r="F154" s="150">
        <v>0</v>
      </c>
      <c r="G154" s="150">
        <v>0</v>
      </c>
      <c r="H154" s="151">
        <v>0</v>
      </c>
    </row>
    <row r="155" spans="1:8" ht="18" hidden="1" customHeight="1" outlineLevel="1">
      <c r="A155" s="3" t="s">
        <v>217</v>
      </c>
      <c r="B155" s="148"/>
      <c r="C155" s="149">
        <v>11</v>
      </c>
      <c r="D155" s="149">
        <v>4</v>
      </c>
      <c r="E155" s="149">
        <v>0</v>
      </c>
      <c r="F155" s="150">
        <v>575727</v>
      </c>
      <c r="G155" s="150">
        <v>111652</v>
      </c>
      <c r="H155" s="151">
        <v>3000</v>
      </c>
    </row>
    <row r="156" spans="1:8" ht="18" hidden="1" customHeight="1" outlineLevel="1">
      <c r="A156" s="3" t="s">
        <v>218</v>
      </c>
      <c r="B156" s="148"/>
      <c r="C156" s="149">
        <v>0</v>
      </c>
      <c r="D156" s="149">
        <v>0</v>
      </c>
      <c r="E156" s="149">
        <v>0</v>
      </c>
      <c r="F156" s="150">
        <v>0</v>
      </c>
      <c r="G156" s="150">
        <v>0</v>
      </c>
      <c r="H156" s="151">
        <v>0</v>
      </c>
    </row>
    <row r="157" spans="1:8" ht="18" hidden="1" customHeight="1" outlineLevel="1">
      <c r="A157" s="3" t="s">
        <v>219</v>
      </c>
      <c r="B157" s="148"/>
      <c r="C157" s="149">
        <v>4</v>
      </c>
      <c r="D157" s="149">
        <v>3</v>
      </c>
      <c r="E157" s="149">
        <v>0</v>
      </c>
      <c r="F157" s="150">
        <v>56686.57</v>
      </c>
      <c r="G157" s="150">
        <v>5052.5800000000017</v>
      </c>
      <c r="H157" s="151">
        <v>0</v>
      </c>
    </row>
    <row r="158" spans="1:8" ht="18" hidden="1" customHeight="1" outlineLevel="1">
      <c r="A158" s="3" t="s">
        <v>220</v>
      </c>
      <c r="B158" s="148"/>
      <c r="C158" s="149">
        <v>2</v>
      </c>
      <c r="D158" s="149">
        <v>2</v>
      </c>
      <c r="E158" s="149">
        <v>0</v>
      </c>
      <c r="F158" s="150">
        <v>-8266</v>
      </c>
      <c r="G158" s="150">
        <v>11635</v>
      </c>
      <c r="H158" s="151">
        <v>0</v>
      </c>
    </row>
    <row r="159" spans="1:8" ht="18" customHeight="1" collapsed="1">
      <c r="A159" s="3"/>
      <c r="B159" s="148" t="s">
        <v>356</v>
      </c>
      <c r="C159" s="152">
        <f t="shared" ref="C159:H159" si="5">SUM(C135:C158)</f>
        <v>29</v>
      </c>
      <c r="D159" s="152">
        <f t="shared" si="5"/>
        <v>16</v>
      </c>
      <c r="E159" s="152">
        <f t="shared" si="5"/>
        <v>0</v>
      </c>
      <c r="F159" s="153">
        <f t="shared" si="5"/>
        <v>636450.56999999995</v>
      </c>
      <c r="G159" s="153">
        <f t="shared" si="5"/>
        <v>131914.08000000002</v>
      </c>
      <c r="H159" s="154">
        <f t="shared" si="5"/>
        <v>3000</v>
      </c>
    </row>
    <row r="160" spans="1:8" ht="18" hidden="1" customHeight="1" outlineLevel="1">
      <c r="A160" s="3" t="s">
        <v>273</v>
      </c>
      <c r="B160" s="148"/>
      <c r="C160" s="149">
        <v>0</v>
      </c>
      <c r="D160" s="149">
        <v>0</v>
      </c>
      <c r="E160" s="149">
        <v>0</v>
      </c>
      <c r="F160" s="150">
        <v>0</v>
      </c>
      <c r="G160" s="150">
        <v>0</v>
      </c>
      <c r="H160" s="151">
        <v>0</v>
      </c>
    </row>
    <row r="161" spans="1:8" ht="18" hidden="1" customHeight="1" outlineLevel="1">
      <c r="A161" s="3" t="s">
        <v>203</v>
      </c>
      <c r="B161" s="148"/>
      <c r="C161" s="149">
        <v>2</v>
      </c>
      <c r="D161" s="149">
        <v>4</v>
      </c>
      <c r="E161" s="149">
        <v>0</v>
      </c>
      <c r="F161" s="150">
        <v>16459</v>
      </c>
      <c r="G161" s="150">
        <v>1468.75</v>
      </c>
      <c r="H161" s="151">
        <v>0</v>
      </c>
    </row>
    <row r="162" spans="1:8" ht="18" hidden="1" customHeight="1" outlineLevel="1">
      <c r="A162" s="3" t="s">
        <v>204</v>
      </c>
      <c r="B162" s="148"/>
      <c r="C162" s="149">
        <v>1</v>
      </c>
      <c r="D162" s="149">
        <v>1</v>
      </c>
      <c r="E162" s="149">
        <v>0</v>
      </c>
      <c r="F162" s="150">
        <v>0</v>
      </c>
      <c r="G162" s="150">
        <v>4000</v>
      </c>
      <c r="H162" s="151">
        <v>0</v>
      </c>
    </row>
    <row r="163" spans="1:8" ht="18" hidden="1" customHeight="1" outlineLevel="1">
      <c r="A163" s="3" t="s">
        <v>267</v>
      </c>
      <c r="B163" s="148"/>
      <c r="C163" s="149">
        <v>0</v>
      </c>
      <c r="D163" s="149">
        <v>0</v>
      </c>
      <c r="E163" s="149">
        <v>0</v>
      </c>
      <c r="F163" s="150">
        <v>0</v>
      </c>
      <c r="G163" s="150">
        <v>0</v>
      </c>
      <c r="H163" s="151">
        <v>0</v>
      </c>
    </row>
    <row r="164" spans="1:8" ht="18" hidden="1" customHeight="1" outlineLevel="1">
      <c r="A164" s="3" t="s">
        <v>274</v>
      </c>
      <c r="B164" s="148"/>
      <c r="C164" s="149">
        <v>0</v>
      </c>
      <c r="D164" s="149">
        <v>0</v>
      </c>
      <c r="E164" s="149">
        <v>0</v>
      </c>
      <c r="F164" s="150">
        <v>0</v>
      </c>
      <c r="G164" s="150">
        <v>0</v>
      </c>
      <c r="H164" s="151">
        <v>0</v>
      </c>
    </row>
    <row r="165" spans="1:8" ht="18" hidden="1" customHeight="1" outlineLevel="1">
      <c r="A165" s="3" t="s">
        <v>275</v>
      </c>
      <c r="B165" s="148"/>
      <c r="C165" s="149">
        <v>0</v>
      </c>
      <c r="D165" s="149">
        <v>0</v>
      </c>
      <c r="E165" s="149">
        <v>0</v>
      </c>
      <c r="F165" s="150">
        <v>0</v>
      </c>
      <c r="G165" s="150">
        <v>0</v>
      </c>
      <c r="H165" s="151">
        <v>0</v>
      </c>
    </row>
    <row r="166" spans="1:8" ht="18" hidden="1" customHeight="1" outlineLevel="1">
      <c r="A166" s="3" t="s">
        <v>205</v>
      </c>
      <c r="B166" s="148"/>
      <c r="C166" s="149">
        <v>0</v>
      </c>
      <c r="D166" s="149">
        <v>0</v>
      </c>
      <c r="E166" s="149">
        <v>0</v>
      </c>
      <c r="F166" s="150">
        <v>0</v>
      </c>
      <c r="G166" s="150">
        <v>0</v>
      </c>
      <c r="H166" s="151">
        <v>0</v>
      </c>
    </row>
    <row r="167" spans="1:8" ht="18" hidden="1" customHeight="1" outlineLevel="1">
      <c r="A167" s="3" t="s">
        <v>206</v>
      </c>
      <c r="B167" s="148"/>
      <c r="C167" s="149">
        <v>0</v>
      </c>
      <c r="D167" s="149">
        <v>0</v>
      </c>
      <c r="E167" s="149">
        <v>0</v>
      </c>
      <c r="F167" s="150">
        <v>0</v>
      </c>
      <c r="G167" s="150">
        <v>0</v>
      </c>
      <c r="H167" s="151">
        <v>0</v>
      </c>
    </row>
    <row r="168" spans="1:8" ht="18" hidden="1" customHeight="1" outlineLevel="1">
      <c r="A168" s="3" t="s">
        <v>268</v>
      </c>
      <c r="B168" s="148"/>
      <c r="C168" s="149">
        <v>0</v>
      </c>
      <c r="D168" s="149">
        <v>0</v>
      </c>
      <c r="E168" s="149">
        <v>0</v>
      </c>
      <c r="F168" s="150">
        <v>0</v>
      </c>
      <c r="G168" s="150">
        <v>0</v>
      </c>
      <c r="H168" s="151">
        <v>0</v>
      </c>
    </row>
    <row r="169" spans="1:8" ht="18" hidden="1" customHeight="1" outlineLevel="1">
      <c r="A169" s="3" t="s">
        <v>207</v>
      </c>
      <c r="B169" s="148"/>
      <c r="C169" s="149">
        <v>5</v>
      </c>
      <c r="D169" s="149">
        <v>7</v>
      </c>
      <c r="E169" s="149">
        <v>0</v>
      </c>
      <c r="F169" s="150">
        <v>259441.57</v>
      </c>
      <c r="G169" s="150">
        <v>99500.3</v>
      </c>
      <c r="H169" s="151">
        <v>0</v>
      </c>
    </row>
    <row r="170" spans="1:8" ht="18" hidden="1" customHeight="1" outlineLevel="1">
      <c r="A170" s="3" t="s">
        <v>270</v>
      </c>
      <c r="B170" s="148"/>
      <c r="C170" s="149">
        <v>0</v>
      </c>
      <c r="D170" s="149">
        <v>0</v>
      </c>
      <c r="E170" s="149">
        <v>0</v>
      </c>
      <c r="F170" s="150">
        <v>0</v>
      </c>
      <c r="G170" s="150">
        <v>0</v>
      </c>
      <c r="H170" s="151">
        <v>0</v>
      </c>
    </row>
    <row r="171" spans="1:8" ht="18" hidden="1" customHeight="1" outlineLevel="1">
      <c r="A171" s="3" t="s">
        <v>208</v>
      </c>
      <c r="B171" s="148"/>
      <c r="C171" s="149">
        <v>0</v>
      </c>
      <c r="D171" s="149">
        <v>0</v>
      </c>
      <c r="E171" s="149">
        <v>0</v>
      </c>
      <c r="F171" s="150">
        <v>0</v>
      </c>
      <c r="G171" s="150">
        <v>12337</v>
      </c>
      <c r="H171" s="151">
        <v>0</v>
      </c>
    </row>
    <row r="172" spans="1:8" ht="18" hidden="1" customHeight="1" outlineLevel="1">
      <c r="A172" s="3" t="s">
        <v>209</v>
      </c>
      <c r="B172" s="148"/>
      <c r="C172" s="149">
        <v>0</v>
      </c>
      <c r="D172" s="149">
        <v>0</v>
      </c>
      <c r="E172" s="149">
        <v>0</v>
      </c>
      <c r="F172" s="150">
        <v>0</v>
      </c>
      <c r="G172" s="150">
        <v>0</v>
      </c>
      <c r="H172" s="151">
        <v>0</v>
      </c>
    </row>
    <row r="173" spans="1:8" ht="18" hidden="1" customHeight="1" outlineLevel="1">
      <c r="A173" s="3" t="s">
        <v>454</v>
      </c>
      <c r="B173" s="148"/>
      <c r="C173" s="149">
        <v>0</v>
      </c>
      <c r="D173" s="149">
        <v>0</v>
      </c>
      <c r="E173" s="149">
        <v>0</v>
      </c>
      <c r="F173" s="150">
        <v>0</v>
      </c>
      <c r="G173" s="150">
        <v>0</v>
      </c>
      <c r="H173" s="151">
        <v>0</v>
      </c>
    </row>
    <row r="174" spans="1:8" ht="18" hidden="1" customHeight="1" outlineLevel="1">
      <c r="A174" s="3" t="s">
        <v>211</v>
      </c>
      <c r="B174" s="148"/>
      <c r="C174" s="149">
        <v>0</v>
      </c>
      <c r="D174" s="149">
        <v>0</v>
      </c>
      <c r="E174" s="149">
        <v>0</v>
      </c>
      <c r="F174" s="150">
        <v>0</v>
      </c>
      <c r="G174" s="150">
        <v>0</v>
      </c>
      <c r="H174" s="151">
        <v>0</v>
      </c>
    </row>
    <row r="175" spans="1:8" ht="18" hidden="1" customHeight="1" outlineLevel="1">
      <c r="A175" s="3" t="s">
        <v>212</v>
      </c>
      <c r="B175" s="148"/>
      <c r="C175" s="149">
        <v>0</v>
      </c>
      <c r="D175" s="149">
        <v>0</v>
      </c>
      <c r="E175" s="149">
        <v>0</v>
      </c>
      <c r="F175" s="150">
        <v>0</v>
      </c>
      <c r="G175" s="150">
        <v>0</v>
      </c>
      <c r="H175" s="151">
        <v>0</v>
      </c>
    </row>
    <row r="176" spans="1:8" ht="18" hidden="1" customHeight="1" outlineLevel="1">
      <c r="A176" s="3" t="s">
        <v>213</v>
      </c>
      <c r="B176" s="148"/>
      <c r="C176" s="149">
        <v>0</v>
      </c>
      <c r="D176" s="149">
        <v>0</v>
      </c>
      <c r="E176" s="149">
        <v>0</v>
      </c>
      <c r="F176" s="150">
        <v>0</v>
      </c>
      <c r="G176" s="150">
        <v>0</v>
      </c>
      <c r="H176" s="151">
        <v>0</v>
      </c>
    </row>
    <row r="177" spans="1:8" ht="18" hidden="1" customHeight="1" outlineLevel="1">
      <c r="A177" s="3" t="s">
        <v>214</v>
      </c>
      <c r="B177" s="148"/>
      <c r="C177" s="149">
        <v>0</v>
      </c>
      <c r="D177" s="149">
        <v>0</v>
      </c>
      <c r="E177" s="149">
        <v>0</v>
      </c>
      <c r="F177" s="150">
        <v>0</v>
      </c>
      <c r="G177" s="150">
        <v>0</v>
      </c>
      <c r="H177" s="151">
        <v>0</v>
      </c>
    </row>
    <row r="178" spans="1:8" ht="18" hidden="1" customHeight="1" outlineLevel="1">
      <c r="A178" s="3" t="s">
        <v>269</v>
      </c>
      <c r="B178" s="148"/>
      <c r="C178" s="149">
        <v>0</v>
      </c>
      <c r="D178" s="149">
        <v>0</v>
      </c>
      <c r="E178" s="149">
        <v>0</v>
      </c>
      <c r="F178" s="150">
        <v>0</v>
      </c>
      <c r="G178" s="150">
        <v>0</v>
      </c>
      <c r="H178" s="151">
        <v>0</v>
      </c>
    </row>
    <row r="179" spans="1:8" ht="18" hidden="1" customHeight="1" outlineLevel="1">
      <c r="A179" s="3" t="s">
        <v>455</v>
      </c>
      <c r="B179" s="148"/>
      <c r="C179" s="149">
        <v>0</v>
      </c>
      <c r="D179" s="149">
        <v>0</v>
      </c>
      <c r="E179" s="149">
        <v>0</v>
      </c>
      <c r="F179" s="150">
        <v>0</v>
      </c>
      <c r="G179" s="150">
        <v>0</v>
      </c>
      <c r="H179" s="151">
        <v>0</v>
      </c>
    </row>
    <row r="180" spans="1:8" ht="18" hidden="1" customHeight="1" outlineLevel="1">
      <c r="A180" s="3" t="s">
        <v>217</v>
      </c>
      <c r="B180" s="148"/>
      <c r="C180" s="149">
        <v>0</v>
      </c>
      <c r="D180" s="149">
        <v>0</v>
      </c>
      <c r="E180" s="149">
        <v>0</v>
      </c>
      <c r="F180" s="150">
        <v>0</v>
      </c>
      <c r="G180" s="150">
        <v>0</v>
      </c>
      <c r="H180" s="151">
        <v>0</v>
      </c>
    </row>
    <row r="181" spans="1:8" ht="18" hidden="1" customHeight="1" outlineLevel="1">
      <c r="A181" s="3" t="s">
        <v>218</v>
      </c>
      <c r="B181" s="148"/>
      <c r="C181" s="149">
        <v>0</v>
      </c>
      <c r="D181" s="149">
        <v>0</v>
      </c>
      <c r="E181" s="149">
        <v>0</v>
      </c>
      <c r="F181" s="150">
        <v>0</v>
      </c>
      <c r="G181" s="150">
        <v>0</v>
      </c>
      <c r="H181" s="151">
        <v>0</v>
      </c>
    </row>
    <row r="182" spans="1:8" ht="18" hidden="1" customHeight="1" outlineLevel="1">
      <c r="A182" s="3" t="s">
        <v>219</v>
      </c>
      <c r="B182" s="148"/>
      <c r="C182" s="149">
        <v>0</v>
      </c>
      <c r="D182" s="149">
        <v>0</v>
      </c>
      <c r="E182" s="149">
        <v>0</v>
      </c>
      <c r="F182" s="150">
        <v>0</v>
      </c>
      <c r="G182" s="150">
        <v>0</v>
      </c>
      <c r="H182" s="151">
        <v>0</v>
      </c>
    </row>
    <row r="183" spans="1:8" ht="18" hidden="1" customHeight="1" outlineLevel="1">
      <c r="A183" s="3" t="s">
        <v>220</v>
      </c>
      <c r="B183" s="148"/>
      <c r="C183" s="149">
        <v>0</v>
      </c>
      <c r="D183" s="149">
        <v>0</v>
      </c>
      <c r="E183" s="149">
        <v>0</v>
      </c>
      <c r="F183" s="150">
        <v>0</v>
      </c>
      <c r="G183" s="150">
        <v>0</v>
      </c>
      <c r="H183" s="151">
        <v>0</v>
      </c>
    </row>
    <row r="184" spans="1:8" ht="18" customHeight="1" collapsed="1">
      <c r="A184" s="3"/>
      <c r="B184" s="148" t="s">
        <v>357</v>
      </c>
      <c r="C184" s="152">
        <f t="shared" ref="C184:H184" si="6">SUM(C160:C183)</f>
        <v>8</v>
      </c>
      <c r="D184" s="152">
        <f t="shared" si="6"/>
        <v>12</v>
      </c>
      <c r="E184" s="152">
        <f t="shared" si="6"/>
        <v>0</v>
      </c>
      <c r="F184" s="153">
        <f t="shared" si="6"/>
        <v>275900.57</v>
      </c>
      <c r="G184" s="153">
        <f t="shared" si="6"/>
        <v>117306.05</v>
      </c>
      <c r="H184" s="154">
        <f t="shared" si="6"/>
        <v>0</v>
      </c>
    </row>
    <row r="185" spans="1:8" ht="18" hidden="1" customHeight="1" outlineLevel="1">
      <c r="A185" s="3" t="s">
        <v>273</v>
      </c>
      <c r="B185" s="148"/>
      <c r="C185" s="149">
        <v>0</v>
      </c>
      <c r="D185" s="149">
        <v>0</v>
      </c>
      <c r="E185" s="149">
        <v>0</v>
      </c>
      <c r="F185" s="150">
        <v>0</v>
      </c>
      <c r="G185" s="150">
        <v>0</v>
      </c>
      <c r="H185" s="151">
        <v>0</v>
      </c>
    </row>
    <row r="186" spans="1:8" ht="18" hidden="1" customHeight="1" outlineLevel="1">
      <c r="A186" s="3" t="s">
        <v>203</v>
      </c>
      <c r="B186" s="148"/>
      <c r="C186" s="149">
        <v>8</v>
      </c>
      <c r="D186" s="149">
        <v>8</v>
      </c>
      <c r="E186" s="149">
        <v>0</v>
      </c>
      <c r="F186" s="150">
        <v>140932</v>
      </c>
      <c r="G186" s="150">
        <v>394805.94</v>
      </c>
      <c r="H186" s="151">
        <v>0</v>
      </c>
    </row>
    <row r="187" spans="1:8" ht="18" hidden="1" customHeight="1" outlineLevel="1">
      <c r="A187" s="3" t="s">
        <v>204</v>
      </c>
      <c r="B187" s="148"/>
      <c r="C187" s="149">
        <v>2</v>
      </c>
      <c r="D187" s="149">
        <v>2</v>
      </c>
      <c r="E187" s="149">
        <v>0</v>
      </c>
      <c r="F187" s="150">
        <v>6000</v>
      </c>
      <c r="G187" s="150">
        <v>410</v>
      </c>
      <c r="H187" s="151">
        <v>0</v>
      </c>
    </row>
    <row r="188" spans="1:8" ht="18" hidden="1" customHeight="1" outlineLevel="1">
      <c r="A188" s="3" t="s">
        <v>267</v>
      </c>
      <c r="B188" s="148"/>
      <c r="C188" s="149">
        <v>0</v>
      </c>
      <c r="D188" s="149">
        <v>0</v>
      </c>
      <c r="E188" s="149">
        <v>0</v>
      </c>
      <c r="F188" s="150">
        <v>0</v>
      </c>
      <c r="G188" s="150">
        <v>0</v>
      </c>
      <c r="H188" s="151">
        <v>0</v>
      </c>
    </row>
    <row r="189" spans="1:8" ht="18" hidden="1" customHeight="1" outlineLevel="1">
      <c r="A189" s="3" t="s">
        <v>274</v>
      </c>
      <c r="B189" s="148"/>
      <c r="C189" s="149">
        <v>0</v>
      </c>
      <c r="D189" s="149">
        <v>0</v>
      </c>
      <c r="E189" s="149">
        <v>0</v>
      </c>
      <c r="F189" s="150">
        <v>0</v>
      </c>
      <c r="G189" s="150">
        <v>0</v>
      </c>
      <c r="H189" s="151">
        <v>0</v>
      </c>
    </row>
    <row r="190" spans="1:8" ht="18" hidden="1" customHeight="1" outlineLevel="1">
      <c r="A190" s="3" t="s">
        <v>275</v>
      </c>
      <c r="B190" s="148"/>
      <c r="C190" s="149">
        <v>0</v>
      </c>
      <c r="D190" s="149">
        <v>0</v>
      </c>
      <c r="E190" s="149">
        <v>0</v>
      </c>
      <c r="F190" s="150">
        <v>0</v>
      </c>
      <c r="G190" s="150">
        <v>0</v>
      </c>
      <c r="H190" s="151">
        <v>0</v>
      </c>
    </row>
    <row r="191" spans="1:8" ht="18" hidden="1" customHeight="1" outlineLevel="1">
      <c r="A191" s="3" t="s">
        <v>205</v>
      </c>
      <c r="B191" s="148"/>
      <c r="C191" s="149">
        <v>0</v>
      </c>
      <c r="D191" s="149">
        <v>0</v>
      </c>
      <c r="E191" s="149">
        <v>0</v>
      </c>
      <c r="F191" s="150">
        <v>0</v>
      </c>
      <c r="G191" s="150">
        <v>0</v>
      </c>
      <c r="H191" s="151">
        <v>0</v>
      </c>
    </row>
    <row r="192" spans="1:8" ht="18" hidden="1" customHeight="1" outlineLevel="1">
      <c r="A192" s="3" t="s">
        <v>206</v>
      </c>
      <c r="B192" s="148"/>
      <c r="C192" s="149">
        <v>2</v>
      </c>
      <c r="D192" s="149">
        <v>2</v>
      </c>
      <c r="E192" s="149">
        <v>0</v>
      </c>
      <c r="F192" s="150">
        <v>10000</v>
      </c>
      <c r="G192" s="150">
        <v>27.06</v>
      </c>
      <c r="H192" s="151">
        <v>0</v>
      </c>
    </row>
    <row r="193" spans="1:8" ht="18" hidden="1" customHeight="1" outlineLevel="1">
      <c r="A193" s="3" t="s">
        <v>268</v>
      </c>
      <c r="B193" s="148"/>
      <c r="C193" s="149">
        <v>0</v>
      </c>
      <c r="D193" s="149">
        <v>0</v>
      </c>
      <c r="E193" s="149">
        <v>0</v>
      </c>
      <c r="F193" s="150">
        <v>0</v>
      </c>
      <c r="G193" s="150">
        <v>0</v>
      </c>
      <c r="H193" s="151">
        <v>0</v>
      </c>
    </row>
    <row r="194" spans="1:8" ht="18" hidden="1" customHeight="1" outlineLevel="1">
      <c r="A194" s="3" t="s">
        <v>207</v>
      </c>
      <c r="B194" s="148"/>
      <c r="C194" s="149">
        <v>8</v>
      </c>
      <c r="D194" s="149">
        <v>11</v>
      </c>
      <c r="E194" s="149">
        <v>0</v>
      </c>
      <c r="F194" s="150">
        <v>32500</v>
      </c>
      <c r="G194" s="150">
        <v>110538.75</v>
      </c>
      <c r="H194" s="151">
        <v>0</v>
      </c>
    </row>
    <row r="195" spans="1:8" ht="18" hidden="1" customHeight="1" outlineLevel="1">
      <c r="A195" s="3" t="s">
        <v>270</v>
      </c>
      <c r="B195" s="148"/>
      <c r="C195" s="149">
        <v>0</v>
      </c>
      <c r="D195" s="149">
        <v>0</v>
      </c>
      <c r="E195" s="149">
        <v>0</v>
      </c>
      <c r="F195" s="150">
        <v>0</v>
      </c>
      <c r="G195" s="150">
        <v>0</v>
      </c>
      <c r="H195" s="151">
        <v>0</v>
      </c>
    </row>
    <row r="196" spans="1:8" ht="18" hidden="1" customHeight="1" outlineLevel="1">
      <c r="A196" s="3" t="s">
        <v>208</v>
      </c>
      <c r="B196" s="148"/>
      <c r="C196" s="149">
        <v>1</v>
      </c>
      <c r="D196" s="149">
        <v>0</v>
      </c>
      <c r="E196" s="149">
        <v>0</v>
      </c>
      <c r="F196" s="150">
        <v>0</v>
      </c>
      <c r="G196" s="150">
        <v>0</v>
      </c>
      <c r="H196" s="151">
        <v>0</v>
      </c>
    </row>
    <row r="197" spans="1:8" ht="18" hidden="1" customHeight="1" outlineLevel="1">
      <c r="A197" s="3" t="s">
        <v>209</v>
      </c>
      <c r="B197" s="148"/>
      <c r="C197" s="149">
        <v>0</v>
      </c>
      <c r="D197" s="149">
        <v>0</v>
      </c>
      <c r="E197" s="149">
        <v>0</v>
      </c>
      <c r="F197" s="150">
        <v>0</v>
      </c>
      <c r="G197" s="150">
        <v>0</v>
      </c>
      <c r="H197" s="151">
        <v>0</v>
      </c>
    </row>
    <row r="198" spans="1:8" ht="18" hidden="1" customHeight="1" outlineLevel="1">
      <c r="A198" s="3" t="s">
        <v>454</v>
      </c>
      <c r="B198" s="148"/>
      <c r="C198" s="149">
        <v>0</v>
      </c>
      <c r="D198" s="149">
        <v>0</v>
      </c>
      <c r="E198" s="149">
        <v>0</v>
      </c>
      <c r="F198" s="150">
        <v>0</v>
      </c>
      <c r="G198" s="150">
        <v>0</v>
      </c>
      <c r="H198" s="151">
        <v>0</v>
      </c>
    </row>
    <row r="199" spans="1:8" ht="18" hidden="1" customHeight="1" outlineLevel="1">
      <c r="A199" s="3" t="s">
        <v>211</v>
      </c>
      <c r="B199" s="148"/>
      <c r="C199" s="149">
        <v>1</v>
      </c>
      <c r="D199" s="149">
        <v>3</v>
      </c>
      <c r="E199" s="149">
        <v>0</v>
      </c>
      <c r="F199" s="150">
        <v>0</v>
      </c>
      <c r="G199" s="150">
        <v>2838.67</v>
      </c>
      <c r="H199" s="151">
        <v>0</v>
      </c>
    </row>
    <row r="200" spans="1:8" ht="18" hidden="1" customHeight="1" outlineLevel="1">
      <c r="A200" s="3" t="s">
        <v>212</v>
      </c>
      <c r="B200" s="148"/>
      <c r="C200" s="149">
        <v>0</v>
      </c>
      <c r="D200" s="149">
        <v>0</v>
      </c>
      <c r="E200" s="149">
        <v>0</v>
      </c>
      <c r="F200" s="150">
        <v>0</v>
      </c>
      <c r="G200" s="150">
        <v>0</v>
      </c>
      <c r="H200" s="151">
        <v>0</v>
      </c>
    </row>
    <row r="201" spans="1:8" ht="18" hidden="1" customHeight="1" outlineLevel="1">
      <c r="A201" s="3" t="s">
        <v>213</v>
      </c>
      <c r="B201" s="148"/>
      <c r="C201" s="149">
        <v>0</v>
      </c>
      <c r="D201" s="149">
        <v>0</v>
      </c>
      <c r="E201" s="149">
        <v>0</v>
      </c>
      <c r="F201" s="150">
        <v>0</v>
      </c>
      <c r="G201" s="150">
        <v>0</v>
      </c>
      <c r="H201" s="151">
        <v>0</v>
      </c>
    </row>
    <row r="202" spans="1:8" ht="18" hidden="1" customHeight="1" outlineLevel="1">
      <c r="A202" s="3" t="s">
        <v>214</v>
      </c>
      <c r="B202" s="148"/>
      <c r="C202" s="149">
        <v>0</v>
      </c>
      <c r="D202" s="149">
        <v>0</v>
      </c>
      <c r="E202" s="149">
        <v>0</v>
      </c>
      <c r="F202" s="150">
        <v>0</v>
      </c>
      <c r="G202" s="150">
        <v>0</v>
      </c>
      <c r="H202" s="151">
        <v>0</v>
      </c>
    </row>
    <row r="203" spans="1:8" ht="18" hidden="1" customHeight="1" outlineLevel="1">
      <c r="A203" s="3" t="s">
        <v>269</v>
      </c>
      <c r="B203" s="148"/>
      <c r="C203" s="149">
        <v>0</v>
      </c>
      <c r="D203" s="149">
        <v>0</v>
      </c>
      <c r="E203" s="149">
        <v>0</v>
      </c>
      <c r="F203" s="150">
        <v>0</v>
      </c>
      <c r="G203" s="150">
        <v>0</v>
      </c>
      <c r="H203" s="151">
        <v>0</v>
      </c>
    </row>
    <row r="204" spans="1:8" ht="18" hidden="1" customHeight="1" outlineLevel="1">
      <c r="A204" s="3" t="s">
        <v>455</v>
      </c>
      <c r="B204" s="148"/>
      <c r="C204" s="149">
        <v>0</v>
      </c>
      <c r="D204" s="149">
        <v>0</v>
      </c>
      <c r="E204" s="149">
        <v>0</v>
      </c>
      <c r="F204" s="150">
        <v>0</v>
      </c>
      <c r="G204" s="150">
        <v>0</v>
      </c>
      <c r="H204" s="151">
        <v>0</v>
      </c>
    </row>
    <row r="205" spans="1:8" ht="18" hidden="1" customHeight="1" outlineLevel="1">
      <c r="A205" s="3" t="s">
        <v>217</v>
      </c>
      <c r="B205" s="148"/>
      <c r="C205" s="149">
        <v>0</v>
      </c>
      <c r="D205" s="149">
        <v>0</v>
      </c>
      <c r="E205" s="149">
        <v>0</v>
      </c>
      <c r="F205" s="150">
        <v>0</v>
      </c>
      <c r="G205" s="150">
        <v>0</v>
      </c>
      <c r="H205" s="151">
        <v>0</v>
      </c>
    </row>
    <row r="206" spans="1:8" ht="18" hidden="1" customHeight="1" outlineLevel="1">
      <c r="A206" s="3" t="s">
        <v>218</v>
      </c>
      <c r="B206" s="148"/>
      <c r="C206" s="149">
        <v>2</v>
      </c>
      <c r="D206" s="149">
        <v>0</v>
      </c>
      <c r="E206" s="149">
        <v>0</v>
      </c>
      <c r="F206" s="150">
        <v>11250</v>
      </c>
      <c r="G206" s="150">
        <v>103110</v>
      </c>
      <c r="H206" s="151">
        <v>0</v>
      </c>
    </row>
    <row r="207" spans="1:8" ht="18" hidden="1" customHeight="1" outlineLevel="1">
      <c r="A207" s="3" t="s">
        <v>219</v>
      </c>
      <c r="B207" s="148"/>
      <c r="C207" s="149">
        <v>0</v>
      </c>
      <c r="D207" s="149">
        <v>0</v>
      </c>
      <c r="E207" s="149">
        <v>0</v>
      </c>
      <c r="F207" s="150">
        <v>0</v>
      </c>
      <c r="G207" s="150">
        <v>0</v>
      </c>
      <c r="H207" s="151">
        <v>0</v>
      </c>
    </row>
    <row r="208" spans="1:8" ht="18" hidden="1" customHeight="1" outlineLevel="1">
      <c r="A208" s="3" t="s">
        <v>220</v>
      </c>
      <c r="B208" s="148"/>
      <c r="C208" s="149">
        <v>0</v>
      </c>
      <c r="D208" s="149">
        <v>0</v>
      </c>
      <c r="E208" s="149">
        <v>0</v>
      </c>
      <c r="F208" s="150">
        <v>0</v>
      </c>
      <c r="G208" s="150">
        <v>0</v>
      </c>
      <c r="H208" s="151">
        <v>0</v>
      </c>
    </row>
    <row r="209" spans="1:8" ht="18" customHeight="1" collapsed="1">
      <c r="A209" s="3"/>
      <c r="B209" s="148" t="s">
        <v>358</v>
      </c>
      <c r="C209" s="152">
        <f t="shared" ref="C209:H209" si="7">SUM(C185:C208)</f>
        <v>24</v>
      </c>
      <c r="D209" s="152">
        <f t="shared" si="7"/>
        <v>26</v>
      </c>
      <c r="E209" s="152">
        <f t="shared" si="7"/>
        <v>0</v>
      </c>
      <c r="F209" s="153">
        <f t="shared" si="7"/>
        <v>200682</v>
      </c>
      <c r="G209" s="153">
        <f t="shared" si="7"/>
        <v>611730.41999999993</v>
      </c>
      <c r="H209" s="154">
        <f t="shared" si="7"/>
        <v>0</v>
      </c>
    </row>
    <row r="210" spans="1:8" ht="18" hidden="1" customHeight="1" outlineLevel="1">
      <c r="A210" s="3" t="s">
        <v>273</v>
      </c>
      <c r="B210" s="148"/>
      <c r="C210" s="149">
        <v>0</v>
      </c>
      <c r="D210" s="149">
        <v>0</v>
      </c>
      <c r="E210" s="149">
        <v>0</v>
      </c>
      <c r="F210" s="150">
        <v>0</v>
      </c>
      <c r="G210" s="150">
        <v>0</v>
      </c>
      <c r="H210" s="151">
        <v>0</v>
      </c>
    </row>
    <row r="211" spans="1:8" ht="18" hidden="1" customHeight="1" outlineLevel="1">
      <c r="A211" s="3" t="s">
        <v>203</v>
      </c>
      <c r="B211" s="148"/>
      <c r="C211" s="149">
        <v>5</v>
      </c>
      <c r="D211" s="149">
        <v>1</v>
      </c>
      <c r="E211" s="149">
        <v>0</v>
      </c>
      <c r="F211" s="150">
        <v>0</v>
      </c>
      <c r="G211" s="150">
        <v>3334.5</v>
      </c>
      <c r="H211" s="151">
        <v>0</v>
      </c>
    </row>
    <row r="212" spans="1:8" ht="18" hidden="1" customHeight="1" outlineLevel="1">
      <c r="A212" s="3" t="s">
        <v>204</v>
      </c>
      <c r="B212" s="148"/>
      <c r="C212" s="149">
        <v>0</v>
      </c>
      <c r="D212" s="149">
        <v>0</v>
      </c>
      <c r="E212" s="149">
        <v>0</v>
      </c>
      <c r="F212" s="150">
        <v>0</v>
      </c>
      <c r="G212" s="150">
        <v>0</v>
      </c>
      <c r="H212" s="151">
        <v>0</v>
      </c>
    </row>
    <row r="213" spans="1:8" ht="18" hidden="1" customHeight="1" outlineLevel="1">
      <c r="A213" s="3" t="s">
        <v>267</v>
      </c>
      <c r="B213" s="148"/>
      <c r="C213" s="149">
        <v>0</v>
      </c>
      <c r="D213" s="149">
        <v>0</v>
      </c>
      <c r="E213" s="149">
        <v>0</v>
      </c>
      <c r="F213" s="150">
        <v>0</v>
      </c>
      <c r="G213" s="150">
        <v>0</v>
      </c>
      <c r="H213" s="151">
        <v>0</v>
      </c>
    </row>
    <row r="214" spans="1:8" ht="18" hidden="1" customHeight="1" outlineLevel="1">
      <c r="A214" s="3" t="s">
        <v>274</v>
      </c>
      <c r="B214" s="148"/>
      <c r="C214" s="149">
        <v>0</v>
      </c>
      <c r="D214" s="149">
        <v>0</v>
      </c>
      <c r="E214" s="149">
        <v>0</v>
      </c>
      <c r="F214" s="150">
        <v>0</v>
      </c>
      <c r="G214" s="150">
        <v>0</v>
      </c>
      <c r="H214" s="151">
        <v>0</v>
      </c>
    </row>
    <row r="215" spans="1:8" ht="18" hidden="1" customHeight="1" outlineLevel="1">
      <c r="A215" s="3" t="s">
        <v>275</v>
      </c>
      <c r="B215" s="148"/>
      <c r="C215" s="149">
        <v>0</v>
      </c>
      <c r="D215" s="149">
        <v>0</v>
      </c>
      <c r="E215" s="149">
        <v>0</v>
      </c>
      <c r="F215" s="150">
        <v>0</v>
      </c>
      <c r="G215" s="150">
        <v>0</v>
      </c>
      <c r="H215" s="151">
        <v>0</v>
      </c>
    </row>
    <row r="216" spans="1:8" ht="18" hidden="1" customHeight="1" outlineLevel="1">
      <c r="A216" s="3" t="s">
        <v>205</v>
      </c>
      <c r="B216" s="148"/>
      <c r="C216" s="149">
        <v>0</v>
      </c>
      <c r="D216" s="149">
        <v>0</v>
      </c>
      <c r="E216" s="149">
        <v>0</v>
      </c>
      <c r="F216" s="150">
        <v>0</v>
      </c>
      <c r="G216" s="150">
        <v>0</v>
      </c>
      <c r="H216" s="151">
        <v>0</v>
      </c>
    </row>
    <row r="217" spans="1:8" ht="18" hidden="1" customHeight="1" outlineLevel="1">
      <c r="A217" s="3" t="s">
        <v>206</v>
      </c>
      <c r="B217" s="148"/>
      <c r="C217" s="149">
        <v>2</v>
      </c>
      <c r="D217" s="149">
        <v>0</v>
      </c>
      <c r="E217" s="149">
        <v>0</v>
      </c>
      <c r="F217" s="150">
        <v>0</v>
      </c>
      <c r="G217" s="150">
        <v>0</v>
      </c>
      <c r="H217" s="151">
        <v>0</v>
      </c>
    </row>
    <row r="218" spans="1:8" ht="18" hidden="1" customHeight="1" outlineLevel="1">
      <c r="A218" s="3" t="s">
        <v>268</v>
      </c>
      <c r="B218" s="148"/>
      <c r="C218" s="149">
        <v>0</v>
      </c>
      <c r="D218" s="149">
        <v>0</v>
      </c>
      <c r="E218" s="149">
        <v>0</v>
      </c>
      <c r="F218" s="150">
        <v>0</v>
      </c>
      <c r="G218" s="150">
        <v>0</v>
      </c>
      <c r="H218" s="151">
        <v>0</v>
      </c>
    </row>
    <row r="219" spans="1:8" ht="18" hidden="1" customHeight="1" outlineLevel="1">
      <c r="A219" s="3" t="s">
        <v>207</v>
      </c>
      <c r="B219" s="148"/>
      <c r="C219" s="149">
        <v>6</v>
      </c>
      <c r="D219" s="149">
        <v>4</v>
      </c>
      <c r="E219" s="149">
        <v>0</v>
      </c>
      <c r="F219" s="150">
        <v>40000</v>
      </c>
      <c r="G219" s="150">
        <v>21280</v>
      </c>
      <c r="H219" s="151">
        <v>0</v>
      </c>
    </row>
    <row r="220" spans="1:8" ht="18" hidden="1" customHeight="1" outlineLevel="1">
      <c r="A220" s="3" t="s">
        <v>270</v>
      </c>
      <c r="B220" s="148"/>
      <c r="C220" s="149">
        <v>0</v>
      </c>
      <c r="D220" s="149">
        <v>0</v>
      </c>
      <c r="E220" s="149">
        <v>0</v>
      </c>
      <c r="F220" s="150">
        <v>0</v>
      </c>
      <c r="G220" s="150">
        <v>0</v>
      </c>
      <c r="H220" s="151">
        <v>0</v>
      </c>
    </row>
    <row r="221" spans="1:8" ht="18" hidden="1" customHeight="1" outlineLevel="1">
      <c r="A221" s="3" t="s">
        <v>208</v>
      </c>
      <c r="B221" s="148"/>
      <c r="C221" s="149">
        <v>0</v>
      </c>
      <c r="D221" s="149">
        <v>0</v>
      </c>
      <c r="E221" s="149">
        <v>0</v>
      </c>
      <c r="F221" s="150">
        <v>0</v>
      </c>
      <c r="G221" s="150">
        <v>0</v>
      </c>
      <c r="H221" s="151">
        <v>0</v>
      </c>
    </row>
    <row r="222" spans="1:8" ht="18" hidden="1" customHeight="1" outlineLevel="1">
      <c r="A222" s="3" t="s">
        <v>209</v>
      </c>
      <c r="B222" s="148"/>
      <c r="C222" s="149">
        <v>1</v>
      </c>
      <c r="D222" s="149">
        <v>0</v>
      </c>
      <c r="E222" s="149">
        <v>0</v>
      </c>
      <c r="F222" s="150">
        <v>0</v>
      </c>
      <c r="G222" s="150">
        <v>1606.662</v>
      </c>
      <c r="H222" s="151">
        <v>0</v>
      </c>
    </row>
    <row r="223" spans="1:8" ht="18" hidden="1" customHeight="1" outlineLevel="1">
      <c r="A223" s="3" t="s">
        <v>454</v>
      </c>
      <c r="B223" s="148"/>
      <c r="C223" s="149">
        <v>0</v>
      </c>
      <c r="D223" s="149">
        <v>0</v>
      </c>
      <c r="E223" s="149">
        <v>0</v>
      </c>
      <c r="F223" s="150">
        <v>0</v>
      </c>
      <c r="G223" s="150">
        <v>0</v>
      </c>
      <c r="H223" s="151">
        <v>0</v>
      </c>
    </row>
    <row r="224" spans="1:8" ht="18" hidden="1" customHeight="1" outlineLevel="1">
      <c r="A224" s="3" t="s">
        <v>211</v>
      </c>
      <c r="B224" s="148"/>
      <c r="C224" s="149">
        <v>0</v>
      </c>
      <c r="D224" s="149">
        <v>0</v>
      </c>
      <c r="E224" s="149">
        <v>0</v>
      </c>
      <c r="F224" s="150">
        <v>0</v>
      </c>
      <c r="G224" s="150">
        <v>0</v>
      </c>
      <c r="H224" s="151">
        <v>0</v>
      </c>
    </row>
    <row r="225" spans="1:8" ht="18" hidden="1" customHeight="1" outlineLevel="1">
      <c r="A225" s="3" t="s">
        <v>212</v>
      </c>
      <c r="B225" s="148"/>
      <c r="C225" s="149">
        <v>0</v>
      </c>
      <c r="D225" s="149">
        <v>0</v>
      </c>
      <c r="E225" s="149">
        <v>0</v>
      </c>
      <c r="F225" s="150">
        <v>0</v>
      </c>
      <c r="G225" s="150">
        <v>0</v>
      </c>
      <c r="H225" s="151">
        <v>0</v>
      </c>
    </row>
    <row r="226" spans="1:8" ht="18" hidden="1" customHeight="1" outlineLevel="1">
      <c r="A226" s="3" t="s">
        <v>213</v>
      </c>
      <c r="B226" s="148"/>
      <c r="C226" s="149">
        <v>0</v>
      </c>
      <c r="D226" s="149">
        <v>0</v>
      </c>
      <c r="E226" s="149">
        <v>0</v>
      </c>
      <c r="F226" s="150">
        <v>0</v>
      </c>
      <c r="G226" s="150">
        <v>0</v>
      </c>
      <c r="H226" s="151">
        <v>0</v>
      </c>
    </row>
    <row r="227" spans="1:8" ht="18" hidden="1" customHeight="1" outlineLevel="1">
      <c r="A227" s="3" t="s">
        <v>214</v>
      </c>
      <c r="B227" s="148"/>
      <c r="C227" s="149">
        <v>0</v>
      </c>
      <c r="D227" s="149">
        <v>0</v>
      </c>
      <c r="E227" s="149">
        <v>0</v>
      </c>
      <c r="F227" s="150">
        <v>0</v>
      </c>
      <c r="G227" s="150">
        <v>0</v>
      </c>
      <c r="H227" s="151">
        <v>0</v>
      </c>
    </row>
    <row r="228" spans="1:8" ht="18" hidden="1" customHeight="1" outlineLevel="1">
      <c r="A228" s="3" t="s">
        <v>269</v>
      </c>
      <c r="B228" s="148"/>
      <c r="C228" s="149">
        <v>0</v>
      </c>
      <c r="D228" s="149">
        <v>0</v>
      </c>
      <c r="E228" s="149">
        <v>0</v>
      </c>
      <c r="F228" s="150">
        <v>0</v>
      </c>
      <c r="G228" s="150">
        <v>0</v>
      </c>
      <c r="H228" s="151">
        <v>0</v>
      </c>
    </row>
    <row r="229" spans="1:8" ht="18" hidden="1" customHeight="1" outlineLevel="1">
      <c r="A229" s="3" t="s">
        <v>455</v>
      </c>
      <c r="B229" s="148"/>
      <c r="C229" s="149">
        <v>0</v>
      </c>
      <c r="D229" s="149">
        <v>0</v>
      </c>
      <c r="E229" s="149">
        <v>0</v>
      </c>
      <c r="F229" s="150">
        <v>0</v>
      </c>
      <c r="G229" s="150">
        <v>0</v>
      </c>
      <c r="H229" s="151">
        <v>0</v>
      </c>
    </row>
    <row r="230" spans="1:8" ht="18" hidden="1" customHeight="1" outlineLevel="1">
      <c r="A230" s="3" t="s">
        <v>217</v>
      </c>
      <c r="B230" s="148"/>
      <c r="C230" s="149">
        <v>0</v>
      </c>
      <c r="D230" s="149">
        <v>0</v>
      </c>
      <c r="E230" s="149">
        <v>0</v>
      </c>
      <c r="F230" s="150">
        <v>0</v>
      </c>
      <c r="G230" s="150">
        <v>0</v>
      </c>
      <c r="H230" s="151">
        <v>0</v>
      </c>
    </row>
    <row r="231" spans="1:8" ht="18" hidden="1" customHeight="1" outlineLevel="1">
      <c r="A231" s="3" t="s">
        <v>218</v>
      </c>
      <c r="B231" s="148"/>
      <c r="C231" s="149">
        <v>0</v>
      </c>
      <c r="D231" s="149">
        <v>0</v>
      </c>
      <c r="E231" s="149">
        <v>0</v>
      </c>
      <c r="F231" s="150">
        <v>0</v>
      </c>
      <c r="G231" s="150">
        <v>0</v>
      </c>
      <c r="H231" s="151">
        <v>0</v>
      </c>
    </row>
    <row r="232" spans="1:8" ht="18" hidden="1" customHeight="1" outlineLevel="1">
      <c r="A232" s="3" t="s">
        <v>219</v>
      </c>
      <c r="B232" s="148"/>
      <c r="C232" s="149">
        <v>0</v>
      </c>
      <c r="D232" s="149">
        <v>0</v>
      </c>
      <c r="E232" s="149">
        <v>0</v>
      </c>
      <c r="F232" s="150">
        <v>0</v>
      </c>
      <c r="G232" s="150">
        <v>0</v>
      </c>
      <c r="H232" s="151">
        <v>0</v>
      </c>
    </row>
    <row r="233" spans="1:8" ht="18" hidden="1" customHeight="1" outlineLevel="1">
      <c r="A233" s="3" t="s">
        <v>220</v>
      </c>
      <c r="B233" s="148"/>
      <c r="C233" s="149">
        <v>0</v>
      </c>
      <c r="D233" s="149">
        <v>0</v>
      </c>
      <c r="E233" s="149">
        <v>0</v>
      </c>
      <c r="F233" s="150">
        <v>0</v>
      </c>
      <c r="G233" s="150">
        <v>0</v>
      </c>
      <c r="H233" s="151">
        <v>0</v>
      </c>
    </row>
    <row r="234" spans="1:8" ht="18" customHeight="1" collapsed="1">
      <c r="A234" s="3"/>
      <c r="B234" s="148" t="s">
        <v>359</v>
      </c>
      <c r="C234" s="152">
        <f t="shared" ref="C234:H234" si="8">SUM(C210:C233)</f>
        <v>14</v>
      </c>
      <c r="D234" s="152">
        <f t="shared" si="8"/>
        <v>5</v>
      </c>
      <c r="E234" s="152">
        <f t="shared" si="8"/>
        <v>0</v>
      </c>
      <c r="F234" s="153">
        <f t="shared" si="8"/>
        <v>40000</v>
      </c>
      <c r="G234" s="153">
        <f t="shared" si="8"/>
        <v>26221.162</v>
      </c>
      <c r="H234" s="154">
        <f t="shared" si="8"/>
        <v>0</v>
      </c>
    </row>
    <row r="235" spans="1:8" ht="18" hidden="1" customHeight="1" outlineLevel="1">
      <c r="A235" s="3" t="s">
        <v>273</v>
      </c>
      <c r="B235" s="148"/>
      <c r="C235" s="152">
        <v>0</v>
      </c>
      <c r="D235" s="152">
        <v>0</v>
      </c>
      <c r="E235" s="152">
        <v>0</v>
      </c>
      <c r="F235" s="153">
        <v>0</v>
      </c>
      <c r="G235" s="153">
        <v>0</v>
      </c>
      <c r="H235" s="154">
        <v>0</v>
      </c>
    </row>
    <row r="236" spans="1:8" ht="18" hidden="1" customHeight="1" outlineLevel="1">
      <c r="A236" s="3" t="s">
        <v>203</v>
      </c>
      <c r="B236" s="148"/>
      <c r="C236" s="152">
        <v>0</v>
      </c>
      <c r="D236" s="152">
        <v>0</v>
      </c>
      <c r="E236" s="152">
        <v>0</v>
      </c>
      <c r="F236" s="153">
        <v>0</v>
      </c>
      <c r="G236" s="153">
        <v>0</v>
      </c>
      <c r="H236" s="154">
        <v>0</v>
      </c>
    </row>
    <row r="237" spans="1:8" ht="18" hidden="1" customHeight="1" outlineLevel="1">
      <c r="A237" s="3" t="s">
        <v>204</v>
      </c>
      <c r="B237" s="148"/>
      <c r="C237" s="152">
        <v>0</v>
      </c>
      <c r="D237" s="152">
        <v>0</v>
      </c>
      <c r="E237" s="152">
        <v>0</v>
      </c>
      <c r="F237" s="153">
        <v>0</v>
      </c>
      <c r="G237" s="153">
        <v>0</v>
      </c>
      <c r="H237" s="154">
        <v>0</v>
      </c>
    </row>
    <row r="238" spans="1:8" ht="18" hidden="1" customHeight="1" outlineLevel="1">
      <c r="A238" s="3" t="s">
        <v>267</v>
      </c>
      <c r="B238" s="148"/>
      <c r="C238" s="152">
        <v>0</v>
      </c>
      <c r="D238" s="152">
        <v>0</v>
      </c>
      <c r="E238" s="152">
        <v>0</v>
      </c>
      <c r="F238" s="153">
        <v>0</v>
      </c>
      <c r="G238" s="153">
        <v>0</v>
      </c>
      <c r="H238" s="154">
        <v>0</v>
      </c>
    </row>
    <row r="239" spans="1:8" ht="18" hidden="1" customHeight="1" outlineLevel="1">
      <c r="A239" s="3" t="s">
        <v>274</v>
      </c>
      <c r="B239" s="148"/>
      <c r="C239" s="152">
        <v>0</v>
      </c>
      <c r="D239" s="152">
        <v>0</v>
      </c>
      <c r="E239" s="152">
        <v>0</v>
      </c>
      <c r="F239" s="153">
        <v>0</v>
      </c>
      <c r="G239" s="153">
        <v>0</v>
      </c>
      <c r="H239" s="154">
        <v>0</v>
      </c>
    </row>
    <row r="240" spans="1:8" ht="18" hidden="1" customHeight="1" outlineLevel="1">
      <c r="A240" s="3" t="s">
        <v>275</v>
      </c>
      <c r="B240" s="148"/>
      <c r="C240" s="152">
        <v>0</v>
      </c>
      <c r="D240" s="152">
        <v>0</v>
      </c>
      <c r="E240" s="152">
        <v>0</v>
      </c>
      <c r="F240" s="153">
        <v>0</v>
      </c>
      <c r="G240" s="153">
        <v>0</v>
      </c>
      <c r="H240" s="154">
        <v>0</v>
      </c>
    </row>
    <row r="241" spans="1:8" ht="18" hidden="1" customHeight="1" outlineLevel="1">
      <c r="A241" s="3" t="s">
        <v>205</v>
      </c>
      <c r="B241" s="148"/>
      <c r="C241" s="152">
        <v>0</v>
      </c>
      <c r="D241" s="152">
        <v>0</v>
      </c>
      <c r="E241" s="152">
        <v>0</v>
      </c>
      <c r="F241" s="153">
        <v>0</v>
      </c>
      <c r="G241" s="153">
        <v>0</v>
      </c>
      <c r="H241" s="154">
        <v>0</v>
      </c>
    </row>
    <row r="242" spans="1:8" ht="18" hidden="1" customHeight="1" outlineLevel="1">
      <c r="A242" s="3" t="s">
        <v>206</v>
      </c>
      <c r="B242" s="148"/>
      <c r="C242" s="152">
        <v>0</v>
      </c>
      <c r="D242" s="152">
        <v>0</v>
      </c>
      <c r="E242" s="152">
        <v>0</v>
      </c>
      <c r="F242" s="153">
        <v>0</v>
      </c>
      <c r="G242" s="153">
        <v>0</v>
      </c>
      <c r="H242" s="154">
        <v>0</v>
      </c>
    </row>
    <row r="243" spans="1:8" ht="18" hidden="1" customHeight="1" outlineLevel="1">
      <c r="A243" s="3" t="s">
        <v>268</v>
      </c>
      <c r="B243" s="148"/>
      <c r="C243" s="152">
        <v>0</v>
      </c>
      <c r="D243" s="152">
        <v>0</v>
      </c>
      <c r="E243" s="152">
        <v>0</v>
      </c>
      <c r="F243" s="153">
        <v>0</v>
      </c>
      <c r="G243" s="153">
        <v>0</v>
      </c>
      <c r="H243" s="154">
        <v>0</v>
      </c>
    </row>
    <row r="244" spans="1:8" ht="18" hidden="1" customHeight="1" outlineLevel="1">
      <c r="A244" s="3" t="s">
        <v>207</v>
      </c>
      <c r="B244" s="148"/>
      <c r="C244" s="152">
        <v>0</v>
      </c>
      <c r="D244" s="152">
        <v>0</v>
      </c>
      <c r="E244" s="152">
        <v>0</v>
      </c>
      <c r="F244" s="153">
        <v>0</v>
      </c>
      <c r="G244" s="153">
        <v>0</v>
      </c>
      <c r="H244" s="154">
        <v>0</v>
      </c>
    </row>
    <row r="245" spans="1:8" ht="18" hidden="1" customHeight="1" outlineLevel="1">
      <c r="A245" s="3" t="s">
        <v>270</v>
      </c>
      <c r="B245" s="148"/>
      <c r="C245" s="152">
        <v>0</v>
      </c>
      <c r="D245" s="152">
        <v>0</v>
      </c>
      <c r="E245" s="152">
        <v>0</v>
      </c>
      <c r="F245" s="153">
        <v>0</v>
      </c>
      <c r="G245" s="153">
        <v>0</v>
      </c>
      <c r="H245" s="154">
        <v>0</v>
      </c>
    </row>
    <row r="246" spans="1:8" ht="18" hidden="1" customHeight="1" outlineLevel="1">
      <c r="A246" s="3" t="s">
        <v>208</v>
      </c>
      <c r="B246" s="148"/>
      <c r="C246" s="152">
        <v>0</v>
      </c>
      <c r="D246" s="152">
        <v>0</v>
      </c>
      <c r="E246" s="152">
        <v>0</v>
      </c>
      <c r="F246" s="153">
        <v>0</v>
      </c>
      <c r="G246" s="153">
        <v>0</v>
      </c>
      <c r="H246" s="154">
        <v>0</v>
      </c>
    </row>
    <row r="247" spans="1:8" ht="18" hidden="1" customHeight="1" outlineLevel="1">
      <c r="A247" s="3" t="s">
        <v>209</v>
      </c>
      <c r="B247" s="148"/>
      <c r="C247" s="152">
        <v>0</v>
      </c>
      <c r="D247" s="152">
        <v>0</v>
      </c>
      <c r="E247" s="152">
        <v>0</v>
      </c>
      <c r="F247" s="153">
        <v>0</v>
      </c>
      <c r="G247" s="153">
        <v>0</v>
      </c>
      <c r="H247" s="154">
        <v>0</v>
      </c>
    </row>
    <row r="248" spans="1:8" ht="18" hidden="1" customHeight="1" outlineLevel="1">
      <c r="A248" s="3" t="s">
        <v>454</v>
      </c>
      <c r="B248" s="148"/>
      <c r="C248" s="152">
        <v>0</v>
      </c>
      <c r="D248" s="152">
        <v>0</v>
      </c>
      <c r="E248" s="152">
        <v>0</v>
      </c>
      <c r="F248" s="153">
        <v>0</v>
      </c>
      <c r="G248" s="153">
        <v>0</v>
      </c>
      <c r="H248" s="154">
        <v>0</v>
      </c>
    </row>
    <row r="249" spans="1:8" ht="18" hidden="1" customHeight="1" outlineLevel="1">
      <c r="A249" s="3" t="s">
        <v>211</v>
      </c>
      <c r="B249" s="148"/>
      <c r="C249" s="152">
        <v>0</v>
      </c>
      <c r="D249" s="152">
        <v>0</v>
      </c>
      <c r="E249" s="152">
        <v>0</v>
      </c>
      <c r="F249" s="153">
        <v>0</v>
      </c>
      <c r="G249" s="153">
        <v>0</v>
      </c>
      <c r="H249" s="154">
        <v>0</v>
      </c>
    </row>
    <row r="250" spans="1:8" ht="18" hidden="1" customHeight="1" outlineLevel="1">
      <c r="A250" s="3" t="s">
        <v>212</v>
      </c>
      <c r="B250" s="148"/>
      <c r="C250" s="152">
        <v>0</v>
      </c>
      <c r="D250" s="152">
        <v>0</v>
      </c>
      <c r="E250" s="152">
        <v>0</v>
      </c>
      <c r="F250" s="153">
        <v>0</v>
      </c>
      <c r="G250" s="153">
        <v>0</v>
      </c>
      <c r="H250" s="154">
        <v>0</v>
      </c>
    </row>
    <row r="251" spans="1:8" ht="18" hidden="1" customHeight="1" outlineLevel="1">
      <c r="A251" s="3" t="s">
        <v>213</v>
      </c>
      <c r="B251" s="148"/>
      <c r="C251" s="152">
        <v>0</v>
      </c>
      <c r="D251" s="152">
        <v>0</v>
      </c>
      <c r="E251" s="152">
        <v>0</v>
      </c>
      <c r="F251" s="153">
        <v>0</v>
      </c>
      <c r="G251" s="153">
        <v>0</v>
      </c>
      <c r="H251" s="154">
        <v>0</v>
      </c>
    </row>
    <row r="252" spans="1:8" ht="18" hidden="1" customHeight="1" outlineLevel="1">
      <c r="A252" s="3" t="s">
        <v>214</v>
      </c>
      <c r="B252" s="148"/>
      <c r="C252" s="152">
        <v>0</v>
      </c>
      <c r="D252" s="152">
        <v>0</v>
      </c>
      <c r="E252" s="152">
        <v>0</v>
      </c>
      <c r="F252" s="153">
        <v>0</v>
      </c>
      <c r="G252" s="153">
        <v>0</v>
      </c>
      <c r="H252" s="154">
        <v>0</v>
      </c>
    </row>
    <row r="253" spans="1:8" ht="18" hidden="1" customHeight="1" outlineLevel="1">
      <c r="A253" s="3" t="s">
        <v>269</v>
      </c>
      <c r="B253" s="148"/>
      <c r="C253" s="152">
        <v>0</v>
      </c>
      <c r="D253" s="152">
        <v>0</v>
      </c>
      <c r="E253" s="152">
        <v>0</v>
      </c>
      <c r="F253" s="153">
        <v>0</v>
      </c>
      <c r="G253" s="153">
        <v>0</v>
      </c>
      <c r="H253" s="154">
        <v>0</v>
      </c>
    </row>
    <row r="254" spans="1:8" ht="18" hidden="1" customHeight="1" outlineLevel="1">
      <c r="A254" s="3" t="s">
        <v>455</v>
      </c>
      <c r="B254" s="148"/>
      <c r="C254" s="152">
        <v>0</v>
      </c>
      <c r="D254" s="152">
        <v>0</v>
      </c>
      <c r="E254" s="152">
        <v>0</v>
      </c>
      <c r="F254" s="153">
        <v>0</v>
      </c>
      <c r="G254" s="153">
        <v>0</v>
      </c>
      <c r="H254" s="154">
        <v>0</v>
      </c>
    </row>
    <row r="255" spans="1:8" ht="18" hidden="1" customHeight="1" outlineLevel="1">
      <c r="A255" s="3" t="s">
        <v>217</v>
      </c>
      <c r="B255" s="148"/>
      <c r="C255" s="152">
        <v>0</v>
      </c>
      <c r="D255" s="152">
        <v>0</v>
      </c>
      <c r="E255" s="152">
        <v>0</v>
      </c>
      <c r="F255" s="153">
        <v>0</v>
      </c>
      <c r="G255" s="153">
        <v>0</v>
      </c>
      <c r="H255" s="154">
        <v>0</v>
      </c>
    </row>
    <row r="256" spans="1:8" ht="18" hidden="1" customHeight="1" outlineLevel="1">
      <c r="A256" s="3" t="s">
        <v>218</v>
      </c>
      <c r="B256" s="148"/>
      <c r="C256" s="152">
        <v>0</v>
      </c>
      <c r="D256" s="152">
        <v>0</v>
      </c>
      <c r="E256" s="152">
        <v>0</v>
      </c>
      <c r="F256" s="153">
        <v>0</v>
      </c>
      <c r="G256" s="153">
        <v>0</v>
      </c>
      <c r="H256" s="154">
        <v>0</v>
      </c>
    </row>
    <row r="257" spans="1:8" ht="18" hidden="1" customHeight="1" outlineLevel="1">
      <c r="A257" s="3" t="s">
        <v>219</v>
      </c>
      <c r="B257" s="148"/>
      <c r="C257" s="152">
        <v>0</v>
      </c>
      <c r="D257" s="152">
        <v>0</v>
      </c>
      <c r="E257" s="152">
        <v>0</v>
      </c>
      <c r="F257" s="153">
        <v>0</v>
      </c>
      <c r="G257" s="153">
        <v>0</v>
      </c>
      <c r="H257" s="154">
        <v>0</v>
      </c>
    </row>
    <row r="258" spans="1:8" ht="18" hidden="1" customHeight="1" outlineLevel="1">
      <c r="A258" s="3" t="s">
        <v>220</v>
      </c>
      <c r="B258" s="148"/>
      <c r="C258" s="152">
        <v>0</v>
      </c>
      <c r="D258" s="152">
        <v>0</v>
      </c>
      <c r="E258" s="152">
        <v>0</v>
      </c>
      <c r="F258" s="153">
        <v>0</v>
      </c>
      <c r="G258" s="153">
        <v>0</v>
      </c>
      <c r="H258" s="154">
        <v>0</v>
      </c>
    </row>
    <row r="259" spans="1:8" ht="18" customHeight="1" collapsed="1">
      <c r="A259" s="3"/>
      <c r="B259" s="148" t="s">
        <v>360</v>
      </c>
      <c r="C259" s="152">
        <f>SUM(C235:C258)</f>
        <v>0</v>
      </c>
      <c r="D259" s="152">
        <f t="shared" ref="D259:G259" si="9">SUM(D235:D258)</f>
        <v>0</v>
      </c>
      <c r="E259" s="152">
        <f t="shared" si="9"/>
        <v>0</v>
      </c>
      <c r="F259" s="152">
        <f t="shared" si="9"/>
        <v>0</v>
      </c>
      <c r="G259" s="152">
        <f t="shared" si="9"/>
        <v>0</v>
      </c>
      <c r="H259" s="153">
        <f>SUM(H235:H258)</f>
        <v>0</v>
      </c>
    </row>
    <row r="260" spans="1:8" ht="18" hidden="1" customHeight="1" outlineLevel="1">
      <c r="A260" s="3" t="s">
        <v>273</v>
      </c>
      <c r="B260" s="148"/>
      <c r="C260" s="149">
        <v>0</v>
      </c>
      <c r="D260" s="149">
        <v>0</v>
      </c>
      <c r="E260" s="149">
        <v>0</v>
      </c>
      <c r="F260" s="150">
        <v>0</v>
      </c>
      <c r="G260" s="150">
        <v>0</v>
      </c>
      <c r="H260" s="151">
        <v>0</v>
      </c>
    </row>
    <row r="261" spans="1:8" ht="18" hidden="1" customHeight="1" outlineLevel="1">
      <c r="A261" s="3" t="s">
        <v>203</v>
      </c>
      <c r="B261" s="148"/>
      <c r="C261" s="149">
        <v>0</v>
      </c>
      <c r="D261" s="149">
        <v>1</v>
      </c>
      <c r="E261" s="149">
        <v>0</v>
      </c>
      <c r="F261" s="150">
        <v>0</v>
      </c>
      <c r="G261" s="150">
        <v>18</v>
      </c>
      <c r="H261" s="151">
        <v>0</v>
      </c>
    </row>
    <row r="262" spans="1:8" ht="18" hidden="1" customHeight="1" outlineLevel="1">
      <c r="A262" s="3" t="s">
        <v>204</v>
      </c>
      <c r="B262" s="148"/>
      <c r="C262" s="149">
        <v>0</v>
      </c>
      <c r="D262" s="149">
        <v>0</v>
      </c>
      <c r="E262" s="149">
        <v>0</v>
      </c>
      <c r="F262" s="150">
        <v>0</v>
      </c>
      <c r="G262" s="150">
        <v>0</v>
      </c>
      <c r="H262" s="151">
        <v>0</v>
      </c>
    </row>
    <row r="263" spans="1:8" ht="18" hidden="1" customHeight="1" outlineLevel="1">
      <c r="A263" s="3" t="s">
        <v>267</v>
      </c>
      <c r="B263" s="148"/>
      <c r="C263" s="149">
        <v>0</v>
      </c>
      <c r="D263" s="149">
        <v>0</v>
      </c>
      <c r="E263" s="149">
        <v>0</v>
      </c>
      <c r="F263" s="150">
        <v>0</v>
      </c>
      <c r="G263" s="150">
        <v>0</v>
      </c>
      <c r="H263" s="151">
        <v>0</v>
      </c>
    </row>
    <row r="264" spans="1:8" ht="18" hidden="1" customHeight="1" outlineLevel="1">
      <c r="A264" s="3" t="s">
        <v>274</v>
      </c>
      <c r="B264" s="148"/>
      <c r="C264" s="149">
        <v>0</v>
      </c>
      <c r="D264" s="149">
        <v>0</v>
      </c>
      <c r="E264" s="149">
        <v>0</v>
      </c>
      <c r="F264" s="150">
        <v>0</v>
      </c>
      <c r="G264" s="150">
        <v>0</v>
      </c>
      <c r="H264" s="151">
        <v>0</v>
      </c>
    </row>
    <row r="265" spans="1:8" ht="18" hidden="1" customHeight="1" outlineLevel="1">
      <c r="A265" s="3" t="s">
        <v>275</v>
      </c>
      <c r="B265" s="148"/>
      <c r="C265" s="149">
        <v>0</v>
      </c>
      <c r="D265" s="149">
        <v>0</v>
      </c>
      <c r="E265" s="149">
        <v>0</v>
      </c>
      <c r="F265" s="150">
        <v>0</v>
      </c>
      <c r="G265" s="150">
        <v>0</v>
      </c>
      <c r="H265" s="151">
        <v>0</v>
      </c>
    </row>
    <row r="266" spans="1:8" ht="18" hidden="1" customHeight="1" outlineLevel="1">
      <c r="A266" s="3" t="s">
        <v>205</v>
      </c>
      <c r="B266" s="148"/>
      <c r="C266" s="149">
        <v>0</v>
      </c>
      <c r="D266" s="149">
        <v>0</v>
      </c>
      <c r="E266" s="149">
        <v>0</v>
      </c>
      <c r="F266" s="150">
        <v>0</v>
      </c>
      <c r="G266" s="150">
        <v>0</v>
      </c>
      <c r="H266" s="151">
        <v>0</v>
      </c>
    </row>
    <row r="267" spans="1:8" ht="18" hidden="1" customHeight="1" outlineLevel="1">
      <c r="A267" s="3" t="s">
        <v>206</v>
      </c>
      <c r="B267" s="148"/>
      <c r="C267" s="149">
        <v>0</v>
      </c>
      <c r="D267" s="149">
        <v>1</v>
      </c>
      <c r="E267" s="149">
        <v>0</v>
      </c>
      <c r="F267" s="150">
        <v>0</v>
      </c>
      <c r="G267" s="150">
        <v>8454</v>
      </c>
      <c r="H267" s="151">
        <v>0</v>
      </c>
    </row>
    <row r="268" spans="1:8" ht="18" hidden="1" customHeight="1" outlineLevel="1">
      <c r="A268" s="3" t="s">
        <v>268</v>
      </c>
      <c r="B268" s="148"/>
      <c r="C268" s="149">
        <v>0</v>
      </c>
      <c r="D268" s="149">
        <v>0</v>
      </c>
      <c r="E268" s="149">
        <v>0</v>
      </c>
      <c r="F268" s="150">
        <v>0</v>
      </c>
      <c r="G268" s="150">
        <v>0</v>
      </c>
      <c r="H268" s="151">
        <v>0</v>
      </c>
    </row>
    <row r="269" spans="1:8" ht="18" hidden="1" customHeight="1" outlineLevel="1">
      <c r="A269" s="3" t="s">
        <v>207</v>
      </c>
      <c r="B269" s="148"/>
      <c r="C269" s="149">
        <v>2</v>
      </c>
      <c r="D269" s="149">
        <v>4</v>
      </c>
      <c r="E269" s="149">
        <v>0</v>
      </c>
      <c r="F269" s="150">
        <v>-12000</v>
      </c>
      <c r="G269" s="150">
        <v>-4968.8499999999985</v>
      </c>
      <c r="H269" s="151">
        <v>0</v>
      </c>
    </row>
    <row r="270" spans="1:8" ht="18" hidden="1" customHeight="1" outlineLevel="1">
      <c r="A270" s="3" t="s">
        <v>270</v>
      </c>
      <c r="B270" s="148"/>
      <c r="C270" s="149">
        <v>0</v>
      </c>
      <c r="D270" s="149">
        <v>0</v>
      </c>
      <c r="E270" s="149">
        <v>0</v>
      </c>
      <c r="F270" s="150">
        <v>0</v>
      </c>
      <c r="G270" s="150">
        <v>0</v>
      </c>
      <c r="H270" s="151">
        <v>0</v>
      </c>
    </row>
    <row r="271" spans="1:8" ht="18" hidden="1" customHeight="1" outlineLevel="1">
      <c r="A271" s="3" t="s">
        <v>208</v>
      </c>
      <c r="B271" s="148"/>
      <c r="C271" s="149">
        <v>0</v>
      </c>
      <c r="D271" s="149">
        <v>0</v>
      </c>
      <c r="E271" s="149">
        <v>0</v>
      </c>
      <c r="F271" s="150">
        <v>0</v>
      </c>
      <c r="G271" s="150">
        <v>0</v>
      </c>
      <c r="H271" s="151">
        <v>0</v>
      </c>
    </row>
    <row r="272" spans="1:8" ht="18" hidden="1" customHeight="1" outlineLevel="1">
      <c r="A272" s="3" t="s">
        <v>209</v>
      </c>
      <c r="B272" s="148"/>
      <c r="C272" s="149">
        <v>0</v>
      </c>
      <c r="D272" s="149">
        <v>0</v>
      </c>
      <c r="E272" s="149">
        <v>0</v>
      </c>
      <c r="F272" s="150">
        <v>0</v>
      </c>
      <c r="G272" s="150">
        <v>0</v>
      </c>
      <c r="H272" s="151">
        <v>0</v>
      </c>
    </row>
    <row r="273" spans="1:8" ht="18" hidden="1" customHeight="1" outlineLevel="1">
      <c r="A273" s="3" t="s">
        <v>454</v>
      </c>
      <c r="B273" s="148"/>
      <c r="C273" s="149">
        <v>0</v>
      </c>
      <c r="D273" s="149">
        <v>0</v>
      </c>
      <c r="E273" s="149">
        <v>0</v>
      </c>
      <c r="F273" s="150">
        <v>0</v>
      </c>
      <c r="G273" s="150">
        <v>0</v>
      </c>
      <c r="H273" s="151">
        <v>0</v>
      </c>
    </row>
    <row r="274" spans="1:8" ht="18" hidden="1" customHeight="1" outlineLevel="1">
      <c r="A274" s="3" t="s">
        <v>211</v>
      </c>
      <c r="B274" s="148"/>
      <c r="C274" s="149">
        <v>0</v>
      </c>
      <c r="D274" s="149">
        <v>0</v>
      </c>
      <c r="E274" s="149">
        <v>0</v>
      </c>
      <c r="F274" s="150">
        <v>0</v>
      </c>
      <c r="G274" s="150">
        <v>0</v>
      </c>
      <c r="H274" s="151">
        <v>0</v>
      </c>
    </row>
    <row r="275" spans="1:8" ht="18" hidden="1" customHeight="1" outlineLevel="1">
      <c r="A275" s="3" t="s">
        <v>212</v>
      </c>
      <c r="B275" s="148"/>
      <c r="C275" s="149">
        <v>0</v>
      </c>
      <c r="D275" s="149">
        <v>0</v>
      </c>
      <c r="E275" s="149">
        <v>0</v>
      </c>
      <c r="F275" s="150">
        <v>0</v>
      </c>
      <c r="G275" s="150">
        <v>0</v>
      </c>
      <c r="H275" s="151">
        <v>0</v>
      </c>
    </row>
    <row r="276" spans="1:8" ht="18" hidden="1" customHeight="1" outlineLevel="1">
      <c r="A276" s="3" t="s">
        <v>213</v>
      </c>
      <c r="B276" s="148"/>
      <c r="C276" s="149">
        <v>0</v>
      </c>
      <c r="D276" s="149">
        <v>0</v>
      </c>
      <c r="E276" s="149">
        <v>0</v>
      </c>
      <c r="F276" s="150">
        <v>0</v>
      </c>
      <c r="G276" s="150">
        <v>0</v>
      </c>
      <c r="H276" s="151">
        <v>0</v>
      </c>
    </row>
    <row r="277" spans="1:8" ht="18" hidden="1" customHeight="1" outlineLevel="1">
      <c r="A277" s="3" t="s">
        <v>214</v>
      </c>
      <c r="B277" s="148"/>
      <c r="C277" s="149">
        <v>0</v>
      </c>
      <c r="D277" s="149">
        <v>0</v>
      </c>
      <c r="E277" s="149">
        <v>0</v>
      </c>
      <c r="F277" s="150">
        <v>0</v>
      </c>
      <c r="G277" s="150">
        <v>0</v>
      </c>
      <c r="H277" s="151">
        <v>0</v>
      </c>
    </row>
    <row r="278" spans="1:8" ht="18" hidden="1" customHeight="1" outlineLevel="1">
      <c r="A278" s="3" t="s">
        <v>269</v>
      </c>
      <c r="B278" s="148"/>
      <c r="C278" s="149">
        <v>0</v>
      </c>
      <c r="D278" s="149">
        <v>0</v>
      </c>
      <c r="E278" s="149">
        <v>0</v>
      </c>
      <c r="F278" s="150">
        <v>0</v>
      </c>
      <c r="G278" s="150">
        <v>0</v>
      </c>
      <c r="H278" s="151">
        <v>0</v>
      </c>
    </row>
    <row r="279" spans="1:8" ht="18" hidden="1" customHeight="1" outlineLevel="1">
      <c r="A279" s="3" t="s">
        <v>455</v>
      </c>
      <c r="B279" s="148"/>
      <c r="C279" s="149">
        <v>0</v>
      </c>
      <c r="D279" s="149">
        <v>0</v>
      </c>
      <c r="E279" s="149">
        <v>0</v>
      </c>
      <c r="F279" s="150">
        <v>0</v>
      </c>
      <c r="G279" s="150">
        <v>0</v>
      </c>
      <c r="H279" s="151">
        <v>0</v>
      </c>
    </row>
    <row r="280" spans="1:8" ht="18" hidden="1" customHeight="1" outlineLevel="1">
      <c r="A280" s="3" t="s">
        <v>217</v>
      </c>
      <c r="B280" s="148"/>
      <c r="C280" s="149">
        <v>0</v>
      </c>
      <c r="D280" s="149">
        <v>0</v>
      </c>
      <c r="E280" s="149">
        <v>0</v>
      </c>
      <c r="F280" s="150">
        <v>0</v>
      </c>
      <c r="G280" s="150">
        <v>0</v>
      </c>
      <c r="H280" s="151">
        <v>0</v>
      </c>
    </row>
    <row r="281" spans="1:8" ht="18" hidden="1" customHeight="1" outlineLevel="1">
      <c r="A281" s="3" t="s">
        <v>218</v>
      </c>
      <c r="B281" s="148"/>
      <c r="C281" s="149">
        <v>0</v>
      </c>
      <c r="D281" s="149">
        <v>0</v>
      </c>
      <c r="E281" s="149">
        <v>0</v>
      </c>
      <c r="F281" s="150">
        <v>0</v>
      </c>
      <c r="G281" s="150">
        <v>0</v>
      </c>
      <c r="H281" s="151">
        <v>0</v>
      </c>
    </row>
    <row r="282" spans="1:8" ht="18" hidden="1" customHeight="1" outlineLevel="1">
      <c r="A282" s="3" t="s">
        <v>219</v>
      </c>
      <c r="B282" s="148"/>
      <c r="C282" s="149">
        <v>0</v>
      </c>
      <c r="D282" s="149">
        <v>0</v>
      </c>
      <c r="E282" s="149">
        <v>0</v>
      </c>
      <c r="F282" s="150">
        <v>0</v>
      </c>
      <c r="G282" s="150">
        <v>0</v>
      </c>
      <c r="H282" s="151">
        <v>0</v>
      </c>
    </row>
    <row r="283" spans="1:8" ht="18" hidden="1" customHeight="1" outlineLevel="1">
      <c r="A283" s="3" t="s">
        <v>220</v>
      </c>
      <c r="B283" s="148"/>
      <c r="C283" s="149">
        <v>0</v>
      </c>
      <c r="D283" s="149">
        <v>0</v>
      </c>
      <c r="E283" s="149">
        <v>0</v>
      </c>
      <c r="F283" s="150">
        <v>0</v>
      </c>
      <c r="G283" s="150">
        <v>0</v>
      </c>
      <c r="H283" s="151">
        <v>0</v>
      </c>
    </row>
    <row r="284" spans="1:8" ht="18" customHeight="1" collapsed="1">
      <c r="A284" s="3"/>
      <c r="B284" s="148" t="s">
        <v>361</v>
      </c>
      <c r="C284" s="152">
        <f t="shared" ref="C284:H284" si="10">SUM(C260:C283)</f>
        <v>2</v>
      </c>
      <c r="D284" s="152">
        <f t="shared" si="10"/>
        <v>6</v>
      </c>
      <c r="E284" s="152">
        <f t="shared" si="10"/>
        <v>0</v>
      </c>
      <c r="F284" s="153">
        <f t="shared" si="10"/>
        <v>-12000</v>
      </c>
      <c r="G284" s="153">
        <f t="shared" si="10"/>
        <v>3503.1500000000015</v>
      </c>
      <c r="H284" s="154">
        <f t="shared" si="10"/>
        <v>0</v>
      </c>
    </row>
    <row r="285" spans="1:8" ht="18" hidden="1" customHeight="1" outlineLevel="1">
      <c r="A285" s="3" t="s">
        <v>273</v>
      </c>
      <c r="B285" s="148"/>
      <c r="C285" s="149">
        <v>0</v>
      </c>
      <c r="D285" s="149">
        <v>0</v>
      </c>
      <c r="E285" s="149">
        <v>0</v>
      </c>
      <c r="F285" s="150">
        <v>0</v>
      </c>
      <c r="G285" s="150">
        <v>0</v>
      </c>
      <c r="H285" s="151">
        <v>0</v>
      </c>
    </row>
    <row r="286" spans="1:8" ht="18" hidden="1" customHeight="1" outlineLevel="1">
      <c r="A286" s="3" t="s">
        <v>203</v>
      </c>
      <c r="B286" s="148"/>
      <c r="C286" s="149">
        <v>0</v>
      </c>
      <c r="D286" s="149">
        <v>0</v>
      </c>
      <c r="E286" s="149">
        <v>0</v>
      </c>
      <c r="F286" s="150">
        <v>0</v>
      </c>
      <c r="G286" s="150">
        <v>0</v>
      </c>
      <c r="H286" s="151">
        <v>0</v>
      </c>
    </row>
    <row r="287" spans="1:8" ht="18" hidden="1" customHeight="1" outlineLevel="1">
      <c r="A287" s="3" t="s">
        <v>204</v>
      </c>
      <c r="B287" s="148"/>
      <c r="C287" s="149">
        <v>0</v>
      </c>
      <c r="D287" s="149">
        <v>0</v>
      </c>
      <c r="E287" s="149">
        <v>0</v>
      </c>
      <c r="F287" s="150">
        <v>0</v>
      </c>
      <c r="G287" s="150">
        <v>0</v>
      </c>
      <c r="H287" s="151">
        <v>0</v>
      </c>
    </row>
    <row r="288" spans="1:8" ht="18" hidden="1" customHeight="1" outlineLevel="1">
      <c r="A288" s="3" t="s">
        <v>267</v>
      </c>
      <c r="B288" s="148"/>
      <c r="C288" s="149">
        <v>0</v>
      </c>
      <c r="D288" s="149">
        <v>0</v>
      </c>
      <c r="E288" s="149">
        <v>0</v>
      </c>
      <c r="F288" s="150">
        <v>0</v>
      </c>
      <c r="G288" s="150">
        <v>0</v>
      </c>
      <c r="H288" s="151">
        <v>0</v>
      </c>
    </row>
    <row r="289" spans="1:8" ht="18" hidden="1" customHeight="1" outlineLevel="1">
      <c r="A289" s="3" t="s">
        <v>274</v>
      </c>
      <c r="B289" s="148"/>
      <c r="C289" s="149">
        <v>0</v>
      </c>
      <c r="D289" s="149">
        <v>0</v>
      </c>
      <c r="E289" s="149">
        <v>0</v>
      </c>
      <c r="F289" s="150">
        <v>0</v>
      </c>
      <c r="G289" s="150">
        <v>0</v>
      </c>
      <c r="H289" s="151">
        <v>0</v>
      </c>
    </row>
    <row r="290" spans="1:8" ht="18" hidden="1" customHeight="1" outlineLevel="1">
      <c r="A290" s="3" t="s">
        <v>275</v>
      </c>
      <c r="B290" s="148"/>
      <c r="C290" s="149">
        <v>0</v>
      </c>
      <c r="D290" s="149">
        <v>0</v>
      </c>
      <c r="E290" s="149">
        <v>0</v>
      </c>
      <c r="F290" s="150">
        <v>0</v>
      </c>
      <c r="G290" s="150">
        <v>0</v>
      </c>
      <c r="H290" s="151">
        <v>0</v>
      </c>
    </row>
    <row r="291" spans="1:8" ht="18" hidden="1" customHeight="1" outlineLevel="1">
      <c r="A291" s="3" t="s">
        <v>205</v>
      </c>
      <c r="B291" s="148"/>
      <c r="C291" s="149">
        <v>0</v>
      </c>
      <c r="D291" s="149">
        <v>0</v>
      </c>
      <c r="E291" s="149">
        <v>0</v>
      </c>
      <c r="F291" s="150">
        <v>0</v>
      </c>
      <c r="G291" s="150">
        <v>0</v>
      </c>
      <c r="H291" s="151">
        <v>0</v>
      </c>
    </row>
    <row r="292" spans="1:8" ht="18" hidden="1" customHeight="1" outlineLevel="1">
      <c r="A292" s="3" t="s">
        <v>206</v>
      </c>
      <c r="B292" s="148"/>
      <c r="C292" s="149">
        <v>0</v>
      </c>
      <c r="D292" s="149">
        <v>0</v>
      </c>
      <c r="E292" s="149">
        <v>0</v>
      </c>
      <c r="F292" s="150">
        <v>0</v>
      </c>
      <c r="G292" s="150">
        <v>0</v>
      </c>
      <c r="H292" s="151">
        <v>0</v>
      </c>
    </row>
    <row r="293" spans="1:8" ht="18" hidden="1" customHeight="1" outlineLevel="1">
      <c r="A293" s="3" t="s">
        <v>268</v>
      </c>
      <c r="B293" s="148"/>
      <c r="C293" s="149">
        <v>0</v>
      </c>
      <c r="D293" s="149">
        <v>0</v>
      </c>
      <c r="E293" s="149">
        <v>0</v>
      </c>
      <c r="F293" s="150">
        <v>0</v>
      </c>
      <c r="G293" s="150">
        <v>0</v>
      </c>
      <c r="H293" s="151">
        <v>0</v>
      </c>
    </row>
    <row r="294" spans="1:8" ht="18" hidden="1" customHeight="1" outlineLevel="1">
      <c r="A294" s="3" t="s">
        <v>207</v>
      </c>
      <c r="B294" s="148"/>
      <c r="C294" s="149">
        <v>1</v>
      </c>
      <c r="D294" s="149">
        <v>0</v>
      </c>
      <c r="E294" s="149">
        <v>0</v>
      </c>
      <c r="F294" s="150">
        <v>0</v>
      </c>
      <c r="G294" s="150">
        <v>0</v>
      </c>
      <c r="H294" s="151">
        <v>0</v>
      </c>
    </row>
    <row r="295" spans="1:8" ht="18" hidden="1" customHeight="1" outlineLevel="1">
      <c r="A295" s="3" t="s">
        <v>270</v>
      </c>
      <c r="B295" s="148"/>
      <c r="C295" s="149">
        <v>0</v>
      </c>
      <c r="D295" s="149">
        <v>0</v>
      </c>
      <c r="E295" s="149">
        <v>0</v>
      </c>
      <c r="F295" s="150">
        <v>0</v>
      </c>
      <c r="G295" s="150">
        <v>0</v>
      </c>
      <c r="H295" s="151">
        <v>0</v>
      </c>
    </row>
    <row r="296" spans="1:8" ht="18" hidden="1" customHeight="1" outlineLevel="1">
      <c r="A296" s="3" t="s">
        <v>208</v>
      </c>
      <c r="B296" s="148"/>
      <c r="C296" s="149">
        <v>0</v>
      </c>
      <c r="D296" s="149">
        <v>0</v>
      </c>
      <c r="E296" s="149">
        <v>0</v>
      </c>
      <c r="F296" s="150">
        <v>0</v>
      </c>
      <c r="G296" s="150">
        <v>0</v>
      </c>
      <c r="H296" s="151">
        <v>0</v>
      </c>
    </row>
    <row r="297" spans="1:8" ht="18" hidden="1" customHeight="1" outlineLevel="1">
      <c r="A297" s="3" t="s">
        <v>209</v>
      </c>
      <c r="B297" s="148"/>
      <c r="C297" s="149">
        <v>0</v>
      </c>
      <c r="D297" s="149">
        <v>0</v>
      </c>
      <c r="E297" s="149">
        <v>0</v>
      </c>
      <c r="F297" s="150">
        <v>0</v>
      </c>
      <c r="G297" s="150">
        <v>0</v>
      </c>
      <c r="H297" s="151">
        <v>0</v>
      </c>
    </row>
    <row r="298" spans="1:8" ht="18" hidden="1" customHeight="1" outlineLevel="1">
      <c r="A298" s="3" t="s">
        <v>454</v>
      </c>
      <c r="B298" s="148"/>
      <c r="C298" s="149">
        <v>0</v>
      </c>
      <c r="D298" s="149">
        <v>0</v>
      </c>
      <c r="E298" s="149">
        <v>0</v>
      </c>
      <c r="F298" s="150">
        <v>0</v>
      </c>
      <c r="G298" s="150">
        <v>0</v>
      </c>
      <c r="H298" s="151">
        <v>0</v>
      </c>
    </row>
    <row r="299" spans="1:8" ht="18" hidden="1" customHeight="1" outlineLevel="1">
      <c r="A299" s="3" t="s">
        <v>211</v>
      </c>
      <c r="B299" s="148"/>
      <c r="C299" s="149">
        <v>0</v>
      </c>
      <c r="D299" s="149">
        <v>0</v>
      </c>
      <c r="E299" s="149">
        <v>0</v>
      </c>
      <c r="F299" s="150">
        <v>0</v>
      </c>
      <c r="G299" s="150">
        <v>0</v>
      </c>
      <c r="H299" s="151">
        <v>0</v>
      </c>
    </row>
    <row r="300" spans="1:8" ht="18" hidden="1" customHeight="1" outlineLevel="1">
      <c r="A300" s="3" t="s">
        <v>212</v>
      </c>
      <c r="B300" s="148"/>
      <c r="C300" s="149">
        <v>0</v>
      </c>
      <c r="D300" s="149">
        <v>0</v>
      </c>
      <c r="E300" s="149">
        <v>0</v>
      </c>
      <c r="F300" s="150">
        <v>0</v>
      </c>
      <c r="G300" s="150">
        <v>0</v>
      </c>
      <c r="H300" s="151">
        <v>0</v>
      </c>
    </row>
    <row r="301" spans="1:8" ht="18" hidden="1" customHeight="1" outlineLevel="1">
      <c r="A301" s="3" t="s">
        <v>213</v>
      </c>
      <c r="B301" s="148"/>
      <c r="C301" s="149">
        <v>0</v>
      </c>
      <c r="D301" s="149">
        <v>0</v>
      </c>
      <c r="E301" s="149">
        <v>0</v>
      </c>
      <c r="F301" s="150">
        <v>0</v>
      </c>
      <c r="G301" s="150">
        <v>0</v>
      </c>
      <c r="H301" s="151">
        <v>0</v>
      </c>
    </row>
    <row r="302" spans="1:8" ht="18" hidden="1" customHeight="1" outlineLevel="1">
      <c r="A302" s="3" t="s">
        <v>214</v>
      </c>
      <c r="B302" s="148"/>
      <c r="C302" s="149">
        <v>0</v>
      </c>
      <c r="D302" s="149">
        <v>0</v>
      </c>
      <c r="E302" s="149">
        <v>0</v>
      </c>
      <c r="F302" s="150">
        <v>0</v>
      </c>
      <c r="G302" s="150">
        <v>0</v>
      </c>
      <c r="H302" s="151">
        <v>0</v>
      </c>
    </row>
    <row r="303" spans="1:8" ht="18" hidden="1" customHeight="1" outlineLevel="1">
      <c r="A303" s="3" t="s">
        <v>269</v>
      </c>
      <c r="B303" s="148"/>
      <c r="C303" s="149">
        <v>0</v>
      </c>
      <c r="D303" s="149">
        <v>0</v>
      </c>
      <c r="E303" s="149">
        <v>0</v>
      </c>
      <c r="F303" s="150">
        <v>0</v>
      </c>
      <c r="G303" s="150">
        <v>0</v>
      </c>
      <c r="H303" s="151">
        <v>0</v>
      </c>
    </row>
    <row r="304" spans="1:8" ht="18" hidden="1" customHeight="1" outlineLevel="1">
      <c r="A304" s="3" t="s">
        <v>455</v>
      </c>
      <c r="B304" s="148"/>
      <c r="C304" s="149">
        <v>0</v>
      </c>
      <c r="D304" s="149">
        <v>0</v>
      </c>
      <c r="E304" s="149">
        <v>0</v>
      </c>
      <c r="F304" s="150">
        <v>0</v>
      </c>
      <c r="G304" s="150">
        <v>0</v>
      </c>
      <c r="H304" s="151">
        <v>0</v>
      </c>
    </row>
    <row r="305" spans="1:8" ht="18" hidden="1" customHeight="1" outlineLevel="1">
      <c r="A305" s="3" t="s">
        <v>217</v>
      </c>
      <c r="B305" s="148"/>
      <c r="C305" s="149">
        <v>0</v>
      </c>
      <c r="D305" s="149">
        <v>0</v>
      </c>
      <c r="E305" s="149">
        <v>0</v>
      </c>
      <c r="F305" s="150">
        <v>0</v>
      </c>
      <c r="G305" s="150">
        <v>0</v>
      </c>
      <c r="H305" s="151">
        <v>0</v>
      </c>
    </row>
    <row r="306" spans="1:8" ht="18" hidden="1" customHeight="1" outlineLevel="1">
      <c r="A306" s="3" t="s">
        <v>218</v>
      </c>
      <c r="B306" s="148"/>
      <c r="C306" s="149">
        <v>0</v>
      </c>
      <c r="D306" s="149">
        <v>0</v>
      </c>
      <c r="E306" s="149">
        <v>0</v>
      </c>
      <c r="F306" s="150">
        <v>0</v>
      </c>
      <c r="G306" s="150">
        <v>0</v>
      </c>
      <c r="H306" s="151">
        <v>0</v>
      </c>
    </row>
    <row r="307" spans="1:8" ht="18" hidden="1" customHeight="1" outlineLevel="1">
      <c r="A307" s="3" t="s">
        <v>219</v>
      </c>
      <c r="B307" s="148"/>
      <c r="C307" s="149">
        <v>0</v>
      </c>
      <c r="D307" s="149">
        <v>0</v>
      </c>
      <c r="E307" s="149">
        <v>0</v>
      </c>
      <c r="F307" s="150">
        <v>0</v>
      </c>
      <c r="G307" s="150">
        <v>0</v>
      </c>
      <c r="H307" s="151">
        <v>0</v>
      </c>
    </row>
    <row r="308" spans="1:8" ht="18" hidden="1" customHeight="1" outlineLevel="1">
      <c r="A308" s="3" t="s">
        <v>220</v>
      </c>
      <c r="B308" s="148"/>
      <c r="C308" s="149">
        <v>0</v>
      </c>
      <c r="D308" s="149">
        <v>0</v>
      </c>
      <c r="E308" s="149">
        <v>0</v>
      </c>
      <c r="F308" s="150">
        <v>0</v>
      </c>
      <c r="G308" s="150">
        <v>0</v>
      </c>
      <c r="H308" s="151">
        <v>0</v>
      </c>
    </row>
    <row r="309" spans="1:8" ht="18" customHeight="1" collapsed="1">
      <c r="A309" s="3"/>
      <c r="B309" s="148" t="s">
        <v>362</v>
      </c>
      <c r="C309" s="152">
        <f t="shared" ref="C309:H309" si="11">SUM(C285:C308)</f>
        <v>1</v>
      </c>
      <c r="D309" s="152">
        <f t="shared" si="11"/>
        <v>0</v>
      </c>
      <c r="E309" s="152">
        <f t="shared" si="11"/>
        <v>0</v>
      </c>
      <c r="F309" s="153">
        <f t="shared" si="11"/>
        <v>0</v>
      </c>
      <c r="G309" s="153">
        <f t="shared" si="11"/>
        <v>0</v>
      </c>
      <c r="H309" s="154">
        <f t="shared" si="11"/>
        <v>0</v>
      </c>
    </row>
    <row r="310" spans="1:8" ht="18" hidden="1" customHeight="1" outlineLevel="1">
      <c r="A310" s="3" t="s">
        <v>273</v>
      </c>
      <c r="B310" s="148"/>
      <c r="C310" s="149">
        <v>0</v>
      </c>
      <c r="D310" s="149">
        <v>0</v>
      </c>
      <c r="E310" s="149">
        <v>0</v>
      </c>
      <c r="F310" s="150">
        <v>0</v>
      </c>
      <c r="G310" s="150">
        <v>0</v>
      </c>
      <c r="H310" s="151">
        <v>0</v>
      </c>
    </row>
    <row r="311" spans="1:8" ht="18" hidden="1" customHeight="1" outlineLevel="1">
      <c r="A311" s="3" t="s">
        <v>203</v>
      </c>
      <c r="B311" s="148"/>
      <c r="C311" s="149">
        <v>0</v>
      </c>
      <c r="D311" s="149">
        <v>1</v>
      </c>
      <c r="E311" s="149">
        <v>0</v>
      </c>
      <c r="F311" s="150">
        <v>73160</v>
      </c>
      <c r="G311" s="150">
        <v>-2113.5</v>
      </c>
      <c r="H311" s="151">
        <v>0</v>
      </c>
    </row>
    <row r="312" spans="1:8" ht="18" hidden="1" customHeight="1" outlineLevel="1">
      <c r="A312" s="3" t="s">
        <v>204</v>
      </c>
      <c r="B312" s="148"/>
      <c r="C312" s="149">
        <v>0</v>
      </c>
      <c r="D312" s="149">
        <v>0</v>
      </c>
      <c r="E312" s="149">
        <v>0</v>
      </c>
      <c r="F312" s="150">
        <v>0</v>
      </c>
      <c r="G312" s="150">
        <v>0</v>
      </c>
      <c r="H312" s="151">
        <v>0</v>
      </c>
    </row>
    <row r="313" spans="1:8" ht="18" hidden="1" customHeight="1" outlineLevel="1">
      <c r="A313" s="3" t="s">
        <v>267</v>
      </c>
      <c r="B313" s="148"/>
      <c r="C313" s="149">
        <v>0</v>
      </c>
      <c r="D313" s="149">
        <v>0</v>
      </c>
      <c r="E313" s="149">
        <v>0</v>
      </c>
      <c r="F313" s="150">
        <v>0</v>
      </c>
      <c r="G313" s="150">
        <v>0</v>
      </c>
      <c r="H313" s="151">
        <v>0</v>
      </c>
    </row>
    <row r="314" spans="1:8" ht="18" hidden="1" customHeight="1" outlineLevel="1">
      <c r="A314" s="3" t="s">
        <v>274</v>
      </c>
      <c r="B314" s="148"/>
      <c r="C314" s="149">
        <v>0</v>
      </c>
      <c r="D314" s="149">
        <v>0</v>
      </c>
      <c r="E314" s="149">
        <v>0</v>
      </c>
      <c r="F314" s="150">
        <v>0</v>
      </c>
      <c r="G314" s="150">
        <v>0</v>
      </c>
      <c r="H314" s="151">
        <v>0</v>
      </c>
    </row>
    <row r="315" spans="1:8" ht="18" hidden="1" customHeight="1" outlineLevel="1">
      <c r="A315" s="3" t="s">
        <v>275</v>
      </c>
      <c r="B315" s="148"/>
      <c r="C315" s="149">
        <v>0</v>
      </c>
      <c r="D315" s="149">
        <v>0</v>
      </c>
      <c r="E315" s="149">
        <v>0</v>
      </c>
      <c r="F315" s="150">
        <v>0</v>
      </c>
      <c r="G315" s="150">
        <v>0</v>
      </c>
      <c r="H315" s="151">
        <v>0</v>
      </c>
    </row>
    <row r="316" spans="1:8" ht="18" hidden="1" customHeight="1" outlineLevel="1">
      <c r="A316" s="3" t="s">
        <v>205</v>
      </c>
      <c r="B316" s="148"/>
      <c r="C316" s="149">
        <v>0</v>
      </c>
      <c r="D316" s="149">
        <v>0</v>
      </c>
      <c r="E316" s="149">
        <v>0</v>
      </c>
      <c r="F316" s="150">
        <v>0</v>
      </c>
      <c r="G316" s="150">
        <v>0</v>
      </c>
      <c r="H316" s="151">
        <v>0</v>
      </c>
    </row>
    <row r="317" spans="1:8" ht="18" hidden="1" customHeight="1" outlineLevel="1">
      <c r="A317" s="3" t="s">
        <v>206</v>
      </c>
      <c r="B317" s="148"/>
      <c r="C317" s="149">
        <v>0</v>
      </c>
      <c r="D317" s="149">
        <v>0</v>
      </c>
      <c r="E317" s="149">
        <v>0</v>
      </c>
      <c r="F317" s="150">
        <v>0</v>
      </c>
      <c r="G317" s="150">
        <v>0</v>
      </c>
      <c r="H317" s="151">
        <v>0</v>
      </c>
    </row>
    <row r="318" spans="1:8" ht="18" hidden="1" customHeight="1" outlineLevel="1">
      <c r="A318" s="3" t="s">
        <v>268</v>
      </c>
      <c r="B318" s="148"/>
      <c r="C318" s="149">
        <v>0</v>
      </c>
      <c r="D318" s="149">
        <v>0</v>
      </c>
      <c r="E318" s="149">
        <v>0</v>
      </c>
      <c r="F318" s="150">
        <v>0</v>
      </c>
      <c r="G318" s="150">
        <v>0</v>
      </c>
      <c r="H318" s="151">
        <v>0</v>
      </c>
    </row>
    <row r="319" spans="1:8" ht="18" hidden="1" customHeight="1" outlineLevel="1">
      <c r="A319" s="3" t="s">
        <v>207</v>
      </c>
      <c r="B319" s="148"/>
      <c r="C319" s="149">
        <v>1</v>
      </c>
      <c r="D319" s="149">
        <v>1</v>
      </c>
      <c r="E319" s="149">
        <v>0</v>
      </c>
      <c r="F319" s="150">
        <v>0</v>
      </c>
      <c r="G319" s="150">
        <v>8</v>
      </c>
      <c r="H319" s="151">
        <v>0</v>
      </c>
    </row>
    <row r="320" spans="1:8" ht="18" hidden="1" customHeight="1" outlineLevel="1">
      <c r="A320" s="3" t="s">
        <v>270</v>
      </c>
      <c r="B320" s="148"/>
      <c r="C320" s="149">
        <v>0</v>
      </c>
      <c r="D320" s="149">
        <v>0</v>
      </c>
      <c r="E320" s="149">
        <v>0</v>
      </c>
      <c r="F320" s="150">
        <v>0</v>
      </c>
      <c r="G320" s="150">
        <v>0</v>
      </c>
      <c r="H320" s="151">
        <v>0</v>
      </c>
    </row>
    <row r="321" spans="1:8" ht="18" hidden="1" customHeight="1" outlineLevel="1">
      <c r="A321" s="3" t="s">
        <v>208</v>
      </c>
      <c r="B321" s="148"/>
      <c r="C321" s="149">
        <v>0</v>
      </c>
      <c r="D321" s="149">
        <v>0</v>
      </c>
      <c r="E321" s="149">
        <v>0</v>
      </c>
      <c r="F321" s="150">
        <v>0</v>
      </c>
      <c r="G321" s="150">
        <v>0</v>
      </c>
      <c r="H321" s="151">
        <v>0</v>
      </c>
    </row>
    <row r="322" spans="1:8" ht="18" hidden="1" customHeight="1" outlineLevel="1">
      <c r="A322" s="3" t="s">
        <v>209</v>
      </c>
      <c r="B322" s="148"/>
      <c r="C322" s="149">
        <v>0</v>
      </c>
      <c r="D322" s="149">
        <v>0</v>
      </c>
      <c r="E322" s="149">
        <v>0</v>
      </c>
      <c r="F322" s="150">
        <v>0</v>
      </c>
      <c r="G322" s="150">
        <v>0</v>
      </c>
      <c r="H322" s="151">
        <v>0</v>
      </c>
    </row>
    <row r="323" spans="1:8" ht="18" hidden="1" customHeight="1" outlineLevel="1">
      <c r="A323" s="3" t="s">
        <v>454</v>
      </c>
      <c r="B323" s="148"/>
      <c r="C323" s="149">
        <v>0</v>
      </c>
      <c r="D323" s="149">
        <v>0</v>
      </c>
      <c r="E323" s="149">
        <v>0</v>
      </c>
      <c r="F323" s="150">
        <v>0</v>
      </c>
      <c r="G323" s="150">
        <v>0</v>
      </c>
      <c r="H323" s="151">
        <v>0</v>
      </c>
    </row>
    <row r="324" spans="1:8" ht="18" hidden="1" customHeight="1" outlineLevel="1">
      <c r="A324" s="3" t="s">
        <v>211</v>
      </c>
      <c r="B324" s="148"/>
      <c r="C324" s="149">
        <v>0</v>
      </c>
      <c r="D324" s="149">
        <v>0</v>
      </c>
      <c r="E324" s="149">
        <v>0</v>
      </c>
      <c r="F324" s="150">
        <v>0</v>
      </c>
      <c r="G324" s="150">
        <v>0</v>
      </c>
      <c r="H324" s="151">
        <v>0</v>
      </c>
    </row>
    <row r="325" spans="1:8" ht="18" hidden="1" customHeight="1" outlineLevel="1">
      <c r="A325" s="3" t="s">
        <v>212</v>
      </c>
      <c r="B325" s="148"/>
      <c r="C325" s="149">
        <v>0</v>
      </c>
      <c r="D325" s="149">
        <v>0</v>
      </c>
      <c r="E325" s="149">
        <v>0</v>
      </c>
      <c r="F325" s="150">
        <v>0</v>
      </c>
      <c r="G325" s="150">
        <v>0</v>
      </c>
      <c r="H325" s="151">
        <v>0</v>
      </c>
    </row>
    <row r="326" spans="1:8" ht="18" hidden="1" customHeight="1" outlineLevel="1">
      <c r="A326" s="3" t="s">
        <v>213</v>
      </c>
      <c r="B326" s="148"/>
      <c r="C326" s="149">
        <v>0</v>
      </c>
      <c r="D326" s="149">
        <v>0</v>
      </c>
      <c r="E326" s="149">
        <v>0</v>
      </c>
      <c r="F326" s="150">
        <v>0</v>
      </c>
      <c r="G326" s="150">
        <v>0</v>
      </c>
      <c r="H326" s="151">
        <v>0</v>
      </c>
    </row>
    <row r="327" spans="1:8" ht="18" hidden="1" customHeight="1" outlineLevel="1">
      <c r="A327" s="3" t="s">
        <v>214</v>
      </c>
      <c r="B327" s="148"/>
      <c r="C327" s="149">
        <v>0</v>
      </c>
      <c r="D327" s="149">
        <v>0</v>
      </c>
      <c r="E327" s="149">
        <v>0</v>
      </c>
      <c r="F327" s="150">
        <v>0</v>
      </c>
      <c r="G327" s="150">
        <v>0</v>
      </c>
      <c r="H327" s="151">
        <v>0</v>
      </c>
    </row>
    <row r="328" spans="1:8" ht="18" hidden="1" customHeight="1" outlineLevel="1">
      <c r="A328" s="3" t="s">
        <v>269</v>
      </c>
      <c r="B328" s="148"/>
      <c r="C328" s="149">
        <v>0</v>
      </c>
      <c r="D328" s="149">
        <v>0</v>
      </c>
      <c r="E328" s="149">
        <v>0</v>
      </c>
      <c r="F328" s="150">
        <v>0</v>
      </c>
      <c r="G328" s="150">
        <v>0</v>
      </c>
      <c r="H328" s="151">
        <v>0</v>
      </c>
    </row>
    <row r="329" spans="1:8" ht="18" hidden="1" customHeight="1" outlineLevel="1">
      <c r="A329" s="3" t="s">
        <v>455</v>
      </c>
      <c r="B329" s="148"/>
      <c r="C329" s="149">
        <v>0</v>
      </c>
      <c r="D329" s="149">
        <v>0</v>
      </c>
      <c r="E329" s="149">
        <v>0</v>
      </c>
      <c r="F329" s="150">
        <v>0</v>
      </c>
      <c r="G329" s="150">
        <v>0</v>
      </c>
      <c r="H329" s="151">
        <v>0</v>
      </c>
    </row>
    <row r="330" spans="1:8" ht="18" hidden="1" customHeight="1" outlineLevel="1">
      <c r="A330" s="3" t="s">
        <v>217</v>
      </c>
      <c r="B330" s="148"/>
      <c r="C330" s="149">
        <v>0</v>
      </c>
      <c r="D330" s="149">
        <v>0</v>
      </c>
      <c r="E330" s="149">
        <v>0</v>
      </c>
      <c r="F330" s="150">
        <v>0</v>
      </c>
      <c r="G330" s="150">
        <v>0</v>
      </c>
      <c r="H330" s="151">
        <v>0</v>
      </c>
    </row>
    <row r="331" spans="1:8" ht="18" hidden="1" customHeight="1" outlineLevel="1">
      <c r="A331" s="3" t="s">
        <v>218</v>
      </c>
      <c r="B331" s="148"/>
      <c r="C331" s="149">
        <v>0</v>
      </c>
      <c r="D331" s="149">
        <v>0</v>
      </c>
      <c r="E331" s="149">
        <v>0</v>
      </c>
      <c r="F331" s="150">
        <v>0</v>
      </c>
      <c r="G331" s="150">
        <v>0</v>
      </c>
      <c r="H331" s="151">
        <v>0</v>
      </c>
    </row>
    <row r="332" spans="1:8" ht="18" hidden="1" customHeight="1" outlineLevel="1">
      <c r="A332" s="3" t="s">
        <v>219</v>
      </c>
      <c r="B332" s="148"/>
      <c r="C332" s="149">
        <v>0</v>
      </c>
      <c r="D332" s="149">
        <v>0</v>
      </c>
      <c r="E332" s="149">
        <v>0</v>
      </c>
      <c r="F332" s="150">
        <v>0</v>
      </c>
      <c r="G332" s="150">
        <v>0</v>
      </c>
      <c r="H332" s="151">
        <v>0</v>
      </c>
    </row>
    <row r="333" spans="1:8" ht="18" hidden="1" customHeight="1" outlineLevel="1">
      <c r="A333" s="3" t="s">
        <v>220</v>
      </c>
      <c r="B333" s="148"/>
      <c r="C333" s="149">
        <v>0</v>
      </c>
      <c r="D333" s="149">
        <v>0</v>
      </c>
      <c r="E333" s="149">
        <v>0</v>
      </c>
      <c r="F333" s="150">
        <v>0</v>
      </c>
      <c r="G333" s="150">
        <v>0</v>
      </c>
      <c r="H333" s="151">
        <v>0</v>
      </c>
    </row>
    <row r="334" spans="1:8" ht="18" customHeight="1" collapsed="1">
      <c r="A334" s="3"/>
      <c r="B334" s="148" t="s">
        <v>363</v>
      </c>
      <c r="C334" s="152">
        <f t="shared" ref="C334:H334" si="12">SUM(C310:C333)</f>
        <v>1</v>
      </c>
      <c r="D334" s="152">
        <f t="shared" si="12"/>
        <v>2</v>
      </c>
      <c r="E334" s="152">
        <f t="shared" si="12"/>
        <v>0</v>
      </c>
      <c r="F334" s="153">
        <f t="shared" si="12"/>
        <v>73160</v>
      </c>
      <c r="G334" s="153">
        <f t="shared" si="12"/>
        <v>-2105.5</v>
      </c>
      <c r="H334" s="154">
        <f t="shared" si="12"/>
        <v>0</v>
      </c>
    </row>
    <row r="335" spans="1:8" ht="18" hidden="1" customHeight="1" outlineLevel="1">
      <c r="A335" s="3" t="s">
        <v>273</v>
      </c>
      <c r="B335" s="148"/>
      <c r="C335" s="149">
        <v>0</v>
      </c>
      <c r="D335" s="149">
        <v>0</v>
      </c>
      <c r="E335" s="149">
        <v>0</v>
      </c>
      <c r="F335" s="150">
        <v>0</v>
      </c>
      <c r="G335" s="150">
        <v>0</v>
      </c>
      <c r="H335" s="151">
        <v>0</v>
      </c>
    </row>
    <row r="336" spans="1:8" ht="18" hidden="1" customHeight="1" outlineLevel="1">
      <c r="A336" s="3" t="s">
        <v>203</v>
      </c>
      <c r="B336" s="148"/>
      <c r="C336" s="149">
        <v>1</v>
      </c>
      <c r="D336" s="149">
        <v>0</v>
      </c>
      <c r="E336" s="149">
        <v>0</v>
      </c>
      <c r="F336" s="150">
        <v>0</v>
      </c>
      <c r="G336" s="150">
        <v>0</v>
      </c>
      <c r="H336" s="151">
        <v>0</v>
      </c>
    </row>
    <row r="337" spans="1:8" ht="18" hidden="1" customHeight="1" outlineLevel="1">
      <c r="A337" s="3" t="s">
        <v>204</v>
      </c>
      <c r="B337" s="148"/>
      <c r="C337" s="149">
        <v>0</v>
      </c>
      <c r="D337" s="149">
        <v>0</v>
      </c>
      <c r="E337" s="149">
        <v>0</v>
      </c>
      <c r="F337" s="150">
        <v>0</v>
      </c>
      <c r="G337" s="150">
        <v>0</v>
      </c>
      <c r="H337" s="151">
        <v>0</v>
      </c>
    </row>
    <row r="338" spans="1:8" ht="18" hidden="1" customHeight="1" outlineLevel="1">
      <c r="A338" s="3" t="s">
        <v>267</v>
      </c>
      <c r="B338" s="148"/>
      <c r="C338" s="149">
        <v>0</v>
      </c>
      <c r="D338" s="149">
        <v>0</v>
      </c>
      <c r="E338" s="149">
        <v>0</v>
      </c>
      <c r="F338" s="150">
        <v>0</v>
      </c>
      <c r="G338" s="150">
        <v>0</v>
      </c>
      <c r="H338" s="151">
        <v>0</v>
      </c>
    </row>
    <row r="339" spans="1:8" ht="18" hidden="1" customHeight="1" outlineLevel="1">
      <c r="A339" s="3" t="s">
        <v>274</v>
      </c>
      <c r="B339" s="148"/>
      <c r="C339" s="149">
        <v>0</v>
      </c>
      <c r="D339" s="149">
        <v>0</v>
      </c>
      <c r="E339" s="149">
        <v>0</v>
      </c>
      <c r="F339" s="150">
        <v>0</v>
      </c>
      <c r="G339" s="150">
        <v>0</v>
      </c>
      <c r="H339" s="151">
        <v>0</v>
      </c>
    </row>
    <row r="340" spans="1:8" ht="18" hidden="1" customHeight="1" outlineLevel="1">
      <c r="A340" s="3" t="s">
        <v>275</v>
      </c>
      <c r="B340" s="148"/>
      <c r="C340" s="149">
        <v>0</v>
      </c>
      <c r="D340" s="149">
        <v>0</v>
      </c>
      <c r="E340" s="149">
        <v>0</v>
      </c>
      <c r="F340" s="150">
        <v>0</v>
      </c>
      <c r="G340" s="150">
        <v>0</v>
      </c>
      <c r="H340" s="151">
        <v>0</v>
      </c>
    </row>
    <row r="341" spans="1:8" ht="18" hidden="1" customHeight="1" outlineLevel="1">
      <c r="A341" s="3" t="s">
        <v>205</v>
      </c>
      <c r="B341" s="148"/>
      <c r="C341" s="149">
        <v>0</v>
      </c>
      <c r="D341" s="149">
        <v>0</v>
      </c>
      <c r="E341" s="149">
        <v>0</v>
      </c>
      <c r="F341" s="150">
        <v>0</v>
      </c>
      <c r="G341" s="150">
        <v>0</v>
      </c>
      <c r="H341" s="151">
        <v>0</v>
      </c>
    </row>
    <row r="342" spans="1:8" ht="18" hidden="1" customHeight="1" outlineLevel="1">
      <c r="A342" s="3" t="s">
        <v>206</v>
      </c>
      <c r="B342" s="148"/>
      <c r="C342" s="149">
        <v>0</v>
      </c>
      <c r="D342" s="149">
        <v>0</v>
      </c>
      <c r="E342" s="149">
        <v>0</v>
      </c>
      <c r="F342" s="150">
        <v>0</v>
      </c>
      <c r="G342" s="150">
        <v>0</v>
      </c>
      <c r="H342" s="151">
        <v>0</v>
      </c>
    </row>
    <row r="343" spans="1:8" ht="18" hidden="1" customHeight="1" outlineLevel="1">
      <c r="A343" s="3" t="s">
        <v>268</v>
      </c>
      <c r="B343" s="148"/>
      <c r="C343" s="149">
        <v>0</v>
      </c>
      <c r="D343" s="149">
        <v>0</v>
      </c>
      <c r="E343" s="149">
        <v>0</v>
      </c>
      <c r="F343" s="150">
        <v>0</v>
      </c>
      <c r="G343" s="150">
        <v>0</v>
      </c>
      <c r="H343" s="151">
        <v>0</v>
      </c>
    </row>
    <row r="344" spans="1:8" ht="18" hidden="1" customHeight="1" outlineLevel="1">
      <c r="A344" s="3" t="s">
        <v>207</v>
      </c>
      <c r="B344" s="148"/>
      <c r="C344" s="149">
        <v>3</v>
      </c>
      <c r="D344" s="149">
        <v>2</v>
      </c>
      <c r="E344" s="149">
        <v>0</v>
      </c>
      <c r="F344" s="150">
        <v>19640.560000000001</v>
      </c>
      <c r="G344" s="150">
        <v>-20.299999999999955</v>
      </c>
      <c r="H344" s="151">
        <v>0</v>
      </c>
    </row>
    <row r="345" spans="1:8" ht="18" hidden="1" customHeight="1" outlineLevel="1">
      <c r="A345" s="3" t="s">
        <v>270</v>
      </c>
      <c r="B345" s="148"/>
      <c r="C345" s="149">
        <v>0</v>
      </c>
      <c r="D345" s="149">
        <v>0</v>
      </c>
      <c r="E345" s="149">
        <v>0</v>
      </c>
      <c r="F345" s="150">
        <v>0</v>
      </c>
      <c r="G345" s="150">
        <v>0</v>
      </c>
      <c r="H345" s="151">
        <v>0</v>
      </c>
    </row>
    <row r="346" spans="1:8" ht="18" hidden="1" customHeight="1" outlineLevel="1">
      <c r="A346" s="3" t="s">
        <v>208</v>
      </c>
      <c r="B346" s="148"/>
      <c r="C346" s="149">
        <v>0</v>
      </c>
      <c r="D346" s="149">
        <v>1</v>
      </c>
      <c r="E346" s="149">
        <v>0</v>
      </c>
      <c r="F346" s="150">
        <v>140000</v>
      </c>
      <c r="G346" s="150">
        <v>6675</v>
      </c>
      <c r="H346" s="151">
        <v>0</v>
      </c>
    </row>
    <row r="347" spans="1:8" ht="18" hidden="1" customHeight="1" outlineLevel="1">
      <c r="A347" s="3" t="s">
        <v>209</v>
      </c>
      <c r="B347" s="148"/>
      <c r="C347" s="149">
        <v>0</v>
      </c>
      <c r="D347" s="149">
        <v>0</v>
      </c>
      <c r="E347" s="149">
        <v>0</v>
      </c>
      <c r="F347" s="150">
        <v>0</v>
      </c>
      <c r="G347" s="150">
        <v>0</v>
      </c>
      <c r="H347" s="151">
        <v>0</v>
      </c>
    </row>
    <row r="348" spans="1:8" ht="18" hidden="1" customHeight="1" outlineLevel="1">
      <c r="A348" s="3" t="s">
        <v>454</v>
      </c>
      <c r="B348" s="148"/>
      <c r="C348" s="149">
        <v>0</v>
      </c>
      <c r="D348" s="149">
        <v>0</v>
      </c>
      <c r="E348" s="149">
        <v>0</v>
      </c>
      <c r="F348" s="150">
        <v>0</v>
      </c>
      <c r="G348" s="150">
        <v>0</v>
      </c>
      <c r="H348" s="151">
        <v>0</v>
      </c>
    </row>
    <row r="349" spans="1:8" ht="18" hidden="1" customHeight="1" outlineLevel="1">
      <c r="A349" s="3" t="s">
        <v>211</v>
      </c>
      <c r="B349" s="148"/>
      <c r="C349" s="149">
        <v>0</v>
      </c>
      <c r="D349" s="149">
        <v>0</v>
      </c>
      <c r="E349" s="149">
        <v>0</v>
      </c>
      <c r="F349" s="150">
        <v>0</v>
      </c>
      <c r="G349" s="150">
        <v>0</v>
      </c>
      <c r="H349" s="151">
        <v>0</v>
      </c>
    </row>
    <row r="350" spans="1:8" ht="18" hidden="1" customHeight="1" outlineLevel="1">
      <c r="A350" s="3" t="s">
        <v>212</v>
      </c>
      <c r="B350" s="148"/>
      <c r="C350" s="149">
        <v>0</v>
      </c>
      <c r="D350" s="149">
        <v>0</v>
      </c>
      <c r="E350" s="149">
        <v>0</v>
      </c>
      <c r="F350" s="150">
        <v>0</v>
      </c>
      <c r="G350" s="150">
        <v>0</v>
      </c>
      <c r="H350" s="151">
        <v>0</v>
      </c>
    </row>
    <row r="351" spans="1:8" ht="18" hidden="1" customHeight="1" outlineLevel="1">
      <c r="A351" s="3" t="s">
        <v>213</v>
      </c>
      <c r="B351" s="148"/>
      <c r="C351" s="149">
        <v>0</v>
      </c>
      <c r="D351" s="149">
        <v>0</v>
      </c>
      <c r="E351" s="149">
        <v>0</v>
      </c>
      <c r="F351" s="150">
        <v>0</v>
      </c>
      <c r="G351" s="150">
        <v>0</v>
      </c>
      <c r="H351" s="151">
        <v>0</v>
      </c>
    </row>
    <row r="352" spans="1:8" ht="18" hidden="1" customHeight="1" outlineLevel="1">
      <c r="A352" s="3" t="s">
        <v>214</v>
      </c>
      <c r="B352" s="148"/>
      <c r="C352" s="149">
        <v>0</v>
      </c>
      <c r="D352" s="149">
        <v>0</v>
      </c>
      <c r="E352" s="149">
        <v>0</v>
      </c>
      <c r="F352" s="150">
        <v>0</v>
      </c>
      <c r="G352" s="150">
        <v>0</v>
      </c>
      <c r="H352" s="151">
        <v>0</v>
      </c>
    </row>
    <row r="353" spans="1:8" ht="18" hidden="1" customHeight="1" outlineLevel="1">
      <c r="A353" s="3" t="s">
        <v>269</v>
      </c>
      <c r="B353" s="148"/>
      <c r="C353" s="149">
        <v>0</v>
      </c>
      <c r="D353" s="149">
        <v>0</v>
      </c>
      <c r="E353" s="149">
        <v>0</v>
      </c>
      <c r="F353" s="150">
        <v>0</v>
      </c>
      <c r="G353" s="150">
        <v>0</v>
      </c>
      <c r="H353" s="151">
        <v>0</v>
      </c>
    </row>
    <row r="354" spans="1:8" ht="18" hidden="1" customHeight="1" outlineLevel="1">
      <c r="A354" s="3" t="s">
        <v>455</v>
      </c>
      <c r="B354" s="148"/>
      <c r="C354" s="149">
        <v>0</v>
      </c>
      <c r="D354" s="149">
        <v>0</v>
      </c>
      <c r="E354" s="149">
        <v>0</v>
      </c>
      <c r="F354" s="150">
        <v>0</v>
      </c>
      <c r="G354" s="150">
        <v>0</v>
      </c>
      <c r="H354" s="151">
        <v>0</v>
      </c>
    </row>
    <row r="355" spans="1:8" ht="18" hidden="1" customHeight="1" outlineLevel="1">
      <c r="A355" s="3" t="s">
        <v>217</v>
      </c>
      <c r="B355" s="148"/>
      <c r="C355" s="149">
        <v>0</v>
      </c>
      <c r="D355" s="149">
        <v>0</v>
      </c>
      <c r="E355" s="149">
        <v>0</v>
      </c>
      <c r="F355" s="150">
        <v>0</v>
      </c>
      <c r="G355" s="150">
        <v>0</v>
      </c>
      <c r="H355" s="151">
        <v>0</v>
      </c>
    </row>
    <row r="356" spans="1:8" ht="18" hidden="1" customHeight="1" outlineLevel="1">
      <c r="A356" s="3" t="s">
        <v>218</v>
      </c>
      <c r="B356" s="148"/>
      <c r="C356" s="149">
        <v>0</v>
      </c>
      <c r="D356" s="149">
        <v>0</v>
      </c>
      <c r="E356" s="149">
        <v>0</v>
      </c>
      <c r="F356" s="150">
        <v>0</v>
      </c>
      <c r="G356" s="150">
        <v>0</v>
      </c>
      <c r="H356" s="151">
        <v>0</v>
      </c>
    </row>
    <row r="357" spans="1:8" ht="18" hidden="1" customHeight="1" outlineLevel="1">
      <c r="A357" s="3" t="s">
        <v>219</v>
      </c>
      <c r="B357" s="148"/>
      <c r="C357" s="149">
        <v>0</v>
      </c>
      <c r="D357" s="149">
        <v>0</v>
      </c>
      <c r="E357" s="149">
        <v>0</v>
      </c>
      <c r="F357" s="150">
        <v>0</v>
      </c>
      <c r="G357" s="150">
        <v>0</v>
      </c>
      <c r="H357" s="151">
        <v>0</v>
      </c>
    </row>
    <row r="358" spans="1:8" ht="18" hidden="1" customHeight="1" outlineLevel="1">
      <c r="A358" s="3" t="s">
        <v>220</v>
      </c>
      <c r="B358" s="148"/>
      <c r="C358" s="149">
        <v>0</v>
      </c>
      <c r="D358" s="149">
        <v>0</v>
      </c>
      <c r="E358" s="149">
        <v>0</v>
      </c>
      <c r="F358" s="150">
        <v>0</v>
      </c>
      <c r="G358" s="150">
        <v>0</v>
      </c>
      <c r="H358" s="151">
        <v>0</v>
      </c>
    </row>
    <row r="359" spans="1:8" ht="18" customHeight="1" collapsed="1">
      <c r="A359" s="3"/>
      <c r="B359" s="148" t="s">
        <v>364</v>
      </c>
      <c r="C359" s="152">
        <f t="shared" ref="C359:H359" si="13">SUM(C335:C358)</f>
        <v>4</v>
      </c>
      <c r="D359" s="152">
        <f t="shared" si="13"/>
        <v>3</v>
      </c>
      <c r="E359" s="152">
        <f t="shared" si="13"/>
        <v>0</v>
      </c>
      <c r="F359" s="153">
        <f t="shared" si="13"/>
        <v>159640.56</v>
      </c>
      <c r="G359" s="153">
        <f t="shared" si="13"/>
        <v>6654.7</v>
      </c>
      <c r="H359" s="154">
        <f t="shared" si="13"/>
        <v>0</v>
      </c>
    </row>
    <row r="360" spans="1:8" ht="18" hidden="1" customHeight="1" outlineLevel="1">
      <c r="A360" s="3" t="s">
        <v>273</v>
      </c>
      <c r="B360" s="148"/>
      <c r="C360" s="149">
        <v>0</v>
      </c>
      <c r="D360" s="149">
        <v>0</v>
      </c>
      <c r="E360" s="149">
        <v>0</v>
      </c>
      <c r="F360" s="150">
        <v>0</v>
      </c>
      <c r="G360" s="150">
        <v>0</v>
      </c>
      <c r="H360" s="151">
        <v>0</v>
      </c>
    </row>
    <row r="361" spans="1:8" ht="18" hidden="1" customHeight="1" outlineLevel="1">
      <c r="A361" s="3" t="s">
        <v>203</v>
      </c>
      <c r="B361" s="148"/>
      <c r="C361" s="149">
        <v>1</v>
      </c>
      <c r="D361" s="149">
        <v>3</v>
      </c>
      <c r="E361" s="149">
        <v>0</v>
      </c>
      <c r="F361" s="150">
        <v>0</v>
      </c>
      <c r="G361" s="150">
        <v>8287.25</v>
      </c>
      <c r="H361" s="151">
        <v>0</v>
      </c>
    </row>
    <row r="362" spans="1:8" ht="18" hidden="1" customHeight="1" outlineLevel="1">
      <c r="A362" s="3" t="s">
        <v>204</v>
      </c>
      <c r="B362" s="148"/>
      <c r="C362" s="149">
        <v>0</v>
      </c>
      <c r="D362" s="149">
        <v>0</v>
      </c>
      <c r="E362" s="149">
        <v>0</v>
      </c>
      <c r="F362" s="150">
        <v>0</v>
      </c>
      <c r="G362" s="150">
        <v>0</v>
      </c>
      <c r="H362" s="151">
        <v>0</v>
      </c>
    </row>
    <row r="363" spans="1:8" ht="18" hidden="1" customHeight="1" outlineLevel="1">
      <c r="A363" s="3" t="s">
        <v>267</v>
      </c>
      <c r="B363" s="148"/>
      <c r="C363" s="149">
        <v>0</v>
      </c>
      <c r="D363" s="149">
        <v>0</v>
      </c>
      <c r="E363" s="149">
        <v>0</v>
      </c>
      <c r="F363" s="150">
        <v>0</v>
      </c>
      <c r="G363" s="150">
        <v>0</v>
      </c>
      <c r="H363" s="151">
        <v>0</v>
      </c>
    </row>
    <row r="364" spans="1:8" ht="18" hidden="1" customHeight="1" outlineLevel="1">
      <c r="A364" s="3" t="s">
        <v>274</v>
      </c>
      <c r="B364" s="148"/>
      <c r="C364" s="149">
        <v>0</v>
      </c>
      <c r="D364" s="149">
        <v>0</v>
      </c>
      <c r="E364" s="149">
        <v>0</v>
      </c>
      <c r="F364" s="150">
        <v>0</v>
      </c>
      <c r="G364" s="150">
        <v>0</v>
      </c>
      <c r="H364" s="151">
        <v>0</v>
      </c>
    </row>
    <row r="365" spans="1:8" ht="18" hidden="1" customHeight="1" outlineLevel="1">
      <c r="A365" s="3" t="s">
        <v>275</v>
      </c>
      <c r="B365" s="148"/>
      <c r="C365" s="149">
        <v>0</v>
      </c>
      <c r="D365" s="149">
        <v>0</v>
      </c>
      <c r="E365" s="149">
        <v>0</v>
      </c>
      <c r="F365" s="150">
        <v>0</v>
      </c>
      <c r="G365" s="150">
        <v>0</v>
      </c>
      <c r="H365" s="151">
        <v>0</v>
      </c>
    </row>
    <row r="366" spans="1:8" ht="18" hidden="1" customHeight="1" outlineLevel="1">
      <c r="A366" s="3" t="s">
        <v>205</v>
      </c>
      <c r="B366" s="148"/>
      <c r="C366" s="149">
        <v>0</v>
      </c>
      <c r="D366" s="149">
        <v>0</v>
      </c>
      <c r="E366" s="149">
        <v>0</v>
      </c>
      <c r="F366" s="150">
        <v>0</v>
      </c>
      <c r="G366" s="150">
        <v>0</v>
      </c>
      <c r="H366" s="151">
        <v>0</v>
      </c>
    </row>
    <row r="367" spans="1:8" ht="18" hidden="1" customHeight="1" outlineLevel="1">
      <c r="A367" s="3" t="s">
        <v>206</v>
      </c>
      <c r="B367" s="148"/>
      <c r="C367" s="149">
        <v>2</v>
      </c>
      <c r="D367" s="149">
        <v>0</v>
      </c>
      <c r="E367" s="149">
        <v>0</v>
      </c>
      <c r="F367" s="150">
        <v>0</v>
      </c>
      <c r="G367" s="150">
        <v>0</v>
      </c>
      <c r="H367" s="151">
        <v>0</v>
      </c>
    </row>
    <row r="368" spans="1:8" ht="18" hidden="1" customHeight="1" outlineLevel="1">
      <c r="A368" s="3" t="s">
        <v>268</v>
      </c>
      <c r="B368" s="148"/>
      <c r="C368" s="149">
        <v>0</v>
      </c>
      <c r="D368" s="149">
        <v>0</v>
      </c>
      <c r="E368" s="149">
        <v>0</v>
      </c>
      <c r="F368" s="150">
        <v>0</v>
      </c>
      <c r="G368" s="150">
        <v>0</v>
      </c>
      <c r="H368" s="151">
        <v>0</v>
      </c>
    </row>
    <row r="369" spans="1:8" ht="18" hidden="1" customHeight="1" outlineLevel="1">
      <c r="A369" s="3" t="s">
        <v>207</v>
      </c>
      <c r="B369" s="148"/>
      <c r="C369" s="149">
        <v>2</v>
      </c>
      <c r="D369" s="149">
        <v>0</v>
      </c>
      <c r="E369" s="149">
        <v>0</v>
      </c>
      <c r="F369" s="150">
        <v>0</v>
      </c>
      <c r="G369" s="150">
        <v>0</v>
      </c>
      <c r="H369" s="151">
        <v>0</v>
      </c>
    </row>
    <row r="370" spans="1:8" ht="18" hidden="1" customHeight="1" outlineLevel="1">
      <c r="A370" s="3" t="s">
        <v>270</v>
      </c>
      <c r="B370" s="148"/>
      <c r="C370" s="149">
        <v>0</v>
      </c>
      <c r="D370" s="149">
        <v>0</v>
      </c>
      <c r="E370" s="149">
        <v>0</v>
      </c>
      <c r="F370" s="150">
        <v>0</v>
      </c>
      <c r="G370" s="150">
        <v>0</v>
      </c>
      <c r="H370" s="151">
        <v>0</v>
      </c>
    </row>
    <row r="371" spans="1:8" ht="18" hidden="1" customHeight="1" outlineLevel="1">
      <c r="A371" s="3" t="s">
        <v>208</v>
      </c>
      <c r="B371" s="148"/>
      <c r="C371" s="149">
        <v>0</v>
      </c>
      <c r="D371" s="149">
        <v>0</v>
      </c>
      <c r="E371" s="149">
        <v>0</v>
      </c>
      <c r="F371" s="150">
        <v>0</v>
      </c>
      <c r="G371" s="150">
        <v>0</v>
      </c>
      <c r="H371" s="151">
        <v>0</v>
      </c>
    </row>
    <row r="372" spans="1:8" ht="18" hidden="1" customHeight="1" outlineLevel="1">
      <c r="A372" s="3" t="s">
        <v>209</v>
      </c>
      <c r="B372" s="148"/>
      <c r="C372" s="149">
        <v>0</v>
      </c>
      <c r="D372" s="149">
        <v>0</v>
      </c>
      <c r="E372" s="149">
        <v>0</v>
      </c>
      <c r="F372" s="150">
        <v>0</v>
      </c>
      <c r="G372" s="150">
        <v>0</v>
      </c>
      <c r="H372" s="151">
        <v>0</v>
      </c>
    </row>
    <row r="373" spans="1:8" ht="18" hidden="1" customHeight="1" outlineLevel="1">
      <c r="A373" s="3" t="s">
        <v>454</v>
      </c>
      <c r="B373" s="148"/>
      <c r="C373" s="149">
        <v>0</v>
      </c>
      <c r="D373" s="149">
        <v>0</v>
      </c>
      <c r="E373" s="149">
        <v>0</v>
      </c>
      <c r="F373" s="150">
        <v>0</v>
      </c>
      <c r="G373" s="150">
        <v>0</v>
      </c>
      <c r="H373" s="151">
        <v>0</v>
      </c>
    </row>
    <row r="374" spans="1:8" ht="18" hidden="1" customHeight="1" outlineLevel="1">
      <c r="A374" s="3" t="s">
        <v>211</v>
      </c>
      <c r="B374" s="148"/>
      <c r="C374" s="149">
        <v>0</v>
      </c>
      <c r="D374" s="149">
        <v>0</v>
      </c>
      <c r="E374" s="149">
        <v>0</v>
      </c>
      <c r="F374" s="150">
        <v>0</v>
      </c>
      <c r="G374" s="150">
        <v>0</v>
      </c>
      <c r="H374" s="151">
        <v>0</v>
      </c>
    </row>
    <row r="375" spans="1:8" ht="18" hidden="1" customHeight="1" outlineLevel="1">
      <c r="A375" s="3" t="s">
        <v>212</v>
      </c>
      <c r="B375" s="148"/>
      <c r="C375" s="149">
        <v>0</v>
      </c>
      <c r="D375" s="149">
        <v>0</v>
      </c>
      <c r="E375" s="149">
        <v>0</v>
      </c>
      <c r="F375" s="150">
        <v>0</v>
      </c>
      <c r="G375" s="150">
        <v>0</v>
      </c>
      <c r="H375" s="151">
        <v>0</v>
      </c>
    </row>
    <row r="376" spans="1:8" ht="18" hidden="1" customHeight="1" outlineLevel="1">
      <c r="A376" s="3" t="s">
        <v>213</v>
      </c>
      <c r="B376" s="148"/>
      <c r="C376" s="149">
        <v>0</v>
      </c>
      <c r="D376" s="149">
        <v>0</v>
      </c>
      <c r="E376" s="149">
        <v>0</v>
      </c>
      <c r="F376" s="150">
        <v>0</v>
      </c>
      <c r="G376" s="150">
        <v>0</v>
      </c>
      <c r="H376" s="151">
        <v>0</v>
      </c>
    </row>
    <row r="377" spans="1:8" ht="18" hidden="1" customHeight="1" outlineLevel="1">
      <c r="A377" s="3" t="s">
        <v>214</v>
      </c>
      <c r="B377" s="148"/>
      <c r="C377" s="149">
        <v>0</v>
      </c>
      <c r="D377" s="149">
        <v>0</v>
      </c>
      <c r="E377" s="149">
        <v>0</v>
      </c>
      <c r="F377" s="150">
        <v>0</v>
      </c>
      <c r="G377" s="150">
        <v>0</v>
      </c>
      <c r="H377" s="151">
        <v>0</v>
      </c>
    </row>
    <row r="378" spans="1:8" ht="18" hidden="1" customHeight="1" outlineLevel="1">
      <c r="A378" s="3" t="s">
        <v>269</v>
      </c>
      <c r="B378" s="148"/>
      <c r="C378" s="149">
        <v>0</v>
      </c>
      <c r="D378" s="149">
        <v>0</v>
      </c>
      <c r="E378" s="149">
        <v>0</v>
      </c>
      <c r="F378" s="150">
        <v>0</v>
      </c>
      <c r="G378" s="150">
        <v>0</v>
      </c>
      <c r="H378" s="151">
        <v>0</v>
      </c>
    </row>
    <row r="379" spans="1:8" ht="18" hidden="1" customHeight="1" outlineLevel="1">
      <c r="A379" s="3" t="s">
        <v>455</v>
      </c>
      <c r="B379" s="148"/>
      <c r="C379" s="149">
        <v>0</v>
      </c>
      <c r="D379" s="149">
        <v>0</v>
      </c>
      <c r="E379" s="149">
        <v>0</v>
      </c>
      <c r="F379" s="150">
        <v>0</v>
      </c>
      <c r="G379" s="150">
        <v>0</v>
      </c>
      <c r="H379" s="151">
        <v>0</v>
      </c>
    </row>
    <row r="380" spans="1:8" ht="18" hidden="1" customHeight="1" outlineLevel="1">
      <c r="A380" s="3" t="s">
        <v>217</v>
      </c>
      <c r="B380" s="148"/>
      <c r="C380" s="149">
        <v>0</v>
      </c>
      <c r="D380" s="149">
        <v>0</v>
      </c>
      <c r="E380" s="149">
        <v>0</v>
      </c>
      <c r="F380" s="150">
        <v>0</v>
      </c>
      <c r="G380" s="150">
        <v>0</v>
      </c>
      <c r="H380" s="151">
        <v>0</v>
      </c>
    </row>
    <row r="381" spans="1:8" ht="18" hidden="1" customHeight="1" outlineLevel="1">
      <c r="A381" s="3" t="s">
        <v>218</v>
      </c>
      <c r="B381" s="148"/>
      <c r="C381" s="149">
        <v>0</v>
      </c>
      <c r="D381" s="149">
        <v>0</v>
      </c>
      <c r="E381" s="149">
        <v>0</v>
      </c>
      <c r="F381" s="150">
        <v>0</v>
      </c>
      <c r="G381" s="150">
        <v>0</v>
      </c>
      <c r="H381" s="151">
        <v>0</v>
      </c>
    </row>
    <row r="382" spans="1:8" ht="18" hidden="1" customHeight="1" outlineLevel="1">
      <c r="A382" s="3" t="s">
        <v>219</v>
      </c>
      <c r="B382" s="148"/>
      <c r="C382" s="149">
        <v>0</v>
      </c>
      <c r="D382" s="149">
        <v>0</v>
      </c>
      <c r="E382" s="149">
        <v>0</v>
      </c>
      <c r="F382" s="150">
        <v>0</v>
      </c>
      <c r="G382" s="150">
        <v>0</v>
      </c>
      <c r="H382" s="151">
        <v>0</v>
      </c>
    </row>
    <row r="383" spans="1:8" ht="18" hidden="1" customHeight="1" outlineLevel="1">
      <c r="A383" s="3" t="s">
        <v>220</v>
      </c>
      <c r="B383" s="148"/>
      <c r="C383" s="149">
        <v>0</v>
      </c>
      <c r="D383" s="149">
        <v>0</v>
      </c>
      <c r="E383" s="149">
        <v>0</v>
      </c>
      <c r="F383" s="150">
        <v>0</v>
      </c>
      <c r="G383" s="150">
        <v>0</v>
      </c>
      <c r="H383" s="151">
        <v>0</v>
      </c>
    </row>
    <row r="384" spans="1:8" ht="18" customHeight="1" collapsed="1">
      <c r="A384" s="3"/>
      <c r="B384" s="148" t="s">
        <v>365</v>
      </c>
      <c r="C384" s="152">
        <f t="shared" ref="C384:H384" si="14">SUM(C360:C383)</f>
        <v>5</v>
      </c>
      <c r="D384" s="152">
        <f t="shared" si="14"/>
        <v>3</v>
      </c>
      <c r="E384" s="152">
        <f t="shared" si="14"/>
        <v>0</v>
      </c>
      <c r="F384" s="153">
        <f t="shared" si="14"/>
        <v>0</v>
      </c>
      <c r="G384" s="153">
        <f t="shared" si="14"/>
        <v>8287.25</v>
      </c>
      <c r="H384" s="154">
        <f t="shared" si="14"/>
        <v>0</v>
      </c>
    </row>
    <row r="385" spans="1:8" ht="18" hidden="1" customHeight="1" outlineLevel="1">
      <c r="A385" s="3" t="s">
        <v>273</v>
      </c>
      <c r="B385" s="148"/>
      <c r="C385" s="149">
        <v>0</v>
      </c>
      <c r="D385" s="149">
        <v>0</v>
      </c>
      <c r="E385" s="149">
        <v>0</v>
      </c>
      <c r="F385" s="150">
        <v>0</v>
      </c>
      <c r="G385" s="150">
        <v>0</v>
      </c>
      <c r="H385" s="151">
        <v>0</v>
      </c>
    </row>
    <row r="386" spans="1:8" ht="18" hidden="1" customHeight="1" outlineLevel="1">
      <c r="A386" s="3" t="s">
        <v>203</v>
      </c>
      <c r="B386" s="148"/>
      <c r="C386" s="149">
        <v>0</v>
      </c>
      <c r="D386" s="149">
        <v>0</v>
      </c>
      <c r="E386" s="149">
        <v>0</v>
      </c>
      <c r="F386" s="150">
        <v>0</v>
      </c>
      <c r="G386" s="150">
        <v>0</v>
      </c>
      <c r="H386" s="151">
        <v>0</v>
      </c>
    </row>
    <row r="387" spans="1:8" ht="18" hidden="1" customHeight="1" outlineLevel="1">
      <c r="A387" s="3" t="s">
        <v>204</v>
      </c>
      <c r="B387" s="148"/>
      <c r="C387" s="149">
        <v>0</v>
      </c>
      <c r="D387" s="149">
        <v>0</v>
      </c>
      <c r="E387" s="149">
        <v>0</v>
      </c>
      <c r="F387" s="150">
        <v>0</v>
      </c>
      <c r="G387" s="150">
        <v>0</v>
      </c>
      <c r="H387" s="151">
        <v>0</v>
      </c>
    </row>
    <row r="388" spans="1:8" ht="18" hidden="1" customHeight="1" outlineLevel="1">
      <c r="A388" s="3" t="s">
        <v>267</v>
      </c>
      <c r="B388" s="148"/>
      <c r="C388" s="149">
        <v>0</v>
      </c>
      <c r="D388" s="149">
        <v>0</v>
      </c>
      <c r="E388" s="149">
        <v>0</v>
      </c>
      <c r="F388" s="150">
        <v>0</v>
      </c>
      <c r="G388" s="150">
        <v>0</v>
      </c>
      <c r="H388" s="151">
        <v>0</v>
      </c>
    </row>
    <row r="389" spans="1:8" ht="18" hidden="1" customHeight="1" outlineLevel="1">
      <c r="A389" s="3" t="s">
        <v>274</v>
      </c>
      <c r="B389" s="148"/>
      <c r="C389" s="149">
        <v>0</v>
      </c>
      <c r="D389" s="149">
        <v>0</v>
      </c>
      <c r="E389" s="149">
        <v>0</v>
      </c>
      <c r="F389" s="150">
        <v>0</v>
      </c>
      <c r="G389" s="150">
        <v>0</v>
      </c>
      <c r="H389" s="151">
        <v>0</v>
      </c>
    </row>
    <row r="390" spans="1:8" ht="18" hidden="1" customHeight="1" outlineLevel="1">
      <c r="A390" s="3" t="s">
        <v>275</v>
      </c>
      <c r="B390" s="148"/>
      <c r="C390" s="149">
        <v>0</v>
      </c>
      <c r="D390" s="149">
        <v>0</v>
      </c>
      <c r="E390" s="149">
        <v>0</v>
      </c>
      <c r="F390" s="150">
        <v>0</v>
      </c>
      <c r="G390" s="150">
        <v>0</v>
      </c>
      <c r="H390" s="151">
        <v>0</v>
      </c>
    </row>
    <row r="391" spans="1:8" ht="18" hidden="1" customHeight="1" outlineLevel="1">
      <c r="A391" s="3" t="s">
        <v>205</v>
      </c>
      <c r="B391" s="148"/>
      <c r="C391" s="149">
        <v>0</v>
      </c>
      <c r="D391" s="149">
        <v>0</v>
      </c>
      <c r="E391" s="149">
        <v>0</v>
      </c>
      <c r="F391" s="150">
        <v>0</v>
      </c>
      <c r="G391" s="150">
        <v>0</v>
      </c>
      <c r="H391" s="151">
        <v>0</v>
      </c>
    </row>
    <row r="392" spans="1:8" ht="18" hidden="1" customHeight="1" outlineLevel="1">
      <c r="A392" s="3" t="s">
        <v>206</v>
      </c>
      <c r="B392" s="148"/>
      <c r="C392" s="149">
        <v>0</v>
      </c>
      <c r="D392" s="149">
        <v>0</v>
      </c>
      <c r="E392" s="149">
        <v>0</v>
      </c>
      <c r="F392" s="150">
        <v>0</v>
      </c>
      <c r="G392" s="150">
        <v>0</v>
      </c>
      <c r="H392" s="151">
        <v>0</v>
      </c>
    </row>
    <row r="393" spans="1:8" ht="18" hidden="1" customHeight="1" outlineLevel="1">
      <c r="A393" s="3" t="s">
        <v>268</v>
      </c>
      <c r="B393" s="148"/>
      <c r="C393" s="149">
        <v>0</v>
      </c>
      <c r="D393" s="149">
        <v>0</v>
      </c>
      <c r="E393" s="149">
        <v>0</v>
      </c>
      <c r="F393" s="150">
        <v>0</v>
      </c>
      <c r="G393" s="150">
        <v>0</v>
      </c>
      <c r="H393" s="151">
        <v>0</v>
      </c>
    </row>
    <row r="394" spans="1:8" ht="18" hidden="1" customHeight="1" outlineLevel="1">
      <c r="A394" s="3" t="s">
        <v>207</v>
      </c>
      <c r="B394" s="148"/>
      <c r="C394" s="149">
        <v>2</v>
      </c>
      <c r="D394" s="149">
        <v>1</v>
      </c>
      <c r="E394" s="149">
        <v>0</v>
      </c>
      <c r="F394" s="150">
        <v>0</v>
      </c>
      <c r="G394" s="150">
        <v>4200</v>
      </c>
      <c r="H394" s="151">
        <v>0</v>
      </c>
    </row>
    <row r="395" spans="1:8" ht="18" hidden="1" customHeight="1" outlineLevel="1">
      <c r="A395" s="3" t="s">
        <v>270</v>
      </c>
      <c r="B395" s="148"/>
      <c r="C395" s="149">
        <v>0</v>
      </c>
      <c r="D395" s="149">
        <v>0</v>
      </c>
      <c r="E395" s="149">
        <v>0</v>
      </c>
      <c r="F395" s="150">
        <v>0</v>
      </c>
      <c r="G395" s="150">
        <v>0</v>
      </c>
      <c r="H395" s="151">
        <v>0</v>
      </c>
    </row>
    <row r="396" spans="1:8" ht="18" hidden="1" customHeight="1" outlineLevel="1">
      <c r="A396" s="3" t="s">
        <v>208</v>
      </c>
      <c r="B396" s="148"/>
      <c r="C396" s="149">
        <v>2</v>
      </c>
      <c r="D396" s="149">
        <v>0</v>
      </c>
      <c r="E396" s="149">
        <v>0</v>
      </c>
      <c r="F396" s="150">
        <v>0</v>
      </c>
      <c r="G396" s="150">
        <v>-4</v>
      </c>
      <c r="H396" s="151">
        <v>0</v>
      </c>
    </row>
    <row r="397" spans="1:8" ht="18" hidden="1" customHeight="1" outlineLevel="1">
      <c r="A397" s="3" t="s">
        <v>209</v>
      </c>
      <c r="B397" s="148"/>
      <c r="C397" s="149">
        <v>0</v>
      </c>
      <c r="D397" s="149">
        <v>0</v>
      </c>
      <c r="E397" s="149">
        <v>0</v>
      </c>
      <c r="F397" s="150">
        <v>0</v>
      </c>
      <c r="G397" s="150">
        <v>0</v>
      </c>
      <c r="H397" s="151">
        <v>0</v>
      </c>
    </row>
    <row r="398" spans="1:8" ht="18" hidden="1" customHeight="1" outlineLevel="1">
      <c r="A398" s="3" t="s">
        <v>454</v>
      </c>
      <c r="B398" s="148"/>
      <c r="C398" s="149">
        <v>0</v>
      </c>
      <c r="D398" s="149">
        <v>0</v>
      </c>
      <c r="E398" s="149">
        <v>0</v>
      </c>
      <c r="F398" s="150">
        <v>0</v>
      </c>
      <c r="G398" s="150">
        <v>0</v>
      </c>
      <c r="H398" s="151">
        <v>0</v>
      </c>
    </row>
    <row r="399" spans="1:8" ht="18" hidden="1" customHeight="1" outlineLevel="1">
      <c r="A399" s="3" t="s">
        <v>211</v>
      </c>
      <c r="B399" s="148"/>
      <c r="C399" s="149">
        <v>0</v>
      </c>
      <c r="D399" s="149">
        <v>1</v>
      </c>
      <c r="E399" s="149">
        <v>0</v>
      </c>
      <c r="F399" s="150">
        <v>0</v>
      </c>
      <c r="G399" s="150">
        <v>290</v>
      </c>
      <c r="H399" s="151">
        <v>0</v>
      </c>
    </row>
    <row r="400" spans="1:8" ht="18" hidden="1" customHeight="1" outlineLevel="1">
      <c r="A400" s="3" t="s">
        <v>212</v>
      </c>
      <c r="B400" s="148"/>
      <c r="C400" s="149">
        <v>0</v>
      </c>
      <c r="D400" s="149">
        <v>0</v>
      </c>
      <c r="E400" s="149">
        <v>0</v>
      </c>
      <c r="F400" s="150">
        <v>0</v>
      </c>
      <c r="G400" s="150">
        <v>0</v>
      </c>
      <c r="H400" s="151">
        <v>0</v>
      </c>
    </row>
    <row r="401" spans="1:8" ht="18" hidden="1" customHeight="1" outlineLevel="1">
      <c r="A401" s="3" t="s">
        <v>213</v>
      </c>
      <c r="B401" s="148"/>
      <c r="C401" s="149">
        <v>0</v>
      </c>
      <c r="D401" s="149">
        <v>0</v>
      </c>
      <c r="E401" s="149">
        <v>0</v>
      </c>
      <c r="F401" s="150">
        <v>0</v>
      </c>
      <c r="G401" s="150">
        <v>0</v>
      </c>
      <c r="H401" s="151">
        <v>0</v>
      </c>
    </row>
    <row r="402" spans="1:8" ht="18" hidden="1" customHeight="1" outlineLevel="1">
      <c r="A402" s="3" t="s">
        <v>214</v>
      </c>
      <c r="B402" s="148"/>
      <c r="C402" s="149">
        <v>0</v>
      </c>
      <c r="D402" s="149">
        <v>0</v>
      </c>
      <c r="E402" s="149">
        <v>0</v>
      </c>
      <c r="F402" s="150">
        <v>0</v>
      </c>
      <c r="G402" s="150">
        <v>0</v>
      </c>
      <c r="H402" s="151">
        <v>0</v>
      </c>
    </row>
    <row r="403" spans="1:8" ht="18" hidden="1" customHeight="1" outlineLevel="1">
      <c r="A403" s="3" t="s">
        <v>269</v>
      </c>
      <c r="B403" s="148"/>
      <c r="C403" s="149">
        <v>0</v>
      </c>
      <c r="D403" s="149">
        <v>0</v>
      </c>
      <c r="E403" s="149">
        <v>0</v>
      </c>
      <c r="F403" s="150">
        <v>0</v>
      </c>
      <c r="G403" s="150">
        <v>0</v>
      </c>
      <c r="H403" s="151">
        <v>0</v>
      </c>
    </row>
    <row r="404" spans="1:8" ht="18" hidden="1" customHeight="1" outlineLevel="1">
      <c r="A404" s="3" t="s">
        <v>455</v>
      </c>
      <c r="B404" s="148"/>
      <c r="C404" s="149">
        <v>0</v>
      </c>
      <c r="D404" s="149">
        <v>0</v>
      </c>
      <c r="E404" s="149">
        <v>0</v>
      </c>
      <c r="F404" s="150">
        <v>0</v>
      </c>
      <c r="G404" s="150">
        <v>0</v>
      </c>
      <c r="H404" s="151">
        <v>0</v>
      </c>
    </row>
    <row r="405" spans="1:8" ht="18" hidden="1" customHeight="1" outlineLevel="1">
      <c r="A405" s="3" t="s">
        <v>217</v>
      </c>
      <c r="B405" s="148"/>
      <c r="C405" s="149">
        <v>0</v>
      </c>
      <c r="D405" s="149">
        <v>0</v>
      </c>
      <c r="E405" s="149">
        <v>0</v>
      </c>
      <c r="F405" s="150">
        <v>0</v>
      </c>
      <c r="G405" s="150">
        <v>0</v>
      </c>
      <c r="H405" s="151">
        <v>0</v>
      </c>
    </row>
    <row r="406" spans="1:8" ht="18" hidden="1" customHeight="1" outlineLevel="1">
      <c r="A406" s="3" t="s">
        <v>218</v>
      </c>
      <c r="B406" s="148"/>
      <c r="C406" s="149">
        <v>0</v>
      </c>
      <c r="D406" s="149">
        <v>0</v>
      </c>
      <c r="E406" s="149">
        <v>0</v>
      </c>
      <c r="F406" s="150">
        <v>0</v>
      </c>
      <c r="G406" s="150">
        <v>0</v>
      </c>
      <c r="H406" s="151">
        <v>0</v>
      </c>
    </row>
    <row r="407" spans="1:8" ht="18" hidden="1" customHeight="1" outlineLevel="1">
      <c r="A407" s="3" t="s">
        <v>219</v>
      </c>
      <c r="B407" s="148"/>
      <c r="C407" s="149">
        <v>0</v>
      </c>
      <c r="D407" s="149">
        <v>0</v>
      </c>
      <c r="E407" s="149">
        <v>0</v>
      </c>
      <c r="F407" s="150">
        <v>0</v>
      </c>
      <c r="G407" s="150">
        <v>0</v>
      </c>
      <c r="H407" s="151">
        <v>0</v>
      </c>
    </row>
    <row r="408" spans="1:8" ht="18" hidden="1" customHeight="1" outlineLevel="1">
      <c r="A408" s="3" t="s">
        <v>220</v>
      </c>
      <c r="B408" s="148"/>
      <c r="C408" s="149">
        <v>0</v>
      </c>
      <c r="D408" s="149">
        <v>0</v>
      </c>
      <c r="E408" s="149">
        <v>0</v>
      </c>
      <c r="F408" s="150">
        <v>0</v>
      </c>
      <c r="G408" s="150">
        <v>0</v>
      </c>
      <c r="H408" s="151">
        <v>0</v>
      </c>
    </row>
    <row r="409" spans="1:8" ht="18" customHeight="1" collapsed="1">
      <c r="A409" s="3"/>
      <c r="B409" s="148" t="s">
        <v>366</v>
      </c>
      <c r="C409" s="152">
        <f t="shared" ref="C409:H409" si="15">SUM(C385:C408)</f>
        <v>4</v>
      </c>
      <c r="D409" s="152">
        <f t="shared" si="15"/>
        <v>2</v>
      </c>
      <c r="E409" s="152">
        <f t="shared" si="15"/>
        <v>0</v>
      </c>
      <c r="F409" s="153">
        <f t="shared" si="15"/>
        <v>0</v>
      </c>
      <c r="G409" s="153">
        <f t="shared" si="15"/>
        <v>4486</v>
      </c>
      <c r="H409" s="154">
        <f t="shared" si="15"/>
        <v>0</v>
      </c>
    </row>
    <row r="410" spans="1:8" ht="18" hidden="1" customHeight="1" outlineLevel="1">
      <c r="A410" s="3" t="s">
        <v>273</v>
      </c>
      <c r="B410" s="148"/>
      <c r="C410" s="152">
        <v>0</v>
      </c>
      <c r="D410" s="152">
        <v>0</v>
      </c>
      <c r="E410" s="152">
        <v>0</v>
      </c>
      <c r="F410" s="153">
        <v>0</v>
      </c>
      <c r="G410" s="153">
        <v>0</v>
      </c>
      <c r="H410" s="154">
        <v>0</v>
      </c>
    </row>
    <row r="411" spans="1:8" ht="18" hidden="1" customHeight="1" outlineLevel="1">
      <c r="A411" s="3" t="s">
        <v>203</v>
      </c>
      <c r="B411" s="148"/>
      <c r="C411" s="152">
        <v>0</v>
      </c>
      <c r="D411" s="152">
        <v>0</v>
      </c>
      <c r="E411" s="152">
        <v>0</v>
      </c>
      <c r="F411" s="153">
        <v>0</v>
      </c>
      <c r="G411" s="153">
        <v>0</v>
      </c>
      <c r="H411" s="154">
        <v>0</v>
      </c>
    </row>
    <row r="412" spans="1:8" ht="18" hidden="1" customHeight="1" outlineLevel="1">
      <c r="A412" s="3" t="s">
        <v>204</v>
      </c>
      <c r="B412" s="148"/>
      <c r="C412" s="152">
        <v>0</v>
      </c>
      <c r="D412" s="152">
        <v>0</v>
      </c>
      <c r="E412" s="152">
        <v>0</v>
      </c>
      <c r="F412" s="153">
        <v>0</v>
      </c>
      <c r="G412" s="153">
        <v>0</v>
      </c>
      <c r="H412" s="154">
        <v>0</v>
      </c>
    </row>
    <row r="413" spans="1:8" ht="18" hidden="1" customHeight="1" outlineLevel="1">
      <c r="A413" s="3" t="s">
        <v>267</v>
      </c>
      <c r="B413" s="148"/>
      <c r="C413" s="152">
        <v>0</v>
      </c>
      <c r="D413" s="152">
        <v>0</v>
      </c>
      <c r="E413" s="152">
        <v>0</v>
      </c>
      <c r="F413" s="153">
        <v>0</v>
      </c>
      <c r="G413" s="153">
        <v>0</v>
      </c>
      <c r="H413" s="154">
        <v>0</v>
      </c>
    </row>
    <row r="414" spans="1:8" ht="18" hidden="1" customHeight="1" outlineLevel="1">
      <c r="A414" s="3" t="s">
        <v>274</v>
      </c>
      <c r="B414" s="148"/>
      <c r="C414" s="152">
        <v>0</v>
      </c>
      <c r="D414" s="152">
        <v>0</v>
      </c>
      <c r="E414" s="152">
        <v>0</v>
      </c>
      <c r="F414" s="153">
        <v>0</v>
      </c>
      <c r="G414" s="153">
        <v>0</v>
      </c>
      <c r="H414" s="154">
        <v>0</v>
      </c>
    </row>
    <row r="415" spans="1:8" ht="18" hidden="1" customHeight="1" outlineLevel="1">
      <c r="A415" s="3" t="s">
        <v>275</v>
      </c>
      <c r="B415" s="148"/>
      <c r="C415" s="152">
        <v>0</v>
      </c>
      <c r="D415" s="152">
        <v>0</v>
      </c>
      <c r="E415" s="152">
        <v>0</v>
      </c>
      <c r="F415" s="153">
        <v>0</v>
      </c>
      <c r="G415" s="153">
        <v>0</v>
      </c>
      <c r="H415" s="154">
        <v>0</v>
      </c>
    </row>
    <row r="416" spans="1:8" ht="18" hidden="1" customHeight="1" outlineLevel="1">
      <c r="A416" s="3" t="s">
        <v>205</v>
      </c>
      <c r="B416" s="148"/>
      <c r="C416" s="152">
        <v>0</v>
      </c>
      <c r="D416" s="152">
        <v>0</v>
      </c>
      <c r="E416" s="152">
        <v>0</v>
      </c>
      <c r="F416" s="153">
        <v>0</v>
      </c>
      <c r="G416" s="153">
        <v>0</v>
      </c>
      <c r="H416" s="154">
        <v>0</v>
      </c>
    </row>
    <row r="417" spans="1:8" ht="18" hidden="1" customHeight="1" outlineLevel="1">
      <c r="A417" s="3" t="s">
        <v>206</v>
      </c>
      <c r="B417" s="148"/>
      <c r="C417" s="152">
        <v>0</v>
      </c>
      <c r="D417" s="152">
        <v>0</v>
      </c>
      <c r="E417" s="152">
        <v>0</v>
      </c>
      <c r="F417" s="153">
        <v>0</v>
      </c>
      <c r="G417" s="153">
        <v>0</v>
      </c>
      <c r="H417" s="154">
        <v>0</v>
      </c>
    </row>
    <row r="418" spans="1:8" ht="18" hidden="1" customHeight="1" outlineLevel="1">
      <c r="A418" s="3" t="s">
        <v>268</v>
      </c>
      <c r="B418" s="148"/>
      <c r="C418" s="152">
        <v>0</v>
      </c>
      <c r="D418" s="152">
        <v>0</v>
      </c>
      <c r="E418" s="152">
        <v>0</v>
      </c>
      <c r="F418" s="153">
        <v>0</v>
      </c>
      <c r="G418" s="153">
        <v>0</v>
      </c>
      <c r="H418" s="154">
        <v>0</v>
      </c>
    </row>
    <row r="419" spans="1:8" ht="18" hidden="1" customHeight="1" outlineLevel="1">
      <c r="A419" s="3" t="s">
        <v>207</v>
      </c>
      <c r="B419" s="148"/>
      <c r="C419" s="152">
        <v>1</v>
      </c>
      <c r="D419" s="152">
        <v>1</v>
      </c>
      <c r="E419" s="152">
        <v>0</v>
      </c>
      <c r="F419" s="153">
        <v>0</v>
      </c>
      <c r="G419" s="153">
        <v>25</v>
      </c>
      <c r="H419" s="154">
        <v>0</v>
      </c>
    </row>
    <row r="420" spans="1:8" ht="18" hidden="1" customHeight="1" outlineLevel="1">
      <c r="A420" s="3" t="s">
        <v>270</v>
      </c>
      <c r="B420" s="148"/>
      <c r="C420" s="152">
        <v>0</v>
      </c>
      <c r="D420" s="152">
        <v>0</v>
      </c>
      <c r="E420" s="152">
        <v>0</v>
      </c>
      <c r="F420" s="153">
        <v>0</v>
      </c>
      <c r="G420" s="153">
        <v>0</v>
      </c>
      <c r="H420" s="154">
        <v>0</v>
      </c>
    </row>
    <row r="421" spans="1:8" ht="18" hidden="1" customHeight="1" outlineLevel="1">
      <c r="A421" s="3" t="s">
        <v>208</v>
      </c>
      <c r="B421" s="148"/>
      <c r="C421" s="152">
        <v>0</v>
      </c>
      <c r="D421" s="152">
        <v>0</v>
      </c>
      <c r="E421" s="152">
        <v>0</v>
      </c>
      <c r="F421" s="153">
        <v>0</v>
      </c>
      <c r="G421" s="153">
        <v>0</v>
      </c>
      <c r="H421" s="154">
        <v>0</v>
      </c>
    </row>
    <row r="422" spans="1:8" ht="18" hidden="1" customHeight="1" outlineLevel="1">
      <c r="A422" s="3" t="s">
        <v>209</v>
      </c>
      <c r="B422" s="148"/>
      <c r="C422" s="152">
        <v>0</v>
      </c>
      <c r="D422" s="152">
        <v>0</v>
      </c>
      <c r="E422" s="152">
        <v>0</v>
      </c>
      <c r="F422" s="153">
        <v>0</v>
      </c>
      <c r="G422" s="153">
        <v>0</v>
      </c>
      <c r="H422" s="154">
        <v>0</v>
      </c>
    </row>
    <row r="423" spans="1:8" ht="18" hidden="1" customHeight="1" outlineLevel="1">
      <c r="A423" s="3" t="s">
        <v>454</v>
      </c>
      <c r="B423" s="148"/>
      <c r="C423" s="152">
        <v>0</v>
      </c>
      <c r="D423" s="152">
        <v>0</v>
      </c>
      <c r="E423" s="152">
        <v>0</v>
      </c>
      <c r="F423" s="153">
        <v>0</v>
      </c>
      <c r="G423" s="153">
        <v>0</v>
      </c>
      <c r="H423" s="154">
        <v>0</v>
      </c>
    </row>
    <row r="424" spans="1:8" ht="18" hidden="1" customHeight="1" outlineLevel="1">
      <c r="A424" s="3" t="s">
        <v>211</v>
      </c>
      <c r="B424" s="148"/>
      <c r="C424" s="152">
        <v>0</v>
      </c>
      <c r="D424" s="152">
        <v>0</v>
      </c>
      <c r="E424" s="152">
        <v>0</v>
      </c>
      <c r="F424" s="153">
        <v>0</v>
      </c>
      <c r="G424" s="153">
        <v>0</v>
      </c>
      <c r="H424" s="154">
        <v>0</v>
      </c>
    </row>
    <row r="425" spans="1:8" ht="18" hidden="1" customHeight="1" outlineLevel="1">
      <c r="A425" s="3" t="s">
        <v>212</v>
      </c>
      <c r="B425" s="148"/>
      <c r="C425" s="152">
        <v>0</v>
      </c>
      <c r="D425" s="152">
        <v>0</v>
      </c>
      <c r="E425" s="152">
        <v>0</v>
      </c>
      <c r="F425" s="153">
        <v>0</v>
      </c>
      <c r="G425" s="153">
        <v>0</v>
      </c>
      <c r="H425" s="154">
        <v>0</v>
      </c>
    </row>
    <row r="426" spans="1:8" ht="18" hidden="1" customHeight="1" outlineLevel="1">
      <c r="A426" s="3" t="s">
        <v>213</v>
      </c>
      <c r="B426" s="148"/>
      <c r="C426" s="152">
        <v>0</v>
      </c>
      <c r="D426" s="152">
        <v>0</v>
      </c>
      <c r="E426" s="152">
        <v>0</v>
      </c>
      <c r="F426" s="153">
        <v>0</v>
      </c>
      <c r="G426" s="153">
        <v>0</v>
      </c>
      <c r="H426" s="154">
        <v>0</v>
      </c>
    </row>
    <row r="427" spans="1:8" ht="18" hidden="1" customHeight="1" outlineLevel="1">
      <c r="A427" s="3" t="s">
        <v>214</v>
      </c>
      <c r="B427" s="148"/>
      <c r="C427" s="152">
        <v>0</v>
      </c>
      <c r="D427" s="152">
        <v>0</v>
      </c>
      <c r="E427" s="152">
        <v>0</v>
      </c>
      <c r="F427" s="153">
        <v>0</v>
      </c>
      <c r="G427" s="153">
        <v>0</v>
      </c>
      <c r="H427" s="154">
        <v>0</v>
      </c>
    </row>
    <row r="428" spans="1:8" ht="18" hidden="1" customHeight="1" outlineLevel="1">
      <c r="A428" s="3" t="s">
        <v>269</v>
      </c>
      <c r="B428" s="148"/>
      <c r="C428" s="152">
        <v>0</v>
      </c>
      <c r="D428" s="152">
        <v>0</v>
      </c>
      <c r="E428" s="152">
        <v>0</v>
      </c>
      <c r="F428" s="153">
        <v>0</v>
      </c>
      <c r="G428" s="153">
        <v>0</v>
      </c>
      <c r="H428" s="154">
        <v>0</v>
      </c>
    </row>
    <row r="429" spans="1:8" ht="18" hidden="1" customHeight="1" outlineLevel="1">
      <c r="A429" s="3" t="s">
        <v>455</v>
      </c>
      <c r="B429" s="148"/>
      <c r="C429" s="152">
        <v>0</v>
      </c>
      <c r="D429" s="152">
        <v>0</v>
      </c>
      <c r="E429" s="152">
        <v>0</v>
      </c>
      <c r="F429" s="153">
        <v>0</v>
      </c>
      <c r="G429" s="153">
        <v>0</v>
      </c>
      <c r="H429" s="154">
        <v>0</v>
      </c>
    </row>
    <row r="430" spans="1:8" ht="18" hidden="1" customHeight="1" outlineLevel="1">
      <c r="A430" s="3" t="s">
        <v>217</v>
      </c>
      <c r="B430" s="148"/>
      <c r="C430" s="152">
        <v>0</v>
      </c>
      <c r="D430" s="152">
        <v>0</v>
      </c>
      <c r="E430" s="152">
        <v>0</v>
      </c>
      <c r="F430" s="153">
        <v>0</v>
      </c>
      <c r="G430" s="153">
        <v>0</v>
      </c>
      <c r="H430" s="154">
        <v>0</v>
      </c>
    </row>
    <row r="431" spans="1:8" ht="18" hidden="1" customHeight="1" outlineLevel="1">
      <c r="A431" s="3" t="s">
        <v>218</v>
      </c>
      <c r="B431" s="148"/>
      <c r="C431" s="152">
        <v>0</v>
      </c>
      <c r="D431" s="152">
        <v>0</v>
      </c>
      <c r="E431" s="152">
        <v>0</v>
      </c>
      <c r="F431" s="153">
        <v>0</v>
      </c>
      <c r="G431" s="153">
        <v>0</v>
      </c>
      <c r="H431" s="154">
        <v>0</v>
      </c>
    </row>
    <row r="432" spans="1:8" ht="18" hidden="1" customHeight="1" outlineLevel="1">
      <c r="A432" s="3" t="s">
        <v>219</v>
      </c>
      <c r="B432" s="148"/>
      <c r="C432" s="152">
        <v>0</v>
      </c>
      <c r="D432" s="152">
        <v>0</v>
      </c>
      <c r="E432" s="152">
        <v>0</v>
      </c>
      <c r="F432" s="153">
        <v>0</v>
      </c>
      <c r="G432" s="153">
        <v>0</v>
      </c>
      <c r="H432" s="154">
        <v>0</v>
      </c>
    </row>
    <row r="433" spans="1:8" ht="18" hidden="1" customHeight="1" outlineLevel="1">
      <c r="A433" s="3" t="s">
        <v>220</v>
      </c>
      <c r="B433" s="148"/>
      <c r="C433" s="152">
        <v>0</v>
      </c>
      <c r="D433" s="152">
        <v>0</v>
      </c>
      <c r="E433" s="152">
        <v>0</v>
      </c>
      <c r="F433" s="153">
        <v>0</v>
      </c>
      <c r="G433" s="153">
        <v>0</v>
      </c>
      <c r="H433" s="154">
        <v>0</v>
      </c>
    </row>
    <row r="434" spans="1:8" ht="18" customHeight="1" collapsed="1">
      <c r="A434" s="3"/>
      <c r="B434" s="148" t="s">
        <v>367</v>
      </c>
      <c r="C434" s="152">
        <f>SUM(C410:C433)</f>
        <v>1</v>
      </c>
      <c r="D434" s="152">
        <f t="shared" ref="D434:H434" si="16">SUM(D410:D433)</f>
        <v>1</v>
      </c>
      <c r="E434" s="152">
        <f t="shared" si="16"/>
        <v>0</v>
      </c>
      <c r="F434" s="153">
        <f t="shared" si="16"/>
        <v>0</v>
      </c>
      <c r="G434" s="153">
        <f t="shared" si="16"/>
        <v>25</v>
      </c>
      <c r="H434" s="170">
        <f t="shared" si="16"/>
        <v>0</v>
      </c>
    </row>
    <row r="435" spans="1:8" ht="18" hidden="1" customHeight="1" outlineLevel="1">
      <c r="A435" s="3" t="s">
        <v>273</v>
      </c>
      <c r="B435" s="148"/>
      <c r="C435" s="152">
        <v>0</v>
      </c>
      <c r="D435" s="152">
        <v>0</v>
      </c>
      <c r="E435" s="152">
        <v>0</v>
      </c>
      <c r="F435" s="153">
        <v>0</v>
      </c>
      <c r="G435" s="153">
        <v>0</v>
      </c>
      <c r="H435" s="154">
        <v>0</v>
      </c>
    </row>
    <row r="436" spans="1:8" ht="18" hidden="1" customHeight="1" outlineLevel="1">
      <c r="A436" s="3" t="s">
        <v>203</v>
      </c>
      <c r="B436" s="148"/>
      <c r="C436" s="152">
        <v>2</v>
      </c>
      <c r="D436" s="152">
        <v>0</v>
      </c>
      <c r="E436" s="152">
        <v>0</v>
      </c>
      <c r="F436" s="153">
        <v>0</v>
      </c>
      <c r="G436" s="153">
        <v>0</v>
      </c>
      <c r="H436" s="154">
        <v>0</v>
      </c>
    </row>
    <row r="437" spans="1:8" ht="18" hidden="1" customHeight="1" outlineLevel="1">
      <c r="A437" s="3" t="s">
        <v>204</v>
      </c>
      <c r="B437" s="148"/>
      <c r="C437" s="152">
        <v>0</v>
      </c>
      <c r="D437" s="152">
        <v>0</v>
      </c>
      <c r="E437" s="152">
        <v>0</v>
      </c>
      <c r="F437" s="153">
        <v>0</v>
      </c>
      <c r="G437" s="153">
        <v>0</v>
      </c>
      <c r="H437" s="154">
        <v>0</v>
      </c>
    </row>
    <row r="438" spans="1:8" ht="18" hidden="1" customHeight="1" outlineLevel="1">
      <c r="A438" s="3" t="s">
        <v>267</v>
      </c>
      <c r="B438" s="148"/>
      <c r="C438" s="152">
        <v>0</v>
      </c>
      <c r="D438" s="152">
        <v>0</v>
      </c>
      <c r="E438" s="152">
        <v>0</v>
      </c>
      <c r="F438" s="153">
        <v>0</v>
      </c>
      <c r="G438" s="153">
        <v>0</v>
      </c>
      <c r="H438" s="154">
        <v>0</v>
      </c>
    </row>
    <row r="439" spans="1:8" ht="18" hidden="1" customHeight="1" outlineLevel="1">
      <c r="A439" s="3" t="s">
        <v>274</v>
      </c>
      <c r="B439" s="148"/>
      <c r="C439" s="152">
        <v>0</v>
      </c>
      <c r="D439" s="152">
        <v>0</v>
      </c>
      <c r="E439" s="152">
        <v>0</v>
      </c>
      <c r="F439" s="153">
        <v>0</v>
      </c>
      <c r="G439" s="153">
        <v>0</v>
      </c>
      <c r="H439" s="170">
        <v>0</v>
      </c>
    </row>
    <row r="440" spans="1:8" ht="18" hidden="1" customHeight="1" outlineLevel="1">
      <c r="A440" s="3" t="s">
        <v>275</v>
      </c>
      <c r="B440" s="148"/>
      <c r="C440" s="152">
        <v>0</v>
      </c>
      <c r="D440" s="152">
        <v>0</v>
      </c>
      <c r="E440" s="152">
        <v>0</v>
      </c>
      <c r="F440" s="153">
        <v>0</v>
      </c>
      <c r="G440" s="153">
        <v>0</v>
      </c>
      <c r="H440" s="154">
        <v>0</v>
      </c>
    </row>
    <row r="441" spans="1:8" ht="18" hidden="1" customHeight="1" outlineLevel="1">
      <c r="A441" s="3" t="s">
        <v>205</v>
      </c>
      <c r="B441" s="148"/>
      <c r="C441" s="152">
        <v>0</v>
      </c>
      <c r="D441" s="152">
        <v>0</v>
      </c>
      <c r="E441" s="152">
        <v>0</v>
      </c>
      <c r="F441" s="153">
        <v>0</v>
      </c>
      <c r="G441" s="153">
        <v>0</v>
      </c>
      <c r="H441" s="154">
        <v>0</v>
      </c>
    </row>
    <row r="442" spans="1:8" ht="18" hidden="1" customHeight="1" outlineLevel="1">
      <c r="A442" s="3" t="s">
        <v>206</v>
      </c>
      <c r="B442" s="148"/>
      <c r="C442" s="152">
        <v>0</v>
      </c>
      <c r="D442" s="152">
        <v>0</v>
      </c>
      <c r="E442" s="152">
        <v>0</v>
      </c>
      <c r="F442" s="153">
        <v>0</v>
      </c>
      <c r="G442" s="153">
        <v>0</v>
      </c>
      <c r="H442" s="154">
        <v>0</v>
      </c>
    </row>
    <row r="443" spans="1:8" ht="18" hidden="1" customHeight="1" outlineLevel="1">
      <c r="A443" s="3" t="s">
        <v>268</v>
      </c>
      <c r="B443" s="148"/>
      <c r="C443" s="152">
        <v>0</v>
      </c>
      <c r="D443" s="152">
        <v>0</v>
      </c>
      <c r="E443" s="152">
        <v>0</v>
      </c>
      <c r="F443" s="153">
        <v>0</v>
      </c>
      <c r="G443" s="153">
        <v>0</v>
      </c>
      <c r="H443" s="154">
        <v>0</v>
      </c>
    </row>
    <row r="444" spans="1:8" ht="18" hidden="1" customHeight="1" outlineLevel="1">
      <c r="A444" s="3" t="s">
        <v>207</v>
      </c>
      <c r="B444" s="148"/>
      <c r="C444" s="152">
        <v>0</v>
      </c>
      <c r="D444" s="152">
        <v>0</v>
      </c>
      <c r="E444" s="152">
        <v>0</v>
      </c>
      <c r="F444" s="153">
        <v>0</v>
      </c>
      <c r="G444" s="153">
        <v>0</v>
      </c>
      <c r="H444" s="154">
        <v>0</v>
      </c>
    </row>
    <row r="445" spans="1:8" ht="18" hidden="1" customHeight="1" outlineLevel="1">
      <c r="A445" s="3" t="s">
        <v>270</v>
      </c>
      <c r="B445" s="148"/>
      <c r="C445" s="152">
        <v>0</v>
      </c>
      <c r="D445" s="152">
        <v>0</v>
      </c>
      <c r="E445" s="152">
        <v>0</v>
      </c>
      <c r="F445" s="153">
        <v>0</v>
      </c>
      <c r="G445" s="153">
        <v>0</v>
      </c>
      <c r="H445" s="154">
        <v>0</v>
      </c>
    </row>
    <row r="446" spans="1:8" ht="18" hidden="1" customHeight="1" outlineLevel="1">
      <c r="A446" s="3" t="s">
        <v>208</v>
      </c>
      <c r="B446" s="148"/>
      <c r="C446" s="152">
        <v>0</v>
      </c>
      <c r="D446" s="152">
        <v>0</v>
      </c>
      <c r="E446" s="152">
        <v>0</v>
      </c>
      <c r="F446" s="153">
        <v>0</v>
      </c>
      <c r="G446" s="153">
        <v>0</v>
      </c>
      <c r="H446" s="154">
        <v>0</v>
      </c>
    </row>
    <row r="447" spans="1:8" ht="18" hidden="1" customHeight="1" outlineLevel="1">
      <c r="A447" s="3" t="s">
        <v>209</v>
      </c>
      <c r="B447" s="148"/>
      <c r="C447" s="152">
        <v>0</v>
      </c>
      <c r="D447" s="152">
        <v>0</v>
      </c>
      <c r="E447" s="152">
        <v>0</v>
      </c>
      <c r="F447" s="153">
        <v>0</v>
      </c>
      <c r="G447" s="153">
        <v>0</v>
      </c>
      <c r="H447" s="154">
        <v>0</v>
      </c>
    </row>
    <row r="448" spans="1:8" ht="18" hidden="1" customHeight="1" outlineLevel="1">
      <c r="A448" s="3" t="s">
        <v>454</v>
      </c>
      <c r="B448" s="148"/>
      <c r="C448" s="152">
        <v>0</v>
      </c>
      <c r="D448" s="152">
        <v>0</v>
      </c>
      <c r="E448" s="152">
        <v>0</v>
      </c>
      <c r="F448" s="153">
        <v>0</v>
      </c>
      <c r="G448" s="153">
        <v>0</v>
      </c>
      <c r="H448" s="154">
        <v>0</v>
      </c>
    </row>
    <row r="449" spans="1:8" ht="18" hidden="1" customHeight="1" outlineLevel="1">
      <c r="A449" s="3" t="s">
        <v>211</v>
      </c>
      <c r="B449" s="148"/>
      <c r="C449" s="152">
        <v>0</v>
      </c>
      <c r="D449" s="152">
        <v>0</v>
      </c>
      <c r="E449" s="152">
        <v>0</v>
      </c>
      <c r="F449" s="153">
        <v>0</v>
      </c>
      <c r="G449" s="153">
        <v>0</v>
      </c>
      <c r="H449" s="154">
        <v>0</v>
      </c>
    </row>
    <row r="450" spans="1:8" ht="18" hidden="1" customHeight="1" outlineLevel="1">
      <c r="A450" s="3" t="s">
        <v>212</v>
      </c>
      <c r="B450" s="148"/>
      <c r="C450" s="152">
        <v>0</v>
      </c>
      <c r="D450" s="152">
        <v>0</v>
      </c>
      <c r="E450" s="152">
        <v>0</v>
      </c>
      <c r="F450" s="153">
        <v>0</v>
      </c>
      <c r="G450" s="153">
        <v>0</v>
      </c>
      <c r="H450" s="154">
        <v>0</v>
      </c>
    </row>
    <row r="451" spans="1:8" ht="18" hidden="1" customHeight="1" outlineLevel="1">
      <c r="A451" s="3" t="s">
        <v>213</v>
      </c>
      <c r="B451" s="148"/>
      <c r="C451" s="152">
        <v>0</v>
      </c>
      <c r="D451" s="152">
        <v>0</v>
      </c>
      <c r="E451" s="152">
        <v>0</v>
      </c>
      <c r="F451" s="153">
        <v>0</v>
      </c>
      <c r="G451" s="153">
        <v>0</v>
      </c>
      <c r="H451" s="154">
        <v>0</v>
      </c>
    </row>
    <row r="452" spans="1:8" ht="18" hidden="1" customHeight="1" outlineLevel="1">
      <c r="A452" s="3" t="s">
        <v>214</v>
      </c>
      <c r="B452" s="148"/>
      <c r="C452" s="152">
        <v>0</v>
      </c>
      <c r="D452" s="152">
        <v>0</v>
      </c>
      <c r="E452" s="152">
        <v>0</v>
      </c>
      <c r="F452" s="153">
        <v>0</v>
      </c>
      <c r="G452" s="153">
        <v>0</v>
      </c>
      <c r="H452" s="154">
        <v>0</v>
      </c>
    </row>
    <row r="453" spans="1:8" ht="18" hidden="1" customHeight="1" outlineLevel="1">
      <c r="A453" s="3" t="s">
        <v>269</v>
      </c>
      <c r="B453" s="148"/>
      <c r="C453" s="152">
        <v>0</v>
      </c>
      <c r="D453" s="152">
        <v>0</v>
      </c>
      <c r="E453" s="152">
        <v>0</v>
      </c>
      <c r="F453" s="153">
        <v>0</v>
      </c>
      <c r="G453" s="153">
        <v>0</v>
      </c>
      <c r="H453" s="154">
        <v>0</v>
      </c>
    </row>
    <row r="454" spans="1:8" ht="18" hidden="1" customHeight="1" outlineLevel="1">
      <c r="A454" s="3" t="s">
        <v>455</v>
      </c>
      <c r="B454" s="148"/>
      <c r="C454" s="152">
        <v>0</v>
      </c>
      <c r="D454" s="152">
        <v>0</v>
      </c>
      <c r="E454" s="152">
        <v>0</v>
      </c>
      <c r="F454" s="153">
        <v>0</v>
      </c>
      <c r="G454" s="153">
        <v>0</v>
      </c>
      <c r="H454" s="154">
        <v>0</v>
      </c>
    </row>
    <row r="455" spans="1:8" ht="18" hidden="1" customHeight="1" outlineLevel="1">
      <c r="A455" s="3" t="s">
        <v>217</v>
      </c>
      <c r="B455" s="148"/>
      <c r="C455" s="152">
        <v>0</v>
      </c>
      <c r="D455" s="152">
        <v>0</v>
      </c>
      <c r="E455" s="152">
        <v>0</v>
      </c>
      <c r="F455" s="153">
        <v>0</v>
      </c>
      <c r="G455" s="153">
        <v>0</v>
      </c>
      <c r="H455" s="154">
        <v>0</v>
      </c>
    </row>
    <row r="456" spans="1:8" ht="18" hidden="1" customHeight="1" outlineLevel="1">
      <c r="A456" s="3" t="s">
        <v>218</v>
      </c>
      <c r="B456" s="148"/>
      <c r="C456" s="152">
        <v>0</v>
      </c>
      <c r="D456" s="152">
        <v>0</v>
      </c>
      <c r="E456" s="152">
        <v>0</v>
      </c>
      <c r="F456" s="153">
        <v>0</v>
      </c>
      <c r="G456" s="153">
        <v>0</v>
      </c>
      <c r="H456" s="154">
        <v>0</v>
      </c>
    </row>
    <row r="457" spans="1:8" ht="18" hidden="1" customHeight="1" outlineLevel="1">
      <c r="A457" s="3" t="s">
        <v>219</v>
      </c>
      <c r="B457" s="148"/>
      <c r="C457" s="152">
        <v>0</v>
      </c>
      <c r="D457" s="152">
        <v>0</v>
      </c>
      <c r="E457" s="152">
        <v>0</v>
      </c>
      <c r="F457" s="153">
        <v>0</v>
      </c>
      <c r="G457" s="153">
        <v>0</v>
      </c>
      <c r="H457" s="154">
        <v>0</v>
      </c>
    </row>
    <row r="458" spans="1:8" ht="18" hidden="1" customHeight="1" outlineLevel="1">
      <c r="A458" s="3" t="s">
        <v>220</v>
      </c>
      <c r="B458" s="148"/>
      <c r="C458" s="152">
        <v>0</v>
      </c>
      <c r="D458" s="152">
        <v>0</v>
      </c>
      <c r="E458" s="152">
        <v>0</v>
      </c>
      <c r="F458" s="153">
        <v>0</v>
      </c>
      <c r="G458" s="153">
        <v>0</v>
      </c>
      <c r="H458" s="154">
        <v>0</v>
      </c>
    </row>
    <row r="459" spans="1:8" ht="18" customHeight="1" collapsed="1">
      <c r="A459" s="3"/>
      <c r="B459" s="148" t="s">
        <v>368</v>
      </c>
      <c r="C459" s="152">
        <f>SUM(C435:C458)</f>
        <v>2</v>
      </c>
      <c r="D459" s="152">
        <f t="shared" ref="D459:H459" si="17">SUM(D435:D458)</f>
        <v>0</v>
      </c>
      <c r="E459" s="152">
        <f t="shared" si="17"/>
        <v>0</v>
      </c>
      <c r="F459" s="153">
        <f t="shared" si="17"/>
        <v>0</v>
      </c>
      <c r="G459" s="153">
        <f t="shared" si="17"/>
        <v>0</v>
      </c>
      <c r="H459" s="153">
        <f t="shared" si="17"/>
        <v>0</v>
      </c>
    </row>
    <row r="460" spans="1:8" ht="18" hidden="1" customHeight="1" outlineLevel="1">
      <c r="A460" s="3" t="s">
        <v>273</v>
      </c>
      <c r="B460" s="148"/>
      <c r="C460" s="152">
        <v>0</v>
      </c>
      <c r="D460" s="152">
        <v>0</v>
      </c>
      <c r="E460" s="152">
        <v>0</v>
      </c>
      <c r="F460" s="153">
        <v>0</v>
      </c>
      <c r="G460" s="153">
        <v>0</v>
      </c>
      <c r="H460" s="154">
        <v>0</v>
      </c>
    </row>
    <row r="461" spans="1:8" ht="18" hidden="1" customHeight="1" outlineLevel="1">
      <c r="A461" s="3" t="s">
        <v>203</v>
      </c>
      <c r="B461" s="148"/>
      <c r="C461" s="152">
        <v>0</v>
      </c>
      <c r="D461" s="152">
        <v>0</v>
      </c>
      <c r="E461" s="152">
        <v>0</v>
      </c>
      <c r="F461" s="153">
        <v>0</v>
      </c>
      <c r="G461" s="153">
        <v>0</v>
      </c>
      <c r="H461" s="154">
        <v>0</v>
      </c>
    </row>
    <row r="462" spans="1:8" ht="18" hidden="1" customHeight="1" outlineLevel="1">
      <c r="A462" s="3" t="s">
        <v>204</v>
      </c>
      <c r="B462" s="148"/>
      <c r="C462" s="152">
        <v>0</v>
      </c>
      <c r="D462" s="152">
        <v>0</v>
      </c>
      <c r="E462" s="152">
        <v>0</v>
      </c>
      <c r="F462" s="153">
        <v>0</v>
      </c>
      <c r="G462" s="153">
        <v>0</v>
      </c>
      <c r="H462" s="154">
        <v>0</v>
      </c>
    </row>
    <row r="463" spans="1:8" ht="18" hidden="1" customHeight="1" outlineLevel="1">
      <c r="A463" s="3" t="s">
        <v>267</v>
      </c>
      <c r="B463" s="148"/>
      <c r="C463" s="152">
        <v>0</v>
      </c>
      <c r="D463" s="152">
        <v>0</v>
      </c>
      <c r="E463" s="152">
        <v>0</v>
      </c>
      <c r="F463" s="153">
        <v>0</v>
      </c>
      <c r="G463" s="153">
        <v>0</v>
      </c>
      <c r="H463" s="154">
        <v>0</v>
      </c>
    </row>
    <row r="464" spans="1:8" ht="18" hidden="1" customHeight="1" outlineLevel="1">
      <c r="A464" s="3" t="s">
        <v>274</v>
      </c>
      <c r="B464" s="148"/>
      <c r="C464" s="152">
        <v>0</v>
      </c>
      <c r="D464" s="152">
        <v>0</v>
      </c>
      <c r="E464" s="152">
        <v>0</v>
      </c>
      <c r="F464" s="153">
        <v>0</v>
      </c>
      <c r="G464" s="153">
        <v>0</v>
      </c>
      <c r="H464" s="154">
        <v>0</v>
      </c>
    </row>
    <row r="465" spans="1:8" ht="18" hidden="1" customHeight="1" outlineLevel="1">
      <c r="A465" s="3" t="s">
        <v>275</v>
      </c>
      <c r="B465" s="148"/>
      <c r="C465" s="152">
        <v>0</v>
      </c>
      <c r="D465" s="152">
        <v>0</v>
      </c>
      <c r="E465" s="152">
        <v>0</v>
      </c>
      <c r="F465" s="153">
        <v>0</v>
      </c>
      <c r="G465" s="153">
        <v>0</v>
      </c>
      <c r="H465" s="154">
        <v>0</v>
      </c>
    </row>
    <row r="466" spans="1:8" ht="18" hidden="1" customHeight="1" outlineLevel="1">
      <c r="A466" s="3" t="s">
        <v>205</v>
      </c>
      <c r="B466" s="148"/>
      <c r="C466" s="152">
        <v>0</v>
      </c>
      <c r="D466" s="152">
        <v>0</v>
      </c>
      <c r="E466" s="152">
        <v>0</v>
      </c>
      <c r="F466" s="153">
        <v>0</v>
      </c>
      <c r="G466" s="153">
        <v>0</v>
      </c>
      <c r="H466" s="154">
        <v>0</v>
      </c>
    </row>
    <row r="467" spans="1:8" ht="18" hidden="1" customHeight="1" outlineLevel="1">
      <c r="A467" s="3" t="s">
        <v>206</v>
      </c>
      <c r="B467" s="148"/>
      <c r="C467" s="152">
        <v>1</v>
      </c>
      <c r="D467" s="152">
        <v>1</v>
      </c>
      <c r="E467" s="152">
        <v>0</v>
      </c>
      <c r="F467" s="153">
        <v>0</v>
      </c>
      <c r="G467" s="153">
        <v>14312.5</v>
      </c>
      <c r="H467" s="154">
        <v>0</v>
      </c>
    </row>
    <row r="468" spans="1:8" ht="18" hidden="1" customHeight="1" outlineLevel="1">
      <c r="A468" s="3" t="s">
        <v>268</v>
      </c>
      <c r="B468" s="148"/>
      <c r="C468" s="152">
        <v>0</v>
      </c>
      <c r="D468" s="152">
        <v>0</v>
      </c>
      <c r="E468" s="152">
        <v>0</v>
      </c>
      <c r="F468" s="153">
        <v>0</v>
      </c>
      <c r="G468" s="153">
        <v>0</v>
      </c>
      <c r="H468" s="154">
        <v>0</v>
      </c>
    </row>
    <row r="469" spans="1:8" ht="18" hidden="1" customHeight="1" outlineLevel="1">
      <c r="A469" s="3" t="s">
        <v>207</v>
      </c>
      <c r="B469" s="148"/>
      <c r="C469" s="152">
        <v>0</v>
      </c>
      <c r="D469" s="152">
        <v>0</v>
      </c>
      <c r="E469" s="152">
        <v>0</v>
      </c>
      <c r="F469" s="153">
        <v>0</v>
      </c>
      <c r="G469" s="153">
        <v>0</v>
      </c>
      <c r="H469" s="154">
        <v>0</v>
      </c>
    </row>
    <row r="470" spans="1:8" ht="18" hidden="1" customHeight="1" outlineLevel="1">
      <c r="A470" s="3" t="s">
        <v>270</v>
      </c>
      <c r="B470" s="148"/>
      <c r="C470" s="152">
        <v>0</v>
      </c>
      <c r="D470" s="152">
        <v>0</v>
      </c>
      <c r="E470" s="152">
        <v>0</v>
      </c>
      <c r="F470" s="153">
        <v>0</v>
      </c>
      <c r="G470" s="153">
        <v>0</v>
      </c>
      <c r="H470" s="154">
        <v>0</v>
      </c>
    </row>
    <row r="471" spans="1:8" ht="18" hidden="1" customHeight="1" outlineLevel="1">
      <c r="A471" s="3" t="s">
        <v>208</v>
      </c>
      <c r="B471" s="148"/>
      <c r="C471" s="152">
        <v>0</v>
      </c>
      <c r="D471" s="152">
        <v>0</v>
      </c>
      <c r="E471" s="152">
        <v>0</v>
      </c>
      <c r="F471" s="153">
        <v>0</v>
      </c>
      <c r="G471" s="153">
        <v>0</v>
      </c>
      <c r="H471" s="154">
        <v>0</v>
      </c>
    </row>
    <row r="472" spans="1:8" ht="18" hidden="1" customHeight="1" outlineLevel="1">
      <c r="A472" s="3" t="s">
        <v>209</v>
      </c>
      <c r="B472" s="148"/>
      <c r="C472" s="152">
        <v>0</v>
      </c>
      <c r="D472" s="152">
        <v>0</v>
      </c>
      <c r="E472" s="152">
        <v>0</v>
      </c>
      <c r="F472" s="153">
        <v>0</v>
      </c>
      <c r="G472" s="153">
        <v>0</v>
      </c>
      <c r="H472" s="154">
        <v>0</v>
      </c>
    </row>
    <row r="473" spans="1:8" ht="18" hidden="1" customHeight="1" outlineLevel="1">
      <c r="A473" s="3" t="s">
        <v>454</v>
      </c>
      <c r="B473" s="148"/>
      <c r="C473" s="152">
        <v>0</v>
      </c>
      <c r="D473" s="152">
        <v>0</v>
      </c>
      <c r="E473" s="152">
        <v>0</v>
      </c>
      <c r="F473" s="153">
        <v>0</v>
      </c>
      <c r="G473" s="153">
        <v>0</v>
      </c>
      <c r="H473" s="154">
        <v>0</v>
      </c>
    </row>
    <row r="474" spans="1:8" ht="18" hidden="1" customHeight="1" outlineLevel="1">
      <c r="A474" s="3" t="s">
        <v>211</v>
      </c>
      <c r="B474" s="148"/>
      <c r="C474" s="152">
        <v>0</v>
      </c>
      <c r="D474" s="152">
        <v>0</v>
      </c>
      <c r="E474" s="152">
        <v>0</v>
      </c>
      <c r="F474" s="153">
        <v>0</v>
      </c>
      <c r="G474" s="153">
        <v>0</v>
      </c>
      <c r="H474" s="154">
        <v>0</v>
      </c>
    </row>
    <row r="475" spans="1:8" ht="18" hidden="1" customHeight="1" outlineLevel="1">
      <c r="A475" s="3" t="s">
        <v>212</v>
      </c>
      <c r="B475" s="148"/>
      <c r="C475" s="152">
        <v>0</v>
      </c>
      <c r="D475" s="152">
        <v>0</v>
      </c>
      <c r="E475" s="152">
        <v>0</v>
      </c>
      <c r="F475" s="153">
        <v>0</v>
      </c>
      <c r="G475" s="153">
        <v>0</v>
      </c>
      <c r="H475" s="154">
        <v>0</v>
      </c>
    </row>
    <row r="476" spans="1:8" ht="18" hidden="1" customHeight="1" outlineLevel="1">
      <c r="A476" s="3" t="s">
        <v>213</v>
      </c>
      <c r="B476" s="148"/>
      <c r="C476" s="152">
        <v>0</v>
      </c>
      <c r="D476" s="152">
        <v>0</v>
      </c>
      <c r="E476" s="152">
        <v>0</v>
      </c>
      <c r="F476" s="153">
        <v>0</v>
      </c>
      <c r="G476" s="153">
        <v>0</v>
      </c>
      <c r="H476" s="154">
        <v>0</v>
      </c>
    </row>
    <row r="477" spans="1:8" ht="18" hidden="1" customHeight="1" outlineLevel="1">
      <c r="A477" s="3" t="s">
        <v>214</v>
      </c>
      <c r="B477" s="148"/>
      <c r="C477" s="152">
        <v>0</v>
      </c>
      <c r="D477" s="152">
        <v>0</v>
      </c>
      <c r="E477" s="152">
        <v>0</v>
      </c>
      <c r="F477" s="153">
        <v>0</v>
      </c>
      <c r="G477" s="153">
        <v>0</v>
      </c>
      <c r="H477" s="154">
        <v>0</v>
      </c>
    </row>
    <row r="478" spans="1:8" ht="18" hidden="1" customHeight="1" outlineLevel="1">
      <c r="A478" s="3" t="s">
        <v>269</v>
      </c>
      <c r="B478" s="148"/>
      <c r="C478" s="152">
        <v>0</v>
      </c>
      <c r="D478" s="152">
        <v>0</v>
      </c>
      <c r="E478" s="152">
        <v>0</v>
      </c>
      <c r="F478" s="153">
        <v>0</v>
      </c>
      <c r="G478" s="153">
        <v>0</v>
      </c>
      <c r="H478" s="154">
        <v>0</v>
      </c>
    </row>
    <row r="479" spans="1:8" ht="18" hidden="1" customHeight="1" outlineLevel="1">
      <c r="A479" s="3" t="s">
        <v>455</v>
      </c>
      <c r="B479" s="148"/>
      <c r="C479" s="152">
        <v>0</v>
      </c>
      <c r="D479" s="152">
        <v>0</v>
      </c>
      <c r="E479" s="152">
        <v>0</v>
      </c>
      <c r="F479" s="153">
        <v>0</v>
      </c>
      <c r="G479" s="153">
        <v>0</v>
      </c>
      <c r="H479" s="154">
        <v>0</v>
      </c>
    </row>
    <row r="480" spans="1:8" ht="18" hidden="1" customHeight="1" outlineLevel="1">
      <c r="A480" s="3" t="s">
        <v>217</v>
      </c>
      <c r="B480" s="148"/>
      <c r="C480" s="152">
        <v>0</v>
      </c>
      <c r="D480" s="152">
        <v>0</v>
      </c>
      <c r="E480" s="152">
        <v>0</v>
      </c>
      <c r="F480" s="153">
        <v>0</v>
      </c>
      <c r="G480" s="153">
        <v>0</v>
      </c>
      <c r="H480" s="154">
        <v>0</v>
      </c>
    </row>
    <row r="481" spans="1:8" ht="18" hidden="1" customHeight="1" outlineLevel="1">
      <c r="A481" s="3" t="s">
        <v>218</v>
      </c>
      <c r="B481" s="148"/>
      <c r="C481" s="152">
        <v>0</v>
      </c>
      <c r="D481" s="152">
        <v>0</v>
      </c>
      <c r="E481" s="152">
        <v>0</v>
      </c>
      <c r="F481" s="153">
        <v>0</v>
      </c>
      <c r="G481" s="153">
        <v>0</v>
      </c>
      <c r="H481" s="154">
        <v>0</v>
      </c>
    </row>
    <row r="482" spans="1:8" ht="18" hidden="1" customHeight="1" outlineLevel="1">
      <c r="A482" s="3" t="s">
        <v>219</v>
      </c>
      <c r="B482" s="148"/>
      <c r="C482" s="152">
        <v>0</v>
      </c>
      <c r="D482" s="152">
        <v>0</v>
      </c>
      <c r="E482" s="152">
        <v>0</v>
      </c>
      <c r="F482" s="153">
        <v>0</v>
      </c>
      <c r="G482" s="153">
        <v>0</v>
      </c>
      <c r="H482" s="154">
        <v>0</v>
      </c>
    </row>
    <row r="483" spans="1:8" ht="18" hidden="1" customHeight="1" outlineLevel="1">
      <c r="A483" s="3" t="s">
        <v>220</v>
      </c>
      <c r="B483" s="148"/>
      <c r="C483" s="149">
        <v>0</v>
      </c>
      <c r="D483" s="149">
        <v>0</v>
      </c>
      <c r="E483" s="149">
        <v>0</v>
      </c>
      <c r="F483" s="150">
        <v>0</v>
      </c>
      <c r="G483" s="150">
        <v>0</v>
      </c>
      <c r="H483" s="151">
        <v>0</v>
      </c>
    </row>
    <row r="484" spans="1:8" ht="18" customHeight="1" collapsed="1">
      <c r="A484" s="3"/>
      <c r="B484" s="148" t="s">
        <v>369</v>
      </c>
      <c r="C484" s="152">
        <f t="shared" ref="C484:H484" si="18">SUM(C460:C483)</f>
        <v>1</v>
      </c>
      <c r="D484" s="152">
        <f t="shared" si="18"/>
        <v>1</v>
      </c>
      <c r="E484" s="152">
        <f t="shared" si="18"/>
        <v>0</v>
      </c>
      <c r="F484" s="153">
        <f t="shared" si="18"/>
        <v>0</v>
      </c>
      <c r="G484" s="153">
        <f t="shared" si="18"/>
        <v>14312.5</v>
      </c>
      <c r="H484" s="154">
        <f t="shared" si="18"/>
        <v>0</v>
      </c>
    </row>
    <row r="485" spans="1:8" ht="18" hidden="1" customHeight="1" outlineLevel="1">
      <c r="A485" s="3" t="s">
        <v>273</v>
      </c>
      <c r="B485" s="148"/>
      <c r="C485" s="149">
        <v>0</v>
      </c>
      <c r="D485" s="149">
        <v>0</v>
      </c>
      <c r="E485" s="149">
        <v>0</v>
      </c>
      <c r="F485" s="150">
        <v>0</v>
      </c>
      <c r="G485" s="150">
        <v>0</v>
      </c>
      <c r="H485" s="151">
        <v>0</v>
      </c>
    </row>
    <row r="486" spans="1:8" ht="18" hidden="1" customHeight="1" outlineLevel="1">
      <c r="A486" s="3" t="s">
        <v>203</v>
      </c>
      <c r="B486" s="148"/>
      <c r="C486" s="149">
        <v>1</v>
      </c>
      <c r="D486" s="149">
        <v>1</v>
      </c>
      <c r="E486" s="149">
        <v>0</v>
      </c>
      <c r="F486" s="150">
        <v>0</v>
      </c>
      <c r="G486" s="150">
        <v>71</v>
      </c>
      <c r="H486" s="151">
        <v>0</v>
      </c>
    </row>
    <row r="487" spans="1:8" ht="18" hidden="1" customHeight="1" outlineLevel="1">
      <c r="A487" s="3" t="s">
        <v>204</v>
      </c>
      <c r="B487" s="148"/>
      <c r="C487" s="149">
        <v>1</v>
      </c>
      <c r="D487" s="149">
        <v>0</v>
      </c>
      <c r="E487" s="149">
        <v>0</v>
      </c>
      <c r="F487" s="150">
        <v>0</v>
      </c>
      <c r="G487" s="150">
        <v>5039</v>
      </c>
      <c r="H487" s="151">
        <v>0</v>
      </c>
    </row>
    <row r="488" spans="1:8" ht="18" hidden="1" customHeight="1" outlineLevel="1">
      <c r="A488" s="3" t="s">
        <v>267</v>
      </c>
      <c r="B488" s="148"/>
      <c r="C488" s="149">
        <v>0</v>
      </c>
      <c r="D488" s="149">
        <v>0</v>
      </c>
      <c r="E488" s="149">
        <v>0</v>
      </c>
      <c r="F488" s="150">
        <v>0</v>
      </c>
      <c r="G488" s="150">
        <v>0</v>
      </c>
      <c r="H488" s="151">
        <v>0</v>
      </c>
    </row>
    <row r="489" spans="1:8" ht="18" hidden="1" customHeight="1" outlineLevel="1">
      <c r="A489" s="3" t="s">
        <v>274</v>
      </c>
      <c r="B489" s="148"/>
      <c r="C489" s="149">
        <v>0</v>
      </c>
      <c r="D489" s="149">
        <v>0</v>
      </c>
      <c r="E489" s="149">
        <v>0</v>
      </c>
      <c r="F489" s="150">
        <v>0</v>
      </c>
      <c r="G489" s="150">
        <v>0</v>
      </c>
      <c r="H489" s="151">
        <v>0</v>
      </c>
    </row>
    <row r="490" spans="1:8" ht="18" hidden="1" customHeight="1" outlineLevel="1">
      <c r="A490" s="3" t="s">
        <v>275</v>
      </c>
      <c r="B490" s="148"/>
      <c r="C490" s="149">
        <v>0</v>
      </c>
      <c r="D490" s="149">
        <v>0</v>
      </c>
      <c r="E490" s="149">
        <v>0</v>
      </c>
      <c r="F490" s="150">
        <v>0</v>
      </c>
      <c r="G490" s="150">
        <v>0</v>
      </c>
      <c r="H490" s="151">
        <v>0</v>
      </c>
    </row>
    <row r="491" spans="1:8" ht="18" hidden="1" customHeight="1" outlineLevel="1">
      <c r="A491" s="3" t="s">
        <v>205</v>
      </c>
      <c r="B491" s="148"/>
      <c r="C491" s="149">
        <v>0</v>
      </c>
      <c r="D491" s="149">
        <v>0</v>
      </c>
      <c r="E491" s="149">
        <v>0</v>
      </c>
      <c r="F491" s="150">
        <v>0</v>
      </c>
      <c r="G491" s="150">
        <v>0</v>
      </c>
      <c r="H491" s="151">
        <v>0</v>
      </c>
    </row>
    <row r="492" spans="1:8" ht="18" hidden="1" customHeight="1" outlineLevel="1">
      <c r="A492" s="3" t="s">
        <v>206</v>
      </c>
      <c r="B492" s="148"/>
      <c r="C492" s="149">
        <v>0</v>
      </c>
      <c r="D492" s="149">
        <v>0</v>
      </c>
      <c r="E492" s="149">
        <v>0</v>
      </c>
      <c r="F492" s="150">
        <v>0</v>
      </c>
      <c r="G492" s="150">
        <v>0</v>
      </c>
      <c r="H492" s="151">
        <v>0</v>
      </c>
    </row>
    <row r="493" spans="1:8" ht="18" hidden="1" customHeight="1" outlineLevel="1">
      <c r="A493" s="3" t="s">
        <v>268</v>
      </c>
      <c r="B493" s="148"/>
      <c r="C493" s="149">
        <v>0</v>
      </c>
      <c r="D493" s="149">
        <v>0</v>
      </c>
      <c r="E493" s="149">
        <v>0</v>
      </c>
      <c r="F493" s="150">
        <v>0</v>
      </c>
      <c r="G493" s="150">
        <v>0</v>
      </c>
      <c r="H493" s="151">
        <v>0</v>
      </c>
    </row>
    <row r="494" spans="1:8" ht="18" hidden="1" customHeight="1" outlineLevel="1">
      <c r="A494" s="3" t="s">
        <v>207</v>
      </c>
      <c r="B494" s="148"/>
      <c r="C494" s="149">
        <v>0</v>
      </c>
      <c r="D494" s="149">
        <v>0</v>
      </c>
      <c r="E494" s="149">
        <v>0</v>
      </c>
      <c r="F494" s="150">
        <v>0</v>
      </c>
      <c r="G494" s="150">
        <v>0</v>
      </c>
      <c r="H494" s="151">
        <v>0</v>
      </c>
    </row>
    <row r="495" spans="1:8" ht="18" hidden="1" customHeight="1" outlineLevel="1">
      <c r="A495" s="3" t="s">
        <v>270</v>
      </c>
      <c r="B495" s="148"/>
      <c r="C495" s="149">
        <v>0</v>
      </c>
      <c r="D495" s="149">
        <v>0</v>
      </c>
      <c r="E495" s="149">
        <v>0</v>
      </c>
      <c r="F495" s="150">
        <v>0</v>
      </c>
      <c r="G495" s="150">
        <v>0</v>
      </c>
      <c r="H495" s="151">
        <v>0</v>
      </c>
    </row>
    <row r="496" spans="1:8" ht="18" hidden="1" customHeight="1" outlineLevel="1">
      <c r="A496" s="3" t="s">
        <v>208</v>
      </c>
      <c r="B496" s="148"/>
      <c r="C496" s="149">
        <v>0</v>
      </c>
      <c r="D496" s="149">
        <v>0</v>
      </c>
      <c r="E496" s="149">
        <v>0</v>
      </c>
      <c r="F496" s="150">
        <v>0</v>
      </c>
      <c r="G496" s="150">
        <v>0</v>
      </c>
      <c r="H496" s="151">
        <v>0</v>
      </c>
    </row>
    <row r="497" spans="1:8" ht="18" hidden="1" customHeight="1" outlineLevel="1">
      <c r="A497" s="3" t="s">
        <v>209</v>
      </c>
      <c r="B497" s="148"/>
      <c r="C497" s="149">
        <v>0</v>
      </c>
      <c r="D497" s="149">
        <v>0</v>
      </c>
      <c r="E497" s="149">
        <v>0</v>
      </c>
      <c r="F497" s="150">
        <v>0</v>
      </c>
      <c r="G497" s="150">
        <v>0</v>
      </c>
      <c r="H497" s="151">
        <v>0</v>
      </c>
    </row>
    <row r="498" spans="1:8" ht="18" hidden="1" customHeight="1" outlineLevel="1">
      <c r="A498" s="3" t="s">
        <v>454</v>
      </c>
      <c r="B498" s="148"/>
      <c r="C498" s="149">
        <v>0</v>
      </c>
      <c r="D498" s="149">
        <v>0</v>
      </c>
      <c r="E498" s="149">
        <v>0</v>
      </c>
      <c r="F498" s="150">
        <v>0</v>
      </c>
      <c r="G498" s="150">
        <v>0</v>
      </c>
      <c r="H498" s="151">
        <v>0</v>
      </c>
    </row>
    <row r="499" spans="1:8" ht="18" hidden="1" customHeight="1" outlineLevel="1">
      <c r="A499" s="3" t="s">
        <v>211</v>
      </c>
      <c r="B499" s="148"/>
      <c r="C499" s="149">
        <v>0</v>
      </c>
      <c r="D499" s="149">
        <v>0</v>
      </c>
      <c r="E499" s="149">
        <v>0</v>
      </c>
      <c r="F499" s="150">
        <v>0</v>
      </c>
      <c r="G499" s="150">
        <v>0</v>
      </c>
      <c r="H499" s="151">
        <v>0</v>
      </c>
    </row>
    <row r="500" spans="1:8" ht="18" hidden="1" customHeight="1" outlineLevel="1">
      <c r="A500" s="3" t="s">
        <v>212</v>
      </c>
      <c r="B500" s="148"/>
      <c r="C500" s="149">
        <v>0</v>
      </c>
      <c r="D500" s="149">
        <v>0</v>
      </c>
      <c r="E500" s="149">
        <v>0</v>
      </c>
      <c r="F500" s="150">
        <v>0</v>
      </c>
      <c r="G500" s="150">
        <v>0</v>
      </c>
      <c r="H500" s="151">
        <v>0</v>
      </c>
    </row>
    <row r="501" spans="1:8" ht="18" hidden="1" customHeight="1" outlineLevel="1">
      <c r="A501" s="3" t="s">
        <v>213</v>
      </c>
      <c r="B501" s="148"/>
      <c r="C501" s="149">
        <v>0</v>
      </c>
      <c r="D501" s="149">
        <v>0</v>
      </c>
      <c r="E501" s="149">
        <v>0</v>
      </c>
      <c r="F501" s="150">
        <v>0</v>
      </c>
      <c r="G501" s="150">
        <v>0</v>
      </c>
      <c r="H501" s="151">
        <v>0</v>
      </c>
    </row>
    <row r="502" spans="1:8" ht="18" hidden="1" customHeight="1" outlineLevel="1">
      <c r="A502" s="3" t="s">
        <v>214</v>
      </c>
      <c r="B502" s="148"/>
      <c r="C502" s="149">
        <v>0</v>
      </c>
      <c r="D502" s="149">
        <v>0</v>
      </c>
      <c r="E502" s="149">
        <v>0</v>
      </c>
      <c r="F502" s="150">
        <v>0</v>
      </c>
      <c r="G502" s="150">
        <v>0</v>
      </c>
      <c r="H502" s="151">
        <v>0</v>
      </c>
    </row>
    <row r="503" spans="1:8" ht="18" hidden="1" customHeight="1" outlineLevel="1">
      <c r="A503" s="3" t="s">
        <v>269</v>
      </c>
      <c r="B503" s="148"/>
      <c r="C503" s="149">
        <v>0</v>
      </c>
      <c r="D503" s="149">
        <v>0</v>
      </c>
      <c r="E503" s="149">
        <v>0</v>
      </c>
      <c r="F503" s="150">
        <v>0</v>
      </c>
      <c r="G503" s="150">
        <v>0</v>
      </c>
      <c r="H503" s="151">
        <v>0</v>
      </c>
    </row>
    <row r="504" spans="1:8" ht="18" hidden="1" customHeight="1" outlineLevel="1">
      <c r="A504" s="3" t="s">
        <v>455</v>
      </c>
      <c r="B504" s="148"/>
      <c r="C504" s="149">
        <v>0</v>
      </c>
      <c r="D504" s="149">
        <v>0</v>
      </c>
      <c r="E504" s="149">
        <v>0</v>
      </c>
      <c r="F504" s="150">
        <v>0</v>
      </c>
      <c r="G504" s="150">
        <v>0</v>
      </c>
      <c r="H504" s="151">
        <v>0</v>
      </c>
    </row>
    <row r="505" spans="1:8" ht="18" hidden="1" customHeight="1" outlineLevel="1">
      <c r="A505" s="3" t="s">
        <v>217</v>
      </c>
      <c r="B505" s="148"/>
      <c r="C505" s="149">
        <v>0</v>
      </c>
      <c r="D505" s="149">
        <v>0</v>
      </c>
      <c r="E505" s="149">
        <v>0</v>
      </c>
      <c r="F505" s="150">
        <v>0</v>
      </c>
      <c r="G505" s="150">
        <v>0</v>
      </c>
      <c r="H505" s="151">
        <v>0</v>
      </c>
    </row>
    <row r="506" spans="1:8" ht="18" hidden="1" customHeight="1" outlineLevel="1">
      <c r="A506" s="3" t="s">
        <v>218</v>
      </c>
      <c r="B506" s="148"/>
      <c r="C506" s="149">
        <v>1</v>
      </c>
      <c r="D506" s="149">
        <v>0</v>
      </c>
      <c r="E506" s="149">
        <v>0</v>
      </c>
      <c r="F506" s="150">
        <v>0</v>
      </c>
      <c r="G506" s="150">
        <v>0</v>
      </c>
      <c r="H506" s="151">
        <v>0</v>
      </c>
    </row>
    <row r="507" spans="1:8" ht="18" hidden="1" customHeight="1" outlineLevel="1">
      <c r="A507" s="3" t="s">
        <v>219</v>
      </c>
      <c r="B507" s="148"/>
      <c r="C507" s="149">
        <v>0</v>
      </c>
      <c r="D507" s="149">
        <v>0</v>
      </c>
      <c r="E507" s="149">
        <v>0</v>
      </c>
      <c r="F507" s="150">
        <v>0</v>
      </c>
      <c r="G507" s="150">
        <v>0</v>
      </c>
      <c r="H507" s="151">
        <v>0</v>
      </c>
    </row>
    <row r="508" spans="1:8" ht="18" hidden="1" customHeight="1" outlineLevel="1">
      <c r="A508" s="3" t="s">
        <v>220</v>
      </c>
      <c r="B508" s="148"/>
      <c r="C508" s="149">
        <v>0</v>
      </c>
      <c r="D508" s="149">
        <v>0</v>
      </c>
      <c r="E508" s="149">
        <v>0</v>
      </c>
      <c r="F508" s="150">
        <v>0</v>
      </c>
      <c r="G508" s="150">
        <v>0</v>
      </c>
      <c r="H508" s="151">
        <v>0</v>
      </c>
    </row>
    <row r="509" spans="1:8" ht="18" customHeight="1" collapsed="1">
      <c r="A509" s="3"/>
      <c r="B509" s="148" t="s">
        <v>370</v>
      </c>
      <c r="C509" s="152">
        <f t="shared" ref="C509:H509" si="19">SUM(C485:C508)</f>
        <v>3</v>
      </c>
      <c r="D509" s="152">
        <f t="shared" si="19"/>
        <v>1</v>
      </c>
      <c r="E509" s="152">
        <f t="shared" si="19"/>
        <v>0</v>
      </c>
      <c r="F509" s="153">
        <f t="shared" si="19"/>
        <v>0</v>
      </c>
      <c r="G509" s="153">
        <f t="shared" si="19"/>
        <v>5110</v>
      </c>
      <c r="H509" s="154">
        <f t="shared" si="19"/>
        <v>0</v>
      </c>
    </row>
    <row r="510" spans="1:8" ht="18" hidden="1" customHeight="1" outlineLevel="1">
      <c r="A510" s="3" t="s">
        <v>273</v>
      </c>
      <c r="B510" s="148"/>
      <c r="C510" s="149">
        <v>0</v>
      </c>
      <c r="D510" s="149">
        <v>0</v>
      </c>
      <c r="E510" s="149">
        <v>0</v>
      </c>
      <c r="F510" s="150">
        <v>0</v>
      </c>
      <c r="G510" s="150">
        <v>0</v>
      </c>
      <c r="H510" s="151">
        <v>0</v>
      </c>
    </row>
    <row r="511" spans="1:8" ht="18" hidden="1" customHeight="1" outlineLevel="1">
      <c r="A511" s="3" t="s">
        <v>203</v>
      </c>
      <c r="B511" s="148"/>
      <c r="C511" s="149">
        <v>1</v>
      </c>
      <c r="D511" s="149">
        <v>0</v>
      </c>
      <c r="E511" s="149">
        <v>0</v>
      </c>
      <c r="F511" s="150">
        <v>0</v>
      </c>
      <c r="G511" s="150">
        <v>0</v>
      </c>
      <c r="H511" s="151">
        <v>0</v>
      </c>
    </row>
    <row r="512" spans="1:8" ht="18" hidden="1" customHeight="1" outlineLevel="1">
      <c r="A512" s="3" t="s">
        <v>204</v>
      </c>
      <c r="B512" s="148"/>
      <c r="C512" s="149">
        <v>0</v>
      </c>
      <c r="D512" s="149">
        <v>0</v>
      </c>
      <c r="E512" s="149">
        <v>0</v>
      </c>
      <c r="F512" s="150">
        <v>0</v>
      </c>
      <c r="G512" s="150">
        <v>0</v>
      </c>
      <c r="H512" s="151">
        <v>0</v>
      </c>
    </row>
    <row r="513" spans="1:8" ht="18" hidden="1" customHeight="1" outlineLevel="1">
      <c r="A513" s="3" t="s">
        <v>267</v>
      </c>
      <c r="B513" s="148"/>
      <c r="C513" s="149">
        <v>0</v>
      </c>
      <c r="D513" s="149">
        <v>0</v>
      </c>
      <c r="E513" s="149">
        <v>0</v>
      </c>
      <c r="F513" s="150">
        <v>0</v>
      </c>
      <c r="G513" s="150">
        <v>0</v>
      </c>
      <c r="H513" s="151">
        <v>0</v>
      </c>
    </row>
    <row r="514" spans="1:8" ht="18" hidden="1" customHeight="1" outlineLevel="1">
      <c r="A514" s="3" t="s">
        <v>274</v>
      </c>
      <c r="B514" s="148"/>
      <c r="C514" s="149">
        <v>0</v>
      </c>
      <c r="D514" s="149">
        <v>0</v>
      </c>
      <c r="E514" s="149">
        <v>0</v>
      </c>
      <c r="F514" s="150">
        <v>0</v>
      </c>
      <c r="G514" s="150">
        <v>0</v>
      </c>
      <c r="H514" s="151">
        <v>0</v>
      </c>
    </row>
    <row r="515" spans="1:8" ht="18" hidden="1" customHeight="1" outlineLevel="1">
      <c r="A515" s="3" t="s">
        <v>275</v>
      </c>
      <c r="B515" s="148"/>
      <c r="C515" s="149">
        <v>0</v>
      </c>
      <c r="D515" s="149">
        <v>0</v>
      </c>
      <c r="E515" s="149">
        <v>0</v>
      </c>
      <c r="F515" s="150">
        <v>0</v>
      </c>
      <c r="G515" s="150">
        <v>0</v>
      </c>
      <c r="H515" s="151">
        <v>0</v>
      </c>
    </row>
    <row r="516" spans="1:8" ht="18" hidden="1" customHeight="1" outlineLevel="1">
      <c r="A516" s="3" t="s">
        <v>205</v>
      </c>
      <c r="B516" s="148"/>
      <c r="C516" s="149">
        <v>0</v>
      </c>
      <c r="D516" s="149">
        <v>0</v>
      </c>
      <c r="E516" s="149">
        <v>0</v>
      </c>
      <c r="F516" s="150">
        <v>0</v>
      </c>
      <c r="G516" s="150">
        <v>0</v>
      </c>
      <c r="H516" s="151">
        <v>0</v>
      </c>
    </row>
    <row r="517" spans="1:8" ht="18" hidden="1" customHeight="1" outlineLevel="1">
      <c r="A517" s="3" t="s">
        <v>206</v>
      </c>
      <c r="B517" s="148"/>
      <c r="C517" s="149">
        <v>0</v>
      </c>
      <c r="D517" s="149">
        <v>0</v>
      </c>
      <c r="E517" s="149">
        <v>0</v>
      </c>
      <c r="F517" s="150">
        <v>0</v>
      </c>
      <c r="G517" s="150">
        <v>0</v>
      </c>
      <c r="H517" s="151">
        <v>0</v>
      </c>
    </row>
    <row r="518" spans="1:8" ht="18" hidden="1" customHeight="1" outlineLevel="1">
      <c r="A518" s="3" t="s">
        <v>268</v>
      </c>
      <c r="B518" s="148"/>
      <c r="C518" s="149">
        <v>0</v>
      </c>
      <c r="D518" s="149">
        <v>0</v>
      </c>
      <c r="E518" s="149">
        <v>0</v>
      </c>
      <c r="F518" s="150">
        <v>0</v>
      </c>
      <c r="G518" s="150">
        <v>0</v>
      </c>
      <c r="H518" s="151">
        <v>0</v>
      </c>
    </row>
    <row r="519" spans="1:8" ht="18" hidden="1" customHeight="1" outlineLevel="1">
      <c r="A519" s="3" t="s">
        <v>207</v>
      </c>
      <c r="B519" s="148"/>
      <c r="C519" s="149">
        <v>0</v>
      </c>
      <c r="D519" s="149">
        <v>0</v>
      </c>
      <c r="E519" s="149">
        <v>0</v>
      </c>
      <c r="F519" s="150">
        <v>0</v>
      </c>
      <c r="G519" s="150">
        <v>0</v>
      </c>
      <c r="H519" s="151">
        <v>0</v>
      </c>
    </row>
    <row r="520" spans="1:8" ht="18" hidden="1" customHeight="1" outlineLevel="1">
      <c r="A520" s="3" t="s">
        <v>270</v>
      </c>
      <c r="B520" s="148"/>
      <c r="C520" s="149">
        <v>0</v>
      </c>
      <c r="D520" s="149">
        <v>0</v>
      </c>
      <c r="E520" s="149">
        <v>0</v>
      </c>
      <c r="F520" s="150">
        <v>0</v>
      </c>
      <c r="G520" s="150">
        <v>0</v>
      </c>
      <c r="H520" s="151">
        <v>0</v>
      </c>
    </row>
    <row r="521" spans="1:8" ht="18" hidden="1" customHeight="1" outlineLevel="1">
      <c r="A521" s="3" t="s">
        <v>208</v>
      </c>
      <c r="B521" s="148"/>
      <c r="C521" s="149">
        <v>0</v>
      </c>
      <c r="D521" s="149">
        <v>0</v>
      </c>
      <c r="E521" s="149">
        <v>0</v>
      </c>
      <c r="F521" s="150">
        <v>0</v>
      </c>
      <c r="G521" s="150">
        <v>0</v>
      </c>
      <c r="H521" s="151">
        <v>0</v>
      </c>
    </row>
    <row r="522" spans="1:8" ht="18" hidden="1" customHeight="1" outlineLevel="1">
      <c r="A522" s="3" t="s">
        <v>209</v>
      </c>
      <c r="B522" s="148"/>
      <c r="C522" s="149">
        <v>0</v>
      </c>
      <c r="D522" s="149">
        <v>0</v>
      </c>
      <c r="E522" s="149">
        <v>0</v>
      </c>
      <c r="F522" s="150">
        <v>0</v>
      </c>
      <c r="G522" s="150">
        <v>0</v>
      </c>
      <c r="H522" s="151">
        <v>0</v>
      </c>
    </row>
    <row r="523" spans="1:8" ht="18" hidden="1" customHeight="1" outlineLevel="1">
      <c r="A523" s="3" t="s">
        <v>454</v>
      </c>
      <c r="B523" s="148"/>
      <c r="C523" s="149">
        <v>0</v>
      </c>
      <c r="D523" s="149">
        <v>0</v>
      </c>
      <c r="E523" s="149">
        <v>0</v>
      </c>
      <c r="F523" s="150">
        <v>0</v>
      </c>
      <c r="G523" s="150">
        <v>0</v>
      </c>
      <c r="H523" s="151">
        <v>0</v>
      </c>
    </row>
    <row r="524" spans="1:8" ht="18" hidden="1" customHeight="1" outlineLevel="1">
      <c r="A524" s="3" t="s">
        <v>211</v>
      </c>
      <c r="B524" s="148"/>
      <c r="C524" s="149">
        <v>0</v>
      </c>
      <c r="D524" s="149">
        <v>0</v>
      </c>
      <c r="E524" s="149">
        <v>0</v>
      </c>
      <c r="F524" s="150">
        <v>0</v>
      </c>
      <c r="G524" s="150">
        <v>0</v>
      </c>
      <c r="H524" s="151">
        <v>0</v>
      </c>
    </row>
    <row r="525" spans="1:8" ht="18" hidden="1" customHeight="1" outlineLevel="1">
      <c r="A525" s="3" t="s">
        <v>212</v>
      </c>
      <c r="B525" s="148"/>
      <c r="C525" s="149">
        <v>0</v>
      </c>
      <c r="D525" s="149">
        <v>0</v>
      </c>
      <c r="E525" s="149">
        <v>0</v>
      </c>
      <c r="F525" s="150">
        <v>0</v>
      </c>
      <c r="G525" s="150">
        <v>0</v>
      </c>
      <c r="H525" s="151">
        <v>0</v>
      </c>
    </row>
    <row r="526" spans="1:8" ht="18" hidden="1" customHeight="1" outlineLevel="1">
      <c r="A526" s="3" t="s">
        <v>213</v>
      </c>
      <c r="B526" s="148"/>
      <c r="C526" s="149">
        <v>0</v>
      </c>
      <c r="D526" s="149">
        <v>0</v>
      </c>
      <c r="E526" s="149">
        <v>0</v>
      </c>
      <c r="F526" s="150">
        <v>0</v>
      </c>
      <c r="G526" s="150">
        <v>0</v>
      </c>
      <c r="H526" s="151">
        <v>0</v>
      </c>
    </row>
    <row r="527" spans="1:8" ht="18" hidden="1" customHeight="1" outlineLevel="1">
      <c r="A527" s="3" t="s">
        <v>214</v>
      </c>
      <c r="B527" s="148"/>
      <c r="C527" s="149">
        <v>0</v>
      </c>
      <c r="D527" s="149">
        <v>0</v>
      </c>
      <c r="E527" s="149">
        <v>0</v>
      </c>
      <c r="F527" s="150">
        <v>0</v>
      </c>
      <c r="G527" s="150">
        <v>0</v>
      </c>
      <c r="H527" s="151">
        <v>0</v>
      </c>
    </row>
    <row r="528" spans="1:8" ht="18" hidden="1" customHeight="1" outlineLevel="1">
      <c r="A528" s="3" t="s">
        <v>269</v>
      </c>
      <c r="B528" s="148"/>
      <c r="C528" s="149">
        <v>0</v>
      </c>
      <c r="D528" s="149">
        <v>0</v>
      </c>
      <c r="E528" s="149">
        <v>0</v>
      </c>
      <c r="F528" s="150">
        <v>0</v>
      </c>
      <c r="G528" s="150">
        <v>0</v>
      </c>
      <c r="H528" s="151">
        <v>0</v>
      </c>
    </row>
    <row r="529" spans="1:8" ht="18" hidden="1" customHeight="1" outlineLevel="1">
      <c r="A529" s="3" t="s">
        <v>455</v>
      </c>
      <c r="B529" s="148"/>
      <c r="C529" s="149">
        <v>0</v>
      </c>
      <c r="D529" s="149">
        <v>0</v>
      </c>
      <c r="E529" s="149">
        <v>0</v>
      </c>
      <c r="F529" s="150">
        <v>0</v>
      </c>
      <c r="G529" s="150">
        <v>0</v>
      </c>
      <c r="H529" s="151">
        <v>0</v>
      </c>
    </row>
    <row r="530" spans="1:8" ht="18" hidden="1" customHeight="1" outlineLevel="1">
      <c r="A530" s="3" t="s">
        <v>217</v>
      </c>
      <c r="B530" s="148"/>
      <c r="C530" s="149">
        <v>0</v>
      </c>
      <c r="D530" s="149">
        <v>0</v>
      </c>
      <c r="E530" s="149">
        <v>0</v>
      </c>
      <c r="F530" s="150">
        <v>0</v>
      </c>
      <c r="G530" s="150">
        <v>0</v>
      </c>
      <c r="H530" s="151">
        <v>0</v>
      </c>
    </row>
    <row r="531" spans="1:8" ht="18" hidden="1" customHeight="1" outlineLevel="1">
      <c r="A531" s="3" t="s">
        <v>218</v>
      </c>
      <c r="B531" s="148"/>
      <c r="C531" s="149">
        <v>1</v>
      </c>
      <c r="D531" s="149">
        <v>0</v>
      </c>
      <c r="E531" s="149">
        <v>0</v>
      </c>
      <c r="F531" s="150">
        <v>0</v>
      </c>
      <c r="G531" s="150">
        <v>0</v>
      </c>
      <c r="H531" s="151">
        <v>0</v>
      </c>
    </row>
    <row r="532" spans="1:8" ht="18" hidden="1" customHeight="1" outlineLevel="1">
      <c r="A532" s="3" t="s">
        <v>219</v>
      </c>
      <c r="B532" s="148"/>
      <c r="C532" s="149">
        <v>0</v>
      </c>
      <c r="D532" s="149">
        <v>0</v>
      </c>
      <c r="E532" s="149">
        <v>0</v>
      </c>
      <c r="F532" s="150">
        <v>0</v>
      </c>
      <c r="G532" s="150">
        <v>0</v>
      </c>
      <c r="H532" s="151">
        <v>0</v>
      </c>
    </row>
    <row r="533" spans="1:8" ht="18" hidden="1" customHeight="1" outlineLevel="1">
      <c r="A533" s="3" t="s">
        <v>220</v>
      </c>
      <c r="B533" s="148"/>
      <c r="C533" s="149">
        <v>0</v>
      </c>
      <c r="D533" s="149">
        <v>0</v>
      </c>
      <c r="E533" s="149">
        <v>0</v>
      </c>
      <c r="F533" s="150">
        <v>0</v>
      </c>
      <c r="G533" s="150">
        <v>0</v>
      </c>
      <c r="H533" s="151">
        <v>0</v>
      </c>
    </row>
    <row r="534" spans="1:8" ht="18" customHeight="1" collapsed="1">
      <c r="A534" s="3"/>
      <c r="B534" s="148" t="s">
        <v>371</v>
      </c>
      <c r="C534" s="152">
        <f t="shared" ref="C534:H534" si="20">SUM(C510:C533)</f>
        <v>2</v>
      </c>
      <c r="D534" s="152">
        <f t="shared" si="20"/>
        <v>0</v>
      </c>
      <c r="E534" s="152">
        <f t="shared" si="20"/>
        <v>0</v>
      </c>
      <c r="F534" s="153">
        <f t="shared" si="20"/>
        <v>0</v>
      </c>
      <c r="G534" s="153">
        <f t="shared" si="20"/>
        <v>0</v>
      </c>
      <c r="H534" s="154">
        <f t="shared" si="20"/>
        <v>0</v>
      </c>
    </row>
    <row r="535" spans="1:8" ht="18" hidden="1" customHeight="1" outlineLevel="1">
      <c r="A535" s="3" t="s">
        <v>273</v>
      </c>
      <c r="B535" s="148"/>
      <c r="C535" s="149">
        <v>0</v>
      </c>
      <c r="D535" s="149">
        <v>0</v>
      </c>
      <c r="E535" s="149">
        <v>0</v>
      </c>
      <c r="F535" s="150">
        <v>0</v>
      </c>
      <c r="G535" s="150">
        <v>0</v>
      </c>
      <c r="H535" s="151">
        <v>0</v>
      </c>
    </row>
    <row r="536" spans="1:8" ht="18" hidden="1" customHeight="1" outlineLevel="1">
      <c r="A536" s="3" t="s">
        <v>203</v>
      </c>
      <c r="B536" s="148"/>
      <c r="C536" s="149">
        <v>1</v>
      </c>
      <c r="D536" s="149">
        <v>0</v>
      </c>
      <c r="E536" s="149">
        <v>0</v>
      </c>
      <c r="F536" s="150">
        <v>0</v>
      </c>
      <c r="G536" s="150">
        <v>0</v>
      </c>
      <c r="H536" s="151">
        <v>0</v>
      </c>
    </row>
    <row r="537" spans="1:8" ht="18" hidden="1" customHeight="1" outlineLevel="1">
      <c r="A537" s="3" t="s">
        <v>204</v>
      </c>
      <c r="B537" s="148"/>
      <c r="C537" s="149">
        <v>0</v>
      </c>
      <c r="D537" s="149">
        <v>0</v>
      </c>
      <c r="E537" s="149">
        <v>0</v>
      </c>
      <c r="F537" s="150">
        <v>0</v>
      </c>
      <c r="G537" s="150">
        <v>0</v>
      </c>
      <c r="H537" s="151">
        <v>0</v>
      </c>
    </row>
    <row r="538" spans="1:8" ht="18" hidden="1" customHeight="1" outlineLevel="1">
      <c r="A538" s="3" t="s">
        <v>267</v>
      </c>
      <c r="B538" s="148"/>
      <c r="C538" s="149">
        <v>0</v>
      </c>
      <c r="D538" s="149">
        <v>0</v>
      </c>
      <c r="E538" s="149">
        <v>0</v>
      </c>
      <c r="F538" s="150">
        <v>0</v>
      </c>
      <c r="G538" s="150">
        <v>0</v>
      </c>
      <c r="H538" s="151">
        <v>0</v>
      </c>
    </row>
    <row r="539" spans="1:8" ht="18" hidden="1" customHeight="1" outlineLevel="1">
      <c r="A539" s="3" t="s">
        <v>274</v>
      </c>
      <c r="B539" s="148"/>
      <c r="C539" s="149">
        <v>0</v>
      </c>
      <c r="D539" s="149">
        <v>0</v>
      </c>
      <c r="E539" s="149">
        <v>0</v>
      </c>
      <c r="F539" s="150">
        <v>0</v>
      </c>
      <c r="G539" s="150">
        <v>0</v>
      </c>
      <c r="H539" s="151">
        <v>0</v>
      </c>
    </row>
    <row r="540" spans="1:8" ht="18" hidden="1" customHeight="1" outlineLevel="1">
      <c r="A540" s="3" t="s">
        <v>275</v>
      </c>
      <c r="B540" s="148"/>
      <c r="C540" s="149">
        <v>0</v>
      </c>
      <c r="D540" s="149">
        <v>0</v>
      </c>
      <c r="E540" s="149">
        <v>0</v>
      </c>
      <c r="F540" s="150">
        <v>0</v>
      </c>
      <c r="G540" s="150">
        <v>0</v>
      </c>
      <c r="H540" s="151">
        <v>0</v>
      </c>
    </row>
    <row r="541" spans="1:8" ht="18" hidden="1" customHeight="1" outlineLevel="1">
      <c r="A541" s="3" t="s">
        <v>205</v>
      </c>
      <c r="B541" s="148"/>
      <c r="C541" s="149">
        <v>0</v>
      </c>
      <c r="D541" s="149">
        <v>0</v>
      </c>
      <c r="E541" s="149">
        <v>0</v>
      </c>
      <c r="F541" s="150">
        <v>0</v>
      </c>
      <c r="G541" s="150">
        <v>0</v>
      </c>
      <c r="H541" s="151">
        <v>0</v>
      </c>
    </row>
    <row r="542" spans="1:8" ht="18" hidden="1" customHeight="1" outlineLevel="1">
      <c r="A542" s="3" t="s">
        <v>206</v>
      </c>
      <c r="B542" s="148"/>
      <c r="C542" s="149">
        <v>1</v>
      </c>
      <c r="D542" s="149">
        <v>0</v>
      </c>
      <c r="E542" s="149">
        <v>0</v>
      </c>
      <c r="F542" s="150">
        <v>0</v>
      </c>
      <c r="G542" s="150">
        <v>0</v>
      </c>
      <c r="H542" s="151">
        <v>0</v>
      </c>
    </row>
    <row r="543" spans="1:8" ht="18" hidden="1" customHeight="1" outlineLevel="1">
      <c r="A543" s="3" t="s">
        <v>268</v>
      </c>
      <c r="B543" s="148"/>
      <c r="C543" s="149">
        <v>0</v>
      </c>
      <c r="D543" s="149">
        <v>0</v>
      </c>
      <c r="E543" s="149">
        <v>0</v>
      </c>
      <c r="F543" s="150">
        <v>0</v>
      </c>
      <c r="G543" s="150">
        <v>0</v>
      </c>
      <c r="H543" s="151">
        <v>0</v>
      </c>
    </row>
    <row r="544" spans="1:8" ht="18" hidden="1" customHeight="1" outlineLevel="1">
      <c r="A544" s="3" t="s">
        <v>207</v>
      </c>
      <c r="B544" s="148"/>
      <c r="C544" s="149">
        <v>2</v>
      </c>
      <c r="D544" s="149">
        <v>2</v>
      </c>
      <c r="E544" s="149">
        <v>0</v>
      </c>
      <c r="F544" s="150">
        <v>-8000</v>
      </c>
      <c r="G544" s="150">
        <v>505.9</v>
      </c>
      <c r="H544" s="151">
        <v>0</v>
      </c>
    </row>
    <row r="545" spans="1:8" ht="18" hidden="1" customHeight="1" outlineLevel="1">
      <c r="A545" s="3" t="s">
        <v>270</v>
      </c>
      <c r="B545" s="148"/>
      <c r="C545" s="149">
        <v>0</v>
      </c>
      <c r="D545" s="149">
        <v>0</v>
      </c>
      <c r="E545" s="149">
        <v>0</v>
      </c>
      <c r="F545" s="150">
        <v>0</v>
      </c>
      <c r="G545" s="150">
        <v>0</v>
      </c>
      <c r="H545" s="151">
        <v>0</v>
      </c>
    </row>
    <row r="546" spans="1:8" ht="18" hidden="1" customHeight="1" outlineLevel="1">
      <c r="A546" s="3" t="s">
        <v>208</v>
      </c>
      <c r="B546" s="148"/>
      <c r="C546" s="149">
        <v>0</v>
      </c>
      <c r="D546" s="149">
        <v>0</v>
      </c>
      <c r="E546" s="149">
        <v>0</v>
      </c>
      <c r="F546" s="150">
        <v>0</v>
      </c>
      <c r="G546" s="150">
        <v>0</v>
      </c>
      <c r="H546" s="151">
        <v>0</v>
      </c>
    </row>
    <row r="547" spans="1:8" ht="18" hidden="1" customHeight="1" outlineLevel="1">
      <c r="A547" s="3" t="s">
        <v>209</v>
      </c>
      <c r="B547" s="148"/>
      <c r="C547" s="149">
        <v>0</v>
      </c>
      <c r="D547" s="149">
        <v>0</v>
      </c>
      <c r="E547" s="149">
        <v>0</v>
      </c>
      <c r="F547" s="150">
        <v>0</v>
      </c>
      <c r="G547" s="150">
        <v>0</v>
      </c>
      <c r="H547" s="151">
        <v>0</v>
      </c>
    </row>
    <row r="548" spans="1:8" ht="18" hidden="1" customHeight="1" outlineLevel="1">
      <c r="A548" s="3" t="s">
        <v>454</v>
      </c>
      <c r="B548" s="148"/>
      <c r="C548" s="149">
        <v>0</v>
      </c>
      <c r="D548" s="149">
        <v>0</v>
      </c>
      <c r="E548" s="149">
        <v>0</v>
      </c>
      <c r="F548" s="150">
        <v>0</v>
      </c>
      <c r="G548" s="150">
        <v>0</v>
      </c>
      <c r="H548" s="151">
        <v>0</v>
      </c>
    </row>
    <row r="549" spans="1:8" ht="18" hidden="1" customHeight="1" outlineLevel="1">
      <c r="A549" s="3" t="s">
        <v>211</v>
      </c>
      <c r="B549" s="148"/>
      <c r="C549" s="149">
        <v>0</v>
      </c>
      <c r="D549" s="149">
        <v>0</v>
      </c>
      <c r="E549" s="149">
        <v>0</v>
      </c>
      <c r="F549" s="150">
        <v>0</v>
      </c>
      <c r="G549" s="150">
        <v>0</v>
      </c>
      <c r="H549" s="151">
        <v>0</v>
      </c>
    </row>
    <row r="550" spans="1:8" ht="18" hidden="1" customHeight="1" outlineLevel="1">
      <c r="A550" s="3" t="s">
        <v>212</v>
      </c>
      <c r="B550" s="148"/>
      <c r="C550" s="149">
        <v>0</v>
      </c>
      <c r="D550" s="149">
        <v>0</v>
      </c>
      <c r="E550" s="149">
        <v>0</v>
      </c>
      <c r="F550" s="150">
        <v>0</v>
      </c>
      <c r="G550" s="150">
        <v>0</v>
      </c>
      <c r="H550" s="151">
        <v>0</v>
      </c>
    </row>
    <row r="551" spans="1:8" ht="18" hidden="1" customHeight="1" outlineLevel="1">
      <c r="A551" s="3" t="s">
        <v>213</v>
      </c>
      <c r="B551" s="148"/>
      <c r="C551" s="149">
        <v>0</v>
      </c>
      <c r="D551" s="149">
        <v>0</v>
      </c>
      <c r="E551" s="149">
        <v>0</v>
      </c>
      <c r="F551" s="150">
        <v>0</v>
      </c>
      <c r="G551" s="150">
        <v>0</v>
      </c>
      <c r="H551" s="151">
        <v>0</v>
      </c>
    </row>
    <row r="552" spans="1:8" ht="18" hidden="1" customHeight="1" outlineLevel="1">
      <c r="A552" s="3" t="s">
        <v>214</v>
      </c>
      <c r="B552" s="148"/>
      <c r="C552" s="149">
        <v>0</v>
      </c>
      <c r="D552" s="149">
        <v>0</v>
      </c>
      <c r="E552" s="149">
        <v>0</v>
      </c>
      <c r="F552" s="150">
        <v>0</v>
      </c>
      <c r="G552" s="150">
        <v>0</v>
      </c>
      <c r="H552" s="151">
        <v>0</v>
      </c>
    </row>
    <row r="553" spans="1:8" ht="18" hidden="1" customHeight="1" outlineLevel="1">
      <c r="A553" s="3" t="s">
        <v>269</v>
      </c>
      <c r="B553" s="148"/>
      <c r="C553" s="149">
        <v>0</v>
      </c>
      <c r="D553" s="149">
        <v>0</v>
      </c>
      <c r="E553" s="149">
        <v>0</v>
      </c>
      <c r="F553" s="150">
        <v>0</v>
      </c>
      <c r="G553" s="150">
        <v>0</v>
      </c>
      <c r="H553" s="151">
        <v>0</v>
      </c>
    </row>
    <row r="554" spans="1:8" ht="18" hidden="1" customHeight="1" outlineLevel="1">
      <c r="A554" s="3" t="s">
        <v>455</v>
      </c>
      <c r="B554" s="148"/>
      <c r="C554" s="149">
        <v>0</v>
      </c>
      <c r="D554" s="149">
        <v>0</v>
      </c>
      <c r="E554" s="149">
        <v>0</v>
      </c>
      <c r="F554" s="150">
        <v>0</v>
      </c>
      <c r="G554" s="150">
        <v>0</v>
      </c>
      <c r="H554" s="151">
        <v>0</v>
      </c>
    </row>
    <row r="555" spans="1:8" ht="18" hidden="1" customHeight="1" outlineLevel="1">
      <c r="A555" s="3" t="s">
        <v>217</v>
      </c>
      <c r="B555" s="148"/>
      <c r="C555" s="149">
        <v>0</v>
      </c>
      <c r="D555" s="149">
        <v>0</v>
      </c>
      <c r="E555" s="149">
        <v>0</v>
      </c>
      <c r="F555" s="150">
        <v>0</v>
      </c>
      <c r="G555" s="150">
        <v>0</v>
      </c>
      <c r="H555" s="151">
        <v>0</v>
      </c>
    </row>
    <row r="556" spans="1:8" ht="18" hidden="1" customHeight="1" outlineLevel="1">
      <c r="A556" s="3" t="s">
        <v>218</v>
      </c>
      <c r="B556" s="148"/>
      <c r="C556" s="149">
        <v>1</v>
      </c>
      <c r="D556" s="149">
        <v>0</v>
      </c>
      <c r="E556" s="149">
        <v>0</v>
      </c>
      <c r="F556" s="150">
        <v>0</v>
      </c>
      <c r="G556" s="150">
        <v>0</v>
      </c>
      <c r="H556" s="151">
        <v>0</v>
      </c>
    </row>
    <row r="557" spans="1:8" ht="18" hidden="1" customHeight="1" outlineLevel="1">
      <c r="A557" s="3" t="s">
        <v>219</v>
      </c>
      <c r="B557" s="148"/>
      <c r="C557" s="149">
        <v>0</v>
      </c>
      <c r="D557" s="149">
        <v>0</v>
      </c>
      <c r="E557" s="149">
        <v>0</v>
      </c>
      <c r="F557" s="150">
        <v>0</v>
      </c>
      <c r="G557" s="150">
        <v>0</v>
      </c>
      <c r="H557" s="151">
        <v>0</v>
      </c>
    </row>
    <row r="558" spans="1:8" ht="18" hidden="1" customHeight="1" outlineLevel="1">
      <c r="A558" s="3" t="s">
        <v>220</v>
      </c>
      <c r="B558" s="148"/>
      <c r="C558" s="149">
        <v>0</v>
      </c>
      <c r="D558" s="149">
        <v>0</v>
      </c>
      <c r="E558" s="149">
        <v>0</v>
      </c>
      <c r="F558" s="150">
        <v>0</v>
      </c>
      <c r="G558" s="150">
        <v>0</v>
      </c>
      <c r="H558" s="151">
        <v>0</v>
      </c>
    </row>
    <row r="559" spans="1:8" ht="18" customHeight="1" collapsed="1">
      <c r="A559" s="3"/>
      <c r="B559" s="148" t="s">
        <v>372</v>
      </c>
      <c r="C559" s="152">
        <f t="shared" ref="C559:H559" si="21">SUM(C535:C558)</f>
        <v>5</v>
      </c>
      <c r="D559" s="152">
        <f t="shared" si="21"/>
        <v>2</v>
      </c>
      <c r="E559" s="152">
        <f t="shared" si="21"/>
        <v>0</v>
      </c>
      <c r="F559" s="153">
        <f t="shared" si="21"/>
        <v>-8000</v>
      </c>
      <c r="G559" s="153">
        <f t="shared" si="21"/>
        <v>505.9</v>
      </c>
      <c r="H559" s="154">
        <f t="shared" si="21"/>
        <v>0</v>
      </c>
    </row>
    <row r="560" spans="1:8" ht="18" hidden="1" customHeight="1" outlineLevel="1">
      <c r="A560" s="3" t="s">
        <v>273</v>
      </c>
      <c r="B560" s="148"/>
      <c r="C560" s="149">
        <v>0</v>
      </c>
      <c r="D560" s="149">
        <v>0</v>
      </c>
      <c r="E560" s="149">
        <v>0</v>
      </c>
      <c r="F560" s="150">
        <v>0</v>
      </c>
      <c r="G560" s="150">
        <v>0</v>
      </c>
      <c r="H560" s="151">
        <v>0</v>
      </c>
    </row>
    <row r="561" spans="1:8" ht="18" hidden="1" customHeight="1" outlineLevel="1">
      <c r="A561" s="3" t="s">
        <v>203</v>
      </c>
      <c r="B561" s="148"/>
      <c r="C561" s="149">
        <v>0</v>
      </c>
      <c r="D561" s="149">
        <v>0</v>
      </c>
      <c r="E561" s="149">
        <v>0</v>
      </c>
      <c r="F561" s="150">
        <v>0</v>
      </c>
      <c r="G561" s="150">
        <v>0</v>
      </c>
      <c r="H561" s="151">
        <v>0</v>
      </c>
    </row>
    <row r="562" spans="1:8" ht="18" hidden="1" customHeight="1" outlineLevel="1">
      <c r="A562" s="3" t="s">
        <v>204</v>
      </c>
      <c r="B562" s="148"/>
      <c r="C562" s="149">
        <v>0</v>
      </c>
      <c r="D562" s="149">
        <v>0</v>
      </c>
      <c r="E562" s="149">
        <v>0</v>
      </c>
      <c r="F562" s="150">
        <v>0</v>
      </c>
      <c r="G562" s="150">
        <v>0</v>
      </c>
      <c r="H562" s="151">
        <v>0</v>
      </c>
    </row>
    <row r="563" spans="1:8" ht="18" hidden="1" customHeight="1" outlineLevel="1">
      <c r="A563" s="3" t="s">
        <v>267</v>
      </c>
      <c r="B563" s="148"/>
      <c r="C563" s="149">
        <v>0</v>
      </c>
      <c r="D563" s="149">
        <v>0</v>
      </c>
      <c r="E563" s="149">
        <v>0</v>
      </c>
      <c r="F563" s="150">
        <v>0</v>
      </c>
      <c r="G563" s="150">
        <v>0</v>
      </c>
      <c r="H563" s="151">
        <v>0</v>
      </c>
    </row>
    <row r="564" spans="1:8" ht="18" hidden="1" customHeight="1" outlineLevel="1">
      <c r="A564" s="3" t="s">
        <v>274</v>
      </c>
      <c r="B564" s="148"/>
      <c r="C564" s="149">
        <v>0</v>
      </c>
      <c r="D564" s="149">
        <v>0</v>
      </c>
      <c r="E564" s="149">
        <v>0</v>
      </c>
      <c r="F564" s="150">
        <v>0</v>
      </c>
      <c r="G564" s="150">
        <v>0</v>
      </c>
      <c r="H564" s="151">
        <v>0</v>
      </c>
    </row>
    <row r="565" spans="1:8" ht="18" hidden="1" customHeight="1" outlineLevel="1">
      <c r="A565" s="3" t="s">
        <v>275</v>
      </c>
      <c r="B565" s="148"/>
      <c r="C565" s="149">
        <v>0</v>
      </c>
      <c r="D565" s="149">
        <v>0</v>
      </c>
      <c r="E565" s="149">
        <v>0</v>
      </c>
      <c r="F565" s="150">
        <v>0</v>
      </c>
      <c r="G565" s="150">
        <v>0</v>
      </c>
      <c r="H565" s="151">
        <v>0</v>
      </c>
    </row>
    <row r="566" spans="1:8" ht="18" hidden="1" customHeight="1" outlineLevel="1">
      <c r="A566" s="3" t="s">
        <v>205</v>
      </c>
      <c r="B566" s="148"/>
      <c r="C566" s="149">
        <v>0</v>
      </c>
      <c r="D566" s="149">
        <v>0</v>
      </c>
      <c r="E566" s="149">
        <v>0</v>
      </c>
      <c r="F566" s="150">
        <v>0</v>
      </c>
      <c r="G566" s="150">
        <v>0</v>
      </c>
      <c r="H566" s="151">
        <v>0</v>
      </c>
    </row>
    <row r="567" spans="1:8" ht="18" hidden="1" customHeight="1" outlineLevel="1">
      <c r="A567" s="3" t="s">
        <v>206</v>
      </c>
      <c r="B567" s="148"/>
      <c r="C567" s="149">
        <v>0</v>
      </c>
      <c r="D567" s="149">
        <v>0</v>
      </c>
      <c r="E567" s="149">
        <v>0</v>
      </c>
      <c r="F567" s="150">
        <v>0</v>
      </c>
      <c r="G567" s="150">
        <v>0</v>
      </c>
      <c r="H567" s="151">
        <v>0</v>
      </c>
    </row>
    <row r="568" spans="1:8" ht="18" hidden="1" customHeight="1" outlineLevel="1">
      <c r="A568" s="3" t="s">
        <v>268</v>
      </c>
      <c r="B568" s="148"/>
      <c r="C568" s="149">
        <v>0</v>
      </c>
      <c r="D568" s="149">
        <v>0</v>
      </c>
      <c r="E568" s="149">
        <v>0</v>
      </c>
      <c r="F568" s="150">
        <v>0</v>
      </c>
      <c r="G568" s="150">
        <v>0</v>
      </c>
      <c r="H568" s="151">
        <v>0</v>
      </c>
    </row>
    <row r="569" spans="1:8" ht="18" hidden="1" customHeight="1" outlineLevel="1">
      <c r="A569" s="3" t="s">
        <v>207</v>
      </c>
      <c r="B569" s="148"/>
      <c r="C569" s="149">
        <v>1</v>
      </c>
      <c r="D569" s="149">
        <v>0</v>
      </c>
      <c r="E569" s="149">
        <v>0</v>
      </c>
      <c r="F569" s="150">
        <v>0</v>
      </c>
      <c r="G569" s="150">
        <v>0</v>
      </c>
      <c r="H569" s="151">
        <v>0</v>
      </c>
    </row>
    <row r="570" spans="1:8" ht="18" hidden="1" customHeight="1" outlineLevel="1">
      <c r="A570" s="3" t="s">
        <v>270</v>
      </c>
      <c r="B570" s="148"/>
      <c r="C570" s="149">
        <v>0</v>
      </c>
      <c r="D570" s="149">
        <v>0</v>
      </c>
      <c r="E570" s="149">
        <v>0</v>
      </c>
      <c r="F570" s="150">
        <v>0</v>
      </c>
      <c r="G570" s="150">
        <v>0</v>
      </c>
      <c r="H570" s="151">
        <v>0</v>
      </c>
    </row>
    <row r="571" spans="1:8" ht="18" hidden="1" customHeight="1" outlineLevel="1">
      <c r="A571" s="3" t="s">
        <v>208</v>
      </c>
      <c r="B571" s="148"/>
      <c r="C571" s="149">
        <v>0</v>
      </c>
      <c r="D571" s="149">
        <v>0</v>
      </c>
      <c r="E571" s="149">
        <v>0</v>
      </c>
      <c r="F571" s="150">
        <v>0</v>
      </c>
      <c r="G571" s="150">
        <v>0</v>
      </c>
      <c r="H571" s="151">
        <v>0</v>
      </c>
    </row>
    <row r="572" spans="1:8" ht="18" hidden="1" customHeight="1" outlineLevel="1">
      <c r="A572" s="3" t="s">
        <v>209</v>
      </c>
      <c r="B572" s="148"/>
      <c r="C572" s="149">
        <v>0</v>
      </c>
      <c r="D572" s="149">
        <v>0</v>
      </c>
      <c r="E572" s="149">
        <v>0</v>
      </c>
      <c r="F572" s="150">
        <v>0</v>
      </c>
      <c r="G572" s="150">
        <v>0</v>
      </c>
      <c r="H572" s="151">
        <v>0</v>
      </c>
    </row>
    <row r="573" spans="1:8" ht="18" hidden="1" customHeight="1" outlineLevel="1">
      <c r="A573" s="3" t="s">
        <v>454</v>
      </c>
      <c r="B573" s="148"/>
      <c r="C573" s="149">
        <v>0</v>
      </c>
      <c r="D573" s="149">
        <v>0</v>
      </c>
      <c r="E573" s="149">
        <v>0</v>
      </c>
      <c r="F573" s="150">
        <v>0</v>
      </c>
      <c r="G573" s="150">
        <v>0</v>
      </c>
      <c r="H573" s="151">
        <v>0</v>
      </c>
    </row>
    <row r="574" spans="1:8" ht="18" hidden="1" customHeight="1" outlineLevel="1">
      <c r="A574" s="3" t="s">
        <v>211</v>
      </c>
      <c r="B574" s="148"/>
      <c r="C574" s="149">
        <v>0</v>
      </c>
      <c r="D574" s="149">
        <v>0</v>
      </c>
      <c r="E574" s="149">
        <v>0</v>
      </c>
      <c r="F574" s="150">
        <v>0</v>
      </c>
      <c r="G574" s="150">
        <v>0</v>
      </c>
      <c r="H574" s="151">
        <v>0</v>
      </c>
    </row>
    <row r="575" spans="1:8" ht="18" hidden="1" customHeight="1" outlineLevel="1">
      <c r="A575" s="3" t="s">
        <v>212</v>
      </c>
      <c r="B575" s="148"/>
      <c r="C575" s="149">
        <v>0</v>
      </c>
      <c r="D575" s="149">
        <v>0</v>
      </c>
      <c r="E575" s="149">
        <v>0</v>
      </c>
      <c r="F575" s="150">
        <v>0</v>
      </c>
      <c r="G575" s="150">
        <v>0</v>
      </c>
      <c r="H575" s="151">
        <v>0</v>
      </c>
    </row>
    <row r="576" spans="1:8" ht="18" hidden="1" customHeight="1" outlineLevel="1">
      <c r="A576" s="3" t="s">
        <v>213</v>
      </c>
      <c r="B576" s="148"/>
      <c r="C576" s="149">
        <v>0</v>
      </c>
      <c r="D576" s="149">
        <v>0</v>
      </c>
      <c r="E576" s="149">
        <v>0</v>
      </c>
      <c r="F576" s="150">
        <v>0</v>
      </c>
      <c r="G576" s="150">
        <v>0</v>
      </c>
      <c r="H576" s="151">
        <v>0</v>
      </c>
    </row>
    <row r="577" spans="1:8" ht="18" hidden="1" customHeight="1" outlineLevel="1">
      <c r="A577" s="3" t="s">
        <v>214</v>
      </c>
      <c r="B577" s="148"/>
      <c r="C577" s="149">
        <v>0</v>
      </c>
      <c r="D577" s="149">
        <v>0</v>
      </c>
      <c r="E577" s="149">
        <v>0</v>
      </c>
      <c r="F577" s="150">
        <v>0</v>
      </c>
      <c r="G577" s="150">
        <v>0</v>
      </c>
      <c r="H577" s="151">
        <v>0</v>
      </c>
    </row>
    <row r="578" spans="1:8" ht="18" hidden="1" customHeight="1" outlineLevel="1">
      <c r="A578" s="3" t="s">
        <v>269</v>
      </c>
      <c r="B578" s="148"/>
      <c r="C578" s="149">
        <v>0</v>
      </c>
      <c r="D578" s="149">
        <v>0</v>
      </c>
      <c r="E578" s="149">
        <v>0</v>
      </c>
      <c r="F578" s="150">
        <v>0</v>
      </c>
      <c r="G578" s="150">
        <v>0</v>
      </c>
      <c r="H578" s="151">
        <v>0</v>
      </c>
    </row>
    <row r="579" spans="1:8" ht="18" hidden="1" customHeight="1" outlineLevel="1">
      <c r="A579" s="3" t="s">
        <v>455</v>
      </c>
      <c r="B579" s="148"/>
      <c r="C579" s="149">
        <v>0</v>
      </c>
      <c r="D579" s="149">
        <v>0</v>
      </c>
      <c r="E579" s="149">
        <v>0</v>
      </c>
      <c r="F579" s="150">
        <v>0</v>
      </c>
      <c r="G579" s="150">
        <v>0</v>
      </c>
      <c r="H579" s="151">
        <v>0</v>
      </c>
    </row>
    <row r="580" spans="1:8" ht="18" hidden="1" customHeight="1" outlineLevel="1">
      <c r="A580" s="3" t="s">
        <v>217</v>
      </c>
      <c r="B580" s="148"/>
      <c r="C580" s="149">
        <v>0</v>
      </c>
      <c r="D580" s="149">
        <v>0</v>
      </c>
      <c r="E580" s="149">
        <v>0</v>
      </c>
      <c r="F580" s="150">
        <v>0</v>
      </c>
      <c r="G580" s="150">
        <v>0</v>
      </c>
      <c r="H580" s="151">
        <v>0</v>
      </c>
    </row>
    <row r="581" spans="1:8" ht="18" hidden="1" customHeight="1" outlineLevel="1">
      <c r="A581" s="3" t="s">
        <v>218</v>
      </c>
      <c r="B581" s="148"/>
      <c r="C581" s="149">
        <v>0</v>
      </c>
      <c r="D581" s="149">
        <v>0</v>
      </c>
      <c r="E581" s="149">
        <v>0</v>
      </c>
      <c r="F581" s="150">
        <v>0</v>
      </c>
      <c r="G581" s="150">
        <v>0</v>
      </c>
      <c r="H581" s="151">
        <v>0</v>
      </c>
    </row>
    <row r="582" spans="1:8" ht="18" hidden="1" customHeight="1" outlineLevel="1">
      <c r="A582" s="3" t="s">
        <v>219</v>
      </c>
      <c r="B582" s="148"/>
      <c r="C582" s="149">
        <v>0</v>
      </c>
      <c r="D582" s="149">
        <v>0</v>
      </c>
      <c r="E582" s="149">
        <v>0</v>
      </c>
      <c r="F582" s="150">
        <v>0</v>
      </c>
      <c r="G582" s="150">
        <v>0</v>
      </c>
      <c r="H582" s="151">
        <v>0</v>
      </c>
    </row>
    <row r="583" spans="1:8" ht="18" hidden="1" customHeight="1" outlineLevel="1">
      <c r="A583" s="3" t="s">
        <v>220</v>
      </c>
      <c r="B583" s="148"/>
      <c r="C583" s="149">
        <v>0</v>
      </c>
      <c r="D583" s="149">
        <v>0</v>
      </c>
      <c r="E583" s="149">
        <v>0</v>
      </c>
      <c r="F583" s="150">
        <v>0</v>
      </c>
      <c r="G583" s="150">
        <v>0</v>
      </c>
      <c r="H583" s="151">
        <v>0</v>
      </c>
    </row>
    <row r="584" spans="1:8" ht="18" customHeight="1" collapsed="1">
      <c r="A584" s="3"/>
      <c r="B584" s="148" t="s">
        <v>373</v>
      </c>
      <c r="C584" s="152">
        <f t="shared" ref="C584:H584" si="22">SUM(C560:C583)</f>
        <v>1</v>
      </c>
      <c r="D584" s="152">
        <f t="shared" si="22"/>
        <v>0</v>
      </c>
      <c r="E584" s="152">
        <f t="shared" si="22"/>
        <v>0</v>
      </c>
      <c r="F584" s="153">
        <f t="shared" si="22"/>
        <v>0</v>
      </c>
      <c r="G584" s="153">
        <f t="shared" si="22"/>
        <v>0</v>
      </c>
      <c r="H584" s="154">
        <f t="shared" si="22"/>
        <v>0</v>
      </c>
    </row>
    <row r="585" spans="1:8" ht="18" hidden="1" customHeight="1" outlineLevel="1">
      <c r="A585" s="3" t="s">
        <v>273</v>
      </c>
      <c r="B585" s="148"/>
      <c r="C585" s="152">
        <v>0</v>
      </c>
      <c r="D585" s="152">
        <v>0</v>
      </c>
      <c r="E585" s="152">
        <v>0</v>
      </c>
      <c r="F585" s="153">
        <v>0</v>
      </c>
      <c r="G585" s="153">
        <v>0</v>
      </c>
      <c r="H585" s="154">
        <v>0</v>
      </c>
    </row>
    <row r="586" spans="1:8" ht="18" hidden="1" customHeight="1" outlineLevel="1">
      <c r="A586" s="3" t="s">
        <v>203</v>
      </c>
      <c r="B586" s="148"/>
      <c r="C586" s="152">
        <v>0</v>
      </c>
      <c r="D586" s="152">
        <v>0</v>
      </c>
      <c r="E586" s="152">
        <v>0</v>
      </c>
      <c r="F586" s="153">
        <v>0</v>
      </c>
      <c r="G586" s="153">
        <v>0</v>
      </c>
      <c r="H586" s="154">
        <v>0</v>
      </c>
    </row>
    <row r="587" spans="1:8" ht="18" hidden="1" customHeight="1" outlineLevel="1">
      <c r="A587" s="3" t="s">
        <v>204</v>
      </c>
      <c r="B587" s="148"/>
      <c r="C587" s="152">
        <v>0</v>
      </c>
      <c r="D587" s="152">
        <v>0</v>
      </c>
      <c r="E587" s="152">
        <v>0</v>
      </c>
      <c r="F587" s="153">
        <v>0</v>
      </c>
      <c r="G587" s="153">
        <v>0</v>
      </c>
      <c r="H587" s="154">
        <v>0</v>
      </c>
    </row>
    <row r="588" spans="1:8" ht="18" hidden="1" customHeight="1" outlineLevel="1">
      <c r="A588" s="3" t="s">
        <v>267</v>
      </c>
      <c r="B588" s="148"/>
      <c r="C588" s="152">
        <v>0</v>
      </c>
      <c r="D588" s="152">
        <v>0</v>
      </c>
      <c r="E588" s="152">
        <v>0</v>
      </c>
      <c r="F588" s="153">
        <v>0</v>
      </c>
      <c r="G588" s="153">
        <v>0</v>
      </c>
      <c r="H588" s="154">
        <v>0</v>
      </c>
    </row>
    <row r="589" spans="1:8" ht="18" hidden="1" customHeight="1" outlineLevel="1">
      <c r="A589" s="3" t="s">
        <v>274</v>
      </c>
      <c r="B589" s="148"/>
      <c r="C589" s="152">
        <v>0</v>
      </c>
      <c r="D589" s="152">
        <v>0</v>
      </c>
      <c r="E589" s="152">
        <v>0</v>
      </c>
      <c r="F589" s="153">
        <v>0</v>
      </c>
      <c r="G589" s="153">
        <v>0</v>
      </c>
      <c r="H589" s="154">
        <v>0</v>
      </c>
    </row>
    <row r="590" spans="1:8" ht="18" hidden="1" customHeight="1" outlineLevel="1">
      <c r="A590" s="3" t="s">
        <v>275</v>
      </c>
      <c r="B590" s="148"/>
      <c r="C590" s="152">
        <v>0</v>
      </c>
      <c r="D590" s="152">
        <v>0</v>
      </c>
      <c r="E590" s="152">
        <v>0</v>
      </c>
      <c r="F590" s="153">
        <v>0</v>
      </c>
      <c r="G590" s="153">
        <v>0</v>
      </c>
      <c r="H590" s="154">
        <v>0</v>
      </c>
    </row>
    <row r="591" spans="1:8" ht="18" hidden="1" customHeight="1" outlineLevel="1">
      <c r="A591" s="3" t="s">
        <v>205</v>
      </c>
      <c r="B591" s="148"/>
      <c r="C591" s="152">
        <v>0</v>
      </c>
      <c r="D591" s="152">
        <v>0</v>
      </c>
      <c r="E591" s="152">
        <v>0</v>
      </c>
      <c r="F591" s="153">
        <v>0</v>
      </c>
      <c r="G591" s="153">
        <v>0</v>
      </c>
      <c r="H591" s="154">
        <v>0</v>
      </c>
    </row>
    <row r="592" spans="1:8" ht="18" hidden="1" customHeight="1" outlineLevel="1">
      <c r="A592" s="3" t="s">
        <v>206</v>
      </c>
      <c r="B592" s="148"/>
      <c r="C592" s="152">
        <v>0</v>
      </c>
      <c r="D592" s="152">
        <v>0</v>
      </c>
      <c r="E592" s="152">
        <v>0</v>
      </c>
      <c r="F592" s="153">
        <v>0</v>
      </c>
      <c r="G592" s="153">
        <v>0</v>
      </c>
      <c r="H592" s="154">
        <v>0</v>
      </c>
    </row>
    <row r="593" spans="1:8" ht="18" hidden="1" customHeight="1" outlineLevel="1">
      <c r="A593" s="3" t="s">
        <v>268</v>
      </c>
      <c r="B593" s="148"/>
      <c r="C593" s="152">
        <v>0</v>
      </c>
      <c r="D593" s="152">
        <v>0</v>
      </c>
      <c r="E593" s="152">
        <v>0</v>
      </c>
      <c r="F593" s="153">
        <v>0</v>
      </c>
      <c r="G593" s="153">
        <v>0</v>
      </c>
      <c r="H593" s="154">
        <v>0</v>
      </c>
    </row>
    <row r="594" spans="1:8" ht="18" hidden="1" customHeight="1" outlineLevel="1">
      <c r="A594" s="3" t="s">
        <v>207</v>
      </c>
      <c r="B594" s="148"/>
      <c r="C594" s="152">
        <v>0</v>
      </c>
      <c r="D594" s="152">
        <v>0</v>
      </c>
      <c r="E594" s="152">
        <v>0</v>
      </c>
      <c r="F594" s="153">
        <v>0</v>
      </c>
      <c r="G594" s="153">
        <v>0</v>
      </c>
      <c r="H594" s="154">
        <v>0</v>
      </c>
    </row>
    <row r="595" spans="1:8" ht="18" hidden="1" customHeight="1" outlineLevel="1">
      <c r="A595" s="3" t="s">
        <v>270</v>
      </c>
      <c r="B595" s="148"/>
      <c r="C595" s="152">
        <v>0</v>
      </c>
      <c r="D595" s="152">
        <v>0</v>
      </c>
      <c r="E595" s="152">
        <v>0</v>
      </c>
      <c r="F595" s="153">
        <v>0</v>
      </c>
      <c r="G595" s="153">
        <v>0</v>
      </c>
      <c r="H595" s="154">
        <v>0</v>
      </c>
    </row>
    <row r="596" spans="1:8" ht="18" hidden="1" customHeight="1" outlineLevel="1">
      <c r="A596" s="3" t="s">
        <v>208</v>
      </c>
      <c r="B596" s="148"/>
      <c r="C596" s="152">
        <v>0</v>
      </c>
      <c r="D596" s="152">
        <v>0</v>
      </c>
      <c r="E596" s="152">
        <v>0</v>
      </c>
      <c r="F596" s="153">
        <v>0</v>
      </c>
      <c r="G596" s="153">
        <v>0</v>
      </c>
      <c r="H596" s="154">
        <v>0</v>
      </c>
    </row>
    <row r="597" spans="1:8" ht="18" hidden="1" customHeight="1" outlineLevel="1">
      <c r="A597" s="3" t="s">
        <v>209</v>
      </c>
      <c r="B597" s="148"/>
      <c r="C597" s="152">
        <v>0</v>
      </c>
      <c r="D597" s="152">
        <v>0</v>
      </c>
      <c r="E597" s="152">
        <v>0</v>
      </c>
      <c r="F597" s="153">
        <v>0</v>
      </c>
      <c r="G597" s="153">
        <v>0</v>
      </c>
      <c r="H597" s="154">
        <v>0</v>
      </c>
    </row>
    <row r="598" spans="1:8" ht="18" hidden="1" customHeight="1" outlineLevel="1">
      <c r="A598" s="3" t="s">
        <v>454</v>
      </c>
      <c r="B598" s="148"/>
      <c r="C598" s="152">
        <v>0</v>
      </c>
      <c r="D598" s="152">
        <v>0</v>
      </c>
      <c r="E598" s="152">
        <v>0</v>
      </c>
      <c r="F598" s="153">
        <v>0</v>
      </c>
      <c r="G598" s="153">
        <v>0</v>
      </c>
      <c r="H598" s="154">
        <v>0</v>
      </c>
    </row>
    <row r="599" spans="1:8" ht="18" hidden="1" customHeight="1" outlineLevel="1">
      <c r="A599" s="3" t="s">
        <v>211</v>
      </c>
      <c r="B599" s="148"/>
      <c r="C599" s="152">
        <v>0</v>
      </c>
      <c r="D599" s="152">
        <v>0</v>
      </c>
      <c r="E599" s="152">
        <v>0</v>
      </c>
      <c r="F599" s="153">
        <v>0</v>
      </c>
      <c r="G599" s="153">
        <v>0</v>
      </c>
      <c r="H599" s="154">
        <v>0</v>
      </c>
    </row>
    <row r="600" spans="1:8" ht="18" hidden="1" customHeight="1" outlineLevel="1">
      <c r="A600" s="3" t="s">
        <v>212</v>
      </c>
      <c r="B600" s="148"/>
      <c r="C600" s="152">
        <v>0</v>
      </c>
      <c r="D600" s="152">
        <v>0</v>
      </c>
      <c r="E600" s="152">
        <v>0</v>
      </c>
      <c r="F600" s="153">
        <v>0</v>
      </c>
      <c r="G600" s="153">
        <v>0</v>
      </c>
      <c r="H600" s="154">
        <v>0</v>
      </c>
    </row>
    <row r="601" spans="1:8" ht="18" hidden="1" customHeight="1" outlineLevel="1">
      <c r="A601" s="3" t="s">
        <v>213</v>
      </c>
      <c r="B601" s="148"/>
      <c r="C601" s="152">
        <v>0</v>
      </c>
      <c r="D601" s="152">
        <v>0</v>
      </c>
      <c r="E601" s="152">
        <v>0</v>
      </c>
      <c r="F601" s="153">
        <v>0</v>
      </c>
      <c r="G601" s="153">
        <v>0</v>
      </c>
      <c r="H601" s="154">
        <v>0</v>
      </c>
    </row>
    <row r="602" spans="1:8" ht="18" hidden="1" customHeight="1" outlineLevel="1">
      <c r="A602" s="3" t="s">
        <v>214</v>
      </c>
      <c r="B602" s="148"/>
      <c r="C602" s="152">
        <v>0</v>
      </c>
      <c r="D602" s="152">
        <v>0</v>
      </c>
      <c r="E602" s="152">
        <v>0</v>
      </c>
      <c r="F602" s="153">
        <v>0</v>
      </c>
      <c r="G602" s="153">
        <v>0</v>
      </c>
      <c r="H602" s="154">
        <v>0</v>
      </c>
    </row>
    <row r="603" spans="1:8" ht="18" hidden="1" customHeight="1" outlineLevel="1">
      <c r="A603" s="3" t="s">
        <v>269</v>
      </c>
      <c r="B603" s="148"/>
      <c r="C603" s="152">
        <v>0</v>
      </c>
      <c r="D603" s="152">
        <v>0</v>
      </c>
      <c r="E603" s="152">
        <v>0</v>
      </c>
      <c r="F603" s="153">
        <v>0</v>
      </c>
      <c r="G603" s="153">
        <v>0</v>
      </c>
      <c r="H603" s="154">
        <v>0</v>
      </c>
    </row>
    <row r="604" spans="1:8" ht="18" hidden="1" customHeight="1" outlineLevel="1">
      <c r="A604" s="3" t="s">
        <v>455</v>
      </c>
      <c r="B604" s="148"/>
      <c r="C604" s="152">
        <v>0</v>
      </c>
      <c r="D604" s="152">
        <v>0</v>
      </c>
      <c r="E604" s="152">
        <v>0</v>
      </c>
      <c r="F604" s="153">
        <v>0</v>
      </c>
      <c r="G604" s="153">
        <v>0</v>
      </c>
      <c r="H604" s="154">
        <v>0</v>
      </c>
    </row>
    <row r="605" spans="1:8" ht="18" hidden="1" customHeight="1" outlineLevel="1">
      <c r="A605" s="3" t="s">
        <v>217</v>
      </c>
      <c r="B605" s="148"/>
      <c r="C605" s="152">
        <v>0</v>
      </c>
      <c r="D605" s="152">
        <v>0</v>
      </c>
      <c r="E605" s="152">
        <v>0</v>
      </c>
      <c r="F605" s="153">
        <v>0</v>
      </c>
      <c r="G605" s="153">
        <v>0</v>
      </c>
      <c r="H605" s="154">
        <v>0</v>
      </c>
    </row>
    <row r="606" spans="1:8" ht="18" hidden="1" customHeight="1" outlineLevel="1">
      <c r="A606" s="3" t="s">
        <v>218</v>
      </c>
      <c r="B606" s="148"/>
      <c r="C606" s="152">
        <v>0</v>
      </c>
      <c r="D606" s="152">
        <v>0</v>
      </c>
      <c r="E606" s="152">
        <v>0</v>
      </c>
      <c r="F606" s="153">
        <v>0</v>
      </c>
      <c r="G606" s="153">
        <v>0</v>
      </c>
      <c r="H606" s="154">
        <v>0</v>
      </c>
    </row>
    <row r="607" spans="1:8" ht="18" hidden="1" customHeight="1" outlineLevel="1">
      <c r="A607" s="3" t="s">
        <v>219</v>
      </c>
      <c r="B607" s="148"/>
      <c r="C607" s="152">
        <v>0</v>
      </c>
      <c r="D607" s="152">
        <v>0</v>
      </c>
      <c r="E607" s="152">
        <v>0</v>
      </c>
      <c r="F607" s="153">
        <v>0</v>
      </c>
      <c r="G607" s="153">
        <v>0</v>
      </c>
      <c r="H607" s="154">
        <v>0</v>
      </c>
    </row>
    <row r="608" spans="1:8" ht="18" hidden="1" customHeight="1" outlineLevel="1">
      <c r="A608" s="3" t="s">
        <v>220</v>
      </c>
      <c r="B608" s="148"/>
      <c r="C608" s="152">
        <v>0</v>
      </c>
      <c r="D608" s="152">
        <v>0</v>
      </c>
      <c r="E608" s="152">
        <v>0</v>
      </c>
      <c r="F608" s="153">
        <v>0</v>
      </c>
      <c r="G608" s="153">
        <v>0</v>
      </c>
      <c r="H608" s="154">
        <v>0</v>
      </c>
    </row>
    <row r="609" spans="1:8" ht="18" customHeight="1" collapsed="1">
      <c r="A609" s="3"/>
      <c r="B609" s="148" t="s">
        <v>456</v>
      </c>
      <c r="C609" s="152">
        <f t="shared" ref="C609:H609" si="23">SUM(C585:C608)</f>
        <v>0</v>
      </c>
      <c r="D609" s="152">
        <f t="shared" si="23"/>
        <v>0</v>
      </c>
      <c r="E609" s="152">
        <f t="shared" si="23"/>
        <v>0</v>
      </c>
      <c r="F609" s="153">
        <f t="shared" si="23"/>
        <v>0</v>
      </c>
      <c r="G609" s="153">
        <f t="shared" si="23"/>
        <v>0</v>
      </c>
      <c r="H609" s="154">
        <f t="shared" si="23"/>
        <v>0</v>
      </c>
    </row>
    <row r="610" spans="1:8" ht="18" hidden="1" customHeight="1" outlineLevel="1">
      <c r="A610" s="3" t="s">
        <v>273</v>
      </c>
      <c r="B610" s="148"/>
      <c r="C610" s="149">
        <v>0</v>
      </c>
      <c r="D610" s="149">
        <v>0</v>
      </c>
      <c r="E610" s="149">
        <v>0</v>
      </c>
      <c r="F610" s="150">
        <v>0</v>
      </c>
      <c r="G610" s="150">
        <v>0</v>
      </c>
      <c r="H610" s="151">
        <v>0</v>
      </c>
    </row>
    <row r="611" spans="1:8" ht="18" hidden="1" customHeight="1" outlineLevel="1">
      <c r="A611" s="3" t="s">
        <v>203</v>
      </c>
      <c r="B611" s="148"/>
      <c r="C611" s="149">
        <v>0</v>
      </c>
      <c r="D611" s="149">
        <v>0</v>
      </c>
      <c r="E611" s="149">
        <v>0</v>
      </c>
      <c r="F611" s="150">
        <v>0</v>
      </c>
      <c r="G611" s="150">
        <v>0</v>
      </c>
      <c r="H611" s="151">
        <v>0</v>
      </c>
    </row>
    <row r="612" spans="1:8" ht="18" hidden="1" customHeight="1" outlineLevel="1">
      <c r="A612" s="3" t="s">
        <v>204</v>
      </c>
      <c r="B612" s="148"/>
      <c r="C612" s="149">
        <v>0</v>
      </c>
      <c r="D612" s="149">
        <v>0</v>
      </c>
      <c r="E612" s="149">
        <v>0</v>
      </c>
      <c r="F612" s="150">
        <v>0</v>
      </c>
      <c r="G612" s="150">
        <v>0</v>
      </c>
      <c r="H612" s="151">
        <v>0</v>
      </c>
    </row>
    <row r="613" spans="1:8" ht="18" hidden="1" customHeight="1" outlineLevel="1">
      <c r="A613" s="3" t="s">
        <v>267</v>
      </c>
      <c r="B613" s="148"/>
      <c r="C613" s="149">
        <v>0</v>
      </c>
      <c r="D613" s="149">
        <v>0</v>
      </c>
      <c r="E613" s="149">
        <v>0</v>
      </c>
      <c r="F613" s="150">
        <v>0</v>
      </c>
      <c r="G613" s="150">
        <v>0</v>
      </c>
      <c r="H613" s="151">
        <v>0</v>
      </c>
    </row>
    <row r="614" spans="1:8" ht="18" hidden="1" customHeight="1" outlineLevel="1">
      <c r="A614" s="3" t="s">
        <v>274</v>
      </c>
      <c r="B614" s="148"/>
      <c r="C614" s="149">
        <v>0</v>
      </c>
      <c r="D614" s="149">
        <v>0</v>
      </c>
      <c r="E614" s="149">
        <v>0</v>
      </c>
      <c r="F614" s="150">
        <v>0</v>
      </c>
      <c r="G614" s="150">
        <v>0</v>
      </c>
      <c r="H614" s="151">
        <v>0</v>
      </c>
    </row>
    <row r="615" spans="1:8" ht="18" hidden="1" customHeight="1" outlineLevel="1">
      <c r="A615" s="3" t="s">
        <v>275</v>
      </c>
      <c r="B615" s="148"/>
      <c r="C615" s="149">
        <v>0</v>
      </c>
      <c r="D615" s="149">
        <v>0</v>
      </c>
      <c r="E615" s="149">
        <v>0</v>
      </c>
      <c r="F615" s="150">
        <v>0</v>
      </c>
      <c r="G615" s="150">
        <v>0</v>
      </c>
      <c r="H615" s="151">
        <v>0</v>
      </c>
    </row>
    <row r="616" spans="1:8" ht="18" hidden="1" customHeight="1" outlineLevel="1">
      <c r="A616" s="3" t="s">
        <v>205</v>
      </c>
      <c r="B616" s="148"/>
      <c r="C616" s="149">
        <v>0</v>
      </c>
      <c r="D616" s="149">
        <v>0</v>
      </c>
      <c r="E616" s="149">
        <v>0</v>
      </c>
      <c r="F616" s="150">
        <v>0</v>
      </c>
      <c r="G616" s="150">
        <v>0</v>
      </c>
      <c r="H616" s="151">
        <v>0</v>
      </c>
    </row>
    <row r="617" spans="1:8" ht="18" hidden="1" customHeight="1" outlineLevel="1">
      <c r="A617" s="3" t="s">
        <v>206</v>
      </c>
      <c r="B617" s="148"/>
      <c r="C617" s="149">
        <v>0</v>
      </c>
      <c r="D617" s="149">
        <v>0</v>
      </c>
      <c r="E617" s="149">
        <v>0</v>
      </c>
      <c r="F617" s="150">
        <v>0</v>
      </c>
      <c r="G617" s="150">
        <v>0</v>
      </c>
      <c r="H617" s="151">
        <v>0</v>
      </c>
    </row>
    <row r="618" spans="1:8" ht="18" hidden="1" customHeight="1" outlineLevel="1">
      <c r="A618" s="3" t="s">
        <v>268</v>
      </c>
      <c r="B618" s="148"/>
      <c r="C618" s="149">
        <v>0</v>
      </c>
      <c r="D618" s="149">
        <v>0</v>
      </c>
      <c r="E618" s="149">
        <v>0</v>
      </c>
      <c r="F618" s="150">
        <v>0</v>
      </c>
      <c r="G618" s="150">
        <v>0</v>
      </c>
      <c r="H618" s="151">
        <v>0</v>
      </c>
    </row>
    <row r="619" spans="1:8" ht="18" hidden="1" customHeight="1" outlineLevel="1">
      <c r="A619" s="3" t="s">
        <v>207</v>
      </c>
      <c r="B619" s="148"/>
      <c r="C619" s="149">
        <v>0</v>
      </c>
      <c r="D619" s="149">
        <v>0</v>
      </c>
      <c r="E619" s="149">
        <v>0</v>
      </c>
      <c r="F619" s="150">
        <v>0</v>
      </c>
      <c r="G619" s="150">
        <v>0</v>
      </c>
      <c r="H619" s="151">
        <v>0</v>
      </c>
    </row>
    <row r="620" spans="1:8" ht="18" hidden="1" customHeight="1" outlineLevel="1">
      <c r="A620" s="3" t="s">
        <v>270</v>
      </c>
      <c r="B620" s="148"/>
      <c r="C620" s="149">
        <v>0</v>
      </c>
      <c r="D620" s="149">
        <v>0</v>
      </c>
      <c r="E620" s="149">
        <v>0</v>
      </c>
      <c r="F620" s="150">
        <v>0</v>
      </c>
      <c r="G620" s="150">
        <v>0</v>
      </c>
      <c r="H620" s="151">
        <v>0</v>
      </c>
    </row>
    <row r="621" spans="1:8" ht="18" hidden="1" customHeight="1" outlineLevel="1">
      <c r="A621" s="3" t="s">
        <v>208</v>
      </c>
      <c r="B621" s="148"/>
      <c r="C621" s="149">
        <v>0</v>
      </c>
      <c r="D621" s="149">
        <v>0</v>
      </c>
      <c r="E621" s="149">
        <v>0</v>
      </c>
      <c r="F621" s="150">
        <v>0</v>
      </c>
      <c r="G621" s="150">
        <v>0</v>
      </c>
      <c r="H621" s="151">
        <v>0</v>
      </c>
    </row>
    <row r="622" spans="1:8" ht="18" hidden="1" customHeight="1" outlineLevel="1">
      <c r="A622" s="3" t="s">
        <v>209</v>
      </c>
      <c r="B622" s="148"/>
      <c r="C622" s="149">
        <v>0</v>
      </c>
      <c r="D622" s="149">
        <v>0</v>
      </c>
      <c r="E622" s="149">
        <v>0</v>
      </c>
      <c r="F622" s="150">
        <v>0</v>
      </c>
      <c r="G622" s="150">
        <v>0</v>
      </c>
      <c r="H622" s="151">
        <v>0</v>
      </c>
    </row>
    <row r="623" spans="1:8" ht="18" hidden="1" customHeight="1" outlineLevel="1">
      <c r="A623" s="3" t="s">
        <v>454</v>
      </c>
      <c r="B623" s="148"/>
      <c r="C623" s="149">
        <v>0</v>
      </c>
      <c r="D623" s="149">
        <v>0</v>
      </c>
      <c r="E623" s="149">
        <v>0</v>
      </c>
      <c r="F623" s="150">
        <v>0</v>
      </c>
      <c r="G623" s="150">
        <v>0</v>
      </c>
      <c r="H623" s="151">
        <v>0</v>
      </c>
    </row>
    <row r="624" spans="1:8" ht="18" hidden="1" customHeight="1" outlineLevel="1">
      <c r="A624" s="3" t="s">
        <v>211</v>
      </c>
      <c r="B624" s="148"/>
      <c r="C624" s="149">
        <v>0</v>
      </c>
      <c r="D624" s="149">
        <v>0</v>
      </c>
      <c r="E624" s="149">
        <v>0</v>
      </c>
      <c r="F624" s="150">
        <v>0</v>
      </c>
      <c r="G624" s="150">
        <v>0</v>
      </c>
      <c r="H624" s="151">
        <v>0</v>
      </c>
    </row>
    <row r="625" spans="1:8" ht="18" hidden="1" customHeight="1" outlineLevel="1">
      <c r="A625" s="3" t="s">
        <v>212</v>
      </c>
      <c r="B625" s="148"/>
      <c r="C625" s="149">
        <v>0</v>
      </c>
      <c r="D625" s="149">
        <v>0</v>
      </c>
      <c r="E625" s="149">
        <v>0</v>
      </c>
      <c r="F625" s="150">
        <v>0</v>
      </c>
      <c r="G625" s="150">
        <v>0</v>
      </c>
      <c r="H625" s="151">
        <v>0</v>
      </c>
    </row>
    <row r="626" spans="1:8" ht="18" hidden="1" customHeight="1" outlineLevel="1">
      <c r="A626" s="3" t="s">
        <v>213</v>
      </c>
      <c r="B626" s="148"/>
      <c r="C626" s="149">
        <v>0</v>
      </c>
      <c r="D626" s="149">
        <v>0</v>
      </c>
      <c r="E626" s="149">
        <v>0</v>
      </c>
      <c r="F626" s="150">
        <v>0</v>
      </c>
      <c r="G626" s="150">
        <v>0</v>
      </c>
      <c r="H626" s="151">
        <v>0</v>
      </c>
    </row>
    <row r="627" spans="1:8" ht="18" hidden="1" customHeight="1" outlineLevel="1">
      <c r="A627" s="3" t="s">
        <v>214</v>
      </c>
      <c r="B627" s="148"/>
      <c r="C627" s="149">
        <v>0</v>
      </c>
      <c r="D627" s="149">
        <v>0</v>
      </c>
      <c r="E627" s="149">
        <v>0</v>
      </c>
      <c r="F627" s="150">
        <v>0</v>
      </c>
      <c r="G627" s="150">
        <v>0</v>
      </c>
      <c r="H627" s="151">
        <v>0</v>
      </c>
    </row>
    <row r="628" spans="1:8" ht="18" hidden="1" customHeight="1" outlineLevel="1">
      <c r="A628" s="3" t="s">
        <v>269</v>
      </c>
      <c r="B628" s="148"/>
      <c r="C628" s="149">
        <v>0</v>
      </c>
      <c r="D628" s="149">
        <v>0</v>
      </c>
      <c r="E628" s="149">
        <v>0</v>
      </c>
      <c r="F628" s="150">
        <v>0</v>
      </c>
      <c r="G628" s="150">
        <v>0</v>
      </c>
      <c r="H628" s="151">
        <v>0</v>
      </c>
    </row>
    <row r="629" spans="1:8" ht="18" hidden="1" customHeight="1" outlineLevel="1">
      <c r="A629" s="3" t="s">
        <v>455</v>
      </c>
      <c r="B629" s="148"/>
      <c r="C629" s="149">
        <v>0</v>
      </c>
      <c r="D629" s="149">
        <v>0</v>
      </c>
      <c r="E629" s="149">
        <v>0</v>
      </c>
      <c r="F629" s="150">
        <v>0</v>
      </c>
      <c r="G629" s="150">
        <v>0</v>
      </c>
      <c r="H629" s="151">
        <v>0</v>
      </c>
    </row>
    <row r="630" spans="1:8" ht="18" hidden="1" customHeight="1" outlineLevel="1">
      <c r="A630" s="3" t="s">
        <v>217</v>
      </c>
      <c r="B630" s="148"/>
      <c r="C630" s="149">
        <v>0</v>
      </c>
      <c r="D630" s="149">
        <v>0</v>
      </c>
      <c r="E630" s="149">
        <v>0</v>
      </c>
      <c r="F630" s="150">
        <v>0</v>
      </c>
      <c r="G630" s="150">
        <v>0</v>
      </c>
      <c r="H630" s="151">
        <v>0</v>
      </c>
    </row>
    <row r="631" spans="1:8" ht="18" hidden="1" customHeight="1" outlineLevel="1">
      <c r="A631" s="3" t="s">
        <v>218</v>
      </c>
      <c r="B631" s="148"/>
      <c r="C631" s="149">
        <v>0</v>
      </c>
      <c r="D631" s="149">
        <v>0</v>
      </c>
      <c r="E631" s="149">
        <v>0</v>
      </c>
      <c r="F631" s="150">
        <v>0</v>
      </c>
      <c r="G631" s="150">
        <v>0</v>
      </c>
      <c r="H631" s="151">
        <v>0</v>
      </c>
    </row>
    <row r="632" spans="1:8" ht="18" hidden="1" customHeight="1" outlineLevel="1">
      <c r="A632" s="3" t="s">
        <v>219</v>
      </c>
      <c r="B632" s="148"/>
      <c r="C632" s="149">
        <v>0</v>
      </c>
      <c r="D632" s="149">
        <v>0</v>
      </c>
      <c r="E632" s="149">
        <v>0</v>
      </c>
      <c r="F632" s="150">
        <v>0</v>
      </c>
      <c r="G632" s="150">
        <v>0</v>
      </c>
      <c r="H632" s="151">
        <v>0</v>
      </c>
    </row>
    <row r="633" spans="1:8" ht="18" hidden="1" customHeight="1" outlineLevel="1">
      <c r="A633" s="3" t="s">
        <v>220</v>
      </c>
      <c r="B633" s="148"/>
      <c r="C633" s="149">
        <v>0</v>
      </c>
      <c r="D633" s="149">
        <v>0</v>
      </c>
      <c r="E633" s="149">
        <v>0</v>
      </c>
      <c r="F633" s="150">
        <v>0</v>
      </c>
      <c r="G633" s="150">
        <v>0</v>
      </c>
      <c r="H633" s="151">
        <v>0</v>
      </c>
    </row>
    <row r="634" spans="1:8" ht="18" customHeight="1" collapsed="1">
      <c r="A634" s="3"/>
      <c r="B634" s="148" t="s">
        <v>374</v>
      </c>
      <c r="C634" s="152">
        <f t="shared" ref="C634:H634" si="24">SUM(C610:C633)</f>
        <v>0</v>
      </c>
      <c r="D634" s="152">
        <f t="shared" si="24"/>
        <v>0</v>
      </c>
      <c r="E634" s="152">
        <f t="shared" si="24"/>
        <v>0</v>
      </c>
      <c r="F634" s="153">
        <f t="shared" si="24"/>
        <v>0</v>
      </c>
      <c r="G634" s="153">
        <f t="shared" si="24"/>
        <v>0</v>
      </c>
      <c r="H634" s="154">
        <f t="shared" si="24"/>
        <v>0</v>
      </c>
    </row>
    <row r="635" spans="1:8" ht="18" hidden="1" customHeight="1" outlineLevel="1">
      <c r="A635" s="3" t="s">
        <v>273</v>
      </c>
      <c r="B635" s="148"/>
      <c r="C635" s="149">
        <v>0</v>
      </c>
      <c r="D635" s="149">
        <v>0</v>
      </c>
      <c r="E635" s="149">
        <v>0</v>
      </c>
      <c r="F635" s="150">
        <v>0</v>
      </c>
      <c r="G635" s="150">
        <v>0</v>
      </c>
      <c r="H635" s="151">
        <v>0</v>
      </c>
    </row>
    <row r="636" spans="1:8" ht="18" hidden="1" customHeight="1" outlineLevel="1">
      <c r="A636" s="3" t="s">
        <v>203</v>
      </c>
      <c r="B636" s="148"/>
      <c r="C636" s="149">
        <v>2</v>
      </c>
      <c r="D636" s="149">
        <v>1</v>
      </c>
      <c r="E636" s="149">
        <v>0</v>
      </c>
      <c r="F636" s="150">
        <v>0</v>
      </c>
      <c r="G636" s="150">
        <v>130000</v>
      </c>
      <c r="H636" s="151">
        <v>0</v>
      </c>
    </row>
    <row r="637" spans="1:8" ht="18" hidden="1" customHeight="1" outlineLevel="1">
      <c r="A637" s="3" t="s">
        <v>204</v>
      </c>
      <c r="B637" s="148"/>
      <c r="C637" s="149">
        <v>4</v>
      </c>
      <c r="D637" s="149">
        <v>3</v>
      </c>
      <c r="E637" s="149">
        <v>0</v>
      </c>
      <c r="F637" s="150">
        <v>12300</v>
      </c>
      <c r="G637" s="150">
        <v>7099.63</v>
      </c>
      <c r="H637" s="151">
        <v>0</v>
      </c>
    </row>
    <row r="638" spans="1:8" ht="18" hidden="1" customHeight="1" outlineLevel="1">
      <c r="A638" s="3" t="s">
        <v>267</v>
      </c>
      <c r="B638" s="148"/>
      <c r="C638" s="149">
        <v>0</v>
      </c>
      <c r="D638" s="149">
        <v>0</v>
      </c>
      <c r="E638" s="149">
        <v>0</v>
      </c>
      <c r="F638" s="150">
        <v>0</v>
      </c>
      <c r="G638" s="150">
        <v>0</v>
      </c>
      <c r="H638" s="151">
        <v>0</v>
      </c>
    </row>
    <row r="639" spans="1:8" ht="18" hidden="1" customHeight="1" outlineLevel="1">
      <c r="A639" s="3" t="s">
        <v>274</v>
      </c>
      <c r="B639" s="148"/>
      <c r="C639" s="149">
        <v>0</v>
      </c>
      <c r="D639" s="149">
        <v>0</v>
      </c>
      <c r="E639" s="149">
        <v>0</v>
      </c>
      <c r="F639" s="150">
        <v>0</v>
      </c>
      <c r="G639" s="150">
        <v>0</v>
      </c>
      <c r="H639" s="151">
        <v>0</v>
      </c>
    </row>
    <row r="640" spans="1:8" ht="18" hidden="1" customHeight="1" outlineLevel="1">
      <c r="A640" s="3" t="s">
        <v>275</v>
      </c>
      <c r="B640" s="148"/>
      <c r="C640" s="149">
        <v>0</v>
      </c>
      <c r="D640" s="149">
        <v>0</v>
      </c>
      <c r="E640" s="149">
        <v>0</v>
      </c>
      <c r="F640" s="150">
        <v>0</v>
      </c>
      <c r="G640" s="150">
        <v>0</v>
      </c>
      <c r="H640" s="151">
        <v>0</v>
      </c>
    </row>
    <row r="641" spans="1:8" ht="18" hidden="1" customHeight="1" outlineLevel="1">
      <c r="A641" s="3" t="s">
        <v>205</v>
      </c>
      <c r="B641" s="148"/>
      <c r="C641" s="149">
        <v>0</v>
      </c>
      <c r="D641" s="149">
        <v>0</v>
      </c>
      <c r="E641" s="149">
        <v>0</v>
      </c>
      <c r="F641" s="150">
        <v>0</v>
      </c>
      <c r="G641" s="150">
        <v>0</v>
      </c>
      <c r="H641" s="151">
        <v>0</v>
      </c>
    </row>
    <row r="642" spans="1:8" ht="18" hidden="1" customHeight="1" outlineLevel="1">
      <c r="A642" s="3" t="s">
        <v>206</v>
      </c>
      <c r="B642" s="148"/>
      <c r="C642" s="149">
        <v>0</v>
      </c>
      <c r="D642" s="149">
        <v>2</v>
      </c>
      <c r="E642" s="149">
        <v>0</v>
      </c>
      <c r="F642" s="150">
        <v>-19232.5</v>
      </c>
      <c r="G642" s="150">
        <v>3950</v>
      </c>
      <c r="H642" s="151">
        <v>0</v>
      </c>
    </row>
    <row r="643" spans="1:8" ht="18" hidden="1" customHeight="1" outlineLevel="1">
      <c r="A643" s="3" t="s">
        <v>268</v>
      </c>
      <c r="B643" s="148"/>
      <c r="C643" s="149">
        <v>0</v>
      </c>
      <c r="D643" s="149">
        <v>0</v>
      </c>
      <c r="E643" s="149">
        <v>0</v>
      </c>
      <c r="F643" s="150">
        <v>0</v>
      </c>
      <c r="G643" s="150">
        <v>0</v>
      </c>
      <c r="H643" s="151">
        <v>0</v>
      </c>
    </row>
    <row r="644" spans="1:8" ht="18" hidden="1" customHeight="1" outlineLevel="1">
      <c r="A644" s="3" t="s">
        <v>207</v>
      </c>
      <c r="B644" s="148"/>
      <c r="C644" s="149">
        <v>3</v>
      </c>
      <c r="D644" s="149">
        <v>6</v>
      </c>
      <c r="E644" s="149">
        <v>0</v>
      </c>
      <c r="F644" s="150">
        <v>127500</v>
      </c>
      <c r="G644" s="150">
        <v>12003.349999999999</v>
      </c>
      <c r="H644" s="151">
        <v>0</v>
      </c>
    </row>
    <row r="645" spans="1:8" ht="18" hidden="1" customHeight="1" outlineLevel="1">
      <c r="A645" s="3" t="s">
        <v>270</v>
      </c>
      <c r="B645" s="148"/>
      <c r="C645" s="149">
        <v>0</v>
      </c>
      <c r="D645" s="149">
        <v>0</v>
      </c>
      <c r="E645" s="149">
        <v>0</v>
      </c>
      <c r="F645" s="150">
        <v>0</v>
      </c>
      <c r="G645" s="150">
        <v>0</v>
      </c>
      <c r="H645" s="151">
        <v>0</v>
      </c>
    </row>
    <row r="646" spans="1:8" ht="18" hidden="1" customHeight="1" outlineLevel="1">
      <c r="A646" s="3" t="s">
        <v>208</v>
      </c>
      <c r="B646" s="148"/>
      <c r="C646" s="149">
        <v>0</v>
      </c>
      <c r="D646" s="149">
        <v>0</v>
      </c>
      <c r="E646" s="149">
        <v>0</v>
      </c>
      <c r="F646" s="150">
        <v>0</v>
      </c>
      <c r="G646" s="150">
        <v>0</v>
      </c>
      <c r="H646" s="151">
        <v>0</v>
      </c>
    </row>
    <row r="647" spans="1:8" ht="18" hidden="1" customHeight="1" outlineLevel="1">
      <c r="A647" s="3" t="s">
        <v>209</v>
      </c>
      <c r="B647" s="148"/>
      <c r="C647" s="149">
        <v>0</v>
      </c>
      <c r="D647" s="149">
        <v>0</v>
      </c>
      <c r="E647" s="149">
        <v>0</v>
      </c>
      <c r="F647" s="150">
        <v>0</v>
      </c>
      <c r="G647" s="150">
        <v>0</v>
      </c>
      <c r="H647" s="151">
        <v>0</v>
      </c>
    </row>
    <row r="648" spans="1:8" ht="18" hidden="1" customHeight="1" outlineLevel="1">
      <c r="A648" s="3" t="s">
        <v>454</v>
      </c>
      <c r="B648" s="148"/>
      <c r="C648" s="149">
        <v>0</v>
      </c>
      <c r="D648" s="149">
        <v>0</v>
      </c>
      <c r="E648" s="149">
        <v>0</v>
      </c>
      <c r="F648" s="150">
        <v>0</v>
      </c>
      <c r="G648" s="150">
        <v>0</v>
      </c>
      <c r="H648" s="151">
        <v>0</v>
      </c>
    </row>
    <row r="649" spans="1:8" ht="18" hidden="1" customHeight="1" outlineLevel="1">
      <c r="A649" s="3" t="s">
        <v>211</v>
      </c>
      <c r="B649" s="148"/>
      <c r="C649" s="149">
        <v>0</v>
      </c>
      <c r="D649" s="149">
        <v>0</v>
      </c>
      <c r="E649" s="149">
        <v>0</v>
      </c>
      <c r="F649" s="150">
        <v>0</v>
      </c>
      <c r="G649" s="150">
        <v>0</v>
      </c>
      <c r="H649" s="151">
        <v>0</v>
      </c>
    </row>
    <row r="650" spans="1:8" ht="18" hidden="1" customHeight="1" outlineLevel="1">
      <c r="A650" s="3" t="s">
        <v>212</v>
      </c>
      <c r="B650" s="148"/>
      <c r="C650" s="149">
        <v>0</v>
      </c>
      <c r="D650" s="149">
        <v>0</v>
      </c>
      <c r="E650" s="149">
        <v>0</v>
      </c>
      <c r="F650" s="150">
        <v>0</v>
      </c>
      <c r="G650" s="150">
        <v>0</v>
      </c>
      <c r="H650" s="151">
        <v>0</v>
      </c>
    </row>
    <row r="651" spans="1:8" ht="18" hidden="1" customHeight="1" outlineLevel="1">
      <c r="A651" s="3" t="s">
        <v>213</v>
      </c>
      <c r="B651" s="148"/>
      <c r="C651" s="149">
        <v>0</v>
      </c>
      <c r="D651" s="149">
        <v>0</v>
      </c>
      <c r="E651" s="149">
        <v>0</v>
      </c>
      <c r="F651" s="150">
        <v>0</v>
      </c>
      <c r="G651" s="150">
        <v>0</v>
      </c>
      <c r="H651" s="151">
        <v>0</v>
      </c>
    </row>
    <row r="652" spans="1:8" ht="18" hidden="1" customHeight="1" outlineLevel="1">
      <c r="A652" s="3" t="s">
        <v>214</v>
      </c>
      <c r="B652" s="148"/>
      <c r="C652" s="149">
        <v>0</v>
      </c>
      <c r="D652" s="149">
        <v>0</v>
      </c>
      <c r="E652" s="149">
        <v>0</v>
      </c>
      <c r="F652" s="150">
        <v>0</v>
      </c>
      <c r="G652" s="150">
        <v>0</v>
      </c>
      <c r="H652" s="151">
        <v>0</v>
      </c>
    </row>
    <row r="653" spans="1:8" ht="18" hidden="1" customHeight="1" outlineLevel="1">
      <c r="A653" s="3" t="s">
        <v>269</v>
      </c>
      <c r="B653" s="148"/>
      <c r="C653" s="149">
        <v>0</v>
      </c>
      <c r="D653" s="149">
        <v>0</v>
      </c>
      <c r="E653" s="149">
        <v>0</v>
      </c>
      <c r="F653" s="150">
        <v>0</v>
      </c>
      <c r="G653" s="150">
        <v>0</v>
      </c>
      <c r="H653" s="151">
        <v>0</v>
      </c>
    </row>
    <row r="654" spans="1:8" ht="18" hidden="1" customHeight="1" outlineLevel="1">
      <c r="A654" s="3" t="s">
        <v>455</v>
      </c>
      <c r="B654" s="148"/>
      <c r="C654" s="149">
        <v>0</v>
      </c>
      <c r="D654" s="149">
        <v>0</v>
      </c>
      <c r="E654" s="149">
        <v>0</v>
      </c>
      <c r="F654" s="150">
        <v>0</v>
      </c>
      <c r="G654" s="150">
        <v>0</v>
      </c>
      <c r="H654" s="151">
        <v>0</v>
      </c>
    </row>
    <row r="655" spans="1:8" ht="18" hidden="1" customHeight="1" outlineLevel="1">
      <c r="A655" s="3" t="s">
        <v>217</v>
      </c>
      <c r="B655" s="148"/>
      <c r="C655" s="149">
        <v>0</v>
      </c>
      <c r="D655" s="149">
        <v>0</v>
      </c>
      <c r="E655" s="149">
        <v>0</v>
      </c>
      <c r="F655" s="150">
        <v>0</v>
      </c>
      <c r="G655" s="150">
        <v>0</v>
      </c>
      <c r="H655" s="151">
        <v>0</v>
      </c>
    </row>
    <row r="656" spans="1:8" ht="18" hidden="1" customHeight="1" outlineLevel="1">
      <c r="A656" s="3" t="s">
        <v>218</v>
      </c>
      <c r="B656" s="148"/>
      <c r="C656" s="149">
        <v>0</v>
      </c>
      <c r="D656" s="149">
        <v>0</v>
      </c>
      <c r="E656" s="149">
        <v>0</v>
      </c>
      <c r="F656" s="150">
        <v>0</v>
      </c>
      <c r="G656" s="150">
        <v>0</v>
      </c>
      <c r="H656" s="151">
        <v>0</v>
      </c>
    </row>
    <row r="657" spans="1:8" ht="18" hidden="1" customHeight="1" outlineLevel="1">
      <c r="A657" s="3" t="s">
        <v>219</v>
      </c>
      <c r="B657" s="148"/>
      <c r="C657" s="149">
        <v>0</v>
      </c>
      <c r="D657" s="149">
        <v>0</v>
      </c>
      <c r="E657" s="149">
        <v>0</v>
      </c>
      <c r="F657" s="150">
        <v>0</v>
      </c>
      <c r="G657" s="150">
        <v>0</v>
      </c>
      <c r="H657" s="151">
        <v>0</v>
      </c>
    </row>
    <row r="658" spans="1:8" ht="18" hidden="1" customHeight="1" outlineLevel="1">
      <c r="A658" s="3" t="s">
        <v>220</v>
      </c>
      <c r="B658" s="148"/>
      <c r="C658" s="149">
        <v>0</v>
      </c>
      <c r="D658" s="149">
        <v>0</v>
      </c>
      <c r="E658" s="149">
        <v>0</v>
      </c>
      <c r="F658" s="150">
        <v>0</v>
      </c>
      <c r="G658" s="150">
        <v>0</v>
      </c>
      <c r="H658" s="151">
        <v>0</v>
      </c>
    </row>
    <row r="659" spans="1:8" ht="18" customHeight="1" collapsed="1">
      <c r="A659" s="3"/>
      <c r="B659" s="148" t="s">
        <v>375</v>
      </c>
      <c r="C659" s="152">
        <f t="shared" ref="C659:H659" si="25">SUM(C635:C658)</f>
        <v>9</v>
      </c>
      <c r="D659" s="152">
        <f t="shared" si="25"/>
        <v>12</v>
      </c>
      <c r="E659" s="152">
        <f t="shared" si="25"/>
        <v>0</v>
      </c>
      <c r="F659" s="153">
        <f t="shared" si="25"/>
        <v>120567.5</v>
      </c>
      <c r="G659" s="153">
        <f t="shared" si="25"/>
        <v>153052.98000000001</v>
      </c>
      <c r="H659" s="154">
        <f t="shared" si="25"/>
        <v>0</v>
      </c>
    </row>
    <row r="660" spans="1:8" ht="18" hidden="1" customHeight="1" outlineLevel="1">
      <c r="A660" s="3" t="s">
        <v>273</v>
      </c>
      <c r="B660" s="148"/>
      <c r="C660" s="149">
        <v>0</v>
      </c>
      <c r="D660" s="149">
        <v>0</v>
      </c>
      <c r="E660" s="149">
        <v>0</v>
      </c>
      <c r="F660" s="150">
        <v>0</v>
      </c>
      <c r="G660" s="150">
        <v>0</v>
      </c>
      <c r="H660" s="151">
        <v>0</v>
      </c>
    </row>
    <row r="661" spans="1:8" ht="18" hidden="1" customHeight="1" outlineLevel="1">
      <c r="A661" s="3" t="s">
        <v>203</v>
      </c>
      <c r="B661" s="148"/>
      <c r="C661" s="149">
        <v>1</v>
      </c>
      <c r="D661" s="149">
        <v>1</v>
      </c>
      <c r="E661" s="149">
        <v>0</v>
      </c>
      <c r="F661" s="150">
        <v>7912.9</v>
      </c>
      <c r="G661" s="150">
        <v>0</v>
      </c>
      <c r="H661" s="151">
        <v>0</v>
      </c>
    </row>
    <row r="662" spans="1:8" ht="18" hidden="1" customHeight="1" outlineLevel="1">
      <c r="A662" s="3" t="s">
        <v>204</v>
      </c>
      <c r="B662" s="148"/>
      <c r="C662" s="149">
        <v>0</v>
      </c>
      <c r="D662" s="149">
        <v>0</v>
      </c>
      <c r="E662" s="149">
        <v>0</v>
      </c>
      <c r="F662" s="150">
        <v>0</v>
      </c>
      <c r="G662" s="150">
        <v>0</v>
      </c>
      <c r="H662" s="151">
        <v>0</v>
      </c>
    </row>
    <row r="663" spans="1:8" ht="18" hidden="1" customHeight="1" outlineLevel="1">
      <c r="A663" s="3" t="s">
        <v>267</v>
      </c>
      <c r="B663" s="148"/>
      <c r="C663" s="149">
        <v>0</v>
      </c>
      <c r="D663" s="149">
        <v>0</v>
      </c>
      <c r="E663" s="149">
        <v>0</v>
      </c>
      <c r="F663" s="150">
        <v>0</v>
      </c>
      <c r="G663" s="150">
        <v>0</v>
      </c>
      <c r="H663" s="151">
        <v>0</v>
      </c>
    </row>
    <row r="664" spans="1:8" ht="18" hidden="1" customHeight="1" outlineLevel="1">
      <c r="A664" s="3" t="s">
        <v>274</v>
      </c>
      <c r="B664" s="148"/>
      <c r="C664" s="149">
        <v>0</v>
      </c>
      <c r="D664" s="149">
        <v>0</v>
      </c>
      <c r="E664" s="149">
        <v>0</v>
      </c>
      <c r="F664" s="150">
        <v>0</v>
      </c>
      <c r="G664" s="150">
        <v>0</v>
      </c>
      <c r="H664" s="151">
        <v>0</v>
      </c>
    </row>
    <row r="665" spans="1:8" ht="18" hidden="1" customHeight="1" outlineLevel="1">
      <c r="A665" s="3" t="s">
        <v>275</v>
      </c>
      <c r="B665" s="148"/>
      <c r="C665" s="149">
        <v>0</v>
      </c>
      <c r="D665" s="149">
        <v>0</v>
      </c>
      <c r="E665" s="149">
        <v>0</v>
      </c>
      <c r="F665" s="150">
        <v>0</v>
      </c>
      <c r="G665" s="150">
        <v>0</v>
      </c>
      <c r="H665" s="151">
        <v>0</v>
      </c>
    </row>
    <row r="666" spans="1:8" ht="18" hidden="1" customHeight="1" outlineLevel="1">
      <c r="A666" s="3" t="s">
        <v>205</v>
      </c>
      <c r="B666" s="148"/>
      <c r="C666" s="149">
        <v>0</v>
      </c>
      <c r="D666" s="149">
        <v>0</v>
      </c>
      <c r="E666" s="149">
        <v>0</v>
      </c>
      <c r="F666" s="150">
        <v>0</v>
      </c>
      <c r="G666" s="150">
        <v>0</v>
      </c>
      <c r="H666" s="151">
        <v>0</v>
      </c>
    </row>
    <row r="667" spans="1:8" ht="18" hidden="1" customHeight="1" outlineLevel="1">
      <c r="A667" s="3" t="s">
        <v>206</v>
      </c>
      <c r="B667" s="148"/>
      <c r="C667" s="149">
        <v>0</v>
      </c>
      <c r="D667" s="149">
        <v>1</v>
      </c>
      <c r="E667" s="149">
        <v>0</v>
      </c>
      <c r="F667" s="150">
        <v>-22686</v>
      </c>
      <c r="G667" s="150">
        <v>0</v>
      </c>
      <c r="H667" s="151">
        <v>0</v>
      </c>
    </row>
    <row r="668" spans="1:8" ht="18" hidden="1" customHeight="1" outlineLevel="1">
      <c r="A668" s="3" t="s">
        <v>268</v>
      </c>
      <c r="B668" s="148"/>
      <c r="C668" s="149">
        <v>0</v>
      </c>
      <c r="D668" s="149">
        <v>0</v>
      </c>
      <c r="E668" s="149">
        <v>0</v>
      </c>
      <c r="F668" s="150">
        <v>0</v>
      </c>
      <c r="G668" s="150">
        <v>0</v>
      </c>
      <c r="H668" s="151">
        <v>0</v>
      </c>
    </row>
    <row r="669" spans="1:8" ht="18" hidden="1" customHeight="1" outlineLevel="1">
      <c r="A669" s="3" t="s">
        <v>207</v>
      </c>
      <c r="B669" s="148"/>
      <c r="C669" s="149">
        <v>0</v>
      </c>
      <c r="D669" s="149">
        <v>1</v>
      </c>
      <c r="E669" s="149">
        <v>0</v>
      </c>
      <c r="F669" s="150">
        <v>0</v>
      </c>
      <c r="G669" s="150">
        <v>963.5</v>
      </c>
      <c r="H669" s="151">
        <v>0</v>
      </c>
    </row>
    <row r="670" spans="1:8" ht="18" hidden="1" customHeight="1" outlineLevel="1">
      <c r="A670" s="3" t="s">
        <v>270</v>
      </c>
      <c r="B670" s="148"/>
      <c r="C670" s="149">
        <v>1</v>
      </c>
      <c r="D670" s="149">
        <v>1</v>
      </c>
      <c r="E670" s="149">
        <v>0</v>
      </c>
      <c r="F670" s="150">
        <v>4405.6000000000004</v>
      </c>
      <c r="G670" s="150">
        <v>0</v>
      </c>
      <c r="H670" s="151">
        <v>0</v>
      </c>
    </row>
    <row r="671" spans="1:8" ht="18" hidden="1" customHeight="1" outlineLevel="1">
      <c r="A671" s="3" t="s">
        <v>208</v>
      </c>
      <c r="B671" s="148"/>
      <c r="C671" s="149">
        <v>2</v>
      </c>
      <c r="D671" s="149">
        <v>1</v>
      </c>
      <c r="E671" s="149">
        <v>0</v>
      </c>
      <c r="F671" s="150">
        <v>1561</v>
      </c>
      <c r="G671" s="150">
        <v>-3490</v>
      </c>
      <c r="H671" s="151">
        <v>0</v>
      </c>
    </row>
    <row r="672" spans="1:8" ht="18" hidden="1" customHeight="1" outlineLevel="1">
      <c r="A672" s="3" t="s">
        <v>209</v>
      </c>
      <c r="B672" s="148"/>
      <c r="C672" s="149">
        <v>1</v>
      </c>
      <c r="D672" s="149">
        <v>1</v>
      </c>
      <c r="E672" s="149">
        <v>0</v>
      </c>
      <c r="F672" s="150">
        <v>16758.627175199999</v>
      </c>
      <c r="G672" s="150">
        <v>0</v>
      </c>
      <c r="H672" s="151">
        <v>0</v>
      </c>
    </row>
    <row r="673" spans="1:8" ht="18" hidden="1" customHeight="1" outlineLevel="1">
      <c r="A673" s="3" t="s">
        <v>454</v>
      </c>
      <c r="B673" s="148"/>
      <c r="C673" s="149">
        <v>0</v>
      </c>
      <c r="D673" s="149">
        <v>0</v>
      </c>
      <c r="E673" s="149">
        <v>0</v>
      </c>
      <c r="F673" s="150">
        <v>0</v>
      </c>
      <c r="G673" s="150">
        <v>0</v>
      </c>
      <c r="H673" s="151">
        <v>0</v>
      </c>
    </row>
    <row r="674" spans="1:8" ht="18" hidden="1" customHeight="1" outlineLevel="1">
      <c r="A674" s="3" t="s">
        <v>211</v>
      </c>
      <c r="B674" s="148"/>
      <c r="C674" s="149">
        <v>0</v>
      </c>
      <c r="D674" s="149">
        <v>0</v>
      </c>
      <c r="E674" s="149">
        <v>0</v>
      </c>
      <c r="F674" s="150">
        <v>0</v>
      </c>
      <c r="G674" s="150">
        <v>0</v>
      </c>
      <c r="H674" s="151">
        <v>0</v>
      </c>
    </row>
    <row r="675" spans="1:8" ht="18" hidden="1" customHeight="1" outlineLevel="1">
      <c r="A675" s="3" t="s">
        <v>212</v>
      </c>
      <c r="B675" s="148"/>
      <c r="C675" s="149">
        <v>0</v>
      </c>
      <c r="D675" s="149">
        <v>0</v>
      </c>
      <c r="E675" s="149">
        <v>0</v>
      </c>
      <c r="F675" s="150">
        <v>0</v>
      </c>
      <c r="G675" s="150">
        <v>0</v>
      </c>
      <c r="H675" s="151">
        <v>0</v>
      </c>
    </row>
    <row r="676" spans="1:8" ht="18" hidden="1" customHeight="1" outlineLevel="1">
      <c r="A676" s="3" t="s">
        <v>213</v>
      </c>
      <c r="B676" s="148"/>
      <c r="C676" s="149">
        <v>0</v>
      </c>
      <c r="D676" s="149">
        <v>0</v>
      </c>
      <c r="E676" s="149">
        <v>0</v>
      </c>
      <c r="F676" s="150">
        <v>0</v>
      </c>
      <c r="G676" s="150">
        <v>0</v>
      </c>
      <c r="H676" s="151">
        <v>0</v>
      </c>
    </row>
    <row r="677" spans="1:8" ht="18" hidden="1" customHeight="1" outlineLevel="1">
      <c r="A677" s="3" t="s">
        <v>214</v>
      </c>
      <c r="B677" s="148"/>
      <c r="C677" s="149">
        <v>0</v>
      </c>
      <c r="D677" s="149">
        <v>0</v>
      </c>
      <c r="E677" s="149">
        <v>0</v>
      </c>
      <c r="F677" s="150">
        <v>0</v>
      </c>
      <c r="G677" s="150">
        <v>0</v>
      </c>
      <c r="H677" s="151">
        <v>0</v>
      </c>
    </row>
    <row r="678" spans="1:8" ht="18" hidden="1" customHeight="1" outlineLevel="1">
      <c r="A678" s="3" t="s">
        <v>269</v>
      </c>
      <c r="B678" s="148"/>
      <c r="C678" s="149">
        <v>0</v>
      </c>
      <c r="D678" s="149">
        <v>0</v>
      </c>
      <c r="E678" s="149">
        <v>0</v>
      </c>
      <c r="F678" s="150">
        <v>0</v>
      </c>
      <c r="G678" s="150">
        <v>0</v>
      </c>
      <c r="H678" s="151">
        <v>0</v>
      </c>
    </row>
    <row r="679" spans="1:8" ht="18" hidden="1" customHeight="1" outlineLevel="1">
      <c r="A679" s="3" t="s">
        <v>455</v>
      </c>
      <c r="B679" s="148"/>
      <c r="C679" s="149">
        <v>0</v>
      </c>
      <c r="D679" s="149">
        <v>0</v>
      </c>
      <c r="E679" s="149">
        <v>0</v>
      </c>
      <c r="F679" s="150">
        <v>0</v>
      </c>
      <c r="G679" s="150">
        <v>0</v>
      </c>
      <c r="H679" s="151">
        <v>0</v>
      </c>
    </row>
    <row r="680" spans="1:8" ht="18" hidden="1" customHeight="1" outlineLevel="1">
      <c r="A680" s="3" t="s">
        <v>217</v>
      </c>
      <c r="B680" s="148"/>
      <c r="C680" s="149">
        <v>0</v>
      </c>
      <c r="D680" s="149">
        <v>0</v>
      </c>
      <c r="E680" s="149">
        <v>0</v>
      </c>
      <c r="F680" s="150">
        <v>0</v>
      </c>
      <c r="G680" s="150">
        <v>0</v>
      </c>
      <c r="H680" s="151">
        <v>0</v>
      </c>
    </row>
    <row r="681" spans="1:8" ht="18" hidden="1" customHeight="1" outlineLevel="1">
      <c r="A681" s="3" t="s">
        <v>218</v>
      </c>
      <c r="B681" s="148"/>
      <c r="C681" s="149">
        <v>0</v>
      </c>
      <c r="D681" s="149">
        <v>0</v>
      </c>
      <c r="E681" s="149">
        <v>0</v>
      </c>
      <c r="F681" s="150">
        <v>0</v>
      </c>
      <c r="G681" s="150">
        <v>0</v>
      </c>
      <c r="H681" s="151">
        <v>0</v>
      </c>
    </row>
    <row r="682" spans="1:8" ht="18" hidden="1" customHeight="1" outlineLevel="1">
      <c r="A682" s="3" t="s">
        <v>219</v>
      </c>
      <c r="B682" s="148"/>
      <c r="C682" s="149">
        <v>0</v>
      </c>
      <c r="D682" s="149">
        <v>0</v>
      </c>
      <c r="E682" s="149">
        <v>0</v>
      </c>
      <c r="F682" s="150">
        <v>0</v>
      </c>
      <c r="G682" s="150">
        <v>0</v>
      </c>
      <c r="H682" s="151">
        <v>0</v>
      </c>
    </row>
    <row r="683" spans="1:8" ht="18" hidden="1" customHeight="1" outlineLevel="1">
      <c r="A683" s="3" t="s">
        <v>220</v>
      </c>
      <c r="B683" s="148"/>
      <c r="C683" s="149">
        <v>0</v>
      </c>
      <c r="D683" s="149">
        <v>0</v>
      </c>
      <c r="E683" s="149">
        <v>0</v>
      </c>
      <c r="F683" s="150">
        <v>0</v>
      </c>
      <c r="G683" s="150">
        <v>0</v>
      </c>
      <c r="H683" s="151">
        <v>0</v>
      </c>
    </row>
    <row r="684" spans="1:8" ht="18" customHeight="1" collapsed="1">
      <c r="A684" s="3"/>
      <c r="B684" s="148" t="s">
        <v>376</v>
      </c>
      <c r="C684" s="152">
        <f t="shared" ref="C684:H684" si="26">SUM(C660:C683)</f>
        <v>5</v>
      </c>
      <c r="D684" s="152">
        <f t="shared" si="26"/>
        <v>6</v>
      </c>
      <c r="E684" s="152">
        <f t="shared" si="26"/>
        <v>0</v>
      </c>
      <c r="F684" s="153">
        <f t="shared" si="26"/>
        <v>7952.1271751999993</v>
      </c>
      <c r="G684" s="153">
        <f t="shared" si="26"/>
        <v>-2526.5</v>
      </c>
      <c r="H684" s="154">
        <f t="shared" si="26"/>
        <v>0</v>
      </c>
    </row>
    <row r="685" spans="1:8" ht="18" hidden="1" customHeight="1" outlineLevel="1">
      <c r="A685" s="3" t="s">
        <v>273</v>
      </c>
      <c r="B685" s="148"/>
      <c r="C685" s="152">
        <v>0</v>
      </c>
      <c r="D685" s="152">
        <v>0</v>
      </c>
      <c r="E685" s="152">
        <v>0</v>
      </c>
      <c r="F685" s="153">
        <v>0</v>
      </c>
      <c r="G685" s="153">
        <v>0</v>
      </c>
      <c r="H685" s="154">
        <v>0</v>
      </c>
    </row>
    <row r="686" spans="1:8" ht="18" hidden="1" customHeight="1" outlineLevel="1">
      <c r="A686" s="3" t="s">
        <v>203</v>
      </c>
      <c r="B686" s="148"/>
      <c r="C686" s="152">
        <v>0</v>
      </c>
      <c r="D686" s="152">
        <v>0</v>
      </c>
      <c r="E686" s="152">
        <v>0</v>
      </c>
      <c r="F686" s="153">
        <v>0</v>
      </c>
      <c r="G686" s="153">
        <v>0</v>
      </c>
      <c r="H686" s="154">
        <v>0</v>
      </c>
    </row>
    <row r="687" spans="1:8" ht="18" hidden="1" customHeight="1" outlineLevel="1">
      <c r="A687" s="3" t="s">
        <v>204</v>
      </c>
      <c r="B687" s="148"/>
      <c r="C687" s="152">
        <v>0</v>
      </c>
      <c r="D687" s="152">
        <v>0</v>
      </c>
      <c r="E687" s="152">
        <v>0</v>
      </c>
      <c r="F687" s="153">
        <v>0</v>
      </c>
      <c r="G687" s="153">
        <v>0</v>
      </c>
      <c r="H687" s="154">
        <v>0</v>
      </c>
    </row>
    <row r="688" spans="1:8" ht="18" hidden="1" customHeight="1" outlineLevel="1">
      <c r="A688" s="3" t="s">
        <v>267</v>
      </c>
      <c r="B688" s="148"/>
      <c r="C688" s="152">
        <v>0</v>
      </c>
      <c r="D688" s="152">
        <v>0</v>
      </c>
      <c r="E688" s="152">
        <v>0</v>
      </c>
      <c r="F688" s="153">
        <v>0</v>
      </c>
      <c r="G688" s="153">
        <v>0</v>
      </c>
      <c r="H688" s="154">
        <v>0</v>
      </c>
    </row>
    <row r="689" spans="1:8" ht="18" hidden="1" customHeight="1" outlineLevel="1">
      <c r="A689" s="3" t="s">
        <v>274</v>
      </c>
      <c r="B689" s="148"/>
      <c r="C689" s="152">
        <v>0</v>
      </c>
      <c r="D689" s="152">
        <v>0</v>
      </c>
      <c r="E689" s="152">
        <v>0</v>
      </c>
      <c r="F689" s="153">
        <v>0</v>
      </c>
      <c r="G689" s="153">
        <v>0</v>
      </c>
      <c r="H689" s="154">
        <v>0</v>
      </c>
    </row>
    <row r="690" spans="1:8" ht="18" hidden="1" customHeight="1" outlineLevel="1">
      <c r="A690" s="3" t="s">
        <v>275</v>
      </c>
      <c r="B690" s="148"/>
      <c r="C690" s="152">
        <v>0</v>
      </c>
      <c r="D690" s="152">
        <v>0</v>
      </c>
      <c r="E690" s="152">
        <v>0</v>
      </c>
      <c r="F690" s="153">
        <v>0</v>
      </c>
      <c r="G690" s="153">
        <v>0</v>
      </c>
      <c r="H690" s="154">
        <v>0</v>
      </c>
    </row>
    <row r="691" spans="1:8" ht="18" hidden="1" customHeight="1" outlineLevel="1">
      <c r="A691" s="3" t="s">
        <v>205</v>
      </c>
      <c r="B691" s="148"/>
      <c r="C691" s="152">
        <v>0</v>
      </c>
      <c r="D691" s="152">
        <v>0</v>
      </c>
      <c r="E691" s="152">
        <v>0</v>
      </c>
      <c r="F691" s="153">
        <v>0</v>
      </c>
      <c r="G691" s="153">
        <v>0</v>
      </c>
      <c r="H691" s="154">
        <v>0</v>
      </c>
    </row>
    <row r="692" spans="1:8" ht="18" hidden="1" customHeight="1" outlineLevel="1">
      <c r="A692" s="3" t="s">
        <v>206</v>
      </c>
      <c r="B692" s="148"/>
      <c r="C692" s="152">
        <v>0</v>
      </c>
      <c r="D692" s="152">
        <v>0</v>
      </c>
      <c r="E692" s="152">
        <v>0</v>
      </c>
      <c r="F692" s="153">
        <v>0</v>
      </c>
      <c r="G692" s="153">
        <v>0</v>
      </c>
      <c r="H692" s="154">
        <v>0</v>
      </c>
    </row>
    <row r="693" spans="1:8" ht="18" hidden="1" customHeight="1" outlineLevel="1">
      <c r="A693" s="3" t="s">
        <v>268</v>
      </c>
      <c r="B693" s="148"/>
      <c r="C693" s="152">
        <v>0</v>
      </c>
      <c r="D693" s="152">
        <v>0</v>
      </c>
      <c r="E693" s="152">
        <v>0</v>
      </c>
      <c r="F693" s="153">
        <v>0</v>
      </c>
      <c r="G693" s="153">
        <v>0</v>
      </c>
      <c r="H693" s="154">
        <v>0</v>
      </c>
    </row>
    <row r="694" spans="1:8" ht="18" hidden="1" customHeight="1" outlineLevel="1">
      <c r="A694" s="3" t="s">
        <v>207</v>
      </c>
      <c r="B694" s="148"/>
      <c r="C694" s="152">
        <v>0</v>
      </c>
      <c r="D694" s="152">
        <v>0</v>
      </c>
      <c r="E694" s="152">
        <v>0</v>
      </c>
      <c r="F694" s="153">
        <v>0</v>
      </c>
      <c r="G694" s="153">
        <v>0</v>
      </c>
      <c r="H694" s="154">
        <v>0</v>
      </c>
    </row>
    <row r="695" spans="1:8" ht="18" hidden="1" customHeight="1" outlineLevel="1">
      <c r="A695" s="3" t="s">
        <v>270</v>
      </c>
      <c r="B695" s="148"/>
      <c r="C695" s="152">
        <v>0</v>
      </c>
      <c r="D695" s="152">
        <v>0</v>
      </c>
      <c r="E695" s="152">
        <v>0</v>
      </c>
      <c r="F695" s="153">
        <v>0</v>
      </c>
      <c r="G695" s="153">
        <v>0</v>
      </c>
      <c r="H695" s="154">
        <v>0</v>
      </c>
    </row>
    <row r="696" spans="1:8" ht="18" hidden="1" customHeight="1" outlineLevel="1">
      <c r="A696" s="3" t="s">
        <v>208</v>
      </c>
      <c r="B696" s="148"/>
      <c r="C696" s="152">
        <v>0</v>
      </c>
      <c r="D696" s="152">
        <v>0</v>
      </c>
      <c r="E696" s="152">
        <v>0</v>
      </c>
      <c r="F696" s="153">
        <v>0</v>
      </c>
      <c r="G696" s="153">
        <v>0</v>
      </c>
      <c r="H696" s="154">
        <v>0</v>
      </c>
    </row>
    <row r="697" spans="1:8" ht="18" hidden="1" customHeight="1" outlineLevel="1">
      <c r="A697" s="3" t="s">
        <v>209</v>
      </c>
      <c r="B697" s="148"/>
      <c r="C697" s="152">
        <v>0</v>
      </c>
      <c r="D697" s="152">
        <v>0</v>
      </c>
      <c r="E697" s="152">
        <v>0</v>
      </c>
      <c r="F697" s="153">
        <v>0</v>
      </c>
      <c r="G697" s="153">
        <v>0</v>
      </c>
      <c r="H697" s="154">
        <v>0</v>
      </c>
    </row>
    <row r="698" spans="1:8" ht="18" hidden="1" customHeight="1" outlineLevel="1">
      <c r="A698" s="3" t="s">
        <v>454</v>
      </c>
      <c r="B698" s="148"/>
      <c r="C698" s="152">
        <v>0</v>
      </c>
      <c r="D698" s="152">
        <v>0</v>
      </c>
      <c r="E698" s="152">
        <v>0</v>
      </c>
      <c r="F698" s="153">
        <v>0</v>
      </c>
      <c r="G698" s="153">
        <v>0</v>
      </c>
      <c r="H698" s="154">
        <v>0</v>
      </c>
    </row>
    <row r="699" spans="1:8" ht="18" hidden="1" customHeight="1" outlineLevel="1">
      <c r="A699" s="3" t="s">
        <v>211</v>
      </c>
      <c r="B699" s="148"/>
      <c r="C699" s="152">
        <v>0</v>
      </c>
      <c r="D699" s="152">
        <v>0</v>
      </c>
      <c r="E699" s="152">
        <v>0</v>
      </c>
      <c r="F699" s="153">
        <v>0</v>
      </c>
      <c r="G699" s="153">
        <v>0</v>
      </c>
      <c r="H699" s="154">
        <v>0</v>
      </c>
    </row>
    <row r="700" spans="1:8" ht="18" hidden="1" customHeight="1" outlineLevel="1">
      <c r="A700" s="3" t="s">
        <v>212</v>
      </c>
      <c r="B700" s="148"/>
      <c r="C700" s="152">
        <v>0</v>
      </c>
      <c r="D700" s="152">
        <v>0</v>
      </c>
      <c r="E700" s="152">
        <v>0</v>
      </c>
      <c r="F700" s="153">
        <v>0</v>
      </c>
      <c r="G700" s="153">
        <v>0</v>
      </c>
      <c r="H700" s="154">
        <v>0</v>
      </c>
    </row>
    <row r="701" spans="1:8" ht="18" hidden="1" customHeight="1" outlineLevel="1">
      <c r="A701" s="3" t="s">
        <v>213</v>
      </c>
      <c r="B701" s="148"/>
      <c r="C701" s="152">
        <v>0</v>
      </c>
      <c r="D701" s="152">
        <v>0</v>
      </c>
      <c r="E701" s="152">
        <v>0</v>
      </c>
      <c r="F701" s="153">
        <v>0</v>
      </c>
      <c r="G701" s="153">
        <v>0</v>
      </c>
      <c r="H701" s="154">
        <v>0</v>
      </c>
    </row>
    <row r="702" spans="1:8" ht="18" hidden="1" customHeight="1" outlineLevel="1">
      <c r="A702" s="3" t="s">
        <v>214</v>
      </c>
      <c r="B702" s="148"/>
      <c r="C702" s="152">
        <v>0</v>
      </c>
      <c r="D702" s="152">
        <v>0</v>
      </c>
      <c r="E702" s="152">
        <v>0</v>
      </c>
      <c r="F702" s="153">
        <v>0</v>
      </c>
      <c r="G702" s="153">
        <v>0</v>
      </c>
      <c r="H702" s="154">
        <v>0</v>
      </c>
    </row>
    <row r="703" spans="1:8" ht="18" hidden="1" customHeight="1" outlineLevel="1">
      <c r="A703" s="3" t="s">
        <v>269</v>
      </c>
      <c r="B703" s="148"/>
      <c r="C703" s="152">
        <v>0</v>
      </c>
      <c r="D703" s="152">
        <v>0</v>
      </c>
      <c r="E703" s="152">
        <v>0</v>
      </c>
      <c r="F703" s="153">
        <v>0</v>
      </c>
      <c r="G703" s="153">
        <v>0</v>
      </c>
      <c r="H703" s="154">
        <v>0</v>
      </c>
    </row>
    <row r="704" spans="1:8" ht="18" hidden="1" customHeight="1" outlineLevel="1">
      <c r="A704" s="3" t="s">
        <v>455</v>
      </c>
      <c r="B704" s="148"/>
      <c r="C704" s="152">
        <v>0</v>
      </c>
      <c r="D704" s="152">
        <v>0</v>
      </c>
      <c r="E704" s="152">
        <v>0</v>
      </c>
      <c r="F704" s="153">
        <v>0</v>
      </c>
      <c r="G704" s="153">
        <v>0</v>
      </c>
      <c r="H704" s="154">
        <v>0</v>
      </c>
    </row>
    <row r="705" spans="1:8" ht="18" hidden="1" customHeight="1" outlineLevel="1">
      <c r="A705" s="3" t="s">
        <v>217</v>
      </c>
      <c r="B705" s="148"/>
      <c r="C705" s="152">
        <v>0</v>
      </c>
      <c r="D705" s="152">
        <v>0</v>
      </c>
      <c r="E705" s="152">
        <v>0</v>
      </c>
      <c r="F705" s="153">
        <v>0</v>
      </c>
      <c r="G705" s="153">
        <v>0</v>
      </c>
      <c r="H705" s="154">
        <v>0</v>
      </c>
    </row>
    <row r="706" spans="1:8" ht="18" hidden="1" customHeight="1" outlineLevel="1">
      <c r="A706" s="3" t="s">
        <v>218</v>
      </c>
      <c r="B706" s="148"/>
      <c r="C706" s="152">
        <v>0</v>
      </c>
      <c r="D706" s="152">
        <v>0</v>
      </c>
      <c r="E706" s="152">
        <v>0</v>
      </c>
      <c r="F706" s="153">
        <v>0</v>
      </c>
      <c r="G706" s="153">
        <v>0</v>
      </c>
      <c r="H706" s="154">
        <v>0</v>
      </c>
    </row>
    <row r="707" spans="1:8" ht="18" hidden="1" customHeight="1" outlineLevel="1">
      <c r="A707" s="3" t="s">
        <v>219</v>
      </c>
      <c r="B707" s="148"/>
      <c r="C707" s="152">
        <v>0</v>
      </c>
      <c r="D707" s="152">
        <v>0</v>
      </c>
      <c r="E707" s="152">
        <v>0</v>
      </c>
      <c r="F707" s="153">
        <v>0</v>
      </c>
      <c r="G707" s="153">
        <v>0</v>
      </c>
      <c r="H707" s="154">
        <v>0</v>
      </c>
    </row>
    <row r="708" spans="1:8" ht="18" hidden="1" customHeight="1" outlineLevel="1">
      <c r="A708" s="3" t="s">
        <v>220</v>
      </c>
      <c r="B708" s="148"/>
      <c r="C708" s="152">
        <v>0</v>
      </c>
      <c r="D708" s="152">
        <v>0</v>
      </c>
      <c r="E708" s="152">
        <v>0</v>
      </c>
      <c r="F708" s="153">
        <v>0</v>
      </c>
      <c r="G708" s="153">
        <v>0</v>
      </c>
      <c r="H708" s="154">
        <v>0</v>
      </c>
    </row>
    <row r="709" spans="1:8" ht="18" customHeight="1" collapsed="1">
      <c r="A709" s="3"/>
      <c r="B709" s="148" t="s">
        <v>458</v>
      </c>
      <c r="C709" s="152">
        <f>SUM(C685:C708)</f>
        <v>0</v>
      </c>
      <c r="D709" s="152">
        <f>SUM(D685:D708)</f>
        <v>0</v>
      </c>
      <c r="E709" s="152">
        <f>SUM(E685:E708)</f>
        <v>0</v>
      </c>
      <c r="F709" s="153">
        <f>SUM(F685:F708)</f>
        <v>0</v>
      </c>
      <c r="G709" s="153">
        <f t="shared" ref="G709" si="27">SUM(G685:G708)</f>
        <v>0</v>
      </c>
      <c r="H709" s="153">
        <f>SUM(H685:H708)</f>
        <v>0</v>
      </c>
    </row>
    <row r="710" spans="1:8" ht="18" hidden="1" customHeight="1" outlineLevel="1">
      <c r="A710" s="3" t="s">
        <v>273</v>
      </c>
      <c r="B710" s="148"/>
      <c r="C710" s="152">
        <v>0</v>
      </c>
      <c r="D710" s="152">
        <v>0</v>
      </c>
      <c r="E710" s="152">
        <v>0</v>
      </c>
      <c r="F710" s="153">
        <v>0</v>
      </c>
      <c r="G710" s="153">
        <v>0</v>
      </c>
      <c r="H710" s="154">
        <v>0</v>
      </c>
    </row>
    <row r="711" spans="1:8" ht="18" hidden="1" customHeight="1" outlineLevel="1">
      <c r="A711" s="3" t="s">
        <v>203</v>
      </c>
      <c r="B711" s="148"/>
      <c r="C711" s="152">
        <v>0</v>
      </c>
      <c r="D711" s="152">
        <v>0</v>
      </c>
      <c r="E711" s="152">
        <v>0</v>
      </c>
      <c r="F711" s="153">
        <v>0</v>
      </c>
      <c r="G711" s="153">
        <v>0</v>
      </c>
      <c r="H711" s="154">
        <v>0</v>
      </c>
    </row>
    <row r="712" spans="1:8" ht="18" hidden="1" customHeight="1" outlineLevel="1">
      <c r="A712" s="3" t="s">
        <v>204</v>
      </c>
      <c r="B712" s="148"/>
      <c r="C712" s="152">
        <v>0</v>
      </c>
      <c r="D712" s="152">
        <v>0</v>
      </c>
      <c r="E712" s="152">
        <v>0</v>
      </c>
      <c r="F712" s="153">
        <v>0</v>
      </c>
      <c r="G712" s="153">
        <v>0</v>
      </c>
      <c r="H712" s="154">
        <v>0</v>
      </c>
    </row>
    <row r="713" spans="1:8" ht="18" hidden="1" customHeight="1" outlineLevel="1">
      <c r="A713" s="3" t="s">
        <v>267</v>
      </c>
      <c r="B713" s="148"/>
      <c r="C713" s="152">
        <v>0</v>
      </c>
      <c r="D713" s="152">
        <v>0</v>
      </c>
      <c r="E713" s="152">
        <v>0</v>
      </c>
      <c r="F713" s="153">
        <v>0</v>
      </c>
      <c r="G713" s="153">
        <v>0</v>
      </c>
      <c r="H713" s="154">
        <v>0</v>
      </c>
    </row>
    <row r="714" spans="1:8" ht="18" hidden="1" customHeight="1" outlineLevel="1">
      <c r="A714" s="3" t="s">
        <v>274</v>
      </c>
      <c r="B714" s="148"/>
      <c r="C714" s="152">
        <v>0</v>
      </c>
      <c r="D714" s="152">
        <v>0</v>
      </c>
      <c r="E714" s="152">
        <v>0</v>
      </c>
      <c r="F714" s="153">
        <v>0</v>
      </c>
      <c r="G714" s="153">
        <v>0</v>
      </c>
      <c r="H714" s="154">
        <v>0</v>
      </c>
    </row>
    <row r="715" spans="1:8" ht="18" hidden="1" customHeight="1" outlineLevel="1">
      <c r="A715" s="3" t="s">
        <v>275</v>
      </c>
      <c r="B715" s="148"/>
      <c r="C715" s="152">
        <v>0</v>
      </c>
      <c r="D715" s="152">
        <v>0</v>
      </c>
      <c r="E715" s="152">
        <v>0</v>
      </c>
      <c r="F715" s="153">
        <v>0</v>
      </c>
      <c r="G715" s="153">
        <v>0</v>
      </c>
      <c r="H715" s="154">
        <v>0</v>
      </c>
    </row>
    <row r="716" spans="1:8" ht="18" hidden="1" customHeight="1" outlineLevel="1">
      <c r="A716" s="3" t="s">
        <v>205</v>
      </c>
      <c r="B716" s="148"/>
      <c r="C716" s="152">
        <v>0</v>
      </c>
      <c r="D716" s="152">
        <v>0</v>
      </c>
      <c r="E716" s="152">
        <v>0</v>
      </c>
      <c r="F716" s="153">
        <v>0</v>
      </c>
      <c r="G716" s="153">
        <v>0</v>
      </c>
      <c r="H716" s="154">
        <v>0</v>
      </c>
    </row>
    <row r="717" spans="1:8" ht="18" hidden="1" customHeight="1" outlineLevel="1">
      <c r="A717" s="3" t="s">
        <v>206</v>
      </c>
      <c r="B717" s="148"/>
      <c r="C717" s="152">
        <v>0</v>
      </c>
      <c r="D717" s="152">
        <v>0</v>
      </c>
      <c r="E717" s="152">
        <v>0</v>
      </c>
      <c r="F717" s="153">
        <v>0</v>
      </c>
      <c r="G717" s="153">
        <v>0</v>
      </c>
      <c r="H717" s="154">
        <v>0</v>
      </c>
    </row>
    <row r="718" spans="1:8" ht="18" hidden="1" customHeight="1" outlineLevel="1">
      <c r="A718" s="3" t="s">
        <v>268</v>
      </c>
      <c r="B718" s="148"/>
      <c r="C718" s="152">
        <v>0</v>
      </c>
      <c r="D718" s="152">
        <v>0</v>
      </c>
      <c r="E718" s="152">
        <v>0</v>
      </c>
      <c r="F718" s="153">
        <v>0</v>
      </c>
      <c r="G718" s="153">
        <v>0</v>
      </c>
      <c r="H718" s="154">
        <v>0</v>
      </c>
    </row>
    <row r="719" spans="1:8" ht="18" hidden="1" customHeight="1" outlineLevel="1">
      <c r="A719" s="3" t="s">
        <v>207</v>
      </c>
      <c r="B719" s="148"/>
      <c r="C719" s="152">
        <v>0</v>
      </c>
      <c r="D719" s="152">
        <v>0</v>
      </c>
      <c r="E719" s="152">
        <v>0</v>
      </c>
      <c r="F719" s="153">
        <v>0</v>
      </c>
      <c r="G719" s="153">
        <v>0</v>
      </c>
      <c r="H719" s="154">
        <v>0</v>
      </c>
    </row>
    <row r="720" spans="1:8" ht="18" hidden="1" customHeight="1" outlineLevel="1">
      <c r="A720" s="3" t="s">
        <v>270</v>
      </c>
      <c r="B720" s="148"/>
      <c r="C720" s="152">
        <v>0</v>
      </c>
      <c r="D720" s="152">
        <v>0</v>
      </c>
      <c r="E720" s="152">
        <v>0</v>
      </c>
      <c r="F720" s="153">
        <v>0</v>
      </c>
      <c r="G720" s="153">
        <v>0</v>
      </c>
      <c r="H720" s="154">
        <v>0</v>
      </c>
    </row>
    <row r="721" spans="1:8" ht="18" hidden="1" customHeight="1" outlineLevel="1">
      <c r="A721" s="3" t="s">
        <v>208</v>
      </c>
      <c r="B721" s="148"/>
      <c r="C721" s="152">
        <v>0</v>
      </c>
      <c r="D721" s="152">
        <v>0</v>
      </c>
      <c r="E721" s="152">
        <v>0</v>
      </c>
      <c r="F721" s="153">
        <v>0</v>
      </c>
      <c r="G721" s="153">
        <v>0</v>
      </c>
      <c r="H721" s="154">
        <v>0</v>
      </c>
    </row>
    <row r="722" spans="1:8" ht="18" hidden="1" customHeight="1" outlineLevel="1">
      <c r="A722" s="3" t="s">
        <v>209</v>
      </c>
      <c r="B722" s="148"/>
      <c r="C722" s="152">
        <v>0</v>
      </c>
      <c r="D722" s="152">
        <v>0</v>
      </c>
      <c r="E722" s="152">
        <v>0</v>
      </c>
      <c r="F722" s="153">
        <v>0</v>
      </c>
      <c r="G722" s="153">
        <v>0</v>
      </c>
      <c r="H722" s="154">
        <v>0</v>
      </c>
    </row>
    <row r="723" spans="1:8" ht="18" hidden="1" customHeight="1" outlineLevel="1">
      <c r="A723" s="3" t="s">
        <v>454</v>
      </c>
      <c r="B723" s="148"/>
      <c r="C723" s="152">
        <v>0</v>
      </c>
      <c r="D723" s="152">
        <v>0</v>
      </c>
      <c r="E723" s="152">
        <v>0</v>
      </c>
      <c r="F723" s="153">
        <v>0</v>
      </c>
      <c r="G723" s="153">
        <v>0</v>
      </c>
      <c r="H723" s="154">
        <v>0</v>
      </c>
    </row>
    <row r="724" spans="1:8" ht="18" hidden="1" customHeight="1" outlineLevel="1">
      <c r="A724" s="3" t="s">
        <v>211</v>
      </c>
      <c r="B724" s="148"/>
      <c r="C724" s="152">
        <v>0</v>
      </c>
      <c r="D724" s="152">
        <v>0</v>
      </c>
      <c r="E724" s="152">
        <v>0</v>
      </c>
      <c r="F724" s="153">
        <v>0</v>
      </c>
      <c r="G724" s="153">
        <v>0</v>
      </c>
      <c r="H724" s="154">
        <v>0</v>
      </c>
    </row>
    <row r="725" spans="1:8" ht="18" hidden="1" customHeight="1" outlineLevel="1">
      <c r="A725" s="3" t="s">
        <v>212</v>
      </c>
      <c r="B725" s="148"/>
      <c r="C725" s="152">
        <v>0</v>
      </c>
      <c r="D725" s="152">
        <v>0</v>
      </c>
      <c r="E725" s="152">
        <v>0</v>
      </c>
      <c r="F725" s="153">
        <v>0</v>
      </c>
      <c r="G725" s="153">
        <v>0</v>
      </c>
      <c r="H725" s="154">
        <v>0</v>
      </c>
    </row>
    <row r="726" spans="1:8" ht="18" hidden="1" customHeight="1" outlineLevel="1">
      <c r="A726" s="3" t="s">
        <v>213</v>
      </c>
      <c r="B726" s="148"/>
      <c r="C726" s="152">
        <v>0</v>
      </c>
      <c r="D726" s="152">
        <v>0</v>
      </c>
      <c r="E726" s="152">
        <v>0</v>
      </c>
      <c r="F726" s="153">
        <v>0</v>
      </c>
      <c r="G726" s="153">
        <v>0</v>
      </c>
      <c r="H726" s="154">
        <v>0</v>
      </c>
    </row>
    <row r="727" spans="1:8" ht="18" hidden="1" customHeight="1" outlineLevel="1">
      <c r="A727" s="3" t="s">
        <v>214</v>
      </c>
      <c r="B727" s="148"/>
      <c r="C727" s="152">
        <v>0</v>
      </c>
      <c r="D727" s="152">
        <v>0</v>
      </c>
      <c r="E727" s="152">
        <v>0</v>
      </c>
      <c r="F727" s="153">
        <v>0</v>
      </c>
      <c r="G727" s="153">
        <v>0</v>
      </c>
      <c r="H727" s="154">
        <v>0</v>
      </c>
    </row>
    <row r="728" spans="1:8" ht="18" hidden="1" customHeight="1" outlineLevel="1">
      <c r="A728" s="3" t="s">
        <v>269</v>
      </c>
      <c r="B728" s="148"/>
      <c r="C728" s="152">
        <v>0</v>
      </c>
      <c r="D728" s="152">
        <v>0</v>
      </c>
      <c r="E728" s="152">
        <v>0</v>
      </c>
      <c r="F728" s="153">
        <v>0</v>
      </c>
      <c r="G728" s="153">
        <v>0</v>
      </c>
      <c r="H728" s="154">
        <v>0</v>
      </c>
    </row>
    <row r="729" spans="1:8" ht="18" hidden="1" customHeight="1" outlineLevel="1">
      <c r="A729" s="3" t="s">
        <v>455</v>
      </c>
      <c r="B729" s="148"/>
      <c r="C729" s="152">
        <v>0</v>
      </c>
      <c r="D729" s="152">
        <v>0</v>
      </c>
      <c r="E729" s="152">
        <v>0</v>
      </c>
      <c r="F729" s="153">
        <v>0</v>
      </c>
      <c r="G729" s="153">
        <v>0</v>
      </c>
      <c r="H729" s="154">
        <v>0</v>
      </c>
    </row>
    <row r="730" spans="1:8" ht="18" hidden="1" customHeight="1" outlineLevel="1">
      <c r="A730" s="3" t="s">
        <v>217</v>
      </c>
      <c r="B730" s="148"/>
      <c r="C730" s="152">
        <v>0</v>
      </c>
      <c r="D730" s="152">
        <v>0</v>
      </c>
      <c r="E730" s="152">
        <v>0</v>
      </c>
      <c r="F730" s="153">
        <v>0</v>
      </c>
      <c r="G730" s="153">
        <v>0</v>
      </c>
      <c r="H730" s="154">
        <v>0</v>
      </c>
    </row>
    <row r="731" spans="1:8" ht="18" hidden="1" customHeight="1" outlineLevel="1">
      <c r="A731" s="3" t="s">
        <v>218</v>
      </c>
      <c r="B731" s="148"/>
      <c r="C731" s="152">
        <v>0</v>
      </c>
      <c r="D731" s="152">
        <v>0</v>
      </c>
      <c r="E731" s="152">
        <v>0</v>
      </c>
      <c r="F731" s="153">
        <v>0</v>
      </c>
      <c r="G731" s="153">
        <v>0</v>
      </c>
      <c r="H731" s="154">
        <v>0</v>
      </c>
    </row>
    <row r="732" spans="1:8" ht="18" hidden="1" customHeight="1" outlineLevel="1">
      <c r="A732" s="3" t="s">
        <v>219</v>
      </c>
      <c r="B732" s="148"/>
      <c r="C732" s="152">
        <v>0</v>
      </c>
      <c r="D732" s="152">
        <v>0</v>
      </c>
      <c r="E732" s="152">
        <v>0</v>
      </c>
      <c r="F732" s="153">
        <v>0</v>
      </c>
      <c r="G732" s="153">
        <v>0</v>
      </c>
      <c r="H732" s="154">
        <v>0</v>
      </c>
    </row>
    <row r="733" spans="1:8" ht="18" hidden="1" customHeight="1" outlineLevel="1">
      <c r="A733" s="3" t="s">
        <v>220</v>
      </c>
      <c r="B733" s="148"/>
      <c r="C733" s="152">
        <v>0</v>
      </c>
      <c r="D733" s="152">
        <v>0</v>
      </c>
      <c r="E733" s="152">
        <v>0</v>
      </c>
      <c r="F733" s="153">
        <v>0</v>
      </c>
      <c r="G733" s="153">
        <v>0</v>
      </c>
      <c r="H733" s="154">
        <v>0</v>
      </c>
    </row>
    <row r="734" spans="1:8" ht="18" customHeight="1" collapsed="1">
      <c r="A734" s="3"/>
      <c r="B734" s="148" t="s">
        <v>459</v>
      </c>
      <c r="C734" s="152">
        <f>SUM(C710:C733)</f>
        <v>0</v>
      </c>
      <c r="D734" s="152">
        <f t="shared" ref="D734:H734" si="28">SUM(D710:D733)</f>
        <v>0</v>
      </c>
      <c r="E734" s="152">
        <f t="shared" si="28"/>
        <v>0</v>
      </c>
      <c r="F734" s="153">
        <f t="shared" si="28"/>
        <v>0</v>
      </c>
      <c r="G734" s="153">
        <f t="shared" si="28"/>
        <v>0</v>
      </c>
      <c r="H734" s="153">
        <f t="shared" si="28"/>
        <v>0</v>
      </c>
    </row>
    <row r="735" spans="1:8" ht="18" hidden="1" customHeight="1" outlineLevel="1">
      <c r="A735" s="3" t="s">
        <v>273</v>
      </c>
      <c r="B735" s="148"/>
      <c r="C735" s="149">
        <v>0</v>
      </c>
      <c r="D735" s="149">
        <v>0</v>
      </c>
      <c r="E735" s="149">
        <v>0</v>
      </c>
      <c r="F735" s="150">
        <v>0</v>
      </c>
      <c r="G735" s="150">
        <v>0</v>
      </c>
      <c r="H735" s="151">
        <v>0</v>
      </c>
    </row>
    <row r="736" spans="1:8" ht="18" hidden="1" customHeight="1" outlineLevel="1">
      <c r="A736" s="3" t="s">
        <v>203</v>
      </c>
      <c r="B736" s="148"/>
      <c r="C736" s="149">
        <v>1</v>
      </c>
      <c r="D736" s="149">
        <v>1</v>
      </c>
      <c r="E736" s="149">
        <v>0</v>
      </c>
      <c r="F736" s="150">
        <v>1833.78</v>
      </c>
      <c r="G736" s="150">
        <v>31850.63</v>
      </c>
      <c r="H736" s="151">
        <v>0</v>
      </c>
    </row>
    <row r="737" spans="1:8" ht="18" hidden="1" customHeight="1" outlineLevel="1">
      <c r="A737" s="3" t="s">
        <v>204</v>
      </c>
      <c r="B737" s="148"/>
      <c r="C737" s="149">
        <v>0</v>
      </c>
      <c r="D737" s="149">
        <v>0</v>
      </c>
      <c r="E737" s="149">
        <v>0</v>
      </c>
      <c r="F737" s="150">
        <v>0</v>
      </c>
      <c r="G737" s="150">
        <v>0</v>
      </c>
      <c r="H737" s="151">
        <v>0</v>
      </c>
    </row>
    <row r="738" spans="1:8" ht="18" hidden="1" customHeight="1" outlineLevel="1">
      <c r="A738" s="3" t="s">
        <v>267</v>
      </c>
      <c r="B738" s="148"/>
      <c r="C738" s="149">
        <v>0</v>
      </c>
      <c r="D738" s="149">
        <v>0</v>
      </c>
      <c r="E738" s="149">
        <v>0</v>
      </c>
      <c r="F738" s="150">
        <v>0</v>
      </c>
      <c r="G738" s="150">
        <v>0</v>
      </c>
      <c r="H738" s="151">
        <v>0</v>
      </c>
    </row>
    <row r="739" spans="1:8" ht="18" hidden="1" customHeight="1" outlineLevel="1">
      <c r="A739" s="3" t="s">
        <v>274</v>
      </c>
      <c r="B739" s="148"/>
      <c r="C739" s="149">
        <v>0</v>
      </c>
      <c r="D739" s="149">
        <v>0</v>
      </c>
      <c r="E739" s="149">
        <v>0</v>
      </c>
      <c r="F739" s="150">
        <v>0</v>
      </c>
      <c r="G739" s="150">
        <v>0</v>
      </c>
      <c r="H739" s="151">
        <v>0</v>
      </c>
    </row>
    <row r="740" spans="1:8" ht="18" hidden="1" customHeight="1" outlineLevel="1">
      <c r="A740" s="3" t="s">
        <v>275</v>
      </c>
      <c r="B740" s="148"/>
      <c r="C740" s="149">
        <v>0</v>
      </c>
      <c r="D740" s="149">
        <v>0</v>
      </c>
      <c r="E740" s="149">
        <v>0</v>
      </c>
      <c r="F740" s="150">
        <v>0</v>
      </c>
      <c r="G740" s="150">
        <v>0</v>
      </c>
      <c r="H740" s="151">
        <v>0</v>
      </c>
    </row>
    <row r="741" spans="1:8" ht="18" hidden="1" customHeight="1" outlineLevel="1">
      <c r="A741" s="3" t="s">
        <v>205</v>
      </c>
      <c r="B741" s="148"/>
      <c r="C741" s="149">
        <v>0</v>
      </c>
      <c r="D741" s="149">
        <v>0</v>
      </c>
      <c r="E741" s="149">
        <v>0</v>
      </c>
      <c r="F741" s="150">
        <v>0</v>
      </c>
      <c r="G741" s="150">
        <v>0</v>
      </c>
      <c r="H741" s="151">
        <v>0</v>
      </c>
    </row>
    <row r="742" spans="1:8" ht="18" hidden="1" customHeight="1" outlineLevel="1">
      <c r="A742" s="3" t="s">
        <v>206</v>
      </c>
      <c r="B742" s="148"/>
      <c r="C742" s="149">
        <v>1</v>
      </c>
      <c r="D742" s="149">
        <v>0</v>
      </c>
      <c r="E742" s="149">
        <v>0</v>
      </c>
      <c r="F742" s="150">
        <v>0</v>
      </c>
      <c r="G742" s="150">
        <v>0</v>
      </c>
      <c r="H742" s="151">
        <v>0</v>
      </c>
    </row>
    <row r="743" spans="1:8" ht="18" hidden="1" customHeight="1" outlineLevel="1">
      <c r="A743" s="3" t="s">
        <v>268</v>
      </c>
      <c r="B743" s="148"/>
      <c r="C743" s="149">
        <v>0</v>
      </c>
      <c r="D743" s="149">
        <v>0</v>
      </c>
      <c r="E743" s="149">
        <v>0</v>
      </c>
      <c r="F743" s="150">
        <v>0</v>
      </c>
      <c r="G743" s="150">
        <v>0</v>
      </c>
      <c r="H743" s="151">
        <v>0</v>
      </c>
    </row>
    <row r="744" spans="1:8" ht="18" hidden="1" customHeight="1" outlineLevel="1">
      <c r="A744" s="3" t="s">
        <v>207</v>
      </c>
      <c r="B744" s="148"/>
      <c r="C744" s="149">
        <v>2</v>
      </c>
      <c r="D744" s="149">
        <v>4</v>
      </c>
      <c r="E744" s="149">
        <v>0</v>
      </c>
      <c r="F744" s="150">
        <v>165000</v>
      </c>
      <c r="G744" s="150">
        <v>135222.38</v>
      </c>
      <c r="H744" s="151">
        <v>0</v>
      </c>
    </row>
    <row r="745" spans="1:8" ht="18" hidden="1" customHeight="1" outlineLevel="1">
      <c r="A745" s="3" t="s">
        <v>270</v>
      </c>
      <c r="B745" s="148"/>
      <c r="C745" s="149">
        <v>4</v>
      </c>
      <c r="D745" s="149">
        <v>1</v>
      </c>
      <c r="E745" s="149">
        <v>3</v>
      </c>
      <c r="F745" s="150">
        <v>67027.19</v>
      </c>
      <c r="G745" s="150">
        <v>0</v>
      </c>
      <c r="H745" s="151">
        <v>0</v>
      </c>
    </row>
    <row r="746" spans="1:8" ht="18" hidden="1" customHeight="1" outlineLevel="1">
      <c r="A746" s="3" t="s">
        <v>208</v>
      </c>
      <c r="B746" s="148"/>
      <c r="C746" s="149">
        <v>121</v>
      </c>
      <c r="D746" s="149">
        <v>6</v>
      </c>
      <c r="E746" s="149">
        <v>90</v>
      </c>
      <c r="F746" s="150">
        <v>94499</v>
      </c>
      <c r="G746" s="150">
        <v>288263</v>
      </c>
      <c r="H746" s="151">
        <v>0</v>
      </c>
    </row>
    <row r="747" spans="1:8" ht="18" hidden="1" customHeight="1" outlineLevel="1">
      <c r="A747" s="3" t="s">
        <v>209</v>
      </c>
      <c r="B747" s="148"/>
      <c r="C747" s="149">
        <v>0</v>
      </c>
      <c r="D747" s="149">
        <v>0</v>
      </c>
      <c r="E747" s="149">
        <v>0</v>
      </c>
      <c r="F747" s="150">
        <v>0</v>
      </c>
      <c r="G747" s="150">
        <v>0</v>
      </c>
      <c r="H747" s="151">
        <v>0</v>
      </c>
    </row>
    <row r="748" spans="1:8" ht="18" hidden="1" customHeight="1" outlineLevel="1">
      <c r="A748" s="3" t="s">
        <v>454</v>
      </c>
      <c r="B748" s="148"/>
      <c r="C748" s="149">
        <v>0</v>
      </c>
      <c r="D748" s="149">
        <v>0</v>
      </c>
      <c r="E748" s="149">
        <v>0</v>
      </c>
      <c r="F748" s="150">
        <v>0</v>
      </c>
      <c r="G748" s="150">
        <v>0</v>
      </c>
      <c r="H748" s="151">
        <v>0</v>
      </c>
    </row>
    <row r="749" spans="1:8" ht="18" hidden="1" customHeight="1" outlineLevel="1">
      <c r="A749" s="3" t="s">
        <v>211</v>
      </c>
      <c r="B749" s="148"/>
      <c r="C749" s="149">
        <v>0</v>
      </c>
      <c r="D749" s="149">
        <v>0</v>
      </c>
      <c r="E749" s="149">
        <v>0</v>
      </c>
      <c r="F749" s="150">
        <v>0</v>
      </c>
      <c r="G749" s="150">
        <v>0</v>
      </c>
      <c r="H749" s="151">
        <v>0</v>
      </c>
    </row>
    <row r="750" spans="1:8" ht="18" hidden="1" customHeight="1" outlineLevel="1">
      <c r="A750" s="3" t="s">
        <v>212</v>
      </c>
      <c r="B750" s="148"/>
      <c r="C750" s="149">
        <v>0</v>
      </c>
      <c r="D750" s="149">
        <v>0</v>
      </c>
      <c r="E750" s="149">
        <v>0</v>
      </c>
      <c r="F750" s="150">
        <v>0</v>
      </c>
      <c r="G750" s="150">
        <v>0</v>
      </c>
      <c r="H750" s="151">
        <v>0</v>
      </c>
    </row>
    <row r="751" spans="1:8" ht="18" hidden="1" customHeight="1" outlineLevel="1">
      <c r="A751" s="3" t="s">
        <v>213</v>
      </c>
      <c r="B751" s="148"/>
      <c r="C751" s="149">
        <v>0</v>
      </c>
      <c r="D751" s="149">
        <v>0</v>
      </c>
      <c r="E751" s="149">
        <v>0</v>
      </c>
      <c r="F751" s="150">
        <v>0</v>
      </c>
      <c r="G751" s="150">
        <v>0</v>
      </c>
      <c r="H751" s="151">
        <v>0</v>
      </c>
    </row>
    <row r="752" spans="1:8" ht="18" hidden="1" customHeight="1" outlineLevel="1">
      <c r="A752" s="3" t="s">
        <v>214</v>
      </c>
      <c r="B752" s="148"/>
      <c r="C752" s="149">
        <v>0</v>
      </c>
      <c r="D752" s="149">
        <v>0</v>
      </c>
      <c r="E752" s="149">
        <v>0</v>
      </c>
      <c r="F752" s="150">
        <v>0</v>
      </c>
      <c r="G752" s="150">
        <v>0</v>
      </c>
      <c r="H752" s="151">
        <v>0</v>
      </c>
    </row>
    <row r="753" spans="1:8" ht="18" hidden="1" customHeight="1" outlineLevel="1">
      <c r="A753" s="3" t="s">
        <v>269</v>
      </c>
      <c r="B753" s="148"/>
      <c r="C753" s="149">
        <v>0</v>
      </c>
      <c r="D753" s="149">
        <v>0</v>
      </c>
      <c r="E753" s="149">
        <v>0</v>
      </c>
      <c r="F753" s="150">
        <v>0</v>
      </c>
      <c r="G753" s="150">
        <v>0</v>
      </c>
      <c r="H753" s="151">
        <v>0</v>
      </c>
    </row>
    <row r="754" spans="1:8" ht="18" hidden="1" customHeight="1" outlineLevel="1">
      <c r="A754" s="3" t="s">
        <v>455</v>
      </c>
      <c r="B754" s="148"/>
      <c r="C754" s="149">
        <v>0</v>
      </c>
      <c r="D754" s="149">
        <v>0</v>
      </c>
      <c r="E754" s="149">
        <v>0</v>
      </c>
      <c r="F754" s="150">
        <v>0</v>
      </c>
      <c r="G754" s="150">
        <v>0</v>
      </c>
      <c r="H754" s="151">
        <v>0</v>
      </c>
    </row>
    <row r="755" spans="1:8" ht="18" hidden="1" customHeight="1" outlineLevel="1">
      <c r="A755" s="3" t="s">
        <v>217</v>
      </c>
      <c r="B755" s="148"/>
      <c r="C755" s="149">
        <v>0</v>
      </c>
      <c r="D755" s="149">
        <v>0</v>
      </c>
      <c r="E755" s="149">
        <v>0</v>
      </c>
      <c r="F755" s="150">
        <v>0</v>
      </c>
      <c r="G755" s="150">
        <v>0</v>
      </c>
      <c r="H755" s="151">
        <v>0</v>
      </c>
    </row>
    <row r="756" spans="1:8" ht="18" hidden="1" customHeight="1" outlineLevel="1">
      <c r="A756" s="3" t="s">
        <v>218</v>
      </c>
      <c r="B756" s="148"/>
      <c r="C756" s="149">
        <v>1</v>
      </c>
      <c r="D756" s="149">
        <v>3</v>
      </c>
      <c r="E756" s="149">
        <v>0</v>
      </c>
      <c r="F756" s="150">
        <v>0</v>
      </c>
      <c r="G756" s="150">
        <v>9080</v>
      </c>
      <c r="H756" s="151">
        <v>58</v>
      </c>
    </row>
    <row r="757" spans="1:8" ht="18" hidden="1" customHeight="1" outlineLevel="1">
      <c r="A757" s="3" t="s">
        <v>219</v>
      </c>
      <c r="B757" s="148"/>
      <c r="C757" s="149">
        <v>0</v>
      </c>
      <c r="D757" s="149">
        <v>0</v>
      </c>
      <c r="E757" s="149">
        <v>0</v>
      </c>
      <c r="F757" s="150">
        <v>0</v>
      </c>
      <c r="G757" s="150">
        <v>0</v>
      </c>
      <c r="H757" s="151">
        <v>0</v>
      </c>
    </row>
    <row r="758" spans="1:8" ht="18" hidden="1" customHeight="1" outlineLevel="1">
      <c r="A758" s="3" t="s">
        <v>220</v>
      </c>
      <c r="B758" s="148"/>
      <c r="C758" s="149">
        <v>0</v>
      </c>
      <c r="D758" s="149">
        <v>0</v>
      </c>
      <c r="E758" s="149">
        <v>0</v>
      </c>
      <c r="F758" s="150">
        <v>0</v>
      </c>
      <c r="G758" s="150">
        <v>0</v>
      </c>
      <c r="H758" s="151">
        <v>0</v>
      </c>
    </row>
    <row r="759" spans="1:8" ht="18" customHeight="1" collapsed="1">
      <c r="A759" s="3"/>
      <c r="B759" s="148" t="s">
        <v>377</v>
      </c>
      <c r="C759" s="152">
        <f t="shared" ref="C759:H759" si="29">SUM(C735:C758)</f>
        <v>130</v>
      </c>
      <c r="D759" s="152">
        <f t="shared" si="29"/>
        <v>15</v>
      </c>
      <c r="E759" s="152">
        <f t="shared" si="29"/>
        <v>93</v>
      </c>
      <c r="F759" s="153">
        <f t="shared" si="29"/>
        <v>328359.96999999997</v>
      </c>
      <c r="G759" s="153">
        <f t="shared" si="29"/>
        <v>464416.01</v>
      </c>
      <c r="H759" s="154">
        <f t="shared" si="29"/>
        <v>58</v>
      </c>
    </row>
    <row r="760" spans="1:8" ht="18" customHeight="1">
      <c r="B760" s="168" t="s">
        <v>378</v>
      </c>
      <c r="C760" s="169"/>
      <c r="D760" s="169"/>
      <c r="E760" s="169"/>
      <c r="F760" s="166"/>
      <c r="G760" s="166"/>
      <c r="H760" s="167"/>
    </row>
    <row r="761" spans="1:8" ht="18" hidden="1" customHeight="1" outlineLevel="1">
      <c r="A761" s="3" t="s">
        <v>273</v>
      </c>
      <c r="B761" s="148"/>
      <c r="C761" s="149">
        <v>0</v>
      </c>
      <c r="D761" s="149">
        <v>0</v>
      </c>
      <c r="E761" s="149">
        <v>0</v>
      </c>
      <c r="F761" s="150">
        <v>0</v>
      </c>
      <c r="G761" s="150">
        <v>0</v>
      </c>
      <c r="H761" s="151">
        <v>0</v>
      </c>
    </row>
    <row r="762" spans="1:8" ht="18" hidden="1" customHeight="1" outlineLevel="1">
      <c r="A762" s="3" t="s">
        <v>203</v>
      </c>
      <c r="B762" s="148"/>
      <c r="C762" s="149">
        <v>1</v>
      </c>
      <c r="D762" s="149">
        <v>2</v>
      </c>
      <c r="E762" s="149">
        <v>0</v>
      </c>
      <c r="F762" s="150">
        <v>56680.6</v>
      </c>
      <c r="G762" s="150">
        <v>4893.9799999999996</v>
      </c>
      <c r="H762" s="151">
        <v>0</v>
      </c>
    </row>
    <row r="763" spans="1:8" ht="18" hidden="1" customHeight="1" outlineLevel="1">
      <c r="A763" s="3" t="s">
        <v>204</v>
      </c>
      <c r="B763" s="148"/>
      <c r="C763" s="149">
        <v>0</v>
      </c>
      <c r="D763" s="149">
        <v>0</v>
      </c>
      <c r="E763" s="149">
        <v>0</v>
      </c>
      <c r="F763" s="150">
        <v>0</v>
      </c>
      <c r="G763" s="150">
        <v>0</v>
      </c>
      <c r="H763" s="151">
        <v>0</v>
      </c>
    </row>
    <row r="764" spans="1:8" ht="18" hidden="1" customHeight="1" outlineLevel="1">
      <c r="A764" s="3" t="s">
        <v>267</v>
      </c>
      <c r="B764" s="148"/>
      <c r="C764" s="149">
        <v>0</v>
      </c>
      <c r="D764" s="149">
        <v>0</v>
      </c>
      <c r="E764" s="149">
        <v>0</v>
      </c>
      <c r="F764" s="150">
        <v>0</v>
      </c>
      <c r="G764" s="150">
        <v>0</v>
      </c>
      <c r="H764" s="151">
        <v>0</v>
      </c>
    </row>
    <row r="765" spans="1:8" ht="18" hidden="1" customHeight="1" outlineLevel="1">
      <c r="A765" s="3" t="s">
        <v>274</v>
      </c>
      <c r="B765" s="148"/>
      <c r="C765" s="149">
        <v>0</v>
      </c>
      <c r="D765" s="149">
        <v>0</v>
      </c>
      <c r="E765" s="149">
        <v>0</v>
      </c>
      <c r="F765" s="150">
        <v>0</v>
      </c>
      <c r="G765" s="150">
        <v>0</v>
      </c>
      <c r="H765" s="151">
        <v>0</v>
      </c>
    </row>
    <row r="766" spans="1:8" ht="18" hidden="1" customHeight="1" outlineLevel="1">
      <c r="A766" s="3" t="s">
        <v>275</v>
      </c>
      <c r="B766" s="148"/>
      <c r="C766" s="149">
        <v>0</v>
      </c>
      <c r="D766" s="149">
        <v>0</v>
      </c>
      <c r="E766" s="149">
        <v>0</v>
      </c>
      <c r="F766" s="150">
        <v>0</v>
      </c>
      <c r="G766" s="150">
        <v>0</v>
      </c>
      <c r="H766" s="151">
        <v>0</v>
      </c>
    </row>
    <row r="767" spans="1:8" ht="18" hidden="1" customHeight="1" outlineLevel="1">
      <c r="A767" s="3" t="s">
        <v>205</v>
      </c>
      <c r="B767" s="148"/>
      <c r="C767" s="149">
        <v>0</v>
      </c>
      <c r="D767" s="149">
        <v>0</v>
      </c>
      <c r="E767" s="149">
        <v>0</v>
      </c>
      <c r="F767" s="150">
        <v>0</v>
      </c>
      <c r="G767" s="150">
        <v>0</v>
      </c>
      <c r="H767" s="151">
        <v>0</v>
      </c>
    </row>
    <row r="768" spans="1:8" ht="18" hidden="1" customHeight="1" outlineLevel="1">
      <c r="A768" s="3" t="s">
        <v>206</v>
      </c>
      <c r="B768" s="148"/>
      <c r="C768" s="149">
        <v>0</v>
      </c>
      <c r="D768" s="149">
        <v>2</v>
      </c>
      <c r="E768" s="149">
        <v>0</v>
      </c>
      <c r="F768" s="150">
        <v>-15000</v>
      </c>
      <c r="G768" s="150">
        <v>865</v>
      </c>
      <c r="H768" s="151">
        <v>0</v>
      </c>
    </row>
    <row r="769" spans="1:8" ht="18" hidden="1" customHeight="1" outlineLevel="1">
      <c r="A769" s="3" t="s">
        <v>268</v>
      </c>
      <c r="B769" s="148"/>
      <c r="C769" s="149">
        <v>0</v>
      </c>
      <c r="D769" s="149">
        <v>0</v>
      </c>
      <c r="E769" s="149">
        <v>0</v>
      </c>
      <c r="F769" s="150">
        <v>0</v>
      </c>
      <c r="G769" s="150">
        <v>0</v>
      </c>
      <c r="H769" s="151">
        <v>0</v>
      </c>
    </row>
    <row r="770" spans="1:8" ht="18" hidden="1" customHeight="1" outlineLevel="1">
      <c r="A770" s="3" t="s">
        <v>207</v>
      </c>
      <c r="B770" s="148"/>
      <c r="C770" s="149">
        <v>8</v>
      </c>
      <c r="D770" s="149">
        <v>17</v>
      </c>
      <c r="E770" s="149">
        <v>0</v>
      </c>
      <c r="F770" s="150">
        <v>143706.06000000003</v>
      </c>
      <c r="G770" s="150">
        <v>48170.5</v>
      </c>
      <c r="H770" s="151">
        <v>0</v>
      </c>
    </row>
    <row r="771" spans="1:8" ht="18" hidden="1" customHeight="1" outlineLevel="1">
      <c r="A771" s="3" t="s">
        <v>270</v>
      </c>
      <c r="B771" s="148"/>
      <c r="C771" s="149">
        <v>0</v>
      </c>
      <c r="D771" s="149">
        <v>0</v>
      </c>
      <c r="E771" s="149">
        <v>0</v>
      </c>
      <c r="F771" s="150">
        <v>0</v>
      </c>
      <c r="G771" s="150">
        <v>0</v>
      </c>
      <c r="H771" s="151">
        <v>0</v>
      </c>
    </row>
    <row r="772" spans="1:8" ht="18" hidden="1" customHeight="1" outlineLevel="1">
      <c r="A772" s="3" t="s">
        <v>208</v>
      </c>
      <c r="B772" s="148"/>
      <c r="C772" s="149">
        <v>0</v>
      </c>
      <c r="D772" s="149">
        <v>0</v>
      </c>
      <c r="E772" s="149">
        <v>0</v>
      </c>
      <c r="F772" s="150">
        <v>0</v>
      </c>
      <c r="G772" s="150">
        <v>5233</v>
      </c>
      <c r="H772" s="151">
        <v>0</v>
      </c>
    </row>
    <row r="773" spans="1:8" ht="18" hidden="1" customHeight="1" outlineLevel="1">
      <c r="A773" s="3" t="s">
        <v>209</v>
      </c>
      <c r="B773" s="148"/>
      <c r="C773" s="149">
        <v>0</v>
      </c>
      <c r="D773" s="149">
        <v>0</v>
      </c>
      <c r="E773" s="149">
        <v>0</v>
      </c>
      <c r="F773" s="150">
        <v>0</v>
      </c>
      <c r="G773" s="150">
        <v>0</v>
      </c>
      <c r="H773" s="151">
        <v>0</v>
      </c>
    </row>
    <row r="774" spans="1:8" ht="18" hidden="1" customHeight="1" outlineLevel="1">
      <c r="A774" s="3" t="s">
        <v>454</v>
      </c>
      <c r="B774" s="148"/>
      <c r="C774" s="149">
        <v>0</v>
      </c>
      <c r="D774" s="149">
        <v>0</v>
      </c>
      <c r="E774" s="149">
        <v>0</v>
      </c>
      <c r="F774" s="150">
        <v>0</v>
      </c>
      <c r="G774" s="150">
        <v>0</v>
      </c>
      <c r="H774" s="151">
        <v>0</v>
      </c>
    </row>
    <row r="775" spans="1:8" ht="18" hidden="1" customHeight="1" outlineLevel="1">
      <c r="A775" s="3" t="s">
        <v>211</v>
      </c>
      <c r="B775" s="148"/>
      <c r="C775" s="149">
        <v>0</v>
      </c>
      <c r="D775" s="149">
        <v>0</v>
      </c>
      <c r="E775" s="149">
        <v>0</v>
      </c>
      <c r="F775" s="150">
        <v>0</v>
      </c>
      <c r="G775" s="150">
        <v>0</v>
      </c>
      <c r="H775" s="151">
        <v>0</v>
      </c>
    </row>
    <row r="776" spans="1:8" ht="18" hidden="1" customHeight="1" outlineLevel="1">
      <c r="A776" s="3" t="s">
        <v>212</v>
      </c>
      <c r="B776" s="148"/>
      <c r="C776" s="149">
        <v>0</v>
      </c>
      <c r="D776" s="149">
        <v>0</v>
      </c>
      <c r="E776" s="149">
        <v>0</v>
      </c>
      <c r="F776" s="150">
        <v>0</v>
      </c>
      <c r="G776" s="150">
        <v>0</v>
      </c>
      <c r="H776" s="151">
        <v>0</v>
      </c>
    </row>
    <row r="777" spans="1:8" ht="18" hidden="1" customHeight="1" outlineLevel="1">
      <c r="A777" s="3" t="s">
        <v>213</v>
      </c>
      <c r="B777" s="148"/>
      <c r="C777" s="149">
        <v>0</v>
      </c>
      <c r="D777" s="149">
        <v>1</v>
      </c>
      <c r="E777" s="149">
        <v>0</v>
      </c>
      <c r="F777" s="150">
        <v>0</v>
      </c>
      <c r="G777" s="150">
        <v>1500</v>
      </c>
      <c r="H777" s="151">
        <v>0</v>
      </c>
    </row>
    <row r="778" spans="1:8" ht="18" hidden="1" customHeight="1" outlineLevel="1">
      <c r="A778" s="3" t="s">
        <v>214</v>
      </c>
      <c r="B778" s="148"/>
      <c r="C778" s="149">
        <v>0</v>
      </c>
      <c r="D778" s="149">
        <v>0</v>
      </c>
      <c r="E778" s="149">
        <v>0</v>
      </c>
      <c r="F778" s="150">
        <v>0</v>
      </c>
      <c r="G778" s="150">
        <v>0</v>
      </c>
      <c r="H778" s="151">
        <v>0</v>
      </c>
    </row>
    <row r="779" spans="1:8" ht="18" hidden="1" customHeight="1" outlineLevel="1">
      <c r="A779" s="3" t="s">
        <v>269</v>
      </c>
      <c r="B779" s="148"/>
      <c r="C779" s="149">
        <v>0</v>
      </c>
      <c r="D779" s="149">
        <v>0</v>
      </c>
      <c r="E779" s="149">
        <v>0</v>
      </c>
      <c r="F779" s="150">
        <v>0</v>
      </c>
      <c r="G779" s="150">
        <v>0</v>
      </c>
      <c r="H779" s="151">
        <v>0</v>
      </c>
    </row>
    <row r="780" spans="1:8" ht="18" hidden="1" customHeight="1" outlineLevel="1">
      <c r="A780" s="3" t="s">
        <v>455</v>
      </c>
      <c r="B780" s="148"/>
      <c r="C780" s="149">
        <v>0</v>
      </c>
      <c r="D780" s="149">
        <v>0</v>
      </c>
      <c r="E780" s="149">
        <v>0</v>
      </c>
      <c r="F780" s="150">
        <v>0</v>
      </c>
      <c r="G780" s="150">
        <v>0</v>
      </c>
      <c r="H780" s="151">
        <v>0</v>
      </c>
    </row>
    <row r="781" spans="1:8" ht="18" hidden="1" customHeight="1" outlineLevel="1">
      <c r="A781" s="3" t="s">
        <v>217</v>
      </c>
      <c r="B781" s="148"/>
      <c r="C781" s="149">
        <v>0</v>
      </c>
      <c r="D781" s="149">
        <v>0</v>
      </c>
      <c r="E781" s="149">
        <v>0</v>
      </c>
      <c r="F781" s="150">
        <v>0</v>
      </c>
      <c r="G781" s="150">
        <v>0</v>
      </c>
      <c r="H781" s="151">
        <v>0</v>
      </c>
    </row>
    <row r="782" spans="1:8" ht="18" hidden="1" customHeight="1" outlineLevel="1">
      <c r="A782" s="3" t="s">
        <v>218</v>
      </c>
      <c r="B782" s="148"/>
      <c r="C782" s="149">
        <v>1</v>
      </c>
      <c r="D782" s="149">
        <v>0</v>
      </c>
      <c r="E782" s="149">
        <v>0</v>
      </c>
      <c r="F782" s="150">
        <v>0</v>
      </c>
      <c r="G782" s="150">
        <v>0</v>
      </c>
      <c r="H782" s="151">
        <v>0</v>
      </c>
    </row>
    <row r="783" spans="1:8" ht="18" hidden="1" customHeight="1" outlineLevel="1">
      <c r="A783" s="3" t="s">
        <v>219</v>
      </c>
      <c r="B783" s="148"/>
      <c r="C783" s="149">
        <v>0</v>
      </c>
      <c r="D783" s="149">
        <v>0</v>
      </c>
      <c r="E783" s="149">
        <v>0</v>
      </c>
      <c r="F783" s="150">
        <v>0</v>
      </c>
      <c r="G783" s="150">
        <v>0</v>
      </c>
      <c r="H783" s="151">
        <v>0</v>
      </c>
    </row>
    <row r="784" spans="1:8" ht="18" hidden="1" customHeight="1" outlineLevel="1">
      <c r="A784" s="3" t="s">
        <v>220</v>
      </c>
      <c r="B784" s="148"/>
      <c r="C784" s="149">
        <v>1</v>
      </c>
      <c r="D784" s="149">
        <v>1</v>
      </c>
      <c r="E784" s="149">
        <v>0</v>
      </c>
      <c r="F784" s="150">
        <v>-5598</v>
      </c>
      <c r="G784" s="150">
        <v>25599</v>
      </c>
      <c r="H784" s="151">
        <v>0</v>
      </c>
    </row>
    <row r="785" spans="1:8" collapsed="1">
      <c r="A785" s="3"/>
      <c r="B785" s="148" t="s">
        <v>380</v>
      </c>
      <c r="C785" s="152">
        <f t="shared" ref="C785:H785" si="30">SUM(C761:C784)</f>
        <v>11</v>
      </c>
      <c r="D785" s="152">
        <f t="shared" si="30"/>
        <v>23</v>
      </c>
      <c r="E785" s="152">
        <f t="shared" si="30"/>
        <v>0</v>
      </c>
      <c r="F785" s="153">
        <f t="shared" si="30"/>
        <v>179788.66000000003</v>
      </c>
      <c r="G785" s="153">
        <f t="shared" si="30"/>
        <v>86261.48</v>
      </c>
      <c r="H785" s="154">
        <f t="shared" si="30"/>
        <v>0</v>
      </c>
    </row>
    <row r="786" spans="1:8" ht="18" hidden="1" customHeight="1" outlineLevel="1">
      <c r="A786" s="3" t="s">
        <v>273</v>
      </c>
      <c r="B786" s="148"/>
      <c r="C786" s="149">
        <v>0</v>
      </c>
      <c r="D786" s="149">
        <v>0</v>
      </c>
      <c r="E786" s="149">
        <v>0</v>
      </c>
      <c r="F786" s="150">
        <v>0</v>
      </c>
      <c r="G786" s="150">
        <v>0</v>
      </c>
      <c r="H786" s="151">
        <v>0</v>
      </c>
    </row>
    <row r="787" spans="1:8" ht="18" hidden="1" customHeight="1" outlineLevel="1">
      <c r="A787" s="3" t="s">
        <v>203</v>
      </c>
      <c r="B787" s="148"/>
      <c r="C787" s="149">
        <v>0</v>
      </c>
      <c r="D787" s="149">
        <v>0</v>
      </c>
      <c r="E787" s="149">
        <v>0</v>
      </c>
      <c r="F787" s="150">
        <v>0</v>
      </c>
      <c r="G787" s="150">
        <v>0</v>
      </c>
      <c r="H787" s="151">
        <v>0</v>
      </c>
    </row>
    <row r="788" spans="1:8" ht="18" hidden="1" customHeight="1" outlineLevel="1">
      <c r="A788" s="3" t="s">
        <v>204</v>
      </c>
      <c r="B788" s="148"/>
      <c r="C788" s="149">
        <v>1</v>
      </c>
      <c r="D788" s="149">
        <v>1</v>
      </c>
      <c r="E788" s="149">
        <v>0</v>
      </c>
      <c r="F788" s="150">
        <v>-2434.1</v>
      </c>
      <c r="G788" s="150">
        <v>-2000</v>
      </c>
      <c r="H788" s="151">
        <v>0</v>
      </c>
    </row>
    <row r="789" spans="1:8" ht="18" hidden="1" customHeight="1" outlineLevel="1">
      <c r="A789" s="3" t="s">
        <v>267</v>
      </c>
      <c r="B789" s="148"/>
      <c r="C789" s="149">
        <v>0</v>
      </c>
      <c r="D789" s="149">
        <v>0</v>
      </c>
      <c r="E789" s="149">
        <v>0</v>
      </c>
      <c r="F789" s="150">
        <v>0</v>
      </c>
      <c r="G789" s="150">
        <v>0</v>
      </c>
      <c r="H789" s="151">
        <v>0</v>
      </c>
    </row>
    <row r="790" spans="1:8" ht="18" hidden="1" customHeight="1" outlineLevel="1">
      <c r="A790" s="3" t="s">
        <v>274</v>
      </c>
      <c r="B790" s="148"/>
      <c r="C790" s="149">
        <v>0</v>
      </c>
      <c r="D790" s="149">
        <v>0</v>
      </c>
      <c r="E790" s="149">
        <v>0</v>
      </c>
      <c r="F790" s="150">
        <v>0</v>
      </c>
      <c r="G790" s="150">
        <v>0</v>
      </c>
      <c r="H790" s="151">
        <v>0</v>
      </c>
    </row>
    <row r="791" spans="1:8" ht="18" hidden="1" customHeight="1" outlineLevel="1">
      <c r="A791" s="3" t="s">
        <v>275</v>
      </c>
      <c r="B791" s="148"/>
      <c r="C791" s="149">
        <v>0</v>
      </c>
      <c r="D791" s="149">
        <v>0</v>
      </c>
      <c r="E791" s="149">
        <v>0</v>
      </c>
      <c r="F791" s="150">
        <v>0</v>
      </c>
      <c r="G791" s="150">
        <v>0</v>
      </c>
      <c r="H791" s="151">
        <v>0</v>
      </c>
    </row>
    <row r="792" spans="1:8" ht="18" hidden="1" customHeight="1" outlineLevel="1">
      <c r="A792" s="3" t="s">
        <v>205</v>
      </c>
      <c r="B792" s="148"/>
      <c r="C792" s="149">
        <v>0</v>
      </c>
      <c r="D792" s="149">
        <v>0</v>
      </c>
      <c r="E792" s="149">
        <v>0</v>
      </c>
      <c r="F792" s="150">
        <v>0</v>
      </c>
      <c r="G792" s="150">
        <v>0</v>
      </c>
      <c r="H792" s="151">
        <v>0</v>
      </c>
    </row>
    <row r="793" spans="1:8" ht="18" hidden="1" customHeight="1" outlineLevel="1">
      <c r="A793" s="3" t="s">
        <v>206</v>
      </c>
      <c r="B793" s="148"/>
      <c r="C793" s="149">
        <v>0</v>
      </c>
      <c r="D793" s="149">
        <v>0</v>
      </c>
      <c r="E793" s="149">
        <v>0</v>
      </c>
      <c r="F793" s="150">
        <v>0</v>
      </c>
      <c r="G793" s="150">
        <v>0</v>
      </c>
      <c r="H793" s="151">
        <v>0</v>
      </c>
    </row>
    <row r="794" spans="1:8" ht="18" hidden="1" customHeight="1" outlineLevel="1">
      <c r="A794" s="3" t="s">
        <v>268</v>
      </c>
      <c r="B794" s="148"/>
      <c r="C794" s="149">
        <v>0</v>
      </c>
      <c r="D794" s="149">
        <v>0</v>
      </c>
      <c r="E794" s="149">
        <v>0</v>
      </c>
      <c r="F794" s="150">
        <v>0</v>
      </c>
      <c r="G794" s="150">
        <v>0</v>
      </c>
      <c r="H794" s="151">
        <v>0</v>
      </c>
    </row>
    <row r="795" spans="1:8" ht="18" hidden="1" customHeight="1" outlineLevel="1">
      <c r="A795" s="3" t="s">
        <v>207</v>
      </c>
      <c r="B795" s="148"/>
      <c r="C795" s="149">
        <v>1</v>
      </c>
      <c r="D795" s="149">
        <v>2</v>
      </c>
      <c r="E795" s="149">
        <v>0</v>
      </c>
      <c r="F795" s="150">
        <v>-8</v>
      </c>
      <c r="G795" s="150">
        <v>106.6</v>
      </c>
      <c r="H795" s="151">
        <v>0</v>
      </c>
    </row>
    <row r="796" spans="1:8" ht="18" hidden="1" customHeight="1" outlineLevel="1">
      <c r="A796" s="3" t="s">
        <v>270</v>
      </c>
      <c r="B796" s="148"/>
      <c r="C796" s="149">
        <v>0</v>
      </c>
      <c r="D796" s="149">
        <v>0</v>
      </c>
      <c r="E796" s="149">
        <v>0</v>
      </c>
      <c r="F796" s="150">
        <v>0</v>
      </c>
      <c r="G796" s="150">
        <v>0</v>
      </c>
      <c r="H796" s="151">
        <v>0</v>
      </c>
    </row>
    <row r="797" spans="1:8" ht="18" hidden="1" customHeight="1" outlineLevel="1">
      <c r="A797" s="3" t="s">
        <v>208</v>
      </c>
      <c r="B797" s="148"/>
      <c r="C797" s="149">
        <v>0</v>
      </c>
      <c r="D797" s="149">
        <v>0</v>
      </c>
      <c r="E797" s="149">
        <v>0</v>
      </c>
      <c r="F797" s="150">
        <v>0</v>
      </c>
      <c r="G797" s="150">
        <v>0</v>
      </c>
      <c r="H797" s="151">
        <v>0</v>
      </c>
    </row>
    <row r="798" spans="1:8" ht="18" hidden="1" customHeight="1" outlineLevel="1">
      <c r="A798" s="3" t="s">
        <v>209</v>
      </c>
      <c r="B798" s="148"/>
      <c r="C798" s="149">
        <v>0</v>
      </c>
      <c r="D798" s="149">
        <v>0</v>
      </c>
      <c r="E798" s="149">
        <v>0</v>
      </c>
      <c r="F798" s="150">
        <v>0</v>
      </c>
      <c r="G798" s="150">
        <v>0</v>
      </c>
      <c r="H798" s="151">
        <v>0</v>
      </c>
    </row>
    <row r="799" spans="1:8" ht="18" hidden="1" customHeight="1" outlineLevel="1">
      <c r="A799" s="3" t="s">
        <v>454</v>
      </c>
      <c r="B799" s="148"/>
      <c r="C799" s="149">
        <v>1</v>
      </c>
      <c r="D799" s="149">
        <v>0</v>
      </c>
      <c r="E799" s="149">
        <v>1</v>
      </c>
      <c r="F799" s="150">
        <v>0</v>
      </c>
      <c r="G799" s="150">
        <v>0</v>
      </c>
      <c r="H799" s="151">
        <v>0</v>
      </c>
    </row>
    <row r="800" spans="1:8" ht="18" hidden="1" customHeight="1" outlineLevel="1">
      <c r="A800" s="3" t="s">
        <v>211</v>
      </c>
      <c r="B800" s="148"/>
      <c r="C800" s="149">
        <v>0</v>
      </c>
      <c r="D800" s="149">
        <v>0</v>
      </c>
      <c r="E800" s="149">
        <v>0</v>
      </c>
      <c r="F800" s="150">
        <v>0</v>
      </c>
      <c r="G800" s="150">
        <v>0</v>
      </c>
      <c r="H800" s="151">
        <v>0</v>
      </c>
    </row>
    <row r="801" spans="1:8" ht="18" hidden="1" customHeight="1" outlineLevel="1">
      <c r="A801" s="3" t="s">
        <v>212</v>
      </c>
      <c r="B801" s="148"/>
      <c r="C801" s="149">
        <v>0</v>
      </c>
      <c r="D801" s="149">
        <v>0</v>
      </c>
      <c r="E801" s="149">
        <v>0</v>
      </c>
      <c r="F801" s="150">
        <v>0</v>
      </c>
      <c r="G801" s="150">
        <v>0</v>
      </c>
      <c r="H801" s="151">
        <v>0</v>
      </c>
    </row>
    <row r="802" spans="1:8" ht="18" hidden="1" customHeight="1" outlineLevel="1">
      <c r="A802" s="3" t="s">
        <v>213</v>
      </c>
      <c r="B802" s="148"/>
      <c r="C802" s="149">
        <v>0</v>
      </c>
      <c r="D802" s="149">
        <v>0</v>
      </c>
      <c r="E802" s="149">
        <v>0</v>
      </c>
      <c r="F802" s="150">
        <v>0</v>
      </c>
      <c r="G802" s="150">
        <v>0</v>
      </c>
      <c r="H802" s="151">
        <v>0</v>
      </c>
    </row>
    <row r="803" spans="1:8" ht="18" hidden="1" customHeight="1" outlineLevel="1">
      <c r="A803" s="3" t="s">
        <v>214</v>
      </c>
      <c r="B803" s="148"/>
      <c r="C803" s="149">
        <v>0</v>
      </c>
      <c r="D803" s="149">
        <v>0</v>
      </c>
      <c r="E803" s="149">
        <v>0</v>
      </c>
      <c r="F803" s="150">
        <v>0</v>
      </c>
      <c r="G803" s="150">
        <v>0</v>
      </c>
      <c r="H803" s="151">
        <v>0</v>
      </c>
    </row>
    <row r="804" spans="1:8" ht="18" hidden="1" customHeight="1" outlineLevel="1">
      <c r="A804" s="3" t="s">
        <v>269</v>
      </c>
      <c r="B804" s="148"/>
      <c r="C804" s="149">
        <v>0</v>
      </c>
      <c r="D804" s="149">
        <v>0</v>
      </c>
      <c r="E804" s="149">
        <v>0</v>
      </c>
      <c r="F804" s="150">
        <v>0</v>
      </c>
      <c r="G804" s="150">
        <v>0</v>
      </c>
      <c r="H804" s="151">
        <v>0</v>
      </c>
    </row>
    <row r="805" spans="1:8" ht="18" hidden="1" customHeight="1" outlineLevel="1">
      <c r="A805" s="3" t="s">
        <v>455</v>
      </c>
      <c r="B805" s="148"/>
      <c r="C805" s="149">
        <v>0</v>
      </c>
      <c r="D805" s="149">
        <v>0</v>
      </c>
      <c r="E805" s="149">
        <v>0</v>
      </c>
      <c r="F805" s="150">
        <v>0</v>
      </c>
      <c r="G805" s="150">
        <v>0</v>
      </c>
      <c r="H805" s="151">
        <v>0</v>
      </c>
    </row>
    <row r="806" spans="1:8" ht="18" hidden="1" customHeight="1" outlineLevel="1">
      <c r="A806" s="3" t="s">
        <v>217</v>
      </c>
      <c r="B806" s="148"/>
      <c r="C806" s="149">
        <v>0</v>
      </c>
      <c r="D806" s="149">
        <v>0</v>
      </c>
      <c r="E806" s="149">
        <v>0</v>
      </c>
      <c r="F806" s="150">
        <v>-89522</v>
      </c>
      <c r="G806" s="150">
        <v>-17361</v>
      </c>
      <c r="H806" s="151">
        <v>0</v>
      </c>
    </row>
    <row r="807" spans="1:8" ht="18" hidden="1" customHeight="1" outlineLevel="1">
      <c r="A807" s="3" t="s">
        <v>218</v>
      </c>
      <c r="B807" s="148"/>
      <c r="C807" s="149">
        <v>0</v>
      </c>
      <c r="D807" s="149">
        <v>0</v>
      </c>
      <c r="E807" s="149">
        <v>0</v>
      </c>
      <c r="F807" s="150">
        <v>0</v>
      </c>
      <c r="G807" s="150">
        <v>0</v>
      </c>
      <c r="H807" s="151">
        <v>0</v>
      </c>
    </row>
    <row r="808" spans="1:8" ht="18" hidden="1" customHeight="1" outlineLevel="1">
      <c r="A808" s="3" t="s">
        <v>219</v>
      </c>
      <c r="B808" s="148"/>
      <c r="C808" s="149">
        <v>0</v>
      </c>
      <c r="D808" s="149">
        <v>0</v>
      </c>
      <c r="E808" s="149">
        <v>0</v>
      </c>
      <c r="F808" s="150">
        <v>0</v>
      </c>
      <c r="G808" s="150">
        <v>0</v>
      </c>
      <c r="H808" s="151">
        <v>0</v>
      </c>
    </row>
    <row r="809" spans="1:8" ht="18" hidden="1" customHeight="1" outlineLevel="1">
      <c r="A809" s="3" t="s">
        <v>220</v>
      </c>
      <c r="B809" s="148"/>
      <c r="C809" s="149">
        <v>0</v>
      </c>
      <c r="D809" s="149">
        <v>0</v>
      </c>
      <c r="E809" s="149">
        <v>0</v>
      </c>
      <c r="F809" s="150">
        <v>0</v>
      </c>
      <c r="G809" s="150">
        <v>0</v>
      </c>
      <c r="H809" s="151">
        <v>0</v>
      </c>
    </row>
    <row r="810" spans="1:8" ht="18" customHeight="1" collapsed="1">
      <c r="A810" s="3"/>
      <c r="B810" s="148" t="s">
        <v>381</v>
      </c>
      <c r="C810" s="152">
        <f t="shared" ref="C810:H810" si="31">SUM(C786:C809)</f>
        <v>3</v>
      </c>
      <c r="D810" s="152">
        <f t="shared" si="31"/>
        <v>3</v>
      </c>
      <c r="E810" s="152">
        <f t="shared" si="31"/>
        <v>1</v>
      </c>
      <c r="F810" s="153">
        <f t="shared" si="31"/>
        <v>-91964.1</v>
      </c>
      <c r="G810" s="153">
        <f t="shared" si="31"/>
        <v>-19254.400000000001</v>
      </c>
      <c r="H810" s="154">
        <f t="shared" si="31"/>
        <v>0</v>
      </c>
    </row>
    <row r="811" spans="1:8" ht="18" hidden="1" customHeight="1" outlineLevel="1">
      <c r="A811" s="3" t="s">
        <v>273</v>
      </c>
      <c r="B811" s="148"/>
      <c r="C811" s="149">
        <v>0</v>
      </c>
      <c r="D811" s="149">
        <v>0</v>
      </c>
      <c r="E811" s="149">
        <v>0</v>
      </c>
      <c r="F811" s="150">
        <v>0</v>
      </c>
      <c r="G811" s="150">
        <v>0</v>
      </c>
      <c r="H811" s="151">
        <v>0</v>
      </c>
    </row>
    <row r="812" spans="1:8" ht="18" hidden="1" customHeight="1" outlineLevel="1">
      <c r="A812" s="3" t="s">
        <v>203</v>
      </c>
      <c r="B812" s="148"/>
      <c r="C812" s="149">
        <v>0</v>
      </c>
      <c r="D812" s="149">
        <v>0</v>
      </c>
      <c r="E812" s="149">
        <v>0</v>
      </c>
      <c r="F812" s="150">
        <v>0</v>
      </c>
      <c r="G812" s="150">
        <v>0</v>
      </c>
      <c r="H812" s="151">
        <v>0</v>
      </c>
    </row>
    <row r="813" spans="1:8" ht="18" hidden="1" customHeight="1" outlineLevel="1">
      <c r="A813" s="3" t="s">
        <v>204</v>
      </c>
      <c r="B813" s="148"/>
      <c r="C813" s="149">
        <v>0</v>
      </c>
      <c r="D813" s="149">
        <v>0</v>
      </c>
      <c r="E813" s="149">
        <v>0</v>
      </c>
      <c r="F813" s="150">
        <v>0</v>
      </c>
      <c r="G813" s="150">
        <v>0</v>
      </c>
      <c r="H813" s="151">
        <v>0</v>
      </c>
    </row>
    <row r="814" spans="1:8" ht="18" hidden="1" customHeight="1" outlineLevel="1">
      <c r="A814" s="3" t="s">
        <v>267</v>
      </c>
      <c r="B814" s="148"/>
      <c r="C814" s="149">
        <v>0</v>
      </c>
      <c r="D814" s="149">
        <v>0</v>
      </c>
      <c r="E814" s="149">
        <v>0</v>
      </c>
      <c r="F814" s="150">
        <v>0</v>
      </c>
      <c r="G814" s="150">
        <v>0</v>
      </c>
      <c r="H814" s="151">
        <v>0</v>
      </c>
    </row>
    <row r="815" spans="1:8" ht="18" hidden="1" customHeight="1" outlineLevel="1">
      <c r="A815" s="3" t="s">
        <v>274</v>
      </c>
      <c r="B815" s="148"/>
      <c r="C815" s="149">
        <v>0</v>
      </c>
      <c r="D815" s="149">
        <v>0</v>
      </c>
      <c r="E815" s="149">
        <v>0</v>
      </c>
      <c r="F815" s="150">
        <v>0</v>
      </c>
      <c r="G815" s="150">
        <v>0</v>
      </c>
      <c r="H815" s="151">
        <v>0</v>
      </c>
    </row>
    <row r="816" spans="1:8" ht="18" hidden="1" customHeight="1" outlineLevel="1">
      <c r="A816" s="3" t="s">
        <v>275</v>
      </c>
      <c r="B816" s="148"/>
      <c r="C816" s="149">
        <v>0</v>
      </c>
      <c r="D816" s="149">
        <v>0</v>
      </c>
      <c r="E816" s="149">
        <v>0</v>
      </c>
      <c r="F816" s="150">
        <v>0</v>
      </c>
      <c r="G816" s="150">
        <v>0</v>
      </c>
      <c r="H816" s="151">
        <v>0</v>
      </c>
    </row>
    <row r="817" spans="1:8" ht="18" hidden="1" customHeight="1" outlineLevel="1">
      <c r="A817" s="3" t="s">
        <v>205</v>
      </c>
      <c r="B817" s="148"/>
      <c r="C817" s="149">
        <v>0</v>
      </c>
      <c r="D817" s="149">
        <v>0</v>
      </c>
      <c r="E817" s="149">
        <v>0</v>
      </c>
      <c r="F817" s="150">
        <v>0</v>
      </c>
      <c r="G817" s="150">
        <v>0</v>
      </c>
      <c r="H817" s="151">
        <v>0</v>
      </c>
    </row>
    <row r="818" spans="1:8" ht="18" hidden="1" customHeight="1" outlineLevel="1">
      <c r="A818" s="3" t="s">
        <v>206</v>
      </c>
      <c r="B818" s="148"/>
      <c r="C818" s="149">
        <v>0</v>
      </c>
      <c r="D818" s="149">
        <v>0</v>
      </c>
      <c r="E818" s="149">
        <v>0</v>
      </c>
      <c r="F818" s="150">
        <v>0</v>
      </c>
      <c r="G818" s="150">
        <v>0</v>
      </c>
      <c r="H818" s="151">
        <v>0</v>
      </c>
    </row>
    <row r="819" spans="1:8" ht="18" hidden="1" customHeight="1" outlineLevel="1">
      <c r="A819" s="3" t="s">
        <v>268</v>
      </c>
      <c r="B819" s="148"/>
      <c r="C819" s="149">
        <v>0</v>
      </c>
      <c r="D819" s="149">
        <v>0</v>
      </c>
      <c r="E819" s="149">
        <v>0</v>
      </c>
      <c r="F819" s="150">
        <v>0</v>
      </c>
      <c r="G819" s="150">
        <v>0</v>
      </c>
      <c r="H819" s="151">
        <v>0</v>
      </c>
    </row>
    <row r="820" spans="1:8" ht="18" hidden="1" customHeight="1" outlineLevel="1">
      <c r="A820" s="3" t="s">
        <v>207</v>
      </c>
      <c r="B820" s="148"/>
      <c r="C820" s="149">
        <v>1</v>
      </c>
      <c r="D820" s="149">
        <v>2</v>
      </c>
      <c r="E820" s="149">
        <v>0</v>
      </c>
      <c r="F820" s="150">
        <v>0</v>
      </c>
      <c r="G820" s="150">
        <v>5829.05</v>
      </c>
      <c r="H820" s="151">
        <v>0</v>
      </c>
    </row>
    <row r="821" spans="1:8" ht="18" hidden="1" customHeight="1" outlineLevel="1">
      <c r="A821" s="3" t="s">
        <v>270</v>
      </c>
      <c r="B821" s="148"/>
      <c r="C821" s="149">
        <v>0</v>
      </c>
      <c r="D821" s="149">
        <v>0</v>
      </c>
      <c r="E821" s="149">
        <v>0</v>
      </c>
      <c r="F821" s="150">
        <v>0</v>
      </c>
      <c r="G821" s="150">
        <v>-12652.88</v>
      </c>
      <c r="H821" s="151">
        <v>0</v>
      </c>
    </row>
    <row r="822" spans="1:8" ht="18" hidden="1" customHeight="1" outlineLevel="1">
      <c r="A822" s="3" t="s">
        <v>208</v>
      </c>
      <c r="B822" s="148"/>
      <c r="C822" s="149">
        <v>6</v>
      </c>
      <c r="D822" s="149">
        <v>0</v>
      </c>
      <c r="E822" s="149">
        <v>0</v>
      </c>
      <c r="F822" s="150">
        <v>-1332</v>
      </c>
      <c r="G822" s="150">
        <v>7158</v>
      </c>
      <c r="H822" s="151">
        <v>0</v>
      </c>
    </row>
    <row r="823" spans="1:8" ht="18" hidden="1" customHeight="1" outlineLevel="1">
      <c r="A823" s="3" t="s">
        <v>209</v>
      </c>
      <c r="B823" s="148"/>
      <c r="C823" s="149">
        <v>0</v>
      </c>
      <c r="D823" s="149">
        <v>0</v>
      </c>
      <c r="E823" s="149">
        <v>0</v>
      </c>
      <c r="F823" s="150">
        <v>0</v>
      </c>
      <c r="G823" s="150">
        <v>0</v>
      </c>
      <c r="H823" s="151">
        <v>0</v>
      </c>
    </row>
    <row r="824" spans="1:8" ht="18" hidden="1" customHeight="1" outlineLevel="1">
      <c r="A824" s="3" t="s">
        <v>454</v>
      </c>
      <c r="B824" s="148"/>
      <c r="C824" s="149">
        <v>1</v>
      </c>
      <c r="D824" s="149">
        <v>0</v>
      </c>
      <c r="E824" s="149">
        <v>1</v>
      </c>
      <c r="F824" s="150">
        <v>0</v>
      </c>
      <c r="G824" s="150">
        <v>0</v>
      </c>
      <c r="H824" s="151">
        <v>0</v>
      </c>
    </row>
    <row r="825" spans="1:8" ht="18" hidden="1" customHeight="1" outlineLevel="1">
      <c r="A825" s="3" t="s">
        <v>211</v>
      </c>
      <c r="B825" s="148"/>
      <c r="C825" s="149">
        <v>0</v>
      </c>
      <c r="D825" s="149">
        <v>0</v>
      </c>
      <c r="E825" s="149">
        <v>0</v>
      </c>
      <c r="F825" s="150">
        <v>0</v>
      </c>
      <c r="G825" s="150">
        <v>0</v>
      </c>
      <c r="H825" s="151">
        <v>0</v>
      </c>
    </row>
    <row r="826" spans="1:8" ht="18" hidden="1" customHeight="1" outlineLevel="1">
      <c r="A826" s="3" t="s">
        <v>212</v>
      </c>
      <c r="B826" s="148"/>
      <c r="C826" s="149">
        <v>0</v>
      </c>
      <c r="D826" s="149">
        <v>0</v>
      </c>
      <c r="E826" s="149">
        <v>0</v>
      </c>
      <c r="F826" s="150">
        <v>0</v>
      </c>
      <c r="G826" s="150">
        <v>0</v>
      </c>
      <c r="H826" s="151">
        <v>0</v>
      </c>
    </row>
    <row r="827" spans="1:8" ht="18" hidden="1" customHeight="1" outlineLevel="1">
      <c r="A827" s="3" t="s">
        <v>213</v>
      </c>
      <c r="B827" s="148"/>
      <c r="C827" s="149">
        <v>0</v>
      </c>
      <c r="D827" s="149">
        <v>0</v>
      </c>
      <c r="E827" s="149">
        <v>0</v>
      </c>
      <c r="F827" s="150">
        <v>0</v>
      </c>
      <c r="G827" s="150">
        <v>0</v>
      </c>
      <c r="H827" s="151">
        <v>0</v>
      </c>
    </row>
    <row r="828" spans="1:8" ht="18" hidden="1" customHeight="1" outlineLevel="1">
      <c r="A828" s="3" t="s">
        <v>214</v>
      </c>
      <c r="B828" s="148"/>
      <c r="C828" s="149">
        <v>0</v>
      </c>
      <c r="D828" s="149">
        <v>0</v>
      </c>
      <c r="E828" s="149">
        <v>0</v>
      </c>
      <c r="F828" s="150">
        <v>0</v>
      </c>
      <c r="G828" s="150">
        <v>0</v>
      </c>
      <c r="H828" s="151">
        <v>0</v>
      </c>
    </row>
    <row r="829" spans="1:8" ht="18" hidden="1" customHeight="1" outlineLevel="1">
      <c r="A829" s="3" t="s">
        <v>269</v>
      </c>
      <c r="B829" s="148"/>
      <c r="C829" s="149">
        <v>0</v>
      </c>
      <c r="D829" s="149">
        <v>0</v>
      </c>
      <c r="E829" s="149">
        <v>0</v>
      </c>
      <c r="F829" s="150">
        <v>0</v>
      </c>
      <c r="G829" s="150">
        <v>0</v>
      </c>
      <c r="H829" s="151">
        <v>0</v>
      </c>
    </row>
    <row r="830" spans="1:8" ht="18" hidden="1" customHeight="1" outlineLevel="1">
      <c r="A830" s="3" t="s">
        <v>455</v>
      </c>
      <c r="B830" s="148"/>
      <c r="C830" s="149">
        <v>0</v>
      </c>
      <c r="D830" s="149">
        <v>0</v>
      </c>
      <c r="E830" s="149">
        <v>0</v>
      </c>
      <c r="F830" s="150">
        <v>0</v>
      </c>
      <c r="G830" s="150">
        <v>0</v>
      </c>
      <c r="H830" s="151">
        <v>0</v>
      </c>
    </row>
    <row r="831" spans="1:8" ht="18" hidden="1" customHeight="1" outlineLevel="1">
      <c r="A831" s="3" t="s">
        <v>217</v>
      </c>
      <c r="B831" s="148"/>
      <c r="C831" s="149">
        <v>2</v>
      </c>
      <c r="D831" s="149">
        <v>2</v>
      </c>
      <c r="E831" s="149">
        <v>0</v>
      </c>
      <c r="F831" s="150">
        <v>87173</v>
      </c>
      <c r="G831" s="150">
        <v>16906</v>
      </c>
      <c r="H831" s="151">
        <v>0</v>
      </c>
    </row>
    <row r="832" spans="1:8" ht="18" hidden="1" customHeight="1" outlineLevel="1">
      <c r="A832" s="3" t="s">
        <v>218</v>
      </c>
      <c r="B832" s="148"/>
      <c r="C832" s="149">
        <v>1</v>
      </c>
      <c r="D832" s="149">
        <v>0</v>
      </c>
      <c r="E832" s="149">
        <v>0</v>
      </c>
      <c r="F832" s="150">
        <v>2000</v>
      </c>
      <c r="G832" s="150">
        <v>15462</v>
      </c>
      <c r="H832" s="151">
        <v>0</v>
      </c>
    </row>
    <row r="833" spans="1:8" ht="18" hidden="1" customHeight="1" outlineLevel="1">
      <c r="A833" s="3" t="s">
        <v>219</v>
      </c>
      <c r="B833" s="148"/>
      <c r="C833" s="149">
        <v>0</v>
      </c>
      <c r="D833" s="149">
        <v>0</v>
      </c>
      <c r="E833" s="149">
        <v>0</v>
      </c>
      <c r="F833" s="150">
        <v>0</v>
      </c>
      <c r="G833" s="150">
        <v>0</v>
      </c>
      <c r="H833" s="151">
        <v>0</v>
      </c>
    </row>
    <row r="834" spans="1:8" ht="18" hidden="1" customHeight="1" outlineLevel="1">
      <c r="A834" s="3" t="s">
        <v>220</v>
      </c>
      <c r="B834" s="148"/>
      <c r="C834" s="149">
        <v>0</v>
      </c>
      <c r="D834" s="149">
        <v>0</v>
      </c>
      <c r="E834" s="149">
        <v>0</v>
      </c>
      <c r="F834" s="150">
        <v>0</v>
      </c>
      <c r="G834" s="150">
        <v>0</v>
      </c>
      <c r="H834" s="151">
        <v>0</v>
      </c>
    </row>
    <row r="835" spans="1:8" ht="18" customHeight="1" collapsed="1">
      <c r="A835" s="3"/>
      <c r="B835" s="148" t="s">
        <v>382</v>
      </c>
      <c r="C835" s="152">
        <f t="shared" ref="C835:H835" si="32">SUM(C811:C834)</f>
        <v>11</v>
      </c>
      <c r="D835" s="152">
        <f t="shared" si="32"/>
        <v>4</v>
      </c>
      <c r="E835" s="152">
        <f t="shared" si="32"/>
        <v>1</v>
      </c>
      <c r="F835" s="153">
        <f t="shared" si="32"/>
        <v>87841</v>
      </c>
      <c r="G835" s="153">
        <f t="shared" si="32"/>
        <v>32702.170000000002</v>
      </c>
      <c r="H835" s="154">
        <f t="shared" si="32"/>
        <v>0</v>
      </c>
    </row>
    <row r="836" spans="1:8" ht="18" hidden="1" customHeight="1" outlineLevel="1">
      <c r="A836" s="3" t="s">
        <v>273</v>
      </c>
      <c r="B836" s="148"/>
      <c r="C836" s="149">
        <v>0</v>
      </c>
      <c r="D836" s="149">
        <v>0</v>
      </c>
      <c r="E836" s="149">
        <v>0</v>
      </c>
      <c r="F836" s="150">
        <v>0</v>
      </c>
      <c r="G836" s="150">
        <v>0</v>
      </c>
      <c r="H836" s="151">
        <v>0</v>
      </c>
    </row>
    <row r="837" spans="1:8" ht="18" hidden="1" customHeight="1" outlineLevel="1">
      <c r="A837" s="3" t="s">
        <v>203</v>
      </c>
      <c r="B837" s="148"/>
      <c r="C837" s="149">
        <v>1</v>
      </c>
      <c r="D837" s="149">
        <v>0</v>
      </c>
      <c r="E837" s="149">
        <v>0</v>
      </c>
      <c r="F837" s="150">
        <v>0</v>
      </c>
      <c r="G837" s="150">
        <v>0</v>
      </c>
      <c r="H837" s="151">
        <v>0</v>
      </c>
    </row>
    <row r="838" spans="1:8" ht="18" hidden="1" customHeight="1" outlineLevel="1">
      <c r="A838" s="3" t="s">
        <v>204</v>
      </c>
      <c r="B838" s="148"/>
      <c r="C838" s="149">
        <v>0</v>
      </c>
      <c r="D838" s="149">
        <v>0</v>
      </c>
      <c r="E838" s="149">
        <v>0</v>
      </c>
      <c r="F838" s="150">
        <v>0</v>
      </c>
      <c r="G838" s="150">
        <v>0</v>
      </c>
      <c r="H838" s="151">
        <v>0</v>
      </c>
    </row>
    <row r="839" spans="1:8" ht="18" hidden="1" customHeight="1" outlineLevel="1">
      <c r="A839" s="3" t="s">
        <v>267</v>
      </c>
      <c r="B839" s="148"/>
      <c r="C839" s="149">
        <v>0</v>
      </c>
      <c r="D839" s="149">
        <v>0</v>
      </c>
      <c r="E839" s="149">
        <v>0</v>
      </c>
      <c r="F839" s="150">
        <v>0</v>
      </c>
      <c r="G839" s="150">
        <v>0</v>
      </c>
      <c r="H839" s="151">
        <v>0</v>
      </c>
    </row>
    <row r="840" spans="1:8" ht="18" hidden="1" customHeight="1" outlineLevel="1">
      <c r="A840" s="3" t="s">
        <v>274</v>
      </c>
      <c r="B840" s="148"/>
      <c r="C840" s="149">
        <v>0</v>
      </c>
      <c r="D840" s="149">
        <v>0</v>
      </c>
      <c r="E840" s="149">
        <v>0</v>
      </c>
      <c r="F840" s="150">
        <v>0</v>
      </c>
      <c r="G840" s="150">
        <v>0</v>
      </c>
      <c r="H840" s="151">
        <v>0</v>
      </c>
    </row>
    <row r="841" spans="1:8" ht="18" hidden="1" customHeight="1" outlineLevel="1">
      <c r="A841" s="3" t="s">
        <v>275</v>
      </c>
      <c r="B841" s="148"/>
      <c r="C841" s="149">
        <v>0</v>
      </c>
      <c r="D841" s="149">
        <v>0</v>
      </c>
      <c r="E841" s="149">
        <v>0</v>
      </c>
      <c r="F841" s="150">
        <v>0</v>
      </c>
      <c r="G841" s="150">
        <v>0</v>
      </c>
      <c r="H841" s="151">
        <v>0</v>
      </c>
    </row>
    <row r="842" spans="1:8" ht="18" hidden="1" customHeight="1" outlineLevel="1">
      <c r="A842" s="3" t="s">
        <v>205</v>
      </c>
      <c r="B842" s="148"/>
      <c r="C842" s="149">
        <v>0</v>
      </c>
      <c r="D842" s="149">
        <v>0</v>
      </c>
      <c r="E842" s="149">
        <v>0</v>
      </c>
      <c r="F842" s="150">
        <v>0</v>
      </c>
      <c r="G842" s="150">
        <v>0</v>
      </c>
      <c r="H842" s="151">
        <v>0</v>
      </c>
    </row>
    <row r="843" spans="1:8" ht="18" hidden="1" customHeight="1" outlineLevel="1">
      <c r="A843" s="3" t="s">
        <v>206</v>
      </c>
      <c r="B843" s="148"/>
      <c r="C843" s="149">
        <v>0</v>
      </c>
      <c r="D843" s="149">
        <v>2</v>
      </c>
      <c r="E843" s="149">
        <v>0</v>
      </c>
      <c r="F843" s="150">
        <v>0</v>
      </c>
      <c r="G843" s="150">
        <v>15390.2</v>
      </c>
      <c r="H843" s="151">
        <v>0</v>
      </c>
    </row>
    <row r="844" spans="1:8" ht="18" hidden="1" customHeight="1" outlineLevel="1">
      <c r="A844" s="3" t="s">
        <v>268</v>
      </c>
      <c r="B844" s="148"/>
      <c r="C844" s="149">
        <v>0</v>
      </c>
      <c r="D844" s="149">
        <v>0</v>
      </c>
      <c r="E844" s="149">
        <v>0</v>
      </c>
      <c r="F844" s="150">
        <v>0</v>
      </c>
      <c r="G844" s="150">
        <v>0</v>
      </c>
      <c r="H844" s="151">
        <v>0</v>
      </c>
    </row>
    <row r="845" spans="1:8" ht="18" hidden="1" customHeight="1" outlineLevel="1">
      <c r="A845" s="3" t="s">
        <v>207</v>
      </c>
      <c r="B845" s="148"/>
      <c r="C845" s="149">
        <v>4</v>
      </c>
      <c r="D845" s="149">
        <v>10</v>
      </c>
      <c r="E845" s="149">
        <v>0</v>
      </c>
      <c r="F845" s="150">
        <v>26775.759999999998</v>
      </c>
      <c r="G845" s="150">
        <v>462</v>
      </c>
      <c r="H845" s="151">
        <v>0</v>
      </c>
    </row>
    <row r="846" spans="1:8" ht="18" hidden="1" customHeight="1" outlineLevel="1">
      <c r="A846" s="3" t="s">
        <v>270</v>
      </c>
      <c r="B846" s="148"/>
      <c r="C846" s="149">
        <v>0</v>
      </c>
      <c r="D846" s="149">
        <v>0</v>
      </c>
      <c r="E846" s="149">
        <v>0</v>
      </c>
      <c r="F846" s="150">
        <v>0</v>
      </c>
      <c r="G846" s="150">
        <v>0</v>
      </c>
      <c r="H846" s="151">
        <v>0</v>
      </c>
    </row>
    <row r="847" spans="1:8" ht="18" hidden="1" customHeight="1" outlineLevel="1">
      <c r="A847" s="3" t="s">
        <v>208</v>
      </c>
      <c r="B847" s="148"/>
      <c r="C847" s="149">
        <v>0</v>
      </c>
      <c r="D847" s="149">
        <v>0</v>
      </c>
      <c r="E847" s="149">
        <v>0</v>
      </c>
      <c r="F847" s="150">
        <v>0</v>
      </c>
      <c r="G847" s="150">
        <v>0</v>
      </c>
      <c r="H847" s="151">
        <v>0</v>
      </c>
    </row>
    <row r="848" spans="1:8" ht="18" hidden="1" customHeight="1" outlineLevel="1">
      <c r="A848" s="3" t="s">
        <v>209</v>
      </c>
      <c r="B848" s="148"/>
      <c r="C848" s="149">
        <v>0</v>
      </c>
      <c r="D848" s="149">
        <v>0</v>
      </c>
      <c r="E848" s="149">
        <v>0</v>
      </c>
      <c r="F848" s="150">
        <v>0</v>
      </c>
      <c r="G848" s="150">
        <v>0</v>
      </c>
      <c r="H848" s="151">
        <v>0</v>
      </c>
    </row>
    <row r="849" spans="1:8" ht="18" hidden="1" customHeight="1" outlineLevel="1">
      <c r="A849" s="3" t="s">
        <v>454</v>
      </c>
      <c r="B849" s="148"/>
      <c r="C849" s="149">
        <v>0</v>
      </c>
      <c r="D849" s="149">
        <v>0</v>
      </c>
      <c r="E849" s="149">
        <v>0</v>
      </c>
      <c r="F849" s="150">
        <v>0</v>
      </c>
      <c r="G849" s="150">
        <v>0</v>
      </c>
      <c r="H849" s="151">
        <v>0</v>
      </c>
    </row>
    <row r="850" spans="1:8" ht="18" hidden="1" customHeight="1" outlineLevel="1">
      <c r="A850" s="3" t="s">
        <v>211</v>
      </c>
      <c r="B850" s="148"/>
      <c r="C850" s="149">
        <v>0</v>
      </c>
      <c r="D850" s="149">
        <v>0</v>
      </c>
      <c r="E850" s="149">
        <v>0</v>
      </c>
      <c r="F850" s="150">
        <v>0</v>
      </c>
      <c r="G850" s="150">
        <v>0</v>
      </c>
      <c r="H850" s="151">
        <v>0</v>
      </c>
    </row>
    <row r="851" spans="1:8" ht="18" hidden="1" customHeight="1" outlineLevel="1">
      <c r="A851" s="3" t="s">
        <v>212</v>
      </c>
      <c r="B851" s="148"/>
      <c r="C851" s="149">
        <v>0</v>
      </c>
      <c r="D851" s="149">
        <v>0</v>
      </c>
      <c r="E851" s="149">
        <v>0</v>
      </c>
      <c r="F851" s="150">
        <v>0</v>
      </c>
      <c r="G851" s="150">
        <v>0</v>
      </c>
      <c r="H851" s="151">
        <v>0</v>
      </c>
    </row>
    <row r="852" spans="1:8" ht="18" hidden="1" customHeight="1" outlineLevel="1">
      <c r="A852" s="3" t="s">
        <v>213</v>
      </c>
      <c r="B852" s="148"/>
      <c r="C852" s="149">
        <v>0</v>
      </c>
      <c r="D852" s="149">
        <v>0</v>
      </c>
      <c r="E852" s="149">
        <v>0</v>
      </c>
      <c r="F852" s="150">
        <v>0</v>
      </c>
      <c r="G852" s="150">
        <v>0</v>
      </c>
      <c r="H852" s="151">
        <v>0</v>
      </c>
    </row>
    <row r="853" spans="1:8" ht="18" hidden="1" customHeight="1" outlineLevel="1">
      <c r="A853" s="3" t="s">
        <v>214</v>
      </c>
      <c r="B853" s="148"/>
      <c r="C853" s="149">
        <v>0</v>
      </c>
      <c r="D853" s="149">
        <v>0</v>
      </c>
      <c r="E853" s="149">
        <v>0</v>
      </c>
      <c r="F853" s="150">
        <v>0</v>
      </c>
      <c r="G853" s="150">
        <v>0</v>
      </c>
      <c r="H853" s="151">
        <v>0</v>
      </c>
    </row>
    <row r="854" spans="1:8" ht="18" hidden="1" customHeight="1" outlineLevel="1">
      <c r="A854" s="3" t="s">
        <v>269</v>
      </c>
      <c r="B854" s="148"/>
      <c r="C854" s="149">
        <v>0</v>
      </c>
      <c r="D854" s="149">
        <v>0</v>
      </c>
      <c r="E854" s="149">
        <v>0</v>
      </c>
      <c r="F854" s="150">
        <v>0</v>
      </c>
      <c r="G854" s="150">
        <v>0</v>
      </c>
      <c r="H854" s="151">
        <v>0</v>
      </c>
    </row>
    <row r="855" spans="1:8" ht="18" hidden="1" customHeight="1" outlineLevel="1">
      <c r="A855" s="3" t="s">
        <v>455</v>
      </c>
      <c r="B855" s="148"/>
      <c r="C855" s="149">
        <v>0</v>
      </c>
      <c r="D855" s="149">
        <v>0</v>
      </c>
      <c r="E855" s="149">
        <v>0</v>
      </c>
      <c r="F855" s="150">
        <v>0</v>
      </c>
      <c r="G855" s="150">
        <v>0</v>
      </c>
      <c r="H855" s="151">
        <v>0</v>
      </c>
    </row>
    <row r="856" spans="1:8" ht="18" hidden="1" customHeight="1" outlineLevel="1">
      <c r="A856" s="3" t="s">
        <v>217</v>
      </c>
      <c r="B856" s="148"/>
      <c r="C856" s="149">
        <v>0</v>
      </c>
      <c r="D856" s="149">
        <v>0</v>
      </c>
      <c r="E856" s="149">
        <v>0</v>
      </c>
      <c r="F856" s="150">
        <v>0</v>
      </c>
      <c r="G856" s="150">
        <v>0</v>
      </c>
      <c r="H856" s="151">
        <v>0</v>
      </c>
    </row>
    <row r="857" spans="1:8" ht="18" hidden="1" customHeight="1" outlineLevel="1">
      <c r="A857" s="3" t="s">
        <v>218</v>
      </c>
      <c r="B857" s="148"/>
      <c r="C857" s="149">
        <v>0</v>
      </c>
      <c r="D857" s="149">
        <v>0</v>
      </c>
      <c r="E857" s="149">
        <v>0</v>
      </c>
      <c r="F857" s="150">
        <v>0</v>
      </c>
      <c r="G857" s="150">
        <v>0</v>
      </c>
      <c r="H857" s="151">
        <v>0</v>
      </c>
    </row>
    <row r="858" spans="1:8" ht="18" hidden="1" customHeight="1" outlineLevel="1">
      <c r="A858" s="3" t="s">
        <v>219</v>
      </c>
      <c r="B858" s="148"/>
      <c r="C858" s="149">
        <v>1</v>
      </c>
      <c r="D858" s="149">
        <v>0</v>
      </c>
      <c r="E858" s="149">
        <v>0</v>
      </c>
      <c r="F858" s="150">
        <v>0</v>
      </c>
      <c r="G858" s="150">
        <v>0</v>
      </c>
      <c r="H858" s="151">
        <v>0</v>
      </c>
    </row>
    <row r="859" spans="1:8" ht="18" hidden="1" customHeight="1" outlineLevel="1">
      <c r="A859" s="3" t="s">
        <v>220</v>
      </c>
      <c r="B859" s="148"/>
      <c r="C859" s="149">
        <v>0</v>
      </c>
      <c r="D859" s="149">
        <v>0</v>
      </c>
      <c r="E859" s="149">
        <v>0</v>
      </c>
      <c r="F859" s="150">
        <v>0</v>
      </c>
      <c r="G859" s="150">
        <v>0</v>
      </c>
      <c r="H859" s="151">
        <v>0</v>
      </c>
    </row>
    <row r="860" spans="1:8" ht="18" customHeight="1" collapsed="1">
      <c r="A860" s="3"/>
      <c r="B860" s="148" t="s">
        <v>383</v>
      </c>
      <c r="C860" s="152">
        <f t="shared" ref="C860:H860" si="33">SUM(C836:C859)</f>
        <v>6</v>
      </c>
      <c r="D860" s="152">
        <f t="shared" si="33"/>
        <v>12</v>
      </c>
      <c r="E860" s="152">
        <f t="shared" si="33"/>
        <v>0</v>
      </c>
      <c r="F860" s="153">
        <f t="shared" si="33"/>
        <v>26775.759999999998</v>
      </c>
      <c r="G860" s="153">
        <f t="shared" si="33"/>
        <v>15852.2</v>
      </c>
      <c r="H860" s="154">
        <f t="shared" si="33"/>
        <v>0</v>
      </c>
    </row>
    <row r="861" spans="1:8" ht="18" hidden="1" customHeight="1" outlineLevel="1">
      <c r="A861" s="3" t="s">
        <v>273</v>
      </c>
      <c r="B861" s="148"/>
      <c r="C861" s="149">
        <v>0</v>
      </c>
      <c r="D861" s="149">
        <v>0</v>
      </c>
      <c r="E861" s="149">
        <v>0</v>
      </c>
      <c r="F861" s="150">
        <v>0</v>
      </c>
      <c r="G861" s="150">
        <v>0</v>
      </c>
      <c r="H861" s="151">
        <v>0</v>
      </c>
    </row>
    <row r="862" spans="1:8" ht="18" hidden="1" customHeight="1" outlineLevel="1">
      <c r="A862" s="3" t="s">
        <v>203</v>
      </c>
      <c r="B862" s="148"/>
      <c r="C862" s="149">
        <v>0</v>
      </c>
      <c r="D862" s="149">
        <v>3</v>
      </c>
      <c r="E862" s="149">
        <v>0</v>
      </c>
      <c r="F862" s="150">
        <v>7727.22</v>
      </c>
      <c r="G862" s="150">
        <v>0</v>
      </c>
      <c r="H862" s="151">
        <v>0</v>
      </c>
    </row>
    <row r="863" spans="1:8" ht="18" hidden="1" customHeight="1" outlineLevel="1">
      <c r="A863" s="3" t="s">
        <v>204</v>
      </c>
      <c r="B863" s="148"/>
      <c r="C863" s="149">
        <v>0</v>
      </c>
      <c r="D863" s="149">
        <v>0</v>
      </c>
      <c r="E863" s="149">
        <v>0</v>
      </c>
      <c r="F863" s="150">
        <v>0</v>
      </c>
      <c r="G863" s="150">
        <v>0</v>
      </c>
      <c r="H863" s="151">
        <v>0</v>
      </c>
    </row>
    <row r="864" spans="1:8" ht="18" hidden="1" customHeight="1" outlineLevel="1">
      <c r="A864" s="3" t="s">
        <v>267</v>
      </c>
      <c r="B864" s="148"/>
      <c r="C864" s="149">
        <v>0</v>
      </c>
      <c r="D864" s="149">
        <v>0</v>
      </c>
      <c r="E864" s="149">
        <v>0</v>
      </c>
      <c r="F864" s="150">
        <v>0</v>
      </c>
      <c r="G864" s="150">
        <v>0</v>
      </c>
      <c r="H864" s="151">
        <v>0</v>
      </c>
    </row>
    <row r="865" spans="1:8" ht="18" hidden="1" customHeight="1" outlineLevel="1">
      <c r="A865" s="3" t="s">
        <v>274</v>
      </c>
      <c r="B865" s="148"/>
      <c r="C865" s="149">
        <v>0</v>
      </c>
      <c r="D865" s="149">
        <v>0</v>
      </c>
      <c r="E865" s="149">
        <v>0</v>
      </c>
      <c r="F865" s="150">
        <v>0</v>
      </c>
      <c r="G865" s="150">
        <v>0</v>
      </c>
      <c r="H865" s="151">
        <v>0</v>
      </c>
    </row>
    <row r="866" spans="1:8" ht="18" hidden="1" customHeight="1" outlineLevel="1">
      <c r="A866" s="3" t="s">
        <v>275</v>
      </c>
      <c r="B866" s="148"/>
      <c r="C866" s="149">
        <v>0</v>
      </c>
      <c r="D866" s="149">
        <v>0</v>
      </c>
      <c r="E866" s="149">
        <v>0</v>
      </c>
      <c r="F866" s="150">
        <v>0</v>
      </c>
      <c r="G866" s="150">
        <v>0</v>
      </c>
      <c r="H866" s="151">
        <v>0</v>
      </c>
    </row>
    <row r="867" spans="1:8" ht="18" hidden="1" customHeight="1" outlineLevel="1">
      <c r="A867" s="3" t="s">
        <v>205</v>
      </c>
      <c r="B867" s="148"/>
      <c r="C867" s="149">
        <v>0</v>
      </c>
      <c r="D867" s="149">
        <v>0</v>
      </c>
      <c r="E867" s="149">
        <v>0</v>
      </c>
      <c r="F867" s="150">
        <v>0</v>
      </c>
      <c r="G867" s="150">
        <v>0</v>
      </c>
      <c r="H867" s="151">
        <v>0</v>
      </c>
    </row>
    <row r="868" spans="1:8" ht="18" hidden="1" customHeight="1" outlineLevel="1">
      <c r="A868" s="3" t="s">
        <v>206</v>
      </c>
      <c r="B868" s="148"/>
      <c r="C868" s="149">
        <v>0</v>
      </c>
      <c r="D868" s="149">
        <v>0</v>
      </c>
      <c r="E868" s="149">
        <v>0</v>
      </c>
      <c r="F868" s="150">
        <v>0</v>
      </c>
      <c r="G868" s="150">
        <v>0</v>
      </c>
      <c r="H868" s="151">
        <v>0</v>
      </c>
    </row>
    <row r="869" spans="1:8" ht="18" hidden="1" customHeight="1" outlineLevel="1">
      <c r="A869" s="3" t="s">
        <v>268</v>
      </c>
      <c r="B869" s="148"/>
      <c r="C869" s="149">
        <v>0</v>
      </c>
      <c r="D869" s="149">
        <v>0</v>
      </c>
      <c r="E869" s="149">
        <v>0</v>
      </c>
      <c r="F869" s="150">
        <v>0</v>
      </c>
      <c r="G869" s="150">
        <v>0</v>
      </c>
      <c r="H869" s="151">
        <v>0</v>
      </c>
    </row>
    <row r="870" spans="1:8" ht="18" hidden="1" customHeight="1" outlineLevel="1">
      <c r="A870" s="3" t="s">
        <v>207</v>
      </c>
      <c r="B870" s="148"/>
      <c r="C870" s="149">
        <v>0</v>
      </c>
      <c r="D870" s="149">
        <v>2</v>
      </c>
      <c r="E870" s="149">
        <v>0</v>
      </c>
      <c r="F870" s="150">
        <v>0</v>
      </c>
      <c r="G870" s="150">
        <v>1236.5</v>
      </c>
      <c r="H870" s="151">
        <v>0</v>
      </c>
    </row>
    <row r="871" spans="1:8" ht="18" hidden="1" customHeight="1" outlineLevel="1">
      <c r="A871" s="3" t="s">
        <v>270</v>
      </c>
      <c r="B871" s="148"/>
      <c r="C871" s="149">
        <v>0</v>
      </c>
      <c r="D871" s="149">
        <v>0</v>
      </c>
      <c r="E871" s="149">
        <v>0</v>
      </c>
      <c r="F871" s="150">
        <v>0</v>
      </c>
      <c r="G871" s="150">
        <v>0</v>
      </c>
      <c r="H871" s="151">
        <v>0</v>
      </c>
    </row>
    <row r="872" spans="1:8" ht="18" hidden="1" customHeight="1" outlineLevel="1">
      <c r="A872" s="3" t="s">
        <v>208</v>
      </c>
      <c r="B872" s="148"/>
      <c r="C872" s="149">
        <v>0</v>
      </c>
      <c r="D872" s="149">
        <v>0</v>
      </c>
      <c r="E872" s="149">
        <v>0</v>
      </c>
      <c r="F872" s="150">
        <v>0</v>
      </c>
      <c r="G872" s="150">
        <v>0</v>
      </c>
      <c r="H872" s="151">
        <v>0</v>
      </c>
    </row>
    <row r="873" spans="1:8" ht="18" hidden="1" customHeight="1" outlineLevel="1">
      <c r="A873" s="3" t="s">
        <v>209</v>
      </c>
      <c r="B873" s="148"/>
      <c r="C873" s="149">
        <v>0</v>
      </c>
      <c r="D873" s="149">
        <v>0</v>
      </c>
      <c r="E873" s="149">
        <v>0</v>
      </c>
      <c r="F873" s="150">
        <v>0</v>
      </c>
      <c r="G873" s="150">
        <v>0</v>
      </c>
      <c r="H873" s="151">
        <v>0</v>
      </c>
    </row>
    <row r="874" spans="1:8" ht="18" hidden="1" customHeight="1" outlineLevel="1">
      <c r="A874" s="3" t="s">
        <v>454</v>
      </c>
      <c r="B874" s="148"/>
      <c r="C874" s="149">
        <v>0</v>
      </c>
      <c r="D874" s="149">
        <v>0</v>
      </c>
      <c r="E874" s="149">
        <v>0</v>
      </c>
      <c r="F874" s="150">
        <v>0</v>
      </c>
      <c r="G874" s="150">
        <v>0</v>
      </c>
      <c r="H874" s="151">
        <v>0</v>
      </c>
    </row>
    <row r="875" spans="1:8" ht="18" hidden="1" customHeight="1" outlineLevel="1">
      <c r="A875" s="3" t="s">
        <v>211</v>
      </c>
      <c r="B875" s="148"/>
      <c r="C875" s="149">
        <v>0</v>
      </c>
      <c r="D875" s="149">
        <v>0</v>
      </c>
      <c r="E875" s="149">
        <v>0</v>
      </c>
      <c r="F875" s="150">
        <v>0</v>
      </c>
      <c r="G875" s="150">
        <v>0</v>
      </c>
      <c r="H875" s="151">
        <v>0</v>
      </c>
    </row>
    <row r="876" spans="1:8" ht="18" hidden="1" customHeight="1" outlineLevel="1">
      <c r="A876" s="3" t="s">
        <v>212</v>
      </c>
      <c r="B876" s="148"/>
      <c r="C876" s="149">
        <v>0</v>
      </c>
      <c r="D876" s="149">
        <v>0</v>
      </c>
      <c r="E876" s="149">
        <v>0</v>
      </c>
      <c r="F876" s="150">
        <v>0</v>
      </c>
      <c r="G876" s="150">
        <v>0</v>
      </c>
      <c r="H876" s="151">
        <v>0</v>
      </c>
    </row>
    <row r="877" spans="1:8" ht="18" hidden="1" customHeight="1" outlineLevel="1">
      <c r="A877" s="3" t="s">
        <v>213</v>
      </c>
      <c r="B877" s="148"/>
      <c r="C877" s="149">
        <v>0</v>
      </c>
      <c r="D877" s="149">
        <v>0</v>
      </c>
      <c r="E877" s="149">
        <v>0</v>
      </c>
      <c r="F877" s="150">
        <v>0</v>
      </c>
      <c r="G877" s="150">
        <v>0</v>
      </c>
      <c r="H877" s="151">
        <v>0</v>
      </c>
    </row>
    <row r="878" spans="1:8" ht="18" hidden="1" customHeight="1" outlineLevel="1">
      <c r="A878" s="3" t="s">
        <v>214</v>
      </c>
      <c r="B878" s="148"/>
      <c r="C878" s="149">
        <v>0</v>
      </c>
      <c r="D878" s="149">
        <v>0</v>
      </c>
      <c r="E878" s="149">
        <v>0</v>
      </c>
      <c r="F878" s="150">
        <v>0</v>
      </c>
      <c r="G878" s="150">
        <v>0</v>
      </c>
      <c r="H878" s="151">
        <v>0</v>
      </c>
    </row>
    <row r="879" spans="1:8" ht="18" hidden="1" customHeight="1" outlineLevel="1">
      <c r="A879" s="3" t="s">
        <v>269</v>
      </c>
      <c r="B879" s="148"/>
      <c r="C879" s="149">
        <v>0</v>
      </c>
      <c r="D879" s="149">
        <v>0</v>
      </c>
      <c r="E879" s="149">
        <v>0</v>
      </c>
      <c r="F879" s="150">
        <v>0</v>
      </c>
      <c r="G879" s="150">
        <v>0</v>
      </c>
      <c r="H879" s="151">
        <v>0</v>
      </c>
    </row>
    <row r="880" spans="1:8" ht="18" hidden="1" customHeight="1" outlineLevel="1">
      <c r="A880" s="3" t="s">
        <v>455</v>
      </c>
      <c r="B880" s="148"/>
      <c r="C880" s="149">
        <v>0</v>
      </c>
      <c r="D880" s="149">
        <v>0</v>
      </c>
      <c r="E880" s="149">
        <v>0</v>
      </c>
      <c r="F880" s="150">
        <v>0</v>
      </c>
      <c r="G880" s="150">
        <v>0</v>
      </c>
      <c r="H880" s="151">
        <v>0</v>
      </c>
    </row>
    <row r="881" spans="1:8" ht="18" hidden="1" customHeight="1" outlineLevel="1">
      <c r="A881" s="3" t="s">
        <v>217</v>
      </c>
      <c r="B881" s="148"/>
      <c r="C881" s="149">
        <v>0</v>
      </c>
      <c r="D881" s="149">
        <v>0</v>
      </c>
      <c r="E881" s="149">
        <v>0</v>
      </c>
      <c r="F881" s="150">
        <v>0</v>
      </c>
      <c r="G881" s="150">
        <v>0</v>
      </c>
      <c r="H881" s="151">
        <v>0</v>
      </c>
    </row>
    <row r="882" spans="1:8" ht="18" hidden="1" customHeight="1" outlineLevel="1">
      <c r="A882" s="3" t="s">
        <v>218</v>
      </c>
      <c r="B882" s="148"/>
      <c r="C882" s="149">
        <v>0</v>
      </c>
      <c r="D882" s="149">
        <v>0</v>
      </c>
      <c r="E882" s="149">
        <v>0</v>
      </c>
      <c r="F882" s="150">
        <v>0</v>
      </c>
      <c r="G882" s="150">
        <v>0</v>
      </c>
      <c r="H882" s="151">
        <v>0</v>
      </c>
    </row>
    <row r="883" spans="1:8" ht="18" hidden="1" customHeight="1" outlineLevel="1">
      <c r="A883" s="3" t="s">
        <v>219</v>
      </c>
      <c r="B883" s="148"/>
      <c r="C883" s="149">
        <v>0</v>
      </c>
      <c r="D883" s="149">
        <v>0</v>
      </c>
      <c r="E883" s="149">
        <v>0</v>
      </c>
      <c r="F883" s="150">
        <v>0</v>
      </c>
      <c r="G883" s="150">
        <v>0</v>
      </c>
      <c r="H883" s="151">
        <v>0</v>
      </c>
    </row>
    <row r="884" spans="1:8" ht="18" hidden="1" customHeight="1" outlineLevel="1">
      <c r="A884" s="3" t="s">
        <v>220</v>
      </c>
      <c r="B884" s="148"/>
      <c r="C884" s="149">
        <v>0</v>
      </c>
      <c r="D884" s="149">
        <v>0</v>
      </c>
      <c r="E884" s="149">
        <v>0</v>
      </c>
      <c r="F884" s="150">
        <v>0</v>
      </c>
      <c r="G884" s="150">
        <v>0</v>
      </c>
      <c r="H884" s="151">
        <v>0</v>
      </c>
    </row>
    <row r="885" spans="1:8" ht="18" customHeight="1" collapsed="1">
      <c r="A885" s="3"/>
      <c r="B885" s="148" t="s">
        <v>384</v>
      </c>
      <c r="C885" s="152">
        <f t="shared" ref="C885:H885" si="34">SUM(C861:C884)</f>
        <v>0</v>
      </c>
      <c r="D885" s="152">
        <f t="shared" si="34"/>
        <v>5</v>
      </c>
      <c r="E885" s="152">
        <f t="shared" si="34"/>
        <v>0</v>
      </c>
      <c r="F885" s="153">
        <f t="shared" si="34"/>
        <v>7727.22</v>
      </c>
      <c r="G885" s="153">
        <f t="shared" si="34"/>
        <v>1236.5</v>
      </c>
      <c r="H885" s="154">
        <f t="shared" si="34"/>
        <v>0</v>
      </c>
    </row>
    <row r="886" spans="1:8" ht="18" hidden="1" customHeight="1" outlineLevel="1">
      <c r="A886" s="3" t="s">
        <v>273</v>
      </c>
      <c r="B886" s="148"/>
      <c r="C886" s="149">
        <v>0</v>
      </c>
      <c r="D886" s="149">
        <v>0</v>
      </c>
      <c r="E886" s="149">
        <v>0</v>
      </c>
      <c r="F886" s="150">
        <v>0</v>
      </c>
      <c r="G886" s="150">
        <v>0</v>
      </c>
      <c r="H886" s="151">
        <v>0</v>
      </c>
    </row>
    <row r="887" spans="1:8" ht="18" hidden="1" customHeight="1" outlineLevel="1">
      <c r="A887" s="3" t="s">
        <v>203</v>
      </c>
      <c r="B887" s="148"/>
      <c r="C887" s="149">
        <v>1</v>
      </c>
      <c r="D887" s="149">
        <v>1</v>
      </c>
      <c r="E887" s="149">
        <v>0</v>
      </c>
      <c r="F887" s="150">
        <v>0</v>
      </c>
      <c r="G887" s="150">
        <v>22655.5</v>
      </c>
      <c r="H887" s="151">
        <v>0</v>
      </c>
    </row>
    <row r="888" spans="1:8" ht="18" hidden="1" customHeight="1" outlineLevel="1">
      <c r="A888" s="3" t="s">
        <v>204</v>
      </c>
      <c r="B888" s="148"/>
      <c r="C888" s="149">
        <v>0</v>
      </c>
      <c r="D888" s="149">
        <v>0</v>
      </c>
      <c r="E888" s="149">
        <v>0</v>
      </c>
      <c r="F888" s="150">
        <v>0</v>
      </c>
      <c r="G888" s="150">
        <v>0</v>
      </c>
      <c r="H888" s="151">
        <v>0</v>
      </c>
    </row>
    <row r="889" spans="1:8" ht="18" hidden="1" customHeight="1" outlineLevel="1">
      <c r="A889" s="3" t="s">
        <v>267</v>
      </c>
      <c r="B889" s="148"/>
      <c r="C889" s="149">
        <v>0</v>
      </c>
      <c r="D889" s="149">
        <v>0</v>
      </c>
      <c r="E889" s="149">
        <v>0</v>
      </c>
      <c r="F889" s="150">
        <v>0</v>
      </c>
      <c r="G889" s="150">
        <v>0</v>
      </c>
      <c r="H889" s="151">
        <v>0</v>
      </c>
    </row>
    <row r="890" spans="1:8" ht="18" hidden="1" customHeight="1" outlineLevel="1">
      <c r="A890" s="3" t="s">
        <v>274</v>
      </c>
      <c r="B890" s="148"/>
      <c r="C890" s="149">
        <v>0</v>
      </c>
      <c r="D890" s="149">
        <v>0</v>
      </c>
      <c r="E890" s="149">
        <v>0</v>
      </c>
      <c r="F890" s="150">
        <v>0</v>
      </c>
      <c r="G890" s="150">
        <v>0</v>
      </c>
      <c r="H890" s="151">
        <v>0</v>
      </c>
    </row>
    <row r="891" spans="1:8" ht="18" hidden="1" customHeight="1" outlineLevel="1">
      <c r="A891" s="3" t="s">
        <v>275</v>
      </c>
      <c r="B891" s="148"/>
      <c r="C891" s="149">
        <v>0</v>
      </c>
      <c r="D891" s="149">
        <v>0</v>
      </c>
      <c r="E891" s="149">
        <v>0</v>
      </c>
      <c r="F891" s="150">
        <v>0</v>
      </c>
      <c r="G891" s="150">
        <v>0</v>
      </c>
      <c r="H891" s="151">
        <v>0</v>
      </c>
    </row>
    <row r="892" spans="1:8" ht="18" hidden="1" customHeight="1" outlineLevel="1">
      <c r="A892" s="3" t="s">
        <v>205</v>
      </c>
      <c r="B892" s="148"/>
      <c r="C892" s="149">
        <v>0</v>
      </c>
      <c r="D892" s="149">
        <v>0</v>
      </c>
      <c r="E892" s="149">
        <v>0</v>
      </c>
      <c r="F892" s="150">
        <v>0</v>
      </c>
      <c r="G892" s="150">
        <v>0</v>
      </c>
      <c r="H892" s="151">
        <v>0</v>
      </c>
    </row>
    <row r="893" spans="1:8" ht="18" hidden="1" customHeight="1" outlineLevel="1">
      <c r="A893" s="3" t="s">
        <v>206</v>
      </c>
      <c r="B893" s="148"/>
      <c r="C893" s="149">
        <v>0</v>
      </c>
      <c r="D893" s="149">
        <v>0</v>
      </c>
      <c r="E893" s="149">
        <v>0</v>
      </c>
      <c r="F893" s="150">
        <v>0</v>
      </c>
      <c r="G893" s="150">
        <v>0</v>
      </c>
      <c r="H893" s="151">
        <v>0</v>
      </c>
    </row>
    <row r="894" spans="1:8" ht="18" hidden="1" customHeight="1" outlineLevel="1">
      <c r="A894" s="3" t="s">
        <v>268</v>
      </c>
      <c r="B894" s="148"/>
      <c r="C894" s="149">
        <v>0</v>
      </c>
      <c r="D894" s="149">
        <v>0</v>
      </c>
      <c r="E894" s="149">
        <v>0</v>
      </c>
      <c r="F894" s="150">
        <v>0</v>
      </c>
      <c r="G894" s="150">
        <v>0</v>
      </c>
      <c r="H894" s="151">
        <v>0</v>
      </c>
    </row>
    <row r="895" spans="1:8" ht="18" hidden="1" customHeight="1" outlineLevel="1">
      <c r="A895" s="3" t="s">
        <v>207</v>
      </c>
      <c r="B895" s="148"/>
      <c r="C895" s="149">
        <v>1</v>
      </c>
      <c r="D895" s="149">
        <v>3</v>
      </c>
      <c r="E895" s="149">
        <v>0</v>
      </c>
      <c r="F895" s="150">
        <v>0</v>
      </c>
      <c r="G895" s="150">
        <v>5300.73</v>
      </c>
      <c r="H895" s="151">
        <v>0</v>
      </c>
    </row>
    <row r="896" spans="1:8" ht="18" hidden="1" customHeight="1" outlineLevel="1">
      <c r="A896" s="3" t="s">
        <v>270</v>
      </c>
      <c r="B896" s="148"/>
      <c r="C896" s="149">
        <v>0</v>
      </c>
      <c r="D896" s="149">
        <v>0</v>
      </c>
      <c r="E896" s="149">
        <v>0</v>
      </c>
      <c r="F896" s="150">
        <v>0</v>
      </c>
      <c r="G896" s="150">
        <v>0</v>
      </c>
      <c r="H896" s="151">
        <v>0</v>
      </c>
    </row>
    <row r="897" spans="1:8" ht="18" hidden="1" customHeight="1" outlineLevel="1">
      <c r="A897" s="3" t="s">
        <v>208</v>
      </c>
      <c r="B897" s="148"/>
      <c r="C897" s="149">
        <v>0</v>
      </c>
      <c r="D897" s="149">
        <v>0</v>
      </c>
      <c r="E897" s="149">
        <v>0</v>
      </c>
      <c r="F897" s="150">
        <v>0</v>
      </c>
      <c r="G897" s="150">
        <v>0</v>
      </c>
      <c r="H897" s="151">
        <v>0</v>
      </c>
    </row>
    <row r="898" spans="1:8" ht="18" hidden="1" customHeight="1" outlineLevel="1">
      <c r="A898" s="3" t="s">
        <v>209</v>
      </c>
      <c r="B898" s="148"/>
      <c r="C898" s="149">
        <v>0</v>
      </c>
      <c r="D898" s="149">
        <v>0</v>
      </c>
      <c r="E898" s="149">
        <v>0</v>
      </c>
      <c r="F898" s="150">
        <v>0</v>
      </c>
      <c r="G898" s="150">
        <v>0</v>
      </c>
      <c r="H898" s="151">
        <v>0</v>
      </c>
    </row>
    <row r="899" spans="1:8" ht="18" hidden="1" customHeight="1" outlineLevel="1">
      <c r="A899" s="3" t="s">
        <v>454</v>
      </c>
      <c r="B899" s="148"/>
      <c r="C899" s="149">
        <v>0</v>
      </c>
      <c r="D899" s="149">
        <v>0</v>
      </c>
      <c r="E899" s="149">
        <v>0</v>
      </c>
      <c r="F899" s="150">
        <v>0</v>
      </c>
      <c r="G899" s="150">
        <v>0</v>
      </c>
      <c r="H899" s="151">
        <v>0</v>
      </c>
    </row>
    <row r="900" spans="1:8" ht="18" hidden="1" customHeight="1" outlineLevel="1">
      <c r="A900" s="3" t="s">
        <v>211</v>
      </c>
      <c r="B900" s="148"/>
      <c r="C900" s="149">
        <v>0</v>
      </c>
      <c r="D900" s="149">
        <v>1</v>
      </c>
      <c r="E900" s="149">
        <v>0</v>
      </c>
      <c r="F900" s="150">
        <v>-7500</v>
      </c>
      <c r="G900" s="150">
        <v>0</v>
      </c>
      <c r="H900" s="151">
        <v>0</v>
      </c>
    </row>
    <row r="901" spans="1:8" ht="18" hidden="1" customHeight="1" outlineLevel="1">
      <c r="A901" s="3" t="s">
        <v>212</v>
      </c>
      <c r="B901" s="148"/>
      <c r="C901" s="149">
        <v>0</v>
      </c>
      <c r="D901" s="149">
        <v>0</v>
      </c>
      <c r="E901" s="149">
        <v>0</v>
      </c>
      <c r="F901" s="150">
        <v>0</v>
      </c>
      <c r="G901" s="150">
        <v>0</v>
      </c>
      <c r="H901" s="151">
        <v>0</v>
      </c>
    </row>
    <row r="902" spans="1:8" ht="18" hidden="1" customHeight="1" outlineLevel="1">
      <c r="A902" s="3" t="s">
        <v>213</v>
      </c>
      <c r="B902" s="148"/>
      <c r="C902" s="149">
        <v>3</v>
      </c>
      <c r="D902" s="149">
        <v>12</v>
      </c>
      <c r="E902" s="149">
        <v>0</v>
      </c>
      <c r="F902" s="150">
        <v>23882</v>
      </c>
      <c r="G902" s="150">
        <v>156274</v>
      </c>
      <c r="H902" s="151">
        <v>-13682</v>
      </c>
    </row>
    <row r="903" spans="1:8" ht="18" hidden="1" customHeight="1" outlineLevel="1">
      <c r="A903" s="3" t="s">
        <v>214</v>
      </c>
      <c r="B903" s="148"/>
      <c r="C903" s="149">
        <v>0</v>
      </c>
      <c r="D903" s="149">
        <v>0</v>
      </c>
      <c r="E903" s="149">
        <v>0</v>
      </c>
      <c r="F903" s="150">
        <v>0</v>
      </c>
      <c r="G903" s="150">
        <v>0</v>
      </c>
      <c r="H903" s="151">
        <v>0</v>
      </c>
    </row>
    <row r="904" spans="1:8" ht="18" hidden="1" customHeight="1" outlineLevel="1">
      <c r="A904" s="3" t="s">
        <v>269</v>
      </c>
      <c r="B904" s="148"/>
      <c r="C904" s="149">
        <v>0</v>
      </c>
      <c r="D904" s="149">
        <v>0</v>
      </c>
      <c r="E904" s="149">
        <v>0</v>
      </c>
      <c r="F904" s="150">
        <v>0</v>
      </c>
      <c r="G904" s="150">
        <v>0</v>
      </c>
      <c r="H904" s="151">
        <v>0</v>
      </c>
    </row>
    <row r="905" spans="1:8" ht="18" hidden="1" customHeight="1" outlineLevel="1">
      <c r="A905" s="3" t="s">
        <v>455</v>
      </c>
      <c r="B905" s="148"/>
      <c r="C905" s="149">
        <v>0</v>
      </c>
      <c r="D905" s="149">
        <v>0</v>
      </c>
      <c r="E905" s="149">
        <v>0</v>
      </c>
      <c r="F905" s="150">
        <v>0</v>
      </c>
      <c r="G905" s="150">
        <v>0</v>
      </c>
      <c r="H905" s="151">
        <v>0</v>
      </c>
    </row>
    <row r="906" spans="1:8" ht="18" hidden="1" customHeight="1" outlineLevel="1">
      <c r="A906" s="3" t="s">
        <v>217</v>
      </c>
      <c r="B906" s="148"/>
      <c r="C906" s="149">
        <v>0</v>
      </c>
      <c r="D906" s="149">
        <v>0</v>
      </c>
      <c r="E906" s="149">
        <v>0</v>
      </c>
      <c r="F906" s="150">
        <v>0</v>
      </c>
      <c r="G906" s="150">
        <v>0</v>
      </c>
      <c r="H906" s="151">
        <v>0</v>
      </c>
    </row>
    <row r="907" spans="1:8" ht="18" hidden="1" customHeight="1" outlineLevel="1">
      <c r="A907" s="3" t="s">
        <v>218</v>
      </c>
      <c r="B907" s="148"/>
      <c r="C907" s="149">
        <v>0</v>
      </c>
      <c r="D907" s="149">
        <v>0</v>
      </c>
      <c r="E907" s="149">
        <v>0</v>
      </c>
      <c r="F907" s="150">
        <v>0</v>
      </c>
      <c r="G907" s="150">
        <v>0</v>
      </c>
      <c r="H907" s="151">
        <v>0</v>
      </c>
    </row>
    <row r="908" spans="1:8" ht="18" hidden="1" customHeight="1" outlineLevel="1">
      <c r="A908" s="3" t="s">
        <v>219</v>
      </c>
      <c r="B908" s="148"/>
      <c r="C908" s="149">
        <v>0</v>
      </c>
      <c r="D908" s="149">
        <v>0</v>
      </c>
      <c r="E908" s="149">
        <v>0</v>
      </c>
      <c r="F908" s="150">
        <v>0</v>
      </c>
      <c r="G908" s="150">
        <v>0</v>
      </c>
      <c r="H908" s="151">
        <v>0</v>
      </c>
    </row>
    <row r="909" spans="1:8" ht="18" hidden="1" customHeight="1" outlineLevel="1">
      <c r="A909" s="3" t="s">
        <v>220</v>
      </c>
      <c r="B909" s="148"/>
      <c r="C909" s="149">
        <v>0</v>
      </c>
      <c r="D909" s="149">
        <v>0</v>
      </c>
      <c r="E909" s="149">
        <v>0</v>
      </c>
      <c r="F909" s="150">
        <v>0</v>
      </c>
      <c r="G909" s="150">
        <v>0</v>
      </c>
      <c r="H909" s="151">
        <v>0</v>
      </c>
    </row>
    <row r="910" spans="1:8" ht="18" customHeight="1" collapsed="1">
      <c r="A910" s="3"/>
      <c r="B910" s="148" t="s">
        <v>385</v>
      </c>
      <c r="C910" s="152">
        <f t="shared" ref="C910:H910" si="35">SUM(C886:C909)</f>
        <v>5</v>
      </c>
      <c r="D910" s="152">
        <f t="shared" si="35"/>
        <v>17</v>
      </c>
      <c r="E910" s="152">
        <f t="shared" si="35"/>
        <v>0</v>
      </c>
      <c r="F910" s="153">
        <f t="shared" si="35"/>
        <v>16382</v>
      </c>
      <c r="G910" s="153">
        <f t="shared" si="35"/>
        <v>184230.23</v>
      </c>
      <c r="H910" s="154">
        <f t="shared" si="35"/>
        <v>-13682</v>
      </c>
    </row>
    <row r="911" spans="1:8" ht="18" hidden="1" customHeight="1" outlineLevel="1">
      <c r="A911" s="3" t="s">
        <v>273</v>
      </c>
      <c r="B911" s="148"/>
      <c r="C911" s="149">
        <v>0</v>
      </c>
      <c r="D911" s="149">
        <v>0</v>
      </c>
      <c r="E911" s="149">
        <v>0</v>
      </c>
      <c r="F911" s="150">
        <v>0</v>
      </c>
      <c r="G911" s="150">
        <v>0</v>
      </c>
      <c r="H911" s="151">
        <v>0</v>
      </c>
    </row>
    <row r="912" spans="1:8" ht="18" hidden="1" customHeight="1" outlineLevel="1">
      <c r="A912" s="3" t="s">
        <v>203</v>
      </c>
      <c r="B912" s="148"/>
      <c r="C912" s="149">
        <v>0</v>
      </c>
      <c r="D912" s="149">
        <v>1</v>
      </c>
      <c r="E912" s="149">
        <v>0</v>
      </c>
      <c r="F912" s="150">
        <v>-250000</v>
      </c>
      <c r="G912" s="150">
        <v>27364.44</v>
      </c>
      <c r="H912" s="151">
        <v>0</v>
      </c>
    </row>
    <row r="913" spans="1:8" ht="18" hidden="1" customHeight="1" outlineLevel="1">
      <c r="A913" s="3" t="s">
        <v>204</v>
      </c>
      <c r="B913" s="148"/>
      <c r="C913" s="149">
        <v>0</v>
      </c>
      <c r="D913" s="149">
        <v>0</v>
      </c>
      <c r="E913" s="149">
        <v>0</v>
      </c>
      <c r="F913" s="150">
        <v>0</v>
      </c>
      <c r="G913" s="150">
        <v>0</v>
      </c>
      <c r="H913" s="151">
        <v>0</v>
      </c>
    </row>
    <row r="914" spans="1:8" ht="18" hidden="1" customHeight="1" outlineLevel="1">
      <c r="A914" s="3" t="s">
        <v>267</v>
      </c>
      <c r="B914" s="148"/>
      <c r="C914" s="149">
        <v>0</v>
      </c>
      <c r="D914" s="149">
        <v>0</v>
      </c>
      <c r="E914" s="149">
        <v>0</v>
      </c>
      <c r="F914" s="150">
        <v>0</v>
      </c>
      <c r="G914" s="150">
        <v>0</v>
      </c>
      <c r="H914" s="151">
        <v>0</v>
      </c>
    </row>
    <row r="915" spans="1:8" ht="18" hidden="1" customHeight="1" outlineLevel="1">
      <c r="A915" s="3" t="s">
        <v>274</v>
      </c>
      <c r="B915" s="148"/>
      <c r="C915" s="149">
        <v>0</v>
      </c>
      <c r="D915" s="149">
        <v>0</v>
      </c>
      <c r="E915" s="149">
        <v>0</v>
      </c>
      <c r="F915" s="150">
        <v>0</v>
      </c>
      <c r="G915" s="150">
        <v>0</v>
      </c>
      <c r="H915" s="151">
        <v>0</v>
      </c>
    </row>
    <row r="916" spans="1:8" ht="18" hidden="1" customHeight="1" outlineLevel="1">
      <c r="A916" s="3" t="s">
        <v>275</v>
      </c>
      <c r="B916" s="148"/>
      <c r="C916" s="149">
        <v>0</v>
      </c>
      <c r="D916" s="149">
        <v>0</v>
      </c>
      <c r="E916" s="149">
        <v>0</v>
      </c>
      <c r="F916" s="150">
        <v>0</v>
      </c>
      <c r="G916" s="150">
        <v>0</v>
      </c>
      <c r="H916" s="151">
        <v>0</v>
      </c>
    </row>
    <row r="917" spans="1:8" ht="18" hidden="1" customHeight="1" outlineLevel="1">
      <c r="A917" s="3" t="s">
        <v>205</v>
      </c>
      <c r="B917" s="148"/>
      <c r="C917" s="149">
        <v>0</v>
      </c>
      <c r="D917" s="149">
        <v>0</v>
      </c>
      <c r="E917" s="149">
        <v>0</v>
      </c>
      <c r="F917" s="150">
        <v>0</v>
      </c>
      <c r="G917" s="150">
        <v>0</v>
      </c>
      <c r="H917" s="151">
        <v>0</v>
      </c>
    </row>
    <row r="918" spans="1:8" ht="18" hidden="1" customHeight="1" outlineLevel="1">
      <c r="A918" s="3" t="s">
        <v>206</v>
      </c>
      <c r="B918" s="148"/>
      <c r="C918" s="149">
        <v>0</v>
      </c>
      <c r="D918" s="149">
        <v>0</v>
      </c>
      <c r="E918" s="149">
        <v>0</v>
      </c>
      <c r="F918" s="150">
        <v>0</v>
      </c>
      <c r="G918" s="150">
        <v>0</v>
      </c>
      <c r="H918" s="151">
        <v>0</v>
      </c>
    </row>
    <row r="919" spans="1:8" ht="18" hidden="1" customHeight="1" outlineLevel="1">
      <c r="A919" s="3" t="s">
        <v>268</v>
      </c>
      <c r="B919" s="148"/>
      <c r="C919" s="149">
        <v>0</v>
      </c>
      <c r="D919" s="149">
        <v>0</v>
      </c>
      <c r="E919" s="149">
        <v>0</v>
      </c>
      <c r="F919" s="150">
        <v>0</v>
      </c>
      <c r="G919" s="150">
        <v>0</v>
      </c>
      <c r="H919" s="151">
        <v>0</v>
      </c>
    </row>
    <row r="920" spans="1:8" ht="18" hidden="1" customHeight="1" outlineLevel="1">
      <c r="A920" s="3" t="s">
        <v>207</v>
      </c>
      <c r="B920" s="148"/>
      <c r="C920" s="149">
        <v>3</v>
      </c>
      <c r="D920" s="149">
        <v>1</v>
      </c>
      <c r="E920" s="149">
        <v>0</v>
      </c>
      <c r="F920" s="150">
        <v>0</v>
      </c>
      <c r="G920" s="150">
        <v>23600</v>
      </c>
      <c r="H920" s="151">
        <v>0</v>
      </c>
    </row>
    <row r="921" spans="1:8" ht="18" hidden="1" customHeight="1" outlineLevel="1">
      <c r="A921" s="3" t="s">
        <v>270</v>
      </c>
      <c r="B921" s="148"/>
      <c r="C921" s="149">
        <v>0</v>
      </c>
      <c r="D921" s="149">
        <v>0</v>
      </c>
      <c r="E921" s="149">
        <v>0</v>
      </c>
      <c r="F921" s="150">
        <v>0</v>
      </c>
      <c r="G921" s="150">
        <v>0</v>
      </c>
      <c r="H921" s="151">
        <v>0</v>
      </c>
    </row>
    <row r="922" spans="1:8" ht="18" hidden="1" customHeight="1" outlineLevel="1">
      <c r="A922" s="3" t="s">
        <v>208</v>
      </c>
      <c r="B922" s="148"/>
      <c r="C922" s="149">
        <v>0</v>
      </c>
      <c r="D922" s="149">
        <v>0</v>
      </c>
      <c r="E922" s="149">
        <v>0</v>
      </c>
      <c r="F922" s="150">
        <v>0</v>
      </c>
      <c r="G922" s="150">
        <v>0</v>
      </c>
      <c r="H922" s="151">
        <v>0</v>
      </c>
    </row>
    <row r="923" spans="1:8" ht="18" hidden="1" customHeight="1" outlineLevel="1">
      <c r="A923" s="3" t="s">
        <v>209</v>
      </c>
      <c r="B923" s="148"/>
      <c r="C923" s="149">
        <v>0</v>
      </c>
      <c r="D923" s="149">
        <v>0</v>
      </c>
      <c r="E923" s="149">
        <v>0</v>
      </c>
      <c r="F923" s="150">
        <v>0</v>
      </c>
      <c r="G923" s="150">
        <v>0</v>
      </c>
      <c r="H923" s="151">
        <v>0</v>
      </c>
    </row>
    <row r="924" spans="1:8" ht="18" hidden="1" customHeight="1" outlineLevel="1">
      <c r="A924" s="3" t="s">
        <v>454</v>
      </c>
      <c r="B924" s="148"/>
      <c r="C924" s="149">
        <v>2</v>
      </c>
      <c r="D924" s="149">
        <v>2</v>
      </c>
      <c r="E924" s="149">
        <v>0</v>
      </c>
      <c r="F924" s="150">
        <v>18728</v>
      </c>
      <c r="G924" s="150">
        <v>12180</v>
      </c>
      <c r="H924" s="151">
        <v>0</v>
      </c>
    </row>
    <row r="925" spans="1:8" ht="18" hidden="1" customHeight="1" outlineLevel="1">
      <c r="A925" s="3" t="s">
        <v>211</v>
      </c>
      <c r="B925" s="148"/>
      <c r="C925" s="149">
        <v>0</v>
      </c>
      <c r="D925" s="149">
        <v>0</v>
      </c>
      <c r="E925" s="149">
        <v>0</v>
      </c>
      <c r="F925" s="150">
        <v>0</v>
      </c>
      <c r="G925" s="150">
        <v>0</v>
      </c>
      <c r="H925" s="151">
        <v>0</v>
      </c>
    </row>
    <row r="926" spans="1:8" ht="18" hidden="1" customHeight="1" outlineLevel="1">
      <c r="A926" s="3" t="s">
        <v>212</v>
      </c>
      <c r="B926" s="148"/>
      <c r="C926" s="149">
        <v>0</v>
      </c>
      <c r="D926" s="149">
        <v>0</v>
      </c>
      <c r="E926" s="149">
        <v>0</v>
      </c>
      <c r="F926" s="150">
        <v>0</v>
      </c>
      <c r="G926" s="150">
        <v>0</v>
      </c>
      <c r="H926" s="151">
        <v>0</v>
      </c>
    </row>
    <row r="927" spans="1:8" ht="18" hidden="1" customHeight="1" outlineLevel="1">
      <c r="A927" s="3" t="s">
        <v>213</v>
      </c>
      <c r="B927" s="148"/>
      <c r="C927" s="149">
        <v>0</v>
      </c>
      <c r="D927" s="149">
        <v>0</v>
      </c>
      <c r="E927" s="149">
        <v>0</v>
      </c>
      <c r="F927" s="150">
        <v>0</v>
      </c>
      <c r="G927" s="150">
        <v>0</v>
      </c>
      <c r="H927" s="151">
        <v>0</v>
      </c>
    </row>
    <row r="928" spans="1:8" ht="18" hidden="1" customHeight="1" outlineLevel="1">
      <c r="A928" s="3" t="s">
        <v>214</v>
      </c>
      <c r="B928" s="148"/>
      <c r="C928" s="149">
        <v>0</v>
      </c>
      <c r="D928" s="149">
        <v>0</v>
      </c>
      <c r="E928" s="149">
        <v>0</v>
      </c>
      <c r="F928" s="150">
        <v>0</v>
      </c>
      <c r="G928" s="150">
        <v>0</v>
      </c>
      <c r="H928" s="151">
        <v>0</v>
      </c>
    </row>
    <row r="929" spans="1:8" ht="18" hidden="1" customHeight="1" outlineLevel="1">
      <c r="A929" s="3" t="s">
        <v>269</v>
      </c>
      <c r="B929" s="148"/>
      <c r="C929" s="149">
        <v>0</v>
      </c>
      <c r="D929" s="149">
        <v>0</v>
      </c>
      <c r="E929" s="149">
        <v>0</v>
      </c>
      <c r="F929" s="150">
        <v>0</v>
      </c>
      <c r="G929" s="150">
        <v>0</v>
      </c>
      <c r="H929" s="151">
        <v>0</v>
      </c>
    </row>
    <row r="930" spans="1:8" ht="18" hidden="1" customHeight="1" outlineLevel="1">
      <c r="A930" s="3" t="s">
        <v>455</v>
      </c>
      <c r="B930" s="148"/>
      <c r="C930" s="149">
        <v>0</v>
      </c>
      <c r="D930" s="149">
        <v>0</v>
      </c>
      <c r="E930" s="149">
        <v>0</v>
      </c>
      <c r="F930" s="150">
        <v>0</v>
      </c>
      <c r="G930" s="150">
        <v>0</v>
      </c>
      <c r="H930" s="151">
        <v>0</v>
      </c>
    </row>
    <row r="931" spans="1:8" ht="18" hidden="1" customHeight="1" outlineLevel="1">
      <c r="A931" s="3" t="s">
        <v>217</v>
      </c>
      <c r="B931" s="148"/>
      <c r="C931" s="149">
        <v>0</v>
      </c>
      <c r="D931" s="149">
        <v>0</v>
      </c>
      <c r="E931" s="149">
        <v>0</v>
      </c>
      <c r="F931" s="150">
        <v>27059</v>
      </c>
      <c r="G931" s="150">
        <v>5248</v>
      </c>
      <c r="H931" s="151">
        <v>0</v>
      </c>
    </row>
    <row r="932" spans="1:8" ht="18" hidden="1" customHeight="1" outlineLevel="1">
      <c r="A932" s="3" t="s">
        <v>218</v>
      </c>
      <c r="B932" s="148"/>
      <c r="C932" s="149">
        <v>1</v>
      </c>
      <c r="D932" s="149">
        <v>0</v>
      </c>
      <c r="E932" s="149">
        <v>0</v>
      </c>
      <c r="F932" s="150">
        <v>0</v>
      </c>
      <c r="G932" s="150">
        <v>45704</v>
      </c>
      <c r="H932" s="151">
        <v>0</v>
      </c>
    </row>
    <row r="933" spans="1:8" ht="18" hidden="1" customHeight="1" outlineLevel="1">
      <c r="A933" s="3" t="s">
        <v>219</v>
      </c>
      <c r="B933" s="148"/>
      <c r="C933" s="149">
        <v>0</v>
      </c>
      <c r="D933" s="149">
        <v>0</v>
      </c>
      <c r="E933" s="149">
        <v>0</v>
      </c>
      <c r="F933" s="150">
        <v>0</v>
      </c>
      <c r="G933" s="150">
        <v>0</v>
      </c>
      <c r="H933" s="151">
        <v>0</v>
      </c>
    </row>
    <row r="934" spans="1:8" ht="18" hidden="1" customHeight="1" outlineLevel="1">
      <c r="A934" s="3" t="s">
        <v>220</v>
      </c>
      <c r="B934" s="148"/>
      <c r="C934" s="149">
        <v>0</v>
      </c>
      <c r="D934" s="149">
        <v>0</v>
      </c>
      <c r="E934" s="149">
        <v>0</v>
      </c>
      <c r="F934" s="150">
        <v>0</v>
      </c>
      <c r="G934" s="150">
        <v>0</v>
      </c>
      <c r="H934" s="151">
        <v>0</v>
      </c>
    </row>
    <row r="935" spans="1:8" ht="18" customHeight="1" collapsed="1">
      <c r="A935" s="3"/>
      <c r="B935" s="148" t="s">
        <v>386</v>
      </c>
      <c r="C935" s="152">
        <f t="shared" ref="C935:H935" si="36">SUM(C911:C934)</f>
        <v>6</v>
      </c>
      <c r="D935" s="152">
        <f t="shared" si="36"/>
        <v>4</v>
      </c>
      <c r="E935" s="152">
        <f t="shared" si="36"/>
        <v>0</v>
      </c>
      <c r="F935" s="153">
        <f t="shared" si="36"/>
        <v>-204213</v>
      </c>
      <c r="G935" s="153">
        <f t="shared" si="36"/>
        <v>114096.44</v>
      </c>
      <c r="H935" s="154">
        <f t="shared" si="36"/>
        <v>0</v>
      </c>
    </row>
    <row r="936" spans="1:8" ht="18" hidden="1" customHeight="1" outlineLevel="1">
      <c r="A936" s="3" t="s">
        <v>273</v>
      </c>
      <c r="B936" s="148"/>
      <c r="C936" s="149">
        <v>0</v>
      </c>
      <c r="D936" s="149">
        <v>0</v>
      </c>
      <c r="E936" s="149">
        <v>0</v>
      </c>
      <c r="F936" s="150">
        <v>0</v>
      </c>
      <c r="G936" s="150">
        <v>0</v>
      </c>
      <c r="H936" s="151">
        <v>0</v>
      </c>
    </row>
    <row r="937" spans="1:8" ht="18" hidden="1" customHeight="1" outlineLevel="1">
      <c r="A937" s="3" t="s">
        <v>203</v>
      </c>
      <c r="B937" s="148"/>
      <c r="C937" s="149">
        <v>1</v>
      </c>
      <c r="D937" s="149">
        <v>0</v>
      </c>
      <c r="E937" s="149">
        <v>0</v>
      </c>
      <c r="F937" s="150">
        <v>0</v>
      </c>
      <c r="G937" s="150">
        <v>0</v>
      </c>
      <c r="H937" s="151">
        <v>0</v>
      </c>
    </row>
    <row r="938" spans="1:8" ht="18" hidden="1" customHeight="1" outlineLevel="1">
      <c r="A938" s="3" t="s">
        <v>204</v>
      </c>
      <c r="B938" s="148"/>
      <c r="C938" s="149">
        <v>0</v>
      </c>
      <c r="D938" s="149">
        <v>0</v>
      </c>
      <c r="E938" s="149">
        <v>0</v>
      </c>
      <c r="F938" s="150">
        <v>0</v>
      </c>
      <c r="G938" s="150">
        <v>0</v>
      </c>
      <c r="H938" s="151">
        <v>0</v>
      </c>
    </row>
    <row r="939" spans="1:8" ht="18" hidden="1" customHeight="1" outlineLevel="1">
      <c r="A939" s="3" t="s">
        <v>267</v>
      </c>
      <c r="B939" s="148"/>
      <c r="C939" s="149">
        <v>0</v>
      </c>
      <c r="D939" s="149">
        <v>0</v>
      </c>
      <c r="E939" s="149">
        <v>0</v>
      </c>
      <c r="F939" s="150">
        <v>0</v>
      </c>
      <c r="G939" s="150">
        <v>0</v>
      </c>
      <c r="H939" s="151">
        <v>0</v>
      </c>
    </row>
    <row r="940" spans="1:8" ht="18" hidden="1" customHeight="1" outlineLevel="1">
      <c r="A940" s="3" t="s">
        <v>274</v>
      </c>
      <c r="B940" s="148"/>
      <c r="C940" s="149">
        <v>0</v>
      </c>
      <c r="D940" s="149">
        <v>0</v>
      </c>
      <c r="E940" s="149">
        <v>0</v>
      </c>
      <c r="F940" s="150">
        <v>0</v>
      </c>
      <c r="G940" s="150">
        <v>0</v>
      </c>
      <c r="H940" s="151">
        <v>0</v>
      </c>
    </row>
    <row r="941" spans="1:8" ht="18" hidden="1" customHeight="1" outlineLevel="1">
      <c r="A941" s="3" t="s">
        <v>275</v>
      </c>
      <c r="B941" s="148"/>
      <c r="C941" s="149">
        <v>0</v>
      </c>
      <c r="D941" s="149">
        <v>0</v>
      </c>
      <c r="E941" s="149">
        <v>0</v>
      </c>
      <c r="F941" s="150">
        <v>0</v>
      </c>
      <c r="G941" s="150">
        <v>0</v>
      </c>
      <c r="H941" s="151">
        <v>0</v>
      </c>
    </row>
    <row r="942" spans="1:8" ht="18" hidden="1" customHeight="1" outlineLevel="1">
      <c r="A942" s="3" t="s">
        <v>205</v>
      </c>
      <c r="B942" s="148"/>
      <c r="C942" s="149">
        <v>0</v>
      </c>
      <c r="D942" s="149">
        <v>0</v>
      </c>
      <c r="E942" s="149">
        <v>0</v>
      </c>
      <c r="F942" s="150">
        <v>0</v>
      </c>
      <c r="G942" s="150">
        <v>0</v>
      </c>
      <c r="H942" s="151">
        <v>0</v>
      </c>
    </row>
    <row r="943" spans="1:8" ht="18" hidden="1" customHeight="1" outlineLevel="1">
      <c r="A943" s="3" t="s">
        <v>206</v>
      </c>
      <c r="B943" s="148"/>
      <c r="C943" s="149">
        <v>1</v>
      </c>
      <c r="D943" s="149">
        <v>1</v>
      </c>
      <c r="E943" s="149">
        <v>0</v>
      </c>
      <c r="F943" s="150">
        <v>0</v>
      </c>
      <c r="G943" s="150">
        <v>212.37</v>
      </c>
      <c r="H943" s="151">
        <v>0</v>
      </c>
    </row>
    <row r="944" spans="1:8" ht="18" hidden="1" customHeight="1" outlineLevel="1">
      <c r="A944" s="3" t="s">
        <v>268</v>
      </c>
      <c r="B944" s="148"/>
      <c r="C944" s="149">
        <v>0</v>
      </c>
      <c r="D944" s="149">
        <v>0</v>
      </c>
      <c r="E944" s="149">
        <v>0</v>
      </c>
      <c r="F944" s="150">
        <v>0</v>
      </c>
      <c r="G944" s="150">
        <v>0</v>
      </c>
      <c r="H944" s="151">
        <v>0</v>
      </c>
    </row>
    <row r="945" spans="1:8" ht="18" hidden="1" customHeight="1" outlineLevel="1">
      <c r="A945" s="3" t="s">
        <v>207</v>
      </c>
      <c r="B945" s="148"/>
      <c r="C945" s="149">
        <v>0</v>
      </c>
      <c r="D945" s="149">
        <v>0</v>
      </c>
      <c r="E945" s="149">
        <v>0</v>
      </c>
      <c r="F945" s="150">
        <v>0</v>
      </c>
      <c r="G945" s="150">
        <v>0</v>
      </c>
      <c r="H945" s="151">
        <v>0</v>
      </c>
    </row>
    <row r="946" spans="1:8" ht="18" hidden="1" customHeight="1" outlineLevel="1">
      <c r="A946" s="3" t="s">
        <v>270</v>
      </c>
      <c r="B946" s="148"/>
      <c r="C946" s="149">
        <v>0</v>
      </c>
      <c r="D946" s="149">
        <v>0</v>
      </c>
      <c r="E946" s="149">
        <v>0</v>
      </c>
      <c r="F946" s="150">
        <v>0</v>
      </c>
      <c r="G946" s="150">
        <v>0</v>
      </c>
      <c r="H946" s="151">
        <v>0</v>
      </c>
    </row>
    <row r="947" spans="1:8" ht="18" hidden="1" customHeight="1" outlineLevel="1">
      <c r="A947" s="3" t="s">
        <v>208</v>
      </c>
      <c r="B947" s="148"/>
      <c r="C947" s="149">
        <v>0</v>
      </c>
      <c r="D947" s="149">
        <v>0</v>
      </c>
      <c r="E947" s="149">
        <v>0</v>
      </c>
      <c r="F947" s="150">
        <v>0</v>
      </c>
      <c r="G947" s="150">
        <v>0</v>
      </c>
      <c r="H947" s="151">
        <v>0</v>
      </c>
    </row>
    <row r="948" spans="1:8" ht="18" hidden="1" customHeight="1" outlineLevel="1">
      <c r="A948" s="3" t="s">
        <v>209</v>
      </c>
      <c r="B948" s="148"/>
      <c r="C948" s="149">
        <v>0</v>
      </c>
      <c r="D948" s="149">
        <v>0</v>
      </c>
      <c r="E948" s="149">
        <v>0</v>
      </c>
      <c r="F948" s="150">
        <v>0</v>
      </c>
      <c r="G948" s="150">
        <v>0</v>
      </c>
      <c r="H948" s="151">
        <v>0</v>
      </c>
    </row>
    <row r="949" spans="1:8" ht="18" hidden="1" customHeight="1" outlineLevel="1">
      <c r="A949" s="3" t="s">
        <v>454</v>
      </c>
      <c r="B949" s="148"/>
      <c r="C949" s="149">
        <v>0</v>
      </c>
      <c r="D949" s="149">
        <v>0</v>
      </c>
      <c r="E949" s="149">
        <v>0</v>
      </c>
      <c r="F949" s="150">
        <v>0</v>
      </c>
      <c r="G949" s="150">
        <v>0</v>
      </c>
      <c r="H949" s="151">
        <v>0</v>
      </c>
    </row>
    <row r="950" spans="1:8" ht="18" hidden="1" customHeight="1" outlineLevel="1">
      <c r="A950" s="3" t="s">
        <v>211</v>
      </c>
      <c r="B950" s="148"/>
      <c r="C950" s="149">
        <v>0</v>
      </c>
      <c r="D950" s="149">
        <v>0</v>
      </c>
      <c r="E950" s="149">
        <v>0</v>
      </c>
      <c r="F950" s="150">
        <v>0</v>
      </c>
      <c r="G950" s="150">
        <v>0</v>
      </c>
      <c r="H950" s="151">
        <v>0</v>
      </c>
    </row>
    <row r="951" spans="1:8" ht="18" hidden="1" customHeight="1" outlineLevel="1">
      <c r="A951" s="3" t="s">
        <v>212</v>
      </c>
      <c r="B951" s="148"/>
      <c r="C951" s="149">
        <v>0</v>
      </c>
      <c r="D951" s="149">
        <v>0</v>
      </c>
      <c r="E951" s="149">
        <v>0</v>
      </c>
      <c r="F951" s="150">
        <v>0</v>
      </c>
      <c r="G951" s="150">
        <v>0</v>
      </c>
      <c r="H951" s="151">
        <v>0</v>
      </c>
    </row>
    <row r="952" spans="1:8" ht="18" hidden="1" customHeight="1" outlineLevel="1">
      <c r="A952" s="3" t="s">
        <v>213</v>
      </c>
      <c r="B952" s="148"/>
      <c r="C952" s="149">
        <v>0</v>
      </c>
      <c r="D952" s="149">
        <v>0</v>
      </c>
      <c r="E952" s="149">
        <v>0</v>
      </c>
      <c r="F952" s="150">
        <v>0</v>
      </c>
      <c r="G952" s="150">
        <v>0</v>
      </c>
      <c r="H952" s="151">
        <v>0</v>
      </c>
    </row>
    <row r="953" spans="1:8" ht="18" hidden="1" customHeight="1" outlineLevel="1">
      <c r="A953" s="3" t="s">
        <v>214</v>
      </c>
      <c r="B953" s="148"/>
      <c r="C953" s="149">
        <v>0</v>
      </c>
      <c r="D953" s="149">
        <v>0</v>
      </c>
      <c r="E953" s="149">
        <v>0</v>
      </c>
      <c r="F953" s="150">
        <v>0</v>
      </c>
      <c r="G953" s="150">
        <v>0</v>
      </c>
      <c r="H953" s="151">
        <v>0</v>
      </c>
    </row>
    <row r="954" spans="1:8" ht="18" hidden="1" customHeight="1" outlineLevel="1">
      <c r="A954" s="3" t="s">
        <v>269</v>
      </c>
      <c r="B954" s="148"/>
      <c r="C954" s="149">
        <v>0</v>
      </c>
      <c r="D954" s="149">
        <v>0</v>
      </c>
      <c r="E954" s="149">
        <v>0</v>
      </c>
      <c r="F954" s="150">
        <v>0</v>
      </c>
      <c r="G954" s="150">
        <v>0</v>
      </c>
      <c r="H954" s="151">
        <v>0</v>
      </c>
    </row>
    <row r="955" spans="1:8" ht="18" hidden="1" customHeight="1" outlineLevel="1">
      <c r="A955" s="3" t="s">
        <v>455</v>
      </c>
      <c r="B955" s="148"/>
      <c r="C955" s="149">
        <v>0</v>
      </c>
      <c r="D955" s="149">
        <v>0</v>
      </c>
      <c r="E955" s="149">
        <v>0</v>
      </c>
      <c r="F955" s="150">
        <v>0</v>
      </c>
      <c r="G955" s="150">
        <v>0</v>
      </c>
      <c r="H955" s="151">
        <v>0</v>
      </c>
    </row>
    <row r="956" spans="1:8" ht="18" hidden="1" customHeight="1" outlineLevel="1">
      <c r="A956" s="3" t="s">
        <v>217</v>
      </c>
      <c r="B956" s="148"/>
      <c r="C956" s="149">
        <v>0</v>
      </c>
      <c r="D956" s="149">
        <v>0</v>
      </c>
      <c r="E956" s="149">
        <v>0</v>
      </c>
      <c r="F956" s="150">
        <v>0</v>
      </c>
      <c r="G956" s="150">
        <v>0</v>
      </c>
      <c r="H956" s="151">
        <v>0</v>
      </c>
    </row>
    <row r="957" spans="1:8" ht="18" hidden="1" customHeight="1" outlineLevel="1">
      <c r="A957" s="3" t="s">
        <v>218</v>
      </c>
      <c r="B957" s="148"/>
      <c r="C957" s="149">
        <v>0</v>
      </c>
      <c r="D957" s="149">
        <v>0</v>
      </c>
      <c r="E957" s="149">
        <v>0</v>
      </c>
      <c r="F957" s="150">
        <v>0</v>
      </c>
      <c r="G957" s="150">
        <v>0</v>
      </c>
      <c r="H957" s="151">
        <v>0</v>
      </c>
    </row>
    <row r="958" spans="1:8" ht="18" hidden="1" customHeight="1" outlineLevel="1">
      <c r="A958" s="3" t="s">
        <v>219</v>
      </c>
      <c r="B958" s="148"/>
      <c r="C958" s="149">
        <v>0</v>
      </c>
      <c r="D958" s="149">
        <v>0</v>
      </c>
      <c r="E958" s="149">
        <v>0</v>
      </c>
      <c r="F958" s="150">
        <v>0</v>
      </c>
      <c r="G958" s="150">
        <v>0</v>
      </c>
      <c r="H958" s="151">
        <v>0</v>
      </c>
    </row>
    <row r="959" spans="1:8" ht="18" hidden="1" customHeight="1" outlineLevel="1">
      <c r="A959" s="3" t="s">
        <v>220</v>
      </c>
      <c r="B959" s="148"/>
      <c r="C959" s="149">
        <v>0</v>
      </c>
      <c r="D959" s="149">
        <v>0</v>
      </c>
      <c r="E959" s="149">
        <v>0</v>
      </c>
      <c r="F959" s="150">
        <v>0</v>
      </c>
      <c r="G959" s="150">
        <v>0</v>
      </c>
      <c r="H959" s="151">
        <v>0</v>
      </c>
    </row>
    <row r="960" spans="1:8" ht="18" customHeight="1" collapsed="1">
      <c r="A960" s="3"/>
      <c r="B960" s="148" t="s">
        <v>387</v>
      </c>
      <c r="C960" s="152">
        <f t="shared" ref="C960:H960" si="37">SUM(C936:C959)</f>
        <v>2</v>
      </c>
      <c r="D960" s="152">
        <f t="shared" si="37"/>
        <v>1</v>
      </c>
      <c r="E960" s="152">
        <f t="shared" si="37"/>
        <v>0</v>
      </c>
      <c r="F960" s="153">
        <f t="shared" si="37"/>
        <v>0</v>
      </c>
      <c r="G960" s="153">
        <f t="shared" si="37"/>
        <v>212.37</v>
      </c>
      <c r="H960" s="154">
        <f t="shared" si="37"/>
        <v>0</v>
      </c>
    </row>
    <row r="961" spans="1:8" ht="18" hidden="1" customHeight="1" outlineLevel="1">
      <c r="A961" s="3" t="s">
        <v>273</v>
      </c>
      <c r="B961" s="148"/>
      <c r="C961" s="149">
        <v>0</v>
      </c>
      <c r="D961" s="149">
        <v>0</v>
      </c>
      <c r="E961" s="149">
        <v>0</v>
      </c>
      <c r="F961" s="150">
        <v>0</v>
      </c>
      <c r="G961" s="150">
        <v>0</v>
      </c>
      <c r="H961" s="151">
        <v>0</v>
      </c>
    </row>
    <row r="962" spans="1:8" ht="18" hidden="1" customHeight="1" outlineLevel="1">
      <c r="A962" s="3" t="s">
        <v>203</v>
      </c>
      <c r="B962" s="148"/>
      <c r="C962" s="149">
        <v>0</v>
      </c>
      <c r="D962" s="149">
        <v>0</v>
      </c>
      <c r="E962" s="149">
        <v>0</v>
      </c>
      <c r="F962" s="150">
        <v>0</v>
      </c>
      <c r="G962" s="150">
        <v>0</v>
      </c>
      <c r="H962" s="151">
        <v>0</v>
      </c>
    </row>
    <row r="963" spans="1:8" ht="18" hidden="1" customHeight="1" outlineLevel="1">
      <c r="A963" s="3" t="s">
        <v>204</v>
      </c>
      <c r="B963" s="148"/>
      <c r="C963" s="149">
        <v>0</v>
      </c>
      <c r="D963" s="149">
        <v>0</v>
      </c>
      <c r="E963" s="149">
        <v>0</v>
      </c>
      <c r="F963" s="150">
        <v>0</v>
      </c>
      <c r="G963" s="150">
        <v>0</v>
      </c>
      <c r="H963" s="151">
        <v>0</v>
      </c>
    </row>
    <row r="964" spans="1:8" ht="18" hidden="1" customHeight="1" outlineLevel="1">
      <c r="A964" s="3" t="s">
        <v>267</v>
      </c>
      <c r="B964" s="148"/>
      <c r="C964" s="149">
        <v>0</v>
      </c>
      <c r="D964" s="149">
        <v>0</v>
      </c>
      <c r="E964" s="149">
        <v>0</v>
      </c>
      <c r="F964" s="150">
        <v>0</v>
      </c>
      <c r="G964" s="150">
        <v>0</v>
      </c>
      <c r="H964" s="151">
        <v>0</v>
      </c>
    </row>
    <row r="965" spans="1:8" ht="18" hidden="1" customHeight="1" outlineLevel="1">
      <c r="A965" s="3" t="s">
        <v>274</v>
      </c>
      <c r="B965" s="148"/>
      <c r="C965" s="149">
        <v>0</v>
      </c>
      <c r="D965" s="149">
        <v>0</v>
      </c>
      <c r="E965" s="149">
        <v>0</v>
      </c>
      <c r="F965" s="150">
        <v>0</v>
      </c>
      <c r="G965" s="150">
        <v>0</v>
      </c>
      <c r="H965" s="151">
        <v>0</v>
      </c>
    </row>
    <row r="966" spans="1:8" ht="18" hidden="1" customHeight="1" outlineLevel="1">
      <c r="A966" s="3" t="s">
        <v>275</v>
      </c>
      <c r="B966" s="148"/>
      <c r="C966" s="149">
        <v>0</v>
      </c>
      <c r="D966" s="149">
        <v>0</v>
      </c>
      <c r="E966" s="149">
        <v>0</v>
      </c>
      <c r="F966" s="150">
        <v>0</v>
      </c>
      <c r="G966" s="150">
        <v>0</v>
      </c>
      <c r="H966" s="151">
        <v>0</v>
      </c>
    </row>
    <row r="967" spans="1:8" ht="18" hidden="1" customHeight="1" outlineLevel="1">
      <c r="A967" s="3" t="s">
        <v>205</v>
      </c>
      <c r="B967" s="148"/>
      <c r="C967" s="149">
        <v>0</v>
      </c>
      <c r="D967" s="149">
        <v>0</v>
      </c>
      <c r="E967" s="149">
        <v>0</v>
      </c>
      <c r="F967" s="150">
        <v>0</v>
      </c>
      <c r="G967" s="150">
        <v>0</v>
      </c>
      <c r="H967" s="151">
        <v>0</v>
      </c>
    </row>
    <row r="968" spans="1:8" ht="18" hidden="1" customHeight="1" outlineLevel="1">
      <c r="A968" s="3" t="s">
        <v>206</v>
      </c>
      <c r="B968" s="148"/>
      <c r="C968" s="149">
        <v>0</v>
      </c>
      <c r="D968" s="149">
        <v>1</v>
      </c>
      <c r="E968" s="149">
        <v>0</v>
      </c>
      <c r="F968" s="150">
        <v>0</v>
      </c>
      <c r="G968" s="150">
        <v>100</v>
      </c>
      <c r="H968" s="151">
        <v>0</v>
      </c>
    </row>
    <row r="969" spans="1:8" ht="18" hidden="1" customHeight="1" outlineLevel="1">
      <c r="A969" s="3" t="s">
        <v>268</v>
      </c>
      <c r="B969" s="148"/>
      <c r="C969" s="149">
        <v>0</v>
      </c>
      <c r="D969" s="149">
        <v>0</v>
      </c>
      <c r="E969" s="149">
        <v>0</v>
      </c>
      <c r="F969" s="150">
        <v>0</v>
      </c>
      <c r="G969" s="150">
        <v>0</v>
      </c>
      <c r="H969" s="151">
        <v>0</v>
      </c>
    </row>
    <row r="970" spans="1:8" ht="18" hidden="1" customHeight="1" outlineLevel="1">
      <c r="A970" s="3" t="s">
        <v>207</v>
      </c>
      <c r="B970" s="148"/>
      <c r="C970" s="149">
        <v>1</v>
      </c>
      <c r="D970" s="149">
        <v>1</v>
      </c>
      <c r="E970" s="149">
        <v>0</v>
      </c>
      <c r="F970" s="150">
        <v>20000</v>
      </c>
      <c r="G970" s="150">
        <v>0</v>
      </c>
      <c r="H970" s="151">
        <v>0</v>
      </c>
    </row>
    <row r="971" spans="1:8" ht="18" hidden="1" customHeight="1" outlineLevel="1">
      <c r="A971" s="3" t="s">
        <v>270</v>
      </c>
      <c r="B971" s="148"/>
      <c r="C971" s="149">
        <v>0</v>
      </c>
      <c r="D971" s="149">
        <v>0</v>
      </c>
      <c r="E971" s="149">
        <v>0</v>
      </c>
      <c r="F971" s="150">
        <v>0</v>
      </c>
      <c r="G971" s="150">
        <v>0</v>
      </c>
      <c r="H971" s="151">
        <v>0</v>
      </c>
    </row>
    <row r="972" spans="1:8" ht="18" hidden="1" customHeight="1" outlineLevel="1">
      <c r="A972" s="3" t="s">
        <v>208</v>
      </c>
      <c r="B972" s="148"/>
      <c r="C972" s="149">
        <v>0</v>
      </c>
      <c r="D972" s="149">
        <v>1</v>
      </c>
      <c r="E972" s="149">
        <v>0</v>
      </c>
      <c r="F972" s="150">
        <v>55000</v>
      </c>
      <c r="G972" s="150">
        <v>62092</v>
      </c>
      <c r="H972" s="151">
        <v>0</v>
      </c>
    </row>
    <row r="973" spans="1:8" ht="18" hidden="1" customHeight="1" outlineLevel="1">
      <c r="A973" s="3" t="s">
        <v>209</v>
      </c>
      <c r="B973" s="148"/>
      <c r="C973" s="149">
        <v>0</v>
      </c>
      <c r="D973" s="149">
        <v>0</v>
      </c>
      <c r="E973" s="149">
        <v>0</v>
      </c>
      <c r="F973" s="150">
        <v>0</v>
      </c>
      <c r="G973" s="150">
        <v>0</v>
      </c>
      <c r="H973" s="151">
        <v>0</v>
      </c>
    </row>
    <row r="974" spans="1:8" ht="18" hidden="1" customHeight="1" outlineLevel="1">
      <c r="A974" s="3" t="s">
        <v>454</v>
      </c>
      <c r="B974" s="148"/>
      <c r="C974" s="149">
        <v>0</v>
      </c>
      <c r="D974" s="149">
        <v>0</v>
      </c>
      <c r="E974" s="149">
        <v>0</v>
      </c>
      <c r="F974" s="150">
        <v>0</v>
      </c>
      <c r="G974" s="150">
        <v>0</v>
      </c>
      <c r="H974" s="151">
        <v>0</v>
      </c>
    </row>
    <row r="975" spans="1:8" ht="18" hidden="1" customHeight="1" outlineLevel="1">
      <c r="A975" s="3" t="s">
        <v>211</v>
      </c>
      <c r="B975" s="148"/>
      <c r="C975" s="149">
        <v>0</v>
      </c>
      <c r="D975" s="149">
        <v>0</v>
      </c>
      <c r="E975" s="149">
        <v>0</v>
      </c>
      <c r="F975" s="150">
        <v>0</v>
      </c>
      <c r="G975" s="150">
        <v>0</v>
      </c>
      <c r="H975" s="151">
        <v>0</v>
      </c>
    </row>
    <row r="976" spans="1:8" ht="18" hidden="1" customHeight="1" outlineLevel="1">
      <c r="A976" s="3" t="s">
        <v>212</v>
      </c>
      <c r="B976" s="148"/>
      <c r="C976" s="149">
        <v>0</v>
      </c>
      <c r="D976" s="149">
        <v>0</v>
      </c>
      <c r="E976" s="149">
        <v>0</v>
      </c>
      <c r="F976" s="150">
        <v>0</v>
      </c>
      <c r="G976" s="150">
        <v>0</v>
      </c>
      <c r="H976" s="151">
        <v>0</v>
      </c>
    </row>
    <row r="977" spans="1:8" ht="18" hidden="1" customHeight="1" outlineLevel="1">
      <c r="A977" s="3" t="s">
        <v>213</v>
      </c>
      <c r="B977" s="148"/>
      <c r="C977" s="149">
        <v>0</v>
      </c>
      <c r="D977" s="149">
        <v>0</v>
      </c>
      <c r="E977" s="149">
        <v>0</v>
      </c>
      <c r="F977" s="150">
        <v>0</v>
      </c>
      <c r="G977" s="150">
        <v>0</v>
      </c>
      <c r="H977" s="151">
        <v>0</v>
      </c>
    </row>
    <row r="978" spans="1:8" ht="18" hidden="1" customHeight="1" outlineLevel="1">
      <c r="A978" s="3" t="s">
        <v>214</v>
      </c>
      <c r="B978" s="148"/>
      <c r="C978" s="149">
        <v>0</v>
      </c>
      <c r="D978" s="149">
        <v>0</v>
      </c>
      <c r="E978" s="149">
        <v>0</v>
      </c>
      <c r="F978" s="150">
        <v>0</v>
      </c>
      <c r="G978" s="150">
        <v>0</v>
      </c>
      <c r="H978" s="151">
        <v>0</v>
      </c>
    </row>
    <row r="979" spans="1:8" ht="18" hidden="1" customHeight="1" outlineLevel="1">
      <c r="A979" s="3" t="s">
        <v>269</v>
      </c>
      <c r="B979" s="148"/>
      <c r="C979" s="149">
        <v>0</v>
      </c>
      <c r="D979" s="149">
        <v>0</v>
      </c>
      <c r="E979" s="149">
        <v>0</v>
      </c>
      <c r="F979" s="150">
        <v>0</v>
      </c>
      <c r="G979" s="150">
        <v>0</v>
      </c>
      <c r="H979" s="151">
        <v>0</v>
      </c>
    </row>
    <row r="980" spans="1:8" ht="18" hidden="1" customHeight="1" outlineLevel="1">
      <c r="A980" s="3" t="s">
        <v>455</v>
      </c>
      <c r="B980" s="148"/>
      <c r="C980" s="149">
        <v>0</v>
      </c>
      <c r="D980" s="149">
        <v>0</v>
      </c>
      <c r="E980" s="149">
        <v>0</v>
      </c>
      <c r="F980" s="150">
        <v>0</v>
      </c>
      <c r="G980" s="150">
        <v>0</v>
      </c>
      <c r="H980" s="151">
        <v>0</v>
      </c>
    </row>
    <row r="981" spans="1:8" ht="18" hidden="1" customHeight="1" outlineLevel="1">
      <c r="A981" s="3" t="s">
        <v>217</v>
      </c>
      <c r="B981" s="148"/>
      <c r="C981" s="149">
        <v>0</v>
      </c>
      <c r="D981" s="149">
        <v>0</v>
      </c>
      <c r="E981" s="149">
        <v>0</v>
      </c>
      <c r="F981" s="150">
        <v>0</v>
      </c>
      <c r="G981" s="150">
        <v>0</v>
      </c>
      <c r="H981" s="151">
        <v>0</v>
      </c>
    </row>
    <row r="982" spans="1:8" ht="18" hidden="1" customHeight="1" outlineLevel="1">
      <c r="A982" s="3" t="s">
        <v>218</v>
      </c>
      <c r="B982" s="148"/>
      <c r="C982" s="149">
        <v>0</v>
      </c>
      <c r="D982" s="149">
        <v>0</v>
      </c>
      <c r="E982" s="149">
        <v>0</v>
      </c>
      <c r="F982" s="150">
        <v>0</v>
      </c>
      <c r="G982" s="150">
        <v>0</v>
      </c>
      <c r="H982" s="151">
        <v>0</v>
      </c>
    </row>
    <row r="983" spans="1:8" ht="18" hidden="1" customHeight="1" outlineLevel="1">
      <c r="A983" s="3" t="s">
        <v>219</v>
      </c>
      <c r="B983" s="148"/>
      <c r="C983" s="149">
        <v>0</v>
      </c>
      <c r="D983" s="149">
        <v>0</v>
      </c>
      <c r="E983" s="149">
        <v>0</v>
      </c>
      <c r="F983" s="150">
        <v>0</v>
      </c>
      <c r="G983" s="150">
        <v>0</v>
      </c>
      <c r="H983" s="151">
        <v>0</v>
      </c>
    </row>
    <row r="984" spans="1:8" ht="18" hidden="1" customHeight="1" outlineLevel="1">
      <c r="A984" s="3" t="s">
        <v>220</v>
      </c>
      <c r="B984" s="148"/>
      <c r="C984" s="149">
        <v>0</v>
      </c>
      <c r="D984" s="149">
        <v>0</v>
      </c>
      <c r="E984" s="149">
        <v>0</v>
      </c>
      <c r="F984" s="150">
        <v>0</v>
      </c>
      <c r="G984" s="150">
        <v>0</v>
      </c>
      <c r="H984" s="151">
        <v>0</v>
      </c>
    </row>
    <row r="985" spans="1:8" ht="18" customHeight="1" collapsed="1">
      <c r="A985" s="3"/>
      <c r="B985" s="148" t="s">
        <v>388</v>
      </c>
      <c r="C985" s="152">
        <f t="shared" ref="C985:H985" si="38">SUM(C961:C984)</f>
        <v>1</v>
      </c>
      <c r="D985" s="152">
        <f t="shared" si="38"/>
        <v>3</v>
      </c>
      <c r="E985" s="152">
        <f t="shared" si="38"/>
        <v>0</v>
      </c>
      <c r="F985" s="153">
        <f t="shared" si="38"/>
        <v>75000</v>
      </c>
      <c r="G985" s="153">
        <f t="shared" si="38"/>
        <v>62192</v>
      </c>
      <c r="H985" s="154">
        <f t="shared" si="38"/>
        <v>0</v>
      </c>
    </row>
    <row r="986" spans="1:8" ht="18" hidden="1" customHeight="1" outlineLevel="1">
      <c r="A986" s="3" t="s">
        <v>273</v>
      </c>
      <c r="B986" s="148"/>
      <c r="C986" s="149">
        <v>0</v>
      </c>
      <c r="D986" s="149">
        <v>0</v>
      </c>
      <c r="E986" s="149">
        <v>0</v>
      </c>
      <c r="F986" s="150">
        <v>0</v>
      </c>
      <c r="G986" s="150">
        <v>0</v>
      </c>
      <c r="H986" s="151">
        <v>0</v>
      </c>
    </row>
    <row r="987" spans="1:8" ht="18" hidden="1" customHeight="1" outlineLevel="1">
      <c r="A987" s="3" t="s">
        <v>203</v>
      </c>
      <c r="B987" s="148"/>
      <c r="C987" s="149">
        <v>38</v>
      </c>
      <c r="D987" s="149">
        <v>56</v>
      </c>
      <c r="E987" s="149">
        <v>0</v>
      </c>
      <c r="F987" s="150">
        <v>961416.18</v>
      </c>
      <c r="G987" s="150">
        <v>175108.89</v>
      </c>
      <c r="H987" s="151">
        <v>0</v>
      </c>
    </row>
    <row r="988" spans="1:8" ht="18" hidden="1" customHeight="1" outlineLevel="1">
      <c r="A988" s="3" t="s">
        <v>204</v>
      </c>
      <c r="B988" s="148"/>
      <c r="C988" s="149">
        <v>10</v>
      </c>
      <c r="D988" s="149">
        <v>5</v>
      </c>
      <c r="E988" s="149">
        <v>0</v>
      </c>
      <c r="F988" s="150">
        <v>115562.61</v>
      </c>
      <c r="G988" s="150">
        <v>124272.08</v>
      </c>
      <c r="H988" s="151">
        <v>0</v>
      </c>
    </row>
    <row r="989" spans="1:8" ht="18" hidden="1" customHeight="1" outlineLevel="1">
      <c r="A989" s="3" t="s">
        <v>267</v>
      </c>
      <c r="B989" s="148"/>
      <c r="C989" s="149">
        <v>0</v>
      </c>
      <c r="D989" s="149">
        <v>0</v>
      </c>
      <c r="E989" s="149">
        <v>0</v>
      </c>
      <c r="F989" s="150">
        <v>0</v>
      </c>
      <c r="G989" s="150">
        <v>0</v>
      </c>
      <c r="H989" s="151">
        <v>0</v>
      </c>
    </row>
    <row r="990" spans="1:8" ht="18" hidden="1" customHeight="1" outlineLevel="1">
      <c r="A990" s="3" t="s">
        <v>274</v>
      </c>
      <c r="B990" s="148"/>
      <c r="C990" s="149">
        <v>0</v>
      </c>
      <c r="D990" s="149">
        <v>0</v>
      </c>
      <c r="E990" s="149">
        <v>0</v>
      </c>
      <c r="F990" s="150">
        <v>0</v>
      </c>
      <c r="G990" s="150">
        <v>0</v>
      </c>
      <c r="H990" s="151">
        <v>0</v>
      </c>
    </row>
    <row r="991" spans="1:8" ht="18" hidden="1" customHeight="1" outlineLevel="1">
      <c r="A991" s="3" t="s">
        <v>275</v>
      </c>
      <c r="B991" s="148"/>
      <c r="C991" s="149">
        <v>0</v>
      </c>
      <c r="D991" s="149">
        <v>0</v>
      </c>
      <c r="E991" s="149">
        <v>0</v>
      </c>
      <c r="F991" s="150">
        <v>0</v>
      </c>
      <c r="G991" s="150">
        <v>0</v>
      </c>
      <c r="H991" s="151">
        <v>0</v>
      </c>
    </row>
    <row r="992" spans="1:8" ht="18" hidden="1" customHeight="1" outlineLevel="1">
      <c r="A992" s="3" t="s">
        <v>205</v>
      </c>
      <c r="B992" s="148"/>
      <c r="C992" s="149">
        <v>0</v>
      </c>
      <c r="D992" s="149">
        <v>0</v>
      </c>
      <c r="E992" s="149">
        <v>0</v>
      </c>
      <c r="F992" s="150">
        <v>0</v>
      </c>
      <c r="G992" s="150">
        <v>0</v>
      </c>
      <c r="H992" s="151">
        <v>0</v>
      </c>
    </row>
    <row r="993" spans="1:8" ht="18" hidden="1" customHeight="1" outlineLevel="1">
      <c r="A993" s="3" t="s">
        <v>206</v>
      </c>
      <c r="B993" s="148"/>
      <c r="C993" s="149">
        <v>15</v>
      </c>
      <c r="D993" s="149">
        <v>21</v>
      </c>
      <c r="E993" s="149">
        <v>0</v>
      </c>
      <c r="F993" s="150">
        <v>-47840</v>
      </c>
      <c r="G993" s="150">
        <v>34842.089999999997</v>
      </c>
      <c r="H993" s="151">
        <v>0</v>
      </c>
    </row>
    <row r="994" spans="1:8" ht="18" hidden="1" customHeight="1" outlineLevel="1">
      <c r="A994" s="3" t="s">
        <v>268</v>
      </c>
      <c r="B994" s="148"/>
      <c r="C994" s="149">
        <v>0</v>
      </c>
      <c r="D994" s="149">
        <v>0</v>
      </c>
      <c r="E994" s="149">
        <v>0</v>
      </c>
      <c r="F994" s="150">
        <v>0</v>
      </c>
      <c r="G994" s="150">
        <v>0</v>
      </c>
      <c r="H994" s="151">
        <v>0</v>
      </c>
    </row>
    <row r="995" spans="1:8" ht="18" hidden="1" customHeight="1" outlineLevel="1">
      <c r="A995" s="3" t="s">
        <v>207</v>
      </c>
      <c r="B995" s="148"/>
      <c r="C995" s="149">
        <v>134</v>
      </c>
      <c r="D995" s="149">
        <v>167</v>
      </c>
      <c r="E995" s="149">
        <v>0</v>
      </c>
      <c r="F995" s="150">
        <v>565531.86</v>
      </c>
      <c r="G995" s="150">
        <v>392642.74</v>
      </c>
      <c r="H995" s="151">
        <v>0</v>
      </c>
    </row>
    <row r="996" spans="1:8" ht="18" hidden="1" customHeight="1" outlineLevel="1">
      <c r="A996" s="3" t="s">
        <v>270</v>
      </c>
      <c r="B996" s="148"/>
      <c r="C996" s="149">
        <v>0</v>
      </c>
      <c r="D996" s="149">
        <v>0</v>
      </c>
      <c r="E996" s="149">
        <v>0</v>
      </c>
      <c r="F996" s="150">
        <v>0</v>
      </c>
      <c r="G996" s="150">
        <v>0</v>
      </c>
      <c r="H996" s="151">
        <v>0</v>
      </c>
    </row>
    <row r="997" spans="1:8" ht="18" hidden="1" customHeight="1" outlineLevel="1">
      <c r="A997" s="3" t="s">
        <v>208</v>
      </c>
      <c r="B997" s="148"/>
      <c r="C997" s="149">
        <v>0</v>
      </c>
      <c r="D997" s="149">
        <v>0</v>
      </c>
      <c r="E997" s="149">
        <v>0</v>
      </c>
      <c r="F997" s="150">
        <v>0</v>
      </c>
      <c r="G997" s="150">
        <v>0</v>
      </c>
      <c r="H997" s="151">
        <v>0</v>
      </c>
    </row>
    <row r="998" spans="1:8" ht="18" hidden="1" customHeight="1" outlineLevel="1">
      <c r="A998" s="3" t="s">
        <v>209</v>
      </c>
      <c r="B998" s="148"/>
      <c r="C998" s="149">
        <v>14</v>
      </c>
      <c r="D998" s="149">
        <v>3</v>
      </c>
      <c r="E998" s="149">
        <v>0</v>
      </c>
      <c r="F998" s="150">
        <v>41121.457606800002</v>
      </c>
      <c r="G998" s="150">
        <v>2389.56288</v>
      </c>
      <c r="H998" s="151">
        <v>0</v>
      </c>
    </row>
    <row r="999" spans="1:8" ht="18" hidden="1" customHeight="1" outlineLevel="1">
      <c r="A999" s="3" t="s">
        <v>454</v>
      </c>
      <c r="B999" s="148"/>
      <c r="C999" s="149">
        <v>10</v>
      </c>
      <c r="D999" s="149">
        <v>2</v>
      </c>
      <c r="E999" s="149">
        <v>8</v>
      </c>
      <c r="F999" s="150">
        <v>13942</v>
      </c>
      <c r="G999" s="150">
        <v>20000</v>
      </c>
      <c r="H999" s="151">
        <v>0</v>
      </c>
    </row>
    <row r="1000" spans="1:8" ht="18" hidden="1" customHeight="1" outlineLevel="1">
      <c r="A1000" s="3" t="s">
        <v>211</v>
      </c>
      <c r="B1000" s="148"/>
      <c r="C1000" s="149">
        <v>9</v>
      </c>
      <c r="D1000" s="149">
        <v>11</v>
      </c>
      <c r="E1000" s="149">
        <v>0</v>
      </c>
      <c r="F1000" s="150">
        <v>10751.93</v>
      </c>
      <c r="G1000" s="150">
        <v>1589.5</v>
      </c>
      <c r="H1000" s="151">
        <v>0</v>
      </c>
    </row>
    <row r="1001" spans="1:8" ht="18" hidden="1" customHeight="1" outlineLevel="1">
      <c r="A1001" s="3" t="s">
        <v>212</v>
      </c>
      <c r="B1001" s="148"/>
      <c r="C1001" s="149">
        <v>0</v>
      </c>
      <c r="D1001" s="149">
        <v>0</v>
      </c>
      <c r="E1001" s="149">
        <v>0</v>
      </c>
      <c r="F1001" s="150">
        <v>0</v>
      </c>
      <c r="G1001" s="150">
        <v>0</v>
      </c>
      <c r="H1001" s="151">
        <v>0</v>
      </c>
    </row>
    <row r="1002" spans="1:8" ht="18" hidden="1" customHeight="1" outlineLevel="1">
      <c r="A1002" s="3" t="s">
        <v>213</v>
      </c>
      <c r="B1002" s="148"/>
      <c r="C1002" s="149">
        <v>0</v>
      </c>
      <c r="D1002" s="149">
        <v>0</v>
      </c>
      <c r="E1002" s="149">
        <v>0</v>
      </c>
      <c r="F1002" s="150">
        <v>0</v>
      </c>
      <c r="G1002" s="150">
        <v>0</v>
      </c>
      <c r="H1002" s="151">
        <v>0</v>
      </c>
    </row>
    <row r="1003" spans="1:8" ht="18" hidden="1" customHeight="1" outlineLevel="1">
      <c r="A1003" s="3" t="s">
        <v>214</v>
      </c>
      <c r="B1003" s="148"/>
      <c r="C1003" s="149">
        <v>13</v>
      </c>
      <c r="D1003" s="149">
        <v>0</v>
      </c>
      <c r="E1003" s="149">
        <v>13</v>
      </c>
      <c r="F1003" s="150">
        <v>0</v>
      </c>
      <c r="G1003" s="150">
        <v>0</v>
      </c>
      <c r="H1003" s="151">
        <v>0</v>
      </c>
    </row>
    <row r="1004" spans="1:8" ht="18" hidden="1" customHeight="1" outlineLevel="1">
      <c r="A1004" s="3" t="s">
        <v>269</v>
      </c>
      <c r="B1004" s="148"/>
      <c r="C1004" s="149">
        <v>0</v>
      </c>
      <c r="D1004" s="149">
        <v>0</v>
      </c>
      <c r="E1004" s="149">
        <v>0</v>
      </c>
      <c r="F1004" s="150">
        <v>0</v>
      </c>
      <c r="G1004" s="150">
        <v>0</v>
      </c>
      <c r="H1004" s="151">
        <v>0</v>
      </c>
    </row>
    <row r="1005" spans="1:8" ht="18" hidden="1" customHeight="1" outlineLevel="1">
      <c r="A1005" s="3" t="s">
        <v>455</v>
      </c>
      <c r="B1005" s="148"/>
      <c r="C1005" s="149">
        <v>0</v>
      </c>
      <c r="D1005" s="149">
        <v>0</v>
      </c>
      <c r="E1005" s="149">
        <v>0</v>
      </c>
      <c r="F1005" s="150">
        <v>0</v>
      </c>
      <c r="G1005" s="150">
        <v>0</v>
      </c>
      <c r="H1005" s="151">
        <v>0</v>
      </c>
    </row>
    <row r="1006" spans="1:8" ht="18" hidden="1" customHeight="1" outlineLevel="1">
      <c r="A1006" s="3" t="s">
        <v>217</v>
      </c>
      <c r="B1006" s="148"/>
      <c r="C1006" s="149">
        <v>0</v>
      </c>
      <c r="D1006" s="149">
        <v>0</v>
      </c>
      <c r="E1006" s="149">
        <v>0</v>
      </c>
      <c r="F1006" s="150">
        <v>0</v>
      </c>
      <c r="G1006" s="150">
        <v>0</v>
      </c>
      <c r="H1006" s="151">
        <v>0</v>
      </c>
    </row>
    <row r="1007" spans="1:8" ht="18" hidden="1" customHeight="1" outlineLevel="1">
      <c r="A1007" s="3" t="s">
        <v>218</v>
      </c>
      <c r="B1007" s="148"/>
      <c r="C1007" s="149">
        <v>171</v>
      </c>
      <c r="D1007" s="149">
        <v>13</v>
      </c>
      <c r="E1007" s="149">
        <v>0</v>
      </c>
      <c r="F1007" s="150">
        <v>383949.88</v>
      </c>
      <c r="G1007" s="150">
        <v>283544</v>
      </c>
      <c r="H1007" s="151">
        <v>125602</v>
      </c>
    </row>
    <row r="1008" spans="1:8" ht="18" hidden="1" customHeight="1" outlineLevel="1">
      <c r="A1008" s="3" t="s">
        <v>219</v>
      </c>
      <c r="B1008" s="148"/>
      <c r="C1008" s="149">
        <v>9</v>
      </c>
      <c r="D1008" s="149">
        <v>2</v>
      </c>
      <c r="E1008" s="149">
        <v>0</v>
      </c>
      <c r="F1008" s="150">
        <v>38012.83</v>
      </c>
      <c r="G1008" s="150">
        <v>183272.11</v>
      </c>
      <c r="H1008" s="151">
        <v>0</v>
      </c>
    </row>
    <row r="1009" spans="1:8" ht="18" hidden="1" customHeight="1" outlineLevel="1">
      <c r="A1009" s="3" t="s">
        <v>220</v>
      </c>
      <c r="B1009" s="148"/>
      <c r="C1009" s="149">
        <v>0</v>
      </c>
      <c r="D1009" s="149">
        <v>0</v>
      </c>
      <c r="E1009" s="149">
        <v>0</v>
      </c>
      <c r="F1009" s="150">
        <v>0</v>
      </c>
      <c r="G1009" s="150">
        <v>0</v>
      </c>
      <c r="H1009" s="151">
        <v>0</v>
      </c>
    </row>
    <row r="1010" spans="1:8" ht="18" customHeight="1" collapsed="1">
      <c r="A1010" s="3"/>
      <c r="B1010" s="148" t="s">
        <v>389</v>
      </c>
      <c r="C1010" s="152">
        <f t="shared" ref="C1010:H1010" si="39">SUM(C986:C1009)</f>
        <v>423</v>
      </c>
      <c r="D1010" s="152">
        <f t="shared" si="39"/>
        <v>280</v>
      </c>
      <c r="E1010" s="152">
        <f t="shared" si="39"/>
        <v>21</v>
      </c>
      <c r="F1010" s="153">
        <f t="shared" si="39"/>
        <v>2082448.7476067999</v>
      </c>
      <c r="G1010" s="153">
        <f t="shared" si="39"/>
        <v>1217660.97288</v>
      </c>
      <c r="H1010" s="154">
        <f t="shared" si="39"/>
        <v>125602</v>
      </c>
    </row>
    <row r="1011" spans="1:8" ht="18" hidden="1" customHeight="1" outlineLevel="1">
      <c r="A1011" s="3" t="s">
        <v>273</v>
      </c>
      <c r="B1011" s="148"/>
      <c r="C1011" s="152">
        <v>0</v>
      </c>
      <c r="D1011" s="152">
        <v>0</v>
      </c>
      <c r="E1011" s="152">
        <v>0</v>
      </c>
      <c r="F1011" s="153">
        <v>0</v>
      </c>
      <c r="G1011" s="153">
        <v>0</v>
      </c>
      <c r="H1011" s="154">
        <v>0</v>
      </c>
    </row>
    <row r="1012" spans="1:8" ht="18" hidden="1" customHeight="1" outlineLevel="1">
      <c r="A1012" s="3" t="s">
        <v>203</v>
      </c>
      <c r="B1012" s="148"/>
      <c r="C1012" s="152">
        <v>0</v>
      </c>
      <c r="D1012" s="152">
        <v>0</v>
      </c>
      <c r="E1012" s="152">
        <v>0</v>
      </c>
      <c r="F1012" s="153">
        <v>0</v>
      </c>
      <c r="G1012" s="153">
        <v>0</v>
      </c>
      <c r="H1012" s="154">
        <v>0</v>
      </c>
    </row>
    <row r="1013" spans="1:8" ht="18" hidden="1" customHeight="1" outlineLevel="1">
      <c r="A1013" s="3" t="s">
        <v>204</v>
      </c>
      <c r="B1013" s="148"/>
      <c r="C1013" s="152">
        <v>0</v>
      </c>
      <c r="D1013" s="152">
        <v>0</v>
      </c>
      <c r="E1013" s="152">
        <v>0</v>
      </c>
      <c r="F1013" s="153">
        <v>0</v>
      </c>
      <c r="G1013" s="153">
        <v>0</v>
      </c>
      <c r="H1013" s="154">
        <v>0</v>
      </c>
    </row>
    <row r="1014" spans="1:8" ht="18" hidden="1" customHeight="1" outlineLevel="1">
      <c r="A1014" s="3" t="s">
        <v>267</v>
      </c>
      <c r="B1014" s="148"/>
      <c r="C1014" s="152">
        <v>0</v>
      </c>
      <c r="D1014" s="152">
        <v>0</v>
      </c>
      <c r="E1014" s="152">
        <v>0</v>
      </c>
      <c r="F1014" s="153">
        <v>0</v>
      </c>
      <c r="G1014" s="153">
        <v>0</v>
      </c>
      <c r="H1014" s="154">
        <v>0</v>
      </c>
    </row>
    <row r="1015" spans="1:8" ht="18" hidden="1" customHeight="1" outlineLevel="1">
      <c r="A1015" s="3" t="s">
        <v>274</v>
      </c>
      <c r="B1015" s="148"/>
      <c r="C1015" s="152">
        <v>0</v>
      </c>
      <c r="D1015" s="152">
        <v>0</v>
      </c>
      <c r="E1015" s="152">
        <v>0</v>
      </c>
      <c r="F1015" s="153">
        <v>0</v>
      </c>
      <c r="G1015" s="153">
        <v>0</v>
      </c>
      <c r="H1015" s="154">
        <v>0</v>
      </c>
    </row>
    <row r="1016" spans="1:8" ht="18" hidden="1" customHeight="1" outlineLevel="1">
      <c r="A1016" s="3" t="s">
        <v>275</v>
      </c>
      <c r="B1016" s="148"/>
      <c r="C1016" s="152">
        <v>0</v>
      </c>
      <c r="D1016" s="152">
        <v>0</v>
      </c>
      <c r="E1016" s="152">
        <v>0</v>
      </c>
      <c r="F1016" s="153">
        <v>0</v>
      </c>
      <c r="G1016" s="153">
        <v>0</v>
      </c>
      <c r="H1016" s="154">
        <v>0</v>
      </c>
    </row>
    <row r="1017" spans="1:8" ht="18" hidden="1" customHeight="1" outlineLevel="1">
      <c r="A1017" s="3" t="s">
        <v>205</v>
      </c>
      <c r="B1017" s="148"/>
      <c r="C1017" s="152">
        <v>0</v>
      </c>
      <c r="D1017" s="152">
        <v>0</v>
      </c>
      <c r="E1017" s="152">
        <v>0</v>
      </c>
      <c r="F1017" s="153">
        <v>0</v>
      </c>
      <c r="G1017" s="153">
        <v>0</v>
      </c>
      <c r="H1017" s="154">
        <v>0</v>
      </c>
    </row>
    <row r="1018" spans="1:8" ht="18" hidden="1" customHeight="1" outlineLevel="1">
      <c r="A1018" s="3" t="s">
        <v>206</v>
      </c>
      <c r="B1018" s="148"/>
      <c r="C1018" s="152">
        <v>0</v>
      </c>
      <c r="D1018" s="152">
        <v>0</v>
      </c>
      <c r="E1018" s="152">
        <v>0</v>
      </c>
      <c r="F1018" s="153">
        <v>0</v>
      </c>
      <c r="G1018" s="153">
        <v>0</v>
      </c>
      <c r="H1018" s="154">
        <v>0</v>
      </c>
    </row>
    <row r="1019" spans="1:8" ht="18" hidden="1" customHeight="1" outlineLevel="1">
      <c r="A1019" s="3" t="s">
        <v>268</v>
      </c>
      <c r="B1019" s="148"/>
      <c r="C1019" s="152">
        <v>0</v>
      </c>
      <c r="D1019" s="152">
        <v>0</v>
      </c>
      <c r="E1019" s="152">
        <v>0</v>
      </c>
      <c r="F1019" s="153">
        <v>0</v>
      </c>
      <c r="G1019" s="153">
        <v>0</v>
      </c>
      <c r="H1019" s="154">
        <v>0</v>
      </c>
    </row>
    <row r="1020" spans="1:8" ht="18" hidden="1" customHeight="1" outlineLevel="1">
      <c r="A1020" s="3" t="s">
        <v>207</v>
      </c>
      <c r="B1020" s="148"/>
      <c r="C1020" s="152">
        <v>0</v>
      </c>
      <c r="D1020" s="152">
        <v>0</v>
      </c>
      <c r="E1020" s="152">
        <v>0</v>
      </c>
      <c r="F1020" s="153">
        <v>0</v>
      </c>
      <c r="G1020" s="153">
        <v>0</v>
      </c>
      <c r="H1020" s="154">
        <v>0</v>
      </c>
    </row>
    <row r="1021" spans="1:8" ht="18" hidden="1" customHeight="1" outlineLevel="1">
      <c r="A1021" s="3" t="s">
        <v>270</v>
      </c>
      <c r="B1021" s="148"/>
      <c r="C1021" s="152">
        <v>0</v>
      </c>
      <c r="D1021" s="152">
        <v>0</v>
      </c>
      <c r="E1021" s="152">
        <v>0</v>
      </c>
      <c r="F1021" s="153">
        <v>0</v>
      </c>
      <c r="G1021" s="153">
        <v>0</v>
      </c>
      <c r="H1021" s="154">
        <v>0</v>
      </c>
    </row>
    <row r="1022" spans="1:8" ht="18" hidden="1" customHeight="1" outlineLevel="1">
      <c r="A1022" s="3" t="s">
        <v>208</v>
      </c>
      <c r="B1022" s="148"/>
      <c r="C1022" s="152">
        <v>0</v>
      </c>
      <c r="D1022" s="152">
        <v>0</v>
      </c>
      <c r="E1022" s="152">
        <v>0</v>
      </c>
      <c r="F1022" s="153">
        <v>0</v>
      </c>
      <c r="G1022" s="153">
        <v>0</v>
      </c>
      <c r="H1022" s="154">
        <v>0</v>
      </c>
    </row>
    <row r="1023" spans="1:8" ht="18" hidden="1" customHeight="1" outlineLevel="1">
      <c r="A1023" s="3" t="s">
        <v>209</v>
      </c>
      <c r="B1023" s="148"/>
      <c r="C1023" s="152">
        <v>0</v>
      </c>
      <c r="D1023" s="152">
        <v>0</v>
      </c>
      <c r="E1023" s="152">
        <v>0</v>
      </c>
      <c r="F1023" s="153">
        <v>0</v>
      </c>
      <c r="G1023" s="153">
        <v>0</v>
      </c>
      <c r="H1023" s="154">
        <v>0</v>
      </c>
    </row>
    <row r="1024" spans="1:8" ht="18" hidden="1" customHeight="1" outlineLevel="1">
      <c r="A1024" s="3" t="s">
        <v>454</v>
      </c>
      <c r="B1024" s="148"/>
      <c r="C1024" s="152">
        <v>0</v>
      </c>
      <c r="D1024" s="152">
        <v>0</v>
      </c>
      <c r="E1024" s="152">
        <v>0</v>
      </c>
      <c r="F1024" s="153">
        <v>0</v>
      </c>
      <c r="G1024" s="153">
        <v>0</v>
      </c>
      <c r="H1024" s="154">
        <v>0</v>
      </c>
    </row>
    <row r="1025" spans="1:8" ht="18" hidden="1" customHeight="1" outlineLevel="1">
      <c r="A1025" s="3" t="s">
        <v>211</v>
      </c>
      <c r="B1025" s="148"/>
      <c r="C1025" s="152">
        <v>0</v>
      </c>
      <c r="D1025" s="152">
        <v>0</v>
      </c>
      <c r="E1025" s="152">
        <v>0</v>
      </c>
      <c r="F1025" s="153">
        <v>0</v>
      </c>
      <c r="G1025" s="153">
        <v>0</v>
      </c>
      <c r="H1025" s="154">
        <v>0</v>
      </c>
    </row>
    <row r="1026" spans="1:8" ht="18" hidden="1" customHeight="1" outlineLevel="1">
      <c r="A1026" s="3" t="s">
        <v>212</v>
      </c>
      <c r="B1026" s="148"/>
      <c r="C1026" s="152">
        <v>0</v>
      </c>
      <c r="D1026" s="152">
        <v>0</v>
      </c>
      <c r="E1026" s="152">
        <v>0</v>
      </c>
      <c r="F1026" s="153">
        <v>0</v>
      </c>
      <c r="G1026" s="153">
        <v>0</v>
      </c>
      <c r="H1026" s="154">
        <v>0</v>
      </c>
    </row>
    <row r="1027" spans="1:8" ht="18" hidden="1" customHeight="1" outlineLevel="1">
      <c r="A1027" s="3" t="s">
        <v>213</v>
      </c>
      <c r="B1027" s="148"/>
      <c r="C1027" s="152">
        <v>0</v>
      </c>
      <c r="D1027" s="152">
        <v>0</v>
      </c>
      <c r="E1027" s="152">
        <v>0</v>
      </c>
      <c r="F1027" s="153">
        <v>0</v>
      </c>
      <c r="G1027" s="153">
        <v>0</v>
      </c>
      <c r="H1027" s="154">
        <v>0</v>
      </c>
    </row>
    <row r="1028" spans="1:8" ht="18" hidden="1" customHeight="1" outlineLevel="1">
      <c r="A1028" s="3" t="s">
        <v>214</v>
      </c>
      <c r="B1028" s="148"/>
      <c r="C1028" s="152">
        <v>0</v>
      </c>
      <c r="D1028" s="152">
        <v>0</v>
      </c>
      <c r="E1028" s="152">
        <v>0</v>
      </c>
      <c r="F1028" s="153">
        <v>0</v>
      </c>
      <c r="G1028" s="153">
        <v>0</v>
      </c>
      <c r="H1028" s="154">
        <v>0</v>
      </c>
    </row>
    <row r="1029" spans="1:8" ht="18" hidden="1" customHeight="1" outlineLevel="1">
      <c r="A1029" s="3" t="s">
        <v>269</v>
      </c>
      <c r="B1029" s="148"/>
      <c r="C1029" s="152">
        <v>0</v>
      </c>
      <c r="D1029" s="152">
        <v>0</v>
      </c>
      <c r="E1029" s="152">
        <v>0</v>
      </c>
      <c r="F1029" s="153">
        <v>0</v>
      </c>
      <c r="G1029" s="153">
        <v>0</v>
      </c>
      <c r="H1029" s="154">
        <v>0</v>
      </c>
    </row>
    <row r="1030" spans="1:8" ht="18" hidden="1" customHeight="1" outlineLevel="1">
      <c r="A1030" s="3" t="s">
        <v>455</v>
      </c>
      <c r="B1030" s="148"/>
      <c r="C1030" s="152">
        <v>0</v>
      </c>
      <c r="D1030" s="152">
        <v>0</v>
      </c>
      <c r="E1030" s="152">
        <v>0</v>
      </c>
      <c r="F1030" s="153">
        <v>0</v>
      </c>
      <c r="G1030" s="153">
        <v>0</v>
      </c>
      <c r="H1030" s="154">
        <v>0</v>
      </c>
    </row>
    <row r="1031" spans="1:8" ht="18" hidden="1" customHeight="1" outlineLevel="1">
      <c r="A1031" s="3" t="s">
        <v>217</v>
      </c>
      <c r="B1031" s="148"/>
      <c r="C1031" s="152">
        <v>0</v>
      </c>
      <c r="D1031" s="152">
        <v>0</v>
      </c>
      <c r="E1031" s="152">
        <v>0</v>
      </c>
      <c r="F1031" s="153">
        <v>0</v>
      </c>
      <c r="G1031" s="153">
        <v>0</v>
      </c>
      <c r="H1031" s="154">
        <v>0</v>
      </c>
    </row>
    <row r="1032" spans="1:8" ht="18" hidden="1" customHeight="1" outlineLevel="1">
      <c r="A1032" s="3" t="s">
        <v>218</v>
      </c>
      <c r="B1032" s="148"/>
      <c r="C1032" s="152">
        <v>0</v>
      </c>
      <c r="D1032" s="152">
        <v>0</v>
      </c>
      <c r="E1032" s="152">
        <v>0</v>
      </c>
      <c r="F1032" s="153">
        <v>0</v>
      </c>
      <c r="G1032" s="153">
        <v>0</v>
      </c>
      <c r="H1032" s="154">
        <v>0</v>
      </c>
    </row>
    <row r="1033" spans="1:8" ht="18" hidden="1" customHeight="1" outlineLevel="1">
      <c r="A1033" s="3" t="s">
        <v>219</v>
      </c>
      <c r="B1033" s="148"/>
      <c r="C1033" s="152">
        <v>0</v>
      </c>
      <c r="D1033" s="152">
        <v>0</v>
      </c>
      <c r="E1033" s="152">
        <v>0</v>
      </c>
      <c r="F1033" s="153">
        <v>0</v>
      </c>
      <c r="G1033" s="153">
        <v>0</v>
      </c>
      <c r="H1033" s="154">
        <v>0</v>
      </c>
    </row>
    <row r="1034" spans="1:8" ht="18" hidden="1" customHeight="1" outlineLevel="1">
      <c r="A1034" s="3" t="s">
        <v>220</v>
      </c>
      <c r="B1034" s="148"/>
      <c r="C1034" s="152">
        <v>0</v>
      </c>
      <c r="D1034" s="152">
        <v>0</v>
      </c>
      <c r="E1034" s="152">
        <v>0</v>
      </c>
      <c r="F1034" s="153">
        <v>0</v>
      </c>
      <c r="G1034" s="153">
        <v>0</v>
      </c>
      <c r="H1034" s="154">
        <v>0</v>
      </c>
    </row>
    <row r="1035" spans="1:8" ht="18" customHeight="1" collapsed="1">
      <c r="A1035" s="3"/>
      <c r="B1035" s="148" t="s">
        <v>390</v>
      </c>
      <c r="C1035" s="152">
        <f t="shared" ref="C1035:H1035" si="40">SUM(C1011:C1034)</f>
        <v>0</v>
      </c>
      <c r="D1035" s="152">
        <f t="shared" si="40"/>
        <v>0</v>
      </c>
      <c r="E1035" s="152">
        <f t="shared" si="40"/>
        <v>0</v>
      </c>
      <c r="F1035" s="153">
        <f t="shared" si="40"/>
        <v>0</v>
      </c>
      <c r="G1035" s="153">
        <f t="shared" si="40"/>
        <v>0</v>
      </c>
      <c r="H1035" s="154">
        <f t="shared" si="40"/>
        <v>0</v>
      </c>
    </row>
    <row r="1036" spans="1:8" ht="18" hidden="1" customHeight="1" outlineLevel="1">
      <c r="A1036" s="3" t="s">
        <v>273</v>
      </c>
      <c r="B1036" s="148"/>
      <c r="C1036" s="149">
        <v>0</v>
      </c>
      <c r="D1036" s="149">
        <v>0</v>
      </c>
      <c r="E1036" s="149">
        <v>0</v>
      </c>
      <c r="F1036" s="150">
        <v>0</v>
      </c>
      <c r="G1036" s="150">
        <v>0</v>
      </c>
      <c r="H1036" s="151">
        <v>0</v>
      </c>
    </row>
    <row r="1037" spans="1:8" ht="18" hidden="1" customHeight="1" outlineLevel="1">
      <c r="A1037" s="3" t="s">
        <v>203</v>
      </c>
      <c r="B1037" s="148"/>
      <c r="C1037" s="149">
        <v>0</v>
      </c>
      <c r="D1037" s="149">
        <v>0</v>
      </c>
      <c r="E1037" s="149">
        <v>0</v>
      </c>
      <c r="F1037" s="150">
        <v>0</v>
      </c>
      <c r="G1037" s="150">
        <v>0</v>
      </c>
      <c r="H1037" s="151">
        <v>0</v>
      </c>
    </row>
    <row r="1038" spans="1:8" ht="18" hidden="1" customHeight="1" outlineLevel="1">
      <c r="A1038" s="3" t="s">
        <v>204</v>
      </c>
      <c r="B1038" s="148"/>
      <c r="C1038" s="149">
        <v>0</v>
      </c>
      <c r="D1038" s="149">
        <v>0</v>
      </c>
      <c r="E1038" s="149">
        <v>0</v>
      </c>
      <c r="F1038" s="150">
        <v>0</v>
      </c>
      <c r="G1038" s="150">
        <v>0</v>
      </c>
      <c r="H1038" s="151">
        <v>0</v>
      </c>
    </row>
    <row r="1039" spans="1:8" ht="18" hidden="1" customHeight="1" outlineLevel="1">
      <c r="A1039" s="3" t="s">
        <v>267</v>
      </c>
      <c r="B1039" s="148"/>
      <c r="C1039" s="149">
        <v>0</v>
      </c>
      <c r="D1039" s="149">
        <v>0</v>
      </c>
      <c r="E1039" s="149">
        <v>0</v>
      </c>
      <c r="F1039" s="150">
        <v>0</v>
      </c>
      <c r="G1039" s="150">
        <v>0</v>
      </c>
      <c r="H1039" s="151">
        <v>0</v>
      </c>
    </row>
    <row r="1040" spans="1:8" ht="18" hidden="1" customHeight="1" outlineLevel="1">
      <c r="A1040" s="3" t="s">
        <v>274</v>
      </c>
      <c r="B1040" s="148"/>
      <c r="C1040" s="149">
        <v>0</v>
      </c>
      <c r="D1040" s="149">
        <v>0</v>
      </c>
      <c r="E1040" s="149">
        <v>0</v>
      </c>
      <c r="F1040" s="150">
        <v>0</v>
      </c>
      <c r="G1040" s="150">
        <v>0</v>
      </c>
      <c r="H1040" s="151">
        <v>0</v>
      </c>
    </row>
    <row r="1041" spans="1:8" ht="18" hidden="1" customHeight="1" outlineLevel="1">
      <c r="A1041" s="3" t="s">
        <v>275</v>
      </c>
      <c r="B1041" s="148"/>
      <c r="C1041" s="149">
        <v>0</v>
      </c>
      <c r="D1041" s="149">
        <v>0</v>
      </c>
      <c r="E1041" s="149">
        <v>0</v>
      </c>
      <c r="F1041" s="150">
        <v>0</v>
      </c>
      <c r="G1041" s="150">
        <v>0</v>
      </c>
      <c r="H1041" s="151">
        <v>0</v>
      </c>
    </row>
    <row r="1042" spans="1:8" ht="18" hidden="1" customHeight="1" outlineLevel="1">
      <c r="A1042" s="3" t="s">
        <v>205</v>
      </c>
      <c r="B1042" s="148"/>
      <c r="C1042" s="149">
        <v>0</v>
      </c>
      <c r="D1042" s="149">
        <v>0</v>
      </c>
      <c r="E1042" s="149">
        <v>0</v>
      </c>
      <c r="F1042" s="150">
        <v>0</v>
      </c>
      <c r="G1042" s="150">
        <v>0</v>
      </c>
      <c r="H1042" s="151">
        <v>0</v>
      </c>
    </row>
    <row r="1043" spans="1:8" ht="18" hidden="1" customHeight="1" outlineLevel="1">
      <c r="A1043" s="3" t="s">
        <v>206</v>
      </c>
      <c r="B1043" s="148"/>
      <c r="C1043" s="149">
        <v>0</v>
      </c>
      <c r="D1043" s="149">
        <v>0</v>
      </c>
      <c r="E1043" s="149">
        <v>0</v>
      </c>
      <c r="F1043" s="150">
        <v>0</v>
      </c>
      <c r="G1043" s="150">
        <v>0</v>
      </c>
      <c r="H1043" s="151">
        <v>0</v>
      </c>
    </row>
    <row r="1044" spans="1:8" ht="18" hidden="1" customHeight="1" outlineLevel="1">
      <c r="A1044" s="3" t="s">
        <v>268</v>
      </c>
      <c r="B1044" s="148"/>
      <c r="C1044" s="149">
        <v>0</v>
      </c>
      <c r="D1044" s="149">
        <v>0</v>
      </c>
      <c r="E1044" s="149">
        <v>0</v>
      </c>
      <c r="F1044" s="150">
        <v>0</v>
      </c>
      <c r="G1044" s="150">
        <v>0</v>
      </c>
      <c r="H1044" s="151">
        <v>0</v>
      </c>
    </row>
    <row r="1045" spans="1:8" ht="18" hidden="1" customHeight="1" outlineLevel="1">
      <c r="A1045" s="3" t="s">
        <v>207</v>
      </c>
      <c r="B1045" s="148"/>
      <c r="C1045" s="149">
        <v>1</v>
      </c>
      <c r="D1045" s="149">
        <v>0</v>
      </c>
      <c r="E1045" s="149">
        <v>0</v>
      </c>
      <c r="F1045" s="150">
        <v>0</v>
      </c>
      <c r="G1045" s="150">
        <v>0</v>
      </c>
      <c r="H1045" s="151">
        <v>0</v>
      </c>
    </row>
    <row r="1046" spans="1:8" ht="18" hidden="1" customHeight="1" outlineLevel="1">
      <c r="A1046" s="3" t="s">
        <v>270</v>
      </c>
      <c r="B1046" s="148"/>
      <c r="C1046" s="149">
        <v>0</v>
      </c>
      <c r="D1046" s="149">
        <v>0</v>
      </c>
      <c r="E1046" s="149">
        <v>0</v>
      </c>
      <c r="F1046" s="150">
        <v>0</v>
      </c>
      <c r="G1046" s="150">
        <v>0</v>
      </c>
      <c r="H1046" s="151">
        <v>0</v>
      </c>
    </row>
    <row r="1047" spans="1:8" ht="18" hidden="1" customHeight="1" outlineLevel="1">
      <c r="A1047" s="3" t="s">
        <v>208</v>
      </c>
      <c r="B1047" s="148"/>
      <c r="C1047" s="149">
        <v>0</v>
      </c>
      <c r="D1047" s="149">
        <v>0</v>
      </c>
      <c r="E1047" s="149">
        <v>0</v>
      </c>
      <c r="F1047" s="150">
        <v>0</v>
      </c>
      <c r="G1047" s="150">
        <v>0</v>
      </c>
      <c r="H1047" s="151">
        <v>0</v>
      </c>
    </row>
    <row r="1048" spans="1:8" ht="18" hidden="1" customHeight="1" outlineLevel="1">
      <c r="A1048" s="3" t="s">
        <v>209</v>
      </c>
      <c r="B1048" s="148"/>
      <c r="C1048" s="149">
        <v>0</v>
      </c>
      <c r="D1048" s="149">
        <v>0</v>
      </c>
      <c r="E1048" s="149">
        <v>0</v>
      </c>
      <c r="F1048" s="150">
        <v>0</v>
      </c>
      <c r="G1048" s="150">
        <v>0</v>
      </c>
      <c r="H1048" s="151">
        <v>0</v>
      </c>
    </row>
    <row r="1049" spans="1:8" ht="18" hidden="1" customHeight="1" outlineLevel="1">
      <c r="A1049" s="3" t="s">
        <v>454</v>
      </c>
      <c r="B1049" s="148"/>
      <c r="C1049" s="149">
        <v>0</v>
      </c>
      <c r="D1049" s="149">
        <v>0</v>
      </c>
      <c r="E1049" s="149">
        <v>0</v>
      </c>
      <c r="F1049" s="150">
        <v>0</v>
      </c>
      <c r="G1049" s="150">
        <v>0</v>
      </c>
      <c r="H1049" s="151">
        <v>0</v>
      </c>
    </row>
    <row r="1050" spans="1:8" ht="18" hidden="1" customHeight="1" outlineLevel="1">
      <c r="A1050" s="3" t="s">
        <v>211</v>
      </c>
      <c r="B1050" s="148"/>
      <c r="C1050" s="149">
        <v>0</v>
      </c>
      <c r="D1050" s="149">
        <v>0</v>
      </c>
      <c r="E1050" s="149">
        <v>0</v>
      </c>
      <c r="F1050" s="150">
        <v>0</v>
      </c>
      <c r="G1050" s="150">
        <v>0</v>
      </c>
      <c r="H1050" s="151">
        <v>0</v>
      </c>
    </row>
    <row r="1051" spans="1:8" ht="18" hidden="1" customHeight="1" outlineLevel="1">
      <c r="A1051" s="3" t="s">
        <v>212</v>
      </c>
      <c r="B1051" s="148"/>
      <c r="C1051" s="149">
        <v>0</v>
      </c>
      <c r="D1051" s="149">
        <v>0</v>
      </c>
      <c r="E1051" s="149">
        <v>0</v>
      </c>
      <c r="F1051" s="150">
        <v>0</v>
      </c>
      <c r="G1051" s="150">
        <v>0</v>
      </c>
      <c r="H1051" s="151">
        <v>0</v>
      </c>
    </row>
    <row r="1052" spans="1:8" ht="18" hidden="1" customHeight="1" outlineLevel="1">
      <c r="A1052" s="3" t="s">
        <v>213</v>
      </c>
      <c r="B1052" s="148"/>
      <c r="C1052" s="149">
        <v>0</v>
      </c>
      <c r="D1052" s="149">
        <v>0</v>
      </c>
      <c r="E1052" s="149">
        <v>0</v>
      </c>
      <c r="F1052" s="150">
        <v>0</v>
      </c>
      <c r="G1052" s="150">
        <v>0</v>
      </c>
      <c r="H1052" s="151">
        <v>0</v>
      </c>
    </row>
    <row r="1053" spans="1:8" ht="18" hidden="1" customHeight="1" outlineLevel="1">
      <c r="A1053" s="3" t="s">
        <v>214</v>
      </c>
      <c r="B1053" s="148"/>
      <c r="C1053" s="149">
        <v>0</v>
      </c>
      <c r="D1053" s="149">
        <v>0</v>
      </c>
      <c r="E1053" s="149">
        <v>0</v>
      </c>
      <c r="F1053" s="150">
        <v>0</v>
      </c>
      <c r="G1053" s="150">
        <v>0</v>
      </c>
      <c r="H1053" s="151">
        <v>0</v>
      </c>
    </row>
    <row r="1054" spans="1:8" ht="18" hidden="1" customHeight="1" outlineLevel="1">
      <c r="A1054" s="3" t="s">
        <v>269</v>
      </c>
      <c r="B1054" s="148"/>
      <c r="C1054" s="149">
        <v>0</v>
      </c>
      <c r="D1054" s="149">
        <v>0</v>
      </c>
      <c r="E1054" s="149">
        <v>0</v>
      </c>
      <c r="F1054" s="150">
        <v>0</v>
      </c>
      <c r="G1054" s="150">
        <v>0</v>
      </c>
      <c r="H1054" s="151">
        <v>0</v>
      </c>
    </row>
    <row r="1055" spans="1:8" ht="18" hidden="1" customHeight="1" outlineLevel="1">
      <c r="A1055" s="3" t="s">
        <v>455</v>
      </c>
      <c r="B1055" s="148"/>
      <c r="C1055" s="149">
        <v>0</v>
      </c>
      <c r="D1055" s="149">
        <v>0</v>
      </c>
      <c r="E1055" s="149">
        <v>0</v>
      </c>
      <c r="F1055" s="150">
        <v>0</v>
      </c>
      <c r="G1055" s="150">
        <v>0</v>
      </c>
      <c r="H1055" s="151">
        <v>0</v>
      </c>
    </row>
    <row r="1056" spans="1:8" ht="18" hidden="1" customHeight="1" outlineLevel="1">
      <c r="A1056" s="3" t="s">
        <v>217</v>
      </c>
      <c r="B1056" s="148"/>
      <c r="C1056" s="149">
        <v>0</v>
      </c>
      <c r="D1056" s="149">
        <v>0</v>
      </c>
      <c r="E1056" s="149">
        <v>0</v>
      </c>
      <c r="F1056" s="150">
        <v>0</v>
      </c>
      <c r="G1056" s="150">
        <v>0</v>
      </c>
      <c r="H1056" s="151">
        <v>0</v>
      </c>
    </row>
    <row r="1057" spans="1:8" ht="18" hidden="1" customHeight="1" outlineLevel="1">
      <c r="A1057" s="3" t="s">
        <v>218</v>
      </c>
      <c r="B1057" s="148"/>
      <c r="C1057" s="149">
        <v>0</v>
      </c>
      <c r="D1057" s="149">
        <v>0</v>
      </c>
      <c r="E1057" s="149">
        <v>0</v>
      </c>
      <c r="F1057" s="150">
        <v>0</v>
      </c>
      <c r="G1057" s="150">
        <v>0</v>
      </c>
      <c r="H1057" s="151">
        <v>0</v>
      </c>
    </row>
    <row r="1058" spans="1:8" ht="18" hidden="1" customHeight="1" outlineLevel="1">
      <c r="A1058" s="3" t="s">
        <v>219</v>
      </c>
      <c r="B1058" s="148"/>
      <c r="C1058" s="149">
        <v>0</v>
      </c>
      <c r="D1058" s="149">
        <v>0</v>
      </c>
      <c r="E1058" s="149">
        <v>0</v>
      </c>
      <c r="F1058" s="150">
        <v>0</v>
      </c>
      <c r="G1058" s="150">
        <v>0</v>
      </c>
      <c r="H1058" s="151">
        <v>0</v>
      </c>
    </row>
    <row r="1059" spans="1:8" ht="18" hidden="1" customHeight="1" outlineLevel="1">
      <c r="A1059" s="3" t="s">
        <v>220</v>
      </c>
      <c r="B1059" s="148"/>
      <c r="C1059" s="149">
        <v>0</v>
      </c>
      <c r="D1059" s="149">
        <v>0</v>
      </c>
      <c r="E1059" s="149">
        <v>0</v>
      </c>
      <c r="F1059" s="150">
        <v>0</v>
      </c>
      <c r="G1059" s="150">
        <v>0</v>
      </c>
      <c r="H1059" s="151">
        <v>0</v>
      </c>
    </row>
    <row r="1060" spans="1:8" ht="18" customHeight="1" collapsed="1">
      <c r="A1060" s="3"/>
      <c r="B1060" s="148" t="s">
        <v>391</v>
      </c>
      <c r="C1060" s="152">
        <f t="shared" ref="C1060:H1060" si="41">SUM(C1036:C1059)</f>
        <v>1</v>
      </c>
      <c r="D1060" s="152">
        <f t="shared" si="41"/>
        <v>0</v>
      </c>
      <c r="E1060" s="152">
        <f t="shared" si="41"/>
        <v>0</v>
      </c>
      <c r="F1060" s="153">
        <f t="shared" si="41"/>
        <v>0</v>
      </c>
      <c r="G1060" s="153">
        <f t="shared" si="41"/>
        <v>0</v>
      </c>
      <c r="H1060" s="154">
        <f t="shared" si="41"/>
        <v>0</v>
      </c>
    </row>
    <row r="1061" spans="1:8" ht="18" hidden="1" customHeight="1" outlineLevel="1">
      <c r="A1061" s="3" t="s">
        <v>273</v>
      </c>
      <c r="B1061" s="148"/>
      <c r="C1061" s="149">
        <v>0</v>
      </c>
      <c r="D1061" s="149">
        <v>0</v>
      </c>
      <c r="E1061" s="149">
        <v>0</v>
      </c>
      <c r="F1061" s="150">
        <v>0</v>
      </c>
      <c r="G1061" s="150">
        <v>0</v>
      </c>
      <c r="H1061" s="151">
        <v>0</v>
      </c>
    </row>
    <row r="1062" spans="1:8" ht="18" hidden="1" customHeight="1" outlineLevel="1">
      <c r="A1062" s="3" t="s">
        <v>203</v>
      </c>
      <c r="B1062" s="148"/>
      <c r="C1062" s="149">
        <v>0</v>
      </c>
      <c r="D1062" s="149">
        <v>0</v>
      </c>
      <c r="E1062" s="149">
        <v>0</v>
      </c>
      <c r="F1062" s="150">
        <v>0</v>
      </c>
      <c r="G1062" s="150">
        <v>0</v>
      </c>
      <c r="H1062" s="151">
        <v>0</v>
      </c>
    </row>
    <row r="1063" spans="1:8" ht="18" hidden="1" customHeight="1" outlineLevel="1">
      <c r="A1063" s="3" t="s">
        <v>204</v>
      </c>
      <c r="B1063" s="148"/>
      <c r="C1063" s="149">
        <v>1</v>
      </c>
      <c r="D1063" s="149">
        <v>1</v>
      </c>
      <c r="E1063" s="149">
        <v>0</v>
      </c>
      <c r="F1063" s="150">
        <v>300</v>
      </c>
      <c r="G1063" s="150">
        <v>0</v>
      </c>
      <c r="H1063" s="151">
        <v>0</v>
      </c>
    </row>
    <row r="1064" spans="1:8" ht="18" hidden="1" customHeight="1" outlineLevel="1">
      <c r="A1064" s="3" t="s">
        <v>267</v>
      </c>
      <c r="B1064" s="148"/>
      <c r="C1064" s="149">
        <v>0</v>
      </c>
      <c r="D1064" s="149">
        <v>0</v>
      </c>
      <c r="E1064" s="149">
        <v>0</v>
      </c>
      <c r="F1064" s="150">
        <v>0</v>
      </c>
      <c r="G1064" s="150">
        <v>0</v>
      </c>
      <c r="H1064" s="151">
        <v>0</v>
      </c>
    </row>
    <row r="1065" spans="1:8" ht="18" hidden="1" customHeight="1" outlineLevel="1">
      <c r="A1065" s="3" t="s">
        <v>274</v>
      </c>
      <c r="B1065" s="148"/>
      <c r="C1065" s="149">
        <v>0</v>
      </c>
      <c r="D1065" s="149">
        <v>0</v>
      </c>
      <c r="E1065" s="149">
        <v>0</v>
      </c>
      <c r="F1065" s="150">
        <v>0</v>
      </c>
      <c r="G1065" s="150">
        <v>0</v>
      </c>
      <c r="H1065" s="151">
        <v>0</v>
      </c>
    </row>
    <row r="1066" spans="1:8" ht="18" hidden="1" customHeight="1" outlineLevel="1">
      <c r="A1066" s="3" t="s">
        <v>275</v>
      </c>
      <c r="B1066" s="148"/>
      <c r="C1066" s="149">
        <v>0</v>
      </c>
      <c r="D1066" s="149">
        <v>0</v>
      </c>
      <c r="E1066" s="149">
        <v>0</v>
      </c>
      <c r="F1066" s="150">
        <v>0</v>
      </c>
      <c r="G1066" s="150">
        <v>0</v>
      </c>
      <c r="H1066" s="151">
        <v>0</v>
      </c>
    </row>
    <row r="1067" spans="1:8" ht="18" hidden="1" customHeight="1" outlineLevel="1">
      <c r="A1067" s="3" t="s">
        <v>205</v>
      </c>
      <c r="B1067" s="148"/>
      <c r="C1067" s="149">
        <v>0</v>
      </c>
      <c r="D1067" s="149">
        <v>0</v>
      </c>
      <c r="E1067" s="149">
        <v>0</v>
      </c>
      <c r="F1067" s="150">
        <v>0</v>
      </c>
      <c r="G1067" s="150">
        <v>0</v>
      </c>
      <c r="H1067" s="151">
        <v>0</v>
      </c>
    </row>
    <row r="1068" spans="1:8" ht="18" hidden="1" customHeight="1" outlineLevel="1">
      <c r="A1068" s="3" t="s">
        <v>206</v>
      </c>
      <c r="B1068" s="148"/>
      <c r="C1068" s="149">
        <v>0</v>
      </c>
      <c r="D1068" s="149">
        <v>0</v>
      </c>
      <c r="E1068" s="149">
        <v>0</v>
      </c>
      <c r="F1068" s="150">
        <v>0</v>
      </c>
      <c r="G1068" s="150">
        <v>0</v>
      </c>
      <c r="H1068" s="151">
        <v>0</v>
      </c>
    </row>
    <row r="1069" spans="1:8" ht="18" hidden="1" customHeight="1" outlineLevel="1">
      <c r="A1069" s="3" t="s">
        <v>268</v>
      </c>
      <c r="B1069" s="148"/>
      <c r="C1069" s="149">
        <v>0</v>
      </c>
      <c r="D1069" s="149">
        <v>0</v>
      </c>
      <c r="E1069" s="149">
        <v>0</v>
      </c>
      <c r="F1069" s="150">
        <v>0</v>
      </c>
      <c r="G1069" s="150">
        <v>0</v>
      </c>
      <c r="H1069" s="151">
        <v>0</v>
      </c>
    </row>
    <row r="1070" spans="1:8" ht="18" hidden="1" customHeight="1" outlineLevel="1">
      <c r="A1070" s="3" t="s">
        <v>207</v>
      </c>
      <c r="B1070" s="148"/>
      <c r="C1070" s="149">
        <v>0</v>
      </c>
      <c r="D1070" s="149">
        <v>1</v>
      </c>
      <c r="E1070" s="149">
        <v>0</v>
      </c>
      <c r="F1070" s="150">
        <v>0</v>
      </c>
      <c r="G1070" s="150">
        <v>5431.78</v>
      </c>
      <c r="H1070" s="151">
        <v>0</v>
      </c>
    </row>
    <row r="1071" spans="1:8" ht="18" hidden="1" customHeight="1" outlineLevel="1">
      <c r="A1071" s="3" t="s">
        <v>270</v>
      </c>
      <c r="B1071" s="148"/>
      <c r="C1071" s="149">
        <v>0</v>
      </c>
      <c r="D1071" s="149">
        <v>0</v>
      </c>
      <c r="E1071" s="149">
        <v>0</v>
      </c>
      <c r="F1071" s="150">
        <v>0</v>
      </c>
      <c r="G1071" s="150">
        <v>0</v>
      </c>
      <c r="H1071" s="151">
        <v>0</v>
      </c>
    </row>
    <row r="1072" spans="1:8" ht="18" hidden="1" customHeight="1" outlineLevel="1">
      <c r="A1072" s="3" t="s">
        <v>208</v>
      </c>
      <c r="B1072" s="148"/>
      <c r="C1072" s="149">
        <v>0</v>
      </c>
      <c r="D1072" s="149">
        <v>0</v>
      </c>
      <c r="E1072" s="149">
        <v>0</v>
      </c>
      <c r="F1072" s="150">
        <v>0</v>
      </c>
      <c r="G1072" s="150">
        <v>0</v>
      </c>
      <c r="H1072" s="151">
        <v>0</v>
      </c>
    </row>
    <row r="1073" spans="1:8" ht="18" hidden="1" customHeight="1" outlineLevel="1">
      <c r="A1073" s="3" t="s">
        <v>209</v>
      </c>
      <c r="B1073" s="148"/>
      <c r="C1073" s="149">
        <v>0</v>
      </c>
      <c r="D1073" s="149">
        <v>0</v>
      </c>
      <c r="E1073" s="149">
        <v>0</v>
      </c>
      <c r="F1073" s="150">
        <v>0</v>
      </c>
      <c r="G1073" s="150">
        <v>0</v>
      </c>
      <c r="H1073" s="151">
        <v>0</v>
      </c>
    </row>
    <row r="1074" spans="1:8" ht="18" hidden="1" customHeight="1" outlineLevel="1">
      <c r="A1074" s="3" t="s">
        <v>454</v>
      </c>
      <c r="B1074" s="148"/>
      <c r="C1074" s="149">
        <v>0</v>
      </c>
      <c r="D1074" s="149">
        <v>0</v>
      </c>
      <c r="E1074" s="149">
        <v>0</v>
      </c>
      <c r="F1074" s="150">
        <v>0</v>
      </c>
      <c r="G1074" s="150">
        <v>0</v>
      </c>
      <c r="H1074" s="151">
        <v>0</v>
      </c>
    </row>
    <row r="1075" spans="1:8" ht="18" hidden="1" customHeight="1" outlineLevel="1">
      <c r="A1075" s="3" t="s">
        <v>211</v>
      </c>
      <c r="B1075" s="148"/>
      <c r="C1075" s="149">
        <v>0</v>
      </c>
      <c r="D1075" s="149">
        <v>0</v>
      </c>
      <c r="E1075" s="149">
        <v>0</v>
      </c>
      <c r="F1075" s="150">
        <v>0</v>
      </c>
      <c r="G1075" s="150">
        <v>0</v>
      </c>
      <c r="H1075" s="151">
        <v>0</v>
      </c>
    </row>
    <row r="1076" spans="1:8" ht="18" hidden="1" customHeight="1" outlineLevel="1">
      <c r="A1076" s="3" t="s">
        <v>212</v>
      </c>
      <c r="B1076" s="148"/>
      <c r="C1076" s="149">
        <v>0</v>
      </c>
      <c r="D1076" s="149">
        <v>0</v>
      </c>
      <c r="E1076" s="149">
        <v>0</v>
      </c>
      <c r="F1076" s="150">
        <v>0</v>
      </c>
      <c r="G1076" s="150">
        <v>0</v>
      </c>
      <c r="H1076" s="151">
        <v>0</v>
      </c>
    </row>
    <row r="1077" spans="1:8" ht="18" hidden="1" customHeight="1" outlineLevel="1">
      <c r="A1077" s="3" t="s">
        <v>213</v>
      </c>
      <c r="B1077" s="148"/>
      <c r="C1077" s="149">
        <v>0</v>
      </c>
      <c r="D1077" s="149">
        <v>0</v>
      </c>
      <c r="E1077" s="149">
        <v>0</v>
      </c>
      <c r="F1077" s="150">
        <v>0</v>
      </c>
      <c r="G1077" s="150">
        <v>0</v>
      </c>
      <c r="H1077" s="151">
        <v>0</v>
      </c>
    </row>
    <row r="1078" spans="1:8" ht="18" hidden="1" customHeight="1" outlineLevel="1">
      <c r="A1078" s="3" t="s">
        <v>214</v>
      </c>
      <c r="B1078" s="148"/>
      <c r="C1078" s="149">
        <v>0</v>
      </c>
      <c r="D1078" s="149">
        <v>0</v>
      </c>
      <c r="E1078" s="149">
        <v>0</v>
      </c>
      <c r="F1078" s="150">
        <v>0</v>
      </c>
      <c r="G1078" s="150">
        <v>0</v>
      </c>
      <c r="H1078" s="151">
        <v>0</v>
      </c>
    </row>
    <row r="1079" spans="1:8" ht="18" hidden="1" customHeight="1" outlineLevel="1">
      <c r="A1079" s="3" t="s">
        <v>269</v>
      </c>
      <c r="B1079" s="148"/>
      <c r="C1079" s="149">
        <v>0</v>
      </c>
      <c r="D1079" s="149">
        <v>0</v>
      </c>
      <c r="E1079" s="149">
        <v>0</v>
      </c>
      <c r="F1079" s="150">
        <v>0</v>
      </c>
      <c r="G1079" s="150">
        <v>0</v>
      </c>
      <c r="H1079" s="151">
        <v>0</v>
      </c>
    </row>
    <row r="1080" spans="1:8" ht="18" hidden="1" customHeight="1" outlineLevel="1">
      <c r="A1080" s="3" t="s">
        <v>455</v>
      </c>
      <c r="B1080" s="148"/>
      <c r="C1080" s="149">
        <v>0</v>
      </c>
      <c r="D1080" s="149">
        <v>0</v>
      </c>
      <c r="E1080" s="149">
        <v>0</v>
      </c>
      <c r="F1080" s="150">
        <v>0</v>
      </c>
      <c r="G1080" s="150">
        <v>0</v>
      </c>
      <c r="H1080" s="151">
        <v>0</v>
      </c>
    </row>
    <row r="1081" spans="1:8" ht="18" hidden="1" customHeight="1" outlineLevel="1">
      <c r="A1081" s="3" t="s">
        <v>217</v>
      </c>
      <c r="B1081" s="148"/>
      <c r="C1081" s="149">
        <v>0</v>
      </c>
      <c r="D1081" s="149">
        <v>3</v>
      </c>
      <c r="E1081" s="149">
        <v>0</v>
      </c>
      <c r="F1081" s="150">
        <v>1119659</v>
      </c>
      <c r="G1081" s="150">
        <v>217138</v>
      </c>
      <c r="H1081" s="151">
        <v>0</v>
      </c>
    </row>
    <row r="1082" spans="1:8" ht="18" hidden="1" customHeight="1" outlineLevel="1">
      <c r="A1082" s="3" t="s">
        <v>218</v>
      </c>
      <c r="B1082" s="148"/>
      <c r="C1082" s="149">
        <v>0</v>
      </c>
      <c r="D1082" s="149">
        <v>0</v>
      </c>
      <c r="E1082" s="149">
        <v>0</v>
      </c>
      <c r="F1082" s="150">
        <v>0</v>
      </c>
      <c r="G1082" s="150">
        <v>0</v>
      </c>
      <c r="H1082" s="151">
        <v>0</v>
      </c>
    </row>
    <row r="1083" spans="1:8" ht="18" hidden="1" customHeight="1" outlineLevel="1">
      <c r="A1083" s="3" t="s">
        <v>219</v>
      </c>
      <c r="B1083" s="148"/>
      <c r="C1083" s="149">
        <v>0</v>
      </c>
      <c r="D1083" s="149">
        <v>0</v>
      </c>
      <c r="E1083" s="149">
        <v>0</v>
      </c>
      <c r="F1083" s="150">
        <v>0</v>
      </c>
      <c r="G1083" s="150">
        <v>0</v>
      </c>
      <c r="H1083" s="151">
        <v>0</v>
      </c>
    </row>
    <row r="1084" spans="1:8" ht="18" hidden="1" customHeight="1" outlineLevel="1">
      <c r="A1084" s="3" t="s">
        <v>220</v>
      </c>
      <c r="B1084" s="148"/>
      <c r="C1084" s="149">
        <v>0</v>
      </c>
      <c r="D1084" s="149">
        <v>0</v>
      </c>
      <c r="E1084" s="149">
        <v>0</v>
      </c>
      <c r="F1084" s="150">
        <v>0</v>
      </c>
      <c r="G1084" s="150">
        <v>0</v>
      </c>
      <c r="H1084" s="151">
        <v>0</v>
      </c>
    </row>
    <row r="1085" spans="1:8" ht="18" customHeight="1" collapsed="1">
      <c r="A1085" s="3"/>
      <c r="B1085" s="148" t="s">
        <v>392</v>
      </c>
      <c r="C1085" s="152">
        <f t="shared" ref="C1085:H1085" si="42">SUM(C1061:C1084)</f>
        <v>1</v>
      </c>
      <c r="D1085" s="152">
        <f t="shared" si="42"/>
        <v>5</v>
      </c>
      <c r="E1085" s="152">
        <f t="shared" si="42"/>
        <v>0</v>
      </c>
      <c r="F1085" s="153">
        <f t="shared" si="42"/>
        <v>1119959</v>
      </c>
      <c r="G1085" s="153">
        <f t="shared" si="42"/>
        <v>222569.78</v>
      </c>
      <c r="H1085" s="154">
        <f t="shared" si="42"/>
        <v>0</v>
      </c>
    </row>
    <row r="1086" spans="1:8" ht="18" hidden="1" customHeight="1" outlineLevel="1">
      <c r="A1086" s="3" t="s">
        <v>273</v>
      </c>
      <c r="B1086" s="148"/>
      <c r="C1086" s="152">
        <v>0</v>
      </c>
      <c r="D1086" s="152">
        <v>0</v>
      </c>
      <c r="E1086" s="152">
        <v>0</v>
      </c>
      <c r="F1086" s="153">
        <v>0</v>
      </c>
      <c r="G1086" s="153">
        <v>0</v>
      </c>
      <c r="H1086" s="154">
        <v>0</v>
      </c>
    </row>
    <row r="1087" spans="1:8" ht="18" hidden="1" customHeight="1" outlineLevel="1">
      <c r="A1087" s="3" t="s">
        <v>203</v>
      </c>
      <c r="B1087" s="148"/>
      <c r="C1087" s="152">
        <v>0</v>
      </c>
      <c r="D1087" s="152">
        <v>0</v>
      </c>
      <c r="E1087" s="152">
        <v>0</v>
      </c>
      <c r="F1087" s="153">
        <v>0</v>
      </c>
      <c r="G1087" s="153">
        <v>0</v>
      </c>
      <c r="H1087" s="154">
        <v>0</v>
      </c>
    </row>
    <row r="1088" spans="1:8" ht="18" hidden="1" customHeight="1" outlineLevel="1">
      <c r="A1088" s="3" t="s">
        <v>204</v>
      </c>
      <c r="B1088" s="148"/>
      <c r="C1088" s="152">
        <v>0</v>
      </c>
      <c r="D1088" s="152">
        <v>0</v>
      </c>
      <c r="E1088" s="152">
        <v>0</v>
      </c>
      <c r="F1088" s="153">
        <v>0</v>
      </c>
      <c r="G1088" s="153">
        <v>0</v>
      </c>
      <c r="H1088" s="154">
        <v>0</v>
      </c>
    </row>
    <row r="1089" spans="1:8" ht="18" hidden="1" customHeight="1" outlineLevel="1">
      <c r="A1089" s="3" t="s">
        <v>267</v>
      </c>
      <c r="B1089" s="148"/>
      <c r="C1089" s="152">
        <v>0</v>
      </c>
      <c r="D1089" s="152">
        <v>0</v>
      </c>
      <c r="E1089" s="152">
        <v>0</v>
      </c>
      <c r="F1089" s="153">
        <v>0</v>
      </c>
      <c r="G1089" s="153">
        <v>0</v>
      </c>
      <c r="H1089" s="154">
        <v>0</v>
      </c>
    </row>
    <row r="1090" spans="1:8" ht="18" hidden="1" customHeight="1" outlineLevel="1">
      <c r="A1090" s="3" t="s">
        <v>274</v>
      </c>
      <c r="B1090" s="148"/>
      <c r="C1090" s="152">
        <v>0</v>
      </c>
      <c r="D1090" s="152">
        <v>0</v>
      </c>
      <c r="E1090" s="152">
        <v>0</v>
      </c>
      <c r="F1090" s="153">
        <v>0</v>
      </c>
      <c r="G1090" s="153">
        <v>0</v>
      </c>
      <c r="H1090" s="154">
        <v>0</v>
      </c>
    </row>
    <row r="1091" spans="1:8" ht="18" hidden="1" customHeight="1" outlineLevel="1">
      <c r="A1091" s="3" t="s">
        <v>275</v>
      </c>
      <c r="B1091" s="148"/>
      <c r="C1091" s="152">
        <v>0</v>
      </c>
      <c r="D1091" s="152">
        <v>0</v>
      </c>
      <c r="E1091" s="152">
        <v>0</v>
      </c>
      <c r="F1091" s="153">
        <v>0</v>
      </c>
      <c r="G1091" s="153">
        <v>0</v>
      </c>
      <c r="H1091" s="154">
        <v>0</v>
      </c>
    </row>
    <row r="1092" spans="1:8" ht="18" hidden="1" customHeight="1" outlineLevel="1">
      <c r="A1092" s="3" t="s">
        <v>205</v>
      </c>
      <c r="B1092" s="148"/>
      <c r="C1092" s="152">
        <v>0</v>
      </c>
      <c r="D1092" s="152">
        <v>0</v>
      </c>
      <c r="E1092" s="152">
        <v>0</v>
      </c>
      <c r="F1092" s="153">
        <v>0</v>
      </c>
      <c r="G1092" s="153">
        <v>0</v>
      </c>
      <c r="H1092" s="154">
        <v>0</v>
      </c>
    </row>
    <row r="1093" spans="1:8" ht="18" hidden="1" customHeight="1" outlineLevel="1">
      <c r="A1093" s="3" t="s">
        <v>206</v>
      </c>
      <c r="B1093" s="148"/>
      <c r="C1093" s="152">
        <v>0</v>
      </c>
      <c r="D1093" s="152">
        <v>0</v>
      </c>
      <c r="E1093" s="152">
        <v>0</v>
      </c>
      <c r="F1093" s="153">
        <v>0</v>
      </c>
      <c r="G1093" s="153">
        <v>0</v>
      </c>
      <c r="H1093" s="154">
        <v>0</v>
      </c>
    </row>
    <row r="1094" spans="1:8" ht="18" hidden="1" customHeight="1" outlineLevel="1">
      <c r="A1094" s="3" t="s">
        <v>268</v>
      </c>
      <c r="B1094" s="148"/>
      <c r="C1094" s="152">
        <v>0</v>
      </c>
      <c r="D1094" s="152">
        <v>0</v>
      </c>
      <c r="E1094" s="152">
        <v>0</v>
      </c>
      <c r="F1094" s="153">
        <v>0</v>
      </c>
      <c r="G1094" s="153">
        <v>0</v>
      </c>
      <c r="H1094" s="154">
        <v>0</v>
      </c>
    </row>
    <row r="1095" spans="1:8" ht="18" hidden="1" customHeight="1" outlineLevel="1">
      <c r="A1095" s="3" t="s">
        <v>207</v>
      </c>
      <c r="B1095" s="148"/>
      <c r="C1095" s="152">
        <v>0</v>
      </c>
      <c r="D1095" s="152">
        <v>0</v>
      </c>
      <c r="E1095" s="152">
        <v>0</v>
      </c>
      <c r="F1095" s="153">
        <v>0</v>
      </c>
      <c r="G1095" s="153">
        <v>0</v>
      </c>
      <c r="H1095" s="154">
        <v>0</v>
      </c>
    </row>
    <row r="1096" spans="1:8" ht="18" hidden="1" customHeight="1" outlineLevel="1">
      <c r="A1096" s="3" t="s">
        <v>270</v>
      </c>
      <c r="B1096" s="148"/>
      <c r="C1096" s="152">
        <v>0</v>
      </c>
      <c r="D1096" s="152">
        <v>0</v>
      </c>
      <c r="E1096" s="152">
        <v>0</v>
      </c>
      <c r="F1096" s="153">
        <v>0</v>
      </c>
      <c r="G1096" s="153">
        <v>0</v>
      </c>
      <c r="H1096" s="154">
        <v>0</v>
      </c>
    </row>
    <row r="1097" spans="1:8" ht="18" hidden="1" customHeight="1" outlineLevel="1">
      <c r="A1097" s="3" t="s">
        <v>208</v>
      </c>
      <c r="B1097" s="148"/>
      <c r="C1097" s="152">
        <v>0</v>
      </c>
      <c r="D1097" s="152">
        <v>0</v>
      </c>
      <c r="E1097" s="152">
        <v>0</v>
      </c>
      <c r="F1097" s="153">
        <v>0</v>
      </c>
      <c r="G1097" s="153">
        <v>0</v>
      </c>
      <c r="H1097" s="154">
        <v>0</v>
      </c>
    </row>
    <row r="1098" spans="1:8" ht="18" hidden="1" customHeight="1" outlineLevel="1">
      <c r="A1098" s="3" t="s">
        <v>209</v>
      </c>
      <c r="B1098" s="148"/>
      <c r="C1098" s="152">
        <v>0</v>
      </c>
      <c r="D1098" s="152">
        <v>0</v>
      </c>
      <c r="E1098" s="152">
        <v>0</v>
      </c>
      <c r="F1098" s="153">
        <v>0</v>
      </c>
      <c r="G1098" s="153">
        <v>0</v>
      </c>
      <c r="H1098" s="154">
        <v>0</v>
      </c>
    </row>
    <row r="1099" spans="1:8" ht="18" hidden="1" customHeight="1" outlineLevel="1">
      <c r="A1099" s="3" t="s">
        <v>454</v>
      </c>
      <c r="B1099" s="148"/>
      <c r="C1099" s="152">
        <v>0</v>
      </c>
      <c r="D1099" s="152">
        <v>0</v>
      </c>
      <c r="E1099" s="152">
        <v>0</v>
      </c>
      <c r="F1099" s="153">
        <v>0</v>
      </c>
      <c r="G1099" s="153">
        <v>0</v>
      </c>
      <c r="H1099" s="154">
        <v>0</v>
      </c>
    </row>
    <row r="1100" spans="1:8" ht="18" hidden="1" customHeight="1" outlineLevel="1">
      <c r="A1100" s="3" t="s">
        <v>211</v>
      </c>
      <c r="B1100" s="148"/>
      <c r="C1100" s="152">
        <v>0</v>
      </c>
      <c r="D1100" s="152">
        <v>0</v>
      </c>
      <c r="E1100" s="152">
        <v>0</v>
      </c>
      <c r="F1100" s="153">
        <v>0</v>
      </c>
      <c r="G1100" s="153">
        <v>0</v>
      </c>
      <c r="H1100" s="154">
        <v>0</v>
      </c>
    </row>
    <row r="1101" spans="1:8" ht="18" hidden="1" customHeight="1" outlineLevel="1">
      <c r="A1101" s="3" t="s">
        <v>212</v>
      </c>
      <c r="B1101" s="148"/>
      <c r="C1101" s="152">
        <v>0</v>
      </c>
      <c r="D1101" s="152">
        <v>0</v>
      </c>
      <c r="E1101" s="152">
        <v>0</v>
      </c>
      <c r="F1101" s="153">
        <v>0</v>
      </c>
      <c r="G1101" s="153">
        <v>0</v>
      </c>
      <c r="H1101" s="154">
        <v>0</v>
      </c>
    </row>
    <row r="1102" spans="1:8" ht="18" hidden="1" customHeight="1" outlineLevel="1">
      <c r="A1102" s="3" t="s">
        <v>213</v>
      </c>
      <c r="B1102" s="148"/>
      <c r="C1102" s="152">
        <v>0</v>
      </c>
      <c r="D1102" s="152">
        <v>0</v>
      </c>
      <c r="E1102" s="152">
        <v>0</v>
      </c>
      <c r="F1102" s="153">
        <v>0</v>
      </c>
      <c r="G1102" s="153">
        <v>0</v>
      </c>
      <c r="H1102" s="154">
        <v>0</v>
      </c>
    </row>
    <row r="1103" spans="1:8" ht="18" hidden="1" customHeight="1" outlineLevel="1">
      <c r="A1103" s="3" t="s">
        <v>214</v>
      </c>
      <c r="B1103" s="148"/>
      <c r="C1103" s="152">
        <v>0</v>
      </c>
      <c r="D1103" s="152">
        <v>0</v>
      </c>
      <c r="E1103" s="152">
        <v>0</v>
      </c>
      <c r="F1103" s="153">
        <v>0</v>
      </c>
      <c r="G1103" s="153">
        <v>0</v>
      </c>
      <c r="H1103" s="154">
        <v>0</v>
      </c>
    </row>
    <row r="1104" spans="1:8" ht="18" hidden="1" customHeight="1" outlineLevel="1">
      <c r="A1104" s="3" t="s">
        <v>269</v>
      </c>
      <c r="B1104" s="148"/>
      <c r="C1104" s="152">
        <v>0</v>
      </c>
      <c r="D1104" s="152">
        <v>0</v>
      </c>
      <c r="E1104" s="152">
        <v>0</v>
      </c>
      <c r="F1104" s="153">
        <v>0</v>
      </c>
      <c r="G1104" s="153">
        <v>0</v>
      </c>
      <c r="H1104" s="154">
        <v>0</v>
      </c>
    </row>
    <row r="1105" spans="1:8" ht="18" hidden="1" customHeight="1" outlineLevel="1">
      <c r="A1105" s="3" t="s">
        <v>455</v>
      </c>
      <c r="B1105" s="148"/>
      <c r="C1105" s="152">
        <v>0</v>
      </c>
      <c r="D1105" s="152">
        <v>0</v>
      </c>
      <c r="E1105" s="152">
        <v>0</v>
      </c>
      <c r="F1105" s="153">
        <v>0</v>
      </c>
      <c r="G1105" s="153">
        <v>0</v>
      </c>
      <c r="H1105" s="154">
        <v>0</v>
      </c>
    </row>
    <row r="1106" spans="1:8" ht="18" hidden="1" customHeight="1" outlineLevel="1">
      <c r="A1106" s="3" t="s">
        <v>217</v>
      </c>
      <c r="B1106" s="148"/>
      <c r="C1106" s="152">
        <v>0</v>
      </c>
      <c r="D1106" s="152">
        <v>0</v>
      </c>
      <c r="E1106" s="152">
        <v>0</v>
      </c>
      <c r="F1106" s="153">
        <v>0</v>
      </c>
      <c r="G1106" s="153">
        <v>0</v>
      </c>
      <c r="H1106" s="154">
        <v>0</v>
      </c>
    </row>
    <row r="1107" spans="1:8" ht="18" hidden="1" customHeight="1" outlineLevel="1">
      <c r="A1107" s="3" t="s">
        <v>218</v>
      </c>
      <c r="B1107" s="148"/>
      <c r="C1107" s="152">
        <v>0</v>
      </c>
      <c r="D1107" s="152">
        <v>0</v>
      </c>
      <c r="E1107" s="152">
        <v>0</v>
      </c>
      <c r="F1107" s="153">
        <v>0</v>
      </c>
      <c r="G1107" s="153">
        <v>0</v>
      </c>
      <c r="H1107" s="154">
        <v>0</v>
      </c>
    </row>
    <row r="1108" spans="1:8" ht="18" hidden="1" customHeight="1" outlineLevel="1">
      <c r="A1108" s="3" t="s">
        <v>219</v>
      </c>
      <c r="B1108" s="148"/>
      <c r="C1108" s="152">
        <v>0</v>
      </c>
      <c r="D1108" s="152">
        <v>0</v>
      </c>
      <c r="E1108" s="152">
        <v>0</v>
      </c>
      <c r="F1108" s="153">
        <v>0</v>
      </c>
      <c r="G1108" s="153">
        <v>0</v>
      </c>
      <c r="H1108" s="154">
        <v>0</v>
      </c>
    </row>
    <row r="1109" spans="1:8" ht="18" hidden="1" customHeight="1" outlineLevel="1">
      <c r="A1109" s="3" t="s">
        <v>220</v>
      </c>
      <c r="B1109" s="148"/>
      <c r="C1109" s="149">
        <v>0</v>
      </c>
      <c r="D1109" s="149">
        <v>0</v>
      </c>
      <c r="E1109" s="149">
        <v>0</v>
      </c>
      <c r="F1109" s="150">
        <v>0</v>
      </c>
      <c r="G1109" s="150">
        <v>0</v>
      </c>
      <c r="H1109" s="151">
        <v>0</v>
      </c>
    </row>
    <row r="1110" spans="1:8" ht="18" customHeight="1" collapsed="1">
      <c r="A1110" s="3"/>
      <c r="B1110" s="148" t="s">
        <v>451</v>
      </c>
      <c r="C1110" s="152">
        <f t="shared" ref="C1110:H1110" si="43">SUM(C1086:C1109)</f>
        <v>0</v>
      </c>
      <c r="D1110" s="152">
        <f t="shared" si="43"/>
        <v>0</v>
      </c>
      <c r="E1110" s="152">
        <f t="shared" si="43"/>
        <v>0</v>
      </c>
      <c r="F1110" s="153">
        <f t="shared" si="43"/>
        <v>0</v>
      </c>
      <c r="G1110" s="153">
        <f t="shared" si="43"/>
        <v>0</v>
      </c>
      <c r="H1110" s="154">
        <f t="shared" si="43"/>
        <v>0</v>
      </c>
    </row>
    <row r="1111" spans="1:8" ht="18" hidden="1" customHeight="1" outlineLevel="1">
      <c r="A1111" s="3" t="s">
        <v>273</v>
      </c>
      <c r="B1111" s="148"/>
      <c r="C1111" s="152">
        <v>0</v>
      </c>
      <c r="D1111" s="152">
        <v>0</v>
      </c>
      <c r="E1111" s="152">
        <v>0</v>
      </c>
      <c r="F1111" s="153">
        <v>0</v>
      </c>
      <c r="G1111" s="153">
        <v>0</v>
      </c>
      <c r="H1111" s="154">
        <v>0</v>
      </c>
    </row>
    <row r="1112" spans="1:8" ht="18" hidden="1" customHeight="1" outlineLevel="1">
      <c r="A1112" s="3" t="s">
        <v>203</v>
      </c>
      <c r="B1112" s="148"/>
      <c r="C1112" s="152">
        <v>0</v>
      </c>
      <c r="D1112" s="152">
        <v>0</v>
      </c>
      <c r="E1112" s="152">
        <v>0</v>
      </c>
      <c r="F1112" s="153">
        <v>0</v>
      </c>
      <c r="G1112" s="153">
        <v>0</v>
      </c>
      <c r="H1112" s="154">
        <v>0</v>
      </c>
    </row>
    <row r="1113" spans="1:8" ht="18" hidden="1" customHeight="1" outlineLevel="1">
      <c r="A1113" s="3" t="s">
        <v>204</v>
      </c>
      <c r="B1113" s="148"/>
      <c r="C1113" s="152">
        <v>0</v>
      </c>
      <c r="D1113" s="152">
        <v>0</v>
      </c>
      <c r="E1113" s="152">
        <v>0</v>
      </c>
      <c r="F1113" s="153">
        <v>0</v>
      </c>
      <c r="G1113" s="153">
        <v>0</v>
      </c>
      <c r="H1113" s="154">
        <v>0</v>
      </c>
    </row>
    <row r="1114" spans="1:8" ht="18" hidden="1" customHeight="1" outlineLevel="1">
      <c r="A1114" s="3" t="s">
        <v>267</v>
      </c>
      <c r="B1114" s="148"/>
      <c r="C1114" s="152">
        <v>0</v>
      </c>
      <c r="D1114" s="152">
        <v>0</v>
      </c>
      <c r="E1114" s="152">
        <v>0</v>
      </c>
      <c r="F1114" s="153">
        <v>0</v>
      </c>
      <c r="G1114" s="153">
        <v>0</v>
      </c>
      <c r="H1114" s="154">
        <v>0</v>
      </c>
    </row>
    <row r="1115" spans="1:8" ht="18" hidden="1" customHeight="1" outlineLevel="1">
      <c r="A1115" s="3" t="s">
        <v>274</v>
      </c>
      <c r="B1115" s="148"/>
      <c r="C1115" s="152">
        <v>0</v>
      </c>
      <c r="D1115" s="152">
        <v>0</v>
      </c>
      <c r="E1115" s="152">
        <v>0</v>
      </c>
      <c r="F1115" s="153">
        <v>0</v>
      </c>
      <c r="G1115" s="153">
        <v>0</v>
      </c>
      <c r="H1115" s="154">
        <v>0</v>
      </c>
    </row>
    <row r="1116" spans="1:8" ht="18" hidden="1" customHeight="1" outlineLevel="1">
      <c r="A1116" s="3" t="s">
        <v>275</v>
      </c>
      <c r="B1116" s="148"/>
      <c r="C1116" s="152">
        <v>0</v>
      </c>
      <c r="D1116" s="152">
        <v>0</v>
      </c>
      <c r="E1116" s="152">
        <v>0</v>
      </c>
      <c r="F1116" s="153">
        <v>0</v>
      </c>
      <c r="G1116" s="153">
        <v>0</v>
      </c>
      <c r="H1116" s="154">
        <v>0</v>
      </c>
    </row>
    <row r="1117" spans="1:8" ht="18" hidden="1" customHeight="1" outlineLevel="1">
      <c r="A1117" s="3" t="s">
        <v>205</v>
      </c>
      <c r="B1117" s="148"/>
      <c r="C1117" s="152">
        <v>0</v>
      </c>
      <c r="D1117" s="152">
        <v>0</v>
      </c>
      <c r="E1117" s="152">
        <v>0</v>
      </c>
      <c r="F1117" s="153">
        <v>0</v>
      </c>
      <c r="G1117" s="153">
        <v>0</v>
      </c>
      <c r="H1117" s="154">
        <v>0</v>
      </c>
    </row>
    <row r="1118" spans="1:8" ht="18" hidden="1" customHeight="1" outlineLevel="1">
      <c r="A1118" s="3" t="s">
        <v>206</v>
      </c>
      <c r="B1118" s="148"/>
      <c r="C1118" s="152">
        <v>0</v>
      </c>
      <c r="D1118" s="152">
        <v>0</v>
      </c>
      <c r="E1118" s="152">
        <v>0</v>
      </c>
      <c r="F1118" s="153">
        <v>0</v>
      </c>
      <c r="G1118" s="153">
        <v>0</v>
      </c>
      <c r="H1118" s="154">
        <v>0</v>
      </c>
    </row>
    <row r="1119" spans="1:8" ht="18" hidden="1" customHeight="1" outlineLevel="1">
      <c r="A1119" s="3" t="s">
        <v>268</v>
      </c>
      <c r="B1119" s="148"/>
      <c r="C1119" s="152">
        <v>0</v>
      </c>
      <c r="D1119" s="152">
        <v>0</v>
      </c>
      <c r="E1119" s="152">
        <v>0</v>
      </c>
      <c r="F1119" s="153">
        <v>0</v>
      </c>
      <c r="G1119" s="153">
        <v>0</v>
      </c>
      <c r="H1119" s="154">
        <v>0</v>
      </c>
    </row>
    <row r="1120" spans="1:8" ht="18" hidden="1" customHeight="1" outlineLevel="1">
      <c r="A1120" s="3" t="s">
        <v>207</v>
      </c>
      <c r="B1120" s="148"/>
      <c r="C1120" s="152">
        <v>0</v>
      </c>
      <c r="D1120" s="152">
        <v>1</v>
      </c>
      <c r="E1120" s="152">
        <v>0</v>
      </c>
      <c r="F1120" s="153">
        <v>0</v>
      </c>
      <c r="G1120" s="153">
        <v>48506</v>
      </c>
      <c r="H1120" s="154">
        <v>0</v>
      </c>
    </row>
    <row r="1121" spans="1:8" ht="18" hidden="1" customHeight="1" outlineLevel="1">
      <c r="A1121" s="3" t="s">
        <v>270</v>
      </c>
      <c r="B1121" s="148"/>
      <c r="C1121" s="152">
        <v>0</v>
      </c>
      <c r="D1121" s="152">
        <v>0</v>
      </c>
      <c r="E1121" s="152">
        <v>0</v>
      </c>
      <c r="F1121" s="153">
        <v>0</v>
      </c>
      <c r="G1121" s="153">
        <v>0</v>
      </c>
      <c r="H1121" s="154">
        <v>0</v>
      </c>
    </row>
    <row r="1122" spans="1:8" ht="18" hidden="1" customHeight="1" outlineLevel="1">
      <c r="A1122" s="3" t="s">
        <v>208</v>
      </c>
      <c r="B1122" s="148"/>
      <c r="C1122" s="152">
        <v>0</v>
      </c>
      <c r="D1122" s="152">
        <v>0</v>
      </c>
      <c r="E1122" s="152">
        <v>0</v>
      </c>
      <c r="F1122" s="153">
        <v>0</v>
      </c>
      <c r="G1122" s="153">
        <v>0</v>
      </c>
      <c r="H1122" s="154">
        <v>0</v>
      </c>
    </row>
    <row r="1123" spans="1:8" ht="18" hidden="1" customHeight="1" outlineLevel="1">
      <c r="A1123" s="3" t="s">
        <v>209</v>
      </c>
      <c r="B1123" s="148"/>
      <c r="C1123" s="152">
        <v>0</v>
      </c>
      <c r="D1123" s="152">
        <v>0</v>
      </c>
      <c r="E1123" s="152">
        <v>0</v>
      </c>
      <c r="F1123" s="153">
        <v>0</v>
      </c>
      <c r="G1123" s="153">
        <v>0</v>
      </c>
      <c r="H1123" s="154">
        <v>0</v>
      </c>
    </row>
    <row r="1124" spans="1:8" ht="18" hidden="1" customHeight="1" outlineLevel="1">
      <c r="A1124" s="3" t="s">
        <v>454</v>
      </c>
      <c r="B1124" s="148"/>
      <c r="C1124" s="152">
        <v>0</v>
      </c>
      <c r="D1124" s="152">
        <v>0</v>
      </c>
      <c r="E1124" s="152">
        <v>0</v>
      </c>
      <c r="F1124" s="153">
        <v>0</v>
      </c>
      <c r="G1124" s="153">
        <v>0</v>
      </c>
      <c r="H1124" s="154">
        <v>0</v>
      </c>
    </row>
    <row r="1125" spans="1:8" ht="18" hidden="1" customHeight="1" outlineLevel="1">
      <c r="A1125" s="3" t="s">
        <v>211</v>
      </c>
      <c r="B1125" s="148"/>
      <c r="C1125" s="152">
        <v>0</v>
      </c>
      <c r="D1125" s="152">
        <v>0</v>
      </c>
      <c r="E1125" s="152">
        <v>0</v>
      </c>
      <c r="F1125" s="153">
        <v>0</v>
      </c>
      <c r="G1125" s="153">
        <v>0</v>
      </c>
      <c r="H1125" s="154">
        <v>0</v>
      </c>
    </row>
    <row r="1126" spans="1:8" ht="18" hidden="1" customHeight="1" outlineLevel="1">
      <c r="A1126" s="3" t="s">
        <v>212</v>
      </c>
      <c r="B1126" s="148"/>
      <c r="C1126" s="152">
        <v>0</v>
      </c>
      <c r="D1126" s="152">
        <v>0</v>
      </c>
      <c r="E1126" s="152">
        <v>0</v>
      </c>
      <c r="F1126" s="153">
        <v>0</v>
      </c>
      <c r="G1126" s="153">
        <v>0</v>
      </c>
      <c r="H1126" s="154">
        <v>0</v>
      </c>
    </row>
    <row r="1127" spans="1:8" ht="18" hidden="1" customHeight="1" outlineLevel="1">
      <c r="A1127" s="3" t="s">
        <v>213</v>
      </c>
      <c r="B1127" s="148"/>
      <c r="C1127" s="152">
        <v>0</v>
      </c>
      <c r="D1127" s="152">
        <v>0</v>
      </c>
      <c r="E1127" s="152">
        <v>0</v>
      </c>
      <c r="F1127" s="153">
        <v>0</v>
      </c>
      <c r="G1127" s="153">
        <v>0</v>
      </c>
      <c r="H1127" s="154">
        <v>0</v>
      </c>
    </row>
    <row r="1128" spans="1:8" ht="18" hidden="1" customHeight="1" outlineLevel="1">
      <c r="A1128" s="3" t="s">
        <v>214</v>
      </c>
      <c r="B1128" s="148"/>
      <c r="C1128" s="152">
        <v>0</v>
      </c>
      <c r="D1128" s="152">
        <v>0</v>
      </c>
      <c r="E1128" s="152">
        <v>0</v>
      </c>
      <c r="F1128" s="153">
        <v>0</v>
      </c>
      <c r="G1128" s="153">
        <v>0</v>
      </c>
      <c r="H1128" s="154">
        <v>0</v>
      </c>
    </row>
    <row r="1129" spans="1:8" ht="18" hidden="1" customHeight="1" outlineLevel="1">
      <c r="A1129" s="3" t="s">
        <v>269</v>
      </c>
      <c r="B1129" s="148"/>
      <c r="C1129" s="152">
        <v>0</v>
      </c>
      <c r="D1129" s="152">
        <v>0</v>
      </c>
      <c r="E1129" s="152">
        <v>0</v>
      </c>
      <c r="F1129" s="153">
        <v>0</v>
      </c>
      <c r="G1129" s="153">
        <v>0</v>
      </c>
      <c r="H1129" s="154">
        <v>0</v>
      </c>
    </row>
    <row r="1130" spans="1:8" ht="18" hidden="1" customHeight="1" outlineLevel="1">
      <c r="A1130" s="3" t="s">
        <v>455</v>
      </c>
      <c r="B1130" s="148"/>
      <c r="C1130" s="152">
        <v>0</v>
      </c>
      <c r="D1130" s="152">
        <v>0</v>
      </c>
      <c r="E1130" s="152">
        <v>0</v>
      </c>
      <c r="F1130" s="153">
        <v>0</v>
      </c>
      <c r="G1130" s="153">
        <v>0</v>
      </c>
      <c r="H1130" s="154">
        <v>0</v>
      </c>
    </row>
    <row r="1131" spans="1:8" ht="18" hidden="1" customHeight="1" outlineLevel="1">
      <c r="A1131" s="3" t="s">
        <v>217</v>
      </c>
      <c r="B1131" s="148"/>
      <c r="C1131" s="152">
        <v>0</v>
      </c>
      <c r="D1131" s="152">
        <v>0</v>
      </c>
      <c r="E1131" s="152">
        <v>0</v>
      </c>
      <c r="F1131" s="153">
        <v>0</v>
      </c>
      <c r="G1131" s="153">
        <v>0</v>
      </c>
      <c r="H1131" s="154">
        <v>0</v>
      </c>
    </row>
    <row r="1132" spans="1:8" ht="18" hidden="1" customHeight="1" outlineLevel="1">
      <c r="A1132" s="3" t="s">
        <v>218</v>
      </c>
      <c r="B1132" s="148"/>
      <c r="C1132" s="152">
        <v>0</v>
      </c>
      <c r="D1132" s="152">
        <v>0</v>
      </c>
      <c r="E1132" s="152">
        <v>0</v>
      </c>
      <c r="F1132" s="153">
        <v>0</v>
      </c>
      <c r="G1132" s="153">
        <v>0</v>
      </c>
      <c r="H1132" s="154">
        <v>0</v>
      </c>
    </row>
    <row r="1133" spans="1:8" ht="18" hidden="1" customHeight="1" outlineLevel="1">
      <c r="A1133" s="3" t="s">
        <v>219</v>
      </c>
      <c r="B1133" s="148"/>
      <c r="C1133" s="152">
        <v>0</v>
      </c>
      <c r="D1133" s="152">
        <v>0</v>
      </c>
      <c r="E1133" s="152">
        <v>0</v>
      </c>
      <c r="F1133" s="153">
        <v>0</v>
      </c>
      <c r="G1133" s="153">
        <v>0</v>
      </c>
      <c r="H1133" s="154">
        <v>0</v>
      </c>
    </row>
    <row r="1134" spans="1:8" ht="18" hidden="1" customHeight="1" outlineLevel="1">
      <c r="A1134" s="3" t="s">
        <v>220</v>
      </c>
      <c r="B1134" s="148"/>
      <c r="C1134" s="152">
        <v>0</v>
      </c>
      <c r="D1134" s="152">
        <v>0</v>
      </c>
      <c r="E1134" s="152">
        <v>0</v>
      </c>
      <c r="F1134" s="153">
        <v>0</v>
      </c>
      <c r="G1134" s="153">
        <v>0</v>
      </c>
      <c r="H1134" s="154">
        <v>0</v>
      </c>
    </row>
    <row r="1135" spans="1:8" ht="18" customHeight="1" collapsed="1">
      <c r="A1135" s="3"/>
      <c r="B1135" s="148" t="s">
        <v>393</v>
      </c>
      <c r="C1135" s="152">
        <f>SUM(C1111:C1134)</f>
        <v>0</v>
      </c>
      <c r="D1135" s="152">
        <f t="shared" ref="D1135:F1135" si="44">SUM(D1111:D1134)</f>
        <v>1</v>
      </c>
      <c r="E1135" s="152">
        <f t="shared" si="44"/>
        <v>0</v>
      </c>
      <c r="F1135" s="152">
        <f t="shared" si="44"/>
        <v>0</v>
      </c>
      <c r="G1135" s="152">
        <f>SUM(G1111:G1134)</f>
        <v>48506</v>
      </c>
      <c r="H1135" s="152">
        <f>SUM(H1111:H1134)</f>
        <v>0</v>
      </c>
    </row>
    <row r="1136" spans="1:8" ht="18" hidden="1" customHeight="1" outlineLevel="1">
      <c r="A1136" s="3" t="s">
        <v>273</v>
      </c>
      <c r="B1136" s="148"/>
      <c r="C1136" s="152">
        <v>0</v>
      </c>
      <c r="D1136" s="152">
        <v>0</v>
      </c>
      <c r="E1136" s="152">
        <v>0</v>
      </c>
      <c r="F1136" s="153">
        <v>0</v>
      </c>
      <c r="G1136" s="153">
        <v>0</v>
      </c>
      <c r="H1136" s="154">
        <v>0</v>
      </c>
    </row>
    <row r="1137" spans="1:8" ht="18" hidden="1" customHeight="1" outlineLevel="1">
      <c r="A1137" s="3" t="s">
        <v>203</v>
      </c>
      <c r="B1137" s="148"/>
      <c r="C1137" s="152">
        <v>0</v>
      </c>
      <c r="D1137" s="152">
        <v>0</v>
      </c>
      <c r="E1137" s="152">
        <v>0</v>
      </c>
      <c r="F1137" s="153">
        <v>0</v>
      </c>
      <c r="G1137" s="153">
        <v>0</v>
      </c>
      <c r="H1137" s="154">
        <v>0</v>
      </c>
    </row>
    <row r="1138" spans="1:8" ht="18" hidden="1" customHeight="1" outlineLevel="1">
      <c r="A1138" s="3" t="s">
        <v>204</v>
      </c>
      <c r="B1138" s="148"/>
      <c r="C1138" s="152">
        <v>0</v>
      </c>
      <c r="D1138" s="152">
        <v>0</v>
      </c>
      <c r="E1138" s="152">
        <v>0</v>
      </c>
      <c r="F1138" s="153">
        <v>0</v>
      </c>
      <c r="G1138" s="153">
        <v>0</v>
      </c>
      <c r="H1138" s="154">
        <v>0</v>
      </c>
    </row>
    <row r="1139" spans="1:8" ht="18" hidden="1" customHeight="1" outlineLevel="1">
      <c r="A1139" s="3" t="s">
        <v>267</v>
      </c>
      <c r="B1139" s="148"/>
      <c r="C1139" s="152">
        <v>0</v>
      </c>
      <c r="D1139" s="152">
        <v>0</v>
      </c>
      <c r="E1139" s="152">
        <v>0</v>
      </c>
      <c r="F1139" s="153">
        <v>0</v>
      </c>
      <c r="G1139" s="153">
        <v>0</v>
      </c>
      <c r="H1139" s="154">
        <v>0</v>
      </c>
    </row>
    <row r="1140" spans="1:8" ht="18" hidden="1" customHeight="1" outlineLevel="1">
      <c r="A1140" s="3" t="s">
        <v>274</v>
      </c>
      <c r="B1140" s="148"/>
      <c r="C1140" s="152">
        <v>0</v>
      </c>
      <c r="D1140" s="152">
        <v>0</v>
      </c>
      <c r="E1140" s="152">
        <v>0</v>
      </c>
      <c r="F1140" s="153">
        <v>0</v>
      </c>
      <c r="G1140" s="153">
        <v>0</v>
      </c>
      <c r="H1140" s="154">
        <v>0</v>
      </c>
    </row>
    <row r="1141" spans="1:8" ht="18" hidden="1" customHeight="1" outlineLevel="1">
      <c r="A1141" s="3" t="s">
        <v>275</v>
      </c>
      <c r="B1141" s="148"/>
      <c r="C1141" s="152">
        <v>0</v>
      </c>
      <c r="D1141" s="152">
        <v>0</v>
      </c>
      <c r="E1141" s="152">
        <v>0</v>
      </c>
      <c r="F1141" s="153">
        <v>0</v>
      </c>
      <c r="G1141" s="153">
        <v>0</v>
      </c>
      <c r="H1141" s="154">
        <v>0</v>
      </c>
    </row>
    <row r="1142" spans="1:8" ht="18" hidden="1" customHeight="1" outlineLevel="1">
      <c r="A1142" s="3" t="s">
        <v>205</v>
      </c>
      <c r="B1142" s="148"/>
      <c r="C1142" s="152">
        <v>0</v>
      </c>
      <c r="D1142" s="152">
        <v>0</v>
      </c>
      <c r="E1142" s="152">
        <v>0</v>
      </c>
      <c r="F1142" s="153">
        <v>0</v>
      </c>
      <c r="G1142" s="153">
        <v>0</v>
      </c>
      <c r="H1142" s="154">
        <v>0</v>
      </c>
    </row>
    <row r="1143" spans="1:8" ht="18" hidden="1" customHeight="1" outlineLevel="1">
      <c r="A1143" s="3" t="s">
        <v>206</v>
      </c>
      <c r="B1143" s="148"/>
      <c r="C1143" s="152">
        <v>0</v>
      </c>
      <c r="D1143" s="152">
        <v>0</v>
      </c>
      <c r="E1143" s="152">
        <v>0</v>
      </c>
      <c r="F1143" s="153">
        <v>0</v>
      </c>
      <c r="G1143" s="153">
        <v>0</v>
      </c>
      <c r="H1143" s="154">
        <v>0</v>
      </c>
    </row>
    <row r="1144" spans="1:8" ht="18" hidden="1" customHeight="1" outlineLevel="1">
      <c r="A1144" s="3" t="s">
        <v>268</v>
      </c>
      <c r="B1144" s="148"/>
      <c r="C1144" s="152">
        <v>0</v>
      </c>
      <c r="D1144" s="152">
        <v>0</v>
      </c>
      <c r="E1144" s="152">
        <v>0</v>
      </c>
      <c r="F1144" s="153">
        <v>0</v>
      </c>
      <c r="G1144" s="153">
        <v>0</v>
      </c>
      <c r="H1144" s="154">
        <v>0</v>
      </c>
    </row>
    <row r="1145" spans="1:8" ht="18" hidden="1" customHeight="1" outlineLevel="1">
      <c r="A1145" s="3" t="s">
        <v>207</v>
      </c>
      <c r="B1145" s="148"/>
      <c r="C1145" s="152">
        <v>0</v>
      </c>
      <c r="D1145" s="152">
        <v>0</v>
      </c>
      <c r="E1145" s="152">
        <v>0</v>
      </c>
      <c r="F1145" s="153">
        <v>0</v>
      </c>
      <c r="G1145" s="153">
        <v>0</v>
      </c>
      <c r="H1145" s="154">
        <v>0</v>
      </c>
    </row>
    <row r="1146" spans="1:8" ht="18" hidden="1" customHeight="1" outlineLevel="1">
      <c r="A1146" s="3" t="s">
        <v>270</v>
      </c>
      <c r="B1146" s="148"/>
      <c r="C1146" s="152">
        <v>0</v>
      </c>
      <c r="D1146" s="152">
        <v>0</v>
      </c>
      <c r="E1146" s="152">
        <v>0</v>
      </c>
      <c r="F1146" s="153">
        <v>0</v>
      </c>
      <c r="G1146" s="153">
        <v>0</v>
      </c>
      <c r="H1146" s="154">
        <v>0</v>
      </c>
    </row>
    <row r="1147" spans="1:8" ht="18" hidden="1" customHeight="1" outlineLevel="1">
      <c r="A1147" s="3" t="s">
        <v>208</v>
      </c>
      <c r="B1147" s="148"/>
      <c r="C1147" s="152">
        <v>0</v>
      </c>
      <c r="D1147" s="152">
        <v>0</v>
      </c>
      <c r="E1147" s="152">
        <v>0</v>
      </c>
      <c r="F1147" s="153">
        <v>0</v>
      </c>
      <c r="G1147" s="153">
        <v>0</v>
      </c>
      <c r="H1147" s="154">
        <v>0</v>
      </c>
    </row>
    <row r="1148" spans="1:8" ht="18" hidden="1" customHeight="1" outlineLevel="1">
      <c r="A1148" s="3" t="s">
        <v>209</v>
      </c>
      <c r="B1148" s="148"/>
      <c r="C1148" s="152">
        <v>0</v>
      </c>
      <c r="D1148" s="152">
        <v>0</v>
      </c>
      <c r="E1148" s="152">
        <v>0</v>
      </c>
      <c r="F1148" s="153">
        <v>0</v>
      </c>
      <c r="G1148" s="153">
        <v>0</v>
      </c>
      <c r="H1148" s="154">
        <v>0</v>
      </c>
    </row>
    <row r="1149" spans="1:8" ht="18" hidden="1" customHeight="1" outlineLevel="1">
      <c r="A1149" s="3" t="s">
        <v>454</v>
      </c>
      <c r="B1149" s="148"/>
      <c r="C1149" s="152">
        <v>0</v>
      </c>
      <c r="D1149" s="152">
        <v>0</v>
      </c>
      <c r="E1149" s="152">
        <v>0</v>
      </c>
      <c r="F1149" s="153">
        <v>0</v>
      </c>
      <c r="G1149" s="153">
        <v>0</v>
      </c>
      <c r="H1149" s="154">
        <v>0</v>
      </c>
    </row>
    <row r="1150" spans="1:8" ht="18" hidden="1" customHeight="1" outlineLevel="1">
      <c r="A1150" s="3" t="s">
        <v>211</v>
      </c>
      <c r="B1150" s="148"/>
      <c r="C1150" s="152">
        <v>0</v>
      </c>
      <c r="D1150" s="152">
        <v>0</v>
      </c>
      <c r="E1150" s="152">
        <v>0</v>
      </c>
      <c r="F1150" s="153">
        <v>0</v>
      </c>
      <c r="G1150" s="153">
        <v>0</v>
      </c>
      <c r="H1150" s="154">
        <v>0</v>
      </c>
    </row>
    <row r="1151" spans="1:8" ht="18" hidden="1" customHeight="1" outlineLevel="1">
      <c r="A1151" s="3" t="s">
        <v>212</v>
      </c>
      <c r="B1151" s="148"/>
      <c r="C1151" s="152">
        <v>0</v>
      </c>
      <c r="D1151" s="152">
        <v>0</v>
      </c>
      <c r="E1151" s="152">
        <v>0</v>
      </c>
      <c r="F1151" s="153">
        <v>0</v>
      </c>
      <c r="G1151" s="153">
        <v>0</v>
      </c>
      <c r="H1151" s="154">
        <v>0</v>
      </c>
    </row>
    <row r="1152" spans="1:8" ht="18" hidden="1" customHeight="1" outlineLevel="1">
      <c r="A1152" s="3" t="s">
        <v>213</v>
      </c>
      <c r="B1152" s="148"/>
      <c r="C1152" s="152">
        <v>0</v>
      </c>
      <c r="D1152" s="152">
        <v>0</v>
      </c>
      <c r="E1152" s="152">
        <v>0</v>
      </c>
      <c r="F1152" s="153">
        <v>0</v>
      </c>
      <c r="G1152" s="153">
        <v>0</v>
      </c>
      <c r="H1152" s="154">
        <v>0</v>
      </c>
    </row>
    <row r="1153" spans="1:8" ht="18" hidden="1" customHeight="1" outlineLevel="1">
      <c r="A1153" s="3" t="s">
        <v>214</v>
      </c>
      <c r="B1153" s="148"/>
      <c r="C1153" s="152">
        <v>0</v>
      </c>
      <c r="D1153" s="152">
        <v>0</v>
      </c>
      <c r="E1153" s="152">
        <v>0</v>
      </c>
      <c r="F1153" s="153">
        <v>0</v>
      </c>
      <c r="G1153" s="153">
        <v>0</v>
      </c>
      <c r="H1153" s="154">
        <v>0</v>
      </c>
    </row>
    <row r="1154" spans="1:8" ht="18" hidden="1" customHeight="1" outlineLevel="1">
      <c r="A1154" s="3" t="s">
        <v>269</v>
      </c>
      <c r="B1154" s="148"/>
      <c r="C1154" s="152">
        <v>0</v>
      </c>
      <c r="D1154" s="152">
        <v>0</v>
      </c>
      <c r="E1154" s="152">
        <v>0</v>
      </c>
      <c r="F1154" s="153">
        <v>0</v>
      </c>
      <c r="G1154" s="153">
        <v>0</v>
      </c>
      <c r="H1154" s="154">
        <v>0</v>
      </c>
    </row>
    <row r="1155" spans="1:8" ht="18" hidden="1" customHeight="1" outlineLevel="1">
      <c r="A1155" s="3" t="s">
        <v>455</v>
      </c>
      <c r="B1155" s="148"/>
      <c r="C1155" s="152">
        <v>0</v>
      </c>
      <c r="D1155" s="152">
        <v>0</v>
      </c>
      <c r="E1155" s="152">
        <v>0</v>
      </c>
      <c r="F1155" s="153">
        <v>0</v>
      </c>
      <c r="G1155" s="153">
        <v>0</v>
      </c>
      <c r="H1155" s="154">
        <v>0</v>
      </c>
    </row>
    <row r="1156" spans="1:8" ht="18" hidden="1" customHeight="1" outlineLevel="1">
      <c r="A1156" s="3" t="s">
        <v>217</v>
      </c>
      <c r="B1156" s="148"/>
      <c r="C1156" s="152">
        <v>0</v>
      </c>
      <c r="D1156" s="152">
        <v>0</v>
      </c>
      <c r="E1156" s="152">
        <v>0</v>
      </c>
      <c r="F1156" s="153">
        <v>0</v>
      </c>
      <c r="G1156" s="153">
        <v>0</v>
      </c>
      <c r="H1156" s="154">
        <v>0</v>
      </c>
    </row>
    <row r="1157" spans="1:8" ht="18" hidden="1" customHeight="1" outlineLevel="1">
      <c r="A1157" s="3" t="s">
        <v>218</v>
      </c>
      <c r="B1157" s="148"/>
      <c r="C1157" s="152">
        <v>0</v>
      </c>
      <c r="D1157" s="152">
        <v>0</v>
      </c>
      <c r="E1157" s="152">
        <v>0</v>
      </c>
      <c r="F1157" s="153">
        <v>0</v>
      </c>
      <c r="G1157" s="153">
        <v>0</v>
      </c>
      <c r="H1157" s="154">
        <v>0</v>
      </c>
    </row>
    <row r="1158" spans="1:8" ht="18" hidden="1" customHeight="1" outlineLevel="1">
      <c r="A1158" s="3" t="s">
        <v>219</v>
      </c>
      <c r="B1158" s="148"/>
      <c r="C1158" s="152">
        <v>0</v>
      </c>
      <c r="D1158" s="152">
        <v>0</v>
      </c>
      <c r="E1158" s="152">
        <v>0</v>
      </c>
      <c r="F1158" s="153">
        <v>0</v>
      </c>
      <c r="G1158" s="153">
        <v>0</v>
      </c>
      <c r="H1158" s="154">
        <v>0</v>
      </c>
    </row>
    <row r="1159" spans="1:8" ht="18" hidden="1" customHeight="1" outlineLevel="1">
      <c r="A1159" s="3" t="s">
        <v>220</v>
      </c>
      <c r="B1159" s="148"/>
      <c r="C1159" s="149">
        <v>0</v>
      </c>
      <c r="D1159" s="149">
        <v>0</v>
      </c>
      <c r="E1159" s="149">
        <v>0</v>
      </c>
      <c r="F1159" s="150">
        <v>0</v>
      </c>
      <c r="G1159" s="150">
        <v>0</v>
      </c>
      <c r="H1159" s="151">
        <v>0</v>
      </c>
    </row>
    <row r="1160" spans="1:8" ht="18" customHeight="1" collapsed="1">
      <c r="A1160" s="3"/>
      <c r="B1160" s="148" t="s">
        <v>394</v>
      </c>
      <c r="C1160" s="152">
        <f t="shared" ref="C1160:H1160" si="45">SUM(C1136:C1159)</f>
        <v>0</v>
      </c>
      <c r="D1160" s="152">
        <f t="shared" si="45"/>
        <v>0</v>
      </c>
      <c r="E1160" s="152">
        <f t="shared" si="45"/>
        <v>0</v>
      </c>
      <c r="F1160" s="153">
        <f t="shared" si="45"/>
        <v>0</v>
      </c>
      <c r="G1160" s="153">
        <f t="shared" si="45"/>
        <v>0</v>
      </c>
      <c r="H1160" s="154">
        <f t="shared" si="45"/>
        <v>0</v>
      </c>
    </row>
    <row r="1161" spans="1:8" ht="18" hidden="1" customHeight="1" outlineLevel="1">
      <c r="A1161" s="3" t="s">
        <v>273</v>
      </c>
      <c r="B1161" s="148"/>
      <c r="C1161" s="149">
        <v>0</v>
      </c>
      <c r="D1161" s="149">
        <v>0</v>
      </c>
      <c r="E1161" s="149">
        <v>0</v>
      </c>
      <c r="F1161" s="150">
        <v>0</v>
      </c>
      <c r="G1161" s="150">
        <v>0</v>
      </c>
      <c r="H1161" s="151">
        <v>0</v>
      </c>
    </row>
    <row r="1162" spans="1:8" ht="18" hidden="1" customHeight="1" outlineLevel="1">
      <c r="A1162" s="3" t="s">
        <v>203</v>
      </c>
      <c r="B1162" s="148"/>
      <c r="C1162" s="149">
        <v>0</v>
      </c>
      <c r="D1162" s="149">
        <v>0</v>
      </c>
      <c r="E1162" s="149">
        <v>0</v>
      </c>
      <c r="F1162" s="150">
        <v>0</v>
      </c>
      <c r="G1162" s="150">
        <v>0</v>
      </c>
      <c r="H1162" s="151">
        <v>0</v>
      </c>
    </row>
    <row r="1163" spans="1:8" ht="18" hidden="1" customHeight="1" outlineLevel="1">
      <c r="A1163" s="3" t="s">
        <v>204</v>
      </c>
      <c r="B1163" s="148"/>
      <c r="C1163" s="149">
        <v>1</v>
      </c>
      <c r="D1163" s="149">
        <v>1</v>
      </c>
      <c r="E1163" s="149">
        <v>0</v>
      </c>
      <c r="F1163" s="150">
        <v>15000</v>
      </c>
      <c r="G1163" s="150">
        <v>-540.88</v>
      </c>
      <c r="H1163" s="151">
        <v>0</v>
      </c>
    </row>
    <row r="1164" spans="1:8" ht="18" hidden="1" customHeight="1" outlineLevel="1">
      <c r="A1164" s="3" t="s">
        <v>267</v>
      </c>
      <c r="B1164" s="148"/>
      <c r="C1164" s="149">
        <v>0</v>
      </c>
      <c r="D1164" s="149">
        <v>0</v>
      </c>
      <c r="E1164" s="149">
        <v>0</v>
      </c>
      <c r="F1164" s="150">
        <v>0</v>
      </c>
      <c r="G1164" s="150">
        <v>0</v>
      </c>
      <c r="H1164" s="151">
        <v>0</v>
      </c>
    </row>
    <row r="1165" spans="1:8" ht="18" hidden="1" customHeight="1" outlineLevel="1">
      <c r="A1165" s="3" t="s">
        <v>274</v>
      </c>
      <c r="B1165" s="148"/>
      <c r="C1165" s="149">
        <v>0</v>
      </c>
      <c r="D1165" s="149">
        <v>0</v>
      </c>
      <c r="E1165" s="149">
        <v>0</v>
      </c>
      <c r="F1165" s="150">
        <v>0</v>
      </c>
      <c r="G1165" s="150">
        <v>0</v>
      </c>
      <c r="H1165" s="151">
        <v>0</v>
      </c>
    </row>
    <row r="1166" spans="1:8" ht="18" hidden="1" customHeight="1" outlineLevel="1">
      <c r="A1166" s="3" t="s">
        <v>275</v>
      </c>
      <c r="B1166" s="148"/>
      <c r="C1166" s="149">
        <v>0</v>
      </c>
      <c r="D1166" s="149">
        <v>0</v>
      </c>
      <c r="E1166" s="149">
        <v>0</v>
      </c>
      <c r="F1166" s="150">
        <v>0</v>
      </c>
      <c r="G1166" s="150">
        <v>0</v>
      </c>
      <c r="H1166" s="151">
        <v>0</v>
      </c>
    </row>
    <row r="1167" spans="1:8" ht="18" hidden="1" customHeight="1" outlineLevel="1">
      <c r="A1167" s="3" t="s">
        <v>205</v>
      </c>
      <c r="B1167" s="148"/>
      <c r="C1167" s="149">
        <v>0</v>
      </c>
      <c r="D1167" s="149">
        <v>0</v>
      </c>
      <c r="E1167" s="149">
        <v>0</v>
      </c>
      <c r="F1167" s="150">
        <v>0</v>
      </c>
      <c r="G1167" s="150">
        <v>0</v>
      </c>
      <c r="H1167" s="151">
        <v>0</v>
      </c>
    </row>
    <row r="1168" spans="1:8" ht="18" hidden="1" customHeight="1" outlineLevel="1">
      <c r="A1168" s="3" t="s">
        <v>206</v>
      </c>
      <c r="B1168" s="148"/>
      <c r="C1168" s="149">
        <v>0</v>
      </c>
      <c r="D1168" s="149">
        <v>0</v>
      </c>
      <c r="E1168" s="149">
        <v>0</v>
      </c>
      <c r="F1168" s="150">
        <v>0</v>
      </c>
      <c r="G1168" s="150">
        <v>0</v>
      </c>
      <c r="H1168" s="151">
        <v>0</v>
      </c>
    </row>
    <row r="1169" spans="1:8" ht="18" hidden="1" customHeight="1" outlineLevel="1">
      <c r="A1169" s="3" t="s">
        <v>268</v>
      </c>
      <c r="B1169" s="148"/>
      <c r="C1169" s="149">
        <v>0</v>
      </c>
      <c r="D1169" s="149">
        <v>0</v>
      </c>
      <c r="E1169" s="149">
        <v>0</v>
      </c>
      <c r="F1169" s="150">
        <v>0</v>
      </c>
      <c r="G1169" s="150">
        <v>0</v>
      </c>
      <c r="H1169" s="151">
        <v>0</v>
      </c>
    </row>
    <row r="1170" spans="1:8" ht="18" hidden="1" customHeight="1" outlineLevel="1">
      <c r="A1170" s="3" t="s">
        <v>207</v>
      </c>
      <c r="B1170" s="148"/>
      <c r="C1170" s="149">
        <v>0</v>
      </c>
      <c r="D1170" s="149">
        <v>1</v>
      </c>
      <c r="E1170" s="149">
        <v>0</v>
      </c>
      <c r="F1170" s="150">
        <v>97500</v>
      </c>
      <c r="G1170" s="150">
        <v>656</v>
      </c>
      <c r="H1170" s="151">
        <v>0</v>
      </c>
    </row>
    <row r="1171" spans="1:8" ht="18" hidden="1" customHeight="1" outlineLevel="1">
      <c r="A1171" s="3" t="s">
        <v>270</v>
      </c>
      <c r="B1171" s="148"/>
      <c r="C1171" s="149">
        <v>0</v>
      </c>
      <c r="D1171" s="149">
        <v>0</v>
      </c>
      <c r="E1171" s="149">
        <v>0</v>
      </c>
      <c r="F1171" s="150">
        <v>0</v>
      </c>
      <c r="G1171" s="150">
        <v>0</v>
      </c>
      <c r="H1171" s="151">
        <v>0</v>
      </c>
    </row>
    <row r="1172" spans="1:8" ht="18" hidden="1" customHeight="1" outlineLevel="1">
      <c r="A1172" s="3" t="s">
        <v>208</v>
      </c>
      <c r="B1172" s="148"/>
      <c r="C1172" s="149">
        <v>0</v>
      </c>
      <c r="D1172" s="149">
        <v>0</v>
      </c>
      <c r="E1172" s="149">
        <v>0</v>
      </c>
      <c r="F1172" s="150">
        <v>0</v>
      </c>
      <c r="G1172" s="150">
        <v>0</v>
      </c>
      <c r="H1172" s="151">
        <v>0</v>
      </c>
    </row>
    <row r="1173" spans="1:8" ht="18" hidden="1" customHeight="1" outlineLevel="1">
      <c r="A1173" s="3" t="s">
        <v>209</v>
      </c>
      <c r="B1173" s="148"/>
      <c r="C1173" s="149">
        <v>0</v>
      </c>
      <c r="D1173" s="149">
        <v>0</v>
      </c>
      <c r="E1173" s="149">
        <v>0</v>
      </c>
      <c r="F1173" s="150">
        <v>0</v>
      </c>
      <c r="G1173" s="150">
        <v>0</v>
      </c>
      <c r="H1173" s="151">
        <v>0</v>
      </c>
    </row>
    <row r="1174" spans="1:8" ht="18" hidden="1" customHeight="1" outlineLevel="1">
      <c r="A1174" s="3" t="s">
        <v>454</v>
      </c>
      <c r="B1174" s="148"/>
      <c r="C1174" s="149">
        <v>0</v>
      </c>
      <c r="D1174" s="149">
        <v>0</v>
      </c>
      <c r="E1174" s="149">
        <v>0</v>
      </c>
      <c r="F1174" s="150">
        <v>0</v>
      </c>
      <c r="G1174" s="150">
        <v>0</v>
      </c>
      <c r="H1174" s="151">
        <v>0</v>
      </c>
    </row>
    <row r="1175" spans="1:8" ht="18" hidden="1" customHeight="1" outlineLevel="1">
      <c r="A1175" s="3" t="s">
        <v>211</v>
      </c>
      <c r="B1175" s="148"/>
      <c r="C1175" s="149">
        <v>0</v>
      </c>
      <c r="D1175" s="149">
        <v>0</v>
      </c>
      <c r="E1175" s="149">
        <v>0</v>
      </c>
      <c r="F1175" s="150">
        <v>0</v>
      </c>
      <c r="G1175" s="150">
        <v>0</v>
      </c>
      <c r="H1175" s="151">
        <v>0</v>
      </c>
    </row>
    <row r="1176" spans="1:8" ht="18" hidden="1" customHeight="1" outlineLevel="1">
      <c r="A1176" s="3" t="s">
        <v>212</v>
      </c>
      <c r="B1176" s="148"/>
      <c r="C1176" s="149">
        <v>0</v>
      </c>
      <c r="D1176" s="149">
        <v>0</v>
      </c>
      <c r="E1176" s="149">
        <v>0</v>
      </c>
      <c r="F1176" s="150">
        <v>0</v>
      </c>
      <c r="G1176" s="150">
        <v>0</v>
      </c>
      <c r="H1176" s="151">
        <v>0</v>
      </c>
    </row>
    <row r="1177" spans="1:8" ht="18" hidden="1" customHeight="1" outlineLevel="1">
      <c r="A1177" s="3" t="s">
        <v>213</v>
      </c>
      <c r="B1177" s="148"/>
      <c r="C1177" s="149">
        <v>0</v>
      </c>
      <c r="D1177" s="149">
        <v>0</v>
      </c>
      <c r="E1177" s="149">
        <v>0</v>
      </c>
      <c r="F1177" s="150">
        <v>0</v>
      </c>
      <c r="G1177" s="150">
        <v>0</v>
      </c>
      <c r="H1177" s="151">
        <v>0</v>
      </c>
    </row>
    <row r="1178" spans="1:8" ht="18" hidden="1" customHeight="1" outlineLevel="1">
      <c r="A1178" s="3" t="s">
        <v>214</v>
      </c>
      <c r="B1178" s="148"/>
      <c r="C1178" s="149">
        <v>0</v>
      </c>
      <c r="D1178" s="149">
        <v>0</v>
      </c>
      <c r="E1178" s="149">
        <v>0</v>
      </c>
      <c r="F1178" s="150">
        <v>0</v>
      </c>
      <c r="G1178" s="150">
        <v>0</v>
      </c>
      <c r="H1178" s="151">
        <v>0</v>
      </c>
    </row>
    <row r="1179" spans="1:8" ht="18" hidden="1" customHeight="1" outlineLevel="1">
      <c r="A1179" s="3" t="s">
        <v>269</v>
      </c>
      <c r="B1179" s="148"/>
      <c r="C1179" s="149">
        <v>0</v>
      </c>
      <c r="D1179" s="149">
        <v>0</v>
      </c>
      <c r="E1179" s="149">
        <v>0</v>
      </c>
      <c r="F1179" s="150">
        <v>0</v>
      </c>
      <c r="G1179" s="150">
        <v>0</v>
      </c>
      <c r="H1179" s="151">
        <v>0</v>
      </c>
    </row>
    <row r="1180" spans="1:8" ht="18" hidden="1" customHeight="1" outlineLevel="1">
      <c r="A1180" s="3" t="s">
        <v>455</v>
      </c>
      <c r="B1180" s="148"/>
      <c r="C1180" s="149">
        <v>0</v>
      </c>
      <c r="D1180" s="149">
        <v>0</v>
      </c>
      <c r="E1180" s="149">
        <v>0</v>
      </c>
      <c r="F1180" s="150">
        <v>0</v>
      </c>
      <c r="G1180" s="150">
        <v>0</v>
      </c>
      <c r="H1180" s="151">
        <v>0</v>
      </c>
    </row>
    <row r="1181" spans="1:8" ht="18" hidden="1" customHeight="1" outlineLevel="1">
      <c r="A1181" s="3" t="s">
        <v>217</v>
      </c>
      <c r="B1181" s="148"/>
      <c r="C1181" s="149">
        <v>0</v>
      </c>
      <c r="D1181" s="149">
        <v>0</v>
      </c>
      <c r="E1181" s="149">
        <v>0</v>
      </c>
      <c r="F1181" s="150">
        <v>0</v>
      </c>
      <c r="G1181" s="150">
        <v>0</v>
      </c>
      <c r="H1181" s="151">
        <v>0</v>
      </c>
    </row>
    <row r="1182" spans="1:8" ht="18" hidden="1" customHeight="1" outlineLevel="1">
      <c r="A1182" s="3" t="s">
        <v>218</v>
      </c>
      <c r="B1182" s="148"/>
      <c r="C1182" s="149">
        <v>0</v>
      </c>
      <c r="D1182" s="149">
        <v>0</v>
      </c>
      <c r="E1182" s="149">
        <v>0</v>
      </c>
      <c r="F1182" s="150">
        <v>0</v>
      </c>
      <c r="G1182" s="150">
        <v>0</v>
      </c>
      <c r="H1182" s="151">
        <v>0</v>
      </c>
    </row>
    <row r="1183" spans="1:8" ht="18" hidden="1" customHeight="1" outlineLevel="1">
      <c r="A1183" s="3" t="s">
        <v>219</v>
      </c>
      <c r="B1183" s="148"/>
      <c r="C1183" s="149">
        <v>0</v>
      </c>
      <c r="D1183" s="149">
        <v>0</v>
      </c>
      <c r="E1183" s="149">
        <v>0</v>
      </c>
      <c r="F1183" s="150">
        <v>0</v>
      </c>
      <c r="G1183" s="150">
        <v>0</v>
      </c>
      <c r="H1183" s="151">
        <v>0</v>
      </c>
    </row>
    <row r="1184" spans="1:8" ht="18" hidden="1" customHeight="1" outlineLevel="1">
      <c r="A1184" s="3" t="s">
        <v>220</v>
      </c>
      <c r="B1184" s="148"/>
      <c r="C1184" s="149">
        <v>0</v>
      </c>
      <c r="D1184" s="149">
        <v>0</v>
      </c>
      <c r="E1184" s="149">
        <v>0</v>
      </c>
      <c r="F1184" s="150">
        <v>0</v>
      </c>
      <c r="G1184" s="150">
        <v>0</v>
      </c>
      <c r="H1184" s="151">
        <v>0</v>
      </c>
    </row>
    <row r="1185" spans="1:8" ht="18" customHeight="1" collapsed="1">
      <c r="A1185" s="3"/>
      <c r="B1185" s="148" t="s">
        <v>395</v>
      </c>
      <c r="C1185" s="152">
        <f t="shared" ref="C1185:H1185" si="46">SUM(C1161:C1184)</f>
        <v>1</v>
      </c>
      <c r="D1185" s="152">
        <f t="shared" si="46"/>
        <v>2</v>
      </c>
      <c r="E1185" s="152">
        <f t="shared" si="46"/>
        <v>0</v>
      </c>
      <c r="F1185" s="153">
        <f t="shared" si="46"/>
        <v>112500</v>
      </c>
      <c r="G1185" s="153">
        <f t="shared" si="46"/>
        <v>115.12</v>
      </c>
      <c r="H1185" s="154">
        <f t="shared" si="46"/>
        <v>0</v>
      </c>
    </row>
    <row r="1186" spans="1:8" ht="18" hidden="1" customHeight="1" outlineLevel="1">
      <c r="A1186" s="3" t="s">
        <v>273</v>
      </c>
      <c r="B1186" s="148"/>
      <c r="C1186" s="149">
        <v>0</v>
      </c>
      <c r="D1186" s="149">
        <v>0</v>
      </c>
      <c r="E1186" s="149">
        <v>0</v>
      </c>
      <c r="F1186" s="150">
        <v>0</v>
      </c>
      <c r="G1186" s="150">
        <v>0</v>
      </c>
      <c r="H1186" s="151">
        <v>0</v>
      </c>
    </row>
    <row r="1187" spans="1:8" ht="18" hidden="1" customHeight="1" outlineLevel="1">
      <c r="A1187" s="3" t="s">
        <v>203</v>
      </c>
      <c r="B1187" s="148"/>
      <c r="C1187" s="149">
        <v>12</v>
      </c>
      <c r="D1187" s="149">
        <v>8</v>
      </c>
      <c r="E1187" s="149">
        <v>0</v>
      </c>
      <c r="F1187" s="150">
        <v>117500</v>
      </c>
      <c r="G1187" s="150">
        <v>229260.95</v>
      </c>
      <c r="H1187" s="151">
        <v>0</v>
      </c>
    </row>
    <row r="1188" spans="1:8" ht="18" hidden="1" customHeight="1" outlineLevel="1">
      <c r="A1188" s="3" t="s">
        <v>204</v>
      </c>
      <c r="B1188" s="148"/>
      <c r="C1188" s="149">
        <v>0</v>
      </c>
      <c r="D1188" s="149">
        <v>0</v>
      </c>
      <c r="E1188" s="149">
        <v>0</v>
      </c>
      <c r="F1188" s="150">
        <v>0</v>
      </c>
      <c r="G1188" s="150">
        <v>0</v>
      </c>
      <c r="H1188" s="151">
        <v>0</v>
      </c>
    </row>
    <row r="1189" spans="1:8" ht="18" hidden="1" customHeight="1" outlineLevel="1">
      <c r="A1189" s="3" t="s">
        <v>267</v>
      </c>
      <c r="B1189" s="148"/>
      <c r="C1189" s="149">
        <v>0</v>
      </c>
      <c r="D1189" s="149">
        <v>0</v>
      </c>
      <c r="E1189" s="149">
        <v>0</v>
      </c>
      <c r="F1189" s="150">
        <v>0</v>
      </c>
      <c r="G1189" s="150">
        <v>0</v>
      </c>
      <c r="H1189" s="151">
        <v>0</v>
      </c>
    </row>
    <row r="1190" spans="1:8" ht="18" hidden="1" customHeight="1" outlineLevel="1">
      <c r="A1190" s="3" t="s">
        <v>274</v>
      </c>
      <c r="B1190" s="148"/>
      <c r="C1190" s="149">
        <v>0</v>
      </c>
      <c r="D1190" s="149">
        <v>0</v>
      </c>
      <c r="E1190" s="149">
        <v>0</v>
      </c>
      <c r="F1190" s="150">
        <v>0</v>
      </c>
      <c r="G1190" s="150">
        <v>0</v>
      </c>
      <c r="H1190" s="151">
        <v>0</v>
      </c>
    </row>
    <row r="1191" spans="1:8" ht="18" hidden="1" customHeight="1" outlineLevel="1">
      <c r="A1191" s="3" t="s">
        <v>275</v>
      </c>
      <c r="B1191" s="148"/>
      <c r="C1191" s="149">
        <v>0</v>
      </c>
      <c r="D1191" s="149">
        <v>0</v>
      </c>
      <c r="E1191" s="149">
        <v>0</v>
      </c>
      <c r="F1191" s="150">
        <v>0</v>
      </c>
      <c r="G1191" s="150">
        <v>0</v>
      </c>
      <c r="H1191" s="151">
        <v>0</v>
      </c>
    </row>
    <row r="1192" spans="1:8" ht="18" hidden="1" customHeight="1" outlineLevel="1">
      <c r="A1192" s="3" t="s">
        <v>205</v>
      </c>
      <c r="B1192" s="148"/>
      <c r="C1192" s="149">
        <v>0</v>
      </c>
      <c r="D1192" s="149">
        <v>0</v>
      </c>
      <c r="E1192" s="149">
        <v>0</v>
      </c>
      <c r="F1192" s="150">
        <v>0</v>
      </c>
      <c r="G1192" s="150">
        <v>0</v>
      </c>
      <c r="H1192" s="151">
        <v>0</v>
      </c>
    </row>
    <row r="1193" spans="1:8" ht="18" hidden="1" customHeight="1" outlineLevel="1">
      <c r="A1193" s="3" t="s">
        <v>206</v>
      </c>
      <c r="B1193" s="148"/>
      <c r="C1193" s="149">
        <v>0</v>
      </c>
      <c r="D1193" s="149">
        <v>0</v>
      </c>
      <c r="E1193" s="149">
        <v>0</v>
      </c>
      <c r="F1193" s="150">
        <v>0</v>
      </c>
      <c r="G1193" s="150">
        <v>0</v>
      </c>
      <c r="H1193" s="151">
        <v>0</v>
      </c>
    </row>
    <row r="1194" spans="1:8" ht="18" hidden="1" customHeight="1" outlineLevel="1">
      <c r="A1194" s="3" t="s">
        <v>268</v>
      </c>
      <c r="B1194" s="148"/>
      <c r="C1194" s="149">
        <v>0</v>
      </c>
      <c r="D1194" s="149">
        <v>0</v>
      </c>
      <c r="E1194" s="149">
        <v>0</v>
      </c>
      <c r="F1194" s="150">
        <v>0</v>
      </c>
      <c r="G1194" s="150">
        <v>0</v>
      </c>
      <c r="H1194" s="151">
        <v>0</v>
      </c>
    </row>
    <row r="1195" spans="1:8" ht="18" hidden="1" customHeight="1" outlineLevel="1">
      <c r="A1195" s="3" t="s">
        <v>207</v>
      </c>
      <c r="B1195" s="148"/>
      <c r="C1195" s="149">
        <v>6</v>
      </c>
      <c r="D1195" s="149">
        <v>5</v>
      </c>
      <c r="E1195" s="149">
        <v>0</v>
      </c>
      <c r="F1195" s="150">
        <v>-272053</v>
      </c>
      <c r="G1195" s="150">
        <v>18318</v>
      </c>
      <c r="H1195" s="151">
        <v>0</v>
      </c>
    </row>
    <row r="1196" spans="1:8" ht="18" hidden="1" customHeight="1" outlineLevel="1">
      <c r="A1196" s="3" t="s">
        <v>270</v>
      </c>
      <c r="B1196" s="148"/>
      <c r="C1196" s="149">
        <v>0</v>
      </c>
      <c r="D1196" s="149">
        <v>0</v>
      </c>
      <c r="E1196" s="149">
        <v>0</v>
      </c>
      <c r="F1196" s="150">
        <v>0</v>
      </c>
      <c r="G1196" s="150">
        <v>0</v>
      </c>
      <c r="H1196" s="151">
        <v>0</v>
      </c>
    </row>
    <row r="1197" spans="1:8" ht="18" hidden="1" customHeight="1" outlineLevel="1">
      <c r="A1197" s="3" t="s">
        <v>208</v>
      </c>
      <c r="B1197" s="148"/>
      <c r="C1197" s="149">
        <v>0</v>
      </c>
      <c r="D1197" s="149">
        <v>0</v>
      </c>
      <c r="E1197" s="149">
        <v>0</v>
      </c>
      <c r="F1197" s="150">
        <v>0</v>
      </c>
      <c r="G1197" s="150">
        <v>0</v>
      </c>
      <c r="H1197" s="151">
        <v>0</v>
      </c>
    </row>
    <row r="1198" spans="1:8" ht="18" hidden="1" customHeight="1" outlineLevel="1">
      <c r="A1198" s="3" t="s">
        <v>209</v>
      </c>
      <c r="B1198" s="148"/>
      <c r="C1198" s="149">
        <v>0</v>
      </c>
      <c r="D1198" s="149">
        <v>0</v>
      </c>
      <c r="E1198" s="149">
        <v>0</v>
      </c>
      <c r="F1198" s="150">
        <v>0</v>
      </c>
      <c r="G1198" s="150">
        <v>0</v>
      </c>
      <c r="H1198" s="151">
        <v>0</v>
      </c>
    </row>
    <row r="1199" spans="1:8" ht="18" hidden="1" customHeight="1" outlineLevel="1">
      <c r="A1199" s="3" t="s">
        <v>454</v>
      </c>
      <c r="B1199" s="148"/>
      <c r="C1199" s="149">
        <v>0</v>
      </c>
      <c r="D1199" s="149">
        <v>0</v>
      </c>
      <c r="E1199" s="149">
        <v>0</v>
      </c>
      <c r="F1199" s="150">
        <v>0</v>
      </c>
      <c r="G1199" s="150">
        <v>0</v>
      </c>
      <c r="H1199" s="151">
        <v>0</v>
      </c>
    </row>
    <row r="1200" spans="1:8" ht="18" hidden="1" customHeight="1" outlineLevel="1">
      <c r="A1200" s="3" t="s">
        <v>211</v>
      </c>
      <c r="B1200" s="148"/>
      <c r="C1200" s="149">
        <v>0</v>
      </c>
      <c r="D1200" s="149">
        <v>0</v>
      </c>
      <c r="E1200" s="149">
        <v>0</v>
      </c>
      <c r="F1200" s="150">
        <v>0</v>
      </c>
      <c r="G1200" s="150">
        <v>0</v>
      </c>
      <c r="H1200" s="151">
        <v>0</v>
      </c>
    </row>
    <row r="1201" spans="1:8" ht="18" hidden="1" customHeight="1" outlineLevel="1">
      <c r="A1201" s="3" t="s">
        <v>212</v>
      </c>
      <c r="B1201" s="148"/>
      <c r="C1201" s="149">
        <v>0</v>
      </c>
      <c r="D1201" s="149">
        <v>0</v>
      </c>
      <c r="E1201" s="149">
        <v>0</v>
      </c>
      <c r="F1201" s="150">
        <v>0</v>
      </c>
      <c r="G1201" s="150">
        <v>0</v>
      </c>
      <c r="H1201" s="151">
        <v>0</v>
      </c>
    </row>
    <row r="1202" spans="1:8" ht="18" hidden="1" customHeight="1" outlineLevel="1">
      <c r="A1202" s="3" t="s">
        <v>213</v>
      </c>
      <c r="B1202" s="148"/>
      <c r="C1202" s="149">
        <v>0</v>
      </c>
      <c r="D1202" s="149">
        <v>0</v>
      </c>
      <c r="E1202" s="149">
        <v>0</v>
      </c>
      <c r="F1202" s="150">
        <v>0</v>
      </c>
      <c r="G1202" s="150">
        <v>0</v>
      </c>
      <c r="H1202" s="151">
        <v>0</v>
      </c>
    </row>
    <row r="1203" spans="1:8" ht="18" hidden="1" customHeight="1" outlineLevel="1">
      <c r="A1203" s="3" t="s">
        <v>214</v>
      </c>
      <c r="B1203" s="148"/>
      <c r="C1203" s="149">
        <v>0</v>
      </c>
      <c r="D1203" s="149">
        <v>0</v>
      </c>
      <c r="E1203" s="149">
        <v>0</v>
      </c>
      <c r="F1203" s="150">
        <v>0</v>
      </c>
      <c r="G1203" s="150">
        <v>0</v>
      </c>
      <c r="H1203" s="151">
        <v>0</v>
      </c>
    </row>
    <row r="1204" spans="1:8" ht="18" hidden="1" customHeight="1" outlineLevel="1">
      <c r="A1204" s="3" t="s">
        <v>269</v>
      </c>
      <c r="B1204" s="148"/>
      <c r="C1204" s="149">
        <v>0</v>
      </c>
      <c r="D1204" s="149">
        <v>0</v>
      </c>
      <c r="E1204" s="149">
        <v>0</v>
      </c>
      <c r="F1204" s="150">
        <v>0</v>
      </c>
      <c r="G1204" s="150">
        <v>0</v>
      </c>
      <c r="H1204" s="151">
        <v>0</v>
      </c>
    </row>
    <row r="1205" spans="1:8" ht="18" hidden="1" customHeight="1" outlineLevel="1">
      <c r="A1205" s="3" t="s">
        <v>455</v>
      </c>
      <c r="B1205" s="148"/>
      <c r="C1205" s="149">
        <v>0</v>
      </c>
      <c r="D1205" s="149">
        <v>0</v>
      </c>
      <c r="E1205" s="149">
        <v>0</v>
      </c>
      <c r="F1205" s="150">
        <v>0</v>
      </c>
      <c r="G1205" s="150">
        <v>0</v>
      </c>
      <c r="H1205" s="151">
        <v>0</v>
      </c>
    </row>
    <row r="1206" spans="1:8" ht="18" hidden="1" customHeight="1" outlineLevel="1">
      <c r="A1206" s="3" t="s">
        <v>217</v>
      </c>
      <c r="B1206" s="148"/>
      <c r="C1206" s="149">
        <v>0</v>
      </c>
      <c r="D1206" s="149">
        <v>0</v>
      </c>
      <c r="E1206" s="149">
        <v>0</v>
      </c>
      <c r="F1206" s="150">
        <v>-136</v>
      </c>
      <c r="G1206" s="150">
        <v>-26</v>
      </c>
      <c r="H1206" s="151">
        <v>630</v>
      </c>
    </row>
    <row r="1207" spans="1:8" ht="18" hidden="1" customHeight="1" outlineLevel="1">
      <c r="A1207" s="3" t="s">
        <v>218</v>
      </c>
      <c r="B1207" s="148"/>
      <c r="C1207" s="149">
        <v>1</v>
      </c>
      <c r="D1207" s="149">
        <v>0</v>
      </c>
      <c r="E1207" s="149">
        <v>0</v>
      </c>
      <c r="F1207" s="150">
        <v>11250</v>
      </c>
      <c r="G1207" s="150">
        <v>0</v>
      </c>
      <c r="H1207" s="151">
        <v>0</v>
      </c>
    </row>
    <row r="1208" spans="1:8" ht="18" hidden="1" customHeight="1" outlineLevel="1">
      <c r="A1208" s="3" t="s">
        <v>219</v>
      </c>
      <c r="B1208" s="148"/>
      <c r="C1208" s="149">
        <v>0</v>
      </c>
      <c r="D1208" s="149">
        <v>0</v>
      </c>
      <c r="E1208" s="149">
        <v>0</v>
      </c>
      <c r="F1208" s="150">
        <v>0</v>
      </c>
      <c r="G1208" s="150">
        <v>0</v>
      </c>
      <c r="H1208" s="151">
        <v>0</v>
      </c>
    </row>
    <row r="1209" spans="1:8" ht="18" hidden="1" customHeight="1" outlineLevel="1">
      <c r="A1209" s="3" t="s">
        <v>220</v>
      </c>
      <c r="B1209" s="148"/>
      <c r="C1209" s="149">
        <v>0</v>
      </c>
      <c r="D1209" s="149">
        <v>0</v>
      </c>
      <c r="E1209" s="149">
        <v>0</v>
      </c>
      <c r="F1209" s="150">
        <v>0</v>
      </c>
      <c r="G1209" s="150">
        <v>0</v>
      </c>
      <c r="H1209" s="151">
        <v>0</v>
      </c>
    </row>
    <row r="1210" spans="1:8" ht="18" customHeight="1" collapsed="1">
      <c r="A1210" s="3"/>
      <c r="B1210" s="148" t="s">
        <v>396</v>
      </c>
      <c r="C1210" s="152">
        <f t="shared" ref="C1210:H1210" si="47">SUM(C1186:C1209)</f>
        <v>19</v>
      </c>
      <c r="D1210" s="152">
        <f t="shared" si="47"/>
        <v>13</v>
      </c>
      <c r="E1210" s="152">
        <f t="shared" si="47"/>
        <v>0</v>
      </c>
      <c r="F1210" s="153">
        <f t="shared" si="47"/>
        <v>-143439</v>
      </c>
      <c r="G1210" s="153">
        <f t="shared" si="47"/>
        <v>247552.95</v>
      </c>
      <c r="H1210" s="154">
        <f t="shared" si="47"/>
        <v>630</v>
      </c>
    </row>
    <row r="1211" spans="1:8" ht="18" hidden="1" customHeight="1" outlineLevel="1">
      <c r="A1211" s="3" t="s">
        <v>273</v>
      </c>
      <c r="B1211" s="148"/>
      <c r="C1211" s="149">
        <v>0</v>
      </c>
      <c r="D1211" s="149">
        <v>0</v>
      </c>
      <c r="E1211" s="149">
        <v>0</v>
      </c>
      <c r="F1211" s="150">
        <v>0</v>
      </c>
      <c r="G1211" s="150">
        <v>0</v>
      </c>
      <c r="H1211" s="151">
        <v>0</v>
      </c>
    </row>
    <row r="1212" spans="1:8" ht="18" hidden="1" customHeight="1" outlineLevel="1">
      <c r="A1212" s="3" t="s">
        <v>203</v>
      </c>
      <c r="B1212" s="148"/>
      <c r="C1212" s="149">
        <v>0</v>
      </c>
      <c r="D1212" s="149">
        <v>0</v>
      </c>
      <c r="E1212" s="149">
        <v>0</v>
      </c>
      <c r="F1212" s="150">
        <v>0</v>
      </c>
      <c r="G1212" s="150">
        <v>0</v>
      </c>
      <c r="H1212" s="151">
        <v>0</v>
      </c>
    </row>
    <row r="1213" spans="1:8" ht="18" hidden="1" customHeight="1" outlineLevel="1">
      <c r="A1213" s="3" t="s">
        <v>204</v>
      </c>
      <c r="B1213" s="148"/>
      <c r="C1213" s="149">
        <v>0</v>
      </c>
      <c r="D1213" s="149">
        <v>0</v>
      </c>
      <c r="E1213" s="149">
        <v>0</v>
      </c>
      <c r="F1213" s="150">
        <v>0</v>
      </c>
      <c r="G1213" s="150">
        <v>0</v>
      </c>
      <c r="H1213" s="151">
        <v>0</v>
      </c>
    </row>
    <row r="1214" spans="1:8" ht="18" hidden="1" customHeight="1" outlineLevel="1">
      <c r="A1214" s="3" t="s">
        <v>267</v>
      </c>
      <c r="B1214" s="148"/>
      <c r="C1214" s="149">
        <v>0</v>
      </c>
      <c r="D1214" s="149">
        <v>0</v>
      </c>
      <c r="E1214" s="149">
        <v>0</v>
      </c>
      <c r="F1214" s="150">
        <v>0</v>
      </c>
      <c r="G1214" s="150">
        <v>0</v>
      </c>
      <c r="H1214" s="151">
        <v>0</v>
      </c>
    </row>
    <row r="1215" spans="1:8" ht="18" hidden="1" customHeight="1" outlineLevel="1">
      <c r="A1215" s="3" t="s">
        <v>274</v>
      </c>
      <c r="B1215" s="148"/>
      <c r="C1215" s="149">
        <v>0</v>
      </c>
      <c r="D1215" s="149">
        <v>0</v>
      </c>
      <c r="E1215" s="149">
        <v>0</v>
      </c>
      <c r="F1215" s="150">
        <v>0</v>
      </c>
      <c r="G1215" s="150">
        <v>0</v>
      </c>
      <c r="H1215" s="151">
        <v>0</v>
      </c>
    </row>
    <row r="1216" spans="1:8" ht="18" hidden="1" customHeight="1" outlineLevel="1">
      <c r="A1216" s="3" t="s">
        <v>275</v>
      </c>
      <c r="B1216" s="148"/>
      <c r="C1216" s="149">
        <v>0</v>
      </c>
      <c r="D1216" s="149">
        <v>0</v>
      </c>
      <c r="E1216" s="149">
        <v>0</v>
      </c>
      <c r="F1216" s="150">
        <v>0</v>
      </c>
      <c r="G1216" s="150">
        <v>0</v>
      </c>
      <c r="H1216" s="151">
        <v>0</v>
      </c>
    </row>
    <row r="1217" spans="1:8" ht="18" hidden="1" customHeight="1" outlineLevel="1">
      <c r="A1217" s="3" t="s">
        <v>205</v>
      </c>
      <c r="B1217" s="148"/>
      <c r="C1217" s="149">
        <v>0</v>
      </c>
      <c r="D1217" s="149">
        <v>0</v>
      </c>
      <c r="E1217" s="149">
        <v>0</v>
      </c>
      <c r="F1217" s="150">
        <v>0</v>
      </c>
      <c r="G1217" s="150">
        <v>0</v>
      </c>
      <c r="H1217" s="151">
        <v>0</v>
      </c>
    </row>
    <row r="1218" spans="1:8" ht="18" hidden="1" customHeight="1" outlineLevel="1">
      <c r="A1218" s="3" t="s">
        <v>206</v>
      </c>
      <c r="B1218" s="148"/>
      <c r="C1218" s="149">
        <v>0</v>
      </c>
      <c r="D1218" s="149">
        <v>2</v>
      </c>
      <c r="E1218" s="149">
        <v>0</v>
      </c>
      <c r="F1218" s="150">
        <v>-2000</v>
      </c>
      <c r="G1218" s="150">
        <v>6847</v>
      </c>
      <c r="H1218" s="151">
        <v>0</v>
      </c>
    </row>
    <row r="1219" spans="1:8" ht="18" hidden="1" customHeight="1" outlineLevel="1">
      <c r="A1219" s="3" t="s">
        <v>268</v>
      </c>
      <c r="B1219" s="148"/>
      <c r="C1219" s="149">
        <v>0</v>
      </c>
      <c r="D1219" s="149">
        <v>0</v>
      </c>
      <c r="E1219" s="149">
        <v>0</v>
      </c>
      <c r="F1219" s="150">
        <v>0</v>
      </c>
      <c r="G1219" s="150">
        <v>0</v>
      </c>
      <c r="H1219" s="151">
        <v>0</v>
      </c>
    </row>
    <row r="1220" spans="1:8" ht="18" hidden="1" customHeight="1" outlineLevel="1">
      <c r="A1220" s="3" t="s">
        <v>207</v>
      </c>
      <c r="B1220" s="148"/>
      <c r="C1220" s="149">
        <v>3</v>
      </c>
      <c r="D1220" s="149">
        <v>5</v>
      </c>
      <c r="E1220" s="149">
        <v>0</v>
      </c>
      <c r="F1220" s="150">
        <v>193500</v>
      </c>
      <c r="G1220" s="150">
        <v>42207.15</v>
      </c>
      <c r="H1220" s="151">
        <v>0</v>
      </c>
    </row>
    <row r="1221" spans="1:8" ht="18" hidden="1" customHeight="1" outlineLevel="1">
      <c r="A1221" s="3" t="s">
        <v>270</v>
      </c>
      <c r="B1221" s="148"/>
      <c r="C1221" s="149">
        <v>0</v>
      </c>
      <c r="D1221" s="149">
        <v>0</v>
      </c>
      <c r="E1221" s="149">
        <v>0</v>
      </c>
      <c r="F1221" s="150">
        <v>0</v>
      </c>
      <c r="G1221" s="150">
        <v>0</v>
      </c>
      <c r="H1221" s="151">
        <v>0</v>
      </c>
    </row>
    <row r="1222" spans="1:8" ht="18" hidden="1" customHeight="1" outlineLevel="1">
      <c r="A1222" s="3" t="s">
        <v>208</v>
      </c>
      <c r="B1222" s="148"/>
      <c r="C1222" s="149">
        <v>0</v>
      </c>
      <c r="D1222" s="149">
        <v>0</v>
      </c>
      <c r="E1222" s="149">
        <v>0</v>
      </c>
      <c r="F1222" s="150">
        <v>0</v>
      </c>
      <c r="G1222" s="150">
        <v>0</v>
      </c>
      <c r="H1222" s="151">
        <v>0</v>
      </c>
    </row>
    <row r="1223" spans="1:8" ht="18" hidden="1" customHeight="1" outlineLevel="1">
      <c r="A1223" s="3" t="s">
        <v>209</v>
      </c>
      <c r="B1223" s="148"/>
      <c r="C1223" s="149">
        <v>0</v>
      </c>
      <c r="D1223" s="149">
        <v>0</v>
      </c>
      <c r="E1223" s="149">
        <v>0</v>
      </c>
      <c r="F1223" s="150">
        <v>0</v>
      </c>
      <c r="G1223" s="150">
        <v>0</v>
      </c>
      <c r="H1223" s="151">
        <v>0</v>
      </c>
    </row>
    <row r="1224" spans="1:8" ht="18" hidden="1" customHeight="1" outlineLevel="1">
      <c r="A1224" s="3" t="s">
        <v>454</v>
      </c>
      <c r="B1224" s="148"/>
      <c r="C1224" s="149">
        <v>0</v>
      </c>
      <c r="D1224" s="149">
        <v>0</v>
      </c>
      <c r="E1224" s="149">
        <v>0</v>
      </c>
      <c r="F1224" s="150">
        <v>0</v>
      </c>
      <c r="G1224" s="150">
        <v>0</v>
      </c>
      <c r="H1224" s="151">
        <v>0</v>
      </c>
    </row>
    <row r="1225" spans="1:8" ht="18" hidden="1" customHeight="1" outlineLevel="1">
      <c r="A1225" s="3" t="s">
        <v>211</v>
      </c>
      <c r="B1225" s="148"/>
      <c r="C1225" s="149">
        <v>0</v>
      </c>
      <c r="D1225" s="149">
        <v>0</v>
      </c>
      <c r="E1225" s="149">
        <v>0</v>
      </c>
      <c r="F1225" s="150">
        <v>0</v>
      </c>
      <c r="G1225" s="150">
        <v>0</v>
      </c>
      <c r="H1225" s="151">
        <v>0</v>
      </c>
    </row>
    <row r="1226" spans="1:8" ht="18" hidden="1" customHeight="1" outlineLevel="1">
      <c r="A1226" s="3" t="s">
        <v>212</v>
      </c>
      <c r="B1226" s="148"/>
      <c r="C1226" s="149">
        <v>0</v>
      </c>
      <c r="D1226" s="149">
        <v>0</v>
      </c>
      <c r="E1226" s="149">
        <v>0</v>
      </c>
      <c r="F1226" s="150">
        <v>0</v>
      </c>
      <c r="G1226" s="150">
        <v>0</v>
      </c>
      <c r="H1226" s="151">
        <v>0</v>
      </c>
    </row>
    <row r="1227" spans="1:8" ht="18" hidden="1" customHeight="1" outlineLevel="1">
      <c r="A1227" s="3" t="s">
        <v>213</v>
      </c>
      <c r="B1227" s="148"/>
      <c r="C1227" s="149">
        <v>0</v>
      </c>
      <c r="D1227" s="149">
        <v>0</v>
      </c>
      <c r="E1227" s="149">
        <v>0</v>
      </c>
      <c r="F1227" s="150">
        <v>0</v>
      </c>
      <c r="G1227" s="150">
        <v>0</v>
      </c>
      <c r="H1227" s="151">
        <v>0</v>
      </c>
    </row>
    <row r="1228" spans="1:8" ht="18" hidden="1" customHeight="1" outlineLevel="1">
      <c r="A1228" s="3" t="s">
        <v>214</v>
      </c>
      <c r="B1228" s="148"/>
      <c r="C1228" s="149">
        <v>0</v>
      </c>
      <c r="D1228" s="149">
        <v>0</v>
      </c>
      <c r="E1228" s="149">
        <v>0</v>
      </c>
      <c r="F1228" s="150">
        <v>0</v>
      </c>
      <c r="G1228" s="150">
        <v>0</v>
      </c>
      <c r="H1228" s="151">
        <v>0</v>
      </c>
    </row>
    <row r="1229" spans="1:8" ht="18" hidden="1" customHeight="1" outlineLevel="1">
      <c r="A1229" s="3" t="s">
        <v>269</v>
      </c>
      <c r="B1229" s="148"/>
      <c r="C1229" s="149">
        <v>0</v>
      </c>
      <c r="D1229" s="149">
        <v>0</v>
      </c>
      <c r="E1229" s="149">
        <v>0</v>
      </c>
      <c r="F1229" s="150">
        <v>0</v>
      </c>
      <c r="G1229" s="150">
        <v>0</v>
      </c>
      <c r="H1229" s="151">
        <v>0</v>
      </c>
    </row>
    <row r="1230" spans="1:8" ht="18" hidden="1" customHeight="1" outlineLevel="1">
      <c r="A1230" s="3" t="s">
        <v>455</v>
      </c>
      <c r="B1230" s="148"/>
      <c r="C1230" s="149">
        <v>0</v>
      </c>
      <c r="D1230" s="149">
        <v>0</v>
      </c>
      <c r="E1230" s="149">
        <v>0</v>
      </c>
      <c r="F1230" s="150">
        <v>0</v>
      </c>
      <c r="G1230" s="150">
        <v>0</v>
      </c>
      <c r="H1230" s="151">
        <v>0</v>
      </c>
    </row>
    <row r="1231" spans="1:8" ht="18" hidden="1" customHeight="1" outlineLevel="1">
      <c r="A1231" s="3" t="s">
        <v>217</v>
      </c>
      <c r="B1231" s="148"/>
      <c r="C1231" s="149">
        <v>0</v>
      </c>
      <c r="D1231" s="149">
        <v>0</v>
      </c>
      <c r="E1231" s="149">
        <v>0</v>
      </c>
      <c r="F1231" s="150">
        <v>0</v>
      </c>
      <c r="G1231" s="150">
        <v>0</v>
      </c>
      <c r="H1231" s="151">
        <v>0</v>
      </c>
    </row>
    <row r="1232" spans="1:8" ht="18" hidden="1" customHeight="1" outlineLevel="1">
      <c r="A1232" s="3" t="s">
        <v>218</v>
      </c>
      <c r="B1232" s="148"/>
      <c r="C1232" s="149">
        <v>0</v>
      </c>
      <c r="D1232" s="149">
        <v>0</v>
      </c>
      <c r="E1232" s="149">
        <v>0</v>
      </c>
      <c r="F1232" s="150">
        <v>0</v>
      </c>
      <c r="G1232" s="150">
        <v>0</v>
      </c>
      <c r="H1232" s="151">
        <v>0</v>
      </c>
    </row>
    <row r="1233" spans="1:8" ht="18" hidden="1" customHeight="1" outlineLevel="1">
      <c r="A1233" s="3" t="s">
        <v>219</v>
      </c>
      <c r="B1233" s="148"/>
      <c r="C1233" s="149">
        <v>0</v>
      </c>
      <c r="D1233" s="149">
        <v>0</v>
      </c>
      <c r="E1233" s="149">
        <v>0</v>
      </c>
      <c r="F1233" s="150">
        <v>0</v>
      </c>
      <c r="G1233" s="150">
        <v>0</v>
      </c>
      <c r="H1233" s="151">
        <v>0</v>
      </c>
    </row>
    <row r="1234" spans="1:8" ht="18" hidden="1" customHeight="1" outlineLevel="1">
      <c r="A1234" s="3" t="s">
        <v>220</v>
      </c>
      <c r="B1234" s="148"/>
      <c r="C1234" s="149">
        <v>0</v>
      </c>
      <c r="D1234" s="149">
        <v>0</v>
      </c>
      <c r="E1234" s="149">
        <v>0</v>
      </c>
      <c r="F1234" s="150">
        <v>0</v>
      </c>
      <c r="G1234" s="150">
        <v>0</v>
      </c>
      <c r="H1234" s="151">
        <v>0</v>
      </c>
    </row>
    <row r="1235" spans="1:8" ht="18" customHeight="1" collapsed="1">
      <c r="A1235" s="3"/>
      <c r="B1235" s="148" t="s">
        <v>397</v>
      </c>
      <c r="C1235" s="152">
        <f t="shared" ref="C1235:H1235" si="48">SUM(C1211:C1234)</f>
        <v>3</v>
      </c>
      <c r="D1235" s="152">
        <f t="shared" si="48"/>
        <v>7</v>
      </c>
      <c r="E1235" s="152">
        <f t="shared" si="48"/>
        <v>0</v>
      </c>
      <c r="F1235" s="153">
        <f t="shared" si="48"/>
        <v>191500</v>
      </c>
      <c r="G1235" s="153">
        <f t="shared" si="48"/>
        <v>49054.15</v>
      </c>
      <c r="H1235" s="154">
        <f t="shared" si="48"/>
        <v>0</v>
      </c>
    </row>
    <row r="1236" spans="1:8" ht="18" hidden="1" customHeight="1" outlineLevel="1">
      <c r="A1236" s="3" t="s">
        <v>273</v>
      </c>
      <c r="B1236" s="148"/>
      <c r="C1236" s="149">
        <v>0</v>
      </c>
      <c r="D1236" s="149">
        <v>0</v>
      </c>
      <c r="E1236" s="149">
        <v>0</v>
      </c>
      <c r="F1236" s="150">
        <v>0</v>
      </c>
      <c r="G1236" s="150">
        <v>0</v>
      </c>
      <c r="H1236" s="151">
        <v>0</v>
      </c>
    </row>
    <row r="1237" spans="1:8" ht="18" hidden="1" customHeight="1" outlineLevel="1">
      <c r="A1237" s="3" t="s">
        <v>203</v>
      </c>
      <c r="B1237" s="148"/>
      <c r="C1237" s="149">
        <v>0</v>
      </c>
      <c r="D1237" s="149">
        <v>0</v>
      </c>
      <c r="E1237" s="149">
        <v>0</v>
      </c>
      <c r="F1237" s="150">
        <v>0</v>
      </c>
      <c r="G1237" s="150">
        <v>0</v>
      </c>
      <c r="H1237" s="151">
        <v>0</v>
      </c>
    </row>
    <row r="1238" spans="1:8" ht="18" hidden="1" customHeight="1" outlineLevel="1">
      <c r="A1238" s="3" t="s">
        <v>204</v>
      </c>
      <c r="B1238" s="148"/>
      <c r="C1238" s="149">
        <v>0</v>
      </c>
      <c r="D1238" s="149">
        <v>0</v>
      </c>
      <c r="E1238" s="149">
        <v>0</v>
      </c>
      <c r="F1238" s="150">
        <v>0</v>
      </c>
      <c r="G1238" s="150">
        <v>0</v>
      </c>
      <c r="H1238" s="151">
        <v>0</v>
      </c>
    </row>
    <row r="1239" spans="1:8" ht="18" hidden="1" customHeight="1" outlineLevel="1">
      <c r="A1239" s="3" t="s">
        <v>267</v>
      </c>
      <c r="B1239" s="148"/>
      <c r="C1239" s="149">
        <v>0</v>
      </c>
      <c r="D1239" s="149">
        <v>0</v>
      </c>
      <c r="E1239" s="149">
        <v>0</v>
      </c>
      <c r="F1239" s="150">
        <v>0</v>
      </c>
      <c r="G1239" s="150">
        <v>0</v>
      </c>
      <c r="H1239" s="151">
        <v>0</v>
      </c>
    </row>
    <row r="1240" spans="1:8" ht="18" hidden="1" customHeight="1" outlineLevel="1">
      <c r="A1240" s="3" t="s">
        <v>274</v>
      </c>
      <c r="B1240" s="148"/>
      <c r="C1240" s="149">
        <v>0</v>
      </c>
      <c r="D1240" s="149">
        <v>0</v>
      </c>
      <c r="E1240" s="149">
        <v>0</v>
      </c>
      <c r="F1240" s="150">
        <v>0</v>
      </c>
      <c r="G1240" s="150">
        <v>0</v>
      </c>
      <c r="H1240" s="151">
        <v>0</v>
      </c>
    </row>
    <row r="1241" spans="1:8" ht="18" hidden="1" customHeight="1" outlineLevel="1">
      <c r="A1241" s="3" t="s">
        <v>275</v>
      </c>
      <c r="B1241" s="148"/>
      <c r="C1241" s="149">
        <v>0</v>
      </c>
      <c r="D1241" s="149">
        <v>0</v>
      </c>
      <c r="E1241" s="149">
        <v>0</v>
      </c>
      <c r="F1241" s="150">
        <v>0</v>
      </c>
      <c r="G1241" s="150">
        <v>0</v>
      </c>
      <c r="H1241" s="151">
        <v>0</v>
      </c>
    </row>
    <row r="1242" spans="1:8" ht="18" hidden="1" customHeight="1" outlineLevel="1">
      <c r="A1242" s="3" t="s">
        <v>205</v>
      </c>
      <c r="B1242" s="148"/>
      <c r="C1242" s="149">
        <v>0</v>
      </c>
      <c r="D1242" s="149">
        <v>0</v>
      </c>
      <c r="E1242" s="149">
        <v>0</v>
      </c>
      <c r="F1242" s="150">
        <v>0</v>
      </c>
      <c r="G1242" s="150">
        <v>0</v>
      </c>
      <c r="H1242" s="151">
        <v>0</v>
      </c>
    </row>
    <row r="1243" spans="1:8" ht="18" hidden="1" customHeight="1" outlineLevel="1">
      <c r="A1243" s="3" t="s">
        <v>206</v>
      </c>
      <c r="B1243" s="148"/>
      <c r="C1243" s="149">
        <v>0</v>
      </c>
      <c r="D1243" s="149">
        <v>1</v>
      </c>
      <c r="E1243" s="149">
        <v>0</v>
      </c>
      <c r="F1243" s="150">
        <v>0</v>
      </c>
      <c r="G1243" s="150">
        <v>220.5</v>
      </c>
      <c r="H1243" s="151">
        <v>0</v>
      </c>
    </row>
    <row r="1244" spans="1:8" ht="18" hidden="1" customHeight="1" outlineLevel="1">
      <c r="A1244" s="3" t="s">
        <v>268</v>
      </c>
      <c r="B1244" s="148"/>
      <c r="C1244" s="149">
        <v>0</v>
      </c>
      <c r="D1244" s="149">
        <v>0</v>
      </c>
      <c r="E1244" s="149">
        <v>0</v>
      </c>
      <c r="F1244" s="150">
        <v>0</v>
      </c>
      <c r="G1244" s="150">
        <v>0</v>
      </c>
      <c r="H1244" s="151">
        <v>0</v>
      </c>
    </row>
    <row r="1245" spans="1:8" ht="18" hidden="1" customHeight="1" outlineLevel="1">
      <c r="A1245" s="3" t="s">
        <v>207</v>
      </c>
      <c r="B1245" s="148"/>
      <c r="C1245" s="149">
        <v>0</v>
      </c>
      <c r="D1245" s="149">
        <v>0</v>
      </c>
      <c r="E1245" s="149">
        <v>0</v>
      </c>
      <c r="F1245" s="150">
        <v>0</v>
      </c>
      <c r="G1245" s="150">
        <v>0</v>
      </c>
      <c r="H1245" s="151">
        <v>0</v>
      </c>
    </row>
    <row r="1246" spans="1:8" ht="18" hidden="1" customHeight="1" outlineLevel="1">
      <c r="A1246" s="3" t="s">
        <v>270</v>
      </c>
      <c r="B1246" s="148"/>
      <c r="C1246" s="149">
        <v>0</v>
      </c>
      <c r="D1246" s="149">
        <v>0</v>
      </c>
      <c r="E1246" s="149">
        <v>0</v>
      </c>
      <c r="F1246" s="150">
        <v>0</v>
      </c>
      <c r="G1246" s="150">
        <v>0</v>
      </c>
      <c r="H1246" s="151">
        <v>0</v>
      </c>
    </row>
    <row r="1247" spans="1:8" ht="18" hidden="1" customHeight="1" outlineLevel="1">
      <c r="A1247" s="3" t="s">
        <v>208</v>
      </c>
      <c r="B1247" s="148"/>
      <c r="C1247" s="149">
        <v>0</v>
      </c>
      <c r="D1247" s="149">
        <v>0</v>
      </c>
      <c r="E1247" s="149">
        <v>0</v>
      </c>
      <c r="F1247" s="150">
        <v>0</v>
      </c>
      <c r="G1247" s="150">
        <v>0</v>
      </c>
      <c r="H1247" s="151">
        <v>0</v>
      </c>
    </row>
    <row r="1248" spans="1:8" ht="18" hidden="1" customHeight="1" outlineLevel="1">
      <c r="A1248" s="3" t="s">
        <v>209</v>
      </c>
      <c r="B1248" s="148"/>
      <c r="C1248" s="149">
        <v>0</v>
      </c>
      <c r="D1248" s="149">
        <v>0</v>
      </c>
      <c r="E1248" s="149">
        <v>0</v>
      </c>
      <c r="F1248" s="150">
        <v>0</v>
      </c>
      <c r="G1248" s="150">
        <v>0</v>
      </c>
      <c r="H1248" s="151">
        <v>0</v>
      </c>
    </row>
    <row r="1249" spans="1:8" ht="18" hidden="1" customHeight="1" outlineLevel="1">
      <c r="A1249" s="3" t="s">
        <v>454</v>
      </c>
      <c r="B1249" s="148"/>
      <c r="C1249" s="149">
        <v>0</v>
      </c>
      <c r="D1249" s="149">
        <v>0</v>
      </c>
      <c r="E1249" s="149">
        <v>0</v>
      </c>
      <c r="F1249" s="150">
        <v>0</v>
      </c>
      <c r="G1249" s="150">
        <v>0</v>
      </c>
      <c r="H1249" s="151">
        <v>0</v>
      </c>
    </row>
    <row r="1250" spans="1:8" ht="18" hidden="1" customHeight="1" outlineLevel="1">
      <c r="A1250" s="3" t="s">
        <v>211</v>
      </c>
      <c r="B1250" s="148"/>
      <c r="C1250" s="149">
        <v>0</v>
      </c>
      <c r="D1250" s="149">
        <v>0</v>
      </c>
      <c r="E1250" s="149">
        <v>0</v>
      </c>
      <c r="F1250" s="150">
        <v>0</v>
      </c>
      <c r="G1250" s="150">
        <v>0</v>
      </c>
      <c r="H1250" s="151">
        <v>0</v>
      </c>
    </row>
    <row r="1251" spans="1:8" ht="18" hidden="1" customHeight="1" outlineLevel="1">
      <c r="A1251" s="3" t="s">
        <v>212</v>
      </c>
      <c r="B1251" s="148"/>
      <c r="C1251" s="149">
        <v>0</v>
      </c>
      <c r="D1251" s="149">
        <v>0</v>
      </c>
      <c r="E1251" s="149">
        <v>0</v>
      </c>
      <c r="F1251" s="150">
        <v>0</v>
      </c>
      <c r="G1251" s="150">
        <v>0</v>
      </c>
      <c r="H1251" s="151">
        <v>0</v>
      </c>
    </row>
    <row r="1252" spans="1:8" ht="18" hidden="1" customHeight="1" outlineLevel="1">
      <c r="A1252" s="3" t="s">
        <v>213</v>
      </c>
      <c r="B1252" s="148"/>
      <c r="C1252" s="149">
        <v>0</v>
      </c>
      <c r="D1252" s="149">
        <v>0</v>
      </c>
      <c r="E1252" s="149">
        <v>0</v>
      </c>
      <c r="F1252" s="150">
        <v>0</v>
      </c>
      <c r="G1252" s="150">
        <v>0</v>
      </c>
      <c r="H1252" s="151">
        <v>0</v>
      </c>
    </row>
    <row r="1253" spans="1:8" ht="18" hidden="1" customHeight="1" outlineLevel="1">
      <c r="A1253" s="3" t="s">
        <v>214</v>
      </c>
      <c r="B1253" s="148"/>
      <c r="C1253" s="149">
        <v>0</v>
      </c>
      <c r="D1253" s="149">
        <v>0</v>
      </c>
      <c r="E1253" s="149">
        <v>0</v>
      </c>
      <c r="F1253" s="150">
        <v>0</v>
      </c>
      <c r="G1253" s="150">
        <v>0</v>
      </c>
      <c r="H1253" s="151">
        <v>0</v>
      </c>
    </row>
    <row r="1254" spans="1:8" ht="18" hidden="1" customHeight="1" outlineLevel="1">
      <c r="A1254" s="3" t="s">
        <v>269</v>
      </c>
      <c r="B1254" s="148"/>
      <c r="C1254" s="149">
        <v>0</v>
      </c>
      <c r="D1254" s="149">
        <v>0</v>
      </c>
      <c r="E1254" s="149">
        <v>0</v>
      </c>
      <c r="F1254" s="150">
        <v>0</v>
      </c>
      <c r="G1254" s="150">
        <v>0</v>
      </c>
      <c r="H1254" s="151">
        <v>0</v>
      </c>
    </row>
    <row r="1255" spans="1:8" ht="18" hidden="1" customHeight="1" outlineLevel="1">
      <c r="A1255" s="3" t="s">
        <v>455</v>
      </c>
      <c r="B1255" s="148"/>
      <c r="C1255" s="149">
        <v>0</v>
      </c>
      <c r="D1255" s="149">
        <v>0</v>
      </c>
      <c r="E1255" s="149">
        <v>0</v>
      </c>
      <c r="F1255" s="150">
        <v>0</v>
      </c>
      <c r="G1255" s="150">
        <v>0</v>
      </c>
      <c r="H1255" s="151">
        <v>0</v>
      </c>
    </row>
    <row r="1256" spans="1:8" ht="18" hidden="1" customHeight="1" outlineLevel="1">
      <c r="A1256" s="3" t="s">
        <v>217</v>
      </c>
      <c r="B1256" s="148"/>
      <c r="C1256" s="149">
        <v>0</v>
      </c>
      <c r="D1256" s="149">
        <v>0</v>
      </c>
      <c r="E1256" s="149">
        <v>0</v>
      </c>
      <c r="F1256" s="150">
        <v>0</v>
      </c>
      <c r="G1256" s="150">
        <v>0</v>
      </c>
      <c r="H1256" s="151">
        <v>0</v>
      </c>
    </row>
    <row r="1257" spans="1:8" ht="18" hidden="1" customHeight="1" outlineLevel="1">
      <c r="A1257" s="3" t="s">
        <v>218</v>
      </c>
      <c r="B1257" s="148"/>
      <c r="C1257" s="149">
        <v>0</v>
      </c>
      <c r="D1257" s="149">
        <v>0</v>
      </c>
      <c r="E1257" s="149">
        <v>0</v>
      </c>
      <c r="F1257" s="150">
        <v>0</v>
      </c>
      <c r="G1257" s="150">
        <v>0</v>
      </c>
      <c r="H1257" s="151">
        <v>0</v>
      </c>
    </row>
    <row r="1258" spans="1:8" ht="18" hidden="1" customHeight="1" outlineLevel="1">
      <c r="A1258" s="3" t="s">
        <v>219</v>
      </c>
      <c r="B1258" s="148"/>
      <c r="C1258" s="149">
        <v>0</v>
      </c>
      <c r="D1258" s="149">
        <v>0</v>
      </c>
      <c r="E1258" s="149">
        <v>0</v>
      </c>
      <c r="F1258" s="150">
        <v>0</v>
      </c>
      <c r="G1258" s="150">
        <v>0</v>
      </c>
      <c r="H1258" s="151">
        <v>0</v>
      </c>
    </row>
    <row r="1259" spans="1:8" ht="18" hidden="1" customHeight="1" outlineLevel="1">
      <c r="A1259" s="3" t="s">
        <v>220</v>
      </c>
      <c r="B1259" s="148"/>
      <c r="C1259" s="149">
        <v>0</v>
      </c>
      <c r="D1259" s="149">
        <v>0</v>
      </c>
      <c r="E1259" s="149">
        <v>0</v>
      </c>
      <c r="F1259" s="150">
        <v>0</v>
      </c>
      <c r="G1259" s="150">
        <v>0</v>
      </c>
      <c r="H1259" s="151">
        <v>0</v>
      </c>
    </row>
    <row r="1260" spans="1:8" ht="18" customHeight="1" collapsed="1">
      <c r="A1260" s="3"/>
      <c r="B1260" s="148" t="s">
        <v>398</v>
      </c>
      <c r="C1260" s="152">
        <f t="shared" ref="C1260:H1260" si="49">SUM(C1236:C1259)</f>
        <v>0</v>
      </c>
      <c r="D1260" s="152">
        <f t="shared" si="49"/>
        <v>1</v>
      </c>
      <c r="E1260" s="152">
        <f t="shared" si="49"/>
        <v>0</v>
      </c>
      <c r="F1260" s="153">
        <f t="shared" si="49"/>
        <v>0</v>
      </c>
      <c r="G1260" s="153">
        <f t="shared" si="49"/>
        <v>220.5</v>
      </c>
      <c r="H1260" s="154">
        <f t="shared" si="49"/>
        <v>0</v>
      </c>
    </row>
    <row r="1261" spans="1:8" ht="18" hidden="1" customHeight="1" outlineLevel="1">
      <c r="A1261" s="3" t="s">
        <v>273</v>
      </c>
      <c r="B1261" s="148"/>
      <c r="C1261" s="152">
        <v>0</v>
      </c>
      <c r="D1261" s="152">
        <v>0</v>
      </c>
      <c r="E1261" s="152">
        <v>0</v>
      </c>
      <c r="F1261" s="153">
        <v>0</v>
      </c>
      <c r="G1261" s="153">
        <v>0</v>
      </c>
      <c r="H1261" s="154">
        <v>0</v>
      </c>
    </row>
    <row r="1262" spans="1:8" ht="18" hidden="1" customHeight="1" outlineLevel="1">
      <c r="A1262" s="3" t="s">
        <v>203</v>
      </c>
      <c r="B1262" s="148"/>
      <c r="C1262" s="152">
        <v>0</v>
      </c>
      <c r="D1262" s="152">
        <v>0</v>
      </c>
      <c r="E1262" s="152">
        <v>0</v>
      </c>
      <c r="F1262" s="153">
        <v>0</v>
      </c>
      <c r="G1262" s="153">
        <v>0</v>
      </c>
      <c r="H1262" s="154">
        <v>0</v>
      </c>
    </row>
    <row r="1263" spans="1:8" ht="18" hidden="1" customHeight="1" outlineLevel="1">
      <c r="A1263" s="3" t="s">
        <v>204</v>
      </c>
      <c r="B1263" s="148"/>
      <c r="C1263" s="152">
        <v>0</v>
      </c>
      <c r="D1263" s="152">
        <v>0</v>
      </c>
      <c r="E1263" s="152">
        <v>0</v>
      </c>
      <c r="F1263" s="153">
        <v>0</v>
      </c>
      <c r="G1263" s="153">
        <v>0</v>
      </c>
      <c r="H1263" s="154">
        <v>0</v>
      </c>
    </row>
    <row r="1264" spans="1:8" ht="18" hidden="1" customHeight="1" outlineLevel="1">
      <c r="A1264" s="3" t="s">
        <v>267</v>
      </c>
      <c r="B1264" s="148"/>
      <c r="C1264" s="152">
        <v>0</v>
      </c>
      <c r="D1264" s="152">
        <v>0</v>
      </c>
      <c r="E1264" s="152">
        <v>0</v>
      </c>
      <c r="F1264" s="153">
        <v>0</v>
      </c>
      <c r="G1264" s="153">
        <v>0</v>
      </c>
      <c r="H1264" s="154">
        <v>0</v>
      </c>
    </row>
    <row r="1265" spans="1:8" ht="18" hidden="1" customHeight="1" outlineLevel="1">
      <c r="A1265" s="3" t="s">
        <v>274</v>
      </c>
      <c r="B1265" s="148"/>
      <c r="C1265" s="152">
        <v>0</v>
      </c>
      <c r="D1265" s="152">
        <v>0</v>
      </c>
      <c r="E1265" s="152">
        <v>0</v>
      </c>
      <c r="F1265" s="153">
        <v>0</v>
      </c>
      <c r="G1265" s="153">
        <v>0</v>
      </c>
      <c r="H1265" s="154">
        <v>0</v>
      </c>
    </row>
    <row r="1266" spans="1:8" ht="18" hidden="1" customHeight="1" outlineLevel="1">
      <c r="A1266" s="3" t="s">
        <v>275</v>
      </c>
      <c r="B1266" s="148"/>
      <c r="C1266" s="152">
        <v>0</v>
      </c>
      <c r="D1266" s="152">
        <v>0</v>
      </c>
      <c r="E1266" s="152">
        <v>0</v>
      </c>
      <c r="F1266" s="153">
        <v>0</v>
      </c>
      <c r="G1266" s="153">
        <v>0</v>
      </c>
      <c r="H1266" s="154">
        <v>0</v>
      </c>
    </row>
    <row r="1267" spans="1:8" ht="18" hidden="1" customHeight="1" outlineLevel="1">
      <c r="A1267" s="3" t="s">
        <v>205</v>
      </c>
      <c r="B1267" s="148"/>
      <c r="C1267" s="152">
        <v>0</v>
      </c>
      <c r="D1267" s="152">
        <v>0</v>
      </c>
      <c r="E1267" s="152">
        <v>0</v>
      </c>
      <c r="F1267" s="153">
        <v>0</v>
      </c>
      <c r="G1267" s="153">
        <v>0</v>
      </c>
      <c r="H1267" s="154">
        <v>0</v>
      </c>
    </row>
    <row r="1268" spans="1:8" ht="18" hidden="1" customHeight="1" outlineLevel="1">
      <c r="A1268" s="3" t="s">
        <v>206</v>
      </c>
      <c r="B1268" s="148"/>
      <c r="C1268" s="152">
        <v>0</v>
      </c>
      <c r="D1268" s="152">
        <v>0</v>
      </c>
      <c r="E1268" s="152">
        <v>0</v>
      </c>
      <c r="F1268" s="153">
        <v>0</v>
      </c>
      <c r="G1268" s="153">
        <v>0</v>
      </c>
      <c r="H1268" s="154">
        <v>0</v>
      </c>
    </row>
    <row r="1269" spans="1:8" ht="18" hidden="1" customHeight="1" outlineLevel="1">
      <c r="A1269" s="3" t="s">
        <v>268</v>
      </c>
      <c r="B1269" s="148"/>
      <c r="C1269" s="152">
        <v>0</v>
      </c>
      <c r="D1269" s="152">
        <v>0</v>
      </c>
      <c r="E1269" s="152">
        <v>0</v>
      </c>
      <c r="F1269" s="153">
        <v>0</v>
      </c>
      <c r="G1269" s="153">
        <v>0</v>
      </c>
      <c r="H1269" s="154">
        <v>0</v>
      </c>
    </row>
    <row r="1270" spans="1:8" ht="18" hidden="1" customHeight="1" outlineLevel="1">
      <c r="A1270" s="3" t="s">
        <v>207</v>
      </c>
      <c r="B1270" s="148"/>
      <c r="C1270" s="152">
        <v>0</v>
      </c>
      <c r="D1270" s="152">
        <v>0</v>
      </c>
      <c r="E1270" s="152">
        <v>0</v>
      </c>
      <c r="F1270" s="153">
        <v>0</v>
      </c>
      <c r="G1270" s="153">
        <v>0</v>
      </c>
      <c r="H1270" s="154">
        <v>0</v>
      </c>
    </row>
    <row r="1271" spans="1:8" ht="18" hidden="1" customHeight="1" outlineLevel="1">
      <c r="A1271" s="3" t="s">
        <v>270</v>
      </c>
      <c r="B1271" s="148"/>
      <c r="C1271" s="152">
        <v>0</v>
      </c>
      <c r="D1271" s="152">
        <v>0</v>
      </c>
      <c r="E1271" s="152">
        <v>0</v>
      </c>
      <c r="F1271" s="153">
        <v>0</v>
      </c>
      <c r="G1271" s="153">
        <v>0</v>
      </c>
      <c r="H1271" s="154">
        <v>0</v>
      </c>
    </row>
    <row r="1272" spans="1:8" ht="18" hidden="1" customHeight="1" outlineLevel="1">
      <c r="A1272" s="3" t="s">
        <v>208</v>
      </c>
      <c r="B1272" s="148"/>
      <c r="C1272" s="152">
        <v>0</v>
      </c>
      <c r="D1272" s="152">
        <v>0</v>
      </c>
      <c r="E1272" s="152">
        <v>0</v>
      </c>
      <c r="F1272" s="153">
        <v>0</v>
      </c>
      <c r="G1272" s="153">
        <v>0</v>
      </c>
      <c r="H1272" s="154">
        <v>0</v>
      </c>
    </row>
    <row r="1273" spans="1:8" ht="18" hidden="1" customHeight="1" outlineLevel="1">
      <c r="A1273" s="3" t="s">
        <v>209</v>
      </c>
      <c r="B1273" s="148"/>
      <c r="C1273" s="152">
        <v>0</v>
      </c>
      <c r="D1273" s="152">
        <v>0</v>
      </c>
      <c r="E1273" s="152">
        <v>0</v>
      </c>
      <c r="F1273" s="153">
        <v>0</v>
      </c>
      <c r="G1273" s="153">
        <v>2710.3445249999995</v>
      </c>
      <c r="H1273" s="154">
        <v>0</v>
      </c>
    </row>
    <row r="1274" spans="1:8" ht="18" hidden="1" customHeight="1" outlineLevel="1">
      <c r="A1274" s="3" t="s">
        <v>454</v>
      </c>
      <c r="B1274" s="148"/>
      <c r="C1274" s="152">
        <v>0</v>
      </c>
      <c r="D1274" s="152">
        <v>0</v>
      </c>
      <c r="E1274" s="152">
        <v>0</v>
      </c>
      <c r="F1274" s="153">
        <v>0</v>
      </c>
      <c r="G1274" s="153">
        <v>0</v>
      </c>
      <c r="H1274" s="154">
        <v>0</v>
      </c>
    </row>
    <row r="1275" spans="1:8" ht="18" hidden="1" customHeight="1" outlineLevel="1">
      <c r="A1275" s="3" t="s">
        <v>211</v>
      </c>
      <c r="B1275" s="148"/>
      <c r="C1275" s="152">
        <v>0</v>
      </c>
      <c r="D1275" s="152">
        <v>0</v>
      </c>
      <c r="E1275" s="152">
        <v>0</v>
      </c>
      <c r="F1275" s="153">
        <v>0</v>
      </c>
      <c r="G1275" s="153">
        <v>0</v>
      </c>
      <c r="H1275" s="154">
        <v>0</v>
      </c>
    </row>
    <row r="1276" spans="1:8" ht="18" hidden="1" customHeight="1" outlineLevel="1">
      <c r="A1276" s="3" t="s">
        <v>212</v>
      </c>
      <c r="B1276" s="148"/>
      <c r="C1276" s="152">
        <v>0</v>
      </c>
      <c r="D1276" s="152">
        <v>0</v>
      </c>
      <c r="E1276" s="152">
        <v>0</v>
      </c>
      <c r="F1276" s="153">
        <v>0</v>
      </c>
      <c r="G1276" s="153">
        <v>0</v>
      </c>
      <c r="H1276" s="154">
        <v>0</v>
      </c>
    </row>
    <row r="1277" spans="1:8" ht="18" hidden="1" customHeight="1" outlineLevel="1">
      <c r="A1277" s="3" t="s">
        <v>213</v>
      </c>
      <c r="B1277" s="148"/>
      <c r="C1277" s="152">
        <v>0</v>
      </c>
      <c r="D1277" s="152">
        <v>0</v>
      </c>
      <c r="E1277" s="152">
        <v>0</v>
      </c>
      <c r="F1277" s="153">
        <v>0</v>
      </c>
      <c r="G1277" s="153">
        <v>0</v>
      </c>
      <c r="H1277" s="154">
        <v>0</v>
      </c>
    </row>
    <row r="1278" spans="1:8" ht="18" hidden="1" customHeight="1" outlineLevel="1">
      <c r="A1278" s="3" t="s">
        <v>214</v>
      </c>
      <c r="B1278" s="148"/>
      <c r="C1278" s="152">
        <v>0</v>
      </c>
      <c r="D1278" s="152">
        <v>0</v>
      </c>
      <c r="E1278" s="152">
        <v>0</v>
      </c>
      <c r="F1278" s="153">
        <v>0</v>
      </c>
      <c r="G1278" s="153">
        <v>0</v>
      </c>
      <c r="H1278" s="154">
        <v>0</v>
      </c>
    </row>
    <row r="1279" spans="1:8" ht="18" hidden="1" customHeight="1" outlineLevel="1">
      <c r="A1279" s="3" t="s">
        <v>269</v>
      </c>
      <c r="B1279" s="148"/>
      <c r="C1279" s="152">
        <v>0</v>
      </c>
      <c r="D1279" s="152">
        <v>0</v>
      </c>
      <c r="E1279" s="152">
        <v>0</v>
      </c>
      <c r="F1279" s="153">
        <v>0</v>
      </c>
      <c r="G1279" s="153">
        <v>0</v>
      </c>
      <c r="H1279" s="154">
        <v>0</v>
      </c>
    </row>
    <row r="1280" spans="1:8" ht="18" hidden="1" customHeight="1" outlineLevel="1">
      <c r="A1280" s="3" t="s">
        <v>455</v>
      </c>
      <c r="B1280" s="148"/>
      <c r="C1280" s="152">
        <v>0</v>
      </c>
      <c r="D1280" s="152">
        <v>0</v>
      </c>
      <c r="E1280" s="152">
        <v>0</v>
      </c>
      <c r="F1280" s="153">
        <v>0</v>
      </c>
      <c r="G1280" s="153">
        <v>0</v>
      </c>
      <c r="H1280" s="154">
        <v>0</v>
      </c>
    </row>
    <row r="1281" spans="1:8" ht="18" hidden="1" customHeight="1" outlineLevel="1">
      <c r="A1281" s="3" t="s">
        <v>217</v>
      </c>
      <c r="B1281" s="148"/>
      <c r="C1281" s="152">
        <v>0</v>
      </c>
      <c r="D1281" s="152">
        <v>0</v>
      </c>
      <c r="E1281" s="152">
        <v>0</v>
      </c>
      <c r="F1281" s="153">
        <v>0</v>
      </c>
      <c r="G1281" s="153">
        <v>0</v>
      </c>
      <c r="H1281" s="154">
        <v>0</v>
      </c>
    </row>
    <row r="1282" spans="1:8" ht="18" hidden="1" customHeight="1" outlineLevel="1">
      <c r="A1282" s="3" t="s">
        <v>218</v>
      </c>
      <c r="B1282" s="148"/>
      <c r="C1282" s="152">
        <v>0</v>
      </c>
      <c r="D1282" s="152">
        <v>0</v>
      </c>
      <c r="E1282" s="152">
        <v>0</v>
      </c>
      <c r="F1282" s="153">
        <v>0</v>
      </c>
      <c r="G1282" s="153">
        <v>0</v>
      </c>
      <c r="H1282" s="154">
        <v>0</v>
      </c>
    </row>
    <row r="1283" spans="1:8" ht="18" hidden="1" customHeight="1" outlineLevel="1">
      <c r="A1283" s="3" t="s">
        <v>219</v>
      </c>
      <c r="B1283" s="148"/>
      <c r="C1283" s="152">
        <v>0</v>
      </c>
      <c r="D1283" s="152">
        <v>0</v>
      </c>
      <c r="E1283" s="152">
        <v>0</v>
      </c>
      <c r="F1283" s="153">
        <v>0</v>
      </c>
      <c r="G1283" s="153">
        <v>0</v>
      </c>
      <c r="H1283" s="154">
        <v>0</v>
      </c>
    </row>
    <row r="1284" spans="1:8" ht="18" hidden="1" customHeight="1" outlineLevel="1">
      <c r="A1284" s="3" t="s">
        <v>220</v>
      </c>
      <c r="B1284" s="148"/>
      <c r="C1284" s="152">
        <v>0</v>
      </c>
      <c r="D1284" s="152">
        <v>0</v>
      </c>
      <c r="E1284" s="152">
        <v>0</v>
      </c>
      <c r="F1284" s="153">
        <v>0</v>
      </c>
      <c r="G1284" s="153">
        <v>0</v>
      </c>
      <c r="H1284" s="154">
        <v>0</v>
      </c>
    </row>
    <row r="1285" spans="1:8" ht="18" customHeight="1" collapsed="1">
      <c r="A1285" s="3"/>
      <c r="B1285" s="148" t="s">
        <v>399</v>
      </c>
      <c r="C1285" s="152">
        <f t="shared" ref="C1285:H1285" si="50">SUM(C1261:C1284)</f>
        <v>0</v>
      </c>
      <c r="D1285" s="152">
        <f t="shared" si="50"/>
        <v>0</v>
      </c>
      <c r="E1285" s="152">
        <f t="shared" si="50"/>
        <v>0</v>
      </c>
      <c r="F1285" s="153">
        <f t="shared" si="50"/>
        <v>0</v>
      </c>
      <c r="G1285" s="153">
        <f t="shared" si="50"/>
        <v>2710.3445249999995</v>
      </c>
      <c r="H1285" s="154">
        <f t="shared" si="50"/>
        <v>0</v>
      </c>
    </row>
    <row r="1286" spans="1:8" ht="18" hidden="1" customHeight="1" outlineLevel="1">
      <c r="A1286" s="3" t="s">
        <v>273</v>
      </c>
      <c r="B1286" s="148"/>
      <c r="C1286" s="149">
        <v>0</v>
      </c>
      <c r="D1286" s="149">
        <v>0</v>
      </c>
      <c r="E1286" s="149">
        <v>0</v>
      </c>
      <c r="F1286" s="150">
        <v>0</v>
      </c>
      <c r="G1286" s="150">
        <v>0</v>
      </c>
      <c r="H1286" s="151">
        <v>0</v>
      </c>
    </row>
    <row r="1287" spans="1:8" ht="18" hidden="1" customHeight="1" outlineLevel="1">
      <c r="A1287" s="3" t="s">
        <v>203</v>
      </c>
      <c r="B1287" s="148"/>
      <c r="C1287" s="149">
        <v>2</v>
      </c>
      <c r="D1287" s="149">
        <v>0</v>
      </c>
      <c r="E1287" s="149">
        <v>0</v>
      </c>
      <c r="F1287" s="150">
        <v>0</v>
      </c>
      <c r="G1287" s="150">
        <v>0</v>
      </c>
      <c r="H1287" s="151">
        <v>0</v>
      </c>
    </row>
    <row r="1288" spans="1:8" ht="18" hidden="1" customHeight="1" outlineLevel="1">
      <c r="A1288" s="3" t="s">
        <v>204</v>
      </c>
      <c r="B1288" s="148"/>
      <c r="C1288" s="149">
        <v>0</v>
      </c>
      <c r="D1288" s="149">
        <v>0</v>
      </c>
      <c r="E1288" s="149">
        <v>0</v>
      </c>
      <c r="F1288" s="150">
        <v>0</v>
      </c>
      <c r="G1288" s="150">
        <v>0</v>
      </c>
      <c r="H1288" s="151">
        <v>0</v>
      </c>
    </row>
    <row r="1289" spans="1:8" ht="18" hidden="1" customHeight="1" outlineLevel="1">
      <c r="A1289" s="3" t="s">
        <v>267</v>
      </c>
      <c r="B1289" s="148"/>
      <c r="C1289" s="149">
        <v>0</v>
      </c>
      <c r="D1289" s="149">
        <v>0</v>
      </c>
      <c r="E1289" s="149">
        <v>0</v>
      </c>
      <c r="F1289" s="150">
        <v>0</v>
      </c>
      <c r="G1289" s="150">
        <v>0</v>
      </c>
      <c r="H1289" s="151">
        <v>0</v>
      </c>
    </row>
    <row r="1290" spans="1:8" ht="18" hidden="1" customHeight="1" outlineLevel="1">
      <c r="A1290" s="3" t="s">
        <v>274</v>
      </c>
      <c r="B1290" s="148"/>
      <c r="C1290" s="149">
        <v>0</v>
      </c>
      <c r="D1290" s="149">
        <v>0</v>
      </c>
      <c r="E1290" s="149">
        <v>0</v>
      </c>
      <c r="F1290" s="150">
        <v>0</v>
      </c>
      <c r="G1290" s="150">
        <v>0</v>
      </c>
      <c r="H1290" s="151">
        <v>0</v>
      </c>
    </row>
    <row r="1291" spans="1:8" ht="18" hidden="1" customHeight="1" outlineLevel="1">
      <c r="A1291" s="3" t="s">
        <v>275</v>
      </c>
      <c r="B1291" s="148"/>
      <c r="C1291" s="149">
        <v>0</v>
      </c>
      <c r="D1291" s="149">
        <v>0</v>
      </c>
      <c r="E1291" s="149">
        <v>0</v>
      </c>
      <c r="F1291" s="150">
        <v>0</v>
      </c>
      <c r="G1291" s="150">
        <v>0</v>
      </c>
      <c r="H1291" s="151">
        <v>0</v>
      </c>
    </row>
    <row r="1292" spans="1:8" ht="18" hidden="1" customHeight="1" outlineLevel="1">
      <c r="A1292" s="3" t="s">
        <v>205</v>
      </c>
      <c r="B1292" s="148"/>
      <c r="C1292" s="149">
        <v>0</v>
      </c>
      <c r="D1292" s="149">
        <v>0</v>
      </c>
      <c r="E1292" s="149">
        <v>0</v>
      </c>
      <c r="F1292" s="150">
        <v>0</v>
      </c>
      <c r="G1292" s="150">
        <v>0</v>
      </c>
      <c r="H1292" s="151">
        <v>0</v>
      </c>
    </row>
    <row r="1293" spans="1:8" ht="18" hidden="1" customHeight="1" outlineLevel="1">
      <c r="A1293" s="3" t="s">
        <v>206</v>
      </c>
      <c r="B1293" s="148"/>
      <c r="C1293" s="149">
        <v>1</v>
      </c>
      <c r="D1293" s="149">
        <v>0</v>
      </c>
      <c r="E1293" s="149">
        <v>0</v>
      </c>
      <c r="F1293" s="150">
        <v>0</v>
      </c>
      <c r="G1293" s="150">
        <v>0</v>
      </c>
      <c r="H1293" s="151">
        <v>0</v>
      </c>
    </row>
    <row r="1294" spans="1:8" ht="18" hidden="1" customHeight="1" outlineLevel="1">
      <c r="A1294" s="3" t="s">
        <v>268</v>
      </c>
      <c r="B1294" s="148"/>
      <c r="C1294" s="149">
        <v>0</v>
      </c>
      <c r="D1294" s="149">
        <v>0</v>
      </c>
      <c r="E1294" s="149">
        <v>0</v>
      </c>
      <c r="F1294" s="150">
        <v>0</v>
      </c>
      <c r="G1294" s="150">
        <v>0</v>
      </c>
      <c r="H1294" s="151">
        <v>0</v>
      </c>
    </row>
    <row r="1295" spans="1:8" ht="18" hidden="1" customHeight="1" outlineLevel="1">
      <c r="A1295" s="3" t="s">
        <v>207</v>
      </c>
      <c r="B1295" s="148"/>
      <c r="C1295" s="149">
        <v>1</v>
      </c>
      <c r="D1295" s="149">
        <v>3</v>
      </c>
      <c r="E1295" s="149">
        <v>0</v>
      </c>
      <c r="F1295" s="150">
        <v>18000</v>
      </c>
      <c r="G1295" s="150">
        <v>2115.84</v>
      </c>
      <c r="H1295" s="151">
        <v>0</v>
      </c>
    </row>
    <row r="1296" spans="1:8" ht="18" hidden="1" customHeight="1" outlineLevel="1">
      <c r="A1296" s="3" t="s">
        <v>270</v>
      </c>
      <c r="B1296" s="148"/>
      <c r="C1296" s="149">
        <v>3</v>
      </c>
      <c r="D1296" s="149">
        <v>2</v>
      </c>
      <c r="E1296" s="149">
        <v>0</v>
      </c>
      <c r="F1296" s="150">
        <v>37520</v>
      </c>
      <c r="G1296" s="150">
        <v>3000</v>
      </c>
      <c r="H1296" s="151">
        <v>0</v>
      </c>
    </row>
    <row r="1297" spans="1:8" ht="18" hidden="1" customHeight="1" outlineLevel="1">
      <c r="A1297" s="3" t="s">
        <v>208</v>
      </c>
      <c r="B1297" s="148"/>
      <c r="C1297" s="149">
        <v>16</v>
      </c>
      <c r="D1297" s="149">
        <v>7</v>
      </c>
      <c r="E1297" s="149">
        <v>1</v>
      </c>
      <c r="F1297" s="150">
        <v>25056</v>
      </c>
      <c r="G1297" s="150">
        <v>56643</v>
      </c>
      <c r="H1297" s="151">
        <v>0</v>
      </c>
    </row>
    <row r="1298" spans="1:8" ht="18" hidden="1" customHeight="1" outlineLevel="1">
      <c r="A1298" s="3" t="s">
        <v>209</v>
      </c>
      <c r="B1298" s="148"/>
      <c r="C1298" s="149">
        <v>0</v>
      </c>
      <c r="D1298" s="149">
        <v>0</v>
      </c>
      <c r="E1298" s="149">
        <v>0</v>
      </c>
      <c r="F1298" s="150">
        <v>0</v>
      </c>
      <c r="G1298" s="150">
        <v>0</v>
      </c>
      <c r="H1298" s="151">
        <v>0</v>
      </c>
    </row>
    <row r="1299" spans="1:8" ht="18" hidden="1" customHeight="1" outlineLevel="1">
      <c r="A1299" s="3" t="s">
        <v>454</v>
      </c>
      <c r="B1299" s="148"/>
      <c r="C1299" s="149">
        <v>0</v>
      </c>
      <c r="D1299" s="149">
        <v>0</v>
      </c>
      <c r="E1299" s="149">
        <v>0</v>
      </c>
      <c r="F1299" s="150">
        <v>0</v>
      </c>
      <c r="G1299" s="150">
        <v>0</v>
      </c>
      <c r="H1299" s="151">
        <v>0</v>
      </c>
    </row>
    <row r="1300" spans="1:8" ht="18" hidden="1" customHeight="1" outlineLevel="1">
      <c r="A1300" s="3" t="s">
        <v>211</v>
      </c>
      <c r="B1300" s="148"/>
      <c r="C1300" s="149">
        <v>0</v>
      </c>
      <c r="D1300" s="149">
        <v>0</v>
      </c>
      <c r="E1300" s="149">
        <v>0</v>
      </c>
      <c r="F1300" s="150">
        <v>0</v>
      </c>
      <c r="G1300" s="150">
        <v>0</v>
      </c>
      <c r="H1300" s="151">
        <v>0</v>
      </c>
    </row>
    <row r="1301" spans="1:8" ht="18" hidden="1" customHeight="1" outlineLevel="1">
      <c r="A1301" s="3" t="s">
        <v>212</v>
      </c>
      <c r="B1301" s="148"/>
      <c r="C1301" s="149">
        <v>0</v>
      </c>
      <c r="D1301" s="149">
        <v>0</v>
      </c>
      <c r="E1301" s="149">
        <v>0</v>
      </c>
      <c r="F1301" s="150">
        <v>0</v>
      </c>
      <c r="G1301" s="150">
        <v>0</v>
      </c>
      <c r="H1301" s="151">
        <v>0</v>
      </c>
    </row>
    <row r="1302" spans="1:8" ht="18" hidden="1" customHeight="1" outlineLevel="1">
      <c r="A1302" s="3" t="s">
        <v>213</v>
      </c>
      <c r="B1302" s="148"/>
      <c r="C1302" s="149">
        <v>0</v>
      </c>
      <c r="D1302" s="149">
        <v>0</v>
      </c>
      <c r="E1302" s="149">
        <v>0</v>
      </c>
      <c r="F1302" s="150">
        <v>0</v>
      </c>
      <c r="G1302" s="150">
        <v>0</v>
      </c>
      <c r="H1302" s="151">
        <v>0</v>
      </c>
    </row>
    <row r="1303" spans="1:8" ht="18" hidden="1" customHeight="1" outlineLevel="1">
      <c r="A1303" s="3" t="s">
        <v>214</v>
      </c>
      <c r="B1303" s="148"/>
      <c r="C1303" s="149">
        <v>0</v>
      </c>
      <c r="D1303" s="149">
        <v>0</v>
      </c>
      <c r="E1303" s="149">
        <v>0</v>
      </c>
      <c r="F1303" s="150">
        <v>0</v>
      </c>
      <c r="G1303" s="150">
        <v>0</v>
      </c>
      <c r="H1303" s="151">
        <v>0</v>
      </c>
    </row>
    <row r="1304" spans="1:8" ht="18" hidden="1" customHeight="1" outlineLevel="1">
      <c r="A1304" s="3" t="s">
        <v>269</v>
      </c>
      <c r="B1304" s="148"/>
      <c r="C1304" s="149">
        <v>0</v>
      </c>
      <c r="D1304" s="149">
        <v>0</v>
      </c>
      <c r="E1304" s="149">
        <v>0</v>
      </c>
      <c r="F1304" s="150">
        <v>0</v>
      </c>
      <c r="G1304" s="150">
        <v>0</v>
      </c>
      <c r="H1304" s="151">
        <v>0</v>
      </c>
    </row>
    <row r="1305" spans="1:8" ht="18" hidden="1" customHeight="1" outlineLevel="1">
      <c r="A1305" s="3" t="s">
        <v>455</v>
      </c>
      <c r="B1305" s="148"/>
      <c r="C1305" s="149">
        <v>0</v>
      </c>
      <c r="D1305" s="149">
        <v>0</v>
      </c>
      <c r="E1305" s="149">
        <v>0</v>
      </c>
      <c r="F1305" s="150">
        <v>0</v>
      </c>
      <c r="G1305" s="150">
        <v>0</v>
      </c>
      <c r="H1305" s="151">
        <v>0</v>
      </c>
    </row>
    <row r="1306" spans="1:8" ht="18" hidden="1" customHeight="1" outlineLevel="1">
      <c r="A1306" s="3" t="s">
        <v>217</v>
      </c>
      <c r="B1306" s="148"/>
      <c r="C1306" s="149">
        <v>0</v>
      </c>
      <c r="D1306" s="149">
        <v>0</v>
      </c>
      <c r="E1306" s="149">
        <v>0</v>
      </c>
      <c r="F1306" s="150">
        <v>0</v>
      </c>
      <c r="G1306" s="150">
        <v>0</v>
      </c>
      <c r="H1306" s="151">
        <v>0</v>
      </c>
    </row>
    <row r="1307" spans="1:8" ht="18" hidden="1" customHeight="1" outlineLevel="1">
      <c r="A1307" s="3" t="s">
        <v>218</v>
      </c>
      <c r="B1307" s="148"/>
      <c r="C1307" s="149">
        <v>0</v>
      </c>
      <c r="D1307" s="149">
        <v>0</v>
      </c>
      <c r="E1307" s="149">
        <v>0</v>
      </c>
      <c r="F1307" s="150">
        <v>0</v>
      </c>
      <c r="G1307" s="150">
        <v>0</v>
      </c>
      <c r="H1307" s="151">
        <v>0</v>
      </c>
    </row>
    <row r="1308" spans="1:8" ht="18" hidden="1" customHeight="1" outlineLevel="1">
      <c r="A1308" s="3" t="s">
        <v>219</v>
      </c>
      <c r="B1308" s="148"/>
      <c r="C1308" s="149">
        <v>0</v>
      </c>
      <c r="D1308" s="149">
        <v>0</v>
      </c>
      <c r="E1308" s="149">
        <v>0</v>
      </c>
      <c r="F1308" s="150">
        <v>0</v>
      </c>
      <c r="G1308" s="150">
        <v>0</v>
      </c>
      <c r="H1308" s="151">
        <v>0</v>
      </c>
    </row>
    <row r="1309" spans="1:8" ht="18" hidden="1" customHeight="1" outlineLevel="1">
      <c r="A1309" s="3" t="s">
        <v>220</v>
      </c>
      <c r="B1309" s="148"/>
      <c r="C1309" s="149">
        <v>0</v>
      </c>
      <c r="D1309" s="149">
        <v>0</v>
      </c>
      <c r="E1309" s="149">
        <v>0</v>
      </c>
      <c r="F1309" s="150">
        <v>0</v>
      </c>
      <c r="G1309" s="150">
        <v>0</v>
      </c>
      <c r="H1309" s="151">
        <v>0</v>
      </c>
    </row>
    <row r="1310" spans="1:8" ht="18" customHeight="1" collapsed="1">
      <c r="A1310" s="3"/>
      <c r="B1310" s="148" t="s">
        <v>400</v>
      </c>
      <c r="C1310" s="152">
        <f t="shared" ref="C1310:H1310" si="51">SUM(C1286:C1309)</f>
        <v>23</v>
      </c>
      <c r="D1310" s="152">
        <f t="shared" si="51"/>
        <v>12</v>
      </c>
      <c r="E1310" s="152">
        <f t="shared" si="51"/>
        <v>1</v>
      </c>
      <c r="F1310" s="153">
        <f t="shared" si="51"/>
        <v>80576</v>
      </c>
      <c r="G1310" s="153">
        <f t="shared" si="51"/>
        <v>61758.84</v>
      </c>
      <c r="H1310" s="154">
        <f t="shared" si="51"/>
        <v>0</v>
      </c>
    </row>
    <row r="1311" spans="1:8" ht="18" hidden="1" customHeight="1" outlineLevel="1">
      <c r="A1311" s="3" t="s">
        <v>273</v>
      </c>
      <c r="B1311" s="148"/>
      <c r="C1311" s="149">
        <v>0</v>
      </c>
      <c r="D1311" s="149">
        <v>0</v>
      </c>
      <c r="E1311" s="149">
        <v>0</v>
      </c>
      <c r="F1311" s="150">
        <v>0</v>
      </c>
      <c r="G1311" s="150">
        <v>0</v>
      </c>
      <c r="H1311" s="151">
        <v>0</v>
      </c>
    </row>
    <row r="1312" spans="1:8" ht="18" hidden="1" customHeight="1" outlineLevel="1">
      <c r="A1312" s="3" t="s">
        <v>203</v>
      </c>
      <c r="B1312" s="148"/>
      <c r="C1312" s="149">
        <v>2</v>
      </c>
      <c r="D1312" s="149">
        <v>2</v>
      </c>
      <c r="E1312" s="149">
        <v>0</v>
      </c>
      <c r="F1312" s="150">
        <v>-3075</v>
      </c>
      <c r="G1312" s="150">
        <v>8782.8799999999992</v>
      </c>
      <c r="H1312" s="151">
        <v>0</v>
      </c>
    </row>
    <row r="1313" spans="1:8" ht="18" hidden="1" customHeight="1" outlineLevel="1">
      <c r="A1313" s="3" t="s">
        <v>204</v>
      </c>
      <c r="B1313" s="148"/>
      <c r="C1313" s="149">
        <v>1</v>
      </c>
      <c r="D1313" s="149">
        <v>1</v>
      </c>
      <c r="E1313" s="149">
        <v>0</v>
      </c>
      <c r="F1313" s="150">
        <v>78000</v>
      </c>
      <c r="G1313" s="150">
        <v>7000</v>
      </c>
      <c r="H1313" s="151">
        <v>0</v>
      </c>
    </row>
    <row r="1314" spans="1:8" ht="18" hidden="1" customHeight="1" outlineLevel="1">
      <c r="A1314" s="3" t="s">
        <v>267</v>
      </c>
      <c r="B1314" s="148"/>
      <c r="C1314" s="149">
        <v>0</v>
      </c>
      <c r="D1314" s="149">
        <v>0</v>
      </c>
      <c r="E1314" s="149">
        <v>0</v>
      </c>
      <c r="F1314" s="150">
        <v>0</v>
      </c>
      <c r="G1314" s="150">
        <v>0</v>
      </c>
      <c r="H1314" s="151">
        <v>0</v>
      </c>
    </row>
    <row r="1315" spans="1:8" ht="18" hidden="1" customHeight="1" outlineLevel="1">
      <c r="A1315" s="3" t="s">
        <v>274</v>
      </c>
      <c r="B1315" s="148"/>
      <c r="C1315" s="149">
        <v>0</v>
      </c>
      <c r="D1315" s="149">
        <v>0</v>
      </c>
      <c r="E1315" s="149">
        <v>0</v>
      </c>
      <c r="F1315" s="150">
        <v>0</v>
      </c>
      <c r="G1315" s="150">
        <v>0</v>
      </c>
      <c r="H1315" s="151">
        <v>0</v>
      </c>
    </row>
    <row r="1316" spans="1:8" ht="18" hidden="1" customHeight="1" outlineLevel="1">
      <c r="A1316" s="3" t="s">
        <v>275</v>
      </c>
      <c r="B1316" s="148"/>
      <c r="C1316" s="149">
        <v>0</v>
      </c>
      <c r="D1316" s="149">
        <v>0</v>
      </c>
      <c r="E1316" s="149">
        <v>0</v>
      </c>
      <c r="F1316" s="150">
        <v>0</v>
      </c>
      <c r="G1316" s="150">
        <v>0</v>
      </c>
      <c r="H1316" s="151">
        <v>0</v>
      </c>
    </row>
    <row r="1317" spans="1:8" ht="18" hidden="1" customHeight="1" outlineLevel="1">
      <c r="A1317" s="3" t="s">
        <v>205</v>
      </c>
      <c r="B1317" s="148"/>
      <c r="C1317" s="149">
        <v>0</v>
      </c>
      <c r="D1317" s="149">
        <v>0</v>
      </c>
      <c r="E1317" s="149">
        <v>0</v>
      </c>
      <c r="F1317" s="150">
        <v>0</v>
      </c>
      <c r="G1317" s="150">
        <v>0</v>
      </c>
      <c r="H1317" s="151">
        <v>0</v>
      </c>
    </row>
    <row r="1318" spans="1:8" ht="18" hidden="1" customHeight="1" outlineLevel="1">
      <c r="A1318" s="3" t="s">
        <v>206</v>
      </c>
      <c r="B1318" s="148"/>
      <c r="C1318" s="149">
        <v>2</v>
      </c>
      <c r="D1318" s="149">
        <v>1</v>
      </c>
      <c r="E1318" s="149">
        <v>0</v>
      </c>
      <c r="F1318" s="150">
        <v>0</v>
      </c>
      <c r="G1318" s="150">
        <v>-1249.5999999999999</v>
      </c>
      <c r="H1318" s="151">
        <v>0</v>
      </c>
    </row>
    <row r="1319" spans="1:8" ht="18" hidden="1" customHeight="1" outlineLevel="1">
      <c r="A1319" s="3" t="s">
        <v>268</v>
      </c>
      <c r="B1319" s="148"/>
      <c r="C1319" s="149">
        <v>0</v>
      </c>
      <c r="D1319" s="149">
        <v>0</v>
      </c>
      <c r="E1319" s="149">
        <v>0</v>
      </c>
      <c r="F1319" s="150">
        <v>0</v>
      </c>
      <c r="G1319" s="150">
        <v>0</v>
      </c>
      <c r="H1319" s="151">
        <v>0</v>
      </c>
    </row>
    <row r="1320" spans="1:8" ht="18" hidden="1" customHeight="1" outlineLevel="1">
      <c r="A1320" s="3" t="s">
        <v>207</v>
      </c>
      <c r="B1320" s="148"/>
      <c r="C1320" s="149">
        <v>4</v>
      </c>
      <c r="D1320" s="149">
        <v>3</v>
      </c>
      <c r="E1320" s="149">
        <v>0</v>
      </c>
      <c r="F1320" s="150">
        <v>20000</v>
      </c>
      <c r="G1320" s="150">
        <v>22071</v>
      </c>
      <c r="H1320" s="151">
        <v>0</v>
      </c>
    </row>
    <row r="1321" spans="1:8" ht="18" hidden="1" customHeight="1" outlineLevel="1">
      <c r="A1321" s="3" t="s">
        <v>270</v>
      </c>
      <c r="B1321" s="148"/>
      <c r="C1321" s="149">
        <v>0</v>
      </c>
      <c r="D1321" s="149">
        <v>0</v>
      </c>
      <c r="E1321" s="149">
        <v>0</v>
      </c>
      <c r="F1321" s="150">
        <v>0</v>
      </c>
      <c r="G1321" s="150">
        <v>0</v>
      </c>
      <c r="H1321" s="151">
        <v>0</v>
      </c>
    </row>
    <row r="1322" spans="1:8" ht="18" hidden="1" customHeight="1" outlineLevel="1">
      <c r="A1322" s="3" t="s">
        <v>208</v>
      </c>
      <c r="B1322" s="148"/>
      <c r="C1322" s="149">
        <v>0</v>
      </c>
      <c r="D1322" s="149">
        <v>0</v>
      </c>
      <c r="E1322" s="149">
        <v>0</v>
      </c>
      <c r="F1322" s="150">
        <v>0</v>
      </c>
      <c r="G1322" s="150">
        <v>0</v>
      </c>
      <c r="H1322" s="151">
        <v>0</v>
      </c>
    </row>
    <row r="1323" spans="1:8" ht="18" hidden="1" customHeight="1" outlineLevel="1">
      <c r="A1323" s="3" t="s">
        <v>209</v>
      </c>
      <c r="B1323" s="148"/>
      <c r="C1323" s="149">
        <v>0</v>
      </c>
      <c r="D1323" s="149">
        <v>1</v>
      </c>
      <c r="E1323" s="149">
        <v>0</v>
      </c>
      <c r="F1323" s="150">
        <v>20354.044000000002</v>
      </c>
      <c r="G1323" s="150">
        <v>39582.742584600004</v>
      </c>
      <c r="H1323" s="151">
        <v>0</v>
      </c>
    </row>
    <row r="1324" spans="1:8" ht="18" hidden="1" customHeight="1" outlineLevel="1">
      <c r="A1324" s="3" t="s">
        <v>454</v>
      </c>
      <c r="B1324" s="148"/>
      <c r="C1324" s="149">
        <v>0</v>
      </c>
      <c r="D1324" s="149">
        <v>0</v>
      </c>
      <c r="E1324" s="149">
        <v>0</v>
      </c>
      <c r="F1324" s="150">
        <v>0</v>
      </c>
      <c r="G1324" s="150">
        <v>0</v>
      </c>
      <c r="H1324" s="151">
        <v>0</v>
      </c>
    </row>
    <row r="1325" spans="1:8" ht="18" hidden="1" customHeight="1" outlineLevel="1">
      <c r="A1325" s="3" t="s">
        <v>211</v>
      </c>
      <c r="B1325" s="148"/>
      <c r="C1325" s="149">
        <v>0</v>
      </c>
      <c r="D1325" s="149">
        <v>1</v>
      </c>
      <c r="E1325" s="149">
        <v>0</v>
      </c>
      <c r="F1325" s="150">
        <v>-10000</v>
      </c>
      <c r="G1325" s="150">
        <v>-1416.5299999999997</v>
      </c>
      <c r="H1325" s="151">
        <v>0</v>
      </c>
    </row>
    <row r="1326" spans="1:8" ht="18" hidden="1" customHeight="1" outlineLevel="1">
      <c r="A1326" s="3" t="s">
        <v>212</v>
      </c>
      <c r="B1326" s="148"/>
      <c r="C1326" s="149">
        <v>0</v>
      </c>
      <c r="D1326" s="149">
        <v>0</v>
      </c>
      <c r="E1326" s="149">
        <v>0</v>
      </c>
      <c r="F1326" s="150">
        <v>0</v>
      </c>
      <c r="G1326" s="150">
        <v>0</v>
      </c>
      <c r="H1326" s="151">
        <v>0</v>
      </c>
    </row>
    <row r="1327" spans="1:8" ht="18" hidden="1" customHeight="1" outlineLevel="1">
      <c r="A1327" s="3" t="s">
        <v>213</v>
      </c>
      <c r="B1327" s="148"/>
      <c r="C1327" s="149">
        <v>0</v>
      </c>
      <c r="D1327" s="149">
        <v>0</v>
      </c>
      <c r="E1327" s="149">
        <v>0</v>
      </c>
      <c r="F1327" s="150">
        <v>0</v>
      </c>
      <c r="G1327" s="150">
        <v>0</v>
      </c>
      <c r="H1327" s="151">
        <v>0</v>
      </c>
    </row>
    <row r="1328" spans="1:8" ht="18" hidden="1" customHeight="1" outlineLevel="1">
      <c r="A1328" s="3" t="s">
        <v>214</v>
      </c>
      <c r="B1328" s="148"/>
      <c r="C1328" s="149">
        <v>0</v>
      </c>
      <c r="D1328" s="149">
        <v>0</v>
      </c>
      <c r="E1328" s="149">
        <v>0</v>
      </c>
      <c r="F1328" s="150">
        <v>0</v>
      </c>
      <c r="G1328" s="150">
        <v>0</v>
      </c>
      <c r="H1328" s="151">
        <v>0</v>
      </c>
    </row>
    <row r="1329" spans="1:8" ht="18" hidden="1" customHeight="1" outlineLevel="1">
      <c r="A1329" s="3" t="s">
        <v>269</v>
      </c>
      <c r="B1329" s="148"/>
      <c r="C1329" s="149">
        <v>0</v>
      </c>
      <c r="D1329" s="149">
        <v>0</v>
      </c>
      <c r="E1329" s="149">
        <v>0</v>
      </c>
      <c r="F1329" s="150">
        <v>0</v>
      </c>
      <c r="G1329" s="150">
        <v>0</v>
      </c>
      <c r="H1329" s="151">
        <v>0</v>
      </c>
    </row>
    <row r="1330" spans="1:8" ht="18" hidden="1" customHeight="1" outlineLevel="1">
      <c r="A1330" s="3" t="s">
        <v>455</v>
      </c>
      <c r="B1330" s="148"/>
      <c r="C1330" s="149">
        <v>0</v>
      </c>
      <c r="D1330" s="149">
        <v>0</v>
      </c>
      <c r="E1330" s="149">
        <v>0</v>
      </c>
      <c r="F1330" s="150">
        <v>0</v>
      </c>
      <c r="G1330" s="150">
        <v>0</v>
      </c>
      <c r="H1330" s="151">
        <v>0</v>
      </c>
    </row>
    <row r="1331" spans="1:8" ht="18" hidden="1" customHeight="1" outlineLevel="1">
      <c r="A1331" s="3" t="s">
        <v>217</v>
      </c>
      <c r="B1331" s="148"/>
      <c r="C1331" s="149">
        <v>0</v>
      </c>
      <c r="D1331" s="149">
        <v>0</v>
      </c>
      <c r="E1331" s="149">
        <v>0</v>
      </c>
      <c r="F1331" s="150">
        <v>0</v>
      </c>
      <c r="G1331" s="150">
        <v>0</v>
      </c>
      <c r="H1331" s="151">
        <v>0</v>
      </c>
    </row>
    <row r="1332" spans="1:8" ht="18" hidden="1" customHeight="1" outlineLevel="1">
      <c r="A1332" s="3" t="s">
        <v>218</v>
      </c>
      <c r="B1332" s="148"/>
      <c r="C1332" s="149">
        <v>3</v>
      </c>
      <c r="D1332" s="149">
        <v>0</v>
      </c>
      <c r="E1332" s="149">
        <v>0</v>
      </c>
      <c r="F1332" s="150">
        <v>0</v>
      </c>
      <c r="G1332" s="150">
        <v>0</v>
      </c>
      <c r="H1332" s="151">
        <v>0</v>
      </c>
    </row>
    <row r="1333" spans="1:8" ht="18" hidden="1" customHeight="1" outlineLevel="1">
      <c r="A1333" s="3" t="s">
        <v>219</v>
      </c>
      <c r="B1333" s="148"/>
      <c r="C1333" s="149">
        <v>0</v>
      </c>
      <c r="D1333" s="149">
        <v>0</v>
      </c>
      <c r="E1333" s="149">
        <v>0</v>
      </c>
      <c r="F1333" s="150">
        <v>0</v>
      </c>
      <c r="G1333" s="150">
        <v>0</v>
      </c>
      <c r="H1333" s="151">
        <v>0</v>
      </c>
    </row>
    <row r="1334" spans="1:8" ht="18" hidden="1" customHeight="1" outlineLevel="1">
      <c r="A1334" s="3" t="s">
        <v>220</v>
      </c>
      <c r="B1334" s="148"/>
      <c r="C1334" s="149">
        <v>0</v>
      </c>
      <c r="D1334" s="149">
        <v>0</v>
      </c>
      <c r="E1334" s="149">
        <v>0</v>
      </c>
      <c r="F1334" s="150">
        <v>0</v>
      </c>
      <c r="G1334" s="150">
        <v>0</v>
      </c>
      <c r="H1334" s="151">
        <v>0</v>
      </c>
    </row>
    <row r="1335" spans="1:8" ht="18" customHeight="1" collapsed="1">
      <c r="A1335" s="3"/>
      <c r="B1335" s="148" t="s">
        <v>401</v>
      </c>
      <c r="C1335" s="152">
        <f>SUM(C1311:C1334)</f>
        <v>12</v>
      </c>
      <c r="D1335" s="152">
        <f t="shared" ref="D1335:H1335" si="52">SUM(D1311:D1334)</f>
        <v>9</v>
      </c>
      <c r="E1335" s="152">
        <f t="shared" si="52"/>
        <v>0</v>
      </c>
      <c r="F1335" s="153">
        <f t="shared" si="52"/>
        <v>105279.04399999999</v>
      </c>
      <c r="G1335" s="153">
        <f t="shared" si="52"/>
        <v>74770.492584599997</v>
      </c>
      <c r="H1335" s="154">
        <f t="shared" si="52"/>
        <v>0</v>
      </c>
    </row>
    <row r="1336" spans="1:8" ht="18" hidden="1" customHeight="1" outlineLevel="1">
      <c r="A1336" s="3" t="s">
        <v>273</v>
      </c>
      <c r="B1336" s="148"/>
      <c r="C1336" s="152">
        <v>0</v>
      </c>
      <c r="D1336" s="152">
        <v>0</v>
      </c>
      <c r="E1336" s="152">
        <v>0</v>
      </c>
      <c r="F1336" s="153">
        <v>0</v>
      </c>
      <c r="G1336" s="153">
        <v>0</v>
      </c>
      <c r="H1336" s="154">
        <v>0</v>
      </c>
    </row>
    <row r="1337" spans="1:8" ht="18" hidden="1" customHeight="1" outlineLevel="1">
      <c r="A1337" s="3" t="s">
        <v>203</v>
      </c>
      <c r="B1337" s="148"/>
      <c r="C1337" s="152">
        <v>0</v>
      </c>
      <c r="D1337" s="152">
        <v>0</v>
      </c>
      <c r="E1337" s="152">
        <v>0</v>
      </c>
      <c r="F1337" s="153">
        <v>0</v>
      </c>
      <c r="G1337" s="153">
        <v>0</v>
      </c>
      <c r="H1337" s="154">
        <v>0</v>
      </c>
    </row>
    <row r="1338" spans="1:8" ht="18" hidden="1" customHeight="1" outlineLevel="1">
      <c r="A1338" s="3" t="s">
        <v>204</v>
      </c>
      <c r="B1338" s="148"/>
      <c r="C1338" s="152">
        <v>0</v>
      </c>
      <c r="D1338" s="152">
        <v>0</v>
      </c>
      <c r="E1338" s="152">
        <v>0</v>
      </c>
      <c r="F1338" s="153">
        <v>0</v>
      </c>
      <c r="G1338" s="153">
        <v>0</v>
      </c>
      <c r="H1338" s="154">
        <v>0</v>
      </c>
    </row>
    <row r="1339" spans="1:8" ht="18" hidden="1" customHeight="1" outlineLevel="1">
      <c r="A1339" s="3" t="s">
        <v>267</v>
      </c>
      <c r="B1339" s="148"/>
      <c r="C1339" s="152">
        <v>0</v>
      </c>
      <c r="D1339" s="152">
        <v>0</v>
      </c>
      <c r="E1339" s="152">
        <v>0</v>
      </c>
      <c r="F1339" s="153">
        <v>0</v>
      </c>
      <c r="G1339" s="153">
        <v>0</v>
      </c>
      <c r="H1339" s="154">
        <v>0</v>
      </c>
    </row>
    <row r="1340" spans="1:8" ht="18" hidden="1" customHeight="1" outlineLevel="1">
      <c r="A1340" s="3" t="s">
        <v>274</v>
      </c>
      <c r="B1340" s="148"/>
      <c r="C1340" s="152">
        <v>0</v>
      </c>
      <c r="D1340" s="152">
        <v>0</v>
      </c>
      <c r="E1340" s="152">
        <v>0</v>
      </c>
      <c r="F1340" s="153">
        <v>0</v>
      </c>
      <c r="G1340" s="153">
        <v>0</v>
      </c>
      <c r="H1340" s="154">
        <v>0</v>
      </c>
    </row>
    <row r="1341" spans="1:8" ht="18" hidden="1" customHeight="1" outlineLevel="1">
      <c r="A1341" s="3" t="s">
        <v>275</v>
      </c>
      <c r="B1341" s="148"/>
      <c r="C1341" s="152">
        <v>0</v>
      </c>
      <c r="D1341" s="152">
        <v>0</v>
      </c>
      <c r="E1341" s="152">
        <v>0</v>
      </c>
      <c r="F1341" s="153">
        <v>0</v>
      </c>
      <c r="G1341" s="153">
        <v>0</v>
      </c>
      <c r="H1341" s="154">
        <v>0</v>
      </c>
    </row>
    <row r="1342" spans="1:8" ht="18" hidden="1" customHeight="1" outlineLevel="1">
      <c r="A1342" s="3" t="s">
        <v>205</v>
      </c>
      <c r="B1342" s="148"/>
      <c r="C1342" s="152">
        <v>0</v>
      </c>
      <c r="D1342" s="152">
        <v>0</v>
      </c>
      <c r="E1342" s="152">
        <v>0</v>
      </c>
      <c r="F1342" s="153">
        <v>0</v>
      </c>
      <c r="G1342" s="153">
        <v>0</v>
      </c>
      <c r="H1342" s="154">
        <v>0</v>
      </c>
    </row>
    <row r="1343" spans="1:8" ht="18" hidden="1" customHeight="1" outlineLevel="1">
      <c r="A1343" s="3" t="s">
        <v>206</v>
      </c>
      <c r="B1343" s="148"/>
      <c r="C1343" s="152">
        <v>0</v>
      </c>
      <c r="D1343" s="152">
        <v>0</v>
      </c>
      <c r="E1343" s="152">
        <v>0</v>
      </c>
      <c r="F1343" s="153">
        <v>0</v>
      </c>
      <c r="G1343" s="153">
        <v>0</v>
      </c>
      <c r="H1343" s="154">
        <v>0</v>
      </c>
    </row>
    <row r="1344" spans="1:8" ht="18" hidden="1" customHeight="1" outlineLevel="1">
      <c r="A1344" s="3" t="s">
        <v>268</v>
      </c>
      <c r="B1344" s="148"/>
      <c r="C1344" s="152">
        <v>0</v>
      </c>
      <c r="D1344" s="152">
        <v>0</v>
      </c>
      <c r="E1344" s="152">
        <v>0</v>
      </c>
      <c r="F1344" s="153">
        <v>0</v>
      </c>
      <c r="G1344" s="153">
        <v>0</v>
      </c>
      <c r="H1344" s="154">
        <v>0</v>
      </c>
    </row>
    <row r="1345" spans="1:8" ht="18" hidden="1" customHeight="1" outlineLevel="1">
      <c r="A1345" s="3" t="s">
        <v>207</v>
      </c>
      <c r="B1345" s="148"/>
      <c r="C1345" s="152">
        <v>0</v>
      </c>
      <c r="D1345" s="152">
        <v>1</v>
      </c>
      <c r="E1345" s="152">
        <v>0</v>
      </c>
      <c r="F1345" s="153">
        <v>0</v>
      </c>
      <c r="G1345" s="153">
        <v>-467.88000000000011</v>
      </c>
      <c r="H1345" s="154">
        <v>0</v>
      </c>
    </row>
    <row r="1346" spans="1:8" ht="18" hidden="1" customHeight="1" outlineLevel="1">
      <c r="A1346" s="3" t="s">
        <v>270</v>
      </c>
      <c r="B1346" s="148"/>
      <c r="C1346" s="152">
        <v>0</v>
      </c>
      <c r="D1346" s="152">
        <v>0</v>
      </c>
      <c r="E1346" s="152">
        <v>0</v>
      </c>
      <c r="F1346" s="153">
        <v>0</v>
      </c>
      <c r="G1346" s="153">
        <v>0</v>
      </c>
      <c r="H1346" s="154">
        <v>0</v>
      </c>
    </row>
    <row r="1347" spans="1:8" ht="18" hidden="1" customHeight="1" outlineLevel="1">
      <c r="A1347" s="3" t="s">
        <v>208</v>
      </c>
      <c r="B1347" s="148"/>
      <c r="C1347" s="152">
        <v>0</v>
      </c>
      <c r="D1347" s="152">
        <v>0</v>
      </c>
      <c r="E1347" s="152">
        <v>0</v>
      </c>
      <c r="F1347" s="153">
        <v>0</v>
      </c>
      <c r="G1347" s="153">
        <v>0</v>
      </c>
      <c r="H1347" s="154">
        <v>0</v>
      </c>
    </row>
    <row r="1348" spans="1:8" ht="18" hidden="1" customHeight="1" outlineLevel="1">
      <c r="A1348" s="3" t="s">
        <v>209</v>
      </c>
      <c r="B1348" s="148"/>
      <c r="C1348" s="152">
        <v>0</v>
      </c>
      <c r="D1348" s="152">
        <v>0</v>
      </c>
      <c r="E1348" s="152">
        <v>0</v>
      </c>
      <c r="F1348" s="153">
        <v>0</v>
      </c>
      <c r="G1348" s="153">
        <v>0</v>
      </c>
      <c r="H1348" s="154">
        <v>0</v>
      </c>
    </row>
    <row r="1349" spans="1:8" ht="18" hidden="1" customHeight="1" outlineLevel="1">
      <c r="A1349" s="3" t="s">
        <v>454</v>
      </c>
      <c r="B1349" s="148"/>
      <c r="C1349" s="152">
        <v>0</v>
      </c>
      <c r="D1349" s="152">
        <v>0</v>
      </c>
      <c r="E1349" s="152">
        <v>0</v>
      </c>
      <c r="F1349" s="153">
        <v>0</v>
      </c>
      <c r="G1349" s="153">
        <v>0</v>
      </c>
      <c r="H1349" s="154">
        <v>0</v>
      </c>
    </row>
    <row r="1350" spans="1:8" ht="18" hidden="1" customHeight="1" outlineLevel="1">
      <c r="A1350" s="3" t="s">
        <v>211</v>
      </c>
      <c r="B1350" s="148"/>
      <c r="C1350" s="152">
        <v>0</v>
      </c>
      <c r="D1350" s="152">
        <v>0</v>
      </c>
      <c r="E1350" s="152">
        <v>0</v>
      </c>
      <c r="F1350" s="153">
        <v>0</v>
      </c>
      <c r="G1350" s="153">
        <v>0</v>
      </c>
      <c r="H1350" s="154">
        <v>0</v>
      </c>
    </row>
    <row r="1351" spans="1:8" ht="18" hidden="1" customHeight="1" outlineLevel="1">
      <c r="A1351" s="3" t="s">
        <v>212</v>
      </c>
      <c r="B1351" s="148"/>
      <c r="C1351" s="152">
        <v>0</v>
      </c>
      <c r="D1351" s="152">
        <v>0</v>
      </c>
      <c r="E1351" s="152">
        <v>0</v>
      </c>
      <c r="F1351" s="153">
        <v>0</v>
      </c>
      <c r="G1351" s="153">
        <v>0</v>
      </c>
      <c r="H1351" s="154">
        <v>0</v>
      </c>
    </row>
    <row r="1352" spans="1:8" ht="18" hidden="1" customHeight="1" outlineLevel="1">
      <c r="A1352" s="3" t="s">
        <v>213</v>
      </c>
      <c r="B1352" s="148"/>
      <c r="C1352" s="152">
        <v>0</v>
      </c>
      <c r="D1352" s="152">
        <v>0</v>
      </c>
      <c r="E1352" s="152">
        <v>0</v>
      </c>
      <c r="F1352" s="153">
        <v>0</v>
      </c>
      <c r="G1352" s="153">
        <v>0</v>
      </c>
      <c r="H1352" s="154">
        <v>0</v>
      </c>
    </row>
    <row r="1353" spans="1:8" ht="18" hidden="1" customHeight="1" outlineLevel="1">
      <c r="A1353" s="3" t="s">
        <v>214</v>
      </c>
      <c r="B1353" s="148"/>
      <c r="C1353" s="152">
        <v>0</v>
      </c>
      <c r="D1353" s="152">
        <v>0</v>
      </c>
      <c r="E1353" s="152">
        <v>0</v>
      </c>
      <c r="F1353" s="153">
        <v>0</v>
      </c>
      <c r="G1353" s="153">
        <v>0</v>
      </c>
      <c r="H1353" s="154">
        <v>0</v>
      </c>
    </row>
    <row r="1354" spans="1:8" ht="18" hidden="1" customHeight="1" outlineLevel="1">
      <c r="A1354" s="3" t="s">
        <v>269</v>
      </c>
      <c r="B1354" s="148"/>
      <c r="C1354" s="152">
        <v>0</v>
      </c>
      <c r="D1354" s="152">
        <v>0</v>
      </c>
      <c r="E1354" s="152">
        <v>0</v>
      </c>
      <c r="F1354" s="153">
        <v>0</v>
      </c>
      <c r="G1354" s="153">
        <v>0</v>
      </c>
      <c r="H1354" s="154">
        <v>0</v>
      </c>
    </row>
    <row r="1355" spans="1:8" ht="18" hidden="1" customHeight="1" outlineLevel="1">
      <c r="A1355" s="3" t="s">
        <v>455</v>
      </c>
      <c r="B1355" s="148"/>
      <c r="C1355" s="152">
        <v>0</v>
      </c>
      <c r="D1355" s="152">
        <v>0</v>
      </c>
      <c r="E1355" s="152">
        <v>0</v>
      </c>
      <c r="F1355" s="153">
        <v>0</v>
      </c>
      <c r="G1355" s="153">
        <v>0</v>
      </c>
      <c r="H1355" s="154">
        <v>0</v>
      </c>
    </row>
    <row r="1356" spans="1:8" ht="18" hidden="1" customHeight="1" outlineLevel="1">
      <c r="A1356" s="3" t="s">
        <v>217</v>
      </c>
      <c r="B1356" s="148"/>
      <c r="C1356" s="152">
        <v>0</v>
      </c>
      <c r="D1356" s="152">
        <v>0</v>
      </c>
      <c r="E1356" s="152">
        <v>0</v>
      </c>
      <c r="F1356" s="153">
        <v>0</v>
      </c>
      <c r="G1356" s="153">
        <v>0</v>
      </c>
      <c r="H1356" s="154">
        <v>0</v>
      </c>
    </row>
    <row r="1357" spans="1:8" ht="18" hidden="1" customHeight="1" outlineLevel="1">
      <c r="A1357" s="3" t="s">
        <v>218</v>
      </c>
      <c r="B1357" s="148"/>
      <c r="C1357" s="152">
        <v>2</v>
      </c>
      <c r="D1357" s="152">
        <v>0</v>
      </c>
      <c r="E1357" s="152">
        <v>0</v>
      </c>
      <c r="F1357" s="153">
        <v>0</v>
      </c>
      <c r="G1357" s="153">
        <v>0</v>
      </c>
      <c r="H1357" s="154">
        <v>0</v>
      </c>
    </row>
    <row r="1358" spans="1:8" ht="18" hidden="1" customHeight="1" outlineLevel="1">
      <c r="A1358" s="3" t="s">
        <v>219</v>
      </c>
      <c r="B1358" s="148"/>
      <c r="C1358" s="152">
        <v>0</v>
      </c>
      <c r="D1358" s="152">
        <v>0</v>
      </c>
      <c r="E1358" s="152">
        <v>0</v>
      </c>
      <c r="F1358" s="153">
        <v>0</v>
      </c>
      <c r="G1358" s="153">
        <v>0</v>
      </c>
      <c r="H1358" s="154">
        <v>0</v>
      </c>
    </row>
    <row r="1359" spans="1:8" ht="18" hidden="1" customHeight="1" outlineLevel="1">
      <c r="A1359" s="3" t="s">
        <v>220</v>
      </c>
      <c r="B1359" s="148"/>
      <c r="C1359" s="149">
        <v>0</v>
      </c>
      <c r="D1359" s="149">
        <v>0</v>
      </c>
      <c r="E1359" s="149">
        <v>0</v>
      </c>
      <c r="F1359" s="150">
        <v>0</v>
      </c>
      <c r="G1359" s="150">
        <v>0</v>
      </c>
      <c r="H1359" s="151">
        <v>0</v>
      </c>
    </row>
    <row r="1360" spans="1:8" ht="18" customHeight="1" collapsed="1">
      <c r="A1360" s="3"/>
      <c r="B1360" s="148" t="s">
        <v>402</v>
      </c>
      <c r="C1360" s="152">
        <f t="shared" ref="C1360:H1360" si="53">SUM(C1336:C1359)</f>
        <v>2</v>
      </c>
      <c r="D1360" s="152">
        <f t="shared" si="53"/>
        <v>1</v>
      </c>
      <c r="E1360" s="152">
        <f t="shared" si="53"/>
        <v>0</v>
      </c>
      <c r="F1360" s="153">
        <f t="shared" si="53"/>
        <v>0</v>
      </c>
      <c r="G1360" s="153">
        <f t="shared" si="53"/>
        <v>-467.88000000000011</v>
      </c>
      <c r="H1360" s="154">
        <f t="shared" si="53"/>
        <v>0</v>
      </c>
    </row>
    <row r="1361" spans="1:8" ht="18" hidden="1" customHeight="1" outlineLevel="1">
      <c r="A1361" s="3" t="s">
        <v>273</v>
      </c>
      <c r="B1361" s="148"/>
      <c r="C1361" s="149">
        <v>0</v>
      </c>
      <c r="D1361" s="149">
        <v>0</v>
      </c>
      <c r="E1361" s="149">
        <v>0</v>
      </c>
      <c r="F1361" s="150">
        <v>0</v>
      </c>
      <c r="G1361" s="150">
        <v>0</v>
      </c>
      <c r="H1361" s="151">
        <v>0</v>
      </c>
    </row>
    <row r="1362" spans="1:8" ht="18" hidden="1" customHeight="1" outlineLevel="1">
      <c r="A1362" s="3" t="s">
        <v>203</v>
      </c>
      <c r="B1362" s="148"/>
      <c r="C1362" s="149">
        <v>0</v>
      </c>
      <c r="D1362" s="149">
        <v>0</v>
      </c>
      <c r="E1362" s="149">
        <v>0</v>
      </c>
      <c r="F1362" s="150">
        <v>0</v>
      </c>
      <c r="G1362" s="150">
        <v>0</v>
      </c>
      <c r="H1362" s="151">
        <v>0</v>
      </c>
    </row>
    <row r="1363" spans="1:8" ht="18" hidden="1" customHeight="1" outlineLevel="1">
      <c r="A1363" s="3" t="s">
        <v>204</v>
      </c>
      <c r="B1363" s="148"/>
      <c r="C1363" s="149">
        <v>0</v>
      </c>
      <c r="D1363" s="149">
        <v>0</v>
      </c>
      <c r="E1363" s="149">
        <v>0</v>
      </c>
      <c r="F1363" s="150">
        <v>0</v>
      </c>
      <c r="G1363" s="150">
        <v>0</v>
      </c>
      <c r="H1363" s="151">
        <v>0</v>
      </c>
    </row>
    <row r="1364" spans="1:8" ht="18" hidden="1" customHeight="1" outlineLevel="1">
      <c r="A1364" s="3" t="s">
        <v>267</v>
      </c>
      <c r="B1364" s="148"/>
      <c r="C1364" s="149">
        <v>0</v>
      </c>
      <c r="D1364" s="149">
        <v>0</v>
      </c>
      <c r="E1364" s="149">
        <v>0</v>
      </c>
      <c r="F1364" s="150">
        <v>0</v>
      </c>
      <c r="G1364" s="150">
        <v>0</v>
      </c>
      <c r="H1364" s="151">
        <v>0</v>
      </c>
    </row>
    <row r="1365" spans="1:8" ht="18" hidden="1" customHeight="1" outlineLevel="1">
      <c r="A1365" s="3" t="s">
        <v>274</v>
      </c>
      <c r="B1365" s="148"/>
      <c r="C1365" s="149">
        <v>0</v>
      </c>
      <c r="D1365" s="149">
        <v>0</v>
      </c>
      <c r="E1365" s="149">
        <v>0</v>
      </c>
      <c r="F1365" s="150">
        <v>0</v>
      </c>
      <c r="G1365" s="150">
        <v>0</v>
      </c>
      <c r="H1365" s="151">
        <v>0</v>
      </c>
    </row>
    <row r="1366" spans="1:8" ht="18" hidden="1" customHeight="1" outlineLevel="1">
      <c r="A1366" s="3" t="s">
        <v>275</v>
      </c>
      <c r="B1366" s="148"/>
      <c r="C1366" s="149">
        <v>0</v>
      </c>
      <c r="D1366" s="149">
        <v>0</v>
      </c>
      <c r="E1366" s="149">
        <v>0</v>
      </c>
      <c r="F1366" s="150">
        <v>0</v>
      </c>
      <c r="G1366" s="150">
        <v>0</v>
      </c>
      <c r="H1366" s="151">
        <v>0</v>
      </c>
    </row>
    <row r="1367" spans="1:8" ht="18" hidden="1" customHeight="1" outlineLevel="1">
      <c r="A1367" s="3" t="s">
        <v>205</v>
      </c>
      <c r="B1367" s="148"/>
      <c r="C1367" s="149">
        <v>0</v>
      </c>
      <c r="D1367" s="149">
        <v>0</v>
      </c>
      <c r="E1367" s="149">
        <v>0</v>
      </c>
      <c r="F1367" s="150">
        <v>0</v>
      </c>
      <c r="G1367" s="150">
        <v>0</v>
      </c>
      <c r="H1367" s="151">
        <v>0</v>
      </c>
    </row>
    <row r="1368" spans="1:8" ht="18" hidden="1" customHeight="1" outlineLevel="1">
      <c r="A1368" s="3" t="s">
        <v>206</v>
      </c>
      <c r="B1368" s="148"/>
      <c r="C1368" s="149">
        <v>0</v>
      </c>
      <c r="D1368" s="149">
        <v>0</v>
      </c>
      <c r="E1368" s="149">
        <v>0</v>
      </c>
      <c r="F1368" s="150">
        <v>0</v>
      </c>
      <c r="G1368" s="150">
        <v>0</v>
      </c>
      <c r="H1368" s="151">
        <v>0</v>
      </c>
    </row>
    <row r="1369" spans="1:8" ht="18" hidden="1" customHeight="1" outlineLevel="1">
      <c r="A1369" s="3" t="s">
        <v>268</v>
      </c>
      <c r="B1369" s="148"/>
      <c r="C1369" s="149">
        <v>0</v>
      </c>
      <c r="D1369" s="149">
        <v>0</v>
      </c>
      <c r="E1369" s="149">
        <v>0</v>
      </c>
      <c r="F1369" s="150">
        <v>0</v>
      </c>
      <c r="G1369" s="150">
        <v>0</v>
      </c>
      <c r="H1369" s="151">
        <v>0</v>
      </c>
    </row>
    <row r="1370" spans="1:8" ht="18" hidden="1" customHeight="1" outlineLevel="1">
      <c r="A1370" s="3" t="s">
        <v>207</v>
      </c>
      <c r="B1370" s="148"/>
      <c r="C1370" s="149">
        <v>0</v>
      </c>
      <c r="D1370" s="149">
        <v>1</v>
      </c>
      <c r="E1370" s="149">
        <v>0</v>
      </c>
      <c r="F1370" s="150">
        <v>0</v>
      </c>
      <c r="G1370" s="150">
        <v>25</v>
      </c>
      <c r="H1370" s="151">
        <v>0</v>
      </c>
    </row>
    <row r="1371" spans="1:8" ht="18" hidden="1" customHeight="1" outlineLevel="1">
      <c r="A1371" s="3" t="s">
        <v>270</v>
      </c>
      <c r="B1371" s="148"/>
      <c r="C1371" s="149">
        <v>0</v>
      </c>
      <c r="D1371" s="149">
        <v>0</v>
      </c>
      <c r="E1371" s="149">
        <v>0</v>
      </c>
      <c r="F1371" s="150">
        <v>0</v>
      </c>
      <c r="G1371" s="150">
        <v>0</v>
      </c>
      <c r="H1371" s="151">
        <v>0</v>
      </c>
    </row>
    <row r="1372" spans="1:8" ht="18" hidden="1" customHeight="1" outlineLevel="1">
      <c r="A1372" s="3" t="s">
        <v>208</v>
      </c>
      <c r="B1372" s="148"/>
      <c r="C1372" s="149">
        <v>0</v>
      </c>
      <c r="D1372" s="149">
        <v>0</v>
      </c>
      <c r="E1372" s="149">
        <v>0</v>
      </c>
      <c r="F1372" s="150">
        <v>0</v>
      </c>
      <c r="G1372" s="150">
        <v>0</v>
      </c>
      <c r="H1372" s="151">
        <v>0</v>
      </c>
    </row>
    <row r="1373" spans="1:8" ht="18" hidden="1" customHeight="1" outlineLevel="1">
      <c r="A1373" s="3" t="s">
        <v>209</v>
      </c>
      <c r="B1373" s="148"/>
      <c r="C1373" s="149">
        <v>0</v>
      </c>
      <c r="D1373" s="149">
        <v>0</v>
      </c>
      <c r="E1373" s="149">
        <v>0</v>
      </c>
      <c r="F1373" s="150">
        <v>0</v>
      </c>
      <c r="G1373" s="150">
        <v>0</v>
      </c>
      <c r="H1373" s="151">
        <v>0</v>
      </c>
    </row>
    <row r="1374" spans="1:8" ht="18" hidden="1" customHeight="1" outlineLevel="1">
      <c r="A1374" s="3" t="s">
        <v>454</v>
      </c>
      <c r="B1374" s="148"/>
      <c r="C1374" s="149">
        <v>0</v>
      </c>
      <c r="D1374" s="149">
        <v>0</v>
      </c>
      <c r="E1374" s="149">
        <v>0</v>
      </c>
      <c r="F1374" s="150">
        <v>0</v>
      </c>
      <c r="G1374" s="150">
        <v>0</v>
      </c>
      <c r="H1374" s="151">
        <v>0</v>
      </c>
    </row>
    <row r="1375" spans="1:8" ht="18" hidden="1" customHeight="1" outlineLevel="1">
      <c r="A1375" s="3" t="s">
        <v>211</v>
      </c>
      <c r="B1375" s="148"/>
      <c r="C1375" s="149">
        <v>0</v>
      </c>
      <c r="D1375" s="149">
        <v>0</v>
      </c>
      <c r="E1375" s="149">
        <v>0</v>
      </c>
      <c r="F1375" s="150">
        <v>0</v>
      </c>
      <c r="G1375" s="150">
        <v>0</v>
      </c>
      <c r="H1375" s="151">
        <v>0</v>
      </c>
    </row>
    <row r="1376" spans="1:8" ht="18" hidden="1" customHeight="1" outlineLevel="1">
      <c r="A1376" s="3" t="s">
        <v>212</v>
      </c>
      <c r="B1376" s="148"/>
      <c r="C1376" s="149">
        <v>0</v>
      </c>
      <c r="D1376" s="149">
        <v>0</v>
      </c>
      <c r="E1376" s="149">
        <v>0</v>
      </c>
      <c r="F1376" s="150">
        <v>0</v>
      </c>
      <c r="G1376" s="150">
        <v>0</v>
      </c>
      <c r="H1376" s="151">
        <v>0</v>
      </c>
    </row>
    <row r="1377" spans="1:8" ht="18" hidden="1" customHeight="1" outlineLevel="1">
      <c r="A1377" s="3" t="s">
        <v>213</v>
      </c>
      <c r="B1377" s="148"/>
      <c r="C1377" s="149">
        <v>0</v>
      </c>
      <c r="D1377" s="149">
        <v>0</v>
      </c>
      <c r="E1377" s="149">
        <v>0</v>
      </c>
      <c r="F1377" s="150">
        <v>0</v>
      </c>
      <c r="G1377" s="150">
        <v>0</v>
      </c>
      <c r="H1377" s="151">
        <v>0</v>
      </c>
    </row>
    <row r="1378" spans="1:8" ht="18" hidden="1" customHeight="1" outlineLevel="1">
      <c r="A1378" s="3" t="s">
        <v>214</v>
      </c>
      <c r="B1378" s="148"/>
      <c r="C1378" s="149">
        <v>0</v>
      </c>
      <c r="D1378" s="149">
        <v>0</v>
      </c>
      <c r="E1378" s="149">
        <v>0</v>
      </c>
      <c r="F1378" s="150">
        <v>0</v>
      </c>
      <c r="G1378" s="150">
        <v>0</v>
      </c>
      <c r="H1378" s="151">
        <v>0</v>
      </c>
    </row>
    <row r="1379" spans="1:8" ht="18" hidden="1" customHeight="1" outlineLevel="1">
      <c r="A1379" s="3" t="s">
        <v>269</v>
      </c>
      <c r="B1379" s="148"/>
      <c r="C1379" s="149">
        <v>0</v>
      </c>
      <c r="D1379" s="149">
        <v>0</v>
      </c>
      <c r="E1379" s="149">
        <v>0</v>
      </c>
      <c r="F1379" s="150">
        <v>0</v>
      </c>
      <c r="G1379" s="150">
        <v>0</v>
      </c>
      <c r="H1379" s="151">
        <v>0</v>
      </c>
    </row>
    <row r="1380" spans="1:8" ht="18" hidden="1" customHeight="1" outlineLevel="1">
      <c r="A1380" s="3" t="s">
        <v>455</v>
      </c>
      <c r="B1380" s="148"/>
      <c r="C1380" s="149">
        <v>0</v>
      </c>
      <c r="D1380" s="149">
        <v>0</v>
      </c>
      <c r="E1380" s="149">
        <v>0</v>
      </c>
      <c r="F1380" s="150">
        <v>0</v>
      </c>
      <c r="G1380" s="150">
        <v>0</v>
      </c>
      <c r="H1380" s="151">
        <v>0</v>
      </c>
    </row>
    <row r="1381" spans="1:8" ht="18" hidden="1" customHeight="1" outlineLevel="1">
      <c r="A1381" s="3" t="s">
        <v>217</v>
      </c>
      <c r="B1381" s="148"/>
      <c r="C1381" s="149">
        <v>0</v>
      </c>
      <c r="D1381" s="149">
        <v>0</v>
      </c>
      <c r="E1381" s="149">
        <v>0</v>
      </c>
      <c r="F1381" s="150">
        <v>0</v>
      </c>
      <c r="G1381" s="150">
        <v>0</v>
      </c>
      <c r="H1381" s="151">
        <v>0</v>
      </c>
    </row>
    <row r="1382" spans="1:8" ht="18" hidden="1" customHeight="1" outlineLevel="1">
      <c r="A1382" s="3" t="s">
        <v>218</v>
      </c>
      <c r="B1382" s="148"/>
      <c r="C1382" s="149">
        <v>0</v>
      </c>
      <c r="D1382" s="149">
        <v>0</v>
      </c>
      <c r="E1382" s="149">
        <v>0</v>
      </c>
      <c r="F1382" s="150">
        <v>0</v>
      </c>
      <c r="G1382" s="150">
        <v>0</v>
      </c>
      <c r="H1382" s="151">
        <v>0</v>
      </c>
    </row>
    <row r="1383" spans="1:8" ht="18" hidden="1" customHeight="1" outlineLevel="1">
      <c r="A1383" s="3" t="s">
        <v>219</v>
      </c>
      <c r="B1383" s="148"/>
      <c r="C1383" s="149">
        <v>0</v>
      </c>
      <c r="D1383" s="149">
        <v>0</v>
      </c>
      <c r="E1383" s="149">
        <v>0</v>
      </c>
      <c r="F1383" s="150">
        <v>0</v>
      </c>
      <c r="G1383" s="150">
        <v>0</v>
      </c>
      <c r="H1383" s="151">
        <v>0</v>
      </c>
    </row>
    <row r="1384" spans="1:8" ht="18" hidden="1" customHeight="1" outlineLevel="1">
      <c r="A1384" s="3" t="s">
        <v>220</v>
      </c>
      <c r="B1384" s="148"/>
      <c r="C1384" s="149">
        <v>0</v>
      </c>
      <c r="D1384" s="149">
        <v>0</v>
      </c>
      <c r="E1384" s="149">
        <v>0</v>
      </c>
      <c r="F1384" s="150">
        <v>0</v>
      </c>
      <c r="G1384" s="150">
        <v>0</v>
      </c>
      <c r="H1384" s="151">
        <v>0</v>
      </c>
    </row>
    <row r="1385" spans="1:8" ht="18" customHeight="1" collapsed="1">
      <c r="A1385" s="3"/>
      <c r="B1385" s="148" t="s">
        <v>403</v>
      </c>
      <c r="C1385" s="152">
        <f t="shared" ref="C1385:H1385" si="54">SUM(C1361:C1384)</f>
        <v>0</v>
      </c>
      <c r="D1385" s="152">
        <f t="shared" si="54"/>
        <v>1</v>
      </c>
      <c r="E1385" s="152">
        <f t="shared" si="54"/>
        <v>0</v>
      </c>
      <c r="F1385" s="153">
        <f t="shared" si="54"/>
        <v>0</v>
      </c>
      <c r="G1385" s="153">
        <f t="shared" si="54"/>
        <v>25</v>
      </c>
      <c r="H1385" s="154">
        <f t="shared" si="54"/>
        <v>0</v>
      </c>
    </row>
    <row r="1386" spans="1:8" ht="18" hidden="1" customHeight="1" outlineLevel="1">
      <c r="A1386" s="3" t="s">
        <v>273</v>
      </c>
      <c r="B1386" s="148"/>
      <c r="C1386" s="149">
        <v>0</v>
      </c>
      <c r="D1386" s="149">
        <v>0</v>
      </c>
      <c r="E1386" s="149">
        <v>0</v>
      </c>
      <c r="F1386" s="150">
        <v>0</v>
      </c>
      <c r="G1386" s="150">
        <v>0</v>
      </c>
      <c r="H1386" s="151">
        <v>0</v>
      </c>
    </row>
    <row r="1387" spans="1:8" ht="18" hidden="1" customHeight="1" outlineLevel="1">
      <c r="A1387" s="3" t="s">
        <v>203</v>
      </c>
      <c r="B1387" s="148"/>
      <c r="C1387" s="149">
        <v>0</v>
      </c>
      <c r="D1387" s="149">
        <v>1</v>
      </c>
      <c r="E1387" s="149">
        <v>0</v>
      </c>
      <c r="F1387" s="150">
        <v>0</v>
      </c>
      <c r="G1387" s="150">
        <v>-17812.5</v>
      </c>
      <c r="H1387" s="151">
        <v>0</v>
      </c>
    </row>
    <row r="1388" spans="1:8" ht="18" hidden="1" customHeight="1" outlineLevel="1">
      <c r="A1388" s="3" t="s">
        <v>204</v>
      </c>
      <c r="B1388" s="148"/>
      <c r="C1388" s="149">
        <v>0</v>
      </c>
      <c r="D1388" s="149">
        <v>0</v>
      </c>
      <c r="E1388" s="149">
        <v>0</v>
      </c>
      <c r="F1388" s="150">
        <v>0</v>
      </c>
      <c r="G1388" s="150">
        <v>0</v>
      </c>
      <c r="H1388" s="151">
        <v>0</v>
      </c>
    </row>
    <row r="1389" spans="1:8" ht="18" hidden="1" customHeight="1" outlineLevel="1">
      <c r="A1389" s="3" t="s">
        <v>267</v>
      </c>
      <c r="B1389" s="148"/>
      <c r="C1389" s="149">
        <v>0</v>
      </c>
      <c r="D1389" s="149">
        <v>0</v>
      </c>
      <c r="E1389" s="149">
        <v>0</v>
      </c>
      <c r="F1389" s="150">
        <v>0</v>
      </c>
      <c r="G1389" s="150">
        <v>0</v>
      </c>
      <c r="H1389" s="151">
        <v>0</v>
      </c>
    </row>
    <row r="1390" spans="1:8" ht="18" hidden="1" customHeight="1" outlineLevel="1">
      <c r="A1390" s="3" t="s">
        <v>274</v>
      </c>
      <c r="B1390" s="148"/>
      <c r="C1390" s="149">
        <v>0</v>
      </c>
      <c r="D1390" s="149">
        <v>0</v>
      </c>
      <c r="E1390" s="149">
        <v>0</v>
      </c>
      <c r="F1390" s="150">
        <v>0</v>
      </c>
      <c r="G1390" s="150">
        <v>0</v>
      </c>
      <c r="H1390" s="151">
        <v>0</v>
      </c>
    </row>
    <row r="1391" spans="1:8" ht="18" hidden="1" customHeight="1" outlineLevel="1">
      <c r="A1391" s="3" t="s">
        <v>275</v>
      </c>
      <c r="B1391" s="148"/>
      <c r="C1391" s="149">
        <v>0</v>
      </c>
      <c r="D1391" s="149">
        <v>0</v>
      </c>
      <c r="E1391" s="149">
        <v>0</v>
      </c>
      <c r="F1391" s="150">
        <v>0</v>
      </c>
      <c r="G1391" s="150">
        <v>0</v>
      </c>
      <c r="H1391" s="151">
        <v>0</v>
      </c>
    </row>
    <row r="1392" spans="1:8" ht="18" hidden="1" customHeight="1" outlineLevel="1">
      <c r="A1392" s="3" t="s">
        <v>205</v>
      </c>
      <c r="B1392" s="148"/>
      <c r="C1392" s="149">
        <v>0</v>
      </c>
      <c r="D1392" s="149">
        <v>0</v>
      </c>
      <c r="E1392" s="149">
        <v>0</v>
      </c>
      <c r="F1392" s="150">
        <v>0</v>
      </c>
      <c r="G1392" s="150">
        <v>0</v>
      </c>
      <c r="H1392" s="151">
        <v>0</v>
      </c>
    </row>
    <row r="1393" spans="1:8" ht="18" hidden="1" customHeight="1" outlineLevel="1">
      <c r="A1393" s="3" t="s">
        <v>206</v>
      </c>
      <c r="B1393" s="148"/>
      <c r="C1393" s="149">
        <v>1</v>
      </c>
      <c r="D1393" s="149">
        <v>0</v>
      </c>
      <c r="E1393" s="149">
        <v>0</v>
      </c>
      <c r="F1393" s="150">
        <v>0</v>
      </c>
      <c r="G1393" s="150">
        <v>0</v>
      </c>
      <c r="H1393" s="151">
        <v>0</v>
      </c>
    </row>
    <row r="1394" spans="1:8" ht="18" hidden="1" customHeight="1" outlineLevel="1">
      <c r="A1394" s="3" t="s">
        <v>268</v>
      </c>
      <c r="B1394" s="148"/>
      <c r="C1394" s="149">
        <v>0</v>
      </c>
      <c r="D1394" s="149">
        <v>0</v>
      </c>
      <c r="E1394" s="149">
        <v>0</v>
      </c>
      <c r="F1394" s="150">
        <v>0</v>
      </c>
      <c r="G1394" s="150">
        <v>0</v>
      </c>
      <c r="H1394" s="151">
        <v>0</v>
      </c>
    </row>
    <row r="1395" spans="1:8" ht="18" hidden="1" customHeight="1" outlineLevel="1">
      <c r="A1395" s="3" t="s">
        <v>207</v>
      </c>
      <c r="B1395" s="148"/>
      <c r="C1395" s="149">
        <v>0</v>
      </c>
      <c r="D1395" s="149">
        <v>0</v>
      </c>
      <c r="E1395" s="149">
        <v>0</v>
      </c>
      <c r="F1395" s="150">
        <v>0</v>
      </c>
      <c r="G1395" s="150">
        <v>0</v>
      </c>
      <c r="H1395" s="151">
        <v>0</v>
      </c>
    </row>
    <row r="1396" spans="1:8" ht="18" hidden="1" customHeight="1" outlineLevel="1">
      <c r="A1396" s="3" t="s">
        <v>270</v>
      </c>
      <c r="B1396" s="148"/>
      <c r="C1396" s="149">
        <v>0</v>
      </c>
      <c r="D1396" s="149">
        <v>0</v>
      </c>
      <c r="E1396" s="149">
        <v>0</v>
      </c>
      <c r="F1396" s="150">
        <v>0</v>
      </c>
      <c r="G1396" s="150">
        <v>0</v>
      </c>
      <c r="H1396" s="151">
        <v>0</v>
      </c>
    </row>
    <row r="1397" spans="1:8" ht="18" hidden="1" customHeight="1" outlineLevel="1">
      <c r="A1397" s="3" t="s">
        <v>208</v>
      </c>
      <c r="B1397" s="148"/>
      <c r="C1397" s="149">
        <v>0</v>
      </c>
      <c r="D1397" s="149">
        <v>0</v>
      </c>
      <c r="E1397" s="149">
        <v>0</v>
      </c>
      <c r="F1397" s="150">
        <v>0</v>
      </c>
      <c r="G1397" s="150">
        <v>0</v>
      </c>
      <c r="H1397" s="151">
        <v>0</v>
      </c>
    </row>
    <row r="1398" spans="1:8" ht="18" hidden="1" customHeight="1" outlineLevel="1">
      <c r="A1398" s="3" t="s">
        <v>209</v>
      </c>
      <c r="B1398" s="148"/>
      <c r="C1398" s="149">
        <v>0</v>
      </c>
      <c r="D1398" s="149">
        <v>0</v>
      </c>
      <c r="E1398" s="149">
        <v>0</v>
      </c>
      <c r="F1398" s="150">
        <v>0</v>
      </c>
      <c r="G1398" s="150">
        <v>0</v>
      </c>
      <c r="H1398" s="151">
        <v>0</v>
      </c>
    </row>
    <row r="1399" spans="1:8" ht="18" hidden="1" customHeight="1" outlineLevel="1">
      <c r="A1399" s="3" t="s">
        <v>454</v>
      </c>
      <c r="B1399" s="148"/>
      <c r="C1399" s="149">
        <v>0</v>
      </c>
      <c r="D1399" s="149">
        <v>0</v>
      </c>
      <c r="E1399" s="149">
        <v>0</v>
      </c>
      <c r="F1399" s="150">
        <v>0</v>
      </c>
      <c r="G1399" s="150">
        <v>0</v>
      </c>
      <c r="H1399" s="151">
        <v>0</v>
      </c>
    </row>
    <row r="1400" spans="1:8" ht="18" hidden="1" customHeight="1" outlineLevel="1">
      <c r="A1400" s="3" t="s">
        <v>211</v>
      </c>
      <c r="B1400" s="148"/>
      <c r="C1400" s="149">
        <v>0</v>
      </c>
      <c r="D1400" s="149">
        <v>0</v>
      </c>
      <c r="E1400" s="149">
        <v>0</v>
      </c>
      <c r="F1400" s="150">
        <v>0</v>
      </c>
      <c r="G1400" s="150">
        <v>0</v>
      </c>
      <c r="H1400" s="151">
        <v>0</v>
      </c>
    </row>
    <row r="1401" spans="1:8" ht="18" hidden="1" customHeight="1" outlineLevel="1">
      <c r="A1401" s="3" t="s">
        <v>212</v>
      </c>
      <c r="B1401" s="148"/>
      <c r="C1401" s="149">
        <v>0</v>
      </c>
      <c r="D1401" s="149">
        <v>0</v>
      </c>
      <c r="E1401" s="149">
        <v>0</v>
      </c>
      <c r="F1401" s="150">
        <v>0</v>
      </c>
      <c r="G1401" s="150">
        <v>0</v>
      </c>
      <c r="H1401" s="151">
        <v>0</v>
      </c>
    </row>
    <row r="1402" spans="1:8" ht="18" hidden="1" customHeight="1" outlineLevel="1">
      <c r="A1402" s="3" t="s">
        <v>213</v>
      </c>
      <c r="B1402" s="148"/>
      <c r="C1402" s="149">
        <v>0</v>
      </c>
      <c r="D1402" s="149">
        <v>0</v>
      </c>
      <c r="E1402" s="149">
        <v>0</v>
      </c>
      <c r="F1402" s="150">
        <v>0</v>
      </c>
      <c r="G1402" s="150">
        <v>0</v>
      </c>
      <c r="H1402" s="151">
        <v>0</v>
      </c>
    </row>
    <row r="1403" spans="1:8" ht="18" hidden="1" customHeight="1" outlineLevel="1">
      <c r="A1403" s="3" t="s">
        <v>214</v>
      </c>
      <c r="B1403" s="148"/>
      <c r="C1403" s="149">
        <v>0</v>
      </c>
      <c r="D1403" s="149">
        <v>0</v>
      </c>
      <c r="E1403" s="149">
        <v>0</v>
      </c>
      <c r="F1403" s="150">
        <v>0</v>
      </c>
      <c r="G1403" s="150">
        <v>0</v>
      </c>
      <c r="H1403" s="151">
        <v>0</v>
      </c>
    </row>
    <row r="1404" spans="1:8" ht="18" hidden="1" customHeight="1" outlineLevel="1">
      <c r="A1404" s="3" t="s">
        <v>269</v>
      </c>
      <c r="B1404" s="148"/>
      <c r="C1404" s="149">
        <v>0</v>
      </c>
      <c r="D1404" s="149">
        <v>0</v>
      </c>
      <c r="E1404" s="149">
        <v>0</v>
      </c>
      <c r="F1404" s="150">
        <v>0</v>
      </c>
      <c r="G1404" s="150">
        <v>0</v>
      </c>
      <c r="H1404" s="151">
        <v>0</v>
      </c>
    </row>
    <row r="1405" spans="1:8" ht="18" hidden="1" customHeight="1" outlineLevel="1">
      <c r="A1405" s="3" t="s">
        <v>455</v>
      </c>
      <c r="B1405" s="148"/>
      <c r="C1405" s="149">
        <v>0</v>
      </c>
      <c r="D1405" s="149">
        <v>0</v>
      </c>
      <c r="E1405" s="149">
        <v>0</v>
      </c>
      <c r="F1405" s="150">
        <v>0</v>
      </c>
      <c r="G1405" s="150">
        <v>0</v>
      </c>
      <c r="H1405" s="151">
        <v>0</v>
      </c>
    </row>
    <row r="1406" spans="1:8" ht="18" hidden="1" customHeight="1" outlineLevel="1">
      <c r="A1406" s="3" t="s">
        <v>217</v>
      </c>
      <c r="B1406" s="148"/>
      <c r="C1406" s="149">
        <v>0</v>
      </c>
      <c r="D1406" s="149">
        <v>0</v>
      </c>
      <c r="E1406" s="149">
        <v>0</v>
      </c>
      <c r="F1406" s="150">
        <v>0</v>
      </c>
      <c r="G1406" s="150">
        <v>0</v>
      </c>
      <c r="H1406" s="151">
        <v>0</v>
      </c>
    </row>
    <row r="1407" spans="1:8" ht="18" hidden="1" customHeight="1" outlineLevel="1">
      <c r="A1407" s="3" t="s">
        <v>218</v>
      </c>
      <c r="B1407" s="148"/>
      <c r="C1407" s="149">
        <v>1</v>
      </c>
      <c r="D1407" s="149">
        <v>0</v>
      </c>
      <c r="E1407" s="149">
        <v>0</v>
      </c>
      <c r="F1407" s="150">
        <v>0</v>
      </c>
      <c r="G1407" s="150">
        <v>0</v>
      </c>
      <c r="H1407" s="151">
        <v>0</v>
      </c>
    </row>
    <row r="1408" spans="1:8" ht="18" hidden="1" customHeight="1" outlineLevel="1">
      <c r="A1408" s="3" t="s">
        <v>219</v>
      </c>
      <c r="B1408" s="148"/>
      <c r="C1408" s="149">
        <v>0</v>
      </c>
      <c r="D1408" s="149">
        <v>0</v>
      </c>
      <c r="E1408" s="149">
        <v>0</v>
      </c>
      <c r="F1408" s="150">
        <v>0</v>
      </c>
      <c r="G1408" s="150">
        <v>0</v>
      </c>
      <c r="H1408" s="151">
        <v>0</v>
      </c>
    </row>
    <row r="1409" spans="1:8" ht="18" hidden="1" customHeight="1" outlineLevel="1">
      <c r="A1409" s="3" t="s">
        <v>220</v>
      </c>
      <c r="B1409" s="148"/>
      <c r="C1409" s="149">
        <v>0</v>
      </c>
      <c r="D1409" s="149">
        <v>0</v>
      </c>
      <c r="E1409" s="149">
        <v>0</v>
      </c>
      <c r="F1409" s="150">
        <v>0</v>
      </c>
      <c r="G1409" s="150">
        <v>0</v>
      </c>
      <c r="H1409" s="151">
        <v>0</v>
      </c>
    </row>
    <row r="1410" spans="1:8" ht="18" customHeight="1" collapsed="1">
      <c r="A1410" s="3"/>
      <c r="B1410" s="148" t="s">
        <v>404</v>
      </c>
      <c r="C1410" s="152">
        <f t="shared" ref="C1410:H1410" si="55">SUM(C1386:C1409)</f>
        <v>2</v>
      </c>
      <c r="D1410" s="152">
        <f t="shared" si="55"/>
        <v>1</v>
      </c>
      <c r="E1410" s="152">
        <f t="shared" si="55"/>
        <v>0</v>
      </c>
      <c r="F1410" s="153">
        <f t="shared" si="55"/>
        <v>0</v>
      </c>
      <c r="G1410" s="153">
        <f t="shared" si="55"/>
        <v>-17812.5</v>
      </c>
      <c r="H1410" s="154">
        <f t="shared" si="55"/>
        <v>0</v>
      </c>
    </row>
    <row r="1411" spans="1:8" ht="18" hidden="1" customHeight="1" outlineLevel="1">
      <c r="A1411" s="3" t="s">
        <v>273</v>
      </c>
      <c r="B1411" s="148"/>
      <c r="C1411" s="152">
        <v>0</v>
      </c>
      <c r="D1411" s="152">
        <v>0</v>
      </c>
      <c r="E1411" s="152">
        <v>0</v>
      </c>
      <c r="F1411" s="153">
        <v>0</v>
      </c>
      <c r="G1411" s="153">
        <v>0</v>
      </c>
      <c r="H1411" s="154">
        <v>0</v>
      </c>
    </row>
    <row r="1412" spans="1:8" ht="18" hidden="1" customHeight="1" outlineLevel="1">
      <c r="A1412" s="3" t="s">
        <v>203</v>
      </c>
      <c r="B1412" s="148"/>
      <c r="C1412" s="152">
        <v>0</v>
      </c>
      <c r="D1412" s="152">
        <v>0</v>
      </c>
      <c r="E1412" s="152">
        <v>0</v>
      </c>
      <c r="F1412" s="153">
        <v>0</v>
      </c>
      <c r="G1412" s="153">
        <v>0</v>
      </c>
      <c r="H1412" s="154">
        <v>0</v>
      </c>
    </row>
    <row r="1413" spans="1:8" ht="18" hidden="1" customHeight="1" outlineLevel="1">
      <c r="A1413" s="3" t="s">
        <v>204</v>
      </c>
      <c r="B1413" s="148"/>
      <c r="C1413" s="152">
        <v>0</v>
      </c>
      <c r="D1413" s="152">
        <v>0</v>
      </c>
      <c r="E1413" s="152">
        <v>0</v>
      </c>
      <c r="F1413" s="153">
        <v>0</v>
      </c>
      <c r="G1413" s="153">
        <v>0</v>
      </c>
      <c r="H1413" s="154">
        <v>0</v>
      </c>
    </row>
    <row r="1414" spans="1:8" ht="18" hidden="1" customHeight="1" outlineLevel="1">
      <c r="A1414" s="3" t="s">
        <v>267</v>
      </c>
      <c r="B1414" s="148"/>
      <c r="C1414" s="152">
        <v>0</v>
      </c>
      <c r="D1414" s="152">
        <v>0</v>
      </c>
      <c r="E1414" s="152">
        <v>0</v>
      </c>
      <c r="F1414" s="153">
        <v>0</v>
      </c>
      <c r="G1414" s="153">
        <v>0</v>
      </c>
      <c r="H1414" s="154">
        <v>0</v>
      </c>
    </row>
    <row r="1415" spans="1:8" ht="18" hidden="1" customHeight="1" outlineLevel="1">
      <c r="A1415" s="3" t="s">
        <v>274</v>
      </c>
      <c r="B1415" s="148"/>
      <c r="C1415" s="152">
        <v>0</v>
      </c>
      <c r="D1415" s="152">
        <v>0</v>
      </c>
      <c r="E1415" s="152">
        <v>0</v>
      </c>
      <c r="F1415" s="153">
        <v>0</v>
      </c>
      <c r="G1415" s="153">
        <v>0</v>
      </c>
      <c r="H1415" s="154">
        <v>0</v>
      </c>
    </row>
    <row r="1416" spans="1:8" ht="18" hidden="1" customHeight="1" outlineLevel="1">
      <c r="A1416" s="3" t="s">
        <v>275</v>
      </c>
      <c r="B1416" s="148"/>
      <c r="C1416" s="152">
        <v>0</v>
      </c>
      <c r="D1416" s="152">
        <v>0</v>
      </c>
      <c r="E1416" s="152">
        <v>0</v>
      </c>
      <c r="F1416" s="153">
        <v>0</v>
      </c>
      <c r="G1416" s="153">
        <v>0</v>
      </c>
      <c r="H1416" s="154">
        <v>0</v>
      </c>
    </row>
    <row r="1417" spans="1:8" ht="18" hidden="1" customHeight="1" outlineLevel="1">
      <c r="A1417" s="3" t="s">
        <v>205</v>
      </c>
      <c r="B1417" s="148"/>
      <c r="C1417" s="152">
        <v>0</v>
      </c>
      <c r="D1417" s="152">
        <v>0</v>
      </c>
      <c r="E1417" s="152">
        <v>0</v>
      </c>
      <c r="F1417" s="153">
        <v>0</v>
      </c>
      <c r="G1417" s="153">
        <v>0</v>
      </c>
      <c r="H1417" s="154">
        <v>0</v>
      </c>
    </row>
    <row r="1418" spans="1:8" ht="18" hidden="1" customHeight="1" outlineLevel="1">
      <c r="A1418" s="3" t="s">
        <v>206</v>
      </c>
      <c r="B1418" s="148"/>
      <c r="C1418" s="152">
        <v>0</v>
      </c>
      <c r="D1418" s="152">
        <v>0</v>
      </c>
      <c r="E1418" s="152">
        <v>0</v>
      </c>
      <c r="F1418" s="153">
        <v>0</v>
      </c>
      <c r="G1418" s="153">
        <v>0</v>
      </c>
      <c r="H1418" s="154">
        <v>0</v>
      </c>
    </row>
    <row r="1419" spans="1:8" ht="18" hidden="1" customHeight="1" outlineLevel="1">
      <c r="A1419" s="3" t="s">
        <v>268</v>
      </c>
      <c r="B1419" s="148"/>
      <c r="C1419" s="152">
        <v>0</v>
      </c>
      <c r="D1419" s="152">
        <v>0</v>
      </c>
      <c r="E1419" s="152">
        <v>0</v>
      </c>
      <c r="F1419" s="153">
        <v>0</v>
      </c>
      <c r="G1419" s="153">
        <v>0</v>
      </c>
      <c r="H1419" s="154">
        <v>0</v>
      </c>
    </row>
    <row r="1420" spans="1:8" ht="18" hidden="1" customHeight="1" outlineLevel="1">
      <c r="A1420" s="3" t="s">
        <v>207</v>
      </c>
      <c r="B1420" s="148"/>
      <c r="C1420" s="152">
        <v>0</v>
      </c>
      <c r="D1420" s="152">
        <v>0</v>
      </c>
      <c r="E1420" s="152">
        <v>0</v>
      </c>
      <c r="F1420" s="153">
        <v>0</v>
      </c>
      <c r="G1420" s="153">
        <v>0</v>
      </c>
      <c r="H1420" s="154">
        <v>0</v>
      </c>
    </row>
    <row r="1421" spans="1:8" ht="18" hidden="1" customHeight="1" outlineLevel="1">
      <c r="A1421" s="3" t="s">
        <v>270</v>
      </c>
      <c r="B1421" s="148"/>
      <c r="C1421" s="152">
        <v>0</v>
      </c>
      <c r="D1421" s="152">
        <v>0</v>
      </c>
      <c r="E1421" s="152">
        <v>0</v>
      </c>
      <c r="F1421" s="153">
        <v>0</v>
      </c>
      <c r="G1421" s="153">
        <v>0</v>
      </c>
      <c r="H1421" s="154">
        <v>0</v>
      </c>
    </row>
    <row r="1422" spans="1:8" ht="18" hidden="1" customHeight="1" outlineLevel="1">
      <c r="A1422" s="3" t="s">
        <v>208</v>
      </c>
      <c r="B1422" s="148"/>
      <c r="C1422" s="152">
        <v>0</v>
      </c>
      <c r="D1422" s="152">
        <v>0</v>
      </c>
      <c r="E1422" s="152">
        <v>0</v>
      </c>
      <c r="F1422" s="153">
        <v>0</v>
      </c>
      <c r="G1422" s="153">
        <v>0</v>
      </c>
      <c r="H1422" s="154">
        <v>0</v>
      </c>
    </row>
    <row r="1423" spans="1:8" ht="18" hidden="1" customHeight="1" outlineLevel="1">
      <c r="A1423" s="3" t="s">
        <v>209</v>
      </c>
      <c r="B1423" s="148"/>
      <c r="C1423" s="152">
        <v>0</v>
      </c>
      <c r="D1423" s="152">
        <v>0</v>
      </c>
      <c r="E1423" s="152">
        <v>0</v>
      </c>
      <c r="F1423" s="153">
        <v>0</v>
      </c>
      <c r="G1423" s="153">
        <v>0</v>
      </c>
      <c r="H1423" s="154">
        <v>0</v>
      </c>
    </row>
    <row r="1424" spans="1:8" ht="18" hidden="1" customHeight="1" outlineLevel="1">
      <c r="A1424" s="3" t="s">
        <v>454</v>
      </c>
      <c r="B1424" s="148"/>
      <c r="C1424" s="152">
        <v>0</v>
      </c>
      <c r="D1424" s="152">
        <v>0</v>
      </c>
      <c r="E1424" s="152">
        <v>0</v>
      </c>
      <c r="F1424" s="153">
        <v>0</v>
      </c>
      <c r="G1424" s="153">
        <v>0</v>
      </c>
      <c r="H1424" s="154">
        <v>0</v>
      </c>
    </row>
    <row r="1425" spans="1:8" ht="18" hidden="1" customHeight="1" outlineLevel="1">
      <c r="A1425" s="3" t="s">
        <v>211</v>
      </c>
      <c r="B1425" s="148"/>
      <c r="C1425" s="152">
        <v>0</v>
      </c>
      <c r="D1425" s="152">
        <v>0</v>
      </c>
      <c r="E1425" s="152">
        <v>0</v>
      </c>
      <c r="F1425" s="153">
        <v>0</v>
      </c>
      <c r="G1425" s="153">
        <v>0</v>
      </c>
      <c r="H1425" s="154">
        <v>0</v>
      </c>
    </row>
    <row r="1426" spans="1:8" ht="18" hidden="1" customHeight="1" outlineLevel="1">
      <c r="A1426" s="3" t="s">
        <v>212</v>
      </c>
      <c r="B1426" s="148"/>
      <c r="C1426" s="152">
        <v>0</v>
      </c>
      <c r="D1426" s="152">
        <v>0</v>
      </c>
      <c r="E1426" s="152">
        <v>0</v>
      </c>
      <c r="F1426" s="153">
        <v>0</v>
      </c>
      <c r="G1426" s="153">
        <v>0</v>
      </c>
      <c r="H1426" s="154">
        <v>0</v>
      </c>
    </row>
    <row r="1427" spans="1:8" ht="18" hidden="1" customHeight="1" outlineLevel="1">
      <c r="A1427" s="3" t="s">
        <v>213</v>
      </c>
      <c r="B1427" s="148"/>
      <c r="C1427" s="152">
        <v>0</v>
      </c>
      <c r="D1427" s="152">
        <v>0</v>
      </c>
      <c r="E1427" s="152">
        <v>0</v>
      </c>
      <c r="F1427" s="153">
        <v>0</v>
      </c>
      <c r="G1427" s="153">
        <v>0</v>
      </c>
      <c r="H1427" s="154">
        <v>0</v>
      </c>
    </row>
    <row r="1428" spans="1:8" ht="18" hidden="1" customHeight="1" outlineLevel="1">
      <c r="A1428" s="3" t="s">
        <v>214</v>
      </c>
      <c r="B1428" s="148"/>
      <c r="C1428" s="152">
        <v>0</v>
      </c>
      <c r="D1428" s="152">
        <v>0</v>
      </c>
      <c r="E1428" s="152">
        <v>0</v>
      </c>
      <c r="F1428" s="153">
        <v>0</v>
      </c>
      <c r="G1428" s="153">
        <v>0</v>
      </c>
      <c r="H1428" s="154">
        <v>0</v>
      </c>
    </row>
    <row r="1429" spans="1:8" ht="18" hidden="1" customHeight="1" outlineLevel="1">
      <c r="A1429" s="3" t="s">
        <v>269</v>
      </c>
      <c r="B1429" s="148"/>
      <c r="C1429" s="152">
        <v>0</v>
      </c>
      <c r="D1429" s="152">
        <v>0</v>
      </c>
      <c r="E1429" s="152">
        <v>0</v>
      </c>
      <c r="F1429" s="153">
        <v>0</v>
      </c>
      <c r="G1429" s="153">
        <v>0</v>
      </c>
      <c r="H1429" s="154">
        <v>0</v>
      </c>
    </row>
    <row r="1430" spans="1:8" ht="18" hidden="1" customHeight="1" outlineLevel="1">
      <c r="A1430" s="3" t="s">
        <v>455</v>
      </c>
      <c r="B1430" s="148"/>
      <c r="C1430" s="152">
        <v>0</v>
      </c>
      <c r="D1430" s="152">
        <v>0</v>
      </c>
      <c r="E1430" s="152">
        <v>0</v>
      </c>
      <c r="F1430" s="153">
        <v>0</v>
      </c>
      <c r="G1430" s="153">
        <v>0</v>
      </c>
      <c r="H1430" s="154">
        <v>0</v>
      </c>
    </row>
    <row r="1431" spans="1:8" ht="18" hidden="1" customHeight="1" outlineLevel="1">
      <c r="A1431" s="3" t="s">
        <v>217</v>
      </c>
      <c r="B1431" s="148"/>
      <c r="C1431" s="152">
        <v>0</v>
      </c>
      <c r="D1431" s="152">
        <v>0</v>
      </c>
      <c r="E1431" s="152">
        <v>0</v>
      </c>
      <c r="F1431" s="153">
        <v>0</v>
      </c>
      <c r="G1431" s="153">
        <v>0</v>
      </c>
      <c r="H1431" s="154">
        <v>0</v>
      </c>
    </row>
    <row r="1432" spans="1:8" ht="18" hidden="1" customHeight="1" outlineLevel="1">
      <c r="A1432" s="3" t="s">
        <v>218</v>
      </c>
      <c r="B1432" s="148"/>
      <c r="C1432" s="152">
        <v>0</v>
      </c>
      <c r="D1432" s="152">
        <v>0</v>
      </c>
      <c r="E1432" s="152">
        <v>0</v>
      </c>
      <c r="F1432" s="153">
        <v>0</v>
      </c>
      <c r="G1432" s="153">
        <v>0</v>
      </c>
      <c r="H1432" s="154">
        <v>0</v>
      </c>
    </row>
    <row r="1433" spans="1:8" ht="18" hidden="1" customHeight="1" outlineLevel="1">
      <c r="A1433" s="3" t="s">
        <v>219</v>
      </c>
      <c r="B1433" s="148"/>
      <c r="C1433" s="152">
        <v>0</v>
      </c>
      <c r="D1433" s="152">
        <v>0</v>
      </c>
      <c r="E1433" s="152">
        <v>0</v>
      </c>
      <c r="F1433" s="153">
        <v>0</v>
      </c>
      <c r="G1433" s="153">
        <v>0</v>
      </c>
      <c r="H1433" s="154">
        <v>0</v>
      </c>
    </row>
    <row r="1434" spans="1:8" ht="18" hidden="1" customHeight="1" outlineLevel="1">
      <c r="A1434" s="3" t="s">
        <v>220</v>
      </c>
      <c r="B1434" s="148"/>
      <c r="C1434" s="149">
        <v>0</v>
      </c>
      <c r="D1434" s="149">
        <v>0</v>
      </c>
      <c r="E1434" s="149">
        <v>0</v>
      </c>
      <c r="F1434" s="150">
        <v>0</v>
      </c>
      <c r="G1434" s="150">
        <v>0</v>
      </c>
      <c r="H1434" s="151">
        <v>0</v>
      </c>
    </row>
    <row r="1435" spans="1:8" ht="18" customHeight="1" collapsed="1">
      <c r="A1435" s="3"/>
      <c r="B1435" s="148" t="s">
        <v>405</v>
      </c>
      <c r="C1435" s="152">
        <f t="shared" ref="C1435:H1435" si="56">SUM(C1411:C1434)</f>
        <v>0</v>
      </c>
      <c r="D1435" s="152">
        <f t="shared" si="56"/>
        <v>0</v>
      </c>
      <c r="E1435" s="152">
        <f t="shared" si="56"/>
        <v>0</v>
      </c>
      <c r="F1435" s="153">
        <f t="shared" si="56"/>
        <v>0</v>
      </c>
      <c r="G1435" s="153">
        <f t="shared" si="56"/>
        <v>0</v>
      </c>
      <c r="H1435" s="154">
        <f t="shared" si="56"/>
        <v>0</v>
      </c>
    </row>
    <row r="1436" spans="1:8" ht="18" hidden="1" customHeight="1" outlineLevel="1">
      <c r="A1436" s="3" t="s">
        <v>273</v>
      </c>
      <c r="B1436" s="148"/>
      <c r="C1436" s="152">
        <v>0</v>
      </c>
      <c r="D1436" s="152">
        <v>0</v>
      </c>
      <c r="E1436" s="152">
        <v>0</v>
      </c>
      <c r="F1436" s="153">
        <v>0</v>
      </c>
      <c r="G1436" s="153">
        <v>0</v>
      </c>
      <c r="H1436" s="154">
        <v>0</v>
      </c>
    </row>
    <row r="1437" spans="1:8" ht="18" hidden="1" customHeight="1" outlineLevel="1">
      <c r="A1437" s="3" t="s">
        <v>203</v>
      </c>
      <c r="B1437" s="148"/>
      <c r="C1437" s="152">
        <v>3</v>
      </c>
      <c r="D1437" s="152">
        <v>2</v>
      </c>
      <c r="E1437" s="152">
        <v>0</v>
      </c>
      <c r="F1437" s="153">
        <v>3211.75</v>
      </c>
      <c r="G1437" s="153">
        <v>1875</v>
      </c>
      <c r="H1437" s="154">
        <v>0</v>
      </c>
    </row>
    <row r="1438" spans="1:8" ht="18" hidden="1" customHeight="1" outlineLevel="1">
      <c r="A1438" s="3" t="s">
        <v>204</v>
      </c>
      <c r="B1438" s="148"/>
      <c r="C1438" s="152">
        <v>0</v>
      </c>
      <c r="D1438" s="152">
        <v>0</v>
      </c>
      <c r="E1438" s="152">
        <v>0</v>
      </c>
      <c r="F1438" s="153">
        <v>0</v>
      </c>
      <c r="G1438" s="153">
        <v>0</v>
      </c>
      <c r="H1438" s="154">
        <v>0</v>
      </c>
    </row>
    <row r="1439" spans="1:8" ht="18" hidden="1" customHeight="1" outlineLevel="1">
      <c r="A1439" s="3" t="s">
        <v>267</v>
      </c>
      <c r="B1439" s="148"/>
      <c r="C1439" s="152">
        <v>0</v>
      </c>
      <c r="D1439" s="152">
        <v>0</v>
      </c>
      <c r="E1439" s="152">
        <v>0</v>
      </c>
      <c r="F1439" s="153">
        <v>0</v>
      </c>
      <c r="G1439" s="153">
        <v>0</v>
      </c>
      <c r="H1439" s="154">
        <v>0</v>
      </c>
    </row>
    <row r="1440" spans="1:8" ht="18" hidden="1" customHeight="1" outlineLevel="1">
      <c r="A1440" s="3" t="s">
        <v>274</v>
      </c>
      <c r="B1440" s="148"/>
      <c r="C1440" s="152">
        <v>0</v>
      </c>
      <c r="D1440" s="152">
        <v>0</v>
      </c>
      <c r="E1440" s="152">
        <v>0</v>
      </c>
      <c r="F1440" s="153">
        <v>0</v>
      </c>
      <c r="G1440" s="153">
        <v>0</v>
      </c>
      <c r="H1440" s="154">
        <v>0</v>
      </c>
    </row>
    <row r="1441" spans="1:8" ht="18" hidden="1" customHeight="1" outlineLevel="1">
      <c r="A1441" s="3" t="s">
        <v>275</v>
      </c>
      <c r="B1441" s="148"/>
      <c r="C1441" s="152">
        <v>0</v>
      </c>
      <c r="D1441" s="152">
        <v>0</v>
      </c>
      <c r="E1441" s="152">
        <v>0</v>
      </c>
      <c r="F1441" s="153">
        <v>0</v>
      </c>
      <c r="G1441" s="153">
        <v>0</v>
      </c>
      <c r="H1441" s="154">
        <v>0</v>
      </c>
    </row>
    <row r="1442" spans="1:8" ht="18" hidden="1" customHeight="1" outlineLevel="1">
      <c r="A1442" s="3" t="s">
        <v>205</v>
      </c>
      <c r="B1442" s="148"/>
      <c r="C1442" s="152">
        <v>0</v>
      </c>
      <c r="D1442" s="152">
        <v>0</v>
      </c>
      <c r="E1442" s="152">
        <v>0</v>
      </c>
      <c r="F1442" s="153">
        <v>0</v>
      </c>
      <c r="G1442" s="153">
        <v>0</v>
      </c>
      <c r="H1442" s="154">
        <v>0</v>
      </c>
    </row>
    <row r="1443" spans="1:8" ht="18" hidden="1" customHeight="1" outlineLevel="1">
      <c r="A1443" s="3" t="s">
        <v>206</v>
      </c>
      <c r="B1443" s="148"/>
      <c r="C1443" s="152">
        <v>0</v>
      </c>
      <c r="D1443" s="152">
        <v>0</v>
      </c>
      <c r="E1443" s="152">
        <v>0</v>
      </c>
      <c r="F1443" s="153">
        <v>0</v>
      </c>
      <c r="G1443" s="153">
        <v>0</v>
      </c>
      <c r="H1443" s="154">
        <v>0</v>
      </c>
    </row>
    <row r="1444" spans="1:8" ht="18" hidden="1" customHeight="1" outlineLevel="1">
      <c r="A1444" s="3" t="s">
        <v>268</v>
      </c>
      <c r="B1444" s="148"/>
      <c r="C1444" s="152">
        <v>0</v>
      </c>
      <c r="D1444" s="152">
        <v>0</v>
      </c>
      <c r="E1444" s="152">
        <v>0</v>
      </c>
      <c r="F1444" s="153">
        <v>0</v>
      </c>
      <c r="G1444" s="153">
        <v>0</v>
      </c>
      <c r="H1444" s="154">
        <v>0</v>
      </c>
    </row>
    <row r="1445" spans="1:8" ht="18" hidden="1" customHeight="1" outlineLevel="1">
      <c r="A1445" s="3" t="s">
        <v>207</v>
      </c>
      <c r="B1445" s="148"/>
      <c r="C1445" s="152">
        <v>0</v>
      </c>
      <c r="D1445" s="152">
        <v>1</v>
      </c>
      <c r="E1445" s="152">
        <v>0</v>
      </c>
      <c r="F1445" s="153">
        <v>-2110</v>
      </c>
      <c r="G1445" s="153">
        <v>33211.26</v>
      </c>
      <c r="H1445" s="154">
        <v>0</v>
      </c>
    </row>
    <row r="1446" spans="1:8" ht="18" hidden="1" customHeight="1" outlineLevel="1">
      <c r="A1446" s="3" t="s">
        <v>270</v>
      </c>
      <c r="B1446" s="148"/>
      <c r="C1446" s="152">
        <v>0</v>
      </c>
      <c r="D1446" s="152">
        <v>0</v>
      </c>
      <c r="E1446" s="152">
        <v>0</v>
      </c>
      <c r="F1446" s="153">
        <v>0</v>
      </c>
      <c r="G1446" s="153">
        <v>0</v>
      </c>
      <c r="H1446" s="154">
        <v>0</v>
      </c>
    </row>
    <row r="1447" spans="1:8" ht="18" hidden="1" customHeight="1" outlineLevel="1">
      <c r="A1447" s="3" t="s">
        <v>208</v>
      </c>
      <c r="B1447" s="148"/>
      <c r="C1447" s="152">
        <v>0</v>
      </c>
      <c r="D1447" s="152">
        <v>0</v>
      </c>
      <c r="E1447" s="152">
        <v>0</v>
      </c>
      <c r="F1447" s="153">
        <v>0</v>
      </c>
      <c r="G1447" s="153">
        <v>0</v>
      </c>
      <c r="H1447" s="154">
        <v>0</v>
      </c>
    </row>
    <row r="1448" spans="1:8" ht="18" hidden="1" customHeight="1" outlineLevel="1">
      <c r="A1448" s="3" t="s">
        <v>209</v>
      </c>
      <c r="B1448" s="148"/>
      <c r="C1448" s="152">
        <v>1</v>
      </c>
      <c r="D1448" s="152">
        <v>1</v>
      </c>
      <c r="E1448" s="152">
        <v>0</v>
      </c>
      <c r="F1448" s="153">
        <v>92682.138749999998</v>
      </c>
      <c r="G1448" s="153">
        <v>8568.8639999999996</v>
      </c>
      <c r="H1448" s="154">
        <v>0</v>
      </c>
    </row>
    <row r="1449" spans="1:8" ht="18" hidden="1" customHeight="1" outlineLevel="1">
      <c r="A1449" s="3" t="s">
        <v>454</v>
      </c>
      <c r="B1449" s="148"/>
      <c r="C1449" s="152">
        <v>0</v>
      </c>
      <c r="D1449" s="152">
        <v>0</v>
      </c>
      <c r="E1449" s="152">
        <v>0</v>
      </c>
      <c r="F1449" s="153">
        <v>0</v>
      </c>
      <c r="G1449" s="153">
        <v>0</v>
      </c>
      <c r="H1449" s="154">
        <v>0</v>
      </c>
    </row>
    <row r="1450" spans="1:8" ht="18" hidden="1" customHeight="1" outlineLevel="1">
      <c r="A1450" s="3" t="s">
        <v>211</v>
      </c>
      <c r="B1450" s="148"/>
      <c r="C1450" s="152">
        <v>0</v>
      </c>
      <c r="D1450" s="152">
        <v>0</v>
      </c>
      <c r="E1450" s="152">
        <v>0</v>
      </c>
      <c r="F1450" s="153">
        <v>0</v>
      </c>
      <c r="G1450" s="153">
        <v>0</v>
      </c>
      <c r="H1450" s="154">
        <v>0</v>
      </c>
    </row>
    <row r="1451" spans="1:8" ht="18" hidden="1" customHeight="1" outlineLevel="1">
      <c r="A1451" s="3" t="s">
        <v>212</v>
      </c>
      <c r="B1451" s="148"/>
      <c r="C1451" s="152">
        <v>0</v>
      </c>
      <c r="D1451" s="152">
        <v>0</v>
      </c>
      <c r="E1451" s="152">
        <v>0</v>
      </c>
      <c r="F1451" s="153">
        <v>0</v>
      </c>
      <c r="G1451" s="153">
        <v>0</v>
      </c>
      <c r="H1451" s="154">
        <v>0</v>
      </c>
    </row>
    <row r="1452" spans="1:8" ht="18" hidden="1" customHeight="1" outlineLevel="1">
      <c r="A1452" s="3" t="s">
        <v>213</v>
      </c>
      <c r="B1452" s="148"/>
      <c r="C1452" s="152">
        <v>0</v>
      </c>
      <c r="D1452" s="152">
        <v>0</v>
      </c>
      <c r="E1452" s="152">
        <v>0</v>
      </c>
      <c r="F1452" s="153">
        <v>0</v>
      </c>
      <c r="G1452" s="153">
        <v>0</v>
      </c>
      <c r="H1452" s="154">
        <v>0</v>
      </c>
    </row>
    <row r="1453" spans="1:8" ht="18" hidden="1" customHeight="1" outlineLevel="1">
      <c r="A1453" s="3" t="s">
        <v>214</v>
      </c>
      <c r="B1453" s="148"/>
      <c r="C1453" s="152">
        <v>0</v>
      </c>
      <c r="D1453" s="152">
        <v>0</v>
      </c>
      <c r="E1453" s="152">
        <v>0</v>
      </c>
      <c r="F1453" s="153">
        <v>0</v>
      </c>
      <c r="G1453" s="153">
        <v>0</v>
      </c>
      <c r="H1453" s="154">
        <v>0</v>
      </c>
    </row>
    <row r="1454" spans="1:8" ht="18" hidden="1" customHeight="1" outlineLevel="1">
      <c r="A1454" s="3" t="s">
        <v>269</v>
      </c>
      <c r="B1454" s="148"/>
      <c r="C1454" s="152">
        <v>0</v>
      </c>
      <c r="D1454" s="152">
        <v>0</v>
      </c>
      <c r="E1454" s="152">
        <v>0</v>
      </c>
      <c r="F1454" s="153">
        <v>0</v>
      </c>
      <c r="G1454" s="153">
        <v>0</v>
      </c>
      <c r="H1454" s="154">
        <v>0</v>
      </c>
    </row>
    <row r="1455" spans="1:8" ht="18" hidden="1" customHeight="1" outlineLevel="1">
      <c r="A1455" s="3" t="s">
        <v>455</v>
      </c>
      <c r="B1455" s="148"/>
      <c r="C1455" s="152">
        <v>0</v>
      </c>
      <c r="D1455" s="152">
        <v>0</v>
      </c>
      <c r="E1455" s="152">
        <v>0</v>
      </c>
      <c r="F1455" s="153">
        <v>0</v>
      </c>
      <c r="G1455" s="153">
        <v>0</v>
      </c>
      <c r="H1455" s="154">
        <v>0</v>
      </c>
    </row>
    <row r="1456" spans="1:8" ht="18" hidden="1" customHeight="1" outlineLevel="1">
      <c r="A1456" s="3" t="s">
        <v>217</v>
      </c>
      <c r="B1456" s="148"/>
      <c r="C1456" s="152">
        <v>0</v>
      </c>
      <c r="D1456" s="152">
        <v>0</v>
      </c>
      <c r="E1456" s="152">
        <v>0</v>
      </c>
      <c r="F1456" s="153">
        <v>0</v>
      </c>
      <c r="G1456" s="153">
        <v>0</v>
      </c>
      <c r="H1456" s="154">
        <v>0</v>
      </c>
    </row>
    <row r="1457" spans="1:8" ht="18" hidden="1" customHeight="1" outlineLevel="1">
      <c r="A1457" s="3" t="s">
        <v>218</v>
      </c>
      <c r="B1457" s="148"/>
      <c r="C1457" s="152">
        <v>0</v>
      </c>
      <c r="D1457" s="152">
        <v>0</v>
      </c>
      <c r="E1457" s="152">
        <v>0</v>
      </c>
      <c r="F1457" s="153">
        <v>0</v>
      </c>
      <c r="G1457" s="153">
        <v>0</v>
      </c>
      <c r="H1457" s="154">
        <v>0</v>
      </c>
    </row>
    <row r="1458" spans="1:8" ht="18" hidden="1" customHeight="1" outlineLevel="1">
      <c r="A1458" s="3" t="s">
        <v>219</v>
      </c>
      <c r="B1458" s="148"/>
      <c r="C1458" s="152">
        <v>0</v>
      </c>
      <c r="D1458" s="152">
        <v>0</v>
      </c>
      <c r="E1458" s="152">
        <v>0</v>
      </c>
      <c r="F1458" s="153">
        <v>0</v>
      </c>
      <c r="G1458" s="153">
        <v>0</v>
      </c>
      <c r="H1458" s="154">
        <v>0</v>
      </c>
    </row>
    <row r="1459" spans="1:8" ht="18" hidden="1" customHeight="1" outlineLevel="1">
      <c r="A1459" s="3" t="s">
        <v>220</v>
      </c>
      <c r="B1459" s="148"/>
      <c r="C1459" s="149">
        <v>0</v>
      </c>
      <c r="D1459" s="149">
        <v>0</v>
      </c>
      <c r="E1459" s="149">
        <v>0</v>
      </c>
      <c r="F1459" s="150">
        <v>0</v>
      </c>
      <c r="G1459" s="150">
        <v>0</v>
      </c>
      <c r="H1459" s="151">
        <v>0</v>
      </c>
    </row>
    <row r="1460" spans="1:8" ht="18" customHeight="1" collapsed="1">
      <c r="A1460" s="3"/>
      <c r="B1460" s="148" t="s">
        <v>406</v>
      </c>
      <c r="C1460" s="152">
        <f t="shared" ref="C1460:H1460" si="57">SUM(C1436:C1459)</f>
        <v>4</v>
      </c>
      <c r="D1460" s="152">
        <f t="shared" si="57"/>
        <v>4</v>
      </c>
      <c r="E1460" s="152">
        <f t="shared" si="57"/>
        <v>0</v>
      </c>
      <c r="F1460" s="153">
        <f t="shared" si="57"/>
        <v>93783.888749999998</v>
      </c>
      <c r="G1460" s="153">
        <f t="shared" si="57"/>
        <v>43655.124000000003</v>
      </c>
      <c r="H1460" s="154">
        <f t="shared" si="57"/>
        <v>0</v>
      </c>
    </row>
    <row r="1461" spans="1:8" ht="18" hidden="1" customHeight="1" outlineLevel="1">
      <c r="A1461" s="3" t="s">
        <v>273</v>
      </c>
      <c r="B1461" s="148"/>
      <c r="C1461" s="149">
        <v>0</v>
      </c>
      <c r="D1461" s="149">
        <v>0</v>
      </c>
      <c r="E1461" s="149">
        <v>0</v>
      </c>
      <c r="F1461" s="150">
        <v>0</v>
      </c>
      <c r="G1461" s="150">
        <v>0</v>
      </c>
      <c r="H1461" s="151">
        <v>0</v>
      </c>
    </row>
    <row r="1462" spans="1:8" ht="18" hidden="1" customHeight="1" outlineLevel="1">
      <c r="A1462" s="3" t="s">
        <v>203</v>
      </c>
      <c r="B1462" s="148"/>
      <c r="C1462" s="149">
        <v>0</v>
      </c>
      <c r="D1462" s="149">
        <v>0</v>
      </c>
      <c r="E1462" s="149">
        <v>0</v>
      </c>
      <c r="F1462" s="150">
        <v>0</v>
      </c>
      <c r="G1462" s="150">
        <v>0</v>
      </c>
      <c r="H1462" s="151">
        <v>0</v>
      </c>
    </row>
    <row r="1463" spans="1:8" ht="18" hidden="1" customHeight="1" outlineLevel="1">
      <c r="A1463" s="3" t="s">
        <v>204</v>
      </c>
      <c r="B1463" s="148"/>
      <c r="C1463" s="149">
        <v>1</v>
      </c>
      <c r="D1463" s="149">
        <v>1</v>
      </c>
      <c r="E1463" s="149">
        <v>0</v>
      </c>
      <c r="F1463" s="150">
        <v>1487.71</v>
      </c>
      <c r="G1463" s="150">
        <v>0</v>
      </c>
      <c r="H1463" s="151">
        <v>0</v>
      </c>
    </row>
    <row r="1464" spans="1:8" ht="18" hidden="1" customHeight="1" outlineLevel="1">
      <c r="A1464" s="3" t="s">
        <v>267</v>
      </c>
      <c r="B1464" s="148"/>
      <c r="C1464" s="149">
        <v>0</v>
      </c>
      <c r="D1464" s="149">
        <v>0</v>
      </c>
      <c r="E1464" s="149">
        <v>0</v>
      </c>
      <c r="F1464" s="150">
        <v>0</v>
      </c>
      <c r="G1464" s="150">
        <v>0</v>
      </c>
      <c r="H1464" s="151">
        <v>0</v>
      </c>
    </row>
    <row r="1465" spans="1:8" ht="18" hidden="1" customHeight="1" outlineLevel="1">
      <c r="A1465" s="3" t="s">
        <v>274</v>
      </c>
      <c r="B1465" s="148"/>
      <c r="C1465" s="149">
        <v>0</v>
      </c>
      <c r="D1465" s="149">
        <v>0</v>
      </c>
      <c r="E1465" s="149">
        <v>0</v>
      </c>
      <c r="F1465" s="150">
        <v>0</v>
      </c>
      <c r="G1465" s="150">
        <v>0</v>
      </c>
      <c r="H1465" s="151">
        <v>0</v>
      </c>
    </row>
    <row r="1466" spans="1:8" ht="18" hidden="1" customHeight="1" outlineLevel="1">
      <c r="A1466" s="3" t="s">
        <v>275</v>
      </c>
      <c r="B1466" s="148"/>
      <c r="C1466" s="149">
        <v>0</v>
      </c>
      <c r="D1466" s="149">
        <v>0</v>
      </c>
      <c r="E1466" s="149">
        <v>0</v>
      </c>
      <c r="F1466" s="150">
        <v>0</v>
      </c>
      <c r="G1466" s="150">
        <v>0</v>
      </c>
      <c r="H1466" s="151">
        <v>0</v>
      </c>
    </row>
    <row r="1467" spans="1:8" ht="18" hidden="1" customHeight="1" outlineLevel="1">
      <c r="A1467" s="3" t="s">
        <v>205</v>
      </c>
      <c r="B1467" s="148"/>
      <c r="C1467" s="149">
        <v>0</v>
      </c>
      <c r="D1467" s="149">
        <v>0</v>
      </c>
      <c r="E1467" s="149">
        <v>0</v>
      </c>
      <c r="F1467" s="150">
        <v>0</v>
      </c>
      <c r="G1467" s="150">
        <v>0</v>
      </c>
      <c r="H1467" s="151">
        <v>0</v>
      </c>
    </row>
    <row r="1468" spans="1:8" ht="18" hidden="1" customHeight="1" outlineLevel="1">
      <c r="A1468" s="3" t="s">
        <v>206</v>
      </c>
      <c r="B1468" s="148"/>
      <c r="C1468" s="149">
        <v>0</v>
      </c>
      <c r="D1468" s="149">
        <v>0</v>
      </c>
      <c r="E1468" s="149">
        <v>0</v>
      </c>
      <c r="F1468" s="150">
        <v>0</v>
      </c>
      <c r="G1468" s="150">
        <v>0</v>
      </c>
      <c r="H1468" s="151">
        <v>0</v>
      </c>
    </row>
    <row r="1469" spans="1:8" ht="18" hidden="1" customHeight="1" outlineLevel="1">
      <c r="A1469" s="3" t="s">
        <v>268</v>
      </c>
      <c r="B1469" s="148"/>
      <c r="C1469" s="149">
        <v>0</v>
      </c>
      <c r="D1469" s="149">
        <v>0</v>
      </c>
      <c r="E1469" s="149">
        <v>0</v>
      </c>
      <c r="F1469" s="150">
        <v>0</v>
      </c>
      <c r="G1469" s="150">
        <v>0</v>
      </c>
      <c r="H1469" s="151">
        <v>0</v>
      </c>
    </row>
    <row r="1470" spans="1:8" ht="18" hidden="1" customHeight="1" outlineLevel="1">
      <c r="A1470" s="3" t="s">
        <v>207</v>
      </c>
      <c r="B1470" s="148"/>
      <c r="C1470" s="149">
        <v>0</v>
      </c>
      <c r="D1470" s="149">
        <v>0</v>
      </c>
      <c r="E1470" s="149">
        <v>0</v>
      </c>
      <c r="F1470" s="150">
        <v>0</v>
      </c>
      <c r="G1470" s="150">
        <v>0</v>
      </c>
      <c r="H1470" s="151">
        <v>0</v>
      </c>
    </row>
    <row r="1471" spans="1:8" ht="18" hidden="1" customHeight="1" outlineLevel="1">
      <c r="A1471" s="3" t="s">
        <v>270</v>
      </c>
      <c r="B1471" s="148"/>
      <c r="C1471" s="149">
        <v>0</v>
      </c>
      <c r="D1471" s="149">
        <v>0</v>
      </c>
      <c r="E1471" s="149">
        <v>0</v>
      </c>
      <c r="F1471" s="150">
        <v>0</v>
      </c>
      <c r="G1471" s="150">
        <v>0</v>
      </c>
      <c r="H1471" s="151">
        <v>0</v>
      </c>
    </row>
    <row r="1472" spans="1:8" ht="18" hidden="1" customHeight="1" outlineLevel="1">
      <c r="A1472" s="3" t="s">
        <v>208</v>
      </c>
      <c r="B1472" s="148"/>
      <c r="C1472" s="149">
        <v>0</v>
      </c>
      <c r="D1472" s="149">
        <v>0</v>
      </c>
      <c r="E1472" s="149">
        <v>0</v>
      </c>
      <c r="F1472" s="150">
        <v>0</v>
      </c>
      <c r="G1472" s="150">
        <v>0</v>
      </c>
      <c r="H1472" s="151">
        <v>0</v>
      </c>
    </row>
    <row r="1473" spans="1:8" ht="18" hidden="1" customHeight="1" outlineLevel="1">
      <c r="A1473" s="3" t="s">
        <v>209</v>
      </c>
      <c r="B1473" s="148"/>
      <c r="C1473" s="149">
        <v>0</v>
      </c>
      <c r="D1473" s="149">
        <v>0</v>
      </c>
      <c r="E1473" s="149">
        <v>0</v>
      </c>
      <c r="F1473" s="150">
        <v>0</v>
      </c>
      <c r="G1473" s="150">
        <v>0</v>
      </c>
      <c r="H1473" s="151">
        <v>0</v>
      </c>
    </row>
    <row r="1474" spans="1:8" ht="18" hidden="1" customHeight="1" outlineLevel="1">
      <c r="A1474" s="3" t="s">
        <v>454</v>
      </c>
      <c r="B1474" s="148"/>
      <c r="C1474" s="149">
        <v>0</v>
      </c>
      <c r="D1474" s="149">
        <v>0</v>
      </c>
      <c r="E1474" s="149">
        <v>0</v>
      </c>
      <c r="F1474" s="150">
        <v>0</v>
      </c>
      <c r="G1474" s="150">
        <v>0</v>
      </c>
      <c r="H1474" s="151">
        <v>0</v>
      </c>
    </row>
    <row r="1475" spans="1:8" ht="18" hidden="1" customHeight="1" outlineLevel="1">
      <c r="A1475" s="3" t="s">
        <v>211</v>
      </c>
      <c r="B1475" s="148"/>
      <c r="C1475" s="149">
        <v>0</v>
      </c>
      <c r="D1475" s="149">
        <v>0</v>
      </c>
      <c r="E1475" s="149">
        <v>0</v>
      </c>
      <c r="F1475" s="150">
        <v>0</v>
      </c>
      <c r="G1475" s="150">
        <v>0</v>
      </c>
      <c r="H1475" s="151">
        <v>0</v>
      </c>
    </row>
    <row r="1476" spans="1:8" ht="18" hidden="1" customHeight="1" outlineLevel="1">
      <c r="A1476" s="3" t="s">
        <v>212</v>
      </c>
      <c r="B1476" s="148"/>
      <c r="C1476" s="149">
        <v>0</v>
      </c>
      <c r="D1476" s="149">
        <v>0</v>
      </c>
      <c r="E1476" s="149">
        <v>0</v>
      </c>
      <c r="F1476" s="150">
        <v>0</v>
      </c>
      <c r="G1476" s="150">
        <v>0</v>
      </c>
      <c r="H1476" s="151">
        <v>0</v>
      </c>
    </row>
    <row r="1477" spans="1:8" ht="18" hidden="1" customHeight="1" outlineLevel="1">
      <c r="A1477" s="3" t="s">
        <v>213</v>
      </c>
      <c r="B1477" s="148"/>
      <c r="C1477" s="149">
        <v>0</v>
      </c>
      <c r="D1477" s="149">
        <v>0</v>
      </c>
      <c r="E1477" s="149">
        <v>0</v>
      </c>
      <c r="F1477" s="150">
        <v>0</v>
      </c>
      <c r="G1477" s="150">
        <v>0</v>
      </c>
      <c r="H1477" s="151">
        <v>0</v>
      </c>
    </row>
    <row r="1478" spans="1:8" ht="18" hidden="1" customHeight="1" outlineLevel="1">
      <c r="A1478" s="3" t="s">
        <v>214</v>
      </c>
      <c r="B1478" s="148"/>
      <c r="C1478" s="149">
        <v>0</v>
      </c>
      <c r="D1478" s="149">
        <v>0</v>
      </c>
      <c r="E1478" s="149">
        <v>0</v>
      </c>
      <c r="F1478" s="150">
        <v>0</v>
      </c>
      <c r="G1478" s="150">
        <v>0</v>
      </c>
      <c r="H1478" s="151">
        <v>0</v>
      </c>
    </row>
    <row r="1479" spans="1:8" ht="18" hidden="1" customHeight="1" outlineLevel="1">
      <c r="A1479" s="3" t="s">
        <v>269</v>
      </c>
      <c r="B1479" s="148"/>
      <c r="C1479" s="149">
        <v>0</v>
      </c>
      <c r="D1479" s="149">
        <v>0</v>
      </c>
      <c r="E1479" s="149">
        <v>0</v>
      </c>
      <c r="F1479" s="150">
        <v>0</v>
      </c>
      <c r="G1479" s="150">
        <v>0</v>
      </c>
      <c r="H1479" s="151">
        <v>0</v>
      </c>
    </row>
    <row r="1480" spans="1:8" ht="18" hidden="1" customHeight="1" outlineLevel="1">
      <c r="A1480" s="3" t="s">
        <v>455</v>
      </c>
      <c r="B1480" s="148"/>
      <c r="C1480" s="149">
        <v>0</v>
      </c>
      <c r="D1480" s="149">
        <v>0</v>
      </c>
      <c r="E1480" s="149">
        <v>0</v>
      </c>
      <c r="F1480" s="150">
        <v>0</v>
      </c>
      <c r="G1480" s="150">
        <v>0</v>
      </c>
      <c r="H1480" s="151">
        <v>0</v>
      </c>
    </row>
    <row r="1481" spans="1:8" ht="18" hidden="1" customHeight="1" outlineLevel="1">
      <c r="A1481" s="3" t="s">
        <v>217</v>
      </c>
      <c r="B1481" s="148"/>
      <c r="C1481" s="149">
        <v>0</v>
      </c>
      <c r="D1481" s="149">
        <v>0</v>
      </c>
      <c r="E1481" s="149">
        <v>0</v>
      </c>
      <c r="F1481" s="150">
        <v>0</v>
      </c>
      <c r="G1481" s="150">
        <v>0</v>
      </c>
      <c r="H1481" s="151">
        <v>0</v>
      </c>
    </row>
    <row r="1482" spans="1:8" ht="18" hidden="1" customHeight="1" outlineLevel="1">
      <c r="A1482" s="3" t="s">
        <v>218</v>
      </c>
      <c r="B1482" s="148"/>
      <c r="C1482" s="149">
        <v>0</v>
      </c>
      <c r="D1482" s="149">
        <v>0</v>
      </c>
      <c r="E1482" s="149">
        <v>0</v>
      </c>
      <c r="F1482" s="150">
        <v>0</v>
      </c>
      <c r="G1482" s="150">
        <v>0</v>
      </c>
      <c r="H1482" s="151">
        <v>0</v>
      </c>
    </row>
    <row r="1483" spans="1:8" ht="18" hidden="1" customHeight="1" outlineLevel="1">
      <c r="A1483" s="3" t="s">
        <v>219</v>
      </c>
      <c r="B1483" s="148"/>
      <c r="C1483" s="149">
        <v>0</v>
      </c>
      <c r="D1483" s="149">
        <v>0</v>
      </c>
      <c r="E1483" s="149">
        <v>0</v>
      </c>
      <c r="F1483" s="150">
        <v>0</v>
      </c>
      <c r="G1483" s="150">
        <v>0</v>
      </c>
      <c r="H1483" s="151">
        <v>0</v>
      </c>
    </row>
    <row r="1484" spans="1:8" ht="18" hidden="1" customHeight="1" outlineLevel="1">
      <c r="A1484" s="3" t="s">
        <v>220</v>
      </c>
      <c r="B1484" s="148"/>
      <c r="C1484" s="149">
        <v>0</v>
      </c>
      <c r="D1484" s="149">
        <v>0</v>
      </c>
      <c r="E1484" s="149">
        <v>0</v>
      </c>
      <c r="F1484" s="150">
        <v>0</v>
      </c>
      <c r="G1484" s="150">
        <v>0</v>
      </c>
      <c r="H1484" s="151">
        <v>0</v>
      </c>
    </row>
    <row r="1485" spans="1:8" ht="18" customHeight="1" collapsed="1">
      <c r="A1485" s="3"/>
      <c r="B1485" s="148" t="s">
        <v>407</v>
      </c>
      <c r="C1485" s="152">
        <f t="shared" ref="C1485:H1485" si="58">SUM(C1461:C1484)</f>
        <v>1</v>
      </c>
      <c r="D1485" s="152">
        <f t="shared" si="58"/>
        <v>1</v>
      </c>
      <c r="E1485" s="152">
        <f t="shared" si="58"/>
        <v>0</v>
      </c>
      <c r="F1485" s="153">
        <f t="shared" si="58"/>
        <v>1487.71</v>
      </c>
      <c r="G1485" s="153">
        <f t="shared" si="58"/>
        <v>0</v>
      </c>
      <c r="H1485" s="154">
        <f t="shared" si="58"/>
        <v>0</v>
      </c>
    </row>
    <row r="1486" spans="1:8" ht="18" hidden="1" customHeight="1" outlineLevel="1">
      <c r="A1486" s="3" t="s">
        <v>273</v>
      </c>
      <c r="B1486" s="148"/>
      <c r="C1486" s="152">
        <v>0</v>
      </c>
      <c r="D1486" s="152">
        <v>0</v>
      </c>
      <c r="E1486" s="152">
        <v>0</v>
      </c>
      <c r="F1486" s="153">
        <v>0</v>
      </c>
      <c r="G1486" s="153">
        <v>0</v>
      </c>
      <c r="H1486" s="154">
        <v>0</v>
      </c>
    </row>
    <row r="1487" spans="1:8" ht="18" hidden="1" customHeight="1" outlineLevel="1">
      <c r="A1487" s="3" t="s">
        <v>203</v>
      </c>
      <c r="B1487" s="148"/>
      <c r="C1487" s="152">
        <v>0</v>
      </c>
      <c r="D1487" s="152">
        <v>0</v>
      </c>
      <c r="E1487" s="152">
        <v>0</v>
      </c>
      <c r="F1487" s="153">
        <v>0</v>
      </c>
      <c r="G1487" s="153">
        <v>0</v>
      </c>
      <c r="H1487" s="154">
        <v>0</v>
      </c>
    </row>
    <row r="1488" spans="1:8" ht="18" hidden="1" customHeight="1" outlineLevel="1">
      <c r="A1488" s="3" t="s">
        <v>204</v>
      </c>
      <c r="B1488" s="148"/>
      <c r="C1488" s="152">
        <v>0</v>
      </c>
      <c r="D1488" s="152">
        <v>0</v>
      </c>
      <c r="E1488" s="152">
        <v>0</v>
      </c>
      <c r="F1488" s="153">
        <v>0</v>
      </c>
      <c r="G1488" s="153">
        <v>0</v>
      </c>
      <c r="H1488" s="154">
        <v>0</v>
      </c>
    </row>
    <row r="1489" spans="1:8" ht="18" hidden="1" customHeight="1" outlineLevel="1">
      <c r="A1489" s="3" t="s">
        <v>267</v>
      </c>
      <c r="B1489" s="148"/>
      <c r="C1489" s="152">
        <v>0</v>
      </c>
      <c r="D1489" s="152">
        <v>0</v>
      </c>
      <c r="E1489" s="152">
        <v>0</v>
      </c>
      <c r="F1489" s="153">
        <v>0</v>
      </c>
      <c r="G1489" s="153">
        <v>0</v>
      </c>
      <c r="H1489" s="154">
        <v>0</v>
      </c>
    </row>
    <row r="1490" spans="1:8" ht="18" hidden="1" customHeight="1" outlineLevel="1">
      <c r="A1490" s="3" t="s">
        <v>274</v>
      </c>
      <c r="B1490" s="148"/>
      <c r="C1490" s="152">
        <v>0</v>
      </c>
      <c r="D1490" s="152">
        <v>0</v>
      </c>
      <c r="E1490" s="152">
        <v>0</v>
      </c>
      <c r="F1490" s="153">
        <v>0</v>
      </c>
      <c r="G1490" s="153">
        <v>0</v>
      </c>
      <c r="H1490" s="154">
        <v>0</v>
      </c>
    </row>
    <row r="1491" spans="1:8" ht="18" hidden="1" customHeight="1" outlineLevel="1">
      <c r="A1491" s="3" t="s">
        <v>275</v>
      </c>
      <c r="B1491" s="148"/>
      <c r="C1491" s="152">
        <v>0</v>
      </c>
      <c r="D1491" s="152">
        <v>0</v>
      </c>
      <c r="E1491" s="152">
        <v>0</v>
      </c>
      <c r="F1491" s="153">
        <v>0</v>
      </c>
      <c r="G1491" s="153">
        <v>0</v>
      </c>
      <c r="H1491" s="154">
        <v>0</v>
      </c>
    </row>
    <row r="1492" spans="1:8" ht="18" hidden="1" customHeight="1" outlineLevel="1">
      <c r="A1492" s="3" t="s">
        <v>205</v>
      </c>
      <c r="B1492" s="148"/>
      <c r="C1492" s="152">
        <v>0</v>
      </c>
      <c r="D1492" s="152">
        <v>0</v>
      </c>
      <c r="E1492" s="152">
        <v>0</v>
      </c>
      <c r="F1492" s="153">
        <v>0</v>
      </c>
      <c r="G1492" s="153">
        <v>0</v>
      </c>
      <c r="H1492" s="154">
        <v>0</v>
      </c>
    </row>
    <row r="1493" spans="1:8" ht="18" hidden="1" customHeight="1" outlineLevel="1">
      <c r="A1493" s="3" t="s">
        <v>206</v>
      </c>
      <c r="B1493" s="148"/>
      <c r="C1493" s="152">
        <v>0</v>
      </c>
      <c r="D1493" s="152">
        <v>0</v>
      </c>
      <c r="E1493" s="152">
        <v>0</v>
      </c>
      <c r="F1493" s="153">
        <v>0</v>
      </c>
      <c r="G1493" s="153">
        <v>0</v>
      </c>
      <c r="H1493" s="154">
        <v>0</v>
      </c>
    </row>
    <row r="1494" spans="1:8" ht="18" hidden="1" customHeight="1" outlineLevel="1">
      <c r="A1494" s="3" t="s">
        <v>268</v>
      </c>
      <c r="B1494" s="148"/>
      <c r="C1494" s="152">
        <v>0</v>
      </c>
      <c r="D1494" s="152">
        <v>0</v>
      </c>
      <c r="E1494" s="152">
        <v>0</v>
      </c>
      <c r="F1494" s="153">
        <v>0</v>
      </c>
      <c r="G1494" s="153">
        <v>0</v>
      </c>
      <c r="H1494" s="154">
        <v>0</v>
      </c>
    </row>
    <row r="1495" spans="1:8" ht="18" hidden="1" customHeight="1" outlineLevel="1">
      <c r="A1495" s="3" t="s">
        <v>207</v>
      </c>
      <c r="B1495" s="148"/>
      <c r="C1495" s="152">
        <v>0</v>
      </c>
      <c r="D1495" s="152">
        <v>0</v>
      </c>
      <c r="E1495" s="152">
        <v>0</v>
      </c>
      <c r="F1495" s="153">
        <v>0</v>
      </c>
      <c r="G1495" s="153">
        <v>0</v>
      </c>
      <c r="H1495" s="154">
        <v>0</v>
      </c>
    </row>
    <row r="1496" spans="1:8" ht="18" hidden="1" customHeight="1" outlineLevel="1">
      <c r="A1496" s="3" t="s">
        <v>270</v>
      </c>
      <c r="B1496" s="148"/>
      <c r="C1496" s="152">
        <v>0</v>
      </c>
      <c r="D1496" s="152">
        <v>0</v>
      </c>
      <c r="E1496" s="152">
        <v>0</v>
      </c>
      <c r="F1496" s="153">
        <v>0</v>
      </c>
      <c r="G1496" s="153">
        <v>0</v>
      </c>
      <c r="H1496" s="154">
        <v>0</v>
      </c>
    </row>
    <row r="1497" spans="1:8" ht="18" hidden="1" customHeight="1" outlineLevel="1">
      <c r="A1497" s="3" t="s">
        <v>208</v>
      </c>
      <c r="B1497" s="148"/>
      <c r="C1497" s="152">
        <v>0</v>
      </c>
      <c r="D1497" s="152">
        <v>0</v>
      </c>
      <c r="E1497" s="152">
        <v>0</v>
      </c>
      <c r="F1497" s="153">
        <v>0</v>
      </c>
      <c r="G1497" s="153">
        <v>0</v>
      </c>
      <c r="H1497" s="154">
        <v>0</v>
      </c>
    </row>
    <row r="1498" spans="1:8" ht="18" hidden="1" customHeight="1" outlineLevel="1">
      <c r="A1498" s="3" t="s">
        <v>209</v>
      </c>
      <c r="B1498" s="148"/>
      <c r="C1498" s="152">
        <v>0</v>
      </c>
      <c r="D1498" s="152">
        <v>0</v>
      </c>
      <c r="E1498" s="152">
        <v>0</v>
      </c>
      <c r="F1498" s="153">
        <v>0</v>
      </c>
      <c r="G1498" s="153">
        <v>0</v>
      </c>
      <c r="H1498" s="154">
        <v>0</v>
      </c>
    </row>
    <row r="1499" spans="1:8" ht="18" hidden="1" customHeight="1" outlineLevel="1">
      <c r="A1499" s="3" t="s">
        <v>454</v>
      </c>
      <c r="B1499" s="148"/>
      <c r="C1499" s="152">
        <v>0</v>
      </c>
      <c r="D1499" s="152">
        <v>0</v>
      </c>
      <c r="E1499" s="152">
        <v>0</v>
      </c>
      <c r="F1499" s="153">
        <v>0</v>
      </c>
      <c r="G1499" s="153">
        <v>0</v>
      </c>
      <c r="H1499" s="154">
        <v>0</v>
      </c>
    </row>
    <row r="1500" spans="1:8" ht="18" hidden="1" customHeight="1" outlineLevel="1">
      <c r="A1500" s="3" t="s">
        <v>211</v>
      </c>
      <c r="B1500" s="148"/>
      <c r="C1500" s="152">
        <v>0</v>
      </c>
      <c r="D1500" s="152">
        <v>0</v>
      </c>
      <c r="E1500" s="152">
        <v>0</v>
      </c>
      <c r="F1500" s="153">
        <v>0</v>
      </c>
      <c r="G1500" s="153">
        <v>0</v>
      </c>
      <c r="H1500" s="154">
        <v>0</v>
      </c>
    </row>
    <row r="1501" spans="1:8" ht="18" hidden="1" customHeight="1" outlineLevel="1">
      <c r="A1501" s="3" t="s">
        <v>212</v>
      </c>
      <c r="B1501" s="148"/>
      <c r="C1501" s="152">
        <v>0</v>
      </c>
      <c r="D1501" s="152">
        <v>0</v>
      </c>
      <c r="E1501" s="152">
        <v>0</v>
      </c>
      <c r="F1501" s="153">
        <v>0</v>
      </c>
      <c r="G1501" s="153">
        <v>0</v>
      </c>
      <c r="H1501" s="154">
        <v>0</v>
      </c>
    </row>
    <row r="1502" spans="1:8" ht="18" hidden="1" customHeight="1" outlineLevel="1">
      <c r="A1502" s="3" t="s">
        <v>213</v>
      </c>
      <c r="B1502" s="148"/>
      <c r="C1502" s="152">
        <v>0</v>
      </c>
      <c r="D1502" s="152">
        <v>0</v>
      </c>
      <c r="E1502" s="152">
        <v>0</v>
      </c>
      <c r="F1502" s="153">
        <v>0</v>
      </c>
      <c r="G1502" s="153">
        <v>0</v>
      </c>
      <c r="H1502" s="154">
        <v>0</v>
      </c>
    </row>
    <row r="1503" spans="1:8" ht="18" hidden="1" customHeight="1" outlineLevel="1">
      <c r="A1503" s="3" t="s">
        <v>214</v>
      </c>
      <c r="B1503" s="148"/>
      <c r="C1503" s="152">
        <v>0</v>
      </c>
      <c r="D1503" s="152">
        <v>0</v>
      </c>
      <c r="E1503" s="152">
        <v>0</v>
      </c>
      <c r="F1503" s="153">
        <v>0</v>
      </c>
      <c r="G1503" s="153">
        <v>0</v>
      </c>
      <c r="H1503" s="154">
        <v>0</v>
      </c>
    </row>
    <row r="1504" spans="1:8" ht="18" hidden="1" customHeight="1" outlineLevel="1">
      <c r="A1504" s="3" t="s">
        <v>269</v>
      </c>
      <c r="B1504" s="148"/>
      <c r="C1504" s="152">
        <v>0</v>
      </c>
      <c r="D1504" s="152">
        <v>0</v>
      </c>
      <c r="E1504" s="152">
        <v>0</v>
      </c>
      <c r="F1504" s="153">
        <v>0</v>
      </c>
      <c r="G1504" s="153">
        <v>0</v>
      </c>
      <c r="H1504" s="154">
        <v>0</v>
      </c>
    </row>
    <row r="1505" spans="1:8" ht="18" hidden="1" customHeight="1" outlineLevel="1">
      <c r="A1505" s="3" t="s">
        <v>455</v>
      </c>
      <c r="B1505" s="148"/>
      <c r="C1505" s="152">
        <v>0</v>
      </c>
      <c r="D1505" s="152">
        <v>0</v>
      </c>
      <c r="E1505" s="152">
        <v>0</v>
      </c>
      <c r="F1505" s="153">
        <v>0</v>
      </c>
      <c r="G1505" s="153">
        <v>0</v>
      </c>
      <c r="H1505" s="154">
        <v>0</v>
      </c>
    </row>
    <row r="1506" spans="1:8" ht="18" hidden="1" customHeight="1" outlineLevel="1">
      <c r="A1506" s="3" t="s">
        <v>217</v>
      </c>
      <c r="B1506" s="148"/>
      <c r="C1506" s="152">
        <v>0</v>
      </c>
      <c r="D1506" s="152">
        <v>0</v>
      </c>
      <c r="E1506" s="152">
        <v>0</v>
      </c>
      <c r="F1506" s="153">
        <v>0</v>
      </c>
      <c r="G1506" s="153">
        <v>0</v>
      </c>
      <c r="H1506" s="154">
        <v>0</v>
      </c>
    </row>
    <row r="1507" spans="1:8" ht="18" hidden="1" customHeight="1" outlineLevel="1">
      <c r="A1507" s="3" t="s">
        <v>218</v>
      </c>
      <c r="B1507" s="148"/>
      <c r="C1507" s="152">
        <v>1</v>
      </c>
      <c r="D1507" s="152">
        <v>1</v>
      </c>
      <c r="E1507" s="152">
        <v>0</v>
      </c>
      <c r="F1507" s="153">
        <v>11600</v>
      </c>
      <c r="G1507" s="153">
        <v>2900</v>
      </c>
      <c r="H1507" s="154">
        <v>0</v>
      </c>
    </row>
    <row r="1508" spans="1:8" ht="18" hidden="1" customHeight="1" outlineLevel="1">
      <c r="A1508" s="3" t="s">
        <v>219</v>
      </c>
      <c r="B1508" s="148"/>
      <c r="C1508" s="152">
        <v>0</v>
      </c>
      <c r="D1508" s="152">
        <v>0</v>
      </c>
      <c r="E1508" s="152">
        <v>0</v>
      </c>
      <c r="F1508" s="153">
        <v>0</v>
      </c>
      <c r="G1508" s="153">
        <v>0</v>
      </c>
      <c r="H1508" s="154">
        <v>0</v>
      </c>
    </row>
    <row r="1509" spans="1:8" ht="18" hidden="1" customHeight="1" outlineLevel="1">
      <c r="A1509" s="3" t="s">
        <v>220</v>
      </c>
      <c r="B1509" s="148"/>
      <c r="C1509" s="152">
        <v>0</v>
      </c>
      <c r="D1509" s="152">
        <v>0</v>
      </c>
      <c r="E1509" s="152">
        <v>0</v>
      </c>
      <c r="F1509" s="153">
        <v>0</v>
      </c>
      <c r="G1509" s="153">
        <v>0</v>
      </c>
      <c r="H1509" s="154">
        <v>0</v>
      </c>
    </row>
    <row r="1510" spans="1:8" ht="18" customHeight="1" collapsed="1">
      <c r="A1510" s="3"/>
      <c r="B1510" s="148" t="s">
        <v>460</v>
      </c>
      <c r="C1510" s="152">
        <f>SUM(C1486:C1509)</f>
        <v>1</v>
      </c>
      <c r="D1510" s="152">
        <f t="shared" ref="D1510:H1510" si="59">SUM(D1486:D1509)</f>
        <v>1</v>
      </c>
      <c r="E1510" s="152">
        <f t="shared" si="59"/>
        <v>0</v>
      </c>
      <c r="F1510" s="153">
        <f t="shared" si="59"/>
        <v>11600</v>
      </c>
      <c r="G1510" s="153">
        <f t="shared" si="59"/>
        <v>2900</v>
      </c>
      <c r="H1510" s="153">
        <f t="shared" si="59"/>
        <v>0</v>
      </c>
    </row>
    <row r="1511" spans="1:8" ht="18" hidden="1" customHeight="1" outlineLevel="1">
      <c r="A1511" s="3" t="s">
        <v>273</v>
      </c>
      <c r="B1511" s="148"/>
      <c r="C1511" s="152">
        <v>0</v>
      </c>
      <c r="D1511" s="152">
        <v>0</v>
      </c>
      <c r="E1511" s="152">
        <v>0</v>
      </c>
      <c r="F1511" s="153">
        <v>0</v>
      </c>
      <c r="G1511" s="153">
        <v>0</v>
      </c>
      <c r="H1511" s="154">
        <v>0</v>
      </c>
    </row>
    <row r="1512" spans="1:8" ht="18" hidden="1" customHeight="1" outlineLevel="1">
      <c r="A1512" s="3" t="s">
        <v>203</v>
      </c>
      <c r="B1512" s="148"/>
      <c r="C1512" s="152">
        <v>0</v>
      </c>
      <c r="D1512" s="152">
        <v>0</v>
      </c>
      <c r="E1512" s="152">
        <v>0</v>
      </c>
      <c r="F1512" s="153">
        <v>0</v>
      </c>
      <c r="G1512" s="153">
        <v>0</v>
      </c>
      <c r="H1512" s="154">
        <v>0</v>
      </c>
    </row>
    <row r="1513" spans="1:8" ht="18" hidden="1" customHeight="1" outlineLevel="1">
      <c r="A1513" s="3" t="s">
        <v>204</v>
      </c>
      <c r="B1513" s="148"/>
      <c r="C1513" s="152">
        <v>0</v>
      </c>
      <c r="D1513" s="152">
        <v>0</v>
      </c>
      <c r="E1513" s="152">
        <v>0</v>
      </c>
      <c r="F1513" s="153">
        <v>0</v>
      </c>
      <c r="G1513" s="153">
        <v>0</v>
      </c>
      <c r="H1513" s="154">
        <v>0</v>
      </c>
    </row>
    <row r="1514" spans="1:8" ht="18" hidden="1" customHeight="1" outlineLevel="1">
      <c r="A1514" s="3" t="s">
        <v>267</v>
      </c>
      <c r="B1514" s="148"/>
      <c r="C1514" s="152">
        <v>0</v>
      </c>
      <c r="D1514" s="152">
        <v>0</v>
      </c>
      <c r="E1514" s="152">
        <v>0</v>
      </c>
      <c r="F1514" s="153">
        <v>0</v>
      </c>
      <c r="G1514" s="153">
        <v>0</v>
      </c>
      <c r="H1514" s="154">
        <v>0</v>
      </c>
    </row>
    <row r="1515" spans="1:8" ht="18" hidden="1" customHeight="1" outlineLevel="1">
      <c r="A1515" s="3" t="s">
        <v>274</v>
      </c>
      <c r="B1515" s="148"/>
      <c r="C1515" s="152">
        <v>0</v>
      </c>
      <c r="D1515" s="152">
        <v>0</v>
      </c>
      <c r="E1515" s="152">
        <v>0</v>
      </c>
      <c r="F1515" s="153">
        <v>0</v>
      </c>
      <c r="G1515" s="153">
        <v>0</v>
      </c>
      <c r="H1515" s="154">
        <v>0</v>
      </c>
    </row>
    <row r="1516" spans="1:8" ht="18" hidden="1" customHeight="1" outlineLevel="1">
      <c r="A1516" s="3" t="s">
        <v>275</v>
      </c>
      <c r="B1516" s="148"/>
      <c r="C1516" s="152">
        <v>0</v>
      </c>
      <c r="D1516" s="152">
        <v>0</v>
      </c>
      <c r="E1516" s="152">
        <v>0</v>
      </c>
      <c r="F1516" s="153">
        <v>0</v>
      </c>
      <c r="G1516" s="153">
        <v>0</v>
      </c>
      <c r="H1516" s="154">
        <v>0</v>
      </c>
    </row>
    <row r="1517" spans="1:8" ht="18" hidden="1" customHeight="1" outlineLevel="1">
      <c r="A1517" s="3" t="s">
        <v>205</v>
      </c>
      <c r="B1517" s="148"/>
      <c r="C1517" s="152">
        <v>0</v>
      </c>
      <c r="D1517" s="152">
        <v>0</v>
      </c>
      <c r="E1517" s="152">
        <v>0</v>
      </c>
      <c r="F1517" s="153">
        <v>0</v>
      </c>
      <c r="G1517" s="153">
        <v>0</v>
      </c>
      <c r="H1517" s="154">
        <v>0</v>
      </c>
    </row>
    <row r="1518" spans="1:8" ht="18" hidden="1" customHeight="1" outlineLevel="1">
      <c r="A1518" s="3" t="s">
        <v>206</v>
      </c>
      <c r="B1518" s="148"/>
      <c r="C1518" s="152">
        <v>0</v>
      </c>
      <c r="D1518" s="152">
        <v>0</v>
      </c>
      <c r="E1518" s="152">
        <v>0</v>
      </c>
      <c r="F1518" s="153">
        <v>0</v>
      </c>
      <c r="G1518" s="153">
        <v>0</v>
      </c>
      <c r="H1518" s="154">
        <v>0</v>
      </c>
    </row>
    <row r="1519" spans="1:8" ht="18" hidden="1" customHeight="1" outlineLevel="1">
      <c r="A1519" s="3" t="s">
        <v>268</v>
      </c>
      <c r="B1519" s="148"/>
      <c r="C1519" s="152">
        <v>0</v>
      </c>
      <c r="D1519" s="152">
        <v>0</v>
      </c>
      <c r="E1519" s="152">
        <v>0</v>
      </c>
      <c r="F1519" s="153">
        <v>0</v>
      </c>
      <c r="G1519" s="153">
        <v>0</v>
      </c>
      <c r="H1519" s="154">
        <v>0</v>
      </c>
    </row>
    <row r="1520" spans="1:8" ht="18" hidden="1" customHeight="1" outlineLevel="1">
      <c r="A1520" s="3" t="s">
        <v>207</v>
      </c>
      <c r="B1520" s="148"/>
      <c r="C1520" s="152">
        <v>0</v>
      </c>
      <c r="D1520" s="152">
        <v>0</v>
      </c>
      <c r="E1520" s="152">
        <v>0</v>
      </c>
      <c r="F1520" s="153">
        <v>0</v>
      </c>
      <c r="G1520" s="153">
        <v>0</v>
      </c>
      <c r="H1520" s="154">
        <v>0</v>
      </c>
    </row>
    <row r="1521" spans="1:8" ht="18" hidden="1" customHeight="1" outlineLevel="1">
      <c r="A1521" s="3" t="s">
        <v>270</v>
      </c>
      <c r="B1521" s="148"/>
      <c r="C1521" s="152">
        <v>0</v>
      </c>
      <c r="D1521" s="152">
        <v>0</v>
      </c>
      <c r="E1521" s="152">
        <v>0</v>
      </c>
      <c r="F1521" s="153">
        <v>0</v>
      </c>
      <c r="G1521" s="153">
        <v>0</v>
      </c>
      <c r="H1521" s="154">
        <v>0</v>
      </c>
    </row>
    <row r="1522" spans="1:8" ht="18" hidden="1" customHeight="1" outlineLevel="1">
      <c r="A1522" s="3" t="s">
        <v>208</v>
      </c>
      <c r="B1522" s="148"/>
      <c r="C1522" s="152">
        <v>0</v>
      </c>
      <c r="D1522" s="152">
        <v>0</v>
      </c>
      <c r="E1522" s="152">
        <v>0</v>
      </c>
      <c r="F1522" s="153">
        <v>0</v>
      </c>
      <c r="G1522" s="153">
        <v>0</v>
      </c>
      <c r="H1522" s="154">
        <v>0</v>
      </c>
    </row>
    <row r="1523" spans="1:8" ht="18" hidden="1" customHeight="1" outlineLevel="1">
      <c r="A1523" s="3" t="s">
        <v>209</v>
      </c>
      <c r="B1523" s="148"/>
      <c r="C1523" s="152">
        <v>0</v>
      </c>
      <c r="D1523" s="152">
        <v>0</v>
      </c>
      <c r="E1523" s="152">
        <v>0</v>
      </c>
      <c r="F1523" s="153">
        <v>0</v>
      </c>
      <c r="G1523" s="153">
        <v>0</v>
      </c>
      <c r="H1523" s="154">
        <v>0</v>
      </c>
    </row>
    <row r="1524" spans="1:8" ht="18" hidden="1" customHeight="1" outlineLevel="1">
      <c r="A1524" s="3" t="s">
        <v>454</v>
      </c>
      <c r="B1524" s="148"/>
      <c r="C1524" s="152">
        <v>0</v>
      </c>
      <c r="D1524" s="152">
        <v>0</v>
      </c>
      <c r="E1524" s="152">
        <v>0</v>
      </c>
      <c r="F1524" s="153">
        <v>0</v>
      </c>
      <c r="G1524" s="153">
        <v>0</v>
      </c>
      <c r="H1524" s="154">
        <v>0</v>
      </c>
    </row>
    <row r="1525" spans="1:8" ht="18" hidden="1" customHeight="1" outlineLevel="1">
      <c r="A1525" s="3" t="s">
        <v>211</v>
      </c>
      <c r="B1525" s="148"/>
      <c r="C1525" s="152">
        <v>0</v>
      </c>
      <c r="D1525" s="152">
        <v>0</v>
      </c>
      <c r="E1525" s="152">
        <v>0</v>
      </c>
      <c r="F1525" s="153">
        <v>0</v>
      </c>
      <c r="G1525" s="153">
        <v>0</v>
      </c>
      <c r="H1525" s="154">
        <v>0</v>
      </c>
    </row>
    <row r="1526" spans="1:8" ht="18" hidden="1" customHeight="1" outlineLevel="1">
      <c r="A1526" s="3" t="s">
        <v>212</v>
      </c>
      <c r="B1526" s="148"/>
      <c r="C1526" s="152">
        <v>0</v>
      </c>
      <c r="D1526" s="152">
        <v>0</v>
      </c>
      <c r="E1526" s="152">
        <v>0</v>
      </c>
      <c r="F1526" s="153">
        <v>0</v>
      </c>
      <c r="G1526" s="153">
        <v>0</v>
      </c>
      <c r="H1526" s="154">
        <v>0</v>
      </c>
    </row>
    <row r="1527" spans="1:8" ht="18" hidden="1" customHeight="1" outlineLevel="1">
      <c r="A1527" s="3" t="s">
        <v>213</v>
      </c>
      <c r="B1527" s="148"/>
      <c r="C1527" s="152">
        <v>0</v>
      </c>
      <c r="D1527" s="152">
        <v>0</v>
      </c>
      <c r="E1527" s="152">
        <v>0</v>
      </c>
      <c r="F1527" s="153">
        <v>0</v>
      </c>
      <c r="G1527" s="153">
        <v>0</v>
      </c>
      <c r="H1527" s="154">
        <v>0</v>
      </c>
    </row>
    <row r="1528" spans="1:8" ht="18" hidden="1" customHeight="1" outlineLevel="1">
      <c r="A1528" s="3" t="s">
        <v>214</v>
      </c>
      <c r="B1528" s="148"/>
      <c r="C1528" s="152">
        <v>0</v>
      </c>
      <c r="D1528" s="152">
        <v>0</v>
      </c>
      <c r="E1528" s="152">
        <v>0</v>
      </c>
      <c r="F1528" s="153">
        <v>0</v>
      </c>
      <c r="G1528" s="153">
        <v>0</v>
      </c>
      <c r="H1528" s="154">
        <v>0</v>
      </c>
    </row>
    <row r="1529" spans="1:8" ht="18" hidden="1" customHeight="1" outlineLevel="1">
      <c r="A1529" s="3" t="s">
        <v>269</v>
      </c>
      <c r="B1529" s="148"/>
      <c r="C1529" s="152">
        <v>0</v>
      </c>
      <c r="D1529" s="152">
        <v>0</v>
      </c>
      <c r="E1529" s="152">
        <v>0</v>
      </c>
      <c r="F1529" s="153">
        <v>0</v>
      </c>
      <c r="G1529" s="153">
        <v>0</v>
      </c>
      <c r="H1529" s="154">
        <v>0</v>
      </c>
    </row>
    <row r="1530" spans="1:8" ht="18" hidden="1" customHeight="1" outlineLevel="1">
      <c r="A1530" s="3" t="s">
        <v>455</v>
      </c>
      <c r="B1530" s="148"/>
      <c r="C1530" s="152">
        <v>0</v>
      </c>
      <c r="D1530" s="152">
        <v>0</v>
      </c>
      <c r="E1530" s="152">
        <v>0</v>
      </c>
      <c r="F1530" s="153">
        <v>0</v>
      </c>
      <c r="G1530" s="153">
        <v>0</v>
      </c>
      <c r="H1530" s="154">
        <v>0</v>
      </c>
    </row>
    <row r="1531" spans="1:8" ht="18" hidden="1" customHeight="1" outlineLevel="1">
      <c r="A1531" s="3" t="s">
        <v>217</v>
      </c>
      <c r="B1531" s="148"/>
      <c r="C1531" s="152">
        <v>3</v>
      </c>
      <c r="D1531" s="152">
        <v>2</v>
      </c>
      <c r="E1531" s="152">
        <v>0</v>
      </c>
      <c r="F1531" s="153">
        <v>115578</v>
      </c>
      <c r="G1531" s="153">
        <v>22414</v>
      </c>
      <c r="H1531" s="154">
        <v>0</v>
      </c>
    </row>
    <row r="1532" spans="1:8" ht="18" hidden="1" customHeight="1" outlineLevel="1">
      <c r="A1532" s="3" t="s">
        <v>218</v>
      </c>
      <c r="B1532" s="148"/>
      <c r="C1532" s="152">
        <v>0</v>
      </c>
      <c r="D1532" s="152">
        <v>0</v>
      </c>
      <c r="E1532" s="152">
        <v>0</v>
      </c>
      <c r="F1532" s="153">
        <v>0</v>
      </c>
      <c r="G1532" s="153">
        <v>0</v>
      </c>
      <c r="H1532" s="154">
        <v>0</v>
      </c>
    </row>
    <row r="1533" spans="1:8" ht="18" hidden="1" customHeight="1" outlineLevel="1">
      <c r="A1533" s="3" t="s">
        <v>219</v>
      </c>
      <c r="B1533" s="148"/>
      <c r="C1533" s="152">
        <v>0</v>
      </c>
      <c r="D1533" s="152">
        <v>0</v>
      </c>
      <c r="E1533" s="152">
        <v>0</v>
      </c>
      <c r="F1533" s="153">
        <v>0</v>
      </c>
      <c r="G1533" s="153">
        <v>0</v>
      </c>
      <c r="H1533" s="154">
        <v>0</v>
      </c>
    </row>
    <row r="1534" spans="1:8" ht="18" hidden="1" customHeight="1" outlineLevel="1">
      <c r="A1534" s="3" t="s">
        <v>220</v>
      </c>
      <c r="B1534" s="148"/>
      <c r="C1534" s="152">
        <v>0</v>
      </c>
      <c r="D1534" s="152">
        <v>0</v>
      </c>
      <c r="E1534" s="152">
        <v>0</v>
      </c>
      <c r="F1534" s="153">
        <v>0</v>
      </c>
      <c r="G1534" s="153">
        <v>0</v>
      </c>
      <c r="H1534" s="154">
        <v>0</v>
      </c>
    </row>
    <row r="1535" spans="1:8" ht="18" customHeight="1" collapsed="1">
      <c r="A1535" s="3"/>
      <c r="B1535" s="148" t="s">
        <v>461</v>
      </c>
      <c r="C1535" s="152">
        <f>SUM(C1511:C1534)</f>
        <v>3</v>
      </c>
      <c r="D1535" s="152">
        <f t="shared" ref="D1535:H1535" si="60">SUM(D1511:D1534)</f>
        <v>2</v>
      </c>
      <c r="E1535" s="152">
        <f t="shared" si="60"/>
        <v>0</v>
      </c>
      <c r="F1535" s="153">
        <f t="shared" si="60"/>
        <v>115578</v>
      </c>
      <c r="G1535" s="153">
        <f t="shared" si="60"/>
        <v>22414</v>
      </c>
      <c r="H1535" s="154">
        <f t="shared" si="60"/>
        <v>0</v>
      </c>
    </row>
    <row r="1536" spans="1:8" ht="18" customHeight="1">
      <c r="B1536" s="168" t="s">
        <v>408</v>
      </c>
      <c r="C1536" s="169"/>
      <c r="D1536" s="169"/>
      <c r="E1536" s="169"/>
      <c r="F1536" s="166"/>
      <c r="G1536" s="166"/>
      <c r="H1536" s="167"/>
    </row>
    <row r="1537" spans="1:8" ht="18" hidden="1" customHeight="1" outlineLevel="1">
      <c r="A1537" s="3" t="s">
        <v>273</v>
      </c>
      <c r="B1537" s="148"/>
      <c r="C1537" s="149">
        <v>0</v>
      </c>
      <c r="D1537" s="149">
        <v>0</v>
      </c>
      <c r="E1537" s="149">
        <v>0</v>
      </c>
      <c r="F1537" s="150">
        <v>0</v>
      </c>
      <c r="G1537" s="150">
        <v>0</v>
      </c>
      <c r="H1537" s="151">
        <v>0</v>
      </c>
    </row>
    <row r="1538" spans="1:8" ht="18" hidden="1" customHeight="1" outlineLevel="1">
      <c r="A1538" s="3" t="s">
        <v>203</v>
      </c>
      <c r="B1538" s="148"/>
      <c r="C1538" s="149">
        <v>0</v>
      </c>
      <c r="D1538" s="149">
        <v>0</v>
      </c>
      <c r="E1538" s="149">
        <v>0</v>
      </c>
      <c r="F1538" s="150">
        <v>0</v>
      </c>
      <c r="G1538" s="150">
        <v>0</v>
      </c>
      <c r="H1538" s="151">
        <v>0</v>
      </c>
    </row>
    <row r="1539" spans="1:8" ht="18" hidden="1" customHeight="1" outlineLevel="1">
      <c r="A1539" s="3" t="s">
        <v>204</v>
      </c>
      <c r="B1539" s="148"/>
      <c r="C1539" s="149">
        <v>0</v>
      </c>
      <c r="D1539" s="149">
        <v>0</v>
      </c>
      <c r="E1539" s="149">
        <v>0</v>
      </c>
      <c r="F1539" s="150">
        <v>0</v>
      </c>
      <c r="G1539" s="150">
        <v>0</v>
      </c>
      <c r="H1539" s="151">
        <v>0</v>
      </c>
    </row>
    <row r="1540" spans="1:8" ht="18" hidden="1" customHeight="1" outlineLevel="1">
      <c r="A1540" s="3" t="s">
        <v>267</v>
      </c>
      <c r="B1540" s="148"/>
      <c r="C1540" s="149">
        <v>0</v>
      </c>
      <c r="D1540" s="149">
        <v>0</v>
      </c>
      <c r="E1540" s="149">
        <v>0</v>
      </c>
      <c r="F1540" s="150">
        <v>0</v>
      </c>
      <c r="G1540" s="150">
        <v>0</v>
      </c>
      <c r="H1540" s="151">
        <v>0</v>
      </c>
    </row>
    <row r="1541" spans="1:8" ht="18" hidden="1" customHeight="1" outlineLevel="1">
      <c r="A1541" s="3" t="s">
        <v>274</v>
      </c>
      <c r="B1541" s="148"/>
      <c r="C1541" s="149">
        <v>0</v>
      </c>
      <c r="D1541" s="149">
        <v>0</v>
      </c>
      <c r="E1541" s="149">
        <v>0</v>
      </c>
      <c r="F1541" s="150">
        <v>0</v>
      </c>
      <c r="G1541" s="150">
        <v>0</v>
      </c>
      <c r="H1541" s="151">
        <v>0</v>
      </c>
    </row>
    <row r="1542" spans="1:8" ht="18" hidden="1" customHeight="1" outlineLevel="1">
      <c r="A1542" s="3" t="s">
        <v>275</v>
      </c>
      <c r="B1542" s="148"/>
      <c r="C1542" s="149">
        <v>0</v>
      </c>
      <c r="D1542" s="149">
        <v>0</v>
      </c>
      <c r="E1542" s="149">
        <v>0</v>
      </c>
      <c r="F1542" s="150">
        <v>0</v>
      </c>
      <c r="G1542" s="150">
        <v>0</v>
      </c>
      <c r="H1542" s="151">
        <v>0</v>
      </c>
    </row>
    <row r="1543" spans="1:8" ht="18" hidden="1" customHeight="1" outlineLevel="1">
      <c r="A1543" s="3" t="s">
        <v>205</v>
      </c>
      <c r="B1543" s="148"/>
      <c r="C1543" s="149">
        <v>0</v>
      </c>
      <c r="D1543" s="149">
        <v>0</v>
      </c>
      <c r="E1543" s="149">
        <v>0</v>
      </c>
      <c r="F1543" s="150">
        <v>0</v>
      </c>
      <c r="G1543" s="150">
        <v>0</v>
      </c>
      <c r="H1543" s="151">
        <v>0</v>
      </c>
    </row>
    <row r="1544" spans="1:8" ht="18" hidden="1" customHeight="1" outlineLevel="1">
      <c r="A1544" s="3" t="s">
        <v>206</v>
      </c>
      <c r="B1544" s="148"/>
      <c r="C1544" s="149">
        <v>0</v>
      </c>
      <c r="D1544" s="149">
        <v>1</v>
      </c>
      <c r="E1544" s="149">
        <v>0</v>
      </c>
      <c r="F1544" s="150">
        <v>-4708</v>
      </c>
      <c r="G1544" s="150">
        <v>0</v>
      </c>
      <c r="H1544" s="151">
        <v>0</v>
      </c>
    </row>
    <row r="1545" spans="1:8" ht="18" hidden="1" customHeight="1" outlineLevel="1">
      <c r="A1545" s="3" t="s">
        <v>268</v>
      </c>
      <c r="B1545" s="148"/>
      <c r="C1545" s="149">
        <v>0</v>
      </c>
      <c r="D1545" s="149">
        <v>0</v>
      </c>
      <c r="E1545" s="149">
        <v>0</v>
      </c>
      <c r="F1545" s="150">
        <v>0</v>
      </c>
      <c r="G1545" s="150">
        <v>0</v>
      </c>
      <c r="H1545" s="151">
        <v>0</v>
      </c>
    </row>
    <row r="1546" spans="1:8" ht="18" hidden="1" customHeight="1" outlineLevel="1">
      <c r="A1546" s="3" t="s">
        <v>207</v>
      </c>
      <c r="B1546" s="148"/>
      <c r="C1546" s="149">
        <v>1</v>
      </c>
      <c r="D1546" s="149">
        <v>1</v>
      </c>
      <c r="E1546" s="149">
        <v>0</v>
      </c>
      <c r="F1546" s="150">
        <v>-3900</v>
      </c>
      <c r="G1546" s="150">
        <v>0</v>
      </c>
      <c r="H1546" s="151">
        <v>0</v>
      </c>
    </row>
    <row r="1547" spans="1:8" ht="18" hidden="1" customHeight="1" outlineLevel="1">
      <c r="A1547" s="3" t="s">
        <v>270</v>
      </c>
      <c r="B1547" s="148"/>
      <c r="C1547" s="149">
        <v>0</v>
      </c>
      <c r="D1547" s="149">
        <v>0</v>
      </c>
      <c r="E1547" s="149">
        <v>0</v>
      </c>
      <c r="F1547" s="150">
        <v>0</v>
      </c>
      <c r="G1547" s="150">
        <v>0</v>
      </c>
      <c r="H1547" s="151">
        <v>0</v>
      </c>
    </row>
    <row r="1548" spans="1:8" ht="18" hidden="1" customHeight="1" outlineLevel="1">
      <c r="A1548" s="3" t="s">
        <v>208</v>
      </c>
      <c r="B1548" s="148"/>
      <c r="C1548" s="149">
        <v>0</v>
      </c>
      <c r="D1548" s="149">
        <v>0</v>
      </c>
      <c r="E1548" s="149">
        <v>0</v>
      </c>
      <c r="F1548" s="150">
        <v>0</v>
      </c>
      <c r="G1548" s="150">
        <v>0</v>
      </c>
      <c r="H1548" s="151">
        <v>0</v>
      </c>
    </row>
    <row r="1549" spans="1:8" ht="18" hidden="1" customHeight="1" outlineLevel="1">
      <c r="A1549" s="3" t="s">
        <v>209</v>
      </c>
      <c r="B1549" s="148"/>
      <c r="C1549" s="149">
        <v>1</v>
      </c>
      <c r="D1549" s="149">
        <v>1</v>
      </c>
      <c r="E1549" s="149">
        <v>0</v>
      </c>
      <c r="F1549" s="150">
        <v>4462.95</v>
      </c>
      <c r="G1549" s="150">
        <v>0</v>
      </c>
      <c r="H1549" s="151">
        <v>0</v>
      </c>
    </row>
    <row r="1550" spans="1:8" ht="18" hidden="1" customHeight="1" outlineLevel="1">
      <c r="A1550" s="3" t="s">
        <v>454</v>
      </c>
      <c r="B1550" s="148"/>
      <c r="C1550" s="149">
        <v>0</v>
      </c>
      <c r="D1550" s="149">
        <v>0</v>
      </c>
      <c r="E1550" s="149">
        <v>0</v>
      </c>
      <c r="F1550" s="150">
        <v>0</v>
      </c>
      <c r="G1550" s="150">
        <v>0</v>
      </c>
      <c r="H1550" s="151">
        <v>0</v>
      </c>
    </row>
    <row r="1551" spans="1:8" ht="18" hidden="1" customHeight="1" outlineLevel="1">
      <c r="A1551" s="3" t="s">
        <v>211</v>
      </c>
      <c r="B1551" s="148"/>
      <c r="C1551" s="149">
        <v>0</v>
      </c>
      <c r="D1551" s="149">
        <v>0</v>
      </c>
      <c r="E1551" s="149">
        <v>0</v>
      </c>
      <c r="F1551" s="150">
        <v>0</v>
      </c>
      <c r="G1551" s="150">
        <v>0</v>
      </c>
      <c r="H1551" s="151">
        <v>0</v>
      </c>
    </row>
    <row r="1552" spans="1:8" ht="18" hidden="1" customHeight="1" outlineLevel="1">
      <c r="A1552" s="3" t="s">
        <v>212</v>
      </c>
      <c r="B1552" s="148"/>
      <c r="C1552" s="149">
        <v>0</v>
      </c>
      <c r="D1552" s="149">
        <v>0</v>
      </c>
      <c r="E1552" s="149">
        <v>0</v>
      </c>
      <c r="F1552" s="150">
        <v>0</v>
      </c>
      <c r="G1552" s="150">
        <v>0</v>
      </c>
      <c r="H1552" s="151">
        <v>0</v>
      </c>
    </row>
    <row r="1553" spans="1:8" ht="18" hidden="1" customHeight="1" outlineLevel="1">
      <c r="A1553" s="3" t="s">
        <v>213</v>
      </c>
      <c r="B1553" s="148"/>
      <c r="C1553" s="149">
        <v>0</v>
      </c>
      <c r="D1553" s="149">
        <v>0</v>
      </c>
      <c r="E1553" s="149">
        <v>0</v>
      </c>
      <c r="F1553" s="150">
        <v>0</v>
      </c>
      <c r="G1553" s="150">
        <v>0</v>
      </c>
      <c r="H1553" s="151">
        <v>0</v>
      </c>
    </row>
    <row r="1554" spans="1:8" ht="18" hidden="1" customHeight="1" outlineLevel="1">
      <c r="A1554" s="3" t="s">
        <v>214</v>
      </c>
      <c r="B1554" s="148"/>
      <c r="C1554" s="149">
        <v>0</v>
      </c>
      <c r="D1554" s="149">
        <v>0</v>
      </c>
      <c r="E1554" s="149">
        <v>0</v>
      </c>
      <c r="F1554" s="150">
        <v>0</v>
      </c>
      <c r="G1554" s="150">
        <v>0</v>
      </c>
      <c r="H1554" s="151">
        <v>0</v>
      </c>
    </row>
    <row r="1555" spans="1:8" ht="18" hidden="1" customHeight="1" outlineLevel="1">
      <c r="A1555" s="3" t="s">
        <v>269</v>
      </c>
      <c r="B1555" s="148"/>
      <c r="C1555" s="149">
        <v>0</v>
      </c>
      <c r="D1555" s="149">
        <v>0</v>
      </c>
      <c r="E1555" s="149">
        <v>0</v>
      </c>
      <c r="F1555" s="150">
        <v>0</v>
      </c>
      <c r="G1555" s="150">
        <v>0</v>
      </c>
      <c r="H1555" s="151">
        <v>0</v>
      </c>
    </row>
    <row r="1556" spans="1:8" ht="18" hidden="1" customHeight="1" outlineLevel="1">
      <c r="A1556" s="3" t="s">
        <v>455</v>
      </c>
      <c r="B1556" s="148"/>
      <c r="C1556" s="149">
        <v>0</v>
      </c>
      <c r="D1556" s="149">
        <v>0</v>
      </c>
      <c r="E1556" s="149">
        <v>0</v>
      </c>
      <c r="F1556" s="150">
        <v>0</v>
      </c>
      <c r="G1556" s="150">
        <v>0</v>
      </c>
      <c r="H1556" s="151">
        <v>0</v>
      </c>
    </row>
    <row r="1557" spans="1:8" ht="18" hidden="1" customHeight="1" outlineLevel="1">
      <c r="A1557" s="3" t="s">
        <v>217</v>
      </c>
      <c r="B1557" s="148"/>
      <c r="C1557" s="149">
        <v>0</v>
      </c>
      <c r="D1557" s="149">
        <v>0</v>
      </c>
      <c r="E1557" s="149">
        <v>0</v>
      </c>
      <c r="F1557" s="150">
        <v>0</v>
      </c>
      <c r="G1557" s="150">
        <v>0</v>
      </c>
      <c r="H1557" s="151">
        <v>0</v>
      </c>
    </row>
    <row r="1558" spans="1:8" ht="18" hidden="1" customHeight="1" outlineLevel="1">
      <c r="A1558" s="3" t="s">
        <v>218</v>
      </c>
      <c r="B1558" s="148"/>
      <c r="C1558" s="149">
        <v>1</v>
      </c>
      <c r="D1558" s="149">
        <v>0</v>
      </c>
      <c r="E1558" s="149">
        <v>0</v>
      </c>
      <c r="F1558" s="150">
        <v>0</v>
      </c>
      <c r="G1558" s="150">
        <v>0</v>
      </c>
      <c r="H1558" s="151">
        <v>0</v>
      </c>
    </row>
    <row r="1559" spans="1:8" ht="18" hidden="1" customHeight="1" outlineLevel="1">
      <c r="A1559" s="3" t="s">
        <v>219</v>
      </c>
      <c r="B1559" s="148"/>
      <c r="C1559" s="149">
        <v>0</v>
      </c>
      <c r="D1559" s="149">
        <v>0</v>
      </c>
      <c r="E1559" s="149">
        <v>0</v>
      </c>
      <c r="F1559" s="150">
        <v>0</v>
      </c>
      <c r="G1559" s="150">
        <v>0</v>
      </c>
      <c r="H1559" s="151">
        <v>0</v>
      </c>
    </row>
    <row r="1560" spans="1:8" ht="18" hidden="1" customHeight="1" outlineLevel="1">
      <c r="A1560" s="3" t="s">
        <v>220</v>
      </c>
      <c r="B1560" s="148"/>
      <c r="C1560" s="149">
        <v>2</v>
      </c>
      <c r="D1560" s="149">
        <v>1</v>
      </c>
      <c r="E1560" s="149">
        <v>1</v>
      </c>
      <c r="F1560" s="150">
        <v>-2218</v>
      </c>
      <c r="G1560" s="150">
        <v>0</v>
      </c>
      <c r="H1560" s="151">
        <v>0</v>
      </c>
    </row>
    <row r="1561" spans="1:8" collapsed="1">
      <c r="A1561" s="3"/>
      <c r="B1561" s="148" t="s">
        <v>409</v>
      </c>
      <c r="C1561" s="152">
        <f t="shared" ref="C1561:H1561" si="61">SUM(C1537:C1560)</f>
        <v>5</v>
      </c>
      <c r="D1561" s="152">
        <f t="shared" si="61"/>
        <v>4</v>
      </c>
      <c r="E1561" s="152">
        <f t="shared" si="61"/>
        <v>1</v>
      </c>
      <c r="F1561" s="153">
        <f t="shared" si="61"/>
        <v>-6363.05</v>
      </c>
      <c r="G1561" s="153">
        <f t="shared" si="61"/>
        <v>0</v>
      </c>
      <c r="H1561" s="154">
        <f t="shared" si="61"/>
        <v>0</v>
      </c>
    </row>
    <row r="1562" spans="1:8" ht="18" hidden="1" customHeight="1" outlineLevel="1">
      <c r="A1562" s="3" t="s">
        <v>273</v>
      </c>
      <c r="B1562" s="148"/>
      <c r="C1562" s="149">
        <v>0</v>
      </c>
      <c r="D1562" s="149">
        <v>0</v>
      </c>
      <c r="E1562" s="149">
        <v>0</v>
      </c>
      <c r="F1562" s="150">
        <v>0</v>
      </c>
      <c r="G1562" s="150">
        <v>0</v>
      </c>
      <c r="H1562" s="151">
        <v>0</v>
      </c>
    </row>
    <row r="1563" spans="1:8" ht="18" hidden="1" customHeight="1" outlineLevel="1">
      <c r="A1563" s="3" t="s">
        <v>203</v>
      </c>
      <c r="B1563" s="148"/>
      <c r="C1563" s="149">
        <v>0</v>
      </c>
      <c r="D1563" s="149">
        <v>1</v>
      </c>
      <c r="E1563" s="149">
        <v>0</v>
      </c>
      <c r="F1563" s="150">
        <v>0</v>
      </c>
      <c r="G1563" s="150">
        <v>26</v>
      </c>
      <c r="H1563" s="151">
        <v>0</v>
      </c>
    </row>
    <row r="1564" spans="1:8" ht="18" hidden="1" customHeight="1" outlineLevel="1">
      <c r="A1564" s="3" t="s">
        <v>204</v>
      </c>
      <c r="B1564" s="148"/>
      <c r="C1564" s="149">
        <v>0</v>
      </c>
      <c r="D1564" s="149">
        <v>0</v>
      </c>
      <c r="E1564" s="149">
        <v>0</v>
      </c>
      <c r="F1564" s="150">
        <v>0</v>
      </c>
      <c r="G1564" s="150">
        <v>0</v>
      </c>
      <c r="H1564" s="151">
        <v>0</v>
      </c>
    </row>
    <row r="1565" spans="1:8" ht="18" hidden="1" customHeight="1" outlineLevel="1">
      <c r="A1565" s="3" t="s">
        <v>267</v>
      </c>
      <c r="B1565" s="148"/>
      <c r="C1565" s="149">
        <v>0</v>
      </c>
      <c r="D1565" s="149">
        <v>0</v>
      </c>
      <c r="E1565" s="149">
        <v>0</v>
      </c>
      <c r="F1565" s="150">
        <v>0</v>
      </c>
      <c r="G1565" s="150">
        <v>0</v>
      </c>
      <c r="H1565" s="151">
        <v>0</v>
      </c>
    </row>
    <row r="1566" spans="1:8" ht="18" hidden="1" customHeight="1" outlineLevel="1">
      <c r="A1566" s="3" t="s">
        <v>274</v>
      </c>
      <c r="B1566" s="148"/>
      <c r="C1566" s="149">
        <v>0</v>
      </c>
      <c r="D1566" s="149">
        <v>0</v>
      </c>
      <c r="E1566" s="149">
        <v>0</v>
      </c>
      <c r="F1566" s="150">
        <v>0</v>
      </c>
      <c r="G1566" s="150">
        <v>0</v>
      </c>
      <c r="H1566" s="151">
        <v>0</v>
      </c>
    </row>
    <row r="1567" spans="1:8" ht="18" hidden="1" customHeight="1" outlineLevel="1">
      <c r="A1567" s="3" t="s">
        <v>275</v>
      </c>
      <c r="B1567" s="148"/>
      <c r="C1567" s="149">
        <v>0</v>
      </c>
      <c r="D1567" s="149">
        <v>0</v>
      </c>
      <c r="E1567" s="149">
        <v>0</v>
      </c>
      <c r="F1567" s="150">
        <v>0</v>
      </c>
      <c r="G1567" s="150">
        <v>0</v>
      </c>
      <c r="H1567" s="151">
        <v>0</v>
      </c>
    </row>
    <row r="1568" spans="1:8" ht="18" hidden="1" customHeight="1" outlineLevel="1">
      <c r="A1568" s="3" t="s">
        <v>205</v>
      </c>
      <c r="B1568" s="148"/>
      <c r="C1568" s="149">
        <v>0</v>
      </c>
      <c r="D1568" s="149">
        <v>0</v>
      </c>
      <c r="E1568" s="149">
        <v>0</v>
      </c>
      <c r="F1568" s="150">
        <v>0</v>
      </c>
      <c r="G1568" s="150">
        <v>0</v>
      </c>
      <c r="H1568" s="151">
        <v>0</v>
      </c>
    </row>
    <row r="1569" spans="1:8" ht="18" hidden="1" customHeight="1" outlineLevel="1">
      <c r="A1569" s="3" t="s">
        <v>206</v>
      </c>
      <c r="B1569" s="148"/>
      <c r="C1569" s="149">
        <v>0</v>
      </c>
      <c r="D1569" s="149">
        <v>0</v>
      </c>
      <c r="E1569" s="149">
        <v>0</v>
      </c>
      <c r="F1569" s="150">
        <v>0</v>
      </c>
      <c r="G1569" s="150">
        <v>0</v>
      </c>
      <c r="H1569" s="151">
        <v>0</v>
      </c>
    </row>
    <row r="1570" spans="1:8" ht="18" hidden="1" customHeight="1" outlineLevel="1">
      <c r="A1570" s="3" t="s">
        <v>268</v>
      </c>
      <c r="B1570" s="148"/>
      <c r="C1570" s="149">
        <v>0</v>
      </c>
      <c r="D1570" s="149">
        <v>0</v>
      </c>
      <c r="E1570" s="149">
        <v>0</v>
      </c>
      <c r="F1570" s="150">
        <v>0</v>
      </c>
      <c r="G1570" s="150">
        <v>0</v>
      </c>
      <c r="H1570" s="151">
        <v>0</v>
      </c>
    </row>
    <row r="1571" spans="1:8" ht="18" hidden="1" customHeight="1" outlineLevel="1">
      <c r="A1571" s="3" t="s">
        <v>207</v>
      </c>
      <c r="B1571" s="148"/>
      <c r="C1571" s="149">
        <v>0</v>
      </c>
      <c r="D1571" s="149">
        <v>4</v>
      </c>
      <c r="E1571" s="149">
        <v>0</v>
      </c>
      <c r="F1571" s="150">
        <v>-13500</v>
      </c>
      <c r="G1571" s="150">
        <v>-4774.24</v>
      </c>
      <c r="H1571" s="151">
        <v>0</v>
      </c>
    </row>
    <row r="1572" spans="1:8" ht="18" hidden="1" customHeight="1" outlineLevel="1">
      <c r="A1572" s="3" t="s">
        <v>270</v>
      </c>
      <c r="B1572" s="148"/>
      <c r="C1572" s="149">
        <v>0</v>
      </c>
      <c r="D1572" s="149">
        <v>0</v>
      </c>
      <c r="E1572" s="149">
        <v>0</v>
      </c>
      <c r="F1572" s="150">
        <v>0</v>
      </c>
      <c r="G1572" s="150">
        <v>0</v>
      </c>
      <c r="H1572" s="151">
        <v>0</v>
      </c>
    </row>
    <row r="1573" spans="1:8" ht="18" hidden="1" customHeight="1" outlineLevel="1">
      <c r="A1573" s="3" t="s">
        <v>208</v>
      </c>
      <c r="B1573" s="148"/>
      <c r="C1573" s="149">
        <v>2</v>
      </c>
      <c r="D1573" s="149">
        <v>1</v>
      </c>
      <c r="E1573" s="149">
        <v>0</v>
      </c>
      <c r="F1573" s="150">
        <v>243</v>
      </c>
      <c r="G1573" s="150">
        <v>12500</v>
      </c>
      <c r="H1573" s="151">
        <v>0</v>
      </c>
    </row>
    <row r="1574" spans="1:8" ht="18" hidden="1" customHeight="1" outlineLevel="1">
      <c r="A1574" s="3" t="s">
        <v>209</v>
      </c>
      <c r="B1574" s="148"/>
      <c r="C1574" s="149">
        <v>0</v>
      </c>
      <c r="D1574" s="149">
        <v>0</v>
      </c>
      <c r="E1574" s="149">
        <v>0</v>
      </c>
      <c r="F1574" s="150">
        <v>0</v>
      </c>
      <c r="G1574" s="150">
        <v>0</v>
      </c>
      <c r="H1574" s="151">
        <v>0</v>
      </c>
    </row>
    <row r="1575" spans="1:8" ht="18" hidden="1" customHeight="1" outlineLevel="1">
      <c r="A1575" s="3" t="s">
        <v>454</v>
      </c>
      <c r="B1575" s="148"/>
      <c r="C1575" s="149">
        <v>0</v>
      </c>
      <c r="D1575" s="149">
        <v>0</v>
      </c>
      <c r="E1575" s="149">
        <v>0</v>
      </c>
      <c r="F1575" s="150">
        <v>0</v>
      </c>
      <c r="G1575" s="150">
        <v>0</v>
      </c>
      <c r="H1575" s="151">
        <v>0</v>
      </c>
    </row>
    <row r="1576" spans="1:8" ht="18" hidden="1" customHeight="1" outlineLevel="1">
      <c r="A1576" s="3" t="s">
        <v>211</v>
      </c>
      <c r="B1576" s="148"/>
      <c r="C1576" s="149">
        <v>0</v>
      </c>
      <c r="D1576" s="149">
        <v>0</v>
      </c>
      <c r="E1576" s="149">
        <v>0</v>
      </c>
      <c r="F1576" s="150">
        <v>0</v>
      </c>
      <c r="G1576" s="150">
        <v>0</v>
      </c>
      <c r="H1576" s="151">
        <v>0</v>
      </c>
    </row>
    <row r="1577" spans="1:8" ht="18" hidden="1" customHeight="1" outlineLevel="1">
      <c r="A1577" s="3" t="s">
        <v>212</v>
      </c>
      <c r="B1577" s="148"/>
      <c r="C1577" s="149">
        <v>0</v>
      </c>
      <c r="D1577" s="149">
        <v>0</v>
      </c>
      <c r="E1577" s="149">
        <v>0</v>
      </c>
      <c r="F1577" s="150">
        <v>0</v>
      </c>
      <c r="G1577" s="150">
        <v>0</v>
      </c>
      <c r="H1577" s="151">
        <v>0</v>
      </c>
    </row>
    <row r="1578" spans="1:8" ht="18" hidden="1" customHeight="1" outlineLevel="1">
      <c r="A1578" s="3" t="s">
        <v>213</v>
      </c>
      <c r="B1578" s="148"/>
      <c r="C1578" s="149">
        <v>0</v>
      </c>
      <c r="D1578" s="149">
        <v>5</v>
      </c>
      <c r="E1578" s="149">
        <v>0</v>
      </c>
      <c r="F1578" s="150">
        <v>8210</v>
      </c>
      <c r="G1578" s="150">
        <v>62610</v>
      </c>
      <c r="H1578" s="151">
        <v>0</v>
      </c>
    </row>
    <row r="1579" spans="1:8" ht="18" hidden="1" customHeight="1" outlineLevel="1">
      <c r="A1579" s="3" t="s">
        <v>214</v>
      </c>
      <c r="B1579" s="148"/>
      <c r="C1579" s="149">
        <v>0</v>
      </c>
      <c r="D1579" s="149">
        <v>0</v>
      </c>
      <c r="E1579" s="149">
        <v>0</v>
      </c>
      <c r="F1579" s="150">
        <v>0</v>
      </c>
      <c r="G1579" s="150">
        <v>0</v>
      </c>
      <c r="H1579" s="151">
        <v>0</v>
      </c>
    </row>
    <row r="1580" spans="1:8" ht="18" hidden="1" customHeight="1" outlineLevel="1">
      <c r="A1580" s="3" t="s">
        <v>269</v>
      </c>
      <c r="B1580" s="148"/>
      <c r="C1580" s="149">
        <v>0</v>
      </c>
      <c r="D1580" s="149">
        <v>0</v>
      </c>
      <c r="E1580" s="149">
        <v>0</v>
      </c>
      <c r="F1580" s="150">
        <v>0</v>
      </c>
      <c r="G1580" s="150">
        <v>0</v>
      </c>
      <c r="H1580" s="151">
        <v>0</v>
      </c>
    </row>
    <row r="1581" spans="1:8" ht="18" hidden="1" customHeight="1" outlineLevel="1">
      <c r="A1581" s="3" t="s">
        <v>455</v>
      </c>
      <c r="B1581" s="148"/>
      <c r="C1581" s="149">
        <v>0</v>
      </c>
      <c r="D1581" s="149">
        <v>0</v>
      </c>
      <c r="E1581" s="149">
        <v>0</v>
      </c>
      <c r="F1581" s="150">
        <v>0</v>
      </c>
      <c r="G1581" s="150">
        <v>0</v>
      </c>
      <c r="H1581" s="151">
        <v>0</v>
      </c>
    </row>
    <row r="1582" spans="1:8" ht="18" hidden="1" customHeight="1" outlineLevel="1">
      <c r="A1582" s="3" t="s">
        <v>217</v>
      </c>
      <c r="B1582" s="148"/>
      <c r="C1582" s="149">
        <v>0</v>
      </c>
      <c r="D1582" s="149">
        <v>0</v>
      </c>
      <c r="E1582" s="149">
        <v>0</v>
      </c>
      <c r="F1582" s="150">
        <v>0</v>
      </c>
      <c r="G1582" s="150">
        <v>0</v>
      </c>
      <c r="H1582" s="151">
        <v>0</v>
      </c>
    </row>
    <row r="1583" spans="1:8" ht="18" hidden="1" customHeight="1" outlineLevel="1">
      <c r="A1583" s="3" t="s">
        <v>218</v>
      </c>
      <c r="B1583" s="148"/>
      <c r="C1583" s="149">
        <v>0</v>
      </c>
      <c r="D1583" s="149">
        <v>0</v>
      </c>
      <c r="E1583" s="149">
        <v>0</v>
      </c>
      <c r="F1583" s="150">
        <v>0</v>
      </c>
      <c r="G1583" s="150">
        <v>0</v>
      </c>
      <c r="H1583" s="151">
        <v>0</v>
      </c>
    </row>
    <row r="1584" spans="1:8" ht="18" hidden="1" customHeight="1" outlineLevel="1">
      <c r="A1584" s="3" t="s">
        <v>219</v>
      </c>
      <c r="B1584" s="148"/>
      <c r="C1584" s="149">
        <v>0</v>
      </c>
      <c r="D1584" s="149">
        <v>0</v>
      </c>
      <c r="E1584" s="149">
        <v>0</v>
      </c>
      <c r="F1584" s="150">
        <v>0</v>
      </c>
      <c r="G1584" s="150">
        <v>0</v>
      </c>
      <c r="H1584" s="151">
        <v>0</v>
      </c>
    </row>
    <row r="1585" spans="1:8" ht="18" hidden="1" customHeight="1" outlineLevel="1">
      <c r="A1585" s="3" t="s">
        <v>220</v>
      </c>
      <c r="B1585" s="148"/>
      <c r="C1585" s="149">
        <v>1</v>
      </c>
      <c r="D1585" s="149">
        <v>1</v>
      </c>
      <c r="E1585" s="149">
        <v>0</v>
      </c>
      <c r="F1585" s="150">
        <v>1249</v>
      </c>
      <c r="G1585" s="150">
        <v>1751</v>
      </c>
      <c r="H1585" s="151">
        <v>0</v>
      </c>
    </row>
    <row r="1586" spans="1:8" ht="18" customHeight="1" collapsed="1">
      <c r="A1586" s="3"/>
      <c r="B1586" s="148" t="s">
        <v>410</v>
      </c>
      <c r="C1586" s="152">
        <f t="shared" ref="C1586:H1586" si="62">SUM(C1562:C1585)</f>
        <v>3</v>
      </c>
      <c r="D1586" s="152">
        <f t="shared" si="62"/>
        <v>12</v>
      </c>
      <c r="E1586" s="152">
        <f t="shared" si="62"/>
        <v>0</v>
      </c>
      <c r="F1586" s="153">
        <f t="shared" si="62"/>
        <v>-3798</v>
      </c>
      <c r="G1586" s="153">
        <f t="shared" si="62"/>
        <v>72112.759999999995</v>
      </c>
      <c r="H1586" s="154">
        <f t="shared" si="62"/>
        <v>0</v>
      </c>
    </row>
    <row r="1587" spans="1:8" ht="18" hidden="1" customHeight="1" outlineLevel="1">
      <c r="A1587" s="3" t="s">
        <v>273</v>
      </c>
      <c r="B1587" s="148"/>
      <c r="C1587" s="149">
        <v>0</v>
      </c>
      <c r="D1587" s="149">
        <v>0</v>
      </c>
      <c r="E1587" s="149">
        <v>0</v>
      </c>
      <c r="F1587" s="150">
        <v>0</v>
      </c>
      <c r="G1587" s="150">
        <v>0</v>
      </c>
      <c r="H1587" s="151">
        <v>0</v>
      </c>
    </row>
    <row r="1588" spans="1:8" ht="18" hidden="1" customHeight="1" outlineLevel="1">
      <c r="A1588" s="3" t="s">
        <v>203</v>
      </c>
      <c r="B1588" s="148"/>
      <c r="C1588" s="149">
        <v>3</v>
      </c>
      <c r="D1588" s="149">
        <v>4</v>
      </c>
      <c r="E1588" s="149">
        <v>0</v>
      </c>
      <c r="F1588" s="150">
        <v>-800</v>
      </c>
      <c r="G1588" s="150">
        <v>21573</v>
      </c>
      <c r="H1588" s="151">
        <v>0</v>
      </c>
    </row>
    <row r="1589" spans="1:8" ht="18" hidden="1" customHeight="1" outlineLevel="1">
      <c r="A1589" s="3" t="s">
        <v>204</v>
      </c>
      <c r="B1589" s="148"/>
      <c r="C1589" s="149">
        <v>1</v>
      </c>
      <c r="D1589" s="149">
        <v>1</v>
      </c>
      <c r="E1589" s="149">
        <v>0</v>
      </c>
      <c r="F1589" s="150">
        <v>100</v>
      </c>
      <c r="G1589" s="150">
        <v>0</v>
      </c>
      <c r="H1589" s="151">
        <v>0</v>
      </c>
    </row>
    <row r="1590" spans="1:8" ht="18" hidden="1" customHeight="1" outlineLevel="1">
      <c r="A1590" s="3" t="s">
        <v>267</v>
      </c>
      <c r="B1590" s="148"/>
      <c r="C1590" s="149">
        <v>0</v>
      </c>
      <c r="D1590" s="149">
        <v>0</v>
      </c>
      <c r="E1590" s="149">
        <v>0</v>
      </c>
      <c r="F1590" s="150">
        <v>0</v>
      </c>
      <c r="G1590" s="150">
        <v>0</v>
      </c>
      <c r="H1590" s="151">
        <v>0</v>
      </c>
    </row>
    <row r="1591" spans="1:8" ht="18" hidden="1" customHeight="1" outlineLevel="1">
      <c r="A1591" s="3" t="s">
        <v>274</v>
      </c>
      <c r="B1591" s="148"/>
      <c r="C1591" s="149">
        <v>0</v>
      </c>
      <c r="D1591" s="149">
        <v>0</v>
      </c>
      <c r="E1591" s="149">
        <v>0</v>
      </c>
      <c r="F1591" s="150">
        <v>0</v>
      </c>
      <c r="G1591" s="150">
        <v>0</v>
      </c>
      <c r="H1591" s="151">
        <v>0</v>
      </c>
    </row>
    <row r="1592" spans="1:8" ht="18" hidden="1" customHeight="1" outlineLevel="1">
      <c r="A1592" s="3" t="s">
        <v>275</v>
      </c>
      <c r="B1592" s="148"/>
      <c r="C1592" s="149">
        <v>0</v>
      </c>
      <c r="D1592" s="149">
        <v>0</v>
      </c>
      <c r="E1592" s="149">
        <v>0</v>
      </c>
      <c r="F1592" s="150">
        <v>0</v>
      </c>
      <c r="G1592" s="150">
        <v>0</v>
      </c>
      <c r="H1592" s="151">
        <v>0</v>
      </c>
    </row>
    <row r="1593" spans="1:8" ht="18" hidden="1" customHeight="1" outlineLevel="1">
      <c r="A1593" s="3" t="s">
        <v>205</v>
      </c>
      <c r="B1593" s="148"/>
      <c r="C1593" s="149">
        <v>0</v>
      </c>
      <c r="D1593" s="149">
        <v>0</v>
      </c>
      <c r="E1593" s="149">
        <v>0</v>
      </c>
      <c r="F1593" s="150">
        <v>0</v>
      </c>
      <c r="G1593" s="150">
        <v>0</v>
      </c>
      <c r="H1593" s="151">
        <v>0</v>
      </c>
    </row>
    <row r="1594" spans="1:8" ht="18" hidden="1" customHeight="1" outlineLevel="1">
      <c r="A1594" s="3" t="s">
        <v>206</v>
      </c>
      <c r="B1594" s="148"/>
      <c r="C1594" s="149">
        <v>0</v>
      </c>
      <c r="D1594" s="149">
        <v>0</v>
      </c>
      <c r="E1594" s="149">
        <v>0</v>
      </c>
      <c r="F1594" s="150">
        <v>0</v>
      </c>
      <c r="G1594" s="150">
        <v>0</v>
      </c>
      <c r="H1594" s="151">
        <v>0</v>
      </c>
    </row>
    <row r="1595" spans="1:8" ht="18" hidden="1" customHeight="1" outlineLevel="1">
      <c r="A1595" s="3" t="s">
        <v>268</v>
      </c>
      <c r="B1595" s="148"/>
      <c r="C1595" s="149">
        <v>0</v>
      </c>
      <c r="D1595" s="149">
        <v>0</v>
      </c>
      <c r="E1595" s="149">
        <v>0</v>
      </c>
      <c r="F1595" s="150">
        <v>0</v>
      </c>
      <c r="G1595" s="150">
        <v>0</v>
      </c>
      <c r="H1595" s="151">
        <v>0</v>
      </c>
    </row>
    <row r="1596" spans="1:8" ht="18" hidden="1" customHeight="1" outlineLevel="1">
      <c r="A1596" s="3" t="s">
        <v>207</v>
      </c>
      <c r="B1596" s="148"/>
      <c r="C1596" s="149">
        <v>10</v>
      </c>
      <c r="D1596" s="149">
        <v>16</v>
      </c>
      <c r="E1596" s="149">
        <v>0</v>
      </c>
      <c r="F1596" s="150">
        <v>142086.99</v>
      </c>
      <c r="G1596" s="150">
        <v>82387.31</v>
      </c>
      <c r="H1596" s="151">
        <v>0</v>
      </c>
    </row>
    <row r="1597" spans="1:8" ht="18" hidden="1" customHeight="1" outlineLevel="1">
      <c r="A1597" s="3" t="s">
        <v>270</v>
      </c>
      <c r="B1597" s="148"/>
      <c r="C1597" s="149">
        <v>1</v>
      </c>
      <c r="D1597" s="149">
        <v>1</v>
      </c>
      <c r="E1597" s="149">
        <v>0</v>
      </c>
      <c r="F1597" s="150">
        <v>928</v>
      </c>
      <c r="G1597" s="150">
        <v>0</v>
      </c>
      <c r="H1597" s="151">
        <v>0</v>
      </c>
    </row>
    <row r="1598" spans="1:8" ht="18" hidden="1" customHeight="1" outlineLevel="1">
      <c r="A1598" s="3" t="s">
        <v>208</v>
      </c>
      <c r="B1598" s="148"/>
      <c r="C1598" s="149">
        <v>3</v>
      </c>
      <c r="D1598" s="149">
        <v>2</v>
      </c>
      <c r="E1598" s="149">
        <v>0</v>
      </c>
      <c r="F1598" s="150">
        <v>48902</v>
      </c>
      <c r="G1598" s="150">
        <v>14315</v>
      </c>
      <c r="H1598" s="151">
        <v>0</v>
      </c>
    </row>
    <row r="1599" spans="1:8" ht="18" hidden="1" customHeight="1" outlineLevel="1">
      <c r="A1599" s="3" t="s">
        <v>209</v>
      </c>
      <c r="B1599" s="148"/>
      <c r="C1599" s="149">
        <v>5</v>
      </c>
      <c r="D1599" s="149">
        <v>1</v>
      </c>
      <c r="E1599" s="149">
        <v>0</v>
      </c>
      <c r="F1599" s="150">
        <v>8957.7476112000004</v>
      </c>
      <c r="G1599" s="150">
        <v>8173.8347744000002</v>
      </c>
      <c r="H1599" s="151">
        <v>0</v>
      </c>
    </row>
    <row r="1600" spans="1:8" ht="18" hidden="1" customHeight="1" outlineLevel="1">
      <c r="A1600" s="3" t="s">
        <v>454</v>
      </c>
      <c r="B1600" s="148"/>
      <c r="C1600" s="149">
        <v>3</v>
      </c>
      <c r="D1600" s="149">
        <v>3</v>
      </c>
      <c r="E1600" s="149">
        <v>0</v>
      </c>
      <c r="F1600" s="150">
        <v>21000</v>
      </c>
      <c r="G1600" s="150">
        <v>7500</v>
      </c>
      <c r="H1600" s="151">
        <v>0</v>
      </c>
    </row>
    <row r="1601" spans="1:8" ht="18" hidden="1" customHeight="1" outlineLevel="1">
      <c r="A1601" s="3" t="s">
        <v>211</v>
      </c>
      <c r="B1601" s="148"/>
      <c r="C1601" s="149">
        <v>1</v>
      </c>
      <c r="D1601" s="149">
        <v>0</v>
      </c>
      <c r="E1601" s="149">
        <v>0</v>
      </c>
      <c r="F1601" s="150">
        <v>0</v>
      </c>
      <c r="G1601" s="150">
        <v>0</v>
      </c>
      <c r="H1601" s="151">
        <v>0</v>
      </c>
    </row>
    <row r="1602" spans="1:8" ht="18" hidden="1" customHeight="1" outlineLevel="1">
      <c r="A1602" s="3" t="s">
        <v>212</v>
      </c>
      <c r="B1602" s="148"/>
      <c r="C1602" s="149">
        <v>0</v>
      </c>
      <c r="D1602" s="149">
        <v>0</v>
      </c>
      <c r="E1602" s="149">
        <v>0</v>
      </c>
      <c r="F1602" s="150">
        <v>0</v>
      </c>
      <c r="G1602" s="150">
        <v>0</v>
      </c>
      <c r="H1602" s="151">
        <v>0</v>
      </c>
    </row>
    <row r="1603" spans="1:8" ht="18" hidden="1" customHeight="1" outlineLevel="1">
      <c r="A1603" s="3" t="s">
        <v>213</v>
      </c>
      <c r="B1603" s="148"/>
      <c r="C1603" s="149">
        <v>71</v>
      </c>
      <c r="D1603" s="149">
        <v>16</v>
      </c>
      <c r="E1603" s="149">
        <v>0</v>
      </c>
      <c r="F1603" s="150">
        <v>-27639</v>
      </c>
      <c r="G1603" s="150">
        <v>123327</v>
      </c>
      <c r="H1603" s="151">
        <v>-47392</v>
      </c>
    </row>
    <row r="1604" spans="1:8" ht="18" hidden="1" customHeight="1" outlineLevel="1">
      <c r="A1604" s="3" t="s">
        <v>214</v>
      </c>
      <c r="B1604" s="148"/>
      <c r="C1604" s="149">
        <v>0</v>
      </c>
      <c r="D1604" s="149">
        <v>0</v>
      </c>
      <c r="E1604" s="149">
        <v>0</v>
      </c>
      <c r="F1604" s="150">
        <v>0</v>
      </c>
      <c r="G1604" s="150">
        <v>0</v>
      </c>
      <c r="H1604" s="151">
        <v>0</v>
      </c>
    </row>
    <row r="1605" spans="1:8" ht="18" hidden="1" customHeight="1" outlineLevel="1">
      <c r="A1605" s="3" t="s">
        <v>269</v>
      </c>
      <c r="B1605" s="148"/>
      <c r="C1605" s="149">
        <v>0</v>
      </c>
      <c r="D1605" s="149">
        <v>0</v>
      </c>
      <c r="E1605" s="149">
        <v>0</v>
      </c>
      <c r="F1605" s="150">
        <v>0</v>
      </c>
      <c r="G1605" s="150">
        <v>0</v>
      </c>
      <c r="H1605" s="151">
        <v>0</v>
      </c>
    </row>
    <row r="1606" spans="1:8" ht="18" hidden="1" customHeight="1" outlineLevel="1">
      <c r="A1606" s="3" t="s">
        <v>455</v>
      </c>
      <c r="B1606" s="148"/>
      <c r="C1606" s="149">
        <v>0</v>
      </c>
      <c r="D1606" s="149">
        <v>0</v>
      </c>
      <c r="E1606" s="149">
        <v>0</v>
      </c>
      <c r="F1606" s="150">
        <v>0</v>
      </c>
      <c r="G1606" s="150">
        <v>0</v>
      </c>
      <c r="H1606" s="151">
        <v>0</v>
      </c>
    </row>
    <row r="1607" spans="1:8" ht="18" hidden="1" customHeight="1" outlineLevel="1">
      <c r="A1607" s="3" t="s">
        <v>217</v>
      </c>
      <c r="B1607" s="148"/>
      <c r="C1607" s="149">
        <v>50</v>
      </c>
      <c r="D1607" s="149">
        <v>44</v>
      </c>
      <c r="E1607" s="149">
        <v>1</v>
      </c>
      <c r="F1607" s="150">
        <v>593777</v>
      </c>
      <c r="G1607" s="150">
        <v>115153</v>
      </c>
      <c r="H1607" s="151">
        <v>818288</v>
      </c>
    </row>
    <row r="1608" spans="1:8" ht="18" hidden="1" customHeight="1" outlineLevel="1">
      <c r="A1608" s="3" t="s">
        <v>218</v>
      </c>
      <c r="B1608" s="148"/>
      <c r="C1608" s="149">
        <v>13</v>
      </c>
      <c r="D1608" s="149">
        <v>7</v>
      </c>
      <c r="E1608" s="149">
        <v>0</v>
      </c>
      <c r="F1608" s="150">
        <v>522798.06999999995</v>
      </c>
      <c r="G1608" s="150">
        <v>134429</v>
      </c>
      <c r="H1608" s="151">
        <v>242790</v>
      </c>
    </row>
    <row r="1609" spans="1:8" ht="18" hidden="1" customHeight="1" outlineLevel="1">
      <c r="A1609" s="3" t="s">
        <v>219</v>
      </c>
      <c r="B1609" s="148"/>
      <c r="C1609" s="149">
        <v>0</v>
      </c>
      <c r="D1609" s="149">
        <v>0</v>
      </c>
      <c r="E1609" s="149">
        <v>0</v>
      </c>
      <c r="F1609" s="150">
        <v>0</v>
      </c>
      <c r="G1609" s="150">
        <v>0</v>
      </c>
      <c r="H1609" s="151">
        <v>0</v>
      </c>
    </row>
    <row r="1610" spans="1:8" ht="18" hidden="1" customHeight="1" outlineLevel="1">
      <c r="A1610" s="3" t="s">
        <v>220</v>
      </c>
      <c r="B1610" s="148"/>
      <c r="C1610" s="149">
        <v>46</v>
      </c>
      <c r="D1610" s="149">
        <v>41</v>
      </c>
      <c r="E1610" s="149">
        <v>5</v>
      </c>
      <c r="F1610" s="150">
        <v>874762</v>
      </c>
      <c r="G1610" s="150">
        <v>659116</v>
      </c>
      <c r="H1610" s="151">
        <v>0</v>
      </c>
    </row>
    <row r="1611" spans="1:8" ht="18" customHeight="1" collapsed="1">
      <c r="A1611" s="3"/>
      <c r="B1611" s="148" t="s">
        <v>411</v>
      </c>
      <c r="C1611" s="152">
        <f t="shared" ref="C1611:H1611" si="63">SUM(C1587:C1610)</f>
        <v>207</v>
      </c>
      <c r="D1611" s="152">
        <f t="shared" si="63"/>
        <v>136</v>
      </c>
      <c r="E1611" s="152">
        <f t="shared" si="63"/>
        <v>6</v>
      </c>
      <c r="F1611" s="153">
        <f t="shared" si="63"/>
        <v>2184872.8076112</v>
      </c>
      <c r="G1611" s="153">
        <f t="shared" si="63"/>
        <v>1165974.1447743999</v>
      </c>
      <c r="H1611" s="154">
        <f t="shared" si="63"/>
        <v>1013686</v>
      </c>
    </row>
    <row r="1612" spans="1:8" ht="18" hidden="1" customHeight="1" outlineLevel="1">
      <c r="A1612" s="3" t="s">
        <v>273</v>
      </c>
      <c r="B1612" s="148"/>
      <c r="C1612" s="149">
        <v>0</v>
      </c>
      <c r="D1612" s="149">
        <v>0</v>
      </c>
      <c r="E1612" s="149">
        <v>0</v>
      </c>
      <c r="F1612" s="150">
        <v>0</v>
      </c>
      <c r="G1612" s="150">
        <v>0</v>
      </c>
      <c r="H1612" s="151">
        <v>0</v>
      </c>
    </row>
    <row r="1613" spans="1:8" ht="18" hidden="1" customHeight="1" outlineLevel="1">
      <c r="A1613" s="3" t="s">
        <v>203</v>
      </c>
      <c r="B1613" s="148"/>
      <c r="C1613" s="149">
        <v>0</v>
      </c>
      <c r="D1613" s="149">
        <v>0</v>
      </c>
      <c r="E1613" s="149">
        <v>0</v>
      </c>
      <c r="F1613" s="150">
        <v>0</v>
      </c>
      <c r="G1613" s="150">
        <v>0</v>
      </c>
      <c r="H1613" s="151">
        <v>0</v>
      </c>
    </row>
    <row r="1614" spans="1:8" ht="18" hidden="1" customHeight="1" outlineLevel="1">
      <c r="A1614" s="3" t="s">
        <v>204</v>
      </c>
      <c r="B1614" s="148"/>
      <c r="C1614" s="149">
        <v>0</v>
      </c>
      <c r="D1614" s="149">
        <v>0</v>
      </c>
      <c r="E1614" s="149">
        <v>0</v>
      </c>
      <c r="F1614" s="150">
        <v>0</v>
      </c>
      <c r="G1614" s="150">
        <v>0</v>
      </c>
      <c r="H1614" s="151">
        <v>0</v>
      </c>
    </row>
    <row r="1615" spans="1:8" ht="18" hidden="1" customHeight="1" outlineLevel="1">
      <c r="A1615" s="3" t="s">
        <v>267</v>
      </c>
      <c r="B1615" s="148"/>
      <c r="C1615" s="149">
        <v>0</v>
      </c>
      <c r="D1615" s="149">
        <v>0</v>
      </c>
      <c r="E1615" s="149">
        <v>0</v>
      </c>
      <c r="F1615" s="150">
        <v>0</v>
      </c>
      <c r="G1615" s="150">
        <v>0</v>
      </c>
      <c r="H1615" s="151">
        <v>0</v>
      </c>
    </row>
    <row r="1616" spans="1:8" ht="18" hidden="1" customHeight="1" outlineLevel="1">
      <c r="A1616" s="3" t="s">
        <v>274</v>
      </c>
      <c r="B1616" s="148"/>
      <c r="C1616" s="149">
        <v>0</v>
      </c>
      <c r="D1616" s="149">
        <v>0</v>
      </c>
      <c r="E1616" s="149">
        <v>0</v>
      </c>
      <c r="F1616" s="150">
        <v>0</v>
      </c>
      <c r="G1616" s="150">
        <v>0</v>
      </c>
      <c r="H1616" s="151">
        <v>0</v>
      </c>
    </row>
    <row r="1617" spans="1:8" ht="18" hidden="1" customHeight="1" outlineLevel="1">
      <c r="A1617" s="3" t="s">
        <v>275</v>
      </c>
      <c r="B1617" s="148"/>
      <c r="C1617" s="149">
        <v>0</v>
      </c>
      <c r="D1617" s="149">
        <v>0</v>
      </c>
      <c r="E1617" s="149">
        <v>0</v>
      </c>
      <c r="F1617" s="150">
        <v>0</v>
      </c>
      <c r="G1617" s="150">
        <v>0</v>
      </c>
      <c r="H1617" s="151">
        <v>0</v>
      </c>
    </row>
    <row r="1618" spans="1:8" ht="18" hidden="1" customHeight="1" outlineLevel="1">
      <c r="A1618" s="3" t="s">
        <v>205</v>
      </c>
      <c r="B1618" s="148"/>
      <c r="C1618" s="149">
        <v>0</v>
      </c>
      <c r="D1618" s="149">
        <v>0</v>
      </c>
      <c r="E1618" s="149">
        <v>0</v>
      </c>
      <c r="F1618" s="150">
        <v>0</v>
      </c>
      <c r="G1618" s="150">
        <v>0</v>
      </c>
      <c r="H1618" s="151">
        <v>0</v>
      </c>
    </row>
    <row r="1619" spans="1:8" ht="18" hidden="1" customHeight="1" outlineLevel="1">
      <c r="A1619" s="3" t="s">
        <v>206</v>
      </c>
      <c r="B1619" s="148"/>
      <c r="C1619" s="149">
        <v>0</v>
      </c>
      <c r="D1619" s="149">
        <v>0</v>
      </c>
      <c r="E1619" s="149">
        <v>0</v>
      </c>
      <c r="F1619" s="150">
        <v>0</v>
      </c>
      <c r="G1619" s="150">
        <v>0</v>
      </c>
      <c r="H1619" s="151">
        <v>0</v>
      </c>
    </row>
    <row r="1620" spans="1:8" ht="18" hidden="1" customHeight="1" outlineLevel="1">
      <c r="A1620" s="3" t="s">
        <v>268</v>
      </c>
      <c r="B1620" s="148"/>
      <c r="C1620" s="149">
        <v>0</v>
      </c>
      <c r="D1620" s="149">
        <v>0</v>
      </c>
      <c r="E1620" s="149">
        <v>0</v>
      </c>
      <c r="F1620" s="150">
        <v>0</v>
      </c>
      <c r="G1620" s="150">
        <v>0</v>
      </c>
      <c r="H1620" s="151">
        <v>0</v>
      </c>
    </row>
    <row r="1621" spans="1:8" ht="18" hidden="1" customHeight="1" outlineLevel="1">
      <c r="A1621" s="3" t="s">
        <v>207</v>
      </c>
      <c r="B1621" s="148"/>
      <c r="C1621" s="149">
        <v>0</v>
      </c>
      <c r="D1621" s="149">
        <v>1</v>
      </c>
      <c r="E1621" s="149">
        <v>0</v>
      </c>
      <c r="F1621" s="150">
        <v>-5.42</v>
      </c>
      <c r="G1621" s="150">
        <v>0</v>
      </c>
      <c r="H1621" s="151">
        <v>0</v>
      </c>
    </row>
    <row r="1622" spans="1:8" ht="18" hidden="1" customHeight="1" outlineLevel="1">
      <c r="A1622" s="3" t="s">
        <v>270</v>
      </c>
      <c r="B1622" s="148"/>
      <c r="C1622" s="149">
        <v>0</v>
      </c>
      <c r="D1622" s="149">
        <v>0</v>
      </c>
      <c r="E1622" s="149">
        <v>0</v>
      </c>
      <c r="F1622" s="150">
        <v>0</v>
      </c>
      <c r="G1622" s="150">
        <v>0</v>
      </c>
      <c r="H1622" s="151">
        <v>0</v>
      </c>
    </row>
    <row r="1623" spans="1:8" ht="18" hidden="1" customHeight="1" outlineLevel="1">
      <c r="A1623" s="3" t="s">
        <v>208</v>
      </c>
      <c r="B1623" s="148"/>
      <c r="C1623" s="149">
        <v>0</v>
      </c>
      <c r="D1623" s="149">
        <v>0</v>
      </c>
      <c r="E1623" s="149">
        <v>0</v>
      </c>
      <c r="F1623" s="150">
        <v>0</v>
      </c>
      <c r="G1623" s="150">
        <v>0</v>
      </c>
      <c r="H1623" s="151">
        <v>0</v>
      </c>
    </row>
    <row r="1624" spans="1:8" ht="18" hidden="1" customHeight="1" outlineLevel="1">
      <c r="A1624" s="3" t="s">
        <v>209</v>
      </c>
      <c r="B1624" s="148"/>
      <c r="C1624" s="149">
        <v>1</v>
      </c>
      <c r="D1624" s="149">
        <v>0</v>
      </c>
      <c r="E1624" s="149">
        <v>0</v>
      </c>
      <c r="F1624" s="150">
        <v>0</v>
      </c>
      <c r="G1624" s="150">
        <v>0</v>
      </c>
      <c r="H1624" s="151">
        <v>0</v>
      </c>
    </row>
    <row r="1625" spans="1:8" ht="18" hidden="1" customHeight="1" outlineLevel="1">
      <c r="A1625" s="3" t="s">
        <v>454</v>
      </c>
      <c r="B1625" s="148"/>
      <c r="C1625" s="149">
        <v>0</v>
      </c>
      <c r="D1625" s="149">
        <v>0</v>
      </c>
      <c r="E1625" s="149">
        <v>0</v>
      </c>
      <c r="F1625" s="150">
        <v>0</v>
      </c>
      <c r="G1625" s="150">
        <v>0</v>
      </c>
      <c r="H1625" s="151">
        <v>0</v>
      </c>
    </row>
    <row r="1626" spans="1:8" ht="18" hidden="1" customHeight="1" outlineLevel="1">
      <c r="A1626" s="3" t="s">
        <v>211</v>
      </c>
      <c r="B1626" s="148"/>
      <c r="C1626" s="149">
        <v>0</v>
      </c>
      <c r="D1626" s="149">
        <v>0</v>
      </c>
      <c r="E1626" s="149">
        <v>0</v>
      </c>
      <c r="F1626" s="150">
        <v>0</v>
      </c>
      <c r="G1626" s="150">
        <v>0</v>
      </c>
      <c r="H1626" s="151">
        <v>0</v>
      </c>
    </row>
    <row r="1627" spans="1:8" ht="18" hidden="1" customHeight="1" outlineLevel="1">
      <c r="A1627" s="3" t="s">
        <v>212</v>
      </c>
      <c r="B1627" s="148"/>
      <c r="C1627" s="149">
        <v>0</v>
      </c>
      <c r="D1627" s="149">
        <v>0</v>
      </c>
      <c r="E1627" s="149">
        <v>0</v>
      </c>
      <c r="F1627" s="150">
        <v>0</v>
      </c>
      <c r="G1627" s="150">
        <v>0</v>
      </c>
      <c r="H1627" s="151">
        <v>0</v>
      </c>
    </row>
    <row r="1628" spans="1:8" ht="18" hidden="1" customHeight="1" outlineLevel="1">
      <c r="A1628" s="3" t="s">
        <v>213</v>
      </c>
      <c r="B1628" s="148"/>
      <c r="C1628" s="149">
        <v>8</v>
      </c>
      <c r="D1628" s="149">
        <v>1</v>
      </c>
      <c r="E1628" s="149">
        <v>0</v>
      </c>
      <c r="F1628" s="150">
        <v>0</v>
      </c>
      <c r="G1628" s="150">
        <v>3379</v>
      </c>
      <c r="H1628" s="151">
        <v>0</v>
      </c>
    </row>
    <row r="1629" spans="1:8" ht="18" hidden="1" customHeight="1" outlineLevel="1">
      <c r="A1629" s="3" t="s">
        <v>214</v>
      </c>
      <c r="B1629" s="148"/>
      <c r="C1629" s="149">
        <v>1</v>
      </c>
      <c r="D1629" s="149">
        <v>0</v>
      </c>
      <c r="E1629" s="149">
        <v>1</v>
      </c>
      <c r="F1629" s="150">
        <v>0</v>
      </c>
      <c r="G1629" s="150">
        <v>0</v>
      </c>
      <c r="H1629" s="151">
        <v>0</v>
      </c>
    </row>
    <row r="1630" spans="1:8" ht="18" hidden="1" customHeight="1" outlineLevel="1">
      <c r="A1630" s="3" t="s">
        <v>269</v>
      </c>
      <c r="B1630" s="148"/>
      <c r="C1630" s="149">
        <v>0</v>
      </c>
      <c r="D1630" s="149">
        <v>0</v>
      </c>
      <c r="E1630" s="149">
        <v>0</v>
      </c>
      <c r="F1630" s="150">
        <v>0</v>
      </c>
      <c r="G1630" s="150">
        <v>0</v>
      </c>
      <c r="H1630" s="151">
        <v>0</v>
      </c>
    </row>
    <row r="1631" spans="1:8" ht="18" hidden="1" customHeight="1" outlineLevel="1">
      <c r="A1631" s="3" t="s">
        <v>455</v>
      </c>
      <c r="B1631" s="148"/>
      <c r="C1631" s="149">
        <v>0</v>
      </c>
      <c r="D1631" s="149">
        <v>0</v>
      </c>
      <c r="E1631" s="149">
        <v>0</v>
      </c>
      <c r="F1631" s="150">
        <v>0</v>
      </c>
      <c r="G1631" s="150">
        <v>0</v>
      </c>
      <c r="H1631" s="151">
        <v>0</v>
      </c>
    </row>
    <row r="1632" spans="1:8" ht="18" hidden="1" customHeight="1" outlineLevel="1">
      <c r="A1632" s="3" t="s">
        <v>217</v>
      </c>
      <c r="B1632" s="148"/>
      <c r="C1632" s="149">
        <v>0</v>
      </c>
      <c r="D1632" s="149">
        <v>0</v>
      </c>
      <c r="E1632" s="149">
        <v>0</v>
      </c>
      <c r="F1632" s="150">
        <v>0</v>
      </c>
      <c r="G1632" s="150">
        <v>0</v>
      </c>
      <c r="H1632" s="151">
        <v>0</v>
      </c>
    </row>
    <row r="1633" spans="1:8" ht="18" hidden="1" customHeight="1" outlineLevel="1">
      <c r="A1633" s="3" t="s">
        <v>218</v>
      </c>
      <c r="B1633" s="148"/>
      <c r="C1633" s="149">
        <v>0</v>
      </c>
      <c r="D1633" s="149">
        <v>0</v>
      </c>
      <c r="E1633" s="149">
        <v>0</v>
      </c>
      <c r="F1633" s="150">
        <v>0</v>
      </c>
      <c r="G1633" s="150">
        <v>0</v>
      </c>
      <c r="H1633" s="151">
        <v>0</v>
      </c>
    </row>
    <row r="1634" spans="1:8" ht="18" hidden="1" customHeight="1" outlineLevel="1">
      <c r="A1634" s="3" t="s">
        <v>219</v>
      </c>
      <c r="B1634" s="148"/>
      <c r="C1634" s="149">
        <v>0</v>
      </c>
      <c r="D1634" s="149">
        <v>0</v>
      </c>
      <c r="E1634" s="149">
        <v>0</v>
      </c>
      <c r="F1634" s="150">
        <v>0</v>
      </c>
      <c r="G1634" s="150">
        <v>0</v>
      </c>
      <c r="H1634" s="151">
        <v>0</v>
      </c>
    </row>
    <row r="1635" spans="1:8" ht="18" hidden="1" customHeight="1" outlineLevel="1">
      <c r="A1635" s="3" t="s">
        <v>220</v>
      </c>
      <c r="B1635" s="148"/>
      <c r="C1635" s="149">
        <v>0</v>
      </c>
      <c r="D1635" s="149">
        <v>0</v>
      </c>
      <c r="E1635" s="149">
        <v>0</v>
      </c>
      <c r="F1635" s="150">
        <v>0</v>
      </c>
      <c r="G1635" s="150">
        <v>0</v>
      </c>
      <c r="H1635" s="151">
        <v>0</v>
      </c>
    </row>
    <row r="1636" spans="1:8" ht="18" customHeight="1" collapsed="1">
      <c r="A1636" s="3"/>
      <c r="B1636" s="148" t="s">
        <v>412</v>
      </c>
      <c r="C1636" s="152">
        <f t="shared" ref="C1636:H1636" si="64">SUM(C1612:C1635)</f>
        <v>10</v>
      </c>
      <c r="D1636" s="152">
        <f t="shared" si="64"/>
        <v>2</v>
      </c>
      <c r="E1636" s="152">
        <f t="shared" si="64"/>
        <v>1</v>
      </c>
      <c r="F1636" s="153">
        <f t="shared" si="64"/>
        <v>-5.42</v>
      </c>
      <c r="G1636" s="153">
        <f t="shared" si="64"/>
        <v>3379</v>
      </c>
      <c r="H1636" s="154">
        <f t="shared" si="64"/>
        <v>0</v>
      </c>
    </row>
    <row r="1637" spans="1:8" ht="18" hidden="1" customHeight="1" outlineLevel="1">
      <c r="A1637" s="3" t="s">
        <v>273</v>
      </c>
      <c r="B1637" s="148"/>
      <c r="C1637" s="149">
        <v>0</v>
      </c>
      <c r="D1637" s="149">
        <v>0</v>
      </c>
      <c r="E1637" s="149">
        <v>0</v>
      </c>
      <c r="F1637" s="150">
        <v>0</v>
      </c>
      <c r="G1637" s="150">
        <v>0</v>
      </c>
      <c r="H1637" s="151">
        <v>0</v>
      </c>
    </row>
    <row r="1638" spans="1:8" ht="18" hidden="1" customHeight="1" outlineLevel="1">
      <c r="A1638" s="3" t="s">
        <v>203</v>
      </c>
      <c r="B1638" s="148"/>
      <c r="C1638" s="149">
        <v>8</v>
      </c>
      <c r="D1638" s="149">
        <v>13</v>
      </c>
      <c r="E1638" s="149">
        <v>0</v>
      </c>
      <c r="F1638" s="150">
        <v>164138</v>
      </c>
      <c r="G1638" s="150">
        <v>79461.86</v>
      </c>
      <c r="H1638" s="151">
        <v>0</v>
      </c>
    </row>
    <row r="1639" spans="1:8" ht="18" hidden="1" customHeight="1" outlineLevel="1">
      <c r="A1639" s="3" t="s">
        <v>204</v>
      </c>
      <c r="B1639" s="148"/>
      <c r="C1639" s="149">
        <v>0</v>
      </c>
      <c r="D1639" s="149">
        <v>0</v>
      </c>
      <c r="E1639" s="149">
        <v>0</v>
      </c>
      <c r="F1639" s="150">
        <v>0</v>
      </c>
      <c r="G1639" s="150">
        <v>0</v>
      </c>
      <c r="H1639" s="151">
        <v>0</v>
      </c>
    </row>
    <row r="1640" spans="1:8" ht="18" hidden="1" customHeight="1" outlineLevel="1">
      <c r="A1640" s="3" t="s">
        <v>267</v>
      </c>
      <c r="B1640" s="148"/>
      <c r="C1640" s="149">
        <v>0</v>
      </c>
      <c r="D1640" s="149">
        <v>0</v>
      </c>
      <c r="E1640" s="149">
        <v>0</v>
      </c>
      <c r="F1640" s="150">
        <v>0</v>
      </c>
      <c r="G1640" s="150">
        <v>0</v>
      </c>
      <c r="H1640" s="151">
        <v>0</v>
      </c>
    </row>
    <row r="1641" spans="1:8" ht="18" hidden="1" customHeight="1" outlineLevel="1">
      <c r="A1641" s="3" t="s">
        <v>274</v>
      </c>
      <c r="B1641" s="148"/>
      <c r="C1641" s="149">
        <v>0</v>
      </c>
      <c r="D1641" s="149">
        <v>0</v>
      </c>
      <c r="E1641" s="149">
        <v>0</v>
      </c>
      <c r="F1641" s="150">
        <v>0</v>
      </c>
      <c r="G1641" s="150">
        <v>0</v>
      </c>
      <c r="H1641" s="151">
        <v>0</v>
      </c>
    </row>
    <row r="1642" spans="1:8" ht="18" hidden="1" customHeight="1" outlineLevel="1">
      <c r="A1642" s="3" t="s">
        <v>275</v>
      </c>
      <c r="B1642" s="148"/>
      <c r="C1642" s="149">
        <v>0</v>
      </c>
      <c r="D1642" s="149">
        <v>0</v>
      </c>
      <c r="E1642" s="149">
        <v>0</v>
      </c>
      <c r="F1642" s="150">
        <v>0</v>
      </c>
      <c r="G1642" s="150">
        <v>0</v>
      </c>
      <c r="H1642" s="151">
        <v>0</v>
      </c>
    </row>
    <row r="1643" spans="1:8" ht="18" hidden="1" customHeight="1" outlineLevel="1">
      <c r="A1643" s="3" t="s">
        <v>205</v>
      </c>
      <c r="B1643" s="148"/>
      <c r="C1643" s="149">
        <v>0</v>
      </c>
      <c r="D1643" s="149">
        <v>0</v>
      </c>
      <c r="E1643" s="149">
        <v>0</v>
      </c>
      <c r="F1643" s="150">
        <v>0</v>
      </c>
      <c r="G1643" s="150">
        <v>0</v>
      </c>
      <c r="H1643" s="151">
        <v>0</v>
      </c>
    </row>
    <row r="1644" spans="1:8" ht="18" hidden="1" customHeight="1" outlineLevel="1">
      <c r="A1644" s="3" t="s">
        <v>206</v>
      </c>
      <c r="B1644" s="148"/>
      <c r="C1644" s="149">
        <v>3</v>
      </c>
      <c r="D1644" s="149">
        <v>3</v>
      </c>
      <c r="E1644" s="149">
        <v>0</v>
      </c>
      <c r="F1644" s="150">
        <v>37257</v>
      </c>
      <c r="G1644" s="150">
        <v>1466.5</v>
      </c>
      <c r="H1644" s="151">
        <v>0</v>
      </c>
    </row>
    <row r="1645" spans="1:8" ht="18" hidden="1" customHeight="1" outlineLevel="1">
      <c r="A1645" s="3" t="s">
        <v>268</v>
      </c>
      <c r="B1645" s="148"/>
      <c r="C1645" s="149">
        <v>0</v>
      </c>
      <c r="D1645" s="149">
        <v>0</v>
      </c>
      <c r="E1645" s="149">
        <v>0</v>
      </c>
      <c r="F1645" s="150">
        <v>0</v>
      </c>
      <c r="G1645" s="150">
        <v>0</v>
      </c>
      <c r="H1645" s="151">
        <v>0</v>
      </c>
    </row>
    <row r="1646" spans="1:8" ht="18" hidden="1" customHeight="1" outlineLevel="1">
      <c r="A1646" s="3" t="s">
        <v>207</v>
      </c>
      <c r="B1646" s="148"/>
      <c r="C1646" s="149">
        <v>19</v>
      </c>
      <c r="D1646" s="149">
        <v>31</v>
      </c>
      <c r="E1646" s="149">
        <v>0</v>
      </c>
      <c r="F1646" s="150">
        <v>822539.68</v>
      </c>
      <c r="G1646" s="150">
        <v>6619.4799999999959</v>
      </c>
      <c r="H1646" s="151">
        <v>0</v>
      </c>
    </row>
    <row r="1647" spans="1:8" ht="18" hidden="1" customHeight="1" outlineLevel="1">
      <c r="A1647" s="3" t="s">
        <v>270</v>
      </c>
      <c r="B1647" s="148"/>
      <c r="C1647" s="149">
        <v>0</v>
      </c>
      <c r="D1647" s="149">
        <v>0</v>
      </c>
      <c r="E1647" s="149">
        <v>0</v>
      </c>
      <c r="F1647" s="150">
        <v>0</v>
      </c>
      <c r="G1647" s="150">
        <v>0</v>
      </c>
      <c r="H1647" s="151">
        <v>0</v>
      </c>
    </row>
    <row r="1648" spans="1:8" ht="18" hidden="1" customHeight="1" outlineLevel="1">
      <c r="A1648" s="3" t="s">
        <v>208</v>
      </c>
      <c r="B1648" s="148"/>
      <c r="C1648" s="149">
        <v>0</v>
      </c>
      <c r="D1648" s="149">
        <v>0</v>
      </c>
      <c r="E1648" s="149">
        <v>0</v>
      </c>
      <c r="F1648" s="150">
        <v>0</v>
      </c>
      <c r="G1648" s="150">
        <v>0</v>
      </c>
      <c r="H1648" s="151">
        <v>0</v>
      </c>
    </row>
    <row r="1649" spans="1:8" ht="18" hidden="1" customHeight="1" outlineLevel="1">
      <c r="A1649" s="3" t="s">
        <v>209</v>
      </c>
      <c r="B1649" s="148"/>
      <c r="C1649" s="149">
        <v>1</v>
      </c>
      <c r="D1649" s="149">
        <v>1</v>
      </c>
      <c r="E1649" s="149">
        <v>0</v>
      </c>
      <c r="F1649" s="150">
        <v>10432.092069600001</v>
      </c>
      <c r="G1649" s="150">
        <v>0</v>
      </c>
      <c r="H1649" s="151">
        <v>0</v>
      </c>
    </row>
    <row r="1650" spans="1:8" ht="18" hidden="1" customHeight="1" outlineLevel="1">
      <c r="A1650" s="3" t="s">
        <v>454</v>
      </c>
      <c r="B1650" s="148"/>
      <c r="C1650" s="149">
        <v>0</v>
      </c>
      <c r="D1650" s="149">
        <v>0</v>
      </c>
      <c r="E1650" s="149">
        <v>0</v>
      </c>
      <c r="F1650" s="150">
        <v>0</v>
      </c>
      <c r="G1650" s="150">
        <v>0</v>
      </c>
      <c r="H1650" s="151">
        <v>0</v>
      </c>
    </row>
    <row r="1651" spans="1:8" ht="18" hidden="1" customHeight="1" outlineLevel="1">
      <c r="A1651" s="3" t="s">
        <v>211</v>
      </c>
      <c r="B1651" s="148"/>
      <c r="C1651" s="149">
        <v>1</v>
      </c>
      <c r="D1651" s="149">
        <v>1</v>
      </c>
      <c r="E1651" s="149">
        <v>0</v>
      </c>
      <c r="F1651" s="150">
        <v>0</v>
      </c>
      <c r="G1651" s="150">
        <v>106.6</v>
      </c>
      <c r="H1651" s="151">
        <v>0</v>
      </c>
    </row>
    <row r="1652" spans="1:8" ht="18" hidden="1" customHeight="1" outlineLevel="1">
      <c r="A1652" s="3" t="s">
        <v>212</v>
      </c>
      <c r="B1652" s="148"/>
      <c r="C1652" s="149">
        <v>0</v>
      </c>
      <c r="D1652" s="149">
        <v>0</v>
      </c>
      <c r="E1652" s="149">
        <v>0</v>
      </c>
      <c r="F1652" s="150">
        <v>0</v>
      </c>
      <c r="G1652" s="150">
        <v>0</v>
      </c>
      <c r="H1652" s="151">
        <v>0</v>
      </c>
    </row>
    <row r="1653" spans="1:8" ht="18" hidden="1" customHeight="1" outlineLevel="1">
      <c r="A1653" s="3" t="s">
        <v>213</v>
      </c>
      <c r="B1653" s="148"/>
      <c r="C1653" s="149">
        <v>10</v>
      </c>
      <c r="D1653" s="149">
        <v>5</v>
      </c>
      <c r="E1653" s="149">
        <v>0</v>
      </c>
      <c r="F1653" s="150">
        <v>11500</v>
      </c>
      <c r="G1653" s="150">
        <v>49531</v>
      </c>
      <c r="H1653" s="151">
        <v>0</v>
      </c>
    </row>
    <row r="1654" spans="1:8" ht="18" hidden="1" customHeight="1" outlineLevel="1">
      <c r="A1654" s="3" t="s">
        <v>214</v>
      </c>
      <c r="B1654" s="148"/>
      <c r="C1654" s="149">
        <v>3</v>
      </c>
      <c r="D1654" s="149">
        <v>0</v>
      </c>
      <c r="E1654" s="149">
        <v>2</v>
      </c>
      <c r="F1654" s="150">
        <v>0</v>
      </c>
      <c r="G1654" s="150">
        <v>0</v>
      </c>
      <c r="H1654" s="151">
        <v>0</v>
      </c>
    </row>
    <row r="1655" spans="1:8" ht="18" hidden="1" customHeight="1" outlineLevel="1">
      <c r="A1655" s="3" t="s">
        <v>269</v>
      </c>
      <c r="B1655" s="148"/>
      <c r="C1655" s="149">
        <v>0</v>
      </c>
      <c r="D1655" s="149">
        <v>0</v>
      </c>
      <c r="E1655" s="149">
        <v>0</v>
      </c>
      <c r="F1655" s="150">
        <v>0</v>
      </c>
      <c r="G1655" s="150">
        <v>0</v>
      </c>
      <c r="H1655" s="151">
        <v>0</v>
      </c>
    </row>
    <row r="1656" spans="1:8" ht="18" hidden="1" customHeight="1" outlineLevel="1">
      <c r="A1656" s="3" t="s">
        <v>455</v>
      </c>
      <c r="B1656" s="148"/>
      <c r="C1656" s="149">
        <v>0</v>
      </c>
      <c r="D1656" s="149">
        <v>0</v>
      </c>
      <c r="E1656" s="149">
        <v>0</v>
      </c>
      <c r="F1656" s="150">
        <v>0</v>
      </c>
      <c r="G1656" s="150">
        <v>0</v>
      </c>
      <c r="H1656" s="151">
        <v>0</v>
      </c>
    </row>
    <row r="1657" spans="1:8" ht="18" hidden="1" customHeight="1" outlineLevel="1">
      <c r="A1657" s="3" t="s">
        <v>217</v>
      </c>
      <c r="B1657" s="148"/>
      <c r="C1657" s="149">
        <v>0</v>
      </c>
      <c r="D1657" s="149">
        <v>0</v>
      </c>
      <c r="E1657" s="149">
        <v>0</v>
      </c>
      <c r="F1657" s="150">
        <v>0</v>
      </c>
      <c r="G1657" s="150">
        <v>0</v>
      </c>
      <c r="H1657" s="151">
        <v>0</v>
      </c>
    </row>
    <row r="1658" spans="1:8" ht="18" hidden="1" customHeight="1" outlineLevel="1">
      <c r="A1658" s="3" t="s">
        <v>218</v>
      </c>
      <c r="B1658" s="148"/>
      <c r="C1658" s="149">
        <v>16</v>
      </c>
      <c r="D1658" s="149">
        <v>0</v>
      </c>
      <c r="E1658" s="149">
        <v>0</v>
      </c>
      <c r="F1658" s="150">
        <v>2688</v>
      </c>
      <c r="G1658" s="150">
        <v>50233</v>
      </c>
      <c r="H1658" s="151">
        <v>0</v>
      </c>
    </row>
    <row r="1659" spans="1:8" ht="18" hidden="1" customHeight="1" outlineLevel="1">
      <c r="A1659" s="3" t="s">
        <v>219</v>
      </c>
      <c r="B1659" s="148"/>
      <c r="C1659" s="149">
        <v>0</v>
      </c>
      <c r="D1659" s="149">
        <v>0</v>
      </c>
      <c r="E1659" s="149">
        <v>0</v>
      </c>
      <c r="F1659" s="150">
        <v>0</v>
      </c>
      <c r="G1659" s="150">
        <v>0</v>
      </c>
      <c r="H1659" s="151">
        <v>0</v>
      </c>
    </row>
    <row r="1660" spans="1:8" ht="18" hidden="1" customHeight="1" outlineLevel="1">
      <c r="A1660" s="3" t="s">
        <v>220</v>
      </c>
      <c r="B1660" s="148"/>
      <c r="C1660" s="149">
        <v>0</v>
      </c>
      <c r="D1660" s="149">
        <v>0</v>
      </c>
      <c r="E1660" s="149">
        <v>0</v>
      </c>
      <c r="F1660" s="150">
        <v>0</v>
      </c>
      <c r="G1660" s="150">
        <v>0</v>
      </c>
      <c r="H1660" s="151">
        <v>0</v>
      </c>
    </row>
    <row r="1661" spans="1:8" ht="18" customHeight="1" collapsed="1">
      <c r="A1661" s="3"/>
      <c r="B1661" s="148" t="s">
        <v>413</v>
      </c>
      <c r="C1661" s="152">
        <f t="shared" ref="C1661:H1661" si="65">SUM(C1637:C1660)</f>
        <v>61</v>
      </c>
      <c r="D1661" s="152">
        <f t="shared" si="65"/>
        <v>54</v>
      </c>
      <c r="E1661" s="152">
        <f t="shared" si="65"/>
        <v>2</v>
      </c>
      <c r="F1661" s="153">
        <f t="shared" si="65"/>
        <v>1048554.7720696001</v>
      </c>
      <c r="G1661" s="153">
        <f t="shared" si="65"/>
        <v>187418.44</v>
      </c>
      <c r="H1661" s="154">
        <f t="shared" si="65"/>
        <v>0</v>
      </c>
    </row>
    <row r="1662" spans="1:8" ht="18" customHeight="1">
      <c r="B1662" s="168" t="s">
        <v>414</v>
      </c>
      <c r="C1662" s="169"/>
      <c r="D1662" s="169"/>
      <c r="E1662" s="169"/>
      <c r="F1662" s="166"/>
      <c r="G1662" s="166"/>
      <c r="H1662" s="167"/>
    </row>
    <row r="1663" spans="1:8" ht="18" hidden="1" customHeight="1" outlineLevel="1">
      <c r="A1663" s="3" t="s">
        <v>273</v>
      </c>
      <c r="B1663" s="148"/>
      <c r="C1663" s="149">
        <v>0</v>
      </c>
      <c r="D1663" s="149">
        <v>0</v>
      </c>
      <c r="E1663" s="149">
        <v>0</v>
      </c>
      <c r="F1663" s="150">
        <v>0</v>
      </c>
      <c r="G1663" s="150">
        <v>0</v>
      </c>
      <c r="H1663" s="151">
        <v>0</v>
      </c>
    </row>
    <row r="1664" spans="1:8" ht="18" hidden="1" customHeight="1" outlineLevel="1">
      <c r="A1664" s="3" t="s">
        <v>203</v>
      </c>
      <c r="B1664" s="148"/>
      <c r="C1664" s="149">
        <v>0</v>
      </c>
      <c r="D1664" s="149">
        <v>3</v>
      </c>
      <c r="E1664" s="149">
        <v>0</v>
      </c>
      <c r="F1664" s="150">
        <v>13850</v>
      </c>
      <c r="G1664" s="150">
        <v>51196</v>
      </c>
      <c r="H1664" s="151">
        <v>0</v>
      </c>
    </row>
    <row r="1665" spans="1:8" ht="18" hidden="1" customHeight="1" outlineLevel="1">
      <c r="A1665" s="3" t="s">
        <v>204</v>
      </c>
      <c r="B1665" s="148"/>
      <c r="C1665" s="149">
        <v>0</v>
      </c>
      <c r="D1665" s="149">
        <v>0</v>
      </c>
      <c r="E1665" s="149">
        <v>0</v>
      </c>
      <c r="F1665" s="150">
        <v>0</v>
      </c>
      <c r="G1665" s="150">
        <v>0</v>
      </c>
      <c r="H1665" s="151">
        <v>0</v>
      </c>
    </row>
    <row r="1666" spans="1:8" ht="18" hidden="1" customHeight="1" outlineLevel="1">
      <c r="A1666" s="3" t="s">
        <v>267</v>
      </c>
      <c r="B1666" s="148"/>
      <c r="C1666" s="149">
        <v>0</v>
      </c>
      <c r="D1666" s="149">
        <v>0</v>
      </c>
      <c r="E1666" s="149">
        <v>0</v>
      </c>
      <c r="F1666" s="150">
        <v>0</v>
      </c>
      <c r="G1666" s="150">
        <v>0</v>
      </c>
      <c r="H1666" s="151">
        <v>0</v>
      </c>
    </row>
    <row r="1667" spans="1:8" ht="18" hidden="1" customHeight="1" outlineLevel="1">
      <c r="A1667" s="3" t="s">
        <v>274</v>
      </c>
      <c r="B1667" s="148"/>
      <c r="C1667" s="149">
        <v>0</v>
      </c>
      <c r="D1667" s="149">
        <v>0</v>
      </c>
      <c r="E1667" s="149">
        <v>0</v>
      </c>
      <c r="F1667" s="150">
        <v>0</v>
      </c>
      <c r="G1667" s="150">
        <v>0</v>
      </c>
      <c r="H1667" s="151">
        <v>0</v>
      </c>
    </row>
    <row r="1668" spans="1:8" ht="18" hidden="1" customHeight="1" outlineLevel="1">
      <c r="A1668" s="3" t="s">
        <v>275</v>
      </c>
      <c r="B1668" s="148"/>
      <c r="C1668" s="149">
        <v>0</v>
      </c>
      <c r="D1668" s="149">
        <v>0</v>
      </c>
      <c r="E1668" s="149">
        <v>0</v>
      </c>
      <c r="F1668" s="150">
        <v>0</v>
      </c>
      <c r="G1668" s="150">
        <v>0</v>
      </c>
      <c r="H1668" s="151">
        <v>0</v>
      </c>
    </row>
    <row r="1669" spans="1:8" ht="18" hidden="1" customHeight="1" outlineLevel="1">
      <c r="A1669" s="3" t="s">
        <v>205</v>
      </c>
      <c r="B1669" s="148"/>
      <c r="C1669" s="149">
        <v>0</v>
      </c>
      <c r="D1669" s="149">
        <v>0</v>
      </c>
      <c r="E1669" s="149">
        <v>0</v>
      </c>
      <c r="F1669" s="150">
        <v>0</v>
      </c>
      <c r="G1669" s="150">
        <v>0</v>
      </c>
      <c r="H1669" s="151">
        <v>0</v>
      </c>
    </row>
    <row r="1670" spans="1:8" ht="18" hidden="1" customHeight="1" outlineLevel="1">
      <c r="A1670" s="3" t="s">
        <v>206</v>
      </c>
      <c r="B1670" s="148"/>
      <c r="C1670" s="149">
        <v>0</v>
      </c>
      <c r="D1670" s="149">
        <v>0</v>
      </c>
      <c r="E1670" s="149">
        <v>0</v>
      </c>
      <c r="F1670" s="150">
        <v>0</v>
      </c>
      <c r="G1670" s="150">
        <v>0</v>
      </c>
      <c r="H1670" s="151">
        <v>0</v>
      </c>
    </row>
    <row r="1671" spans="1:8" ht="18" hidden="1" customHeight="1" outlineLevel="1">
      <c r="A1671" s="3" t="s">
        <v>268</v>
      </c>
      <c r="B1671" s="148"/>
      <c r="C1671" s="149">
        <v>0</v>
      </c>
      <c r="D1671" s="149">
        <v>0</v>
      </c>
      <c r="E1671" s="149">
        <v>0</v>
      </c>
      <c r="F1671" s="150">
        <v>0</v>
      </c>
      <c r="G1671" s="150">
        <v>0</v>
      </c>
      <c r="H1671" s="151">
        <v>0</v>
      </c>
    </row>
    <row r="1672" spans="1:8" ht="18" hidden="1" customHeight="1" outlineLevel="1">
      <c r="A1672" s="3" t="s">
        <v>207</v>
      </c>
      <c r="B1672" s="148"/>
      <c r="C1672" s="149">
        <v>1</v>
      </c>
      <c r="D1672" s="149">
        <v>5</v>
      </c>
      <c r="E1672" s="149">
        <v>0</v>
      </c>
      <c r="F1672" s="150">
        <v>56367.46</v>
      </c>
      <c r="G1672" s="150">
        <v>17237.25</v>
      </c>
      <c r="H1672" s="151">
        <v>0</v>
      </c>
    </row>
    <row r="1673" spans="1:8" ht="18" hidden="1" customHeight="1" outlineLevel="1">
      <c r="A1673" s="3" t="s">
        <v>270</v>
      </c>
      <c r="B1673" s="148"/>
      <c r="C1673" s="149">
        <v>1</v>
      </c>
      <c r="D1673" s="149">
        <v>0</v>
      </c>
      <c r="E1673" s="149">
        <v>0</v>
      </c>
      <c r="F1673" s="150">
        <v>0</v>
      </c>
      <c r="G1673" s="150">
        <v>0</v>
      </c>
      <c r="H1673" s="151">
        <v>0</v>
      </c>
    </row>
    <row r="1674" spans="1:8" ht="18" hidden="1" customHeight="1" outlineLevel="1">
      <c r="A1674" s="3" t="s">
        <v>208</v>
      </c>
      <c r="B1674" s="148"/>
      <c r="C1674" s="149">
        <v>24</v>
      </c>
      <c r="D1674" s="149">
        <v>3</v>
      </c>
      <c r="E1674" s="149">
        <v>0</v>
      </c>
      <c r="F1674" s="150">
        <v>29163</v>
      </c>
      <c r="G1674" s="150">
        <v>117790</v>
      </c>
      <c r="H1674" s="151">
        <v>0</v>
      </c>
    </row>
    <row r="1675" spans="1:8" ht="18" hidden="1" customHeight="1" outlineLevel="1">
      <c r="A1675" s="3" t="s">
        <v>209</v>
      </c>
      <c r="B1675" s="148"/>
      <c r="C1675" s="149">
        <v>1</v>
      </c>
      <c r="D1675" s="149">
        <v>0</v>
      </c>
      <c r="E1675" s="149">
        <v>0</v>
      </c>
      <c r="F1675" s="150">
        <v>0</v>
      </c>
      <c r="G1675" s="150">
        <v>0</v>
      </c>
      <c r="H1675" s="151">
        <v>0</v>
      </c>
    </row>
    <row r="1676" spans="1:8" ht="18" hidden="1" customHeight="1" outlineLevel="1">
      <c r="A1676" s="3" t="s">
        <v>454</v>
      </c>
      <c r="B1676" s="148"/>
      <c r="C1676" s="149">
        <v>0</v>
      </c>
      <c r="D1676" s="149">
        <v>0</v>
      </c>
      <c r="E1676" s="149">
        <v>0</v>
      </c>
      <c r="F1676" s="150">
        <v>0</v>
      </c>
      <c r="G1676" s="150">
        <v>0</v>
      </c>
      <c r="H1676" s="151">
        <v>0</v>
      </c>
    </row>
    <row r="1677" spans="1:8" ht="18" hidden="1" customHeight="1" outlineLevel="1">
      <c r="A1677" s="3" t="s">
        <v>211</v>
      </c>
      <c r="B1677" s="148"/>
      <c r="C1677" s="149">
        <v>0</v>
      </c>
      <c r="D1677" s="149">
        <v>0</v>
      </c>
      <c r="E1677" s="149">
        <v>0</v>
      </c>
      <c r="F1677" s="150">
        <v>0</v>
      </c>
      <c r="G1677" s="150">
        <v>0</v>
      </c>
      <c r="H1677" s="151">
        <v>0</v>
      </c>
    </row>
    <row r="1678" spans="1:8" ht="18" hidden="1" customHeight="1" outlineLevel="1">
      <c r="A1678" s="3" t="s">
        <v>212</v>
      </c>
      <c r="B1678" s="148"/>
      <c r="C1678" s="149">
        <v>0</v>
      </c>
      <c r="D1678" s="149">
        <v>0</v>
      </c>
      <c r="E1678" s="149">
        <v>0</v>
      </c>
      <c r="F1678" s="150">
        <v>0</v>
      </c>
      <c r="G1678" s="150">
        <v>0</v>
      </c>
      <c r="H1678" s="151">
        <v>0</v>
      </c>
    </row>
    <row r="1679" spans="1:8" ht="18" hidden="1" customHeight="1" outlineLevel="1">
      <c r="A1679" s="3" t="s">
        <v>213</v>
      </c>
      <c r="B1679" s="148"/>
      <c r="C1679" s="149">
        <v>0</v>
      </c>
      <c r="D1679" s="149">
        <v>0</v>
      </c>
      <c r="E1679" s="149">
        <v>0</v>
      </c>
      <c r="F1679" s="150">
        <v>0</v>
      </c>
      <c r="G1679" s="150">
        <v>0</v>
      </c>
      <c r="H1679" s="151">
        <v>0</v>
      </c>
    </row>
    <row r="1680" spans="1:8" ht="18" hidden="1" customHeight="1" outlineLevel="1">
      <c r="A1680" s="3" t="s">
        <v>214</v>
      </c>
      <c r="B1680" s="148"/>
      <c r="C1680" s="149">
        <v>0</v>
      </c>
      <c r="D1680" s="149">
        <v>0</v>
      </c>
      <c r="E1680" s="149">
        <v>0</v>
      </c>
      <c r="F1680" s="150">
        <v>0</v>
      </c>
      <c r="G1680" s="150">
        <v>0</v>
      </c>
      <c r="H1680" s="151">
        <v>0</v>
      </c>
    </row>
    <row r="1681" spans="1:8" ht="18" hidden="1" customHeight="1" outlineLevel="1">
      <c r="A1681" s="3" t="s">
        <v>269</v>
      </c>
      <c r="B1681" s="148"/>
      <c r="C1681" s="149">
        <v>0</v>
      </c>
      <c r="D1681" s="149">
        <v>0</v>
      </c>
      <c r="E1681" s="149">
        <v>0</v>
      </c>
      <c r="F1681" s="150">
        <v>0</v>
      </c>
      <c r="G1681" s="150">
        <v>0</v>
      </c>
      <c r="H1681" s="151">
        <v>0</v>
      </c>
    </row>
    <row r="1682" spans="1:8" ht="18" hidden="1" customHeight="1" outlineLevel="1">
      <c r="A1682" s="3" t="s">
        <v>455</v>
      </c>
      <c r="B1682" s="148"/>
      <c r="C1682" s="149">
        <v>0</v>
      </c>
      <c r="D1682" s="149">
        <v>0</v>
      </c>
      <c r="E1682" s="149">
        <v>0</v>
      </c>
      <c r="F1682" s="150">
        <v>0</v>
      </c>
      <c r="G1682" s="150">
        <v>0</v>
      </c>
      <c r="H1682" s="151">
        <v>0</v>
      </c>
    </row>
    <row r="1683" spans="1:8" ht="18" hidden="1" customHeight="1" outlineLevel="1">
      <c r="A1683" s="3" t="s">
        <v>217</v>
      </c>
      <c r="B1683" s="148"/>
      <c r="C1683" s="149">
        <v>2</v>
      </c>
      <c r="D1683" s="149">
        <v>1</v>
      </c>
      <c r="E1683" s="149">
        <v>0</v>
      </c>
      <c r="F1683" s="150">
        <v>-46016</v>
      </c>
      <c r="G1683" s="150">
        <v>-8924</v>
      </c>
      <c r="H1683" s="151">
        <v>44430</v>
      </c>
    </row>
    <row r="1684" spans="1:8" ht="18" hidden="1" customHeight="1" outlineLevel="1">
      <c r="A1684" s="3" t="s">
        <v>218</v>
      </c>
      <c r="B1684" s="148"/>
      <c r="C1684" s="149">
        <v>4</v>
      </c>
      <c r="D1684" s="149">
        <v>0</v>
      </c>
      <c r="E1684" s="149">
        <v>0</v>
      </c>
      <c r="F1684" s="150">
        <v>0</v>
      </c>
      <c r="G1684" s="150">
        <v>0</v>
      </c>
      <c r="H1684" s="151">
        <v>0</v>
      </c>
    </row>
    <row r="1685" spans="1:8" ht="18" hidden="1" customHeight="1" outlineLevel="1">
      <c r="A1685" s="3" t="s">
        <v>219</v>
      </c>
      <c r="B1685" s="148"/>
      <c r="C1685" s="149">
        <v>0</v>
      </c>
      <c r="D1685" s="149">
        <v>0</v>
      </c>
      <c r="E1685" s="149">
        <v>0</v>
      </c>
      <c r="F1685" s="150">
        <v>0</v>
      </c>
      <c r="G1685" s="150">
        <v>0</v>
      </c>
      <c r="H1685" s="151">
        <v>0</v>
      </c>
    </row>
    <row r="1686" spans="1:8" ht="18" hidden="1" customHeight="1" outlineLevel="1">
      <c r="A1686" s="3" t="s">
        <v>220</v>
      </c>
      <c r="B1686" s="148"/>
      <c r="C1686" s="149">
        <v>52</v>
      </c>
      <c r="D1686" s="149">
        <v>43</v>
      </c>
      <c r="E1686" s="149">
        <v>9</v>
      </c>
      <c r="F1686" s="150">
        <v>33183</v>
      </c>
      <c r="G1686" s="150">
        <v>481982</v>
      </c>
      <c r="H1686" s="151">
        <v>0</v>
      </c>
    </row>
    <row r="1687" spans="1:8" ht="18" customHeight="1" collapsed="1">
      <c r="A1687" s="3"/>
      <c r="B1687" s="148" t="s">
        <v>416</v>
      </c>
      <c r="C1687" s="152">
        <f t="shared" ref="C1687:H1687" si="66">SUM(C1663:C1686)</f>
        <v>85</v>
      </c>
      <c r="D1687" s="152">
        <f t="shared" si="66"/>
        <v>55</v>
      </c>
      <c r="E1687" s="152">
        <f t="shared" si="66"/>
        <v>9</v>
      </c>
      <c r="F1687" s="153">
        <f t="shared" si="66"/>
        <v>86547.459999999992</v>
      </c>
      <c r="G1687" s="153">
        <f t="shared" si="66"/>
        <v>659281.25</v>
      </c>
      <c r="H1687" s="154">
        <f t="shared" si="66"/>
        <v>44430</v>
      </c>
    </row>
    <row r="1688" spans="1:8" ht="18" hidden="1" customHeight="1" outlineLevel="1">
      <c r="A1688" s="3" t="s">
        <v>273</v>
      </c>
      <c r="B1688" s="148"/>
      <c r="C1688" s="149">
        <v>0</v>
      </c>
      <c r="D1688" s="149">
        <v>0</v>
      </c>
      <c r="E1688" s="149">
        <v>0</v>
      </c>
      <c r="F1688" s="150">
        <v>0</v>
      </c>
      <c r="G1688" s="150">
        <v>0</v>
      </c>
      <c r="H1688" s="151">
        <v>0</v>
      </c>
    </row>
    <row r="1689" spans="1:8" ht="18" hidden="1" customHeight="1" outlineLevel="1">
      <c r="A1689" s="3" t="s">
        <v>203</v>
      </c>
      <c r="B1689" s="148"/>
      <c r="C1689" s="149">
        <v>0</v>
      </c>
      <c r="D1689" s="149">
        <v>0</v>
      </c>
      <c r="E1689" s="149">
        <v>0</v>
      </c>
      <c r="F1689" s="150">
        <v>0</v>
      </c>
      <c r="G1689" s="150">
        <v>0</v>
      </c>
      <c r="H1689" s="151">
        <v>0</v>
      </c>
    </row>
    <row r="1690" spans="1:8" ht="18" hidden="1" customHeight="1" outlineLevel="1">
      <c r="A1690" s="3" t="s">
        <v>204</v>
      </c>
      <c r="B1690" s="148"/>
      <c r="C1690" s="149">
        <v>1</v>
      </c>
      <c r="D1690" s="149">
        <v>0</v>
      </c>
      <c r="E1690" s="149">
        <v>0</v>
      </c>
      <c r="F1690" s="150">
        <v>0</v>
      </c>
      <c r="G1690" s="150">
        <v>14808</v>
      </c>
      <c r="H1690" s="151">
        <v>0</v>
      </c>
    </row>
    <row r="1691" spans="1:8" ht="18" hidden="1" customHeight="1" outlineLevel="1">
      <c r="A1691" s="3" t="s">
        <v>267</v>
      </c>
      <c r="B1691" s="148"/>
      <c r="C1691" s="149">
        <v>0</v>
      </c>
      <c r="D1691" s="149">
        <v>0</v>
      </c>
      <c r="E1691" s="149">
        <v>0</v>
      </c>
      <c r="F1691" s="150">
        <v>0</v>
      </c>
      <c r="G1691" s="150">
        <v>0</v>
      </c>
      <c r="H1691" s="151">
        <v>0</v>
      </c>
    </row>
    <row r="1692" spans="1:8" ht="18" hidden="1" customHeight="1" outlineLevel="1">
      <c r="A1692" s="3" t="s">
        <v>274</v>
      </c>
      <c r="B1692" s="148"/>
      <c r="C1692" s="149">
        <v>0</v>
      </c>
      <c r="D1692" s="149">
        <v>0</v>
      </c>
      <c r="E1692" s="149">
        <v>0</v>
      </c>
      <c r="F1692" s="150">
        <v>0</v>
      </c>
      <c r="G1692" s="150">
        <v>0</v>
      </c>
      <c r="H1692" s="151">
        <v>0</v>
      </c>
    </row>
    <row r="1693" spans="1:8" ht="18" hidden="1" customHeight="1" outlineLevel="1">
      <c r="A1693" s="3" t="s">
        <v>275</v>
      </c>
      <c r="B1693" s="148"/>
      <c r="C1693" s="149">
        <v>0</v>
      </c>
      <c r="D1693" s="149">
        <v>0</v>
      </c>
      <c r="E1693" s="149">
        <v>0</v>
      </c>
      <c r="F1693" s="150">
        <v>0</v>
      </c>
      <c r="G1693" s="150">
        <v>0</v>
      </c>
      <c r="H1693" s="151">
        <v>0</v>
      </c>
    </row>
    <row r="1694" spans="1:8" ht="18" hidden="1" customHeight="1" outlineLevel="1">
      <c r="A1694" s="3" t="s">
        <v>205</v>
      </c>
      <c r="B1694" s="148"/>
      <c r="C1694" s="149">
        <v>0</v>
      </c>
      <c r="D1694" s="149">
        <v>0</v>
      </c>
      <c r="E1694" s="149">
        <v>0</v>
      </c>
      <c r="F1694" s="150">
        <v>0</v>
      </c>
      <c r="G1694" s="150">
        <v>0</v>
      </c>
      <c r="H1694" s="151">
        <v>0</v>
      </c>
    </row>
    <row r="1695" spans="1:8" ht="18" hidden="1" customHeight="1" outlineLevel="1">
      <c r="A1695" s="3" t="s">
        <v>206</v>
      </c>
      <c r="B1695" s="148"/>
      <c r="C1695" s="149">
        <v>2</v>
      </c>
      <c r="D1695" s="149">
        <v>0</v>
      </c>
      <c r="E1695" s="149">
        <v>0</v>
      </c>
      <c r="F1695" s="150">
        <v>0</v>
      </c>
      <c r="G1695" s="150">
        <v>0</v>
      </c>
      <c r="H1695" s="151">
        <v>0</v>
      </c>
    </row>
    <row r="1696" spans="1:8" ht="18" hidden="1" customHeight="1" outlineLevel="1">
      <c r="A1696" s="3" t="s">
        <v>268</v>
      </c>
      <c r="B1696" s="148"/>
      <c r="C1696" s="149">
        <v>0</v>
      </c>
      <c r="D1696" s="149">
        <v>0</v>
      </c>
      <c r="E1696" s="149">
        <v>0</v>
      </c>
      <c r="F1696" s="150">
        <v>0</v>
      </c>
      <c r="G1696" s="150">
        <v>0</v>
      </c>
      <c r="H1696" s="151">
        <v>0</v>
      </c>
    </row>
    <row r="1697" spans="1:8" ht="18" hidden="1" customHeight="1" outlineLevel="1">
      <c r="A1697" s="3" t="s">
        <v>207</v>
      </c>
      <c r="B1697" s="148"/>
      <c r="C1697" s="149">
        <v>3</v>
      </c>
      <c r="D1697" s="149">
        <v>3</v>
      </c>
      <c r="E1697" s="149">
        <v>0</v>
      </c>
      <c r="F1697" s="150">
        <v>0</v>
      </c>
      <c r="G1697" s="150">
        <v>386.43000000000029</v>
      </c>
      <c r="H1697" s="151">
        <v>0</v>
      </c>
    </row>
    <row r="1698" spans="1:8" ht="18" hidden="1" customHeight="1" outlineLevel="1">
      <c r="A1698" s="3" t="s">
        <v>270</v>
      </c>
      <c r="B1698" s="148"/>
      <c r="C1698" s="149">
        <v>3</v>
      </c>
      <c r="D1698" s="149">
        <v>2</v>
      </c>
      <c r="E1698" s="149">
        <v>0</v>
      </c>
      <c r="F1698" s="150">
        <v>21723.9</v>
      </c>
      <c r="G1698" s="150">
        <v>5450</v>
      </c>
      <c r="H1698" s="151">
        <v>0</v>
      </c>
    </row>
    <row r="1699" spans="1:8" ht="18" hidden="1" customHeight="1" outlineLevel="1">
      <c r="A1699" s="3" t="s">
        <v>208</v>
      </c>
      <c r="B1699" s="148"/>
      <c r="C1699" s="149">
        <v>20</v>
      </c>
      <c r="D1699" s="149">
        <v>13</v>
      </c>
      <c r="E1699" s="149">
        <v>0</v>
      </c>
      <c r="F1699" s="150">
        <v>278403</v>
      </c>
      <c r="G1699" s="150">
        <v>50766</v>
      </c>
      <c r="H1699" s="151">
        <v>0</v>
      </c>
    </row>
    <row r="1700" spans="1:8" ht="18" hidden="1" customHeight="1" outlineLevel="1">
      <c r="A1700" s="3" t="s">
        <v>209</v>
      </c>
      <c r="B1700" s="148"/>
      <c r="C1700" s="149">
        <v>2</v>
      </c>
      <c r="D1700" s="149">
        <v>1</v>
      </c>
      <c r="E1700" s="149">
        <v>0</v>
      </c>
      <c r="F1700" s="150">
        <v>14281.44</v>
      </c>
      <c r="G1700" s="150">
        <v>0</v>
      </c>
      <c r="H1700" s="151">
        <v>0</v>
      </c>
    </row>
    <row r="1701" spans="1:8" ht="18" hidden="1" customHeight="1" outlineLevel="1">
      <c r="A1701" s="3" t="s">
        <v>454</v>
      </c>
      <c r="B1701" s="148"/>
      <c r="C1701" s="149">
        <v>0</v>
      </c>
      <c r="D1701" s="149">
        <v>0</v>
      </c>
      <c r="E1701" s="149">
        <v>0</v>
      </c>
      <c r="F1701" s="150">
        <v>0</v>
      </c>
      <c r="G1701" s="150">
        <v>0</v>
      </c>
      <c r="H1701" s="151">
        <v>0</v>
      </c>
    </row>
    <row r="1702" spans="1:8" ht="18" hidden="1" customHeight="1" outlineLevel="1">
      <c r="A1702" s="3" t="s">
        <v>211</v>
      </c>
      <c r="B1702" s="148"/>
      <c r="C1702" s="149">
        <v>0</v>
      </c>
      <c r="D1702" s="149">
        <v>0</v>
      </c>
      <c r="E1702" s="149">
        <v>0</v>
      </c>
      <c r="F1702" s="150">
        <v>0</v>
      </c>
      <c r="G1702" s="150">
        <v>0</v>
      </c>
      <c r="H1702" s="151">
        <v>0</v>
      </c>
    </row>
    <row r="1703" spans="1:8" ht="18" hidden="1" customHeight="1" outlineLevel="1">
      <c r="A1703" s="3" t="s">
        <v>212</v>
      </c>
      <c r="B1703" s="148"/>
      <c r="C1703" s="149">
        <v>0</v>
      </c>
      <c r="D1703" s="149">
        <v>0</v>
      </c>
      <c r="E1703" s="149">
        <v>0</v>
      </c>
      <c r="F1703" s="150">
        <v>0</v>
      </c>
      <c r="G1703" s="150">
        <v>0</v>
      </c>
      <c r="H1703" s="151">
        <v>0</v>
      </c>
    </row>
    <row r="1704" spans="1:8" ht="18" hidden="1" customHeight="1" outlineLevel="1">
      <c r="A1704" s="3" t="s">
        <v>213</v>
      </c>
      <c r="B1704" s="148"/>
      <c r="C1704" s="149">
        <v>0</v>
      </c>
      <c r="D1704" s="149">
        <v>0</v>
      </c>
      <c r="E1704" s="149">
        <v>0</v>
      </c>
      <c r="F1704" s="150">
        <v>0</v>
      </c>
      <c r="G1704" s="150">
        <v>0</v>
      </c>
      <c r="H1704" s="151">
        <v>0</v>
      </c>
    </row>
    <row r="1705" spans="1:8" ht="18" hidden="1" customHeight="1" outlineLevel="1">
      <c r="A1705" s="3" t="s">
        <v>214</v>
      </c>
      <c r="B1705" s="148"/>
      <c r="C1705" s="149">
        <v>0</v>
      </c>
      <c r="D1705" s="149">
        <v>0</v>
      </c>
      <c r="E1705" s="149">
        <v>0</v>
      </c>
      <c r="F1705" s="150">
        <v>0</v>
      </c>
      <c r="G1705" s="150">
        <v>0</v>
      </c>
      <c r="H1705" s="151">
        <v>0</v>
      </c>
    </row>
    <row r="1706" spans="1:8" ht="18" hidden="1" customHeight="1" outlineLevel="1">
      <c r="A1706" s="3" t="s">
        <v>269</v>
      </c>
      <c r="B1706" s="148"/>
      <c r="C1706" s="149">
        <v>0</v>
      </c>
      <c r="D1706" s="149">
        <v>0</v>
      </c>
      <c r="E1706" s="149">
        <v>0</v>
      </c>
      <c r="F1706" s="150">
        <v>0</v>
      </c>
      <c r="G1706" s="150">
        <v>0</v>
      </c>
      <c r="H1706" s="151">
        <v>0</v>
      </c>
    </row>
    <row r="1707" spans="1:8" ht="18" hidden="1" customHeight="1" outlineLevel="1">
      <c r="A1707" s="3" t="s">
        <v>455</v>
      </c>
      <c r="B1707" s="148"/>
      <c r="C1707" s="149">
        <v>0</v>
      </c>
      <c r="D1707" s="149">
        <v>0</v>
      </c>
      <c r="E1707" s="149">
        <v>0</v>
      </c>
      <c r="F1707" s="150">
        <v>0</v>
      </c>
      <c r="G1707" s="150">
        <v>0</v>
      </c>
      <c r="H1707" s="151">
        <v>0</v>
      </c>
    </row>
    <row r="1708" spans="1:8" ht="18" hidden="1" customHeight="1" outlineLevel="1">
      <c r="A1708" s="3" t="s">
        <v>217</v>
      </c>
      <c r="B1708" s="148"/>
      <c r="C1708" s="149">
        <v>1</v>
      </c>
      <c r="D1708" s="149">
        <v>1</v>
      </c>
      <c r="E1708" s="149">
        <v>0</v>
      </c>
      <c r="F1708" s="150">
        <v>22292</v>
      </c>
      <c r="G1708" s="150">
        <v>4323</v>
      </c>
      <c r="H1708" s="151">
        <v>0</v>
      </c>
    </row>
    <row r="1709" spans="1:8" ht="18" hidden="1" customHeight="1" outlineLevel="1">
      <c r="A1709" s="3" t="s">
        <v>218</v>
      </c>
      <c r="B1709" s="148"/>
      <c r="C1709" s="149">
        <v>0</v>
      </c>
      <c r="D1709" s="149">
        <v>0</v>
      </c>
      <c r="E1709" s="149">
        <v>0</v>
      </c>
      <c r="F1709" s="150">
        <v>0</v>
      </c>
      <c r="G1709" s="150">
        <v>0</v>
      </c>
      <c r="H1709" s="151">
        <v>0</v>
      </c>
    </row>
    <row r="1710" spans="1:8" ht="18" hidden="1" customHeight="1" outlineLevel="1">
      <c r="A1710" s="3" t="s">
        <v>219</v>
      </c>
      <c r="B1710" s="148"/>
      <c r="C1710" s="149">
        <v>23</v>
      </c>
      <c r="D1710" s="149">
        <v>1</v>
      </c>
      <c r="E1710" s="149">
        <v>0</v>
      </c>
      <c r="F1710" s="150">
        <v>223018.31</v>
      </c>
      <c r="G1710" s="150">
        <v>265614.47000000003</v>
      </c>
      <c r="H1710" s="151">
        <v>12981.69</v>
      </c>
    </row>
    <row r="1711" spans="1:8" ht="18" hidden="1" customHeight="1" outlineLevel="1">
      <c r="A1711" s="3" t="s">
        <v>220</v>
      </c>
      <c r="B1711" s="148"/>
      <c r="C1711" s="149">
        <v>3</v>
      </c>
      <c r="D1711" s="149">
        <v>2</v>
      </c>
      <c r="E1711" s="149">
        <v>1</v>
      </c>
      <c r="F1711" s="150">
        <v>9683</v>
      </c>
      <c r="G1711" s="150">
        <v>16928</v>
      </c>
      <c r="H1711" s="151">
        <v>0</v>
      </c>
    </row>
    <row r="1712" spans="1:8" ht="18" customHeight="1" collapsed="1">
      <c r="A1712" s="3"/>
      <c r="B1712" s="148" t="s">
        <v>417</v>
      </c>
      <c r="C1712" s="152">
        <f t="shared" ref="C1712:H1712" si="67">SUM(C1688:C1711)</f>
        <v>58</v>
      </c>
      <c r="D1712" s="152">
        <f t="shared" si="67"/>
        <v>23</v>
      </c>
      <c r="E1712" s="152">
        <f t="shared" si="67"/>
        <v>1</v>
      </c>
      <c r="F1712" s="153">
        <f t="shared" si="67"/>
        <v>569401.65</v>
      </c>
      <c r="G1712" s="153">
        <f t="shared" si="67"/>
        <v>358275.9</v>
      </c>
      <c r="H1712" s="154">
        <f t="shared" si="67"/>
        <v>12981.69</v>
      </c>
    </row>
    <row r="1713" spans="1:8" ht="18" hidden="1" customHeight="1" outlineLevel="1">
      <c r="A1713" s="3" t="s">
        <v>273</v>
      </c>
      <c r="B1713" s="148"/>
      <c r="C1713" s="149">
        <v>0</v>
      </c>
      <c r="D1713" s="149">
        <v>0</v>
      </c>
      <c r="E1713" s="149">
        <v>0</v>
      </c>
      <c r="F1713" s="150">
        <v>0</v>
      </c>
      <c r="G1713" s="150">
        <v>0</v>
      </c>
      <c r="H1713" s="151">
        <v>0</v>
      </c>
    </row>
    <row r="1714" spans="1:8" ht="18" hidden="1" customHeight="1" outlineLevel="1">
      <c r="A1714" s="3" t="s">
        <v>203</v>
      </c>
      <c r="B1714" s="148"/>
      <c r="C1714" s="149">
        <v>1</v>
      </c>
      <c r="D1714" s="149">
        <v>3</v>
      </c>
      <c r="E1714" s="149">
        <v>0</v>
      </c>
      <c r="F1714" s="150">
        <v>19174.05</v>
      </c>
      <c r="G1714" s="150">
        <v>15836.5</v>
      </c>
      <c r="H1714" s="151">
        <v>0</v>
      </c>
    </row>
    <row r="1715" spans="1:8" ht="18" hidden="1" customHeight="1" outlineLevel="1">
      <c r="A1715" s="3" t="s">
        <v>204</v>
      </c>
      <c r="B1715" s="148"/>
      <c r="C1715" s="149">
        <v>0</v>
      </c>
      <c r="D1715" s="149">
        <v>0</v>
      </c>
      <c r="E1715" s="149">
        <v>0</v>
      </c>
      <c r="F1715" s="150">
        <v>0</v>
      </c>
      <c r="G1715" s="150">
        <v>0</v>
      </c>
      <c r="H1715" s="151">
        <v>0</v>
      </c>
    </row>
    <row r="1716" spans="1:8" ht="18" hidden="1" customHeight="1" outlineLevel="1">
      <c r="A1716" s="3" t="s">
        <v>267</v>
      </c>
      <c r="B1716" s="148"/>
      <c r="C1716" s="149">
        <v>0</v>
      </c>
      <c r="D1716" s="149">
        <v>0</v>
      </c>
      <c r="E1716" s="149">
        <v>0</v>
      </c>
      <c r="F1716" s="150">
        <v>0</v>
      </c>
      <c r="G1716" s="150">
        <v>0</v>
      </c>
      <c r="H1716" s="151">
        <v>0</v>
      </c>
    </row>
    <row r="1717" spans="1:8" ht="18" hidden="1" customHeight="1" outlineLevel="1">
      <c r="A1717" s="3" t="s">
        <v>274</v>
      </c>
      <c r="B1717" s="148"/>
      <c r="C1717" s="149">
        <v>0</v>
      </c>
      <c r="D1717" s="149">
        <v>0</v>
      </c>
      <c r="E1717" s="149">
        <v>0</v>
      </c>
      <c r="F1717" s="150">
        <v>0</v>
      </c>
      <c r="G1717" s="150">
        <v>0</v>
      </c>
      <c r="H1717" s="151">
        <v>0</v>
      </c>
    </row>
    <row r="1718" spans="1:8" ht="18" hidden="1" customHeight="1" outlineLevel="1">
      <c r="A1718" s="3" t="s">
        <v>275</v>
      </c>
      <c r="B1718" s="148"/>
      <c r="C1718" s="149">
        <v>0</v>
      </c>
      <c r="D1718" s="149">
        <v>0</v>
      </c>
      <c r="E1718" s="149">
        <v>0</v>
      </c>
      <c r="F1718" s="150">
        <v>0</v>
      </c>
      <c r="G1718" s="150">
        <v>0</v>
      </c>
      <c r="H1718" s="151">
        <v>0</v>
      </c>
    </row>
    <row r="1719" spans="1:8" ht="18" hidden="1" customHeight="1" outlineLevel="1">
      <c r="A1719" s="3" t="s">
        <v>205</v>
      </c>
      <c r="B1719" s="148"/>
      <c r="C1719" s="149">
        <v>0</v>
      </c>
      <c r="D1719" s="149">
        <v>0</v>
      </c>
      <c r="E1719" s="149">
        <v>0</v>
      </c>
      <c r="F1719" s="150">
        <v>0</v>
      </c>
      <c r="G1719" s="150">
        <v>0</v>
      </c>
      <c r="H1719" s="151">
        <v>0</v>
      </c>
    </row>
    <row r="1720" spans="1:8" ht="18" hidden="1" customHeight="1" outlineLevel="1">
      <c r="A1720" s="3" t="s">
        <v>206</v>
      </c>
      <c r="B1720" s="148"/>
      <c r="C1720" s="149">
        <v>1</v>
      </c>
      <c r="D1720" s="149">
        <v>2</v>
      </c>
      <c r="E1720" s="149">
        <v>0</v>
      </c>
      <c r="F1720" s="150">
        <v>43473</v>
      </c>
      <c r="G1720" s="150">
        <v>2990.5</v>
      </c>
      <c r="H1720" s="151">
        <v>0</v>
      </c>
    </row>
    <row r="1721" spans="1:8" ht="18" hidden="1" customHeight="1" outlineLevel="1">
      <c r="A1721" s="3" t="s">
        <v>268</v>
      </c>
      <c r="B1721" s="148"/>
      <c r="C1721" s="149">
        <v>0</v>
      </c>
      <c r="D1721" s="149">
        <v>0</v>
      </c>
      <c r="E1721" s="149">
        <v>0</v>
      </c>
      <c r="F1721" s="150">
        <v>0</v>
      </c>
      <c r="G1721" s="150">
        <v>0</v>
      </c>
      <c r="H1721" s="151">
        <v>0</v>
      </c>
    </row>
    <row r="1722" spans="1:8" ht="18" hidden="1" customHeight="1" outlineLevel="1">
      <c r="A1722" s="3" t="s">
        <v>207</v>
      </c>
      <c r="B1722" s="148"/>
      <c r="C1722" s="149">
        <v>2</v>
      </c>
      <c r="D1722" s="149">
        <v>6</v>
      </c>
      <c r="E1722" s="149">
        <v>0</v>
      </c>
      <c r="F1722" s="150">
        <v>57200</v>
      </c>
      <c r="G1722" s="150">
        <v>-4985.6399999999994</v>
      </c>
      <c r="H1722" s="151">
        <v>0</v>
      </c>
    </row>
    <row r="1723" spans="1:8" ht="18" hidden="1" customHeight="1" outlineLevel="1">
      <c r="A1723" s="3" t="s">
        <v>270</v>
      </c>
      <c r="B1723" s="148"/>
      <c r="C1723" s="149">
        <v>6</v>
      </c>
      <c r="D1723" s="149">
        <v>1</v>
      </c>
      <c r="E1723" s="149">
        <v>0</v>
      </c>
      <c r="F1723" s="150">
        <v>8000</v>
      </c>
      <c r="G1723" s="150">
        <v>5438.09</v>
      </c>
      <c r="H1723" s="151">
        <v>0</v>
      </c>
    </row>
    <row r="1724" spans="1:8" ht="18" hidden="1" customHeight="1" outlineLevel="1">
      <c r="A1724" s="3" t="s">
        <v>208</v>
      </c>
      <c r="B1724" s="148"/>
      <c r="C1724" s="149">
        <v>240</v>
      </c>
      <c r="D1724" s="149">
        <v>22</v>
      </c>
      <c r="E1724" s="149">
        <v>5</v>
      </c>
      <c r="F1724" s="150">
        <v>628445</v>
      </c>
      <c r="G1724" s="150">
        <v>173761</v>
      </c>
      <c r="H1724" s="151">
        <v>0</v>
      </c>
    </row>
    <row r="1725" spans="1:8" ht="18" hidden="1" customHeight="1" outlineLevel="1">
      <c r="A1725" s="3" t="s">
        <v>209</v>
      </c>
      <c r="B1725" s="148"/>
      <c r="C1725" s="149">
        <v>1</v>
      </c>
      <c r="D1725" s="149">
        <v>0</v>
      </c>
      <c r="E1725" s="149">
        <v>0</v>
      </c>
      <c r="F1725" s="150">
        <v>0</v>
      </c>
      <c r="G1725" s="150">
        <v>0</v>
      </c>
      <c r="H1725" s="151">
        <v>0</v>
      </c>
    </row>
    <row r="1726" spans="1:8" ht="18" hidden="1" customHeight="1" outlineLevel="1">
      <c r="A1726" s="3" t="s">
        <v>454</v>
      </c>
      <c r="B1726" s="148"/>
      <c r="C1726" s="149">
        <v>0</v>
      </c>
      <c r="D1726" s="149">
        <v>0</v>
      </c>
      <c r="E1726" s="149">
        <v>0</v>
      </c>
      <c r="F1726" s="150">
        <v>0</v>
      </c>
      <c r="G1726" s="150">
        <v>0</v>
      </c>
      <c r="H1726" s="151">
        <v>0</v>
      </c>
    </row>
    <row r="1727" spans="1:8" ht="18" hidden="1" customHeight="1" outlineLevel="1">
      <c r="A1727" s="3" t="s">
        <v>211</v>
      </c>
      <c r="B1727" s="148"/>
      <c r="C1727" s="149">
        <v>0</v>
      </c>
      <c r="D1727" s="149">
        <v>0</v>
      </c>
      <c r="E1727" s="149">
        <v>0</v>
      </c>
      <c r="F1727" s="150">
        <v>0</v>
      </c>
      <c r="G1727" s="150">
        <v>0</v>
      </c>
      <c r="H1727" s="151">
        <v>0</v>
      </c>
    </row>
    <row r="1728" spans="1:8" ht="18" hidden="1" customHeight="1" outlineLevel="1">
      <c r="A1728" s="3" t="s">
        <v>212</v>
      </c>
      <c r="B1728" s="148"/>
      <c r="C1728" s="149">
        <v>0</v>
      </c>
      <c r="D1728" s="149">
        <v>0</v>
      </c>
      <c r="E1728" s="149">
        <v>0</v>
      </c>
      <c r="F1728" s="150">
        <v>0</v>
      </c>
      <c r="G1728" s="150">
        <v>0</v>
      </c>
      <c r="H1728" s="151">
        <v>0</v>
      </c>
    </row>
    <row r="1729" spans="1:8" ht="18" hidden="1" customHeight="1" outlineLevel="1">
      <c r="A1729" s="3" t="s">
        <v>213</v>
      </c>
      <c r="B1729" s="148"/>
      <c r="C1729" s="149">
        <v>0</v>
      </c>
      <c r="D1729" s="149">
        <v>0</v>
      </c>
      <c r="E1729" s="149">
        <v>0</v>
      </c>
      <c r="F1729" s="150">
        <v>0</v>
      </c>
      <c r="G1729" s="150">
        <v>0</v>
      </c>
      <c r="H1729" s="151">
        <v>0</v>
      </c>
    </row>
    <row r="1730" spans="1:8" ht="18" hidden="1" customHeight="1" outlineLevel="1">
      <c r="A1730" s="3" t="s">
        <v>214</v>
      </c>
      <c r="B1730" s="148"/>
      <c r="C1730" s="149">
        <v>0</v>
      </c>
      <c r="D1730" s="149">
        <v>0</v>
      </c>
      <c r="E1730" s="149">
        <v>0</v>
      </c>
      <c r="F1730" s="150">
        <v>0</v>
      </c>
      <c r="G1730" s="150">
        <v>0</v>
      </c>
      <c r="H1730" s="151">
        <v>0</v>
      </c>
    </row>
    <row r="1731" spans="1:8" ht="18" hidden="1" customHeight="1" outlineLevel="1">
      <c r="A1731" s="3" t="s">
        <v>269</v>
      </c>
      <c r="B1731" s="148"/>
      <c r="C1731" s="149">
        <v>0</v>
      </c>
      <c r="D1731" s="149">
        <v>0</v>
      </c>
      <c r="E1731" s="149">
        <v>0</v>
      </c>
      <c r="F1731" s="150">
        <v>0</v>
      </c>
      <c r="G1731" s="150">
        <v>0</v>
      </c>
      <c r="H1731" s="151">
        <v>0</v>
      </c>
    </row>
    <row r="1732" spans="1:8" ht="18" hidden="1" customHeight="1" outlineLevel="1">
      <c r="A1732" s="3" t="s">
        <v>455</v>
      </c>
      <c r="B1732" s="148"/>
      <c r="C1732" s="149">
        <v>0</v>
      </c>
      <c r="D1732" s="149">
        <v>0</v>
      </c>
      <c r="E1732" s="149">
        <v>0</v>
      </c>
      <c r="F1732" s="150">
        <v>0</v>
      </c>
      <c r="G1732" s="150">
        <v>0</v>
      </c>
      <c r="H1732" s="151">
        <v>0</v>
      </c>
    </row>
    <row r="1733" spans="1:8" ht="18" hidden="1" customHeight="1" outlineLevel="1">
      <c r="A1733" s="3" t="s">
        <v>217</v>
      </c>
      <c r="B1733" s="148"/>
      <c r="C1733" s="149">
        <v>3</v>
      </c>
      <c r="D1733" s="149">
        <v>2</v>
      </c>
      <c r="E1733" s="149">
        <v>0</v>
      </c>
      <c r="F1733" s="150">
        <v>41545</v>
      </c>
      <c r="G1733" s="150">
        <v>8057</v>
      </c>
      <c r="H1733" s="151">
        <v>35127</v>
      </c>
    </row>
    <row r="1734" spans="1:8" ht="18" hidden="1" customHeight="1" outlineLevel="1">
      <c r="A1734" s="3" t="s">
        <v>218</v>
      </c>
      <c r="B1734" s="148"/>
      <c r="C1734" s="149">
        <v>0</v>
      </c>
      <c r="D1734" s="149">
        <v>0</v>
      </c>
      <c r="E1734" s="149">
        <v>0</v>
      </c>
      <c r="F1734" s="150">
        <v>0</v>
      </c>
      <c r="G1734" s="150">
        <v>0</v>
      </c>
      <c r="H1734" s="151">
        <v>0</v>
      </c>
    </row>
    <row r="1735" spans="1:8" ht="18" hidden="1" customHeight="1" outlineLevel="1">
      <c r="A1735" s="3" t="s">
        <v>219</v>
      </c>
      <c r="B1735" s="148"/>
      <c r="C1735" s="149">
        <v>0</v>
      </c>
      <c r="D1735" s="149">
        <v>0</v>
      </c>
      <c r="E1735" s="149">
        <v>0</v>
      </c>
      <c r="F1735" s="150">
        <v>0</v>
      </c>
      <c r="G1735" s="150">
        <v>0</v>
      </c>
      <c r="H1735" s="151">
        <v>0</v>
      </c>
    </row>
    <row r="1736" spans="1:8" ht="18" hidden="1" customHeight="1" outlineLevel="1">
      <c r="A1736" s="3" t="s">
        <v>220</v>
      </c>
      <c r="B1736" s="148"/>
      <c r="C1736" s="149">
        <v>2</v>
      </c>
      <c r="D1736" s="149">
        <v>2</v>
      </c>
      <c r="E1736" s="149">
        <v>0</v>
      </c>
      <c r="F1736" s="150">
        <v>-24745</v>
      </c>
      <c r="G1736" s="150">
        <v>145627</v>
      </c>
      <c r="H1736" s="151">
        <v>0</v>
      </c>
    </row>
    <row r="1737" spans="1:8" ht="18" customHeight="1" collapsed="1">
      <c r="A1737" s="3"/>
      <c r="B1737" s="148" t="s">
        <v>418</v>
      </c>
      <c r="C1737" s="152">
        <f t="shared" ref="C1737:H1737" si="68">SUM(C1713:C1736)</f>
        <v>256</v>
      </c>
      <c r="D1737" s="152">
        <f t="shared" si="68"/>
        <v>38</v>
      </c>
      <c r="E1737" s="152">
        <f t="shared" si="68"/>
        <v>5</v>
      </c>
      <c r="F1737" s="153">
        <f t="shared" si="68"/>
        <v>773092.05</v>
      </c>
      <c r="G1737" s="153">
        <f t="shared" si="68"/>
        <v>346724.45</v>
      </c>
      <c r="H1737" s="154">
        <f t="shared" si="68"/>
        <v>35127</v>
      </c>
    </row>
    <row r="1738" spans="1:8" ht="18" hidden="1" customHeight="1" outlineLevel="1">
      <c r="A1738" s="3" t="s">
        <v>273</v>
      </c>
      <c r="B1738" s="148"/>
      <c r="C1738" s="152">
        <v>0</v>
      </c>
      <c r="D1738" s="152">
        <v>0</v>
      </c>
      <c r="E1738" s="152">
        <v>0</v>
      </c>
      <c r="F1738" s="153">
        <v>0</v>
      </c>
      <c r="G1738" s="153">
        <v>0</v>
      </c>
      <c r="H1738" s="154">
        <v>0</v>
      </c>
    </row>
    <row r="1739" spans="1:8" ht="18" hidden="1" customHeight="1" outlineLevel="1">
      <c r="A1739" s="3" t="s">
        <v>203</v>
      </c>
      <c r="B1739" s="148"/>
      <c r="C1739" s="152">
        <v>0</v>
      </c>
      <c r="D1739" s="152">
        <v>0</v>
      </c>
      <c r="E1739" s="152">
        <v>0</v>
      </c>
      <c r="F1739" s="153">
        <v>0</v>
      </c>
      <c r="G1739" s="153">
        <v>0</v>
      </c>
      <c r="H1739" s="154">
        <v>0</v>
      </c>
    </row>
    <row r="1740" spans="1:8" ht="18" hidden="1" customHeight="1" outlineLevel="1">
      <c r="A1740" s="3" t="s">
        <v>204</v>
      </c>
      <c r="B1740" s="148"/>
      <c r="C1740" s="152">
        <v>0</v>
      </c>
      <c r="D1740" s="152">
        <v>0</v>
      </c>
      <c r="E1740" s="152">
        <v>0</v>
      </c>
      <c r="F1740" s="153">
        <v>0</v>
      </c>
      <c r="G1740" s="153">
        <v>0</v>
      </c>
      <c r="H1740" s="154">
        <v>0</v>
      </c>
    </row>
    <row r="1741" spans="1:8" ht="18" hidden="1" customHeight="1" outlineLevel="1">
      <c r="A1741" s="3" t="s">
        <v>267</v>
      </c>
      <c r="B1741" s="148"/>
      <c r="C1741" s="152">
        <v>0</v>
      </c>
      <c r="D1741" s="152">
        <v>0</v>
      </c>
      <c r="E1741" s="152">
        <v>0</v>
      </c>
      <c r="F1741" s="153">
        <v>0</v>
      </c>
      <c r="G1741" s="153">
        <v>0</v>
      </c>
      <c r="H1741" s="154">
        <v>0</v>
      </c>
    </row>
    <row r="1742" spans="1:8" ht="18" hidden="1" customHeight="1" outlineLevel="1">
      <c r="A1742" s="3" t="s">
        <v>274</v>
      </c>
      <c r="B1742" s="148"/>
      <c r="C1742" s="152">
        <v>0</v>
      </c>
      <c r="D1742" s="152">
        <v>0</v>
      </c>
      <c r="E1742" s="152">
        <v>0</v>
      </c>
      <c r="F1742" s="153">
        <v>0</v>
      </c>
      <c r="G1742" s="153">
        <v>0</v>
      </c>
      <c r="H1742" s="154">
        <v>0</v>
      </c>
    </row>
    <row r="1743" spans="1:8" ht="18" hidden="1" customHeight="1" outlineLevel="1">
      <c r="A1743" s="3" t="s">
        <v>275</v>
      </c>
      <c r="B1743" s="148"/>
      <c r="C1743" s="152">
        <v>0</v>
      </c>
      <c r="D1743" s="152">
        <v>0</v>
      </c>
      <c r="E1743" s="152">
        <v>0</v>
      </c>
      <c r="F1743" s="153">
        <v>0</v>
      </c>
      <c r="G1743" s="153">
        <v>0</v>
      </c>
      <c r="H1743" s="154">
        <v>0</v>
      </c>
    </row>
    <row r="1744" spans="1:8" ht="18" hidden="1" customHeight="1" outlineLevel="1">
      <c r="A1744" s="3" t="s">
        <v>205</v>
      </c>
      <c r="B1744" s="148"/>
      <c r="C1744" s="152">
        <v>0</v>
      </c>
      <c r="D1744" s="152">
        <v>0</v>
      </c>
      <c r="E1744" s="152">
        <v>0</v>
      </c>
      <c r="F1744" s="153">
        <v>0</v>
      </c>
      <c r="G1744" s="153">
        <v>0</v>
      </c>
      <c r="H1744" s="154">
        <v>0</v>
      </c>
    </row>
    <row r="1745" spans="1:8" ht="18" hidden="1" customHeight="1" outlineLevel="1">
      <c r="A1745" s="3" t="s">
        <v>206</v>
      </c>
      <c r="B1745" s="148"/>
      <c r="C1745" s="152">
        <v>0</v>
      </c>
      <c r="D1745" s="152">
        <v>0</v>
      </c>
      <c r="E1745" s="152">
        <v>0</v>
      </c>
      <c r="F1745" s="153">
        <v>0</v>
      </c>
      <c r="G1745" s="153">
        <v>0</v>
      </c>
      <c r="H1745" s="154">
        <v>0</v>
      </c>
    </row>
    <row r="1746" spans="1:8" ht="18" hidden="1" customHeight="1" outlineLevel="1">
      <c r="A1746" s="3" t="s">
        <v>268</v>
      </c>
      <c r="B1746" s="148"/>
      <c r="C1746" s="152">
        <v>0</v>
      </c>
      <c r="D1746" s="152">
        <v>0</v>
      </c>
      <c r="E1746" s="152">
        <v>0</v>
      </c>
      <c r="F1746" s="153">
        <v>0</v>
      </c>
      <c r="G1746" s="153">
        <v>0</v>
      </c>
      <c r="H1746" s="154">
        <v>0</v>
      </c>
    </row>
    <row r="1747" spans="1:8" ht="18" hidden="1" customHeight="1" outlineLevel="1">
      <c r="A1747" s="3" t="s">
        <v>207</v>
      </c>
      <c r="B1747" s="148"/>
      <c r="C1747" s="152">
        <v>0</v>
      </c>
      <c r="D1747" s="152">
        <v>0</v>
      </c>
      <c r="E1747" s="152">
        <v>0</v>
      </c>
      <c r="F1747" s="153">
        <v>0</v>
      </c>
      <c r="G1747" s="153">
        <v>0</v>
      </c>
      <c r="H1747" s="154">
        <v>0</v>
      </c>
    </row>
    <row r="1748" spans="1:8" ht="18" hidden="1" customHeight="1" outlineLevel="1">
      <c r="A1748" s="3" t="s">
        <v>270</v>
      </c>
      <c r="B1748" s="148"/>
      <c r="C1748" s="152">
        <v>0</v>
      </c>
      <c r="D1748" s="152">
        <v>0</v>
      </c>
      <c r="E1748" s="152">
        <v>0</v>
      </c>
      <c r="F1748" s="153">
        <v>0</v>
      </c>
      <c r="G1748" s="153">
        <v>0</v>
      </c>
      <c r="H1748" s="154">
        <v>0</v>
      </c>
    </row>
    <row r="1749" spans="1:8" ht="18" hidden="1" customHeight="1" outlineLevel="1">
      <c r="A1749" s="3" t="s">
        <v>208</v>
      </c>
      <c r="B1749" s="148"/>
      <c r="C1749" s="152">
        <v>0</v>
      </c>
      <c r="D1749" s="152">
        <v>0</v>
      </c>
      <c r="E1749" s="152">
        <v>0</v>
      </c>
      <c r="F1749" s="153">
        <v>0</v>
      </c>
      <c r="G1749" s="153">
        <v>0</v>
      </c>
      <c r="H1749" s="154">
        <v>0</v>
      </c>
    </row>
    <row r="1750" spans="1:8" ht="18" hidden="1" customHeight="1" outlineLevel="1">
      <c r="A1750" s="3" t="s">
        <v>209</v>
      </c>
      <c r="B1750" s="148"/>
      <c r="C1750" s="152">
        <v>0</v>
      </c>
      <c r="D1750" s="152">
        <v>0</v>
      </c>
      <c r="E1750" s="152">
        <v>0</v>
      </c>
      <c r="F1750" s="153">
        <v>0</v>
      </c>
      <c r="G1750" s="153">
        <v>0</v>
      </c>
      <c r="H1750" s="154">
        <v>0</v>
      </c>
    </row>
    <row r="1751" spans="1:8" ht="18" hidden="1" customHeight="1" outlineLevel="1">
      <c r="A1751" s="3" t="s">
        <v>454</v>
      </c>
      <c r="B1751" s="148"/>
      <c r="C1751" s="152">
        <v>0</v>
      </c>
      <c r="D1751" s="152">
        <v>0</v>
      </c>
      <c r="E1751" s="152">
        <v>0</v>
      </c>
      <c r="F1751" s="153">
        <v>0</v>
      </c>
      <c r="G1751" s="153">
        <v>0</v>
      </c>
      <c r="H1751" s="154">
        <v>0</v>
      </c>
    </row>
    <row r="1752" spans="1:8" ht="18" hidden="1" customHeight="1" outlineLevel="1">
      <c r="A1752" s="3" t="s">
        <v>211</v>
      </c>
      <c r="B1752" s="148"/>
      <c r="C1752" s="152">
        <v>0</v>
      </c>
      <c r="D1752" s="152">
        <v>0</v>
      </c>
      <c r="E1752" s="152">
        <v>0</v>
      </c>
      <c r="F1752" s="153">
        <v>0</v>
      </c>
      <c r="G1752" s="153">
        <v>0</v>
      </c>
      <c r="H1752" s="154">
        <v>0</v>
      </c>
    </row>
    <row r="1753" spans="1:8" ht="18" hidden="1" customHeight="1" outlineLevel="1">
      <c r="A1753" s="3" t="s">
        <v>212</v>
      </c>
      <c r="B1753" s="148"/>
      <c r="C1753" s="152">
        <v>0</v>
      </c>
      <c r="D1753" s="152">
        <v>0</v>
      </c>
      <c r="E1753" s="152">
        <v>0</v>
      </c>
      <c r="F1753" s="153">
        <v>0</v>
      </c>
      <c r="G1753" s="153">
        <v>0</v>
      </c>
      <c r="H1753" s="154">
        <v>0</v>
      </c>
    </row>
    <row r="1754" spans="1:8" ht="18" hidden="1" customHeight="1" outlineLevel="1">
      <c r="A1754" s="3" t="s">
        <v>213</v>
      </c>
      <c r="B1754" s="148"/>
      <c r="C1754" s="152">
        <v>0</v>
      </c>
      <c r="D1754" s="152">
        <v>0</v>
      </c>
      <c r="E1754" s="152">
        <v>0</v>
      </c>
      <c r="F1754" s="153">
        <v>0</v>
      </c>
      <c r="G1754" s="153">
        <v>0</v>
      </c>
      <c r="H1754" s="154">
        <v>0</v>
      </c>
    </row>
    <row r="1755" spans="1:8" ht="18" hidden="1" customHeight="1" outlineLevel="1">
      <c r="A1755" s="3" t="s">
        <v>214</v>
      </c>
      <c r="B1755" s="148"/>
      <c r="C1755" s="152">
        <v>0</v>
      </c>
      <c r="D1755" s="152">
        <v>0</v>
      </c>
      <c r="E1755" s="152">
        <v>0</v>
      </c>
      <c r="F1755" s="153">
        <v>0</v>
      </c>
      <c r="G1755" s="153">
        <v>0</v>
      </c>
      <c r="H1755" s="154">
        <v>0</v>
      </c>
    </row>
    <row r="1756" spans="1:8" ht="18" hidden="1" customHeight="1" outlineLevel="1">
      <c r="A1756" s="3" t="s">
        <v>269</v>
      </c>
      <c r="B1756" s="148"/>
      <c r="C1756" s="152">
        <v>0</v>
      </c>
      <c r="D1756" s="152">
        <v>0</v>
      </c>
      <c r="E1756" s="152">
        <v>0</v>
      </c>
      <c r="F1756" s="153">
        <v>0</v>
      </c>
      <c r="G1756" s="153">
        <v>0</v>
      </c>
      <c r="H1756" s="154">
        <v>0</v>
      </c>
    </row>
    <row r="1757" spans="1:8" ht="18" hidden="1" customHeight="1" outlineLevel="1">
      <c r="A1757" s="3" t="s">
        <v>455</v>
      </c>
      <c r="B1757" s="148"/>
      <c r="C1757" s="152">
        <v>0</v>
      </c>
      <c r="D1757" s="152">
        <v>0</v>
      </c>
      <c r="E1757" s="152">
        <v>0</v>
      </c>
      <c r="F1757" s="153">
        <v>0</v>
      </c>
      <c r="G1757" s="153">
        <v>0</v>
      </c>
      <c r="H1757" s="154">
        <v>0</v>
      </c>
    </row>
    <row r="1758" spans="1:8" ht="18" hidden="1" customHeight="1" outlineLevel="1">
      <c r="A1758" s="3" t="s">
        <v>217</v>
      </c>
      <c r="B1758" s="148"/>
      <c r="C1758" s="152">
        <v>0</v>
      </c>
      <c r="D1758" s="152">
        <v>0</v>
      </c>
      <c r="E1758" s="152">
        <v>0</v>
      </c>
      <c r="F1758" s="153">
        <v>0</v>
      </c>
      <c r="G1758" s="153">
        <v>0</v>
      </c>
      <c r="H1758" s="154">
        <v>0</v>
      </c>
    </row>
    <row r="1759" spans="1:8" ht="18" hidden="1" customHeight="1" outlineLevel="1">
      <c r="A1759" s="3" t="s">
        <v>218</v>
      </c>
      <c r="B1759" s="148"/>
      <c r="C1759" s="152">
        <v>5</v>
      </c>
      <c r="D1759" s="152">
        <v>0</v>
      </c>
      <c r="E1759" s="152">
        <v>0</v>
      </c>
      <c r="F1759" s="153">
        <v>0</v>
      </c>
      <c r="G1759" s="153">
        <v>7523</v>
      </c>
      <c r="H1759" s="154">
        <v>9818</v>
      </c>
    </row>
    <row r="1760" spans="1:8" ht="18" hidden="1" customHeight="1" outlineLevel="1">
      <c r="A1760" s="3" t="s">
        <v>219</v>
      </c>
      <c r="B1760" s="148"/>
      <c r="C1760" s="152">
        <v>0</v>
      </c>
      <c r="D1760" s="152">
        <v>0</v>
      </c>
      <c r="E1760" s="152">
        <v>0</v>
      </c>
      <c r="F1760" s="153">
        <v>0</v>
      </c>
      <c r="G1760" s="153">
        <v>0</v>
      </c>
      <c r="H1760" s="154">
        <v>0</v>
      </c>
    </row>
    <row r="1761" spans="1:8" ht="18" hidden="1" customHeight="1" outlineLevel="1">
      <c r="A1761" s="3" t="s">
        <v>220</v>
      </c>
      <c r="B1761" s="148"/>
      <c r="C1761" s="152">
        <v>0</v>
      </c>
      <c r="D1761" s="152">
        <v>0</v>
      </c>
      <c r="E1761" s="152">
        <v>0</v>
      </c>
      <c r="F1761" s="153">
        <v>0</v>
      </c>
      <c r="G1761" s="153">
        <v>0</v>
      </c>
      <c r="H1761" s="154">
        <v>0</v>
      </c>
    </row>
    <row r="1762" spans="1:8" ht="18" customHeight="1" collapsed="1">
      <c r="A1762" s="3"/>
      <c r="B1762" s="148" t="s">
        <v>462</v>
      </c>
      <c r="C1762" s="152">
        <f t="shared" ref="C1762:H1762" si="69">SUM(C1738:C1761)</f>
        <v>5</v>
      </c>
      <c r="D1762" s="152">
        <f t="shared" si="69"/>
        <v>0</v>
      </c>
      <c r="E1762" s="152">
        <f t="shared" si="69"/>
        <v>0</v>
      </c>
      <c r="F1762" s="153">
        <f t="shared" si="69"/>
        <v>0</v>
      </c>
      <c r="G1762" s="153">
        <f t="shared" si="69"/>
        <v>7523</v>
      </c>
      <c r="H1762" s="154">
        <f t="shared" si="69"/>
        <v>9818</v>
      </c>
    </row>
    <row r="1763" spans="1:8" ht="18" customHeight="1">
      <c r="B1763" s="168" t="s">
        <v>419</v>
      </c>
      <c r="C1763" s="169"/>
      <c r="D1763" s="169"/>
      <c r="E1763" s="169"/>
      <c r="F1763" s="166"/>
      <c r="G1763" s="166"/>
      <c r="H1763" s="167"/>
    </row>
    <row r="1764" spans="1:8" ht="18" hidden="1" customHeight="1" outlineLevel="1">
      <c r="A1764" s="3" t="s">
        <v>273</v>
      </c>
      <c r="B1764" s="148"/>
      <c r="C1764" s="149">
        <v>0</v>
      </c>
      <c r="D1764" s="149">
        <v>0</v>
      </c>
      <c r="E1764" s="149">
        <v>0</v>
      </c>
      <c r="F1764" s="150">
        <v>0</v>
      </c>
      <c r="G1764" s="150">
        <v>0</v>
      </c>
      <c r="H1764" s="151">
        <v>0</v>
      </c>
    </row>
    <row r="1765" spans="1:8" ht="18" hidden="1" customHeight="1" outlineLevel="1">
      <c r="A1765" s="3" t="s">
        <v>203</v>
      </c>
      <c r="B1765" s="148"/>
      <c r="C1765" s="149">
        <v>3</v>
      </c>
      <c r="D1765" s="149">
        <v>3</v>
      </c>
      <c r="E1765" s="149">
        <v>0</v>
      </c>
      <c r="F1765" s="150">
        <v>0</v>
      </c>
      <c r="G1765" s="150">
        <v>20702.62</v>
      </c>
      <c r="H1765" s="151">
        <v>0</v>
      </c>
    </row>
    <row r="1766" spans="1:8" ht="18" hidden="1" customHeight="1" outlineLevel="1">
      <c r="A1766" s="3" t="s">
        <v>204</v>
      </c>
      <c r="B1766" s="148"/>
      <c r="C1766" s="149">
        <v>0</v>
      </c>
      <c r="D1766" s="149">
        <v>0</v>
      </c>
      <c r="E1766" s="149">
        <v>0</v>
      </c>
      <c r="F1766" s="150">
        <v>0</v>
      </c>
      <c r="G1766" s="150">
        <v>0</v>
      </c>
      <c r="H1766" s="151">
        <v>0</v>
      </c>
    </row>
    <row r="1767" spans="1:8" ht="18" hidden="1" customHeight="1" outlineLevel="1">
      <c r="A1767" s="3" t="s">
        <v>267</v>
      </c>
      <c r="B1767" s="148"/>
      <c r="C1767" s="149">
        <v>0</v>
      </c>
      <c r="D1767" s="149">
        <v>0</v>
      </c>
      <c r="E1767" s="149">
        <v>0</v>
      </c>
      <c r="F1767" s="150">
        <v>0</v>
      </c>
      <c r="G1767" s="150">
        <v>0</v>
      </c>
      <c r="H1767" s="151">
        <v>0</v>
      </c>
    </row>
    <row r="1768" spans="1:8" ht="18" hidden="1" customHeight="1" outlineLevel="1">
      <c r="A1768" s="3" t="s">
        <v>274</v>
      </c>
      <c r="B1768" s="148"/>
      <c r="C1768" s="149">
        <v>0</v>
      </c>
      <c r="D1768" s="149">
        <v>0</v>
      </c>
      <c r="E1768" s="149">
        <v>0</v>
      </c>
      <c r="F1768" s="150">
        <v>0</v>
      </c>
      <c r="G1768" s="150">
        <v>0</v>
      </c>
      <c r="H1768" s="151">
        <v>0</v>
      </c>
    </row>
    <row r="1769" spans="1:8" ht="18" hidden="1" customHeight="1" outlineLevel="1">
      <c r="A1769" s="3" t="s">
        <v>275</v>
      </c>
      <c r="B1769" s="148"/>
      <c r="C1769" s="149">
        <v>0</v>
      </c>
      <c r="D1769" s="149">
        <v>0</v>
      </c>
      <c r="E1769" s="149">
        <v>0</v>
      </c>
      <c r="F1769" s="150">
        <v>0</v>
      </c>
      <c r="G1769" s="150">
        <v>0</v>
      </c>
      <c r="H1769" s="151">
        <v>0</v>
      </c>
    </row>
    <row r="1770" spans="1:8" ht="18" hidden="1" customHeight="1" outlineLevel="1">
      <c r="A1770" s="3" t="s">
        <v>205</v>
      </c>
      <c r="B1770" s="148"/>
      <c r="C1770" s="149">
        <v>0</v>
      </c>
      <c r="D1770" s="149">
        <v>0</v>
      </c>
      <c r="E1770" s="149">
        <v>0</v>
      </c>
      <c r="F1770" s="150">
        <v>0</v>
      </c>
      <c r="G1770" s="150">
        <v>0</v>
      </c>
      <c r="H1770" s="151">
        <v>0</v>
      </c>
    </row>
    <row r="1771" spans="1:8" ht="18" hidden="1" customHeight="1" outlineLevel="1">
      <c r="A1771" s="3" t="s">
        <v>206</v>
      </c>
      <c r="B1771" s="148"/>
      <c r="C1771" s="149">
        <v>2</v>
      </c>
      <c r="D1771" s="149">
        <v>2</v>
      </c>
      <c r="E1771" s="149">
        <v>0</v>
      </c>
      <c r="F1771" s="150">
        <v>30000</v>
      </c>
      <c r="G1771" s="150">
        <v>-3110</v>
      </c>
      <c r="H1771" s="151">
        <v>0</v>
      </c>
    </row>
    <row r="1772" spans="1:8" ht="18" hidden="1" customHeight="1" outlineLevel="1">
      <c r="A1772" s="3" t="s">
        <v>268</v>
      </c>
      <c r="B1772" s="148"/>
      <c r="C1772" s="149">
        <v>0</v>
      </c>
      <c r="D1772" s="149">
        <v>0</v>
      </c>
      <c r="E1772" s="149">
        <v>0</v>
      </c>
      <c r="F1772" s="150">
        <v>0</v>
      </c>
      <c r="G1772" s="150">
        <v>0</v>
      </c>
      <c r="H1772" s="151">
        <v>0</v>
      </c>
    </row>
    <row r="1773" spans="1:8" ht="18" hidden="1" customHeight="1" outlineLevel="1">
      <c r="A1773" s="3" t="s">
        <v>207</v>
      </c>
      <c r="B1773" s="148"/>
      <c r="C1773" s="149">
        <v>3</v>
      </c>
      <c r="D1773" s="149">
        <v>6</v>
      </c>
      <c r="E1773" s="149">
        <v>0</v>
      </c>
      <c r="F1773" s="150">
        <v>190132.38</v>
      </c>
      <c r="G1773" s="150">
        <v>12841.879999999997</v>
      </c>
      <c r="H1773" s="151">
        <v>0</v>
      </c>
    </row>
    <row r="1774" spans="1:8" ht="18" hidden="1" customHeight="1" outlineLevel="1">
      <c r="A1774" s="3" t="s">
        <v>270</v>
      </c>
      <c r="B1774" s="148"/>
      <c r="C1774" s="149">
        <v>0</v>
      </c>
      <c r="D1774" s="149">
        <v>0</v>
      </c>
      <c r="E1774" s="149">
        <v>0</v>
      </c>
      <c r="F1774" s="150">
        <v>0</v>
      </c>
      <c r="G1774" s="150">
        <v>0</v>
      </c>
      <c r="H1774" s="151">
        <v>0</v>
      </c>
    </row>
    <row r="1775" spans="1:8" ht="18" hidden="1" customHeight="1" outlineLevel="1">
      <c r="A1775" s="3" t="s">
        <v>208</v>
      </c>
      <c r="B1775" s="148"/>
      <c r="C1775" s="149">
        <v>1</v>
      </c>
      <c r="D1775" s="149">
        <v>1</v>
      </c>
      <c r="E1775" s="149">
        <v>1</v>
      </c>
      <c r="F1775" s="150">
        <v>45000</v>
      </c>
      <c r="G1775" s="150">
        <v>90912</v>
      </c>
      <c r="H1775" s="151">
        <v>0</v>
      </c>
    </row>
    <row r="1776" spans="1:8" ht="18" hidden="1" customHeight="1" outlineLevel="1">
      <c r="A1776" s="3" t="s">
        <v>209</v>
      </c>
      <c r="B1776" s="148"/>
      <c r="C1776" s="149">
        <v>1</v>
      </c>
      <c r="D1776" s="149">
        <v>0</v>
      </c>
      <c r="E1776" s="149">
        <v>0</v>
      </c>
      <c r="F1776" s="150">
        <v>0</v>
      </c>
      <c r="G1776" s="150">
        <v>0</v>
      </c>
      <c r="H1776" s="151">
        <v>0</v>
      </c>
    </row>
    <row r="1777" spans="1:8" ht="18" hidden="1" customHeight="1" outlineLevel="1">
      <c r="A1777" s="3" t="s">
        <v>454</v>
      </c>
      <c r="B1777" s="148"/>
      <c r="C1777" s="149">
        <v>1</v>
      </c>
      <c r="D1777" s="149">
        <v>1</v>
      </c>
      <c r="E1777" s="149">
        <v>0</v>
      </c>
      <c r="F1777" s="150">
        <v>0</v>
      </c>
      <c r="G1777" s="150">
        <v>3021</v>
      </c>
      <c r="H1777" s="151">
        <v>0</v>
      </c>
    </row>
    <row r="1778" spans="1:8" ht="18" hidden="1" customHeight="1" outlineLevel="1">
      <c r="A1778" s="3" t="s">
        <v>211</v>
      </c>
      <c r="B1778" s="148"/>
      <c r="C1778" s="149">
        <v>0</v>
      </c>
      <c r="D1778" s="149">
        <v>0</v>
      </c>
      <c r="E1778" s="149">
        <v>0</v>
      </c>
      <c r="F1778" s="150">
        <v>0</v>
      </c>
      <c r="G1778" s="150">
        <v>0</v>
      </c>
      <c r="H1778" s="151">
        <v>0</v>
      </c>
    </row>
    <row r="1779" spans="1:8" ht="18" hidden="1" customHeight="1" outlineLevel="1">
      <c r="A1779" s="3" t="s">
        <v>212</v>
      </c>
      <c r="B1779" s="148"/>
      <c r="C1779" s="149">
        <v>0</v>
      </c>
      <c r="D1779" s="149">
        <v>0</v>
      </c>
      <c r="E1779" s="149">
        <v>0</v>
      </c>
      <c r="F1779" s="150">
        <v>0</v>
      </c>
      <c r="G1779" s="150">
        <v>0</v>
      </c>
      <c r="H1779" s="151">
        <v>0</v>
      </c>
    </row>
    <row r="1780" spans="1:8" ht="18" hidden="1" customHeight="1" outlineLevel="1">
      <c r="A1780" s="3" t="s">
        <v>213</v>
      </c>
      <c r="B1780" s="148"/>
      <c r="C1780" s="149">
        <v>12</v>
      </c>
      <c r="D1780" s="149">
        <v>8</v>
      </c>
      <c r="E1780" s="149">
        <v>0</v>
      </c>
      <c r="F1780" s="150">
        <v>17756</v>
      </c>
      <c r="G1780" s="150">
        <v>28675</v>
      </c>
      <c r="H1780" s="151">
        <v>0</v>
      </c>
    </row>
    <row r="1781" spans="1:8" ht="18" hidden="1" customHeight="1" outlineLevel="1">
      <c r="A1781" s="3" t="s">
        <v>214</v>
      </c>
      <c r="B1781" s="148"/>
      <c r="C1781" s="149">
        <v>0</v>
      </c>
      <c r="D1781" s="149">
        <v>0</v>
      </c>
      <c r="E1781" s="149">
        <v>0</v>
      </c>
      <c r="F1781" s="150">
        <v>0</v>
      </c>
      <c r="G1781" s="150">
        <v>0</v>
      </c>
      <c r="H1781" s="151">
        <v>0</v>
      </c>
    </row>
    <row r="1782" spans="1:8" ht="18" hidden="1" customHeight="1" outlineLevel="1">
      <c r="A1782" s="3" t="s">
        <v>269</v>
      </c>
      <c r="B1782" s="148"/>
      <c r="C1782" s="149">
        <v>0</v>
      </c>
      <c r="D1782" s="149">
        <v>0</v>
      </c>
      <c r="E1782" s="149">
        <v>0</v>
      </c>
      <c r="F1782" s="150">
        <v>0</v>
      </c>
      <c r="G1782" s="150">
        <v>0</v>
      </c>
      <c r="H1782" s="151">
        <v>0</v>
      </c>
    </row>
    <row r="1783" spans="1:8" ht="18" hidden="1" customHeight="1" outlineLevel="1">
      <c r="A1783" s="3" t="s">
        <v>455</v>
      </c>
      <c r="B1783" s="148"/>
      <c r="C1783" s="149">
        <v>0</v>
      </c>
      <c r="D1783" s="149">
        <v>0</v>
      </c>
      <c r="E1783" s="149">
        <v>0</v>
      </c>
      <c r="F1783" s="150">
        <v>0</v>
      </c>
      <c r="G1783" s="150">
        <v>0</v>
      </c>
      <c r="H1783" s="151">
        <v>0</v>
      </c>
    </row>
    <row r="1784" spans="1:8" ht="18" hidden="1" customHeight="1" outlineLevel="1">
      <c r="A1784" s="3" t="s">
        <v>217</v>
      </c>
      <c r="B1784" s="148"/>
      <c r="C1784" s="149">
        <v>9</v>
      </c>
      <c r="D1784" s="149">
        <v>5</v>
      </c>
      <c r="E1784" s="149">
        <v>0</v>
      </c>
      <c r="F1784" s="150">
        <v>149436</v>
      </c>
      <c r="G1784" s="150">
        <v>28980</v>
      </c>
      <c r="H1784" s="151">
        <v>11228</v>
      </c>
    </row>
    <row r="1785" spans="1:8" ht="18" hidden="1" customHeight="1" outlineLevel="1">
      <c r="A1785" s="3" t="s">
        <v>218</v>
      </c>
      <c r="B1785" s="148"/>
      <c r="C1785" s="149">
        <v>0</v>
      </c>
      <c r="D1785" s="149">
        <v>0</v>
      </c>
      <c r="E1785" s="149">
        <v>0</v>
      </c>
      <c r="F1785" s="150">
        <v>0</v>
      </c>
      <c r="G1785" s="150">
        <v>0</v>
      </c>
      <c r="H1785" s="151">
        <v>0</v>
      </c>
    </row>
    <row r="1786" spans="1:8" ht="18" hidden="1" customHeight="1" outlineLevel="1">
      <c r="A1786" s="3" t="s">
        <v>219</v>
      </c>
      <c r="B1786" s="148"/>
      <c r="C1786" s="149">
        <v>2</v>
      </c>
      <c r="D1786" s="149">
        <v>0</v>
      </c>
      <c r="E1786" s="149">
        <v>0</v>
      </c>
      <c r="F1786" s="150">
        <v>0</v>
      </c>
      <c r="G1786" s="150">
        <v>4649.55</v>
      </c>
      <c r="H1786" s="151">
        <v>0</v>
      </c>
    </row>
    <row r="1787" spans="1:8" ht="18" hidden="1" customHeight="1" outlineLevel="1">
      <c r="A1787" s="3" t="s">
        <v>220</v>
      </c>
      <c r="B1787" s="148"/>
      <c r="C1787" s="149">
        <v>0</v>
      </c>
      <c r="D1787" s="149">
        <v>0</v>
      </c>
      <c r="E1787" s="149">
        <v>0</v>
      </c>
      <c r="F1787" s="150">
        <v>0</v>
      </c>
      <c r="G1787" s="150">
        <v>0</v>
      </c>
      <c r="H1787" s="151">
        <v>0</v>
      </c>
    </row>
    <row r="1788" spans="1:8" ht="18" customHeight="1" collapsed="1">
      <c r="A1788" s="3"/>
      <c r="B1788" s="148" t="s">
        <v>421</v>
      </c>
      <c r="C1788" s="152">
        <f t="shared" ref="C1788:H1788" si="70">SUM(C1764:C1787)</f>
        <v>34</v>
      </c>
      <c r="D1788" s="152">
        <f t="shared" si="70"/>
        <v>26</v>
      </c>
      <c r="E1788" s="152">
        <f t="shared" si="70"/>
        <v>1</v>
      </c>
      <c r="F1788" s="153">
        <f t="shared" si="70"/>
        <v>432324.38</v>
      </c>
      <c r="G1788" s="153">
        <f t="shared" si="70"/>
        <v>186672.05</v>
      </c>
      <c r="H1788" s="154">
        <f t="shared" si="70"/>
        <v>11228</v>
      </c>
    </row>
    <row r="1789" spans="1:8" ht="18" hidden="1" customHeight="1" outlineLevel="1">
      <c r="A1789" s="3" t="s">
        <v>273</v>
      </c>
      <c r="B1789" s="148"/>
      <c r="C1789" s="149">
        <v>0</v>
      </c>
      <c r="D1789" s="149">
        <v>0</v>
      </c>
      <c r="E1789" s="149">
        <v>0</v>
      </c>
      <c r="F1789" s="150">
        <v>0</v>
      </c>
      <c r="G1789" s="150">
        <v>0</v>
      </c>
      <c r="H1789" s="151">
        <v>0</v>
      </c>
    </row>
    <row r="1790" spans="1:8" ht="18" hidden="1" customHeight="1" outlineLevel="1">
      <c r="A1790" s="3" t="s">
        <v>203</v>
      </c>
      <c r="B1790" s="148"/>
      <c r="C1790" s="149">
        <v>14</v>
      </c>
      <c r="D1790" s="149">
        <v>11</v>
      </c>
      <c r="E1790" s="149">
        <v>0</v>
      </c>
      <c r="F1790" s="150">
        <v>20000</v>
      </c>
      <c r="G1790" s="150">
        <v>31995.200000000001</v>
      </c>
      <c r="H1790" s="151">
        <v>0</v>
      </c>
    </row>
    <row r="1791" spans="1:8" ht="18" hidden="1" customHeight="1" outlineLevel="1">
      <c r="A1791" s="3" t="s">
        <v>204</v>
      </c>
      <c r="B1791" s="148"/>
      <c r="C1791" s="149">
        <v>12</v>
      </c>
      <c r="D1791" s="149">
        <v>8</v>
      </c>
      <c r="E1791" s="149">
        <v>0</v>
      </c>
      <c r="F1791" s="150">
        <v>156277.95000000001</v>
      </c>
      <c r="G1791" s="150">
        <v>104832</v>
      </c>
      <c r="H1791" s="151">
        <v>0</v>
      </c>
    </row>
    <row r="1792" spans="1:8" ht="18" hidden="1" customHeight="1" outlineLevel="1">
      <c r="A1792" s="3" t="s">
        <v>267</v>
      </c>
      <c r="B1792" s="148"/>
      <c r="C1792" s="149">
        <v>0</v>
      </c>
      <c r="D1792" s="149">
        <v>0</v>
      </c>
      <c r="E1792" s="149">
        <v>0</v>
      </c>
      <c r="F1792" s="150">
        <v>0</v>
      </c>
      <c r="G1792" s="150">
        <v>0</v>
      </c>
      <c r="H1792" s="151">
        <v>0</v>
      </c>
    </row>
    <row r="1793" spans="1:8" ht="18" hidden="1" customHeight="1" outlineLevel="1">
      <c r="A1793" s="3" t="s">
        <v>274</v>
      </c>
      <c r="B1793" s="148"/>
      <c r="C1793" s="149">
        <v>0</v>
      </c>
      <c r="D1793" s="149">
        <v>0</v>
      </c>
      <c r="E1793" s="149">
        <v>0</v>
      </c>
      <c r="F1793" s="150">
        <v>0</v>
      </c>
      <c r="G1793" s="150">
        <v>0</v>
      </c>
      <c r="H1793" s="151">
        <v>0</v>
      </c>
    </row>
    <row r="1794" spans="1:8" ht="18" hidden="1" customHeight="1" outlineLevel="1">
      <c r="A1794" s="3" t="s">
        <v>275</v>
      </c>
      <c r="B1794" s="148"/>
      <c r="C1794" s="149">
        <v>0</v>
      </c>
      <c r="D1794" s="149">
        <v>0</v>
      </c>
      <c r="E1794" s="149">
        <v>0</v>
      </c>
      <c r="F1794" s="150">
        <v>0</v>
      </c>
      <c r="G1794" s="150">
        <v>0</v>
      </c>
      <c r="H1794" s="151">
        <v>0</v>
      </c>
    </row>
    <row r="1795" spans="1:8" ht="18" hidden="1" customHeight="1" outlineLevel="1">
      <c r="A1795" s="3" t="s">
        <v>205</v>
      </c>
      <c r="B1795" s="148"/>
      <c r="C1795" s="149">
        <v>0</v>
      </c>
      <c r="D1795" s="149">
        <v>0</v>
      </c>
      <c r="E1795" s="149">
        <v>0</v>
      </c>
      <c r="F1795" s="150">
        <v>0</v>
      </c>
      <c r="G1795" s="150">
        <v>0</v>
      </c>
      <c r="H1795" s="151">
        <v>0</v>
      </c>
    </row>
    <row r="1796" spans="1:8" ht="18" hidden="1" customHeight="1" outlineLevel="1">
      <c r="A1796" s="3" t="s">
        <v>206</v>
      </c>
      <c r="B1796" s="148"/>
      <c r="C1796" s="149">
        <v>10</v>
      </c>
      <c r="D1796" s="149">
        <v>15</v>
      </c>
      <c r="E1796" s="149">
        <v>0</v>
      </c>
      <c r="F1796" s="150">
        <v>39574</v>
      </c>
      <c r="G1796" s="150">
        <v>111242.34</v>
      </c>
      <c r="H1796" s="151">
        <v>0</v>
      </c>
    </row>
    <row r="1797" spans="1:8" ht="18" hidden="1" customHeight="1" outlineLevel="1">
      <c r="A1797" s="3" t="s">
        <v>268</v>
      </c>
      <c r="B1797" s="148"/>
      <c r="C1797" s="149">
        <v>0</v>
      </c>
      <c r="D1797" s="149">
        <v>0</v>
      </c>
      <c r="E1797" s="149">
        <v>0</v>
      </c>
      <c r="F1797" s="150">
        <v>0</v>
      </c>
      <c r="G1797" s="150">
        <v>0</v>
      </c>
      <c r="H1797" s="151">
        <v>0</v>
      </c>
    </row>
    <row r="1798" spans="1:8" ht="18" hidden="1" customHeight="1" outlineLevel="1">
      <c r="A1798" s="3" t="s">
        <v>207</v>
      </c>
      <c r="B1798" s="148"/>
      <c r="C1798" s="149">
        <v>56</v>
      </c>
      <c r="D1798" s="149">
        <v>61</v>
      </c>
      <c r="E1798" s="149">
        <v>0</v>
      </c>
      <c r="F1798" s="150">
        <v>123421.9</v>
      </c>
      <c r="G1798" s="150">
        <v>143052.69</v>
      </c>
      <c r="H1798" s="151">
        <v>0</v>
      </c>
    </row>
    <row r="1799" spans="1:8" ht="18" hidden="1" customHeight="1" outlineLevel="1">
      <c r="A1799" s="3" t="s">
        <v>270</v>
      </c>
      <c r="B1799" s="148"/>
      <c r="C1799" s="149">
        <v>1</v>
      </c>
      <c r="D1799" s="149">
        <v>0</v>
      </c>
      <c r="E1799" s="149">
        <v>0</v>
      </c>
      <c r="F1799" s="150">
        <v>0</v>
      </c>
      <c r="G1799" s="150">
        <v>3961.51</v>
      </c>
      <c r="H1799" s="151">
        <v>0</v>
      </c>
    </row>
    <row r="1800" spans="1:8" ht="18" hidden="1" customHeight="1" outlineLevel="1">
      <c r="A1800" s="3" t="s">
        <v>208</v>
      </c>
      <c r="B1800" s="148"/>
      <c r="C1800" s="149">
        <v>3</v>
      </c>
      <c r="D1800" s="149">
        <v>0</v>
      </c>
      <c r="E1800" s="149">
        <v>0</v>
      </c>
      <c r="F1800" s="150">
        <v>-1018</v>
      </c>
      <c r="G1800" s="150">
        <v>10509</v>
      </c>
      <c r="H1800" s="151">
        <v>0</v>
      </c>
    </row>
    <row r="1801" spans="1:8" ht="18" hidden="1" customHeight="1" outlineLevel="1">
      <c r="A1801" s="3" t="s">
        <v>209</v>
      </c>
      <c r="B1801" s="148"/>
      <c r="C1801" s="149">
        <v>3</v>
      </c>
      <c r="D1801" s="149">
        <v>0</v>
      </c>
      <c r="E1801" s="149">
        <v>0</v>
      </c>
      <c r="F1801" s="150">
        <v>0</v>
      </c>
      <c r="G1801" s="150">
        <v>0</v>
      </c>
      <c r="H1801" s="151">
        <v>0</v>
      </c>
    </row>
    <row r="1802" spans="1:8" ht="18" hidden="1" customHeight="1" outlineLevel="1">
      <c r="A1802" s="3" t="s">
        <v>454</v>
      </c>
      <c r="B1802" s="148"/>
      <c r="C1802" s="149">
        <v>1</v>
      </c>
      <c r="D1802" s="149">
        <v>0</v>
      </c>
      <c r="E1802" s="149">
        <v>1</v>
      </c>
      <c r="F1802" s="150">
        <v>0</v>
      </c>
      <c r="G1802" s="150">
        <v>0</v>
      </c>
      <c r="H1802" s="151">
        <v>0</v>
      </c>
    </row>
    <row r="1803" spans="1:8" ht="18" hidden="1" customHeight="1" outlineLevel="1">
      <c r="A1803" s="3" t="s">
        <v>211</v>
      </c>
      <c r="B1803" s="148"/>
      <c r="C1803" s="149">
        <v>1</v>
      </c>
      <c r="D1803" s="149">
        <v>0</v>
      </c>
      <c r="E1803" s="149">
        <v>0</v>
      </c>
      <c r="F1803" s="150">
        <v>0</v>
      </c>
      <c r="G1803" s="150">
        <v>0</v>
      </c>
      <c r="H1803" s="151">
        <v>0</v>
      </c>
    </row>
    <row r="1804" spans="1:8" ht="18" hidden="1" customHeight="1" outlineLevel="1">
      <c r="A1804" s="3" t="s">
        <v>212</v>
      </c>
      <c r="B1804" s="148"/>
      <c r="C1804" s="149">
        <v>0</v>
      </c>
      <c r="D1804" s="149">
        <v>0</v>
      </c>
      <c r="E1804" s="149">
        <v>0</v>
      </c>
      <c r="F1804" s="150">
        <v>0</v>
      </c>
      <c r="G1804" s="150">
        <v>0</v>
      </c>
      <c r="H1804" s="151">
        <v>0</v>
      </c>
    </row>
    <row r="1805" spans="1:8" ht="18" hidden="1" customHeight="1" outlineLevel="1">
      <c r="A1805" s="3" t="s">
        <v>213</v>
      </c>
      <c r="B1805" s="148"/>
      <c r="C1805" s="149">
        <v>43</v>
      </c>
      <c r="D1805" s="149">
        <v>4</v>
      </c>
      <c r="E1805" s="149">
        <v>0</v>
      </c>
      <c r="F1805" s="150">
        <v>22920</v>
      </c>
      <c r="G1805" s="150">
        <v>39760</v>
      </c>
      <c r="H1805" s="151">
        <v>0</v>
      </c>
    </row>
    <row r="1806" spans="1:8" ht="18" hidden="1" customHeight="1" outlineLevel="1">
      <c r="A1806" s="3" t="s">
        <v>214</v>
      </c>
      <c r="B1806" s="148"/>
      <c r="C1806" s="149">
        <v>4</v>
      </c>
      <c r="D1806" s="149">
        <v>0</v>
      </c>
      <c r="E1806" s="149">
        <v>1</v>
      </c>
      <c r="F1806" s="150">
        <v>0</v>
      </c>
      <c r="G1806" s="150">
        <v>0</v>
      </c>
      <c r="H1806" s="151">
        <v>0</v>
      </c>
    </row>
    <row r="1807" spans="1:8" ht="18" hidden="1" customHeight="1" outlineLevel="1">
      <c r="A1807" s="3" t="s">
        <v>269</v>
      </c>
      <c r="B1807" s="148"/>
      <c r="C1807" s="149">
        <v>0</v>
      </c>
      <c r="D1807" s="149">
        <v>0</v>
      </c>
      <c r="E1807" s="149">
        <v>0</v>
      </c>
      <c r="F1807" s="150">
        <v>0</v>
      </c>
      <c r="G1807" s="150">
        <v>0</v>
      </c>
      <c r="H1807" s="151">
        <v>0</v>
      </c>
    </row>
    <row r="1808" spans="1:8" ht="18" hidden="1" customHeight="1" outlineLevel="1">
      <c r="A1808" s="3" t="s">
        <v>455</v>
      </c>
      <c r="B1808" s="148"/>
      <c r="C1808" s="149">
        <v>0</v>
      </c>
      <c r="D1808" s="149">
        <v>0</v>
      </c>
      <c r="E1808" s="149">
        <v>0</v>
      </c>
      <c r="F1808" s="150">
        <v>0</v>
      </c>
      <c r="G1808" s="150">
        <v>0</v>
      </c>
      <c r="H1808" s="151">
        <v>0</v>
      </c>
    </row>
    <row r="1809" spans="1:8" ht="18" hidden="1" customHeight="1" outlineLevel="1">
      <c r="A1809" s="3" t="s">
        <v>217</v>
      </c>
      <c r="B1809" s="148"/>
      <c r="C1809" s="149">
        <v>12</v>
      </c>
      <c r="D1809" s="149">
        <v>4</v>
      </c>
      <c r="E1809" s="149">
        <v>0</v>
      </c>
      <c r="F1809" s="150">
        <v>129669</v>
      </c>
      <c r="G1809" s="150">
        <v>25147</v>
      </c>
      <c r="H1809" s="151">
        <v>9693</v>
      </c>
    </row>
    <row r="1810" spans="1:8" ht="18" hidden="1" customHeight="1" outlineLevel="1">
      <c r="A1810" s="3" t="s">
        <v>218</v>
      </c>
      <c r="B1810" s="148"/>
      <c r="C1810" s="149">
        <v>0</v>
      </c>
      <c r="D1810" s="149">
        <v>0</v>
      </c>
      <c r="E1810" s="149">
        <v>0</v>
      </c>
      <c r="F1810" s="150">
        <v>0</v>
      </c>
      <c r="G1810" s="150">
        <v>0</v>
      </c>
      <c r="H1810" s="151">
        <v>0</v>
      </c>
    </row>
    <row r="1811" spans="1:8" ht="18" hidden="1" customHeight="1" outlineLevel="1">
      <c r="A1811" s="3" t="s">
        <v>219</v>
      </c>
      <c r="B1811" s="148"/>
      <c r="C1811" s="149">
        <v>11</v>
      </c>
      <c r="D1811" s="149">
        <v>1</v>
      </c>
      <c r="E1811" s="149">
        <v>0</v>
      </c>
      <c r="F1811" s="150">
        <v>9764.01</v>
      </c>
      <c r="G1811" s="150">
        <v>-1699.1100000000006</v>
      </c>
      <c r="H1811" s="151">
        <v>0</v>
      </c>
    </row>
    <row r="1812" spans="1:8" ht="18" hidden="1" customHeight="1" outlineLevel="1">
      <c r="A1812" s="3" t="s">
        <v>220</v>
      </c>
      <c r="B1812" s="148"/>
      <c r="C1812" s="149">
        <v>1</v>
      </c>
      <c r="D1812" s="149">
        <v>1</v>
      </c>
      <c r="E1812" s="149">
        <v>0</v>
      </c>
      <c r="F1812" s="150">
        <v>-12346</v>
      </c>
      <c r="G1812" s="150">
        <v>2793</v>
      </c>
      <c r="H1812" s="151">
        <v>0</v>
      </c>
    </row>
    <row r="1813" spans="1:8" ht="18" customHeight="1" collapsed="1">
      <c r="A1813" s="3"/>
      <c r="B1813" s="148" t="s">
        <v>422</v>
      </c>
      <c r="C1813" s="152">
        <f t="shared" ref="C1813:H1813" si="71">SUM(C1789:C1812)</f>
        <v>172</v>
      </c>
      <c r="D1813" s="152">
        <f t="shared" si="71"/>
        <v>105</v>
      </c>
      <c r="E1813" s="152">
        <f t="shared" si="71"/>
        <v>2</v>
      </c>
      <c r="F1813" s="153">
        <f t="shared" si="71"/>
        <v>488262.86</v>
      </c>
      <c r="G1813" s="153">
        <f t="shared" si="71"/>
        <v>471593.63</v>
      </c>
      <c r="H1813" s="154">
        <f t="shared" si="71"/>
        <v>9693</v>
      </c>
    </row>
    <row r="1814" spans="1:8" ht="18" customHeight="1">
      <c r="B1814" s="168" t="s">
        <v>423</v>
      </c>
      <c r="C1814" s="169"/>
      <c r="D1814" s="169"/>
      <c r="E1814" s="169"/>
      <c r="F1814" s="166"/>
      <c r="G1814" s="166"/>
      <c r="H1814" s="167"/>
    </row>
    <row r="1815" spans="1:8" ht="18" hidden="1" customHeight="1" outlineLevel="1">
      <c r="A1815" s="3" t="s">
        <v>273</v>
      </c>
      <c r="B1815" s="148"/>
      <c r="C1815" s="149">
        <v>0</v>
      </c>
      <c r="D1815" s="149">
        <v>0</v>
      </c>
      <c r="E1815" s="149">
        <v>0</v>
      </c>
      <c r="F1815" s="150">
        <v>0</v>
      </c>
      <c r="G1815" s="150">
        <v>0</v>
      </c>
      <c r="H1815" s="151">
        <v>0</v>
      </c>
    </row>
    <row r="1816" spans="1:8" ht="18" hidden="1" customHeight="1" outlineLevel="1">
      <c r="A1816" s="3" t="s">
        <v>203</v>
      </c>
      <c r="B1816" s="148"/>
      <c r="C1816" s="149">
        <v>0</v>
      </c>
      <c r="D1816" s="149">
        <v>0</v>
      </c>
      <c r="E1816" s="149">
        <v>0</v>
      </c>
      <c r="F1816" s="150">
        <v>0</v>
      </c>
      <c r="G1816" s="150">
        <v>0</v>
      </c>
      <c r="H1816" s="151">
        <v>0</v>
      </c>
    </row>
    <row r="1817" spans="1:8" ht="18" hidden="1" customHeight="1" outlineLevel="1">
      <c r="A1817" s="3" t="s">
        <v>204</v>
      </c>
      <c r="B1817" s="148"/>
      <c r="C1817" s="149">
        <v>1</v>
      </c>
      <c r="D1817" s="149">
        <v>0</v>
      </c>
      <c r="E1817" s="149">
        <v>0</v>
      </c>
      <c r="F1817" s="150">
        <v>-6000</v>
      </c>
      <c r="G1817" s="150">
        <v>0</v>
      </c>
      <c r="H1817" s="151">
        <v>0</v>
      </c>
    </row>
    <row r="1818" spans="1:8" ht="18" hidden="1" customHeight="1" outlineLevel="1">
      <c r="A1818" s="3" t="s">
        <v>267</v>
      </c>
      <c r="B1818" s="148"/>
      <c r="C1818" s="149">
        <v>0</v>
      </c>
      <c r="D1818" s="149">
        <v>0</v>
      </c>
      <c r="E1818" s="149">
        <v>0</v>
      </c>
      <c r="F1818" s="150">
        <v>0</v>
      </c>
      <c r="G1818" s="150">
        <v>0</v>
      </c>
      <c r="H1818" s="151">
        <v>0</v>
      </c>
    </row>
    <row r="1819" spans="1:8" ht="18" hidden="1" customHeight="1" outlineLevel="1">
      <c r="A1819" s="3" t="s">
        <v>274</v>
      </c>
      <c r="B1819" s="148"/>
      <c r="C1819" s="149">
        <v>0</v>
      </c>
      <c r="D1819" s="149">
        <v>0</v>
      </c>
      <c r="E1819" s="149">
        <v>0</v>
      </c>
      <c r="F1819" s="150">
        <v>0</v>
      </c>
      <c r="G1819" s="150">
        <v>0</v>
      </c>
      <c r="H1819" s="151">
        <v>0</v>
      </c>
    </row>
    <row r="1820" spans="1:8" ht="18" hidden="1" customHeight="1" outlineLevel="1">
      <c r="A1820" s="3" t="s">
        <v>275</v>
      </c>
      <c r="B1820" s="148"/>
      <c r="C1820" s="149">
        <v>0</v>
      </c>
      <c r="D1820" s="149">
        <v>0</v>
      </c>
      <c r="E1820" s="149">
        <v>0</v>
      </c>
      <c r="F1820" s="150">
        <v>0</v>
      </c>
      <c r="G1820" s="150">
        <v>0</v>
      </c>
      <c r="H1820" s="151">
        <v>0</v>
      </c>
    </row>
    <row r="1821" spans="1:8" ht="18" hidden="1" customHeight="1" outlineLevel="1">
      <c r="A1821" s="3" t="s">
        <v>205</v>
      </c>
      <c r="B1821" s="148"/>
      <c r="C1821" s="149">
        <v>0</v>
      </c>
      <c r="D1821" s="149">
        <v>0</v>
      </c>
      <c r="E1821" s="149">
        <v>0</v>
      </c>
      <c r="F1821" s="150">
        <v>0</v>
      </c>
      <c r="G1821" s="150">
        <v>0</v>
      </c>
      <c r="H1821" s="151">
        <v>0</v>
      </c>
    </row>
    <row r="1822" spans="1:8" ht="18" hidden="1" customHeight="1" outlineLevel="1">
      <c r="A1822" s="3" t="s">
        <v>206</v>
      </c>
      <c r="B1822" s="148"/>
      <c r="C1822" s="149">
        <v>0</v>
      </c>
      <c r="D1822" s="149">
        <v>0</v>
      </c>
      <c r="E1822" s="149">
        <v>0</v>
      </c>
      <c r="F1822" s="150">
        <v>0</v>
      </c>
      <c r="G1822" s="150">
        <v>0</v>
      </c>
      <c r="H1822" s="151">
        <v>0</v>
      </c>
    </row>
    <row r="1823" spans="1:8" ht="18" hidden="1" customHeight="1" outlineLevel="1">
      <c r="A1823" s="3" t="s">
        <v>268</v>
      </c>
      <c r="B1823" s="148"/>
      <c r="C1823" s="149">
        <v>0</v>
      </c>
      <c r="D1823" s="149">
        <v>0</v>
      </c>
      <c r="E1823" s="149">
        <v>0</v>
      </c>
      <c r="F1823" s="150">
        <v>0</v>
      </c>
      <c r="G1823" s="150">
        <v>0</v>
      </c>
      <c r="H1823" s="151">
        <v>0</v>
      </c>
    </row>
    <row r="1824" spans="1:8" ht="18" hidden="1" customHeight="1" outlineLevel="1">
      <c r="A1824" s="3" t="s">
        <v>207</v>
      </c>
      <c r="B1824" s="148"/>
      <c r="C1824" s="149">
        <v>0</v>
      </c>
      <c r="D1824" s="149">
        <v>0</v>
      </c>
      <c r="E1824" s="149">
        <v>0</v>
      </c>
      <c r="F1824" s="150">
        <v>-80862.28</v>
      </c>
      <c r="G1824" s="150">
        <v>39357.5</v>
      </c>
      <c r="H1824" s="151">
        <v>0</v>
      </c>
    </row>
    <row r="1825" spans="1:8" ht="18" hidden="1" customHeight="1" outlineLevel="1">
      <c r="A1825" s="3" t="s">
        <v>270</v>
      </c>
      <c r="B1825" s="148"/>
      <c r="C1825" s="149">
        <v>1</v>
      </c>
      <c r="D1825" s="149">
        <v>0</v>
      </c>
      <c r="E1825" s="149">
        <v>0</v>
      </c>
      <c r="F1825" s="150">
        <v>0</v>
      </c>
      <c r="G1825" s="150">
        <v>0</v>
      </c>
      <c r="H1825" s="151">
        <v>0</v>
      </c>
    </row>
    <row r="1826" spans="1:8" ht="18" hidden="1" customHeight="1" outlineLevel="1">
      <c r="A1826" s="3" t="s">
        <v>208</v>
      </c>
      <c r="B1826" s="148"/>
      <c r="C1826" s="149">
        <v>1</v>
      </c>
      <c r="D1826" s="149">
        <v>0</v>
      </c>
      <c r="E1826" s="149">
        <v>0</v>
      </c>
      <c r="F1826" s="150">
        <v>0</v>
      </c>
      <c r="G1826" s="150">
        <v>0</v>
      </c>
      <c r="H1826" s="151">
        <v>0</v>
      </c>
    </row>
    <row r="1827" spans="1:8" ht="18" hidden="1" customHeight="1" outlineLevel="1">
      <c r="A1827" s="3" t="s">
        <v>209</v>
      </c>
      <c r="B1827" s="148"/>
      <c r="C1827" s="149">
        <v>0</v>
      </c>
      <c r="D1827" s="149">
        <v>0</v>
      </c>
      <c r="E1827" s="149">
        <v>0</v>
      </c>
      <c r="F1827" s="150">
        <v>0</v>
      </c>
      <c r="G1827" s="150">
        <v>0</v>
      </c>
      <c r="H1827" s="151">
        <v>0</v>
      </c>
    </row>
    <row r="1828" spans="1:8" ht="18" hidden="1" customHeight="1" outlineLevel="1">
      <c r="A1828" s="3" t="s">
        <v>454</v>
      </c>
      <c r="B1828" s="148"/>
      <c r="C1828" s="149">
        <v>0</v>
      </c>
      <c r="D1828" s="149">
        <v>0</v>
      </c>
      <c r="E1828" s="149">
        <v>0</v>
      </c>
      <c r="F1828" s="150">
        <v>0</v>
      </c>
      <c r="G1828" s="150">
        <v>0</v>
      </c>
      <c r="H1828" s="151">
        <v>0</v>
      </c>
    </row>
    <row r="1829" spans="1:8" ht="18" hidden="1" customHeight="1" outlineLevel="1">
      <c r="A1829" s="3" t="s">
        <v>211</v>
      </c>
      <c r="B1829" s="148"/>
      <c r="C1829" s="149">
        <v>0</v>
      </c>
      <c r="D1829" s="149">
        <v>0</v>
      </c>
      <c r="E1829" s="149">
        <v>0</v>
      </c>
      <c r="F1829" s="150">
        <v>0</v>
      </c>
      <c r="G1829" s="150">
        <v>0</v>
      </c>
      <c r="H1829" s="151">
        <v>0</v>
      </c>
    </row>
    <row r="1830" spans="1:8" ht="18" hidden="1" customHeight="1" outlineLevel="1">
      <c r="A1830" s="3" t="s">
        <v>212</v>
      </c>
      <c r="B1830" s="148"/>
      <c r="C1830" s="149">
        <v>0</v>
      </c>
      <c r="D1830" s="149">
        <v>0</v>
      </c>
      <c r="E1830" s="149">
        <v>0</v>
      </c>
      <c r="F1830" s="150">
        <v>0</v>
      </c>
      <c r="G1830" s="150">
        <v>0</v>
      </c>
      <c r="H1830" s="151">
        <v>0</v>
      </c>
    </row>
    <row r="1831" spans="1:8" ht="18" hidden="1" customHeight="1" outlineLevel="1">
      <c r="A1831" s="3" t="s">
        <v>213</v>
      </c>
      <c r="B1831" s="148"/>
      <c r="C1831" s="149">
        <v>0</v>
      </c>
      <c r="D1831" s="149">
        <v>0</v>
      </c>
      <c r="E1831" s="149">
        <v>0</v>
      </c>
      <c r="F1831" s="150">
        <v>0</v>
      </c>
      <c r="G1831" s="150">
        <v>0</v>
      </c>
      <c r="H1831" s="151">
        <v>0</v>
      </c>
    </row>
    <row r="1832" spans="1:8" ht="18" hidden="1" customHeight="1" outlineLevel="1">
      <c r="A1832" s="3" t="s">
        <v>214</v>
      </c>
      <c r="B1832" s="148"/>
      <c r="C1832" s="149">
        <v>0</v>
      </c>
      <c r="D1832" s="149">
        <v>0</v>
      </c>
      <c r="E1832" s="149">
        <v>0</v>
      </c>
      <c r="F1832" s="150">
        <v>0</v>
      </c>
      <c r="G1832" s="150">
        <v>0</v>
      </c>
      <c r="H1832" s="151">
        <v>0</v>
      </c>
    </row>
    <row r="1833" spans="1:8" ht="18" hidden="1" customHeight="1" outlineLevel="1">
      <c r="A1833" s="3" t="s">
        <v>269</v>
      </c>
      <c r="B1833" s="148"/>
      <c r="C1833" s="149">
        <v>0</v>
      </c>
      <c r="D1833" s="149">
        <v>0</v>
      </c>
      <c r="E1833" s="149">
        <v>0</v>
      </c>
      <c r="F1833" s="150">
        <v>0</v>
      </c>
      <c r="G1833" s="150">
        <v>0</v>
      </c>
      <c r="H1833" s="151">
        <v>0</v>
      </c>
    </row>
    <row r="1834" spans="1:8" ht="18" hidden="1" customHeight="1" outlineLevel="1">
      <c r="A1834" s="3" t="s">
        <v>455</v>
      </c>
      <c r="B1834" s="148"/>
      <c r="C1834" s="149">
        <v>0</v>
      </c>
      <c r="D1834" s="149">
        <v>0</v>
      </c>
      <c r="E1834" s="149">
        <v>0</v>
      </c>
      <c r="F1834" s="150">
        <v>0</v>
      </c>
      <c r="G1834" s="150">
        <v>0</v>
      </c>
      <c r="H1834" s="151">
        <v>0</v>
      </c>
    </row>
    <row r="1835" spans="1:8" ht="18" hidden="1" customHeight="1" outlineLevel="1">
      <c r="A1835" s="3" t="s">
        <v>217</v>
      </c>
      <c r="B1835" s="148"/>
      <c r="C1835" s="149">
        <v>0</v>
      </c>
      <c r="D1835" s="149">
        <v>0</v>
      </c>
      <c r="E1835" s="149">
        <v>0</v>
      </c>
      <c r="F1835" s="150">
        <v>0</v>
      </c>
      <c r="G1835" s="150">
        <v>0</v>
      </c>
      <c r="H1835" s="151">
        <v>0</v>
      </c>
    </row>
    <row r="1836" spans="1:8" ht="18" hidden="1" customHeight="1" outlineLevel="1">
      <c r="A1836" s="3" t="s">
        <v>218</v>
      </c>
      <c r="B1836" s="148"/>
      <c r="C1836" s="149">
        <v>0</v>
      </c>
      <c r="D1836" s="149">
        <v>0</v>
      </c>
      <c r="E1836" s="149">
        <v>0</v>
      </c>
      <c r="F1836" s="150">
        <v>0</v>
      </c>
      <c r="G1836" s="150">
        <v>0</v>
      </c>
      <c r="H1836" s="151">
        <v>0</v>
      </c>
    </row>
    <row r="1837" spans="1:8" ht="18" hidden="1" customHeight="1" outlineLevel="1">
      <c r="A1837" s="3" t="s">
        <v>219</v>
      </c>
      <c r="B1837" s="148"/>
      <c r="C1837" s="149">
        <v>0</v>
      </c>
      <c r="D1837" s="149">
        <v>0</v>
      </c>
      <c r="E1837" s="149">
        <v>0</v>
      </c>
      <c r="F1837" s="150">
        <v>0</v>
      </c>
      <c r="G1837" s="150">
        <v>0</v>
      </c>
      <c r="H1837" s="151">
        <v>0</v>
      </c>
    </row>
    <row r="1838" spans="1:8" ht="18" hidden="1" customHeight="1" outlineLevel="1">
      <c r="A1838" s="3" t="s">
        <v>220</v>
      </c>
      <c r="B1838" s="148"/>
      <c r="C1838" s="149">
        <v>0</v>
      </c>
      <c r="D1838" s="149">
        <v>0</v>
      </c>
      <c r="E1838" s="149">
        <v>0</v>
      </c>
      <c r="F1838" s="150">
        <v>0</v>
      </c>
      <c r="G1838" s="150">
        <v>0</v>
      </c>
      <c r="H1838" s="151">
        <v>0</v>
      </c>
    </row>
    <row r="1839" spans="1:8" collapsed="1">
      <c r="A1839" s="3"/>
      <c r="B1839" s="148" t="s">
        <v>424</v>
      </c>
      <c r="C1839" s="152">
        <f t="shared" ref="C1839:H1839" si="72">SUM(C1815:C1838)</f>
        <v>3</v>
      </c>
      <c r="D1839" s="152">
        <f t="shared" si="72"/>
        <v>0</v>
      </c>
      <c r="E1839" s="152">
        <f t="shared" si="72"/>
        <v>0</v>
      </c>
      <c r="F1839" s="153">
        <f t="shared" si="72"/>
        <v>-86862.28</v>
      </c>
      <c r="G1839" s="153">
        <f t="shared" si="72"/>
        <v>39357.5</v>
      </c>
      <c r="H1839" s="154">
        <f t="shared" si="72"/>
        <v>0</v>
      </c>
    </row>
    <row r="1840" spans="1:8" ht="18" hidden="1" customHeight="1" outlineLevel="1">
      <c r="A1840" s="3" t="s">
        <v>273</v>
      </c>
      <c r="B1840" s="148"/>
      <c r="C1840" s="149">
        <v>0</v>
      </c>
      <c r="D1840" s="149">
        <v>0</v>
      </c>
      <c r="E1840" s="149">
        <v>0</v>
      </c>
      <c r="F1840" s="150">
        <v>0</v>
      </c>
      <c r="G1840" s="150">
        <v>0</v>
      </c>
      <c r="H1840" s="151">
        <v>0</v>
      </c>
    </row>
    <row r="1841" spans="1:8" ht="18" hidden="1" customHeight="1" outlineLevel="1">
      <c r="A1841" s="3" t="s">
        <v>203</v>
      </c>
      <c r="B1841" s="148"/>
      <c r="C1841" s="149">
        <v>1</v>
      </c>
      <c r="D1841" s="149">
        <v>0</v>
      </c>
      <c r="E1841" s="149">
        <v>0</v>
      </c>
      <c r="F1841" s="150">
        <v>0</v>
      </c>
      <c r="G1841" s="150">
        <v>0</v>
      </c>
      <c r="H1841" s="151">
        <v>0</v>
      </c>
    </row>
    <row r="1842" spans="1:8" ht="18" hidden="1" customHeight="1" outlineLevel="1">
      <c r="A1842" s="3" t="s">
        <v>204</v>
      </c>
      <c r="B1842" s="148"/>
      <c r="C1842" s="149">
        <v>2</v>
      </c>
      <c r="D1842" s="149">
        <v>2</v>
      </c>
      <c r="E1842" s="149">
        <v>0</v>
      </c>
      <c r="F1842" s="150">
        <v>77000</v>
      </c>
      <c r="G1842" s="150">
        <v>43035.57</v>
      </c>
      <c r="H1842" s="151">
        <v>0</v>
      </c>
    </row>
    <row r="1843" spans="1:8" ht="18" hidden="1" customHeight="1" outlineLevel="1">
      <c r="A1843" s="3" t="s">
        <v>267</v>
      </c>
      <c r="B1843" s="148"/>
      <c r="C1843" s="149">
        <v>0</v>
      </c>
      <c r="D1843" s="149">
        <v>0</v>
      </c>
      <c r="E1843" s="149">
        <v>0</v>
      </c>
      <c r="F1843" s="150">
        <v>0</v>
      </c>
      <c r="G1843" s="150">
        <v>0</v>
      </c>
      <c r="H1843" s="151">
        <v>0</v>
      </c>
    </row>
    <row r="1844" spans="1:8" ht="18" hidden="1" customHeight="1" outlineLevel="1">
      <c r="A1844" s="3" t="s">
        <v>274</v>
      </c>
      <c r="B1844" s="148"/>
      <c r="C1844" s="149">
        <v>0</v>
      </c>
      <c r="D1844" s="149">
        <v>0</v>
      </c>
      <c r="E1844" s="149">
        <v>0</v>
      </c>
      <c r="F1844" s="150">
        <v>0</v>
      </c>
      <c r="G1844" s="150">
        <v>0</v>
      </c>
      <c r="H1844" s="151">
        <v>0</v>
      </c>
    </row>
    <row r="1845" spans="1:8" ht="18" hidden="1" customHeight="1" outlineLevel="1">
      <c r="A1845" s="3" t="s">
        <v>275</v>
      </c>
      <c r="B1845" s="148"/>
      <c r="C1845" s="149">
        <v>0</v>
      </c>
      <c r="D1845" s="149">
        <v>0</v>
      </c>
      <c r="E1845" s="149">
        <v>0</v>
      </c>
      <c r="F1845" s="150">
        <v>0</v>
      </c>
      <c r="G1845" s="150">
        <v>0</v>
      </c>
      <c r="H1845" s="151">
        <v>0</v>
      </c>
    </row>
    <row r="1846" spans="1:8" ht="18" hidden="1" customHeight="1" outlineLevel="1">
      <c r="A1846" s="3" t="s">
        <v>205</v>
      </c>
      <c r="B1846" s="148"/>
      <c r="C1846" s="149">
        <v>0</v>
      </c>
      <c r="D1846" s="149">
        <v>0</v>
      </c>
      <c r="E1846" s="149">
        <v>0</v>
      </c>
      <c r="F1846" s="150">
        <v>0</v>
      </c>
      <c r="G1846" s="150">
        <v>0</v>
      </c>
      <c r="H1846" s="151">
        <v>0</v>
      </c>
    </row>
    <row r="1847" spans="1:8" ht="18" hidden="1" customHeight="1" outlineLevel="1">
      <c r="A1847" s="3" t="s">
        <v>206</v>
      </c>
      <c r="B1847" s="148"/>
      <c r="C1847" s="149">
        <v>0</v>
      </c>
      <c r="D1847" s="149">
        <v>1</v>
      </c>
      <c r="E1847" s="149">
        <v>0</v>
      </c>
      <c r="F1847" s="150">
        <v>-561</v>
      </c>
      <c r="G1847" s="150">
        <v>0</v>
      </c>
      <c r="H1847" s="151">
        <v>0</v>
      </c>
    </row>
    <row r="1848" spans="1:8" ht="18" hidden="1" customHeight="1" outlineLevel="1">
      <c r="A1848" s="3" t="s">
        <v>268</v>
      </c>
      <c r="B1848" s="148"/>
      <c r="C1848" s="149">
        <v>1</v>
      </c>
      <c r="D1848" s="149">
        <v>1</v>
      </c>
      <c r="E1848" s="149">
        <v>0</v>
      </c>
      <c r="F1848" s="150">
        <v>0</v>
      </c>
      <c r="G1848" s="150">
        <v>500</v>
      </c>
      <c r="H1848" s="151">
        <v>0</v>
      </c>
    </row>
    <row r="1849" spans="1:8" ht="18" hidden="1" customHeight="1" outlineLevel="1">
      <c r="A1849" s="3" t="s">
        <v>207</v>
      </c>
      <c r="B1849" s="148"/>
      <c r="C1849" s="149">
        <v>1</v>
      </c>
      <c r="D1849" s="149">
        <v>7</v>
      </c>
      <c r="E1849" s="149">
        <v>0</v>
      </c>
      <c r="F1849" s="150">
        <v>0</v>
      </c>
      <c r="G1849" s="150">
        <v>0</v>
      </c>
      <c r="H1849" s="151">
        <v>0</v>
      </c>
    </row>
    <row r="1850" spans="1:8" ht="18" hidden="1" customHeight="1" outlineLevel="1">
      <c r="A1850" s="3" t="s">
        <v>270</v>
      </c>
      <c r="B1850" s="148"/>
      <c r="C1850" s="149">
        <v>6</v>
      </c>
      <c r="D1850" s="149">
        <v>3</v>
      </c>
      <c r="E1850" s="149">
        <v>0</v>
      </c>
      <c r="F1850" s="150">
        <v>15620.46</v>
      </c>
      <c r="G1850" s="150">
        <v>34</v>
      </c>
      <c r="H1850" s="151">
        <v>0</v>
      </c>
    </row>
    <row r="1851" spans="1:8" ht="18" hidden="1" customHeight="1" outlineLevel="1">
      <c r="A1851" s="3" t="s">
        <v>208</v>
      </c>
      <c r="B1851" s="148"/>
      <c r="C1851" s="149">
        <v>236</v>
      </c>
      <c r="D1851" s="149">
        <v>71</v>
      </c>
      <c r="E1851" s="149">
        <v>0</v>
      </c>
      <c r="F1851" s="150">
        <v>161624</v>
      </c>
      <c r="G1851" s="150">
        <v>88835</v>
      </c>
      <c r="H1851" s="151">
        <v>0</v>
      </c>
    </row>
    <row r="1852" spans="1:8" ht="18" hidden="1" customHeight="1" outlineLevel="1">
      <c r="A1852" s="3" t="s">
        <v>209</v>
      </c>
      <c r="B1852" s="148"/>
      <c r="C1852" s="149">
        <v>0</v>
      </c>
      <c r="D1852" s="149">
        <v>0</v>
      </c>
      <c r="E1852" s="149">
        <v>0</v>
      </c>
      <c r="F1852" s="150">
        <v>0</v>
      </c>
      <c r="G1852" s="150">
        <v>0</v>
      </c>
      <c r="H1852" s="151">
        <v>0</v>
      </c>
    </row>
    <row r="1853" spans="1:8" ht="18" hidden="1" customHeight="1" outlineLevel="1">
      <c r="A1853" s="3" t="s">
        <v>454</v>
      </c>
      <c r="B1853" s="148"/>
      <c r="C1853" s="149">
        <v>1</v>
      </c>
      <c r="D1853" s="149">
        <v>0</v>
      </c>
      <c r="E1853" s="149">
        <v>1</v>
      </c>
      <c r="F1853" s="150">
        <v>0</v>
      </c>
      <c r="G1853" s="150">
        <v>0</v>
      </c>
      <c r="H1853" s="151">
        <v>0</v>
      </c>
    </row>
    <row r="1854" spans="1:8" ht="18" hidden="1" customHeight="1" outlineLevel="1">
      <c r="A1854" s="3" t="s">
        <v>211</v>
      </c>
      <c r="B1854" s="148"/>
      <c r="C1854" s="149">
        <v>0</v>
      </c>
      <c r="D1854" s="149">
        <v>0</v>
      </c>
      <c r="E1854" s="149">
        <v>0</v>
      </c>
      <c r="F1854" s="150">
        <v>0</v>
      </c>
      <c r="G1854" s="150">
        <v>0</v>
      </c>
      <c r="H1854" s="151">
        <v>0</v>
      </c>
    </row>
    <row r="1855" spans="1:8" ht="18" hidden="1" customHeight="1" outlineLevel="1">
      <c r="A1855" s="3" t="s">
        <v>212</v>
      </c>
      <c r="B1855" s="148"/>
      <c r="C1855" s="149">
        <v>0</v>
      </c>
      <c r="D1855" s="149">
        <v>0</v>
      </c>
      <c r="E1855" s="149">
        <v>0</v>
      </c>
      <c r="F1855" s="150">
        <v>0</v>
      </c>
      <c r="G1855" s="150">
        <v>0</v>
      </c>
      <c r="H1855" s="151">
        <v>0</v>
      </c>
    </row>
    <row r="1856" spans="1:8" ht="18" hidden="1" customHeight="1" outlineLevel="1">
      <c r="A1856" s="3" t="s">
        <v>213</v>
      </c>
      <c r="B1856" s="148"/>
      <c r="C1856" s="149">
        <v>0</v>
      </c>
      <c r="D1856" s="149">
        <v>0</v>
      </c>
      <c r="E1856" s="149">
        <v>0</v>
      </c>
      <c r="F1856" s="150">
        <v>0</v>
      </c>
      <c r="G1856" s="150">
        <v>0</v>
      </c>
      <c r="H1856" s="151">
        <v>0</v>
      </c>
    </row>
    <row r="1857" spans="1:8" ht="18" hidden="1" customHeight="1" outlineLevel="1">
      <c r="A1857" s="3" t="s">
        <v>214</v>
      </c>
      <c r="B1857" s="148"/>
      <c r="C1857" s="149">
        <v>3</v>
      </c>
      <c r="D1857" s="149">
        <v>0</v>
      </c>
      <c r="E1857" s="149">
        <v>0</v>
      </c>
      <c r="F1857" s="150">
        <v>0</v>
      </c>
      <c r="G1857" s="150">
        <v>0</v>
      </c>
      <c r="H1857" s="151">
        <v>0</v>
      </c>
    </row>
    <row r="1858" spans="1:8" ht="18" hidden="1" customHeight="1" outlineLevel="1">
      <c r="A1858" s="3" t="s">
        <v>269</v>
      </c>
      <c r="B1858" s="148"/>
      <c r="C1858" s="149">
        <v>0</v>
      </c>
      <c r="D1858" s="149">
        <v>0</v>
      </c>
      <c r="E1858" s="149">
        <v>0</v>
      </c>
      <c r="F1858" s="150">
        <v>0</v>
      </c>
      <c r="G1858" s="150">
        <v>0</v>
      </c>
      <c r="H1858" s="151">
        <v>0</v>
      </c>
    </row>
    <row r="1859" spans="1:8" ht="18" hidden="1" customHeight="1" outlineLevel="1">
      <c r="A1859" s="3" t="s">
        <v>455</v>
      </c>
      <c r="B1859" s="148"/>
      <c r="C1859" s="149">
        <v>0</v>
      </c>
      <c r="D1859" s="149">
        <v>0</v>
      </c>
      <c r="E1859" s="149">
        <v>0</v>
      </c>
      <c r="F1859" s="150">
        <v>0</v>
      </c>
      <c r="G1859" s="150">
        <v>0</v>
      </c>
      <c r="H1859" s="151">
        <v>0</v>
      </c>
    </row>
    <row r="1860" spans="1:8" ht="18" hidden="1" customHeight="1" outlineLevel="1">
      <c r="A1860" s="3" t="s">
        <v>217</v>
      </c>
      <c r="B1860" s="148"/>
      <c r="C1860" s="149">
        <v>0</v>
      </c>
      <c r="D1860" s="149">
        <v>3</v>
      </c>
      <c r="E1860" s="149">
        <v>0</v>
      </c>
      <c r="F1860" s="150">
        <v>-24676</v>
      </c>
      <c r="G1860" s="150">
        <v>-4786</v>
      </c>
      <c r="H1860" s="151">
        <v>5484</v>
      </c>
    </row>
    <row r="1861" spans="1:8" ht="18" hidden="1" customHeight="1" outlineLevel="1">
      <c r="A1861" s="3" t="s">
        <v>218</v>
      </c>
      <c r="B1861" s="148"/>
      <c r="C1861" s="149">
        <v>7</v>
      </c>
      <c r="D1861" s="149">
        <v>0</v>
      </c>
      <c r="E1861" s="149">
        <v>0</v>
      </c>
      <c r="F1861" s="150">
        <v>0</v>
      </c>
      <c r="G1861" s="150">
        <v>4577</v>
      </c>
      <c r="H1861" s="151">
        <v>0</v>
      </c>
    </row>
    <row r="1862" spans="1:8" ht="18" hidden="1" customHeight="1" outlineLevel="1">
      <c r="A1862" s="3" t="s">
        <v>219</v>
      </c>
      <c r="B1862" s="148"/>
      <c r="C1862" s="149">
        <v>7</v>
      </c>
      <c r="D1862" s="149">
        <v>0</v>
      </c>
      <c r="E1862" s="149">
        <v>0</v>
      </c>
      <c r="F1862" s="150">
        <v>0</v>
      </c>
      <c r="G1862" s="150">
        <v>2186.61</v>
      </c>
      <c r="H1862" s="151">
        <v>0</v>
      </c>
    </row>
    <row r="1863" spans="1:8" ht="18" hidden="1" customHeight="1" outlineLevel="1">
      <c r="A1863" s="3" t="s">
        <v>220</v>
      </c>
      <c r="B1863" s="148"/>
      <c r="C1863" s="149">
        <v>0</v>
      </c>
      <c r="D1863" s="149">
        <v>0</v>
      </c>
      <c r="E1863" s="149">
        <v>0</v>
      </c>
      <c r="F1863" s="150">
        <v>0</v>
      </c>
      <c r="G1863" s="150">
        <v>0</v>
      </c>
      <c r="H1863" s="151">
        <v>0</v>
      </c>
    </row>
    <row r="1864" spans="1:8" ht="18" customHeight="1" collapsed="1">
      <c r="A1864" s="3"/>
      <c r="B1864" s="148" t="s">
        <v>425</v>
      </c>
      <c r="C1864" s="152">
        <f t="shared" ref="C1864:H1864" si="73">SUM(C1840:C1863)</f>
        <v>265</v>
      </c>
      <c r="D1864" s="152">
        <f t="shared" si="73"/>
        <v>88</v>
      </c>
      <c r="E1864" s="152">
        <f t="shared" si="73"/>
        <v>1</v>
      </c>
      <c r="F1864" s="153">
        <f t="shared" si="73"/>
        <v>229007.46</v>
      </c>
      <c r="G1864" s="153">
        <f t="shared" si="73"/>
        <v>134382.18</v>
      </c>
      <c r="H1864" s="154">
        <f t="shared" si="73"/>
        <v>5484</v>
      </c>
    </row>
    <row r="1865" spans="1:8" ht="18" hidden="1" customHeight="1" outlineLevel="1">
      <c r="A1865" s="3" t="s">
        <v>273</v>
      </c>
      <c r="B1865" s="148"/>
      <c r="C1865" s="149">
        <v>0</v>
      </c>
      <c r="D1865" s="149">
        <v>0</v>
      </c>
      <c r="E1865" s="149">
        <v>0</v>
      </c>
      <c r="F1865" s="150">
        <v>0</v>
      </c>
      <c r="G1865" s="150">
        <v>0</v>
      </c>
      <c r="H1865" s="151">
        <v>0</v>
      </c>
    </row>
    <row r="1866" spans="1:8" ht="18" hidden="1" customHeight="1" outlineLevel="1">
      <c r="A1866" s="3" t="s">
        <v>203</v>
      </c>
      <c r="B1866" s="148"/>
      <c r="C1866" s="149">
        <v>3</v>
      </c>
      <c r="D1866" s="149">
        <v>5</v>
      </c>
      <c r="E1866" s="149">
        <v>0</v>
      </c>
      <c r="F1866" s="150">
        <v>15750</v>
      </c>
      <c r="G1866" s="150">
        <v>2200.06</v>
      </c>
      <c r="H1866" s="151">
        <v>0</v>
      </c>
    </row>
    <row r="1867" spans="1:8" ht="18" hidden="1" customHeight="1" outlineLevel="1">
      <c r="A1867" s="3" t="s">
        <v>204</v>
      </c>
      <c r="B1867" s="148"/>
      <c r="C1867" s="149">
        <v>0</v>
      </c>
      <c r="D1867" s="149">
        <v>0</v>
      </c>
      <c r="E1867" s="149">
        <v>0</v>
      </c>
      <c r="F1867" s="150">
        <v>0</v>
      </c>
      <c r="G1867" s="150">
        <v>0</v>
      </c>
      <c r="H1867" s="151">
        <v>0</v>
      </c>
    </row>
    <row r="1868" spans="1:8" ht="18" hidden="1" customHeight="1" outlineLevel="1">
      <c r="A1868" s="3" t="s">
        <v>267</v>
      </c>
      <c r="B1868" s="148"/>
      <c r="C1868" s="149">
        <v>0</v>
      </c>
      <c r="D1868" s="149">
        <v>0</v>
      </c>
      <c r="E1868" s="149">
        <v>0</v>
      </c>
      <c r="F1868" s="150">
        <v>0</v>
      </c>
      <c r="G1868" s="150">
        <v>0</v>
      </c>
      <c r="H1868" s="151">
        <v>0</v>
      </c>
    </row>
    <row r="1869" spans="1:8" ht="18" hidden="1" customHeight="1" outlineLevel="1">
      <c r="A1869" s="3" t="s">
        <v>274</v>
      </c>
      <c r="B1869" s="148"/>
      <c r="C1869" s="149">
        <v>0</v>
      </c>
      <c r="D1869" s="149">
        <v>0</v>
      </c>
      <c r="E1869" s="149">
        <v>0</v>
      </c>
      <c r="F1869" s="150">
        <v>0</v>
      </c>
      <c r="G1869" s="150">
        <v>0</v>
      </c>
      <c r="H1869" s="151">
        <v>0</v>
      </c>
    </row>
    <row r="1870" spans="1:8" ht="18" hidden="1" customHeight="1" outlineLevel="1">
      <c r="A1870" s="3" t="s">
        <v>275</v>
      </c>
      <c r="B1870" s="148"/>
      <c r="C1870" s="149">
        <v>0</v>
      </c>
      <c r="D1870" s="149">
        <v>0</v>
      </c>
      <c r="E1870" s="149">
        <v>0</v>
      </c>
      <c r="F1870" s="150">
        <v>0</v>
      </c>
      <c r="G1870" s="150">
        <v>0</v>
      </c>
      <c r="H1870" s="151">
        <v>0</v>
      </c>
    </row>
    <row r="1871" spans="1:8" ht="18" hidden="1" customHeight="1" outlineLevel="1">
      <c r="A1871" s="3" t="s">
        <v>205</v>
      </c>
      <c r="B1871" s="148"/>
      <c r="C1871" s="149">
        <v>0</v>
      </c>
      <c r="D1871" s="149">
        <v>0</v>
      </c>
      <c r="E1871" s="149">
        <v>0</v>
      </c>
      <c r="F1871" s="150">
        <v>0</v>
      </c>
      <c r="G1871" s="150">
        <v>0</v>
      </c>
      <c r="H1871" s="151">
        <v>0</v>
      </c>
    </row>
    <row r="1872" spans="1:8" ht="18" hidden="1" customHeight="1" outlineLevel="1">
      <c r="A1872" s="3" t="s">
        <v>206</v>
      </c>
      <c r="B1872" s="148"/>
      <c r="C1872" s="149">
        <v>0</v>
      </c>
      <c r="D1872" s="149">
        <v>2</v>
      </c>
      <c r="E1872" s="149">
        <v>0</v>
      </c>
      <c r="F1872" s="150">
        <v>-3500</v>
      </c>
      <c r="G1872" s="150">
        <v>1750</v>
      </c>
      <c r="H1872" s="151">
        <v>0</v>
      </c>
    </row>
    <row r="1873" spans="1:8" ht="18" hidden="1" customHeight="1" outlineLevel="1">
      <c r="A1873" s="3" t="s">
        <v>268</v>
      </c>
      <c r="B1873" s="148"/>
      <c r="C1873" s="149">
        <v>0</v>
      </c>
      <c r="D1873" s="149">
        <v>0</v>
      </c>
      <c r="E1873" s="149">
        <v>0</v>
      </c>
      <c r="F1873" s="150">
        <v>0</v>
      </c>
      <c r="G1873" s="150">
        <v>0</v>
      </c>
      <c r="H1873" s="151">
        <v>0</v>
      </c>
    </row>
    <row r="1874" spans="1:8" ht="18" hidden="1" customHeight="1" outlineLevel="1">
      <c r="A1874" s="3" t="s">
        <v>207</v>
      </c>
      <c r="B1874" s="148"/>
      <c r="C1874" s="149">
        <v>5</v>
      </c>
      <c r="D1874" s="149">
        <v>8</v>
      </c>
      <c r="E1874" s="149">
        <v>0</v>
      </c>
      <c r="F1874" s="150">
        <v>-29415.47</v>
      </c>
      <c r="G1874" s="150">
        <v>2500.06</v>
      </c>
      <c r="H1874" s="151">
        <v>0</v>
      </c>
    </row>
    <row r="1875" spans="1:8" ht="18" hidden="1" customHeight="1" outlineLevel="1">
      <c r="A1875" s="3" t="s">
        <v>270</v>
      </c>
      <c r="B1875" s="148"/>
      <c r="C1875" s="149">
        <v>7</v>
      </c>
      <c r="D1875" s="149">
        <v>5</v>
      </c>
      <c r="E1875" s="149">
        <v>0</v>
      </c>
      <c r="F1875" s="150">
        <v>50422.319999999978</v>
      </c>
      <c r="G1875" s="150">
        <v>10000</v>
      </c>
      <c r="H1875" s="151">
        <v>0</v>
      </c>
    </row>
    <row r="1876" spans="1:8" ht="18" hidden="1" customHeight="1" outlineLevel="1">
      <c r="A1876" s="3" t="s">
        <v>208</v>
      </c>
      <c r="B1876" s="148"/>
      <c r="C1876" s="149">
        <v>43</v>
      </c>
      <c r="D1876" s="149">
        <v>28</v>
      </c>
      <c r="E1876" s="149">
        <v>1</v>
      </c>
      <c r="F1876" s="150">
        <v>383579</v>
      </c>
      <c r="G1876" s="150">
        <v>15729</v>
      </c>
      <c r="H1876" s="151">
        <v>0</v>
      </c>
    </row>
    <row r="1877" spans="1:8" ht="18" hidden="1" customHeight="1" outlineLevel="1">
      <c r="A1877" s="3" t="s">
        <v>209</v>
      </c>
      <c r="B1877" s="148"/>
      <c r="C1877" s="149">
        <v>0</v>
      </c>
      <c r="D1877" s="149">
        <v>0</v>
      </c>
      <c r="E1877" s="149">
        <v>0</v>
      </c>
      <c r="F1877" s="150">
        <v>0</v>
      </c>
      <c r="G1877" s="150">
        <v>0</v>
      </c>
      <c r="H1877" s="151">
        <v>0</v>
      </c>
    </row>
    <row r="1878" spans="1:8" ht="18" hidden="1" customHeight="1" outlineLevel="1">
      <c r="A1878" s="3" t="s">
        <v>454</v>
      </c>
      <c r="B1878" s="148"/>
      <c r="C1878" s="149">
        <v>0</v>
      </c>
      <c r="D1878" s="149">
        <v>0</v>
      </c>
      <c r="E1878" s="149">
        <v>0</v>
      </c>
      <c r="F1878" s="150">
        <v>0</v>
      </c>
      <c r="G1878" s="150">
        <v>0</v>
      </c>
      <c r="H1878" s="151">
        <v>0</v>
      </c>
    </row>
    <row r="1879" spans="1:8" ht="18" hidden="1" customHeight="1" outlineLevel="1">
      <c r="A1879" s="3" t="s">
        <v>211</v>
      </c>
      <c r="B1879" s="148"/>
      <c r="C1879" s="149">
        <v>0</v>
      </c>
      <c r="D1879" s="149">
        <v>0</v>
      </c>
      <c r="E1879" s="149">
        <v>0</v>
      </c>
      <c r="F1879" s="150">
        <v>0</v>
      </c>
      <c r="G1879" s="150">
        <v>0</v>
      </c>
      <c r="H1879" s="151">
        <v>0</v>
      </c>
    </row>
    <row r="1880" spans="1:8" ht="18" hidden="1" customHeight="1" outlineLevel="1">
      <c r="A1880" s="3" t="s">
        <v>212</v>
      </c>
      <c r="B1880" s="148"/>
      <c r="C1880" s="149">
        <v>0</v>
      </c>
      <c r="D1880" s="149">
        <v>0</v>
      </c>
      <c r="E1880" s="149">
        <v>0</v>
      </c>
      <c r="F1880" s="150">
        <v>0</v>
      </c>
      <c r="G1880" s="150">
        <v>0</v>
      </c>
      <c r="H1880" s="151">
        <v>0</v>
      </c>
    </row>
    <row r="1881" spans="1:8" ht="18" hidden="1" customHeight="1" outlineLevel="1">
      <c r="A1881" s="3" t="s">
        <v>213</v>
      </c>
      <c r="B1881" s="148"/>
      <c r="C1881" s="149">
        <v>1</v>
      </c>
      <c r="D1881" s="149">
        <v>2</v>
      </c>
      <c r="E1881" s="149">
        <v>0</v>
      </c>
      <c r="F1881" s="150">
        <v>-32493</v>
      </c>
      <c r="G1881" s="150">
        <v>-2021</v>
      </c>
      <c r="H1881" s="151">
        <v>-33283</v>
      </c>
    </row>
    <row r="1882" spans="1:8" ht="18" hidden="1" customHeight="1" outlineLevel="1">
      <c r="A1882" s="3" t="s">
        <v>214</v>
      </c>
      <c r="B1882" s="148"/>
      <c r="C1882" s="149">
        <v>0</v>
      </c>
      <c r="D1882" s="149">
        <v>0</v>
      </c>
      <c r="E1882" s="149">
        <v>0</v>
      </c>
      <c r="F1882" s="150">
        <v>0</v>
      </c>
      <c r="G1882" s="150">
        <v>0</v>
      </c>
      <c r="H1882" s="151">
        <v>0</v>
      </c>
    </row>
    <row r="1883" spans="1:8" ht="18" hidden="1" customHeight="1" outlineLevel="1">
      <c r="A1883" s="3" t="s">
        <v>269</v>
      </c>
      <c r="B1883" s="148"/>
      <c r="C1883" s="149">
        <v>0</v>
      </c>
      <c r="D1883" s="149">
        <v>0</v>
      </c>
      <c r="E1883" s="149">
        <v>0</v>
      </c>
      <c r="F1883" s="150">
        <v>0</v>
      </c>
      <c r="G1883" s="150">
        <v>0</v>
      </c>
      <c r="H1883" s="151">
        <v>0</v>
      </c>
    </row>
    <row r="1884" spans="1:8" ht="18" hidden="1" customHeight="1" outlineLevel="1">
      <c r="A1884" s="3" t="s">
        <v>455</v>
      </c>
      <c r="B1884" s="148"/>
      <c r="C1884" s="149">
        <v>0</v>
      </c>
      <c r="D1884" s="149">
        <v>0</v>
      </c>
      <c r="E1884" s="149">
        <v>0</v>
      </c>
      <c r="F1884" s="150">
        <v>0</v>
      </c>
      <c r="G1884" s="150">
        <v>0</v>
      </c>
      <c r="H1884" s="151">
        <v>0</v>
      </c>
    </row>
    <row r="1885" spans="1:8" ht="18" hidden="1" customHeight="1" outlineLevel="1">
      <c r="A1885" s="3" t="s">
        <v>217</v>
      </c>
      <c r="B1885" s="148"/>
      <c r="C1885" s="149">
        <v>2</v>
      </c>
      <c r="D1885" s="149">
        <v>3</v>
      </c>
      <c r="E1885" s="149">
        <v>1</v>
      </c>
      <c r="F1885" s="150">
        <v>-351206</v>
      </c>
      <c r="G1885" s="150">
        <v>-68110</v>
      </c>
      <c r="H1885" s="151">
        <v>232677</v>
      </c>
    </row>
    <row r="1886" spans="1:8" ht="18" hidden="1" customHeight="1" outlineLevel="1">
      <c r="A1886" s="3" t="s">
        <v>218</v>
      </c>
      <c r="B1886" s="148"/>
      <c r="C1886" s="149">
        <v>1</v>
      </c>
      <c r="D1886" s="149">
        <v>0</v>
      </c>
      <c r="E1886" s="149">
        <v>0</v>
      </c>
      <c r="F1886" s="150">
        <v>0</v>
      </c>
      <c r="G1886" s="150">
        <v>0</v>
      </c>
      <c r="H1886" s="151">
        <v>0</v>
      </c>
    </row>
    <row r="1887" spans="1:8" ht="18" hidden="1" customHeight="1" outlineLevel="1">
      <c r="A1887" s="3" t="s">
        <v>219</v>
      </c>
      <c r="B1887" s="148"/>
      <c r="C1887" s="149">
        <v>1</v>
      </c>
      <c r="D1887" s="149">
        <v>0</v>
      </c>
      <c r="E1887" s="149">
        <v>0</v>
      </c>
      <c r="F1887" s="150">
        <v>0</v>
      </c>
      <c r="G1887" s="150">
        <v>6317.67</v>
      </c>
      <c r="H1887" s="151">
        <v>0</v>
      </c>
    </row>
    <row r="1888" spans="1:8" ht="18" hidden="1" customHeight="1" outlineLevel="1">
      <c r="A1888" s="3" t="s">
        <v>220</v>
      </c>
      <c r="B1888" s="148"/>
      <c r="C1888" s="149">
        <v>4</v>
      </c>
      <c r="D1888" s="149">
        <v>4</v>
      </c>
      <c r="E1888" s="149">
        <v>0</v>
      </c>
      <c r="F1888" s="150">
        <v>19430</v>
      </c>
      <c r="G1888" s="150">
        <v>5070</v>
      </c>
      <c r="H1888" s="151">
        <v>0</v>
      </c>
    </row>
    <row r="1889" spans="1:8" ht="18" customHeight="1" collapsed="1">
      <c r="A1889" s="3"/>
      <c r="B1889" s="148" t="s">
        <v>426</v>
      </c>
      <c r="C1889" s="152">
        <f t="shared" ref="C1889:H1889" si="74">SUM(C1865:C1888)</f>
        <v>67</v>
      </c>
      <c r="D1889" s="152">
        <f t="shared" si="74"/>
        <v>57</v>
      </c>
      <c r="E1889" s="152">
        <f t="shared" si="74"/>
        <v>2</v>
      </c>
      <c r="F1889" s="153">
        <f t="shared" si="74"/>
        <v>52566.849999999977</v>
      </c>
      <c r="G1889" s="153">
        <f t="shared" si="74"/>
        <v>-26564.210000000006</v>
      </c>
      <c r="H1889" s="154">
        <f t="shared" si="74"/>
        <v>199394</v>
      </c>
    </row>
    <row r="1890" spans="1:8" ht="18" hidden="1" customHeight="1" outlineLevel="1">
      <c r="A1890" s="3" t="s">
        <v>273</v>
      </c>
      <c r="B1890" s="148"/>
      <c r="C1890" s="149">
        <v>0</v>
      </c>
      <c r="D1890" s="149">
        <v>0</v>
      </c>
      <c r="E1890" s="149">
        <v>0</v>
      </c>
      <c r="F1890" s="150">
        <v>0</v>
      </c>
      <c r="G1890" s="150">
        <v>0</v>
      </c>
      <c r="H1890" s="151">
        <v>0</v>
      </c>
    </row>
    <row r="1891" spans="1:8" ht="18" hidden="1" customHeight="1" outlineLevel="1">
      <c r="A1891" s="3" t="s">
        <v>203</v>
      </c>
      <c r="B1891" s="148"/>
      <c r="C1891" s="149">
        <v>0</v>
      </c>
      <c r="D1891" s="149">
        <v>0</v>
      </c>
      <c r="E1891" s="149">
        <v>0</v>
      </c>
      <c r="F1891" s="150">
        <v>0</v>
      </c>
      <c r="G1891" s="150">
        <v>0</v>
      </c>
      <c r="H1891" s="151">
        <v>0</v>
      </c>
    </row>
    <row r="1892" spans="1:8" ht="18" hidden="1" customHeight="1" outlineLevel="1">
      <c r="A1892" s="3" t="s">
        <v>204</v>
      </c>
      <c r="B1892" s="148"/>
      <c r="C1892" s="149">
        <v>0</v>
      </c>
      <c r="D1892" s="149">
        <v>0</v>
      </c>
      <c r="E1892" s="149">
        <v>0</v>
      </c>
      <c r="F1892" s="150">
        <v>0</v>
      </c>
      <c r="G1892" s="150">
        <v>0</v>
      </c>
      <c r="H1892" s="151">
        <v>0</v>
      </c>
    </row>
    <row r="1893" spans="1:8" ht="18" hidden="1" customHeight="1" outlineLevel="1">
      <c r="A1893" s="3" t="s">
        <v>267</v>
      </c>
      <c r="B1893" s="148"/>
      <c r="C1893" s="149">
        <v>0</v>
      </c>
      <c r="D1893" s="149">
        <v>0</v>
      </c>
      <c r="E1893" s="149">
        <v>0</v>
      </c>
      <c r="F1893" s="150">
        <v>0</v>
      </c>
      <c r="G1893" s="150">
        <v>0</v>
      </c>
      <c r="H1893" s="151">
        <v>0</v>
      </c>
    </row>
    <row r="1894" spans="1:8" ht="18" hidden="1" customHeight="1" outlineLevel="1">
      <c r="A1894" s="3" t="s">
        <v>274</v>
      </c>
      <c r="B1894" s="148"/>
      <c r="C1894" s="149">
        <v>0</v>
      </c>
      <c r="D1894" s="149">
        <v>0</v>
      </c>
      <c r="E1894" s="149">
        <v>0</v>
      </c>
      <c r="F1894" s="150">
        <v>0</v>
      </c>
      <c r="G1894" s="150">
        <v>0</v>
      </c>
      <c r="H1894" s="151">
        <v>0</v>
      </c>
    </row>
    <row r="1895" spans="1:8" ht="18" hidden="1" customHeight="1" outlineLevel="1">
      <c r="A1895" s="3" t="s">
        <v>275</v>
      </c>
      <c r="B1895" s="148"/>
      <c r="C1895" s="149">
        <v>0</v>
      </c>
      <c r="D1895" s="149">
        <v>0</v>
      </c>
      <c r="E1895" s="149">
        <v>0</v>
      </c>
      <c r="F1895" s="150">
        <v>0</v>
      </c>
      <c r="G1895" s="150">
        <v>0</v>
      </c>
      <c r="H1895" s="151">
        <v>0</v>
      </c>
    </row>
    <row r="1896" spans="1:8" ht="18" hidden="1" customHeight="1" outlineLevel="1">
      <c r="A1896" s="3" t="s">
        <v>205</v>
      </c>
      <c r="B1896" s="148"/>
      <c r="C1896" s="149">
        <v>0</v>
      </c>
      <c r="D1896" s="149">
        <v>0</v>
      </c>
      <c r="E1896" s="149">
        <v>0</v>
      </c>
      <c r="F1896" s="150">
        <v>0</v>
      </c>
      <c r="G1896" s="150">
        <v>0</v>
      </c>
      <c r="H1896" s="151">
        <v>0</v>
      </c>
    </row>
    <row r="1897" spans="1:8" ht="18" hidden="1" customHeight="1" outlineLevel="1">
      <c r="A1897" s="3" t="s">
        <v>206</v>
      </c>
      <c r="B1897" s="148"/>
      <c r="C1897" s="149">
        <v>0</v>
      </c>
      <c r="D1897" s="149">
        <v>1</v>
      </c>
      <c r="E1897" s="149">
        <v>0</v>
      </c>
      <c r="F1897" s="150">
        <v>-104703</v>
      </c>
      <c r="G1897" s="150">
        <v>0</v>
      </c>
      <c r="H1897" s="151">
        <v>0</v>
      </c>
    </row>
    <row r="1898" spans="1:8" ht="18" hidden="1" customHeight="1" outlineLevel="1">
      <c r="A1898" s="3" t="s">
        <v>268</v>
      </c>
      <c r="B1898" s="148"/>
      <c r="C1898" s="149">
        <v>0</v>
      </c>
      <c r="D1898" s="149">
        <v>0</v>
      </c>
      <c r="E1898" s="149">
        <v>0</v>
      </c>
      <c r="F1898" s="150">
        <v>0</v>
      </c>
      <c r="G1898" s="150">
        <v>0</v>
      </c>
      <c r="H1898" s="151">
        <v>0</v>
      </c>
    </row>
    <row r="1899" spans="1:8" ht="18" hidden="1" customHeight="1" outlineLevel="1">
      <c r="A1899" s="3" t="s">
        <v>207</v>
      </c>
      <c r="B1899" s="148"/>
      <c r="C1899" s="149">
        <v>0</v>
      </c>
      <c r="D1899" s="149">
        <v>1</v>
      </c>
      <c r="E1899" s="149">
        <v>0</v>
      </c>
      <c r="F1899" s="150">
        <v>0</v>
      </c>
      <c r="G1899" s="150">
        <v>1720.5</v>
      </c>
      <c r="H1899" s="151">
        <v>0</v>
      </c>
    </row>
    <row r="1900" spans="1:8" ht="18" hidden="1" customHeight="1" outlineLevel="1">
      <c r="A1900" s="3" t="s">
        <v>270</v>
      </c>
      <c r="B1900" s="148"/>
      <c r="C1900" s="149">
        <v>0</v>
      </c>
      <c r="D1900" s="149">
        <v>0</v>
      </c>
      <c r="E1900" s="149">
        <v>0</v>
      </c>
      <c r="F1900" s="150">
        <v>0</v>
      </c>
      <c r="G1900" s="150">
        <v>0</v>
      </c>
      <c r="H1900" s="151">
        <v>0</v>
      </c>
    </row>
    <row r="1901" spans="1:8" ht="18" hidden="1" customHeight="1" outlineLevel="1">
      <c r="A1901" s="3" t="s">
        <v>208</v>
      </c>
      <c r="B1901" s="148"/>
      <c r="C1901" s="149">
        <v>0</v>
      </c>
      <c r="D1901" s="149">
        <v>0</v>
      </c>
      <c r="E1901" s="149">
        <v>0</v>
      </c>
      <c r="F1901" s="150">
        <v>0</v>
      </c>
      <c r="G1901" s="150">
        <v>0</v>
      </c>
      <c r="H1901" s="151">
        <v>0</v>
      </c>
    </row>
    <row r="1902" spans="1:8" ht="18" hidden="1" customHeight="1" outlineLevel="1">
      <c r="A1902" s="3" t="s">
        <v>209</v>
      </c>
      <c r="B1902" s="148"/>
      <c r="C1902" s="149">
        <v>0</v>
      </c>
      <c r="D1902" s="149">
        <v>0</v>
      </c>
      <c r="E1902" s="149">
        <v>0</v>
      </c>
      <c r="F1902" s="150">
        <v>0</v>
      </c>
      <c r="G1902" s="150">
        <v>0</v>
      </c>
      <c r="H1902" s="151">
        <v>0</v>
      </c>
    </row>
    <row r="1903" spans="1:8" ht="18" hidden="1" customHeight="1" outlineLevel="1">
      <c r="A1903" s="3" t="s">
        <v>454</v>
      </c>
      <c r="B1903" s="148"/>
      <c r="C1903" s="149">
        <v>0</v>
      </c>
      <c r="D1903" s="149">
        <v>0</v>
      </c>
      <c r="E1903" s="149">
        <v>0</v>
      </c>
      <c r="F1903" s="150">
        <v>0</v>
      </c>
      <c r="G1903" s="150">
        <v>0</v>
      </c>
      <c r="H1903" s="151">
        <v>0</v>
      </c>
    </row>
    <row r="1904" spans="1:8" ht="18" hidden="1" customHeight="1" outlineLevel="1">
      <c r="A1904" s="3" t="s">
        <v>211</v>
      </c>
      <c r="B1904" s="148"/>
      <c r="C1904" s="149">
        <v>0</v>
      </c>
      <c r="D1904" s="149">
        <v>0</v>
      </c>
      <c r="E1904" s="149">
        <v>0</v>
      </c>
      <c r="F1904" s="150">
        <v>0</v>
      </c>
      <c r="G1904" s="150">
        <v>0</v>
      </c>
      <c r="H1904" s="151">
        <v>0</v>
      </c>
    </row>
    <row r="1905" spans="1:8" ht="18" hidden="1" customHeight="1" outlineLevel="1">
      <c r="A1905" s="3" t="s">
        <v>212</v>
      </c>
      <c r="B1905" s="148"/>
      <c r="C1905" s="149">
        <v>0</v>
      </c>
      <c r="D1905" s="149">
        <v>0</v>
      </c>
      <c r="E1905" s="149">
        <v>0</v>
      </c>
      <c r="F1905" s="150">
        <v>0</v>
      </c>
      <c r="G1905" s="150">
        <v>0</v>
      </c>
      <c r="H1905" s="151">
        <v>0</v>
      </c>
    </row>
    <row r="1906" spans="1:8" ht="18" hidden="1" customHeight="1" outlineLevel="1">
      <c r="A1906" s="3" t="s">
        <v>213</v>
      </c>
      <c r="B1906" s="148"/>
      <c r="C1906" s="149">
        <v>0</v>
      </c>
      <c r="D1906" s="149">
        <v>0</v>
      </c>
      <c r="E1906" s="149">
        <v>0</v>
      </c>
      <c r="F1906" s="150">
        <v>0</v>
      </c>
      <c r="G1906" s="150">
        <v>0</v>
      </c>
      <c r="H1906" s="151">
        <v>0</v>
      </c>
    </row>
    <row r="1907" spans="1:8" ht="18" hidden="1" customHeight="1" outlineLevel="1">
      <c r="A1907" s="3" t="s">
        <v>214</v>
      </c>
      <c r="B1907" s="148"/>
      <c r="C1907" s="149">
        <v>0</v>
      </c>
      <c r="D1907" s="149">
        <v>0</v>
      </c>
      <c r="E1907" s="149">
        <v>0</v>
      </c>
      <c r="F1907" s="150">
        <v>0</v>
      </c>
      <c r="G1907" s="150">
        <v>0</v>
      </c>
      <c r="H1907" s="151">
        <v>0</v>
      </c>
    </row>
    <row r="1908" spans="1:8" ht="18" hidden="1" customHeight="1" outlineLevel="1">
      <c r="A1908" s="3" t="s">
        <v>269</v>
      </c>
      <c r="B1908" s="148"/>
      <c r="C1908" s="149">
        <v>0</v>
      </c>
      <c r="D1908" s="149">
        <v>0</v>
      </c>
      <c r="E1908" s="149">
        <v>0</v>
      </c>
      <c r="F1908" s="150">
        <v>0</v>
      </c>
      <c r="G1908" s="150">
        <v>0</v>
      </c>
      <c r="H1908" s="151">
        <v>0</v>
      </c>
    </row>
    <row r="1909" spans="1:8" ht="18" hidden="1" customHeight="1" outlineLevel="1">
      <c r="A1909" s="3" t="s">
        <v>455</v>
      </c>
      <c r="B1909" s="148"/>
      <c r="C1909" s="149">
        <v>0</v>
      </c>
      <c r="D1909" s="149">
        <v>0</v>
      </c>
      <c r="E1909" s="149">
        <v>0</v>
      </c>
      <c r="F1909" s="150">
        <v>0</v>
      </c>
      <c r="G1909" s="150">
        <v>0</v>
      </c>
      <c r="H1909" s="151">
        <v>0</v>
      </c>
    </row>
    <row r="1910" spans="1:8" ht="18" hidden="1" customHeight="1" outlineLevel="1">
      <c r="A1910" s="3" t="s">
        <v>217</v>
      </c>
      <c r="B1910" s="148"/>
      <c r="C1910" s="149">
        <v>0</v>
      </c>
      <c r="D1910" s="149">
        <v>0</v>
      </c>
      <c r="E1910" s="149">
        <v>0</v>
      </c>
      <c r="F1910" s="150">
        <v>0</v>
      </c>
      <c r="G1910" s="150">
        <v>0</v>
      </c>
      <c r="H1910" s="151">
        <v>0</v>
      </c>
    </row>
    <row r="1911" spans="1:8" ht="18" hidden="1" customHeight="1" outlineLevel="1">
      <c r="A1911" s="3" t="s">
        <v>218</v>
      </c>
      <c r="B1911" s="148"/>
      <c r="C1911" s="149">
        <v>0</v>
      </c>
      <c r="D1911" s="149">
        <v>0</v>
      </c>
      <c r="E1911" s="149">
        <v>0</v>
      </c>
      <c r="F1911" s="150">
        <v>0</v>
      </c>
      <c r="G1911" s="150">
        <v>0</v>
      </c>
      <c r="H1911" s="151">
        <v>0</v>
      </c>
    </row>
    <row r="1912" spans="1:8" ht="18" hidden="1" customHeight="1" outlineLevel="1">
      <c r="A1912" s="3" t="s">
        <v>219</v>
      </c>
      <c r="B1912" s="148"/>
      <c r="C1912" s="149">
        <v>0</v>
      </c>
      <c r="D1912" s="149">
        <v>0</v>
      </c>
      <c r="E1912" s="149">
        <v>0</v>
      </c>
      <c r="F1912" s="150">
        <v>0</v>
      </c>
      <c r="G1912" s="150">
        <v>0</v>
      </c>
      <c r="H1912" s="151">
        <v>0</v>
      </c>
    </row>
    <row r="1913" spans="1:8" ht="18" hidden="1" customHeight="1" outlineLevel="1">
      <c r="A1913" s="3" t="s">
        <v>220</v>
      </c>
      <c r="B1913" s="148"/>
      <c r="C1913" s="149">
        <v>0</v>
      </c>
      <c r="D1913" s="149">
        <v>0</v>
      </c>
      <c r="E1913" s="149">
        <v>0</v>
      </c>
      <c r="F1913" s="150">
        <v>0</v>
      </c>
      <c r="G1913" s="150">
        <v>0</v>
      </c>
      <c r="H1913" s="151">
        <v>0</v>
      </c>
    </row>
    <row r="1914" spans="1:8" ht="18" customHeight="1" collapsed="1">
      <c r="A1914" s="3"/>
      <c r="B1914" s="148" t="s">
        <v>427</v>
      </c>
      <c r="C1914" s="152">
        <f t="shared" ref="C1914:H1914" si="75">SUM(C1890:C1913)</f>
        <v>0</v>
      </c>
      <c r="D1914" s="152">
        <f t="shared" si="75"/>
        <v>2</v>
      </c>
      <c r="E1914" s="152">
        <f t="shared" si="75"/>
        <v>0</v>
      </c>
      <c r="F1914" s="153">
        <f t="shared" si="75"/>
        <v>-104703</v>
      </c>
      <c r="G1914" s="153">
        <f t="shared" si="75"/>
        <v>1720.5</v>
      </c>
      <c r="H1914" s="154">
        <f t="shared" si="75"/>
        <v>0</v>
      </c>
    </row>
    <row r="1915" spans="1:8" ht="18" hidden="1" customHeight="1" outlineLevel="1">
      <c r="A1915" s="3" t="s">
        <v>273</v>
      </c>
      <c r="B1915" s="148"/>
      <c r="C1915" s="149">
        <v>0</v>
      </c>
      <c r="D1915" s="149">
        <v>0</v>
      </c>
      <c r="E1915" s="149">
        <v>0</v>
      </c>
      <c r="F1915" s="150">
        <v>0</v>
      </c>
      <c r="G1915" s="150">
        <v>0</v>
      </c>
      <c r="H1915" s="151">
        <v>0</v>
      </c>
    </row>
    <row r="1916" spans="1:8" ht="18" hidden="1" customHeight="1" outlineLevel="1">
      <c r="A1916" s="3" t="s">
        <v>203</v>
      </c>
      <c r="B1916" s="148"/>
      <c r="C1916" s="149">
        <v>2</v>
      </c>
      <c r="D1916" s="149">
        <v>4</v>
      </c>
      <c r="E1916" s="149">
        <v>0</v>
      </c>
      <c r="F1916" s="150">
        <v>50000</v>
      </c>
      <c r="G1916" s="150">
        <v>21805</v>
      </c>
      <c r="H1916" s="151">
        <v>0</v>
      </c>
    </row>
    <row r="1917" spans="1:8" ht="18" hidden="1" customHeight="1" outlineLevel="1">
      <c r="A1917" s="3" t="s">
        <v>204</v>
      </c>
      <c r="B1917" s="148"/>
      <c r="C1917" s="149">
        <v>0</v>
      </c>
      <c r="D1917" s="149">
        <v>0</v>
      </c>
      <c r="E1917" s="149">
        <v>0</v>
      </c>
      <c r="F1917" s="150">
        <v>0</v>
      </c>
      <c r="G1917" s="150">
        <v>0</v>
      </c>
      <c r="H1917" s="151">
        <v>0</v>
      </c>
    </row>
    <row r="1918" spans="1:8" ht="18" hidden="1" customHeight="1" outlineLevel="1">
      <c r="A1918" s="3" t="s">
        <v>267</v>
      </c>
      <c r="B1918" s="148"/>
      <c r="C1918" s="149">
        <v>0</v>
      </c>
      <c r="D1918" s="149">
        <v>0</v>
      </c>
      <c r="E1918" s="149">
        <v>0</v>
      </c>
      <c r="F1918" s="150">
        <v>0</v>
      </c>
      <c r="G1918" s="150">
        <v>0</v>
      </c>
      <c r="H1918" s="151">
        <v>0</v>
      </c>
    </row>
    <row r="1919" spans="1:8" ht="18" hidden="1" customHeight="1" outlineLevel="1">
      <c r="A1919" s="3" t="s">
        <v>274</v>
      </c>
      <c r="B1919" s="148"/>
      <c r="C1919" s="149">
        <v>0</v>
      </c>
      <c r="D1919" s="149">
        <v>0</v>
      </c>
      <c r="E1919" s="149">
        <v>0</v>
      </c>
      <c r="F1919" s="150">
        <v>0</v>
      </c>
      <c r="G1919" s="150">
        <v>0</v>
      </c>
      <c r="H1919" s="151">
        <v>0</v>
      </c>
    </row>
    <row r="1920" spans="1:8" ht="18" hidden="1" customHeight="1" outlineLevel="1">
      <c r="A1920" s="3" t="s">
        <v>275</v>
      </c>
      <c r="B1920" s="148"/>
      <c r="C1920" s="149">
        <v>0</v>
      </c>
      <c r="D1920" s="149">
        <v>0</v>
      </c>
      <c r="E1920" s="149">
        <v>0</v>
      </c>
      <c r="F1920" s="150">
        <v>0</v>
      </c>
      <c r="G1920" s="150">
        <v>0</v>
      </c>
      <c r="H1920" s="151">
        <v>0</v>
      </c>
    </row>
    <row r="1921" spans="1:8" ht="18" hidden="1" customHeight="1" outlineLevel="1">
      <c r="A1921" s="3" t="s">
        <v>205</v>
      </c>
      <c r="B1921" s="148"/>
      <c r="C1921" s="149">
        <v>0</v>
      </c>
      <c r="D1921" s="149">
        <v>0</v>
      </c>
      <c r="E1921" s="149">
        <v>0</v>
      </c>
      <c r="F1921" s="150">
        <v>0</v>
      </c>
      <c r="G1921" s="150">
        <v>0</v>
      </c>
      <c r="H1921" s="151">
        <v>0</v>
      </c>
    </row>
    <row r="1922" spans="1:8" ht="18" hidden="1" customHeight="1" outlineLevel="1">
      <c r="A1922" s="3" t="s">
        <v>206</v>
      </c>
      <c r="B1922" s="148"/>
      <c r="C1922" s="149">
        <v>5</v>
      </c>
      <c r="D1922" s="149">
        <v>9</v>
      </c>
      <c r="E1922" s="149">
        <v>0</v>
      </c>
      <c r="F1922" s="150">
        <v>8976</v>
      </c>
      <c r="G1922" s="150">
        <v>7273.08</v>
      </c>
      <c r="H1922" s="151">
        <v>0</v>
      </c>
    </row>
    <row r="1923" spans="1:8" ht="18" hidden="1" customHeight="1" outlineLevel="1">
      <c r="A1923" s="3" t="s">
        <v>268</v>
      </c>
      <c r="B1923" s="148"/>
      <c r="C1923" s="149">
        <v>0</v>
      </c>
      <c r="D1923" s="149">
        <v>0</v>
      </c>
      <c r="E1923" s="149">
        <v>0</v>
      </c>
      <c r="F1923" s="150">
        <v>0</v>
      </c>
      <c r="G1923" s="150">
        <v>0</v>
      </c>
      <c r="H1923" s="151">
        <v>0</v>
      </c>
    </row>
    <row r="1924" spans="1:8" ht="18" hidden="1" customHeight="1" outlineLevel="1">
      <c r="A1924" s="3" t="s">
        <v>207</v>
      </c>
      <c r="B1924" s="148"/>
      <c r="C1924" s="149">
        <v>13</v>
      </c>
      <c r="D1924" s="149">
        <v>27</v>
      </c>
      <c r="E1924" s="149">
        <v>0</v>
      </c>
      <c r="F1924" s="150">
        <v>391164.34</v>
      </c>
      <c r="G1924" s="150">
        <v>9395.1299999999992</v>
      </c>
      <c r="H1924" s="151">
        <v>0</v>
      </c>
    </row>
    <row r="1925" spans="1:8" ht="18" hidden="1" customHeight="1" outlineLevel="1">
      <c r="A1925" s="3" t="s">
        <v>270</v>
      </c>
      <c r="B1925" s="148"/>
      <c r="C1925" s="149">
        <v>6</v>
      </c>
      <c r="D1925" s="149">
        <v>1</v>
      </c>
      <c r="E1925" s="149">
        <v>0</v>
      </c>
      <c r="F1925" s="150">
        <v>20000</v>
      </c>
      <c r="G1925" s="150">
        <v>18250</v>
      </c>
      <c r="H1925" s="151">
        <v>0</v>
      </c>
    </row>
    <row r="1926" spans="1:8" ht="18" hidden="1" customHeight="1" outlineLevel="1">
      <c r="A1926" s="3" t="s">
        <v>208</v>
      </c>
      <c r="B1926" s="148"/>
      <c r="C1926" s="149">
        <v>85</v>
      </c>
      <c r="D1926" s="149">
        <v>4</v>
      </c>
      <c r="E1926" s="149">
        <v>3</v>
      </c>
      <c r="F1926" s="150">
        <v>39484</v>
      </c>
      <c r="G1926" s="150">
        <v>5874</v>
      </c>
      <c r="H1926" s="151">
        <v>0</v>
      </c>
    </row>
    <row r="1927" spans="1:8" ht="18" hidden="1" customHeight="1" outlineLevel="1">
      <c r="A1927" s="3" t="s">
        <v>209</v>
      </c>
      <c r="B1927" s="148"/>
      <c r="C1927" s="149">
        <v>1</v>
      </c>
      <c r="D1927" s="149">
        <v>0</v>
      </c>
      <c r="E1927" s="149">
        <v>0</v>
      </c>
      <c r="F1927" s="150">
        <v>0</v>
      </c>
      <c r="G1927" s="150">
        <v>0</v>
      </c>
      <c r="H1927" s="151">
        <v>0</v>
      </c>
    </row>
    <row r="1928" spans="1:8" ht="18" hidden="1" customHeight="1" outlineLevel="1">
      <c r="A1928" s="3" t="s">
        <v>454</v>
      </c>
      <c r="B1928" s="148"/>
      <c r="C1928" s="149">
        <v>1</v>
      </c>
      <c r="D1928" s="149">
        <v>0</v>
      </c>
      <c r="E1928" s="149">
        <v>1</v>
      </c>
      <c r="F1928" s="150">
        <v>0</v>
      </c>
      <c r="G1928" s="150">
        <v>0</v>
      </c>
      <c r="H1928" s="151">
        <v>0</v>
      </c>
    </row>
    <row r="1929" spans="1:8" ht="18" hidden="1" customHeight="1" outlineLevel="1">
      <c r="A1929" s="3" t="s">
        <v>211</v>
      </c>
      <c r="B1929" s="148"/>
      <c r="C1929" s="149">
        <v>0</v>
      </c>
      <c r="D1929" s="149">
        <v>1</v>
      </c>
      <c r="E1929" s="149">
        <v>0</v>
      </c>
      <c r="F1929" s="150">
        <v>0</v>
      </c>
      <c r="G1929" s="150">
        <v>-2395.5</v>
      </c>
      <c r="H1929" s="151">
        <v>0</v>
      </c>
    </row>
    <row r="1930" spans="1:8" ht="18" hidden="1" customHeight="1" outlineLevel="1">
      <c r="A1930" s="3" t="s">
        <v>212</v>
      </c>
      <c r="B1930" s="148"/>
      <c r="C1930" s="149">
        <v>0</v>
      </c>
      <c r="D1930" s="149">
        <v>0</v>
      </c>
      <c r="E1930" s="149">
        <v>0</v>
      </c>
      <c r="F1930" s="150">
        <v>0</v>
      </c>
      <c r="G1930" s="150">
        <v>0</v>
      </c>
      <c r="H1930" s="151">
        <v>0</v>
      </c>
    </row>
    <row r="1931" spans="1:8" ht="18" hidden="1" customHeight="1" outlineLevel="1">
      <c r="A1931" s="3" t="s">
        <v>213</v>
      </c>
      <c r="B1931" s="148"/>
      <c r="C1931" s="149">
        <v>105</v>
      </c>
      <c r="D1931" s="149">
        <v>2</v>
      </c>
      <c r="E1931" s="149">
        <v>0</v>
      </c>
      <c r="F1931" s="150">
        <v>8756</v>
      </c>
      <c r="G1931" s="150">
        <v>2508</v>
      </c>
      <c r="H1931" s="151">
        <v>0</v>
      </c>
    </row>
    <row r="1932" spans="1:8" ht="18" hidden="1" customHeight="1" outlineLevel="1">
      <c r="A1932" s="3" t="s">
        <v>214</v>
      </c>
      <c r="B1932" s="148"/>
      <c r="C1932" s="149">
        <v>0</v>
      </c>
      <c r="D1932" s="149">
        <v>0</v>
      </c>
      <c r="E1932" s="149">
        <v>0</v>
      </c>
      <c r="F1932" s="150">
        <v>0</v>
      </c>
      <c r="G1932" s="150">
        <v>0</v>
      </c>
      <c r="H1932" s="151">
        <v>0</v>
      </c>
    </row>
    <row r="1933" spans="1:8" ht="18" hidden="1" customHeight="1" outlineLevel="1">
      <c r="A1933" s="3" t="s">
        <v>269</v>
      </c>
      <c r="B1933" s="148"/>
      <c r="C1933" s="149">
        <v>0</v>
      </c>
      <c r="D1933" s="149">
        <v>0</v>
      </c>
      <c r="E1933" s="149">
        <v>0</v>
      </c>
      <c r="F1933" s="150">
        <v>0</v>
      </c>
      <c r="G1933" s="150">
        <v>0</v>
      </c>
      <c r="H1933" s="151">
        <v>0</v>
      </c>
    </row>
    <row r="1934" spans="1:8" ht="18" hidden="1" customHeight="1" outlineLevel="1">
      <c r="A1934" s="3" t="s">
        <v>455</v>
      </c>
      <c r="B1934" s="148"/>
      <c r="C1934" s="149">
        <v>0</v>
      </c>
      <c r="D1934" s="149">
        <v>0</v>
      </c>
      <c r="E1934" s="149">
        <v>0</v>
      </c>
      <c r="F1934" s="150">
        <v>0</v>
      </c>
      <c r="G1934" s="150">
        <v>0</v>
      </c>
      <c r="H1934" s="151">
        <v>0</v>
      </c>
    </row>
    <row r="1935" spans="1:8" ht="18" hidden="1" customHeight="1" outlineLevel="1">
      <c r="A1935" s="3" t="s">
        <v>217</v>
      </c>
      <c r="B1935" s="148"/>
      <c r="C1935" s="149">
        <v>38</v>
      </c>
      <c r="D1935" s="149">
        <v>37</v>
      </c>
      <c r="E1935" s="149">
        <v>0</v>
      </c>
      <c r="F1935" s="150">
        <v>-153710</v>
      </c>
      <c r="G1935" s="150">
        <v>-29811</v>
      </c>
      <c r="H1935" s="151">
        <v>175351</v>
      </c>
    </row>
    <row r="1936" spans="1:8" ht="18" hidden="1" customHeight="1" outlineLevel="1">
      <c r="A1936" s="3" t="s">
        <v>218</v>
      </c>
      <c r="B1936" s="148"/>
      <c r="C1936" s="149">
        <v>0</v>
      </c>
      <c r="D1936" s="149">
        <v>0</v>
      </c>
      <c r="E1936" s="149">
        <v>0</v>
      </c>
      <c r="F1936" s="150">
        <v>0</v>
      </c>
      <c r="G1936" s="150">
        <v>0</v>
      </c>
      <c r="H1936" s="151">
        <v>0</v>
      </c>
    </row>
    <row r="1937" spans="1:8" ht="18" hidden="1" customHeight="1" outlineLevel="1">
      <c r="A1937" s="3" t="s">
        <v>219</v>
      </c>
      <c r="B1937" s="148"/>
      <c r="C1937" s="149">
        <v>0</v>
      </c>
      <c r="D1937" s="149">
        <v>0</v>
      </c>
      <c r="E1937" s="149">
        <v>0</v>
      </c>
      <c r="F1937" s="150">
        <v>0</v>
      </c>
      <c r="G1937" s="150">
        <v>0</v>
      </c>
      <c r="H1937" s="151">
        <v>0</v>
      </c>
    </row>
    <row r="1938" spans="1:8" ht="18" hidden="1" customHeight="1" outlineLevel="1">
      <c r="A1938" s="3" t="s">
        <v>220</v>
      </c>
      <c r="B1938" s="148"/>
      <c r="C1938" s="149">
        <v>0</v>
      </c>
      <c r="D1938" s="149">
        <v>0</v>
      </c>
      <c r="E1938" s="149">
        <v>0</v>
      </c>
      <c r="F1938" s="150">
        <v>0</v>
      </c>
      <c r="G1938" s="150">
        <v>0</v>
      </c>
      <c r="H1938" s="151">
        <v>0</v>
      </c>
    </row>
    <row r="1939" spans="1:8" ht="18" customHeight="1" collapsed="1">
      <c r="A1939" s="3"/>
      <c r="B1939" s="148" t="s">
        <v>428</v>
      </c>
      <c r="C1939" s="152">
        <f t="shared" ref="C1939:H1939" si="76">SUM(C1915:C1938)</f>
        <v>256</v>
      </c>
      <c r="D1939" s="152">
        <f t="shared" si="76"/>
        <v>85</v>
      </c>
      <c r="E1939" s="152">
        <f t="shared" si="76"/>
        <v>4</v>
      </c>
      <c r="F1939" s="153">
        <f t="shared" si="76"/>
        <v>364670.34</v>
      </c>
      <c r="G1939" s="153">
        <f t="shared" si="76"/>
        <v>32898.71</v>
      </c>
      <c r="H1939" s="154">
        <f t="shared" si="76"/>
        <v>175351</v>
      </c>
    </row>
    <row r="1940" spans="1:8" ht="18" hidden="1" customHeight="1" outlineLevel="1">
      <c r="A1940" s="3" t="s">
        <v>273</v>
      </c>
      <c r="B1940" s="148"/>
      <c r="C1940" s="149">
        <v>0</v>
      </c>
      <c r="D1940" s="149">
        <v>0</v>
      </c>
      <c r="E1940" s="149">
        <v>0</v>
      </c>
      <c r="F1940" s="150">
        <v>0</v>
      </c>
      <c r="G1940" s="150">
        <v>0</v>
      </c>
      <c r="H1940" s="151">
        <v>0</v>
      </c>
    </row>
    <row r="1941" spans="1:8" ht="18" hidden="1" customHeight="1" outlineLevel="1">
      <c r="A1941" s="3" t="s">
        <v>203</v>
      </c>
      <c r="B1941" s="148"/>
      <c r="C1941" s="149">
        <v>6</v>
      </c>
      <c r="D1941" s="149">
        <v>4</v>
      </c>
      <c r="E1941" s="149">
        <v>0</v>
      </c>
      <c r="F1941" s="150">
        <v>0</v>
      </c>
      <c r="G1941" s="150">
        <v>88366.14</v>
      </c>
      <c r="H1941" s="151">
        <v>0</v>
      </c>
    </row>
    <row r="1942" spans="1:8" ht="18" hidden="1" customHeight="1" outlineLevel="1">
      <c r="A1942" s="3" t="s">
        <v>204</v>
      </c>
      <c r="B1942" s="148"/>
      <c r="C1942" s="149">
        <v>1</v>
      </c>
      <c r="D1942" s="149">
        <v>0</v>
      </c>
      <c r="E1942" s="149">
        <v>0</v>
      </c>
      <c r="F1942" s="150">
        <v>-281.2</v>
      </c>
      <c r="G1942" s="150">
        <v>3975.6</v>
      </c>
      <c r="H1942" s="151">
        <v>0</v>
      </c>
    </row>
    <row r="1943" spans="1:8" ht="18" hidden="1" customHeight="1" outlineLevel="1">
      <c r="A1943" s="3" t="s">
        <v>267</v>
      </c>
      <c r="B1943" s="148"/>
      <c r="C1943" s="149">
        <v>0</v>
      </c>
      <c r="D1943" s="149">
        <v>0</v>
      </c>
      <c r="E1943" s="149">
        <v>0</v>
      </c>
      <c r="F1943" s="150">
        <v>0</v>
      </c>
      <c r="G1943" s="150">
        <v>0</v>
      </c>
      <c r="H1943" s="151">
        <v>0</v>
      </c>
    </row>
    <row r="1944" spans="1:8" ht="18" hidden="1" customHeight="1" outlineLevel="1">
      <c r="A1944" s="3" t="s">
        <v>274</v>
      </c>
      <c r="B1944" s="148"/>
      <c r="C1944" s="149">
        <v>0</v>
      </c>
      <c r="D1944" s="149">
        <v>0</v>
      </c>
      <c r="E1944" s="149">
        <v>0</v>
      </c>
      <c r="F1944" s="150">
        <v>0</v>
      </c>
      <c r="G1944" s="150">
        <v>0</v>
      </c>
      <c r="H1944" s="151">
        <v>0</v>
      </c>
    </row>
    <row r="1945" spans="1:8" ht="18" hidden="1" customHeight="1" outlineLevel="1">
      <c r="A1945" s="3" t="s">
        <v>275</v>
      </c>
      <c r="B1945" s="148"/>
      <c r="C1945" s="149">
        <v>0</v>
      </c>
      <c r="D1945" s="149">
        <v>0</v>
      </c>
      <c r="E1945" s="149">
        <v>0</v>
      </c>
      <c r="F1945" s="150">
        <v>0</v>
      </c>
      <c r="G1945" s="150">
        <v>0</v>
      </c>
      <c r="H1945" s="151">
        <v>0</v>
      </c>
    </row>
    <row r="1946" spans="1:8" ht="18" hidden="1" customHeight="1" outlineLevel="1">
      <c r="A1946" s="3" t="s">
        <v>205</v>
      </c>
      <c r="B1946" s="148"/>
      <c r="C1946" s="149">
        <v>0</v>
      </c>
      <c r="D1946" s="149">
        <v>0</v>
      </c>
      <c r="E1946" s="149">
        <v>0</v>
      </c>
      <c r="F1946" s="150">
        <v>0</v>
      </c>
      <c r="G1946" s="150">
        <v>0</v>
      </c>
      <c r="H1946" s="151">
        <v>0</v>
      </c>
    </row>
    <row r="1947" spans="1:8" ht="18" hidden="1" customHeight="1" outlineLevel="1">
      <c r="A1947" s="3" t="s">
        <v>206</v>
      </c>
      <c r="B1947" s="148"/>
      <c r="C1947" s="149">
        <v>1</v>
      </c>
      <c r="D1947" s="149">
        <v>0</v>
      </c>
      <c r="E1947" s="149">
        <v>0</v>
      </c>
      <c r="F1947" s="150">
        <v>7763</v>
      </c>
      <c r="G1947" s="150">
        <v>0</v>
      </c>
      <c r="H1947" s="151">
        <v>0</v>
      </c>
    </row>
    <row r="1948" spans="1:8" ht="18" hidden="1" customHeight="1" outlineLevel="1">
      <c r="A1948" s="3" t="s">
        <v>268</v>
      </c>
      <c r="B1948" s="148"/>
      <c r="C1948" s="149">
        <v>1</v>
      </c>
      <c r="D1948" s="149">
        <v>0</v>
      </c>
      <c r="E1948" s="149">
        <v>0</v>
      </c>
      <c r="F1948" s="150">
        <v>0</v>
      </c>
      <c r="G1948" s="150">
        <v>0</v>
      </c>
      <c r="H1948" s="151">
        <v>0</v>
      </c>
    </row>
    <row r="1949" spans="1:8" ht="18" hidden="1" customHeight="1" outlineLevel="1">
      <c r="A1949" s="3" t="s">
        <v>207</v>
      </c>
      <c r="B1949" s="148"/>
      <c r="C1949" s="149">
        <v>21</v>
      </c>
      <c r="D1949" s="149">
        <v>15</v>
      </c>
      <c r="E1949" s="149">
        <v>0</v>
      </c>
      <c r="F1949" s="150">
        <v>112880</v>
      </c>
      <c r="G1949" s="150">
        <v>73237.179999999993</v>
      </c>
      <c r="H1949" s="151">
        <v>0</v>
      </c>
    </row>
    <row r="1950" spans="1:8" ht="18" hidden="1" customHeight="1" outlineLevel="1">
      <c r="A1950" s="3" t="s">
        <v>270</v>
      </c>
      <c r="B1950" s="148"/>
      <c r="C1950" s="149">
        <v>2</v>
      </c>
      <c r="D1950" s="149">
        <v>0</v>
      </c>
      <c r="E1950" s="149">
        <v>0</v>
      </c>
      <c r="F1950" s="150">
        <v>0</v>
      </c>
      <c r="G1950" s="150">
        <v>3000</v>
      </c>
      <c r="H1950" s="151">
        <v>0</v>
      </c>
    </row>
    <row r="1951" spans="1:8" ht="18" hidden="1" customHeight="1" outlineLevel="1">
      <c r="A1951" s="3" t="s">
        <v>208</v>
      </c>
      <c r="B1951" s="148"/>
      <c r="C1951" s="149">
        <v>136</v>
      </c>
      <c r="D1951" s="149">
        <v>2</v>
      </c>
      <c r="E1951" s="149">
        <v>9</v>
      </c>
      <c r="F1951" s="150">
        <v>30742</v>
      </c>
      <c r="G1951" s="150">
        <v>214131</v>
      </c>
      <c r="H1951" s="151">
        <v>0</v>
      </c>
    </row>
    <row r="1952" spans="1:8" ht="18" hidden="1" customHeight="1" outlineLevel="1">
      <c r="A1952" s="3" t="s">
        <v>209</v>
      </c>
      <c r="B1952" s="148"/>
      <c r="C1952" s="149">
        <v>0</v>
      </c>
      <c r="D1952" s="149">
        <v>0</v>
      </c>
      <c r="E1952" s="149">
        <v>0</v>
      </c>
      <c r="F1952" s="150">
        <v>0</v>
      </c>
      <c r="G1952" s="150">
        <v>33042.396470399995</v>
      </c>
      <c r="H1952" s="151">
        <v>0</v>
      </c>
    </row>
    <row r="1953" spans="1:8" ht="18" hidden="1" customHeight="1" outlineLevel="1">
      <c r="A1953" s="3" t="s">
        <v>454</v>
      </c>
      <c r="B1953" s="148"/>
      <c r="C1953" s="149">
        <v>0</v>
      </c>
      <c r="D1953" s="149">
        <v>0</v>
      </c>
      <c r="E1953" s="149">
        <v>0</v>
      </c>
      <c r="F1953" s="150">
        <v>0</v>
      </c>
      <c r="G1953" s="150">
        <v>0</v>
      </c>
      <c r="H1953" s="151">
        <v>0</v>
      </c>
    </row>
    <row r="1954" spans="1:8" ht="18" hidden="1" customHeight="1" outlineLevel="1">
      <c r="A1954" s="3" t="s">
        <v>211</v>
      </c>
      <c r="B1954" s="148"/>
      <c r="C1954" s="149">
        <v>0</v>
      </c>
      <c r="D1954" s="149">
        <v>0</v>
      </c>
      <c r="E1954" s="149">
        <v>0</v>
      </c>
      <c r="F1954" s="150">
        <v>0</v>
      </c>
      <c r="G1954" s="150">
        <v>0</v>
      </c>
      <c r="H1954" s="151">
        <v>0</v>
      </c>
    </row>
    <row r="1955" spans="1:8" ht="18" hidden="1" customHeight="1" outlineLevel="1">
      <c r="A1955" s="3" t="s">
        <v>212</v>
      </c>
      <c r="B1955" s="148"/>
      <c r="C1955" s="149">
        <v>0</v>
      </c>
      <c r="D1955" s="149">
        <v>0</v>
      </c>
      <c r="E1955" s="149">
        <v>0</v>
      </c>
      <c r="F1955" s="150">
        <v>0</v>
      </c>
      <c r="G1955" s="150">
        <v>0</v>
      </c>
      <c r="H1955" s="151">
        <v>0</v>
      </c>
    </row>
    <row r="1956" spans="1:8" ht="18" hidden="1" customHeight="1" outlineLevel="1">
      <c r="A1956" s="3" t="s">
        <v>213</v>
      </c>
      <c r="B1956" s="148"/>
      <c r="C1956" s="149">
        <v>6</v>
      </c>
      <c r="D1956" s="149">
        <v>4</v>
      </c>
      <c r="E1956" s="149">
        <v>0</v>
      </c>
      <c r="F1956" s="150">
        <v>54580</v>
      </c>
      <c r="G1956" s="150">
        <v>442736</v>
      </c>
      <c r="H1956" s="151">
        <v>0</v>
      </c>
    </row>
    <row r="1957" spans="1:8" ht="18" hidden="1" customHeight="1" outlineLevel="1">
      <c r="A1957" s="3" t="s">
        <v>214</v>
      </c>
      <c r="B1957" s="148"/>
      <c r="C1957" s="149">
        <v>5</v>
      </c>
      <c r="D1957" s="149">
        <v>1</v>
      </c>
      <c r="E1957" s="149">
        <v>2</v>
      </c>
      <c r="F1957" s="150">
        <v>0</v>
      </c>
      <c r="G1957" s="150">
        <v>16996</v>
      </c>
      <c r="H1957" s="151">
        <v>-5000</v>
      </c>
    </row>
    <row r="1958" spans="1:8" ht="18" hidden="1" customHeight="1" outlineLevel="1">
      <c r="A1958" s="3" t="s">
        <v>269</v>
      </c>
      <c r="B1958" s="148"/>
      <c r="C1958" s="149">
        <v>0</v>
      </c>
      <c r="D1958" s="149">
        <v>0</v>
      </c>
      <c r="E1958" s="149">
        <v>0</v>
      </c>
      <c r="F1958" s="150">
        <v>0</v>
      </c>
      <c r="G1958" s="150">
        <v>0</v>
      </c>
      <c r="H1958" s="151">
        <v>0</v>
      </c>
    </row>
    <row r="1959" spans="1:8" ht="18" hidden="1" customHeight="1" outlineLevel="1">
      <c r="A1959" s="3" t="s">
        <v>455</v>
      </c>
      <c r="B1959" s="148"/>
      <c r="C1959" s="149">
        <v>0</v>
      </c>
      <c r="D1959" s="149">
        <v>0</v>
      </c>
      <c r="E1959" s="149">
        <v>0</v>
      </c>
      <c r="F1959" s="150">
        <v>0</v>
      </c>
      <c r="G1959" s="150">
        <v>0</v>
      </c>
      <c r="H1959" s="151">
        <v>0</v>
      </c>
    </row>
    <row r="1960" spans="1:8" ht="18" hidden="1" customHeight="1" outlineLevel="1">
      <c r="A1960" s="3" t="s">
        <v>217</v>
      </c>
      <c r="B1960" s="148"/>
      <c r="C1960" s="149">
        <v>0</v>
      </c>
      <c r="D1960" s="149">
        <v>0</v>
      </c>
      <c r="E1960" s="149">
        <v>0</v>
      </c>
      <c r="F1960" s="150">
        <v>0</v>
      </c>
      <c r="G1960" s="150">
        <v>0</v>
      </c>
      <c r="H1960" s="151">
        <v>0</v>
      </c>
    </row>
    <row r="1961" spans="1:8" ht="18" hidden="1" customHeight="1" outlineLevel="1">
      <c r="A1961" s="3" t="s">
        <v>218</v>
      </c>
      <c r="B1961" s="148"/>
      <c r="C1961" s="149">
        <v>0</v>
      </c>
      <c r="D1961" s="149">
        <v>0</v>
      </c>
      <c r="E1961" s="149">
        <v>0</v>
      </c>
      <c r="F1961" s="150">
        <v>0</v>
      </c>
      <c r="G1961" s="150">
        <v>0</v>
      </c>
      <c r="H1961" s="151">
        <v>0</v>
      </c>
    </row>
    <row r="1962" spans="1:8" ht="18" hidden="1" customHeight="1" outlineLevel="1">
      <c r="A1962" s="3" t="s">
        <v>219</v>
      </c>
      <c r="B1962" s="148"/>
      <c r="C1962" s="149">
        <v>0</v>
      </c>
      <c r="D1962" s="149">
        <v>0</v>
      </c>
      <c r="E1962" s="149">
        <v>0</v>
      </c>
      <c r="F1962" s="150">
        <v>0</v>
      </c>
      <c r="G1962" s="150">
        <v>0</v>
      </c>
      <c r="H1962" s="151">
        <v>0</v>
      </c>
    </row>
    <row r="1963" spans="1:8" ht="18" hidden="1" customHeight="1" outlineLevel="1">
      <c r="A1963" s="3" t="s">
        <v>220</v>
      </c>
      <c r="B1963" s="148"/>
      <c r="C1963" s="149">
        <v>3</v>
      </c>
      <c r="D1963" s="149">
        <v>3</v>
      </c>
      <c r="E1963" s="149">
        <v>0</v>
      </c>
      <c r="F1963" s="150">
        <v>351187</v>
      </c>
      <c r="G1963" s="150">
        <v>118789</v>
      </c>
      <c r="H1963" s="151">
        <v>0</v>
      </c>
    </row>
    <row r="1964" spans="1:8" ht="18" customHeight="1" collapsed="1">
      <c r="A1964" s="3"/>
      <c r="B1964" s="148" t="s">
        <v>429</v>
      </c>
      <c r="C1964" s="152">
        <f t="shared" ref="C1964:H1964" si="77">SUM(C1940:C1963)</f>
        <v>182</v>
      </c>
      <c r="D1964" s="152">
        <f t="shared" si="77"/>
        <v>29</v>
      </c>
      <c r="E1964" s="152">
        <f t="shared" si="77"/>
        <v>11</v>
      </c>
      <c r="F1964" s="153">
        <f t="shared" si="77"/>
        <v>556870.80000000005</v>
      </c>
      <c r="G1964" s="153">
        <f t="shared" si="77"/>
        <v>994273.31647039996</v>
      </c>
      <c r="H1964" s="154">
        <f t="shared" si="77"/>
        <v>-5000</v>
      </c>
    </row>
    <row r="1965" spans="1:8" ht="18" customHeight="1">
      <c r="B1965" s="168" t="s">
        <v>430</v>
      </c>
      <c r="C1965" s="169"/>
      <c r="D1965" s="169"/>
      <c r="E1965" s="169"/>
      <c r="F1965" s="166"/>
      <c r="G1965" s="166"/>
      <c r="H1965" s="167"/>
    </row>
    <row r="1966" spans="1:8" ht="18" hidden="1" customHeight="1" outlineLevel="1">
      <c r="A1966" s="3" t="s">
        <v>273</v>
      </c>
      <c r="B1966" s="148"/>
      <c r="C1966" s="149">
        <v>0</v>
      </c>
      <c r="D1966" s="149">
        <v>0</v>
      </c>
      <c r="E1966" s="149">
        <v>0</v>
      </c>
      <c r="F1966" s="150">
        <v>0</v>
      </c>
      <c r="G1966" s="150">
        <v>0</v>
      </c>
      <c r="H1966" s="151">
        <v>0</v>
      </c>
    </row>
    <row r="1967" spans="1:8" ht="18" hidden="1" customHeight="1" outlineLevel="1">
      <c r="A1967" s="3" t="s">
        <v>203</v>
      </c>
      <c r="B1967" s="148"/>
      <c r="C1967" s="149">
        <v>0</v>
      </c>
      <c r="D1967" s="149">
        <v>0</v>
      </c>
      <c r="E1967" s="149">
        <v>0</v>
      </c>
      <c r="F1967" s="150">
        <v>0</v>
      </c>
      <c r="G1967" s="150">
        <v>0</v>
      </c>
      <c r="H1967" s="151">
        <v>0</v>
      </c>
    </row>
    <row r="1968" spans="1:8" ht="18" hidden="1" customHeight="1" outlineLevel="1">
      <c r="A1968" s="3" t="s">
        <v>204</v>
      </c>
      <c r="B1968" s="148"/>
      <c r="C1968" s="149">
        <v>0</v>
      </c>
      <c r="D1968" s="149">
        <v>0</v>
      </c>
      <c r="E1968" s="149">
        <v>0</v>
      </c>
      <c r="F1968" s="150">
        <v>0</v>
      </c>
      <c r="G1968" s="150">
        <v>0</v>
      </c>
      <c r="H1968" s="151">
        <v>0</v>
      </c>
    </row>
    <row r="1969" spans="1:8" ht="18" hidden="1" customHeight="1" outlineLevel="1">
      <c r="A1969" s="3" t="s">
        <v>267</v>
      </c>
      <c r="B1969" s="148"/>
      <c r="C1969" s="149">
        <v>0</v>
      </c>
      <c r="D1969" s="149">
        <v>0</v>
      </c>
      <c r="E1969" s="149">
        <v>0</v>
      </c>
      <c r="F1969" s="150">
        <v>0</v>
      </c>
      <c r="G1969" s="150">
        <v>0</v>
      </c>
      <c r="H1969" s="151">
        <v>0</v>
      </c>
    </row>
    <row r="1970" spans="1:8" ht="18" hidden="1" customHeight="1" outlineLevel="1">
      <c r="A1970" s="3" t="s">
        <v>274</v>
      </c>
      <c r="B1970" s="148"/>
      <c r="C1970" s="149">
        <v>0</v>
      </c>
      <c r="D1970" s="149">
        <v>0</v>
      </c>
      <c r="E1970" s="149">
        <v>0</v>
      </c>
      <c r="F1970" s="150">
        <v>0</v>
      </c>
      <c r="G1970" s="150">
        <v>0</v>
      </c>
      <c r="H1970" s="151">
        <v>0</v>
      </c>
    </row>
    <row r="1971" spans="1:8" ht="18" hidden="1" customHeight="1" outlineLevel="1">
      <c r="A1971" s="3" t="s">
        <v>275</v>
      </c>
      <c r="B1971" s="148"/>
      <c r="C1971" s="149">
        <v>0</v>
      </c>
      <c r="D1971" s="149">
        <v>0</v>
      </c>
      <c r="E1971" s="149">
        <v>0</v>
      </c>
      <c r="F1971" s="150">
        <v>0</v>
      </c>
      <c r="G1971" s="150">
        <v>0</v>
      </c>
      <c r="H1971" s="151">
        <v>0</v>
      </c>
    </row>
    <row r="1972" spans="1:8" ht="18" hidden="1" customHeight="1" outlineLevel="1">
      <c r="A1972" s="3" t="s">
        <v>205</v>
      </c>
      <c r="B1972" s="148"/>
      <c r="C1972" s="149">
        <v>0</v>
      </c>
      <c r="D1972" s="149">
        <v>0</v>
      </c>
      <c r="E1972" s="149">
        <v>0</v>
      </c>
      <c r="F1972" s="150">
        <v>0</v>
      </c>
      <c r="G1972" s="150">
        <v>0</v>
      </c>
      <c r="H1972" s="151">
        <v>0</v>
      </c>
    </row>
    <row r="1973" spans="1:8" ht="18" hidden="1" customHeight="1" outlineLevel="1">
      <c r="A1973" s="3" t="s">
        <v>206</v>
      </c>
      <c r="B1973" s="148"/>
      <c r="C1973" s="149">
        <v>1</v>
      </c>
      <c r="D1973" s="149">
        <v>1</v>
      </c>
      <c r="E1973" s="149">
        <v>0</v>
      </c>
      <c r="F1973" s="150">
        <v>0</v>
      </c>
      <c r="G1973" s="150">
        <v>34.5</v>
      </c>
      <c r="H1973" s="151">
        <v>0</v>
      </c>
    </row>
    <row r="1974" spans="1:8" ht="18" hidden="1" customHeight="1" outlineLevel="1">
      <c r="A1974" s="3" t="s">
        <v>268</v>
      </c>
      <c r="B1974" s="148"/>
      <c r="C1974" s="149">
        <v>0</v>
      </c>
      <c r="D1974" s="149">
        <v>0</v>
      </c>
      <c r="E1974" s="149">
        <v>0</v>
      </c>
      <c r="F1974" s="150">
        <v>0</v>
      </c>
      <c r="G1974" s="150">
        <v>0</v>
      </c>
      <c r="H1974" s="151">
        <v>0</v>
      </c>
    </row>
    <row r="1975" spans="1:8" ht="18" hidden="1" customHeight="1" outlineLevel="1">
      <c r="A1975" s="3" t="s">
        <v>207</v>
      </c>
      <c r="B1975" s="148"/>
      <c r="C1975" s="149">
        <v>4</v>
      </c>
      <c r="D1975" s="149">
        <v>1</v>
      </c>
      <c r="E1975" s="149">
        <v>0</v>
      </c>
      <c r="F1975" s="150">
        <v>3000</v>
      </c>
      <c r="G1975" s="150">
        <v>42.5</v>
      </c>
      <c r="H1975" s="151">
        <v>0</v>
      </c>
    </row>
    <row r="1976" spans="1:8" ht="18" hidden="1" customHeight="1" outlineLevel="1">
      <c r="A1976" s="3" t="s">
        <v>270</v>
      </c>
      <c r="B1976" s="148"/>
      <c r="C1976" s="149">
        <v>0</v>
      </c>
      <c r="D1976" s="149">
        <v>0</v>
      </c>
      <c r="E1976" s="149">
        <v>0</v>
      </c>
      <c r="F1976" s="150">
        <v>0</v>
      </c>
      <c r="G1976" s="150">
        <v>0</v>
      </c>
      <c r="H1976" s="151">
        <v>0</v>
      </c>
    </row>
    <row r="1977" spans="1:8" ht="18" hidden="1" customHeight="1" outlineLevel="1">
      <c r="A1977" s="3" t="s">
        <v>208</v>
      </c>
      <c r="B1977" s="148"/>
      <c r="C1977" s="149">
        <v>15</v>
      </c>
      <c r="D1977" s="149">
        <v>7</v>
      </c>
      <c r="E1977" s="149">
        <v>0</v>
      </c>
      <c r="F1977" s="150">
        <v>182537.44</v>
      </c>
      <c r="G1977" s="150">
        <v>27979</v>
      </c>
      <c r="H1977" s="151">
        <v>0</v>
      </c>
    </row>
    <row r="1978" spans="1:8" ht="18" hidden="1" customHeight="1" outlineLevel="1">
      <c r="A1978" s="3" t="s">
        <v>209</v>
      </c>
      <c r="B1978" s="148"/>
      <c r="C1978" s="149">
        <v>0</v>
      </c>
      <c r="D1978" s="149">
        <v>0</v>
      </c>
      <c r="E1978" s="149">
        <v>0</v>
      </c>
      <c r="F1978" s="150">
        <v>0</v>
      </c>
      <c r="G1978" s="150">
        <v>0</v>
      </c>
      <c r="H1978" s="151">
        <v>0</v>
      </c>
    </row>
    <row r="1979" spans="1:8" ht="18" hidden="1" customHeight="1" outlineLevel="1">
      <c r="A1979" s="3" t="s">
        <v>454</v>
      </c>
      <c r="B1979" s="148"/>
      <c r="C1979" s="149">
        <v>0</v>
      </c>
      <c r="D1979" s="149">
        <v>0</v>
      </c>
      <c r="E1979" s="149">
        <v>0</v>
      </c>
      <c r="F1979" s="150">
        <v>0</v>
      </c>
      <c r="G1979" s="150">
        <v>0</v>
      </c>
      <c r="H1979" s="151">
        <v>0</v>
      </c>
    </row>
    <row r="1980" spans="1:8" ht="18" hidden="1" customHeight="1" outlineLevel="1">
      <c r="A1980" s="3" t="s">
        <v>211</v>
      </c>
      <c r="B1980" s="148"/>
      <c r="C1980" s="149">
        <v>0</v>
      </c>
      <c r="D1980" s="149">
        <v>0</v>
      </c>
      <c r="E1980" s="149">
        <v>0</v>
      </c>
      <c r="F1980" s="150">
        <v>0</v>
      </c>
      <c r="G1980" s="150">
        <v>0</v>
      </c>
      <c r="H1980" s="151">
        <v>0</v>
      </c>
    </row>
    <row r="1981" spans="1:8" ht="18" hidden="1" customHeight="1" outlineLevel="1">
      <c r="A1981" s="3" t="s">
        <v>212</v>
      </c>
      <c r="B1981" s="148"/>
      <c r="C1981" s="149">
        <v>0</v>
      </c>
      <c r="D1981" s="149">
        <v>0</v>
      </c>
      <c r="E1981" s="149">
        <v>0</v>
      </c>
      <c r="F1981" s="150">
        <v>0</v>
      </c>
      <c r="G1981" s="150">
        <v>0</v>
      </c>
      <c r="H1981" s="151">
        <v>0</v>
      </c>
    </row>
    <row r="1982" spans="1:8" ht="18" hidden="1" customHeight="1" outlineLevel="1">
      <c r="A1982" s="3" t="s">
        <v>213</v>
      </c>
      <c r="B1982" s="148"/>
      <c r="C1982" s="149">
        <v>0</v>
      </c>
      <c r="D1982" s="149">
        <v>0</v>
      </c>
      <c r="E1982" s="149">
        <v>0</v>
      </c>
      <c r="F1982" s="150">
        <v>0</v>
      </c>
      <c r="G1982" s="150">
        <v>0</v>
      </c>
      <c r="H1982" s="151">
        <v>0</v>
      </c>
    </row>
    <row r="1983" spans="1:8" ht="18" hidden="1" customHeight="1" outlineLevel="1">
      <c r="A1983" s="3" t="s">
        <v>214</v>
      </c>
      <c r="B1983" s="148"/>
      <c r="C1983" s="149">
        <v>0</v>
      </c>
      <c r="D1983" s="149">
        <v>0</v>
      </c>
      <c r="E1983" s="149">
        <v>0</v>
      </c>
      <c r="F1983" s="150">
        <v>0</v>
      </c>
      <c r="G1983" s="150">
        <v>0</v>
      </c>
      <c r="H1983" s="151">
        <v>0</v>
      </c>
    </row>
    <row r="1984" spans="1:8" ht="18" hidden="1" customHeight="1" outlineLevel="1">
      <c r="A1984" s="3" t="s">
        <v>269</v>
      </c>
      <c r="B1984" s="148"/>
      <c r="C1984" s="149">
        <v>0</v>
      </c>
      <c r="D1984" s="149">
        <v>0</v>
      </c>
      <c r="E1984" s="149">
        <v>0</v>
      </c>
      <c r="F1984" s="150">
        <v>0</v>
      </c>
      <c r="G1984" s="150">
        <v>0</v>
      </c>
      <c r="H1984" s="151">
        <v>0</v>
      </c>
    </row>
    <row r="1985" spans="1:8" ht="18" hidden="1" customHeight="1" outlineLevel="1">
      <c r="A1985" s="3" t="s">
        <v>455</v>
      </c>
      <c r="B1985" s="148"/>
      <c r="C1985" s="149">
        <v>0</v>
      </c>
      <c r="D1985" s="149">
        <v>0</v>
      </c>
      <c r="E1985" s="149">
        <v>0</v>
      </c>
      <c r="F1985" s="150">
        <v>0</v>
      </c>
      <c r="G1985" s="150">
        <v>0</v>
      </c>
      <c r="H1985" s="151">
        <v>0</v>
      </c>
    </row>
    <row r="1986" spans="1:8" ht="18" hidden="1" customHeight="1" outlineLevel="1">
      <c r="A1986" s="3" t="s">
        <v>217</v>
      </c>
      <c r="B1986" s="148"/>
      <c r="C1986" s="149">
        <v>0</v>
      </c>
      <c r="D1986" s="149">
        <v>0</v>
      </c>
      <c r="E1986" s="149">
        <v>0</v>
      </c>
      <c r="F1986" s="150">
        <v>0</v>
      </c>
      <c r="G1986" s="150">
        <v>0</v>
      </c>
      <c r="H1986" s="151">
        <v>0</v>
      </c>
    </row>
    <row r="1987" spans="1:8" ht="18" hidden="1" customHeight="1" outlineLevel="1">
      <c r="A1987" s="3" t="s">
        <v>218</v>
      </c>
      <c r="B1987" s="148"/>
      <c r="C1987" s="149">
        <v>0</v>
      </c>
      <c r="D1987" s="149">
        <v>0</v>
      </c>
      <c r="E1987" s="149">
        <v>0</v>
      </c>
      <c r="F1987" s="150">
        <v>0</v>
      </c>
      <c r="G1987" s="150">
        <v>0</v>
      </c>
      <c r="H1987" s="151">
        <v>0</v>
      </c>
    </row>
    <row r="1988" spans="1:8" ht="18" hidden="1" customHeight="1" outlineLevel="1">
      <c r="A1988" s="3" t="s">
        <v>219</v>
      </c>
      <c r="B1988" s="148"/>
      <c r="C1988" s="149">
        <v>0</v>
      </c>
      <c r="D1988" s="149">
        <v>0</v>
      </c>
      <c r="E1988" s="149">
        <v>0</v>
      </c>
      <c r="F1988" s="150">
        <v>0</v>
      </c>
      <c r="G1988" s="150">
        <v>0</v>
      </c>
      <c r="H1988" s="151">
        <v>0</v>
      </c>
    </row>
    <row r="1989" spans="1:8" ht="18" hidden="1" customHeight="1" outlineLevel="1">
      <c r="A1989" s="3" t="s">
        <v>220</v>
      </c>
      <c r="B1989" s="148"/>
      <c r="C1989" s="149">
        <v>0</v>
      </c>
      <c r="D1989" s="149">
        <v>0</v>
      </c>
      <c r="E1989" s="149">
        <v>0</v>
      </c>
      <c r="F1989" s="150">
        <v>0</v>
      </c>
      <c r="G1989" s="150">
        <v>0</v>
      </c>
      <c r="H1989" s="151">
        <v>0</v>
      </c>
    </row>
    <row r="1990" spans="1:8" collapsed="1">
      <c r="A1990" s="3"/>
      <c r="B1990" s="148" t="s">
        <v>431</v>
      </c>
      <c r="C1990" s="152">
        <f t="shared" ref="C1990:H1990" si="78">SUM(C1966:C1989)</f>
        <v>20</v>
      </c>
      <c r="D1990" s="152">
        <f t="shared" si="78"/>
        <v>9</v>
      </c>
      <c r="E1990" s="152">
        <f t="shared" si="78"/>
        <v>0</v>
      </c>
      <c r="F1990" s="153">
        <f t="shared" si="78"/>
        <v>185537.44</v>
      </c>
      <c r="G1990" s="153">
        <f t="shared" si="78"/>
        <v>28056</v>
      </c>
      <c r="H1990" s="154">
        <f t="shared" si="78"/>
        <v>0</v>
      </c>
    </row>
    <row r="1991" spans="1:8" ht="18" customHeight="1">
      <c r="B1991" s="168" t="s">
        <v>432</v>
      </c>
      <c r="C1991" s="169"/>
      <c r="D1991" s="169"/>
      <c r="E1991" s="169"/>
      <c r="F1991" s="166"/>
      <c r="G1991" s="166"/>
      <c r="H1991" s="167"/>
    </row>
    <row r="1992" spans="1:8" ht="18" hidden="1" customHeight="1" outlineLevel="1">
      <c r="A1992" s="3" t="s">
        <v>273</v>
      </c>
      <c r="B1992" s="148"/>
      <c r="C1992" s="149">
        <v>0</v>
      </c>
      <c r="D1992" s="149">
        <v>0</v>
      </c>
      <c r="E1992" s="149">
        <v>0</v>
      </c>
      <c r="F1992" s="150">
        <v>0</v>
      </c>
      <c r="G1992" s="150">
        <v>0</v>
      </c>
      <c r="H1992" s="151">
        <v>0</v>
      </c>
    </row>
    <row r="1993" spans="1:8" ht="18" hidden="1" customHeight="1" outlineLevel="1">
      <c r="A1993" s="3" t="s">
        <v>203</v>
      </c>
      <c r="B1993" s="148"/>
      <c r="C1993" s="149">
        <v>37</v>
      </c>
      <c r="D1993" s="149">
        <v>37</v>
      </c>
      <c r="E1993" s="149">
        <v>0</v>
      </c>
      <c r="F1993" s="150">
        <v>81762.92</v>
      </c>
      <c r="G1993" s="150">
        <v>2644.8099999999995</v>
      </c>
      <c r="H1993" s="151">
        <v>0</v>
      </c>
    </row>
    <row r="1994" spans="1:8" ht="18" hidden="1" customHeight="1" outlineLevel="1">
      <c r="A1994" s="3" t="s">
        <v>204</v>
      </c>
      <c r="B1994" s="148"/>
      <c r="C1994" s="149">
        <v>17</v>
      </c>
      <c r="D1994" s="149">
        <v>15</v>
      </c>
      <c r="E1994" s="149">
        <v>0</v>
      </c>
      <c r="F1994" s="150">
        <v>350291.20000000001</v>
      </c>
      <c r="G1994" s="150">
        <v>279262.84999999998</v>
      </c>
      <c r="H1994" s="151">
        <v>0</v>
      </c>
    </row>
    <row r="1995" spans="1:8" ht="18" hidden="1" customHeight="1" outlineLevel="1">
      <c r="A1995" s="3" t="s">
        <v>267</v>
      </c>
      <c r="B1995" s="148"/>
      <c r="C1995" s="149">
        <v>0</v>
      </c>
      <c r="D1995" s="149">
        <v>0</v>
      </c>
      <c r="E1995" s="149">
        <v>0</v>
      </c>
      <c r="F1995" s="150">
        <v>0</v>
      </c>
      <c r="G1995" s="150">
        <v>0</v>
      </c>
      <c r="H1995" s="151">
        <v>0</v>
      </c>
    </row>
    <row r="1996" spans="1:8" ht="18" hidden="1" customHeight="1" outlineLevel="1">
      <c r="A1996" s="3" t="s">
        <v>274</v>
      </c>
      <c r="B1996" s="148"/>
      <c r="C1996" s="149">
        <v>0</v>
      </c>
      <c r="D1996" s="149">
        <v>0</v>
      </c>
      <c r="E1996" s="149">
        <v>0</v>
      </c>
      <c r="F1996" s="150">
        <v>0</v>
      </c>
      <c r="G1996" s="150">
        <v>0</v>
      </c>
      <c r="H1996" s="151">
        <v>0</v>
      </c>
    </row>
    <row r="1997" spans="1:8" ht="18" hidden="1" customHeight="1" outlineLevel="1">
      <c r="A1997" s="3" t="s">
        <v>275</v>
      </c>
      <c r="B1997" s="148"/>
      <c r="C1997" s="149">
        <v>0</v>
      </c>
      <c r="D1997" s="149">
        <v>0</v>
      </c>
      <c r="E1997" s="149">
        <v>0</v>
      </c>
      <c r="F1997" s="150">
        <v>0</v>
      </c>
      <c r="G1997" s="150">
        <v>0</v>
      </c>
      <c r="H1997" s="151">
        <v>0</v>
      </c>
    </row>
    <row r="1998" spans="1:8" ht="18" hidden="1" customHeight="1" outlineLevel="1">
      <c r="A1998" s="3" t="s">
        <v>205</v>
      </c>
      <c r="B1998" s="148"/>
      <c r="C1998" s="149">
        <v>0</v>
      </c>
      <c r="D1998" s="149">
        <v>0</v>
      </c>
      <c r="E1998" s="149">
        <v>0</v>
      </c>
      <c r="F1998" s="150">
        <v>0</v>
      </c>
      <c r="G1998" s="150">
        <v>0</v>
      </c>
      <c r="H1998" s="151">
        <v>0</v>
      </c>
    </row>
    <row r="1999" spans="1:8" ht="18" hidden="1" customHeight="1" outlineLevel="1">
      <c r="A1999" s="3" t="s">
        <v>206</v>
      </c>
      <c r="B1999" s="148"/>
      <c r="C1999" s="149">
        <v>10</v>
      </c>
      <c r="D1999" s="149">
        <v>10</v>
      </c>
      <c r="E1999" s="149">
        <v>0</v>
      </c>
      <c r="F1999" s="150">
        <v>14731</v>
      </c>
      <c r="G1999" s="150">
        <v>5956</v>
      </c>
      <c r="H1999" s="151">
        <v>0</v>
      </c>
    </row>
    <row r="2000" spans="1:8" ht="18" hidden="1" customHeight="1" outlineLevel="1">
      <c r="A2000" s="3" t="s">
        <v>268</v>
      </c>
      <c r="B2000" s="148"/>
      <c r="C2000" s="149">
        <v>0</v>
      </c>
      <c r="D2000" s="149">
        <v>0</v>
      </c>
      <c r="E2000" s="149">
        <v>0</v>
      </c>
      <c r="F2000" s="150">
        <v>0</v>
      </c>
      <c r="G2000" s="150">
        <v>0</v>
      </c>
      <c r="H2000" s="151">
        <v>0</v>
      </c>
    </row>
    <row r="2001" spans="1:8" ht="18" hidden="1" customHeight="1" outlineLevel="1">
      <c r="A2001" s="3" t="s">
        <v>207</v>
      </c>
      <c r="B2001" s="148"/>
      <c r="C2001" s="149">
        <v>57</v>
      </c>
      <c r="D2001" s="149">
        <v>61</v>
      </c>
      <c r="E2001" s="149">
        <v>0</v>
      </c>
      <c r="F2001" s="150">
        <v>157547.37</v>
      </c>
      <c r="G2001" s="150">
        <v>12286.84</v>
      </c>
      <c r="H2001" s="151">
        <v>0</v>
      </c>
    </row>
    <row r="2002" spans="1:8" ht="18" hidden="1" customHeight="1" outlineLevel="1">
      <c r="A2002" s="3" t="s">
        <v>270</v>
      </c>
      <c r="B2002" s="148"/>
      <c r="C2002" s="149">
        <v>4</v>
      </c>
      <c r="D2002" s="149">
        <v>1</v>
      </c>
      <c r="E2002" s="149">
        <v>2</v>
      </c>
      <c r="F2002" s="150">
        <v>13649.02</v>
      </c>
      <c r="G2002" s="150">
        <v>0</v>
      </c>
      <c r="H2002" s="151">
        <v>0</v>
      </c>
    </row>
    <row r="2003" spans="1:8" ht="18" hidden="1" customHeight="1" outlineLevel="1">
      <c r="A2003" s="3" t="s">
        <v>208</v>
      </c>
      <c r="B2003" s="148"/>
      <c r="C2003" s="149">
        <v>11</v>
      </c>
      <c r="D2003" s="149">
        <v>3</v>
      </c>
      <c r="E2003" s="149">
        <v>6</v>
      </c>
      <c r="F2003" s="150">
        <v>-28552</v>
      </c>
      <c r="G2003" s="150">
        <v>583</v>
      </c>
      <c r="H2003" s="151">
        <v>0</v>
      </c>
    </row>
    <row r="2004" spans="1:8" ht="18" hidden="1" customHeight="1" outlineLevel="1">
      <c r="A2004" s="3" t="s">
        <v>209</v>
      </c>
      <c r="B2004" s="148"/>
      <c r="C2004" s="149">
        <v>2</v>
      </c>
      <c r="D2004" s="149">
        <v>2</v>
      </c>
      <c r="E2004" s="149">
        <v>0</v>
      </c>
      <c r="F2004" s="150">
        <v>4977.1710990000001</v>
      </c>
      <c r="G2004" s="150">
        <v>0</v>
      </c>
      <c r="H2004" s="151">
        <v>0</v>
      </c>
    </row>
    <row r="2005" spans="1:8" ht="18" hidden="1" customHeight="1" outlineLevel="1">
      <c r="A2005" s="3" t="s">
        <v>454</v>
      </c>
      <c r="B2005" s="148"/>
      <c r="C2005" s="149">
        <v>4</v>
      </c>
      <c r="D2005" s="149">
        <v>3</v>
      </c>
      <c r="E2005" s="149">
        <v>1</v>
      </c>
      <c r="F2005" s="150">
        <v>19736</v>
      </c>
      <c r="G2005" s="150">
        <v>2500</v>
      </c>
      <c r="H2005" s="151">
        <v>0</v>
      </c>
    </row>
    <row r="2006" spans="1:8" ht="18" hidden="1" customHeight="1" outlineLevel="1">
      <c r="A2006" s="3" t="s">
        <v>211</v>
      </c>
      <c r="B2006" s="148"/>
      <c r="C2006" s="149">
        <v>1</v>
      </c>
      <c r="D2006" s="149">
        <v>3</v>
      </c>
      <c r="E2006" s="149">
        <v>0</v>
      </c>
      <c r="F2006" s="150">
        <v>-5894.6799999999994</v>
      </c>
      <c r="G2006" s="150">
        <v>0</v>
      </c>
      <c r="H2006" s="151">
        <v>0</v>
      </c>
    </row>
    <row r="2007" spans="1:8" ht="18" hidden="1" customHeight="1" outlineLevel="1">
      <c r="A2007" s="3" t="s">
        <v>212</v>
      </c>
      <c r="B2007" s="148"/>
      <c r="C2007" s="149">
        <v>2</v>
      </c>
      <c r="D2007" s="149">
        <v>1</v>
      </c>
      <c r="E2007" s="149">
        <v>2</v>
      </c>
      <c r="F2007" s="150">
        <v>3</v>
      </c>
      <c r="G2007" s="150">
        <v>11945.37</v>
      </c>
      <c r="H2007" s="151">
        <v>0</v>
      </c>
    </row>
    <row r="2008" spans="1:8" ht="18" hidden="1" customHeight="1" outlineLevel="1">
      <c r="A2008" s="3" t="s">
        <v>213</v>
      </c>
      <c r="B2008" s="148"/>
      <c r="C2008" s="149">
        <v>14</v>
      </c>
      <c r="D2008" s="149">
        <v>11</v>
      </c>
      <c r="E2008" s="149">
        <v>0</v>
      </c>
      <c r="F2008" s="150">
        <v>49837</v>
      </c>
      <c r="G2008" s="150">
        <v>1582</v>
      </c>
      <c r="H2008" s="151">
        <v>-2000</v>
      </c>
    </row>
    <row r="2009" spans="1:8" ht="18" hidden="1" customHeight="1" outlineLevel="1">
      <c r="A2009" s="3" t="s">
        <v>214</v>
      </c>
      <c r="B2009" s="148"/>
      <c r="C2009" s="149">
        <v>0</v>
      </c>
      <c r="D2009" s="149">
        <v>0</v>
      </c>
      <c r="E2009" s="149">
        <v>0</v>
      </c>
      <c r="F2009" s="150">
        <v>0</v>
      </c>
      <c r="G2009" s="150">
        <v>0</v>
      </c>
      <c r="H2009" s="151">
        <v>0</v>
      </c>
    </row>
    <row r="2010" spans="1:8" ht="18" hidden="1" customHeight="1" outlineLevel="1">
      <c r="A2010" s="3" t="s">
        <v>269</v>
      </c>
      <c r="B2010" s="148"/>
      <c r="C2010" s="149">
        <v>0</v>
      </c>
      <c r="D2010" s="149">
        <v>0</v>
      </c>
      <c r="E2010" s="149">
        <v>0</v>
      </c>
      <c r="F2010" s="150">
        <v>0</v>
      </c>
      <c r="G2010" s="150">
        <v>0</v>
      </c>
      <c r="H2010" s="151">
        <v>0</v>
      </c>
    </row>
    <row r="2011" spans="1:8" ht="18" hidden="1" customHeight="1" outlineLevel="1">
      <c r="A2011" s="3" t="s">
        <v>455</v>
      </c>
      <c r="B2011" s="148"/>
      <c r="C2011" s="149">
        <v>0</v>
      </c>
      <c r="D2011" s="149">
        <v>0</v>
      </c>
      <c r="E2011" s="149">
        <v>0</v>
      </c>
      <c r="F2011" s="150">
        <v>0</v>
      </c>
      <c r="G2011" s="150">
        <v>0</v>
      </c>
      <c r="H2011" s="151">
        <v>0</v>
      </c>
    </row>
    <row r="2012" spans="1:8" ht="18" hidden="1" customHeight="1" outlineLevel="1">
      <c r="A2012" s="3" t="s">
        <v>217</v>
      </c>
      <c r="B2012" s="148"/>
      <c r="C2012" s="149">
        <v>62</v>
      </c>
      <c r="D2012" s="149">
        <v>57</v>
      </c>
      <c r="E2012" s="149">
        <v>2</v>
      </c>
      <c r="F2012" s="150">
        <v>104488</v>
      </c>
      <c r="G2012" s="150">
        <v>20264</v>
      </c>
      <c r="H2012" s="151">
        <v>516647</v>
      </c>
    </row>
    <row r="2013" spans="1:8" ht="18" hidden="1" customHeight="1" outlineLevel="1">
      <c r="A2013" s="3" t="s">
        <v>218</v>
      </c>
      <c r="B2013" s="148"/>
      <c r="C2013" s="149">
        <v>0</v>
      </c>
      <c r="D2013" s="149">
        <v>0</v>
      </c>
      <c r="E2013" s="149">
        <v>0</v>
      </c>
      <c r="F2013" s="150">
        <v>0</v>
      </c>
      <c r="G2013" s="150">
        <v>0</v>
      </c>
      <c r="H2013" s="151">
        <v>0</v>
      </c>
    </row>
    <row r="2014" spans="1:8" ht="18" hidden="1" customHeight="1" outlineLevel="1">
      <c r="A2014" s="3" t="s">
        <v>219</v>
      </c>
      <c r="B2014" s="148"/>
      <c r="C2014" s="149">
        <v>14</v>
      </c>
      <c r="D2014" s="149">
        <v>3</v>
      </c>
      <c r="E2014" s="149">
        <v>0</v>
      </c>
      <c r="F2014" s="150">
        <v>137735.78</v>
      </c>
      <c r="G2014" s="150">
        <v>2778.4899999999907</v>
      </c>
      <c r="H2014" s="151">
        <v>3662.48</v>
      </c>
    </row>
    <row r="2015" spans="1:8" ht="18" hidden="1" customHeight="1" outlineLevel="1">
      <c r="A2015" s="3" t="s">
        <v>220</v>
      </c>
      <c r="B2015" s="148"/>
      <c r="C2015" s="149">
        <v>8</v>
      </c>
      <c r="D2015" s="149">
        <v>5</v>
      </c>
      <c r="E2015" s="149">
        <v>3</v>
      </c>
      <c r="F2015" s="150">
        <v>22101</v>
      </c>
      <c r="G2015" s="150">
        <v>6394</v>
      </c>
      <c r="H2015" s="151">
        <v>0</v>
      </c>
    </row>
    <row r="2016" spans="1:8" collapsed="1">
      <c r="A2016" s="3"/>
      <c r="B2016" s="148" t="s">
        <v>433</v>
      </c>
      <c r="C2016" s="152">
        <f t="shared" ref="C2016:H2016" si="79">SUM(C1992:C2015)</f>
        <v>243</v>
      </c>
      <c r="D2016" s="152">
        <f t="shared" si="79"/>
        <v>212</v>
      </c>
      <c r="E2016" s="152">
        <f t="shared" si="79"/>
        <v>16</v>
      </c>
      <c r="F2016" s="153">
        <f t="shared" si="79"/>
        <v>922412.78109900001</v>
      </c>
      <c r="G2016" s="153">
        <f t="shared" si="79"/>
        <v>346197.36</v>
      </c>
      <c r="H2016" s="154">
        <f t="shared" si="79"/>
        <v>518309.48</v>
      </c>
    </row>
    <row r="2017" spans="1:8" ht="18" customHeight="1">
      <c r="B2017" s="168" t="s">
        <v>434</v>
      </c>
      <c r="C2017" s="169"/>
      <c r="D2017" s="169"/>
      <c r="E2017" s="169"/>
      <c r="F2017" s="166"/>
      <c r="G2017" s="166"/>
      <c r="H2017" s="167"/>
    </row>
    <row r="2018" spans="1:8" ht="18" hidden="1" customHeight="1" outlineLevel="1">
      <c r="A2018" s="3" t="s">
        <v>273</v>
      </c>
      <c r="B2018" s="148"/>
      <c r="C2018" s="149">
        <v>0</v>
      </c>
      <c r="D2018" s="149">
        <v>0</v>
      </c>
      <c r="E2018" s="149">
        <v>0</v>
      </c>
      <c r="F2018" s="150">
        <v>0</v>
      </c>
      <c r="G2018" s="150">
        <v>0</v>
      </c>
      <c r="H2018" s="151">
        <v>0</v>
      </c>
    </row>
    <row r="2019" spans="1:8" ht="18" hidden="1" customHeight="1" outlineLevel="1">
      <c r="A2019" s="3" t="s">
        <v>203</v>
      </c>
      <c r="B2019" s="148"/>
      <c r="C2019" s="149">
        <v>5</v>
      </c>
      <c r="D2019" s="149">
        <v>0</v>
      </c>
      <c r="E2019" s="149">
        <v>0</v>
      </c>
      <c r="F2019" s="150">
        <v>0</v>
      </c>
      <c r="G2019" s="150">
        <v>0</v>
      </c>
      <c r="H2019" s="151">
        <v>0</v>
      </c>
    </row>
    <row r="2020" spans="1:8" ht="18" hidden="1" customHeight="1" outlineLevel="1">
      <c r="A2020" s="3" t="s">
        <v>204</v>
      </c>
      <c r="B2020" s="148"/>
      <c r="C2020" s="149">
        <v>0</v>
      </c>
      <c r="D2020" s="149">
        <v>0</v>
      </c>
      <c r="E2020" s="149">
        <v>0</v>
      </c>
      <c r="F2020" s="150">
        <v>0</v>
      </c>
      <c r="G2020" s="150">
        <v>0</v>
      </c>
      <c r="H2020" s="151">
        <v>0</v>
      </c>
    </row>
    <row r="2021" spans="1:8" ht="18" hidden="1" customHeight="1" outlineLevel="1">
      <c r="A2021" s="3" t="s">
        <v>267</v>
      </c>
      <c r="B2021" s="148"/>
      <c r="C2021" s="149">
        <v>0</v>
      </c>
      <c r="D2021" s="149">
        <v>0</v>
      </c>
      <c r="E2021" s="149">
        <v>0</v>
      </c>
      <c r="F2021" s="150">
        <v>0</v>
      </c>
      <c r="G2021" s="150">
        <v>0</v>
      </c>
      <c r="H2021" s="151">
        <v>0</v>
      </c>
    </row>
    <row r="2022" spans="1:8" ht="18" hidden="1" customHeight="1" outlineLevel="1">
      <c r="A2022" s="3" t="s">
        <v>274</v>
      </c>
      <c r="B2022" s="148"/>
      <c r="C2022" s="149">
        <v>0</v>
      </c>
      <c r="D2022" s="149">
        <v>0</v>
      </c>
      <c r="E2022" s="149">
        <v>0</v>
      </c>
      <c r="F2022" s="150">
        <v>0</v>
      </c>
      <c r="G2022" s="150">
        <v>0</v>
      </c>
      <c r="H2022" s="151">
        <v>0</v>
      </c>
    </row>
    <row r="2023" spans="1:8" ht="18" hidden="1" customHeight="1" outlineLevel="1">
      <c r="A2023" s="3" t="s">
        <v>275</v>
      </c>
      <c r="B2023" s="148"/>
      <c r="C2023" s="149">
        <v>0</v>
      </c>
      <c r="D2023" s="149">
        <v>0</v>
      </c>
      <c r="E2023" s="149">
        <v>0</v>
      </c>
      <c r="F2023" s="150">
        <v>0</v>
      </c>
      <c r="G2023" s="150">
        <v>0</v>
      </c>
      <c r="H2023" s="151">
        <v>0</v>
      </c>
    </row>
    <row r="2024" spans="1:8" ht="18" hidden="1" customHeight="1" outlineLevel="1">
      <c r="A2024" s="3" t="s">
        <v>205</v>
      </c>
      <c r="B2024" s="148"/>
      <c r="C2024" s="149">
        <v>0</v>
      </c>
      <c r="D2024" s="149">
        <v>0</v>
      </c>
      <c r="E2024" s="149">
        <v>0</v>
      </c>
      <c r="F2024" s="150">
        <v>0</v>
      </c>
      <c r="G2024" s="150">
        <v>0</v>
      </c>
      <c r="H2024" s="151">
        <v>0</v>
      </c>
    </row>
    <row r="2025" spans="1:8" ht="18" hidden="1" customHeight="1" outlineLevel="1">
      <c r="A2025" s="3" t="s">
        <v>206</v>
      </c>
      <c r="B2025" s="148"/>
      <c r="C2025" s="149">
        <v>0</v>
      </c>
      <c r="D2025" s="149">
        <v>0</v>
      </c>
      <c r="E2025" s="149">
        <v>0</v>
      </c>
      <c r="F2025" s="150">
        <v>0</v>
      </c>
      <c r="G2025" s="150">
        <v>0</v>
      </c>
      <c r="H2025" s="151">
        <v>0</v>
      </c>
    </row>
    <row r="2026" spans="1:8" ht="18" hidden="1" customHeight="1" outlineLevel="1">
      <c r="A2026" s="3" t="s">
        <v>268</v>
      </c>
      <c r="B2026" s="148"/>
      <c r="C2026" s="149">
        <v>0</v>
      </c>
      <c r="D2026" s="149">
        <v>0</v>
      </c>
      <c r="E2026" s="149">
        <v>0</v>
      </c>
      <c r="F2026" s="150">
        <v>0</v>
      </c>
      <c r="G2026" s="150">
        <v>0</v>
      </c>
      <c r="H2026" s="151">
        <v>0</v>
      </c>
    </row>
    <row r="2027" spans="1:8" ht="18" hidden="1" customHeight="1" outlineLevel="1">
      <c r="A2027" s="3" t="s">
        <v>207</v>
      </c>
      <c r="B2027" s="148"/>
      <c r="C2027" s="149">
        <v>14</v>
      </c>
      <c r="D2027" s="149">
        <v>5</v>
      </c>
      <c r="E2027" s="149">
        <v>0</v>
      </c>
      <c r="F2027" s="150">
        <v>7500</v>
      </c>
      <c r="G2027" s="150">
        <v>27468</v>
      </c>
      <c r="H2027" s="151">
        <v>0</v>
      </c>
    </row>
    <row r="2028" spans="1:8" ht="18" hidden="1" customHeight="1" outlineLevel="1">
      <c r="A2028" s="3" t="s">
        <v>270</v>
      </c>
      <c r="B2028" s="148"/>
      <c r="C2028" s="149">
        <v>2</v>
      </c>
      <c r="D2028" s="149">
        <v>0</v>
      </c>
      <c r="E2028" s="149">
        <v>2</v>
      </c>
      <c r="F2028" s="150">
        <v>0</v>
      </c>
      <c r="G2028" s="150">
        <v>0</v>
      </c>
      <c r="H2028" s="151">
        <v>0</v>
      </c>
    </row>
    <row r="2029" spans="1:8" ht="18" hidden="1" customHeight="1" outlineLevel="1">
      <c r="A2029" s="3" t="s">
        <v>208</v>
      </c>
      <c r="B2029" s="148"/>
      <c r="C2029" s="149">
        <v>24</v>
      </c>
      <c r="D2029" s="149">
        <v>0</v>
      </c>
      <c r="E2029" s="149">
        <v>18</v>
      </c>
      <c r="F2029" s="150">
        <v>0</v>
      </c>
      <c r="G2029" s="150">
        <v>44585</v>
      </c>
      <c r="H2029" s="151">
        <v>0</v>
      </c>
    </row>
    <row r="2030" spans="1:8" ht="18" hidden="1" customHeight="1" outlineLevel="1">
      <c r="A2030" s="3" t="s">
        <v>209</v>
      </c>
      <c r="B2030" s="148"/>
      <c r="C2030" s="149">
        <v>0</v>
      </c>
      <c r="D2030" s="149">
        <v>0</v>
      </c>
      <c r="E2030" s="149">
        <v>0</v>
      </c>
      <c r="F2030" s="150">
        <v>0</v>
      </c>
      <c r="G2030" s="150">
        <v>0</v>
      </c>
      <c r="H2030" s="151">
        <v>0</v>
      </c>
    </row>
    <row r="2031" spans="1:8" ht="18" hidden="1" customHeight="1" outlineLevel="1">
      <c r="A2031" s="3" t="s">
        <v>454</v>
      </c>
      <c r="B2031" s="148"/>
      <c r="C2031" s="149">
        <v>1</v>
      </c>
      <c r="D2031" s="149">
        <v>0</v>
      </c>
      <c r="E2031" s="149">
        <v>1</v>
      </c>
      <c r="F2031" s="150">
        <v>0</v>
      </c>
      <c r="G2031" s="150">
        <v>0</v>
      </c>
      <c r="H2031" s="151">
        <v>0</v>
      </c>
    </row>
    <row r="2032" spans="1:8" ht="18" hidden="1" customHeight="1" outlineLevel="1">
      <c r="A2032" s="3" t="s">
        <v>211</v>
      </c>
      <c r="B2032" s="148"/>
      <c r="C2032" s="149">
        <v>0</v>
      </c>
      <c r="D2032" s="149">
        <v>0</v>
      </c>
      <c r="E2032" s="149">
        <v>0</v>
      </c>
      <c r="F2032" s="150">
        <v>0</v>
      </c>
      <c r="G2032" s="150">
        <v>0</v>
      </c>
      <c r="H2032" s="151">
        <v>0</v>
      </c>
    </row>
    <row r="2033" spans="1:8" ht="18" hidden="1" customHeight="1" outlineLevel="1">
      <c r="A2033" s="3" t="s">
        <v>212</v>
      </c>
      <c r="B2033" s="148"/>
      <c r="C2033" s="149">
        <v>0</v>
      </c>
      <c r="D2033" s="149">
        <v>0</v>
      </c>
      <c r="E2033" s="149">
        <v>0</v>
      </c>
      <c r="F2033" s="150">
        <v>0</v>
      </c>
      <c r="G2033" s="150">
        <v>0</v>
      </c>
      <c r="H2033" s="151">
        <v>0</v>
      </c>
    </row>
    <row r="2034" spans="1:8" ht="18" hidden="1" customHeight="1" outlineLevel="1">
      <c r="A2034" s="3" t="s">
        <v>213</v>
      </c>
      <c r="B2034" s="148"/>
      <c r="C2034" s="149">
        <v>0</v>
      </c>
      <c r="D2034" s="149">
        <v>0</v>
      </c>
      <c r="E2034" s="149">
        <v>0</v>
      </c>
      <c r="F2034" s="150">
        <v>0</v>
      </c>
      <c r="G2034" s="150">
        <v>0</v>
      </c>
      <c r="H2034" s="151">
        <v>0</v>
      </c>
    </row>
    <row r="2035" spans="1:8" ht="18" hidden="1" customHeight="1" outlineLevel="1">
      <c r="A2035" s="3" t="s">
        <v>214</v>
      </c>
      <c r="B2035" s="148"/>
      <c r="C2035" s="149">
        <v>0</v>
      </c>
      <c r="D2035" s="149">
        <v>0</v>
      </c>
      <c r="E2035" s="149">
        <v>0</v>
      </c>
      <c r="F2035" s="150">
        <v>0</v>
      </c>
      <c r="G2035" s="150">
        <v>0</v>
      </c>
      <c r="H2035" s="151">
        <v>0</v>
      </c>
    </row>
    <row r="2036" spans="1:8" ht="18" hidden="1" customHeight="1" outlineLevel="1">
      <c r="A2036" s="3" t="s">
        <v>269</v>
      </c>
      <c r="B2036" s="148"/>
      <c r="C2036" s="149">
        <v>0</v>
      </c>
      <c r="D2036" s="149">
        <v>0</v>
      </c>
      <c r="E2036" s="149">
        <v>0</v>
      </c>
      <c r="F2036" s="150">
        <v>0</v>
      </c>
      <c r="G2036" s="150">
        <v>0</v>
      </c>
      <c r="H2036" s="151">
        <v>0</v>
      </c>
    </row>
    <row r="2037" spans="1:8" ht="18" hidden="1" customHeight="1" outlineLevel="1">
      <c r="A2037" s="3" t="s">
        <v>455</v>
      </c>
      <c r="B2037" s="148"/>
      <c r="C2037" s="149">
        <v>0</v>
      </c>
      <c r="D2037" s="149">
        <v>0</v>
      </c>
      <c r="E2037" s="149">
        <v>0</v>
      </c>
      <c r="F2037" s="150">
        <v>0</v>
      </c>
      <c r="G2037" s="150">
        <v>0</v>
      </c>
      <c r="H2037" s="151">
        <v>0</v>
      </c>
    </row>
    <row r="2038" spans="1:8" ht="18" hidden="1" customHeight="1" outlineLevel="1">
      <c r="A2038" s="3" t="s">
        <v>217</v>
      </c>
      <c r="B2038" s="148"/>
      <c r="C2038" s="149">
        <v>0</v>
      </c>
      <c r="D2038" s="149">
        <v>0</v>
      </c>
      <c r="E2038" s="149">
        <v>0</v>
      </c>
      <c r="F2038" s="150">
        <v>0</v>
      </c>
      <c r="G2038" s="150">
        <v>0</v>
      </c>
      <c r="H2038" s="151">
        <v>0</v>
      </c>
    </row>
    <row r="2039" spans="1:8" ht="18" hidden="1" customHeight="1" outlineLevel="1">
      <c r="A2039" s="3" t="s">
        <v>218</v>
      </c>
      <c r="B2039" s="148"/>
      <c r="C2039" s="149">
        <v>0</v>
      </c>
      <c r="D2039" s="149">
        <v>0</v>
      </c>
      <c r="E2039" s="149">
        <v>0</v>
      </c>
      <c r="F2039" s="150">
        <v>0</v>
      </c>
      <c r="G2039" s="150">
        <v>0</v>
      </c>
      <c r="H2039" s="151">
        <v>0</v>
      </c>
    </row>
    <row r="2040" spans="1:8" ht="18" hidden="1" customHeight="1" outlineLevel="1">
      <c r="A2040" s="3" t="s">
        <v>219</v>
      </c>
      <c r="B2040" s="148"/>
      <c r="C2040" s="149">
        <v>0</v>
      </c>
      <c r="D2040" s="149">
        <v>0</v>
      </c>
      <c r="E2040" s="149">
        <v>0</v>
      </c>
      <c r="F2040" s="150">
        <v>0</v>
      </c>
      <c r="G2040" s="150">
        <v>0</v>
      </c>
      <c r="H2040" s="151">
        <v>0</v>
      </c>
    </row>
    <row r="2041" spans="1:8" ht="18" hidden="1" customHeight="1" outlineLevel="1">
      <c r="A2041" s="3" t="s">
        <v>220</v>
      </c>
      <c r="B2041" s="148"/>
      <c r="C2041" s="149">
        <v>0</v>
      </c>
      <c r="D2041" s="149">
        <v>0</v>
      </c>
      <c r="E2041" s="149">
        <v>0</v>
      </c>
      <c r="F2041" s="150">
        <v>0</v>
      </c>
      <c r="G2041" s="150">
        <v>0</v>
      </c>
      <c r="H2041" s="151">
        <v>0</v>
      </c>
    </row>
    <row r="2042" spans="1:8" collapsed="1">
      <c r="A2042" s="3"/>
      <c r="B2042" s="148" t="s">
        <v>435</v>
      </c>
      <c r="C2042" s="152">
        <f t="shared" ref="C2042:H2042" si="80">SUM(C2018:C2041)</f>
        <v>46</v>
      </c>
      <c r="D2042" s="152">
        <f t="shared" si="80"/>
        <v>5</v>
      </c>
      <c r="E2042" s="152">
        <f t="shared" si="80"/>
        <v>21</v>
      </c>
      <c r="F2042" s="153">
        <f t="shared" si="80"/>
        <v>7500</v>
      </c>
      <c r="G2042" s="153">
        <f t="shared" si="80"/>
        <v>72053</v>
      </c>
      <c r="H2042" s="154">
        <f t="shared" si="80"/>
        <v>0</v>
      </c>
    </row>
    <row r="2043" spans="1:8" ht="18" hidden="1" customHeight="1" outlineLevel="1">
      <c r="A2043" s="3" t="s">
        <v>273</v>
      </c>
      <c r="B2043" s="148"/>
      <c r="C2043" s="149">
        <v>0</v>
      </c>
      <c r="D2043" s="149">
        <v>0</v>
      </c>
      <c r="E2043" s="149">
        <v>0</v>
      </c>
      <c r="F2043" s="150">
        <v>0</v>
      </c>
      <c r="G2043" s="150">
        <v>0</v>
      </c>
      <c r="H2043" s="151">
        <v>0</v>
      </c>
    </row>
    <row r="2044" spans="1:8" ht="18" hidden="1" customHeight="1" outlineLevel="1">
      <c r="A2044" s="3" t="s">
        <v>203</v>
      </c>
      <c r="B2044" s="148"/>
      <c r="C2044" s="149">
        <v>1</v>
      </c>
      <c r="D2044" s="149">
        <v>0</v>
      </c>
      <c r="E2044" s="149">
        <v>0</v>
      </c>
      <c r="F2044" s="150">
        <v>0</v>
      </c>
      <c r="G2044" s="150">
        <v>0</v>
      </c>
      <c r="H2044" s="151">
        <v>0</v>
      </c>
    </row>
    <row r="2045" spans="1:8" ht="18" hidden="1" customHeight="1" outlineLevel="1">
      <c r="A2045" s="3" t="s">
        <v>204</v>
      </c>
      <c r="B2045" s="148"/>
      <c r="C2045" s="149">
        <v>0</v>
      </c>
      <c r="D2045" s="149">
        <v>0</v>
      </c>
      <c r="E2045" s="149">
        <v>0</v>
      </c>
      <c r="F2045" s="150">
        <v>0</v>
      </c>
      <c r="G2045" s="150">
        <v>0</v>
      </c>
      <c r="H2045" s="151">
        <v>0</v>
      </c>
    </row>
    <row r="2046" spans="1:8" ht="18" hidden="1" customHeight="1" outlineLevel="1">
      <c r="A2046" s="3" t="s">
        <v>267</v>
      </c>
      <c r="B2046" s="148"/>
      <c r="C2046" s="149">
        <v>0</v>
      </c>
      <c r="D2046" s="149">
        <v>0</v>
      </c>
      <c r="E2046" s="149">
        <v>0</v>
      </c>
      <c r="F2046" s="150">
        <v>0</v>
      </c>
      <c r="G2046" s="150">
        <v>0</v>
      </c>
      <c r="H2046" s="151">
        <v>0</v>
      </c>
    </row>
    <row r="2047" spans="1:8" ht="18" hidden="1" customHeight="1" outlineLevel="1">
      <c r="A2047" s="3" t="s">
        <v>274</v>
      </c>
      <c r="B2047" s="148"/>
      <c r="C2047" s="149">
        <v>0</v>
      </c>
      <c r="D2047" s="149">
        <v>0</v>
      </c>
      <c r="E2047" s="149">
        <v>0</v>
      </c>
      <c r="F2047" s="150">
        <v>0</v>
      </c>
      <c r="G2047" s="150">
        <v>0</v>
      </c>
      <c r="H2047" s="151">
        <v>0</v>
      </c>
    </row>
    <row r="2048" spans="1:8" ht="18" hidden="1" customHeight="1" outlineLevel="1">
      <c r="A2048" s="3" t="s">
        <v>275</v>
      </c>
      <c r="B2048" s="148"/>
      <c r="C2048" s="149">
        <v>0</v>
      </c>
      <c r="D2048" s="149">
        <v>0</v>
      </c>
      <c r="E2048" s="149">
        <v>0</v>
      </c>
      <c r="F2048" s="150">
        <v>0</v>
      </c>
      <c r="G2048" s="150">
        <v>0</v>
      </c>
      <c r="H2048" s="151">
        <v>0</v>
      </c>
    </row>
    <row r="2049" spans="1:8" ht="18" hidden="1" customHeight="1" outlineLevel="1">
      <c r="A2049" s="3" t="s">
        <v>205</v>
      </c>
      <c r="B2049" s="148"/>
      <c r="C2049" s="149">
        <v>0</v>
      </c>
      <c r="D2049" s="149">
        <v>0</v>
      </c>
      <c r="E2049" s="149">
        <v>0</v>
      </c>
      <c r="F2049" s="150">
        <v>0</v>
      </c>
      <c r="G2049" s="150">
        <v>0</v>
      </c>
      <c r="H2049" s="151">
        <v>0</v>
      </c>
    </row>
    <row r="2050" spans="1:8" ht="18" hidden="1" customHeight="1" outlineLevel="1">
      <c r="A2050" s="3" t="s">
        <v>206</v>
      </c>
      <c r="B2050" s="148"/>
      <c r="C2050" s="149">
        <v>0</v>
      </c>
      <c r="D2050" s="149">
        <v>1</v>
      </c>
      <c r="E2050" s="149">
        <v>0</v>
      </c>
      <c r="F2050" s="150">
        <v>0</v>
      </c>
      <c r="G2050" s="150">
        <v>187.5</v>
      </c>
      <c r="H2050" s="151">
        <v>0</v>
      </c>
    </row>
    <row r="2051" spans="1:8" ht="18" hidden="1" customHeight="1" outlineLevel="1">
      <c r="A2051" s="3" t="s">
        <v>268</v>
      </c>
      <c r="B2051" s="148"/>
      <c r="C2051" s="149">
        <v>0</v>
      </c>
      <c r="D2051" s="149">
        <v>0</v>
      </c>
      <c r="E2051" s="149">
        <v>0</v>
      </c>
      <c r="F2051" s="150">
        <v>0</v>
      </c>
      <c r="G2051" s="150">
        <v>0</v>
      </c>
      <c r="H2051" s="151">
        <v>0</v>
      </c>
    </row>
    <row r="2052" spans="1:8" ht="18" hidden="1" customHeight="1" outlineLevel="1">
      <c r="A2052" s="3" t="s">
        <v>207</v>
      </c>
      <c r="B2052" s="148"/>
      <c r="C2052" s="149">
        <v>3</v>
      </c>
      <c r="D2052" s="149">
        <v>2</v>
      </c>
      <c r="E2052" s="149">
        <v>0</v>
      </c>
      <c r="F2052" s="150">
        <v>3377.6</v>
      </c>
      <c r="G2052" s="150">
        <v>4466.5</v>
      </c>
      <c r="H2052" s="151">
        <v>0</v>
      </c>
    </row>
    <row r="2053" spans="1:8" ht="18" hidden="1" customHeight="1" outlineLevel="1">
      <c r="A2053" s="3" t="s">
        <v>270</v>
      </c>
      <c r="B2053" s="148"/>
      <c r="C2053" s="149">
        <v>2</v>
      </c>
      <c r="D2053" s="149">
        <v>0</v>
      </c>
      <c r="E2053" s="149">
        <v>2</v>
      </c>
      <c r="F2053" s="150">
        <v>0</v>
      </c>
      <c r="G2053" s="150">
        <v>0</v>
      </c>
      <c r="H2053" s="151">
        <v>0</v>
      </c>
    </row>
    <row r="2054" spans="1:8" ht="18" hidden="1" customHeight="1" outlineLevel="1">
      <c r="A2054" s="3" t="s">
        <v>208</v>
      </c>
      <c r="B2054" s="148"/>
      <c r="C2054" s="149">
        <v>17</v>
      </c>
      <c r="D2054" s="149">
        <v>0</v>
      </c>
      <c r="E2054" s="149">
        <v>15</v>
      </c>
      <c r="F2054" s="150">
        <v>0</v>
      </c>
      <c r="G2054" s="150">
        <v>0</v>
      </c>
      <c r="H2054" s="151">
        <v>0</v>
      </c>
    </row>
    <row r="2055" spans="1:8" ht="18" hidden="1" customHeight="1" outlineLevel="1">
      <c r="A2055" s="3" t="s">
        <v>209</v>
      </c>
      <c r="B2055" s="148"/>
      <c r="C2055" s="149">
        <v>0</v>
      </c>
      <c r="D2055" s="149">
        <v>0</v>
      </c>
      <c r="E2055" s="149">
        <v>0</v>
      </c>
      <c r="F2055" s="150">
        <v>0</v>
      </c>
      <c r="G2055" s="150">
        <v>0</v>
      </c>
      <c r="H2055" s="151">
        <v>0</v>
      </c>
    </row>
    <row r="2056" spans="1:8" ht="18" hidden="1" customHeight="1" outlineLevel="1">
      <c r="A2056" s="3" t="s">
        <v>454</v>
      </c>
      <c r="B2056" s="148"/>
      <c r="C2056" s="149">
        <v>2</v>
      </c>
      <c r="D2056" s="149">
        <v>0</v>
      </c>
      <c r="E2056" s="149">
        <v>2</v>
      </c>
      <c r="F2056" s="150">
        <v>0</v>
      </c>
      <c r="G2056" s="150">
        <v>0</v>
      </c>
      <c r="H2056" s="151">
        <v>0</v>
      </c>
    </row>
    <row r="2057" spans="1:8" ht="18" hidden="1" customHeight="1" outlineLevel="1">
      <c r="A2057" s="3" t="s">
        <v>211</v>
      </c>
      <c r="B2057" s="148"/>
      <c r="C2057" s="149">
        <v>0</v>
      </c>
      <c r="D2057" s="149">
        <v>0</v>
      </c>
      <c r="E2057" s="149">
        <v>0</v>
      </c>
      <c r="F2057" s="150">
        <v>0</v>
      </c>
      <c r="G2057" s="150">
        <v>0</v>
      </c>
      <c r="H2057" s="151">
        <v>0</v>
      </c>
    </row>
    <row r="2058" spans="1:8" ht="18" hidden="1" customHeight="1" outlineLevel="1">
      <c r="A2058" s="3" t="s">
        <v>212</v>
      </c>
      <c r="B2058" s="148"/>
      <c r="C2058" s="149">
        <v>0</v>
      </c>
      <c r="D2058" s="149">
        <v>0</v>
      </c>
      <c r="E2058" s="149">
        <v>0</v>
      </c>
      <c r="F2058" s="150">
        <v>0</v>
      </c>
      <c r="G2058" s="150">
        <v>0</v>
      </c>
      <c r="H2058" s="151">
        <v>0</v>
      </c>
    </row>
    <row r="2059" spans="1:8" ht="18" hidden="1" customHeight="1" outlineLevel="1">
      <c r="A2059" s="3" t="s">
        <v>213</v>
      </c>
      <c r="B2059" s="148"/>
      <c r="C2059" s="149">
        <v>0</v>
      </c>
      <c r="D2059" s="149">
        <v>0</v>
      </c>
      <c r="E2059" s="149">
        <v>0</v>
      </c>
      <c r="F2059" s="150">
        <v>0</v>
      </c>
      <c r="G2059" s="150">
        <v>0</v>
      </c>
      <c r="H2059" s="151">
        <v>0</v>
      </c>
    </row>
    <row r="2060" spans="1:8" ht="18" hidden="1" customHeight="1" outlineLevel="1">
      <c r="A2060" s="3" t="s">
        <v>214</v>
      </c>
      <c r="B2060" s="148"/>
      <c r="C2060" s="149">
        <v>0</v>
      </c>
      <c r="D2060" s="149">
        <v>0</v>
      </c>
      <c r="E2060" s="149">
        <v>0</v>
      </c>
      <c r="F2060" s="150">
        <v>0</v>
      </c>
      <c r="G2060" s="150">
        <v>0</v>
      </c>
      <c r="H2060" s="151">
        <v>0</v>
      </c>
    </row>
    <row r="2061" spans="1:8" ht="18" hidden="1" customHeight="1" outlineLevel="1">
      <c r="A2061" s="3" t="s">
        <v>269</v>
      </c>
      <c r="B2061" s="148"/>
      <c r="C2061" s="149">
        <v>0</v>
      </c>
      <c r="D2061" s="149">
        <v>0</v>
      </c>
      <c r="E2061" s="149">
        <v>0</v>
      </c>
      <c r="F2061" s="150">
        <v>0</v>
      </c>
      <c r="G2061" s="150">
        <v>0</v>
      </c>
      <c r="H2061" s="151">
        <v>0</v>
      </c>
    </row>
    <row r="2062" spans="1:8" ht="18" hidden="1" customHeight="1" outlineLevel="1">
      <c r="A2062" s="3" t="s">
        <v>455</v>
      </c>
      <c r="B2062" s="148"/>
      <c r="C2062" s="149">
        <v>0</v>
      </c>
      <c r="D2062" s="149">
        <v>0</v>
      </c>
      <c r="E2062" s="149">
        <v>0</v>
      </c>
      <c r="F2062" s="150">
        <v>0</v>
      </c>
      <c r="G2062" s="150">
        <v>0</v>
      </c>
      <c r="H2062" s="151">
        <v>0</v>
      </c>
    </row>
    <row r="2063" spans="1:8" ht="18" hidden="1" customHeight="1" outlineLevel="1">
      <c r="A2063" s="3" t="s">
        <v>217</v>
      </c>
      <c r="B2063" s="148"/>
      <c r="C2063" s="149">
        <v>0</v>
      </c>
      <c r="D2063" s="149">
        <v>0</v>
      </c>
      <c r="E2063" s="149">
        <v>0</v>
      </c>
      <c r="F2063" s="150">
        <v>0</v>
      </c>
      <c r="G2063" s="150">
        <v>0</v>
      </c>
      <c r="H2063" s="151">
        <v>0</v>
      </c>
    </row>
    <row r="2064" spans="1:8" ht="18" hidden="1" customHeight="1" outlineLevel="1">
      <c r="A2064" s="3" t="s">
        <v>218</v>
      </c>
      <c r="B2064" s="148"/>
      <c r="C2064" s="149">
        <v>0</v>
      </c>
      <c r="D2064" s="149">
        <v>0</v>
      </c>
      <c r="E2064" s="149">
        <v>0</v>
      </c>
      <c r="F2064" s="150">
        <v>0</v>
      </c>
      <c r="G2064" s="150">
        <v>0</v>
      </c>
      <c r="H2064" s="151">
        <v>0</v>
      </c>
    </row>
    <row r="2065" spans="1:8" ht="18" hidden="1" customHeight="1" outlineLevel="1">
      <c r="A2065" s="3" t="s">
        <v>219</v>
      </c>
      <c r="B2065" s="148"/>
      <c r="C2065" s="149">
        <v>0</v>
      </c>
      <c r="D2065" s="149">
        <v>0</v>
      </c>
      <c r="E2065" s="149">
        <v>0</v>
      </c>
      <c r="F2065" s="150">
        <v>0</v>
      </c>
      <c r="G2065" s="150">
        <v>0</v>
      </c>
      <c r="H2065" s="151">
        <v>0</v>
      </c>
    </row>
    <row r="2066" spans="1:8" ht="18" hidden="1" customHeight="1" outlineLevel="1">
      <c r="A2066" s="3" t="s">
        <v>220</v>
      </c>
      <c r="B2066" s="148"/>
      <c r="C2066" s="149">
        <v>6</v>
      </c>
      <c r="D2066" s="149">
        <v>6</v>
      </c>
      <c r="E2066" s="149">
        <v>0</v>
      </c>
      <c r="F2066" s="150">
        <v>-39376</v>
      </c>
      <c r="G2066" s="150">
        <v>59478</v>
      </c>
      <c r="H2066" s="151">
        <v>0</v>
      </c>
    </row>
    <row r="2067" spans="1:8" ht="18" customHeight="1" collapsed="1">
      <c r="A2067" s="3"/>
      <c r="B2067" s="148" t="s">
        <v>436</v>
      </c>
      <c r="C2067" s="152">
        <f t="shared" ref="C2067:H2067" si="81">SUM(C2043:C2066)</f>
        <v>31</v>
      </c>
      <c r="D2067" s="152">
        <f t="shared" si="81"/>
        <v>9</v>
      </c>
      <c r="E2067" s="152">
        <f t="shared" si="81"/>
        <v>19</v>
      </c>
      <c r="F2067" s="153">
        <f t="shared" si="81"/>
        <v>-35998.400000000001</v>
      </c>
      <c r="G2067" s="153">
        <f t="shared" si="81"/>
        <v>64132</v>
      </c>
      <c r="H2067" s="154">
        <f t="shared" si="81"/>
        <v>0</v>
      </c>
    </row>
    <row r="2068" spans="1:8" ht="18" hidden="1" customHeight="1" outlineLevel="1">
      <c r="A2068" s="3" t="s">
        <v>273</v>
      </c>
      <c r="B2068" s="148"/>
      <c r="C2068" s="149">
        <v>0</v>
      </c>
      <c r="D2068" s="149">
        <v>0</v>
      </c>
      <c r="E2068" s="149">
        <v>0</v>
      </c>
      <c r="F2068" s="150">
        <v>0</v>
      </c>
      <c r="G2068" s="150">
        <v>0</v>
      </c>
      <c r="H2068" s="151">
        <v>0</v>
      </c>
    </row>
    <row r="2069" spans="1:8" ht="18" hidden="1" customHeight="1" outlineLevel="1">
      <c r="A2069" s="3" t="s">
        <v>203</v>
      </c>
      <c r="B2069" s="148"/>
      <c r="C2069" s="149">
        <v>3</v>
      </c>
      <c r="D2069" s="149">
        <v>1</v>
      </c>
      <c r="E2069" s="149">
        <v>0</v>
      </c>
      <c r="F2069" s="150">
        <v>0</v>
      </c>
      <c r="G2069" s="150">
        <v>13429.5</v>
      </c>
      <c r="H2069" s="151">
        <v>0</v>
      </c>
    </row>
    <row r="2070" spans="1:8" ht="18" hidden="1" customHeight="1" outlineLevel="1">
      <c r="A2070" s="3" t="s">
        <v>204</v>
      </c>
      <c r="B2070" s="148"/>
      <c r="C2070" s="149">
        <v>0</v>
      </c>
      <c r="D2070" s="149">
        <v>0</v>
      </c>
      <c r="E2070" s="149">
        <v>0</v>
      </c>
      <c r="F2070" s="150">
        <v>0</v>
      </c>
      <c r="G2070" s="150">
        <v>0</v>
      </c>
      <c r="H2070" s="151">
        <v>0</v>
      </c>
    </row>
    <row r="2071" spans="1:8" ht="18" hidden="1" customHeight="1" outlineLevel="1">
      <c r="A2071" s="3" t="s">
        <v>267</v>
      </c>
      <c r="B2071" s="148"/>
      <c r="C2071" s="149">
        <v>0</v>
      </c>
      <c r="D2071" s="149">
        <v>0</v>
      </c>
      <c r="E2071" s="149">
        <v>0</v>
      </c>
      <c r="F2071" s="150">
        <v>0</v>
      </c>
      <c r="G2071" s="150">
        <v>0</v>
      </c>
      <c r="H2071" s="151">
        <v>0</v>
      </c>
    </row>
    <row r="2072" spans="1:8" ht="18" hidden="1" customHeight="1" outlineLevel="1">
      <c r="A2072" s="3" t="s">
        <v>274</v>
      </c>
      <c r="B2072" s="148"/>
      <c r="C2072" s="149">
        <v>0</v>
      </c>
      <c r="D2072" s="149">
        <v>0</v>
      </c>
      <c r="E2072" s="149">
        <v>0</v>
      </c>
      <c r="F2072" s="150">
        <v>0</v>
      </c>
      <c r="G2072" s="150">
        <v>0</v>
      </c>
      <c r="H2072" s="151">
        <v>0</v>
      </c>
    </row>
    <row r="2073" spans="1:8" ht="18" hidden="1" customHeight="1" outlineLevel="1">
      <c r="A2073" s="3" t="s">
        <v>275</v>
      </c>
      <c r="B2073" s="148"/>
      <c r="C2073" s="149">
        <v>0</v>
      </c>
      <c r="D2073" s="149">
        <v>0</v>
      </c>
      <c r="E2073" s="149">
        <v>0</v>
      </c>
      <c r="F2073" s="150">
        <v>0</v>
      </c>
      <c r="G2073" s="150">
        <v>0</v>
      </c>
      <c r="H2073" s="151">
        <v>0</v>
      </c>
    </row>
    <row r="2074" spans="1:8" ht="18" hidden="1" customHeight="1" outlineLevel="1">
      <c r="A2074" s="3" t="s">
        <v>205</v>
      </c>
      <c r="B2074" s="148"/>
      <c r="C2074" s="149">
        <v>0</v>
      </c>
      <c r="D2074" s="149">
        <v>0</v>
      </c>
      <c r="E2074" s="149">
        <v>0</v>
      </c>
      <c r="F2074" s="150">
        <v>0</v>
      </c>
      <c r="G2074" s="150">
        <v>0</v>
      </c>
      <c r="H2074" s="151">
        <v>0</v>
      </c>
    </row>
    <row r="2075" spans="1:8" ht="18" hidden="1" customHeight="1" outlineLevel="1">
      <c r="A2075" s="3" t="s">
        <v>206</v>
      </c>
      <c r="B2075" s="148"/>
      <c r="C2075" s="149">
        <v>0</v>
      </c>
      <c r="D2075" s="149">
        <v>1</v>
      </c>
      <c r="E2075" s="149">
        <v>0</v>
      </c>
      <c r="F2075" s="150">
        <v>0</v>
      </c>
      <c r="G2075" s="150">
        <v>7222.75</v>
      </c>
      <c r="H2075" s="151">
        <v>0</v>
      </c>
    </row>
    <row r="2076" spans="1:8" ht="18" hidden="1" customHeight="1" outlineLevel="1">
      <c r="A2076" s="3" t="s">
        <v>268</v>
      </c>
      <c r="B2076" s="148"/>
      <c r="C2076" s="149">
        <v>0</v>
      </c>
      <c r="D2076" s="149">
        <v>0</v>
      </c>
      <c r="E2076" s="149">
        <v>0</v>
      </c>
      <c r="F2076" s="150">
        <v>0</v>
      </c>
      <c r="G2076" s="150">
        <v>0</v>
      </c>
      <c r="H2076" s="151">
        <v>0</v>
      </c>
    </row>
    <row r="2077" spans="1:8" ht="18" hidden="1" customHeight="1" outlineLevel="1">
      <c r="A2077" s="3" t="s">
        <v>207</v>
      </c>
      <c r="B2077" s="148"/>
      <c r="C2077" s="149">
        <v>2</v>
      </c>
      <c r="D2077" s="149">
        <v>2</v>
      </c>
      <c r="E2077" s="149">
        <v>0</v>
      </c>
      <c r="F2077" s="150">
        <v>18500</v>
      </c>
      <c r="G2077" s="150">
        <v>-4921.5</v>
      </c>
      <c r="H2077" s="151">
        <v>0</v>
      </c>
    </row>
    <row r="2078" spans="1:8" ht="18" hidden="1" customHeight="1" outlineLevel="1">
      <c r="A2078" s="3" t="s">
        <v>270</v>
      </c>
      <c r="B2078" s="148"/>
      <c r="C2078" s="149">
        <v>3</v>
      </c>
      <c r="D2078" s="149">
        <v>0</v>
      </c>
      <c r="E2078" s="149">
        <v>2</v>
      </c>
      <c r="F2078" s="150">
        <v>0</v>
      </c>
      <c r="G2078" s="150">
        <v>0</v>
      </c>
      <c r="H2078" s="151">
        <v>0</v>
      </c>
    </row>
    <row r="2079" spans="1:8" ht="18" hidden="1" customHeight="1" outlineLevel="1">
      <c r="A2079" s="3" t="s">
        <v>208</v>
      </c>
      <c r="B2079" s="148"/>
      <c r="C2079" s="149">
        <v>20</v>
      </c>
      <c r="D2079" s="149">
        <v>0</v>
      </c>
      <c r="E2079" s="149">
        <v>19</v>
      </c>
      <c r="F2079" s="150">
        <v>0</v>
      </c>
      <c r="G2079" s="150">
        <v>7284</v>
      </c>
      <c r="H2079" s="151">
        <v>0</v>
      </c>
    </row>
    <row r="2080" spans="1:8" ht="18" hidden="1" customHeight="1" outlineLevel="1">
      <c r="A2080" s="3" t="s">
        <v>209</v>
      </c>
      <c r="B2080" s="148"/>
      <c r="C2080" s="149">
        <v>1</v>
      </c>
      <c r="D2080" s="149">
        <v>0</v>
      </c>
      <c r="E2080" s="149">
        <v>0</v>
      </c>
      <c r="F2080" s="150">
        <v>0</v>
      </c>
      <c r="G2080" s="150">
        <v>0</v>
      </c>
      <c r="H2080" s="151">
        <v>0</v>
      </c>
    </row>
    <row r="2081" spans="1:8" ht="18" hidden="1" customHeight="1" outlineLevel="1">
      <c r="A2081" s="3" t="s">
        <v>454</v>
      </c>
      <c r="B2081" s="148"/>
      <c r="C2081" s="149">
        <v>0</v>
      </c>
      <c r="D2081" s="149">
        <v>0</v>
      </c>
      <c r="E2081" s="149">
        <v>0</v>
      </c>
      <c r="F2081" s="150">
        <v>0</v>
      </c>
      <c r="G2081" s="150">
        <v>0</v>
      </c>
      <c r="H2081" s="151">
        <v>0</v>
      </c>
    </row>
    <row r="2082" spans="1:8" ht="18" hidden="1" customHeight="1" outlineLevel="1">
      <c r="A2082" s="3" t="s">
        <v>211</v>
      </c>
      <c r="B2082" s="148"/>
      <c r="C2082" s="149">
        <v>0</v>
      </c>
      <c r="D2082" s="149">
        <v>0</v>
      </c>
      <c r="E2082" s="149">
        <v>0</v>
      </c>
      <c r="F2082" s="150">
        <v>0</v>
      </c>
      <c r="G2082" s="150">
        <v>0</v>
      </c>
      <c r="H2082" s="151">
        <v>0</v>
      </c>
    </row>
    <row r="2083" spans="1:8" ht="18" hidden="1" customHeight="1" outlineLevel="1">
      <c r="A2083" s="3" t="s">
        <v>212</v>
      </c>
      <c r="B2083" s="148"/>
      <c r="C2083" s="149">
        <v>0</v>
      </c>
      <c r="D2083" s="149">
        <v>0</v>
      </c>
      <c r="E2083" s="149">
        <v>0</v>
      </c>
      <c r="F2083" s="150">
        <v>0</v>
      </c>
      <c r="G2083" s="150">
        <v>0</v>
      </c>
      <c r="H2083" s="151">
        <v>0</v>
      </c>
    </row>
    <row r="2084" spans="1:8" ht="18" hidden="1" customHeight="1" outlineLevel="1">
      <c r="A2084" s="3" t="s">
        <v>213</v>
      </c>
      <c r="B2084" s="148"/>
      <c r="C2084" s="149">
        <v>0</v>
      </c>
      <c r="D2084" s="149">
        <v>0</v>
      </c>
      <c r="E2084" s="149">
        <v>0</v>
      </c>
      <c r="F2084" s="150">
        <v>0</v>
      </c>
      <c r="G2084" s="150">
        <v>0</v>
      </c>
      <c r="H2084" s="151">
        <v>0</v>
      </c>
    </row>
    <row r="2085" spans="1:8" ht="18" hidden="1" customHeight="1" outlineLevel="1">
      <c r="A2085" s="3" t="s">
        <v>214</v>
      </c>
      <c r="B2085" s="148"/>
      <c r="C2085" s="149">
        <v>0</v>
      </c>
      <c r="D2085" s="149">
        <v>0</v>
      </c>
      <c r="E2085" s="149">
        <v>0</v>
      </c>
      <c r="F2085" s="150">
        <v>0</v>
      </c>
      <c r="G2085" s="150">
        <v>0</v>
      </c>
      <c r="H2085" s="151">
        <v>0</v>
      </c>
    </row>
    <row r="2086" spans="1:8" ht="18" hidden="1" customHeight="1" outlineLevel="1">
      <c r="A2086" s="3" t="s">
        <v>269</v>
      </c>
      <c r="B2086" s="148"/>
      <c r="C2086" s="149">
        <v>0</v>
      </c>
      <c r="D2086" s="149">
        <v>0</v>
      </c>
      <c r="E2086" s="149">
        <v>0</v>
      </c>
      <c r="F2086" s="150">
        <v>0</v>
      </c>
      <c r="G2086" s="150">
        <v>0</v>
      </c>
      <c r="H2086" s="151">
        <v>0</v>
      </c>
    </row>
    <row r="2087" spans="1:8" ht="18" hidden="1" customHeight="1" outlineLevel="1">
      <c r="A2087" s="3" t="s">
        <v>455</v>
      </c>
      <c r="B2087" s="148"/>
      <c r="C2087" s="149">
        <v>0</v>
      </c>
      <c r="D2087" s="149">
        <v>0</v>
      </c>
      <c r="E2087" s="149">
        <v>0</v>
      </c>
      <c r="F2087" s="150">
        <v>0</v>
      </c>
      <c r="G2087" s="150">
        <v>0</v>
      </c>
      <c r="H2087" s="151">
        <v>0</v>
      </c>
    </row>
    <row r="2088" spans="1:8" ht="18" hidden="1" customHeight="1" outlineLevel="1">
      <c r="A2088" s="3" t="s">
        <v>217</v>
      </c>
      <c r="B2088" s="148"/>
      <c r="C2088" s="149">
        <v>0</v>
      </c>
      <c r="D2088" s="149">
        <v>0</v>
      </c>
      <c r="E2088" s="149">
        <v>0</v>
      </c>
      <c r="F2088" s="150">
        <v>0</v>
      </c>
      <c r="G2088" s="150">
        <v>0</v>
      </c>
      <c r="H2088" s="151">
        <v>0</v>
      </c>
    </row>
    <row r="2089" spans="1:8" ht="18" hidden="1" customHeight="1" outlineLevel="1">
      <c r="A2089" s="3" t="s">
        <v>218</v>
      </c>
      <c r="B2089" s="148"/>
      <c r="C2089" s="149">
        <v>0</v>
      </c>
      <c r="D2089" s="149">
        <v>0</v>
      </c>
      <c r="E2089" s="149">
        <v>0</v>
      </c>
      <c r="F2089" s="150">
        <v>0</v>
      </c>
      <c r="G2089" s="150">
        <v>0</v>
      </c>
      <c r="H2089" s="151">
        <v>0</v>
      </c>
    </row>
    <row r="2090" spans="1:8" ht="18" hidden="1" customHeight="1" outlineLevel="1">
      <c r="A2090" s="3" t="s">
        <v>219</v>
      </c>
      <c r="B2090" s="148"/>
      <c r="C2090" s="149">
        <v>0</v>
      </c>
      <c r="D2090" s="149">
        <v>0</v>
      </c>
      <c r="E2090" s="149">
        <v>0</v>
      </c>
      <c r="F2090" s="150">
        <v>0</v>
      </c>
      <c r="G2090" s="150">
        <v>0</v>
      </c>
      <c r="H2090" s="151">
        <v>0</v>
      </c>
    </row>
    <row r="2091" spans="1:8" ht="18" hidden="1" customHeight="1" outlineLevel="1">
      <c r="A2091" s="3" t="s">
        <v>220</v>
      </c>
      <c r="B2091" s="148"/>
      <c r="C2091" s="149">
        <v>0</v>
      </c>
      <c r="D2091" s="149">
        <v>0</v>
      </c>
      <c r="E2091" s="149">
        <v>0</v>
      </c>
      <c r="F2091" s="150">
        <v>0</v>
      </c>
      <c r="G2091" s="150">
        <v>0</v>
      </c>
      <c r="H2091" s="151">
        <v>0</v>
      </c>
    </row>
    <row r="2092" spans="1:8" ht="18" customHeight="1" collapsed="1">
      <c r="A2092" s="3"/>
      <c r="B2092" s="148" t="s">
        <v>437</v>
      </c>
      <c r="C2092" s="152">
        <f t="shared" ref="C2092:H2092" si="82">SUM(C2068:C2091)</f>
        <v>29</v>
      </c>
      <c r="D2092" s="152">
        <f t="shared" si="82"/>
        <v>4</v>
      </c>
      <c r="E2092" s="152">
        <f t="shared" si="82"/>
        <v>21</v>
      </c>
      <c r="F2092" s="153">
        <f t="shared" si="82"/>
        <v>18500</v>
      </c>
      <c r="G2092" s="153">
        <f t="shared" si="82"/>
        <v>23014.75</v>
      </c>
      <c r="H2092" s="154">
        <f t="shared" si="82"/>
        <v>0</v>
      </c>
    </row>
    <row r="2093" spans="1:8" ht="18" hidden="1" customHeight="1" outlineLevel="1">
      <c r="A2093" s="3" t="s">
        <v>273</v>
      </c>
      <c r="B2093" s="148"/>
      <c r="C2093" s="149">
        <v>0</v>
      </c>
      <c r="D2093" s="149">
        <v>0</v>
      </c>
      <c r="E2093" s="149">
        <v>0</v>
      </c>
      <c r="F2093" s="150">
        <v>0</v>
      </c>
      <c r="G2093" s="150">
        <v>0</v>
      </c>
      <c r="H2093" s="151">
        <v>0</v>
      </c>
    </row>
    <row r="2094" spans="1:8" ht="18" hidden="1" customHeight="1" outlineLevel="1">
      <c r="A2094" s="3" t="s">
        <v>203</v>
      </c>
      <c r="B2094" s="148"/>
      <c r="C2094" s="149">
        <v>15</v>
      </c>
      <c r="D2094" s="149">
        <v>10</v>
      </c>
      <c r="E2094" s="149">
        <v>0</v>
      </c>
      <c r="F2094" s="150">
        <v>21846.879999999997</v>
      </c>
      <c r="G2094" s="150">
        <v>19380.43</v>
      </c>
      <c r="H2094" s="151">
        <v>0</v>
      </c>
    </row>
    <row r="2095" spans="1:8" ht="18" hidden="1" customHeight="1" outlineLevel="1">
      <c r="A2095" s="3" t="s">
        <v>204</v>
      </c>
      <c r="B2095" s="148"/>
      <c r="C2095" s="149">
        <v>0</v>
      </c>
      <c r="D2095" s="149">
        <v>0</v>
      </c>
      <c r="E2095" s="149">
        <v>0</v>
      </c>
      <c r="F2095" s="150">
        <v>0</v>
      </c>
      <c r="G2095" s="150">
        <v>0</v>
      </c>
      <c r="H2095" s="151">
        <v>0</v>
      </c>
    </row>
    <row r="2096" spans="1:8" ht="18" hidden="1" customHeight="1" outlineLevel="1">
      <c r="A2096" s="3" t="s">
        <v>267</v>
      </c>
      <c r="B2096" s="148"/>
      <c r="C2096" s="149">
        <v>0</v>
      </c>
      <c r="D2096" s="149">
        <v>0</v>
      </c>
      <c r="E2096" s="149">
        <v>0</v>
      </c>
      <c r="F2096" s="150">
        <v>0</v>
      </c>
      <c r="G2096" s="150">
        <v>0</v>
      </c>
      <c r="H2096" s="151">
        <v>0</v>
      </c>
    </row>
    <row r="2097" spans="1:8" ht="18" hidden="1" customHeight="1" outlineLevel="1">
      <c r="A2097" s="3" t="s">
        <v>274</v>
      </c>
      <c r="B2097" s="148"/>
      <c r="C2097" s="149">
        <v>0</v>
      </c>
      <c r="D2097" s="149">
        <v>0</v>
      </c>
      <c r="E2097" s="149">
        <v>0</v>
      </c>
      <c r="F2097" s="150">
        <v>0</v>
      </c>
      <c r="G2097" s="150">
        <v>0</v>
      </c>
      <c r="H2097" s="151">
        <v>0</v>
      </c>
    </row>
    <row r="2098" spans="1:8" ht="18" hidden="1" customHeight="1" outlineLevel="1">
      <c r="A2098" s="3" t="s">
        <v>275</v>
      </c>
      <c r="B2098" s="148"/>
      <c r="C2098" s="149">
        <v>0</v>
      </c>
      <c r="D2098" s="149">
        <v>0</v>
      </c>
      <c r="E2098" s="149">
        <v>0</v>
      </c>
      <c r="F2098" s="150">
        <v>0</v>
      </c>
      <c r="G2098" s="150">
        <v>0</v>
      </c>
      <c r="H2098" s="151">
        <v>0</v>
      </c>
    </row>
    <row r="2099" spans="1:8" ht="18" hidden="1" customHeight="1" outlineLevel="1">
      <c r="A2099" s="3" t="s">
        <v>205</v>
      </c>
      <c r="B2099" s="148"/>
      <c r="C2099" s="149">
        <v>0</v>
      </c>
      <c r="D2099" s="149">
        <v>0</v>
      </c>
      <c r="E2099" s="149">
        <v>0</v>
      </c>
      <c r="F2099" s="150">
        <v>0</v>
      </c>
      <c r="G2099" s="150">
        <v>0</v>
      </c>
      <c r="H2099" s="151">
        <v>0</v>
      </c>
    </row>
    <row r="2100" spans="1:8" ht="18" hidden="1" customHeight="1" outlineLevel="1">
      <c r="A2100" s="3" t="s">
        <v>206</v>
      </c>
      <c r="B2100" s="148"/>
      <c r="C2100" s="149">
        <v>5</v>
      </c>
      <c r="D2100" s="149">
        <v>6</v>
      </c>
      <c r="E2100" s="149">
        <v>0</v>
      </c>
      <c r="F2100" s="150">
        <v>-300</v>
      </c>
      <c r="G2100" s="150">
        <v>31971.17</v>
      </c>
      <c r="H2100" s="151">
        <v>0</v>
      </c>
    </row>
    <row r="2101" spans="1:8" ht="18" hidden="1" customHeight="1" outlineLevel="1">
      <c r="A2101" s="3" t="s">
        <v>268</v>
      </c>
      <c r="B2101" s="148"/>
      <c r="C2101" s="149">
        <v>0</v>
      </c>
      <c r="D2101" s="149">
        <v>0</v>
      </c>
      <c r="E2101" s="149">
        <v>0</v>
      </c>
      <c r="F2101" s="150">
        <v>0</v>
      </c>
      <c r="G2101" s="150">
        <v>0</v>
      </c>
      <c r="H2101" s="151">
        <v>0</v>
      </c>
    </row>
    <row r="2102" spans="1:8" ht="18" hidden="1" customHeight="1" outlineLevel="1">
      <c r="A2102" s="3" t="s">
        <v>207</v>
      </c>
      <c r="B2102" s="148"/>
      <c r="C2102" s="149">
        <v>63</v>
      </c>
      <c r="D2102" s="149">
        <v>44</v>
      </c>
      <c r="E2102" s="149">
        <v>0</v>
      </c>
      <c r="F2102" s="150">
        <v>240475.93</v>
      </c>
      <c r="G2102" s="150">
        <v>106913.19</v>
      </c>
      <c r="H2102" s="151">
        <v>0</v>
      </c>
    </row>
    <row r="2103" spans="1:8" ht="18" hidden="1" customHeight="1" outlineLevel="1">
      <c r="A2103" s="3" t="s">
        <v>270</v>
      </c>
      <c r="B2103" s="148"/>
      <c r="C2103" s="149">
        <v>11</v>
      </c>
      <c r="D2103" s="149">
        <v>0</v>
      </c>
      <c r="E2103" s="149">
        <v>7</v>
      </c>
      <c r="F2103" s="150">
        <v>0</v>
      </c>
      <c r="G2103" s="150">
        <v>0</v>
      </c>
      <c r="H2103" s="151">
        <v>0</v>
      </c>
    </row>
    <row r="2104" spans="1:8" ht="18" hidden="1" customHeight="1" outlineLevel="1">
      <c r="A2104" s="3" t="s">
        <v>208</v>
      </c>
      <c r="B2104" s="148"/>
      <c r="C2104" s="149">
        <v>68</v>
      </c>
      <c r="D2104" s="149">
        <v>1</v>
      </c>
      <c r="E2104" s="149">
        <v>51</v>
      </c>
      <c r="F2104" s="150">
        <v>5713</v>
      </c>
      <c r="G2104" s="150">
        <v>3267</v>
      </c>
      <c r="H2104" s="151">
        <v>0</v>
      </c>
    </row>
    <row r="2105" spans="1:8" ht="18" hidden="1" customHeight="1" outlineLevel="1">
      <c r="A2105" s="3" t="s">
        <v>209</v>
      </c>
      <c r="B2105" s="148"/>
      <c r="C2105" s="149">
        <v>0</v>
      </c>
      <c r="D2105" s="149">
        <v>0</v>
      </c>
      <c r="E2105" s="149">
        <v>0</v>
      </c>
      <c r="F2105" s="150">
        <v>0</v>
      </c>
      <c r="G2105" s="150">
        <v>0</v>
      </c>
      <c r="H2105" s="151">
        <v>0</v>
      </c>
    </row>
    <row r="2106" spans="1:8" ht="18" hidden="1" customHeight="1" outlineLevel="1">
      <c r="A2106" s="3" t="s">
        <v>454</v>
      </c>
      <c r="B2106" s="148"/>
      <c r="C2106" s="149">
        <v>0</v>
      </c>
      <c r="D2106" s="149">
        <v>0</v>
      </c>
      <c r="E2106" s="149">
        <v>0</v>
      </c>
      <c r="F2106" s="150">
        <v>0</v>
      </c>
      <c r="G2106" s="150">
        <v>0</v>
      </c>
      <c r="H2106" s="151">
        <v>0</v>
      </c>
    </row>
    <row r="2107" spans="1:8" ht="18" hidden="1" customHeight="1" outlineLevel="1">
      <c r="A2107" s="3" t="s">
        <v>211</v>
      </c>
      <c r="B2107" s="148"/>
      <c r="C2107" s="149">
        <v>1</v>
      </c>
      <c r="D2107" s="149">
        <v>3</v>
      </c>
      <c r="E2107" s="149">
        <v>0</v>
      </c>
      <c r="F2107" s="150">
        <v>127200</v>
      </c>
      <c r="G2107" s="150">
        <v>-6209.5</v>
      </c>
      <c r="H2107" s="151">
        <v>0</v>
      </c>
    </row>
    <row r="2108" spans="1:8" ht="18" hidden="1" customHeight="1" outlineLevel="1">
      <c r="A2108" s="3" t="s">
        <v>212</v>
      </c>
      <c r="B2108" s="148"/>
      <c r="C2108" s="149">
        <v>0</v>
      </c>
      <c r="D2108" s="149">
        <v>0</v>
      </c>
      <c r="E2108" s="149">
        <v>0</v>
      </c>
      <c r="F2108" s="150">
        <v>0</v>
      </c>
      <c r="G2108" s="150">
        <v>0</v>
      </c>
      <c r="H2108" s="151">
        <v>0</v>
      </c>
    </row>
    <row r="2109" spans="1:8" ht="18" hidden="1" customHeight="1" outlineLevel="1">
      <c r="A2109" s="3" t="s">
        <v>213</v>
      </c>
      <c r="B2109" s="148"/>
      <c r="C2109" s="149">
        <v>0</v>
      </c>
      <c r="D2109" s="149">
        <v>0</v>
      </c>
      <c r="E2109" s="149">
        <v>0</v>
      </c>
      <c r="F2109" s="150">
        <v>0</v>
      </c>
      <c r="G2109" s="150">
        <v>0</v>
      </c>
      <c r="H2109" s="151">
        <v>0</v>
      </c>
    </row>
    <row r="2110" spans="1:8" ht="18" hidden="1" customHeight="1" outlineLevel="1">
      <c r="A2110" s="3" t="s">
        <v>214</v>
      </c>
      <c r="B2110" s="148"/>
      <c r="C2110" s="149">
        <v>0</v>
      </c>
      <c r="D2110" s="149">
        <v>0</v>
      </c>
      <c r="E2110" s="149">
        <v>0</v>
      </c>
      <c r="F2110" s="150">
        <v>0</v>
      </c>
      <c r="G2110" s="150">
        <v>0</v>
      </c>
      <c r="H2110" s="151">
        <v>0</v>
      </c>
    </row>
    <row r="2111" spans="1:8" ht="18" hidden="1" customHeight="1" outlineLevel="1">
      <c r="A2111" s="3" t="s">
        <v>269</v>
      </c>
      <c r="B2111" s="148"/>
      <c r="C2111" s="149">
        <v>0</v>
      </c>
      <c r="D2111" s="149">
        <v>0</v>
      </c>
      <c r="E2111" s="149">
        <v>0</v>
      </c>
      <c r="F2111" s="150">
        <v>0</v>
      </c>
      <c r="G2111" s="150">
        <v>0</v>
      </c>
      <c r="H2111" s="151">
        <v>0</v>
      </c>
    </row>
    <row r="2112" spans="1:8" ht="18" hidden="1" customHeight="1" outlineLevel="1">
      <c r="A2112" s="3" t="s">
        <v>455</v>
      </c>
      <c r="B2112" s="148"/>
      <c r="C2112" s="149">
        <v>0</v>
      </c>
      <c r="D2112" s="149">
        <v>0</v>
      </c>
      <c r="E2112" s="149">
        <v>0</v>
      </c>
      <c r="F2112" s="150">
        <v>0</v>
      </c>
      <c r="G2112" s="150">
        <v>0</v>
      </c>
      <c r="H2112" s="151">
        <v>0</v>
      </c>
    </row>
    <row r="2113" spans="1:8" ht="18" hidden="1" customHeight="1" outlineLevel="1">
      <c r="A2113" s="3" t="s">
        <v>217</v>
      </c>
      <c r="B2113" s="148"/>
      <c r="C2113" s="149">
        <v>0</v>
      </c>
      <c r="D2113" s="149">
        <v>0</v>
      </c>
      <c r="E2113" s="149">
        <v>0</v>
      </c>
      <c r="F2113" s="150">
        <v>0</v>
      </c>
      <c r="G2113" s="150">
        <v>0</v>
      </c>
      <c r="H2113" s="151">
        <v>0</v>
      </c>
    </row>
    <row r="2114" spans="1:8" ht="18" hidden="1" customHeight="1" outlineLevel="1">
      <c r="A2114" s="3" t="s">
        <v>218</v>
      </c>
      <c r="B2114" s="148"/>
      <c r="C2114" s="149">
        <v>2</v>
      </c>
      <c r="D2114" s="149">
        <v>0</v>
      </c>
      <c r="E2114" s="149">
        <v>0</v>
      </c>
      <c r="F2114" s="150">
        <v>0</v>
      </c>
      <c r="G2114" s="150">
        <v>1927</v>
      </c>
      <c r="H2114" s="151">
        <v>0</v>
      </c>
    </row>
    <row r="2115" spans="1:8" ht="18" hidden="1" customHeight="1" outlineLevel="1">
      <c r="A2115" s="3" t="s">
        <v>219</v>
      </c>
      <c r="B2115" s="148"/>
      <c r="C2115" s="149">
        <v>0</v>
      </c>
      <c r="D2115" s="149">
        <v>0</v>
      </c>
      <c r="E2115" s="149">
        <v>0</v>
      </c>
      <c r="F2115" s="150">
        <v>0</v>
      </c>
      <c r="G2115" s="150">
        <v>0</v>
      </c>
      <c r="H2115" s="151">
        <v>0</v>
      </c>
    </row>
    <row r="2116" spans="1:8" ht="18" hidden="1" customHeight="1" outlineLevel="1">
      <c r="A2116" s="3" t="s">
        <v>220</v>
      </c>
      <c r="B2116" s="148"/>
      <c r="C2116" s="149">
        <v>0</v>
      </c>
      <c r="D2116" s="149">
        <v>0</v>
      </c>
      <c r="E2116" s="149">
        <v>0</v>
      </c>
      <c r="F2116" s="150">
        <v>0</v>
      </c>
      <c r="G2116" s="150">
        <v>0</v>
      </c>
      <c r="H2116" s="151">
        <v>0</v>
      </c>
    </row>
    <row r="2117" spans="1:8" ht="18" customHeight="1" collapsed="1">
      <c r="A2117" s="3"/>
      <c r="B2117" s="148" t="s">
        <v>438</v>
      </c>
      <c r="C2117" s="152">
        <f t="shared" ref="C2117:H2117" si="83">SUM(C2093:C2116)</f>
        <v>165</v>
      </c>
      <c r="D2117" s="152">
        <f t="shared" si="83"/>
        <v>64</v>
      </c>
      <c r="E2117" s="152">
        <f t="shared" si="83"/>
        <v>58</v>
      </c>
      <c r="F2117" s="153">
        <f t="shared" si="83"/>
        <v>394935.81</v>
      </c>
      <c r="G2117" s="153">
        <f t="shared" si="83"/>
        <v>157249.29</v>
      </c>
      <c r="H2117" s="154">
        <f t="shared" si="83"/>
        <v>0</v>
      </c>
    </row>
    <row r="2118" spans="1:8" ht="18" customHeight="1">
      <c r="B2118" s="168" t="s">
        <v>439</v>
      </c>
      <c r="C2118" s="169"/>
      <c r="D2118" s="169"/>
      <c r="E2118" s="169"/>
      <c r="F2118" s="166"/>
      <c r="G2118" s="166"/>
      <c r="H2118" s="167"/>
    </row>
    <row r="2119" spans="1:8" ht="18" hidden="1" customHeight="1" outlineLevel="1">
      <c r="A2119" s="3" t="s">
        <v>273</v>
      </c>
      <c r="B2119" s="148"/>
      <c r="C2119" s="149">
        <v>0</v>
      </c>
      <c r="D2119" s="149">
        <v>0</v>
      </c>
      <c r="E2119" s="149">
        <v>0</v>
      </c>
      <c r="F2119" s="150">
        <v>0</v>
      </c>
      <c r="G2119" s="150">
        <v>0</v>
      </c>
      <c r="H2119" s="151">
        <v>0</v>
      </c>
    </row>
    <row r="2120" spans="1:8" ht="18" hidden="1" customHeight="1" outlineLevel="1">
      <c r="A2120" s="3" t="s">
        <v>203</v>
      </c>
      <c r="B2120" s="148"/>
      <c r="C2120" s="149">
        <v>0</v>
      </c>
      <c r="D2120" s="149">
        <v>0</v>
      </c>
      <c r="E2120" s="149">
        <v>0</v>
      </c>
      <c r="F2120" s="150">
        <v>0</v>
      </c>
      <c r="G2120" s="150">
        <v>0</v>
      </c>
      <c r="H2120" s="151">
        <v>0</v>
      </c>
    </row>
    <row r="2121" spans="1:8" ht="18" hidden="1" customHeight="1" outlineLevel="1">
      <c r="A2121" s="3" t="s">
        <v>204</v>
      </c>
      <c r="B2121" s="148"/>
      <c r="C2121" s="149">
        <v>0</v>
      </c>
      <c r="D2121" s="149">
        <v>0</v>
      </c>
      <c r="E2121" s="149">
        <v>0</v>
      </c>
      <c r="F2121" s="150">
        <v>0</v>
      </c>
      <c r="G2121" s="150">
        <v>0</v>
      </c>
      <c r="H2121" s="151">
        <v>0</v>
      </c>
    </row>
    <row r="2122" spans="1:8" ht="18" hidden="1" customHeight="1" outlineLevel="1">
      <c r="A2122" s="3" t="s">
        <v>267</v>
      </c>
      <c r="B2122" s="148"/>
      <c r="C2122" s="149">
        <v>0</v>
      </c>
      <c r="D2122" s="149">
        <v>0</v>
      </c>
      <c r="E2122" s="149">
        <v>0</v>
      </c>
      <c r="F2122" s="150">
        <v>0</v>
      </c>
      <c r="G2122" s="150">
        <v>0</v>
      </c>
      <c r="H2122" s="151">
        <v>0</v>
      </c>
    </row>
    <row r="2123" spans="1:8" ht="18" hidden="1" customHeight="1" outlineLevel="1">
      <c r="A2123" s="3" t="s">
        <v>274</v>
      </c>
      <c r="B2123" s="148"/>
      <c r="C2123" s="149">
        <v>0</v>
      </c>
      <c r="D2123" s="149">
        <v>0</v>
      </c>
      <c r="E2123" s="149">
        <v>0</v>
      </c>
      <c r="F2123" s="150">
        <v>0</v>
      </c>
      <c r="G2123" s="150">
        <v>0</v>
      </c>
      <c r="H2123" s="151">
        <v>0</v>
      </c>
    </row>
    <row r="2124" spans="1:8" ht="18" hidden="1" customHeight="1" outlineLevel="1">
      <c r="A2124" s="3" t="s">
        <v>275</v>
      </c>
      <c r="B2124" s="148"/>
      <c r="C2124" s="149">
        <v>0</v>
      </c>
      <c r="D2124" s="149">
        <v>0</v>
      </c>
      <c r="E2124" s="149">
        <v>0</v>
      </c>
      <c r="F2124" s="150">
        <v>0</v>
      </c>
      <c r="G2124" s="150">
        <v>0</v>
      </c>
      <c r="H2124" s="151">
        <v>0</v>
      </c>
    </row>
    <row r="2125" spans="1:8" ht="18" hidden="1" customHeight="1" outlineLevel="1">
      <c r="A2125" s="3" t="s">
        <v>205</v>
      </c>
      <c r="B2125" s="148"/>
      <c r="C2125" s="149">
        <v>0</v>
      </c>
      <c r="D2125" s="149">
        <v>0</v>
      </c>
      <c r="E2125" s="149">
        <v>0</v>
      </c>
      <c r="F2125" s="150">
        <v>0</v>
      </c>
      <c r="G2125" s="150">
        <v>0</v>
      </c>
      <c r="H2125" s="151">
        <v>0</v>
      </c>
    </row>
    <row r="2126" spans="1:8" ht="18" hidden="1" customHeight="1" outlineLevel="1">
      <c r="A2126" s="3" t="s">
        <v>206</v>
      </c>
      <c r="B2126" s="148"/>
      <c r="C2126" s="149">
        <v>0</v>
      </c>
      <c r="D2126" s="149">
        <v>0</v>
      </c>
      <c r="E2126" s="149">
        <v>0</v>
      </c>
      <c r="F2126" s="150">
        <v>0</v>
      </c>
      <c r="G2126" s="150">
        <v>0</v>
      </c>
      <c r="H2126" s="151">
        <v>0</v>
      </c>
    </row>
    <row r="2127" spans="1:8" ht="18" hidden="1" customHeight="1" outlineLevel="1">
      <c r="A2127" s="3" t="s">
        <v>268</v>
      </c>
      <c r="B2127" s="148"/>
      <c r="C2127" s="149">
        <v>0</v>
      </c>
      <c r="D2127" s="149">
        <v>0</v>
      </c>
      <c r="E2127" s="149">
        <v>0</v>
      </c>
      <c r="F2127" s="150">
        <v>0</v>
      </c>
      <c r="G2127" s="150">
        <v>0</v>
      </c>
      <c r="H2127" s="151">
        <v>0</v>
      </c>
    </row>
    <row r="2128" spans="1:8" ht="18" hidden="1" customHeight="1" outlineLevel="1">
      <c r="A2128" s="3" t="s">
        <v>207</v>
      </c>
      <c r="B2128" s="148"/>
      <c r="C2128" s="149">
        <v>0</v>
      </c>
      <c r="D2128" s="149">
        <v>0</v>
      </c>
      <c r="E2128" s="149">
        <v>0</v>
      </c>
      <c r="F2128" s="150">
        <v>0</v>
      </c>
      <c r="G2128" s="150">
        <v>0</v>
      </c>
      <c r="H2128" s="151">
        <v>0</v>
      </c>
    </row>
    <row r="2129" spans="1:8" ht="18" hidden="1" customHeight="1" outlineLevel="1">
      <c r="A2129" s="3" t="s">
        <v>270</v>
      </c>
      <c r="B2129" s="148"/>
      <c r="C2129" s="149">
        <v>0</v>
      </c>
      <c r="D2129" s="149">
        <v>0</v>
      </c>
      <c r="E2129" s="149">
        <v>0</v>
      </c>
      <c r="F2129" s="150">
        <v>0</v>
      </c>
      <c r="G2129" s="150">
        <v>0</v>
      </c>
      <c r="H2129" s="151">
        <v>0</v>
      </c>
    </row>
    <row r="2130" spans="1:8" ht="18" hidden="1" customHeight="1" outlineLevel="1">
      <c r="A2130" s="3" t="s">
        <v>208</v>
      </c>
      <c r="B2130" s="148"/>
      <c r="C2130" s="149">
        <v>7</v>
      </c>
      <c r="D2130" s="149">
        <v>1</v>
      </c>
      <c r="E2130" s="149">
        <v>0</v>
      </c>
      <c r="F2130" s="150">
        <v>2314</v>
      </c>
      <c r="G2130" s="150">
        <v>15967</v>
      </c>
      <c r="H2130" s="151">
        <v>0</v>
      </c>
    </row>
    <row r="2131" spans="1:8" ht="18" hidden="1" customHeight="1" outlineLevel="1">
      <c r="A2131" s="3" t="s">
        <v>209</v>
      </c>
      <c r="B2131" s="148"/>
      <c r="C2131" s="149">
        <v>0</v>
      </c>
      <c r="D2131" s="149">
        <v>0</v>
      </c>
      <c r="E2131" s="149">
        <v>0</v>
      </c>
      <c r="F2131" s="150">
        <v>0</v>
      </c>
      <c r="G2131" s="150">
        <v>0</v>
      </c>
      <c r="H2131" s="151">
        <v>0</v>
      </c>
    </row>
    <row r="2132" spans="1:8" ht="18" hidden="1" customHeight="1" outlineLevel="1">
      <c r="A2132" s="3" t="s">
        <v>454</v>
      </c>
      <c r="B2132" s="148"/>
      <c r="C2132" s="149">
        <v>0</v>
      </c>
      <c r="D2132" s="149">
        <v>0</v>
      </c>
      <c r="E2132" s="149">
        <v>0</v>
      </c>
      <c r="F2132" s="150">
        <v>0</v>
      </c>
      <c r="G2132" s="150">
        <v>0</v>
      </c>
      <c r="H2132" s="151">
        <v>0</v>
      </c>
    </row>
    <row r="2133" spans="1:8" ht="18" hidden="1" customHeight="1" outlineLevel="1">
      <c r="A2133" s="3" t="s">
        <v>211</v>
      </c>
      <c r="B2133" s="148"/>
      <c r="C2133" s="149">
        <v>0</v>
      </c>
      <c r="D2133" s="149">
        <v>0</v>
      </c>
      <c r="E2133" s="149">
        <v>0</v>
      </c>
      <c r="F2133" s="150">
        <v>0</v>
      </c>
      <c r="G2133" s="150">
        <v>0</v>
      </c>
      <c r="H2133" s="151">
        <v>0</v>
      </c>
    </row>
    <row r="2134" spans="1:8" ht="18" hidden="1" customHeight="1" outlineLevel="1">
      <c r="A2134" s="3" t="s">
        <v>212</v>
      </c>
      <c r="B2134" s="148"/>
      <c r="C2134" s="149">
        <v>0</v>
      </c>
      <c r="D2134" s="149">
        <v>0</v>
      </c>
      <c r="E2134" s="149">
        <v>0</v>
      </c>
      <c r="F2134" s="150">
        <v>0</v>
      </c>
      <c r="G2134" s="150">
        <v>0</v>
      </c>
      <c r="H2134" s="151">
        <v>0</v>
      </c>
    </row>
    <row r="2135" spans="1:8" ht="18" hidden="1" customHeight="1" outlineLevel="1">
      <c r="A2135" s="3" t="s">
        <v>213</v>
      </c>
      <c r="B2135" s="148"/>
      <c r="C2135" s="149">
        <v>0</v>
      </c>
      <c r="D2135" s="149">
        <v>0</v>
      </c>
      <c r="E2135" s="149">
        <v>0</v>
      </c>
      <c r="F2135" s="150">
        <v>0</v>
      </c>
      <c r="G2135" s="150">
        <v>0</v>
      </c>
      <c r="H2135" s="151">
        <v>0</v>
      </c>
    </row>
    <row r="2136" spans="1:8" ht="18" hidden="1" customHeight="1" outlineLevel="1">
      <c r="A2136" s="3" t="s">
        <v>214</v>
      </c>
      <c r="B2136" s="148"/>
      <c r="C2136" s="149">
        <v>0</v>
      </c>
      <c r="D2136" s="149">
        <v>0</v>
      </c>
      <c r="E2136" s="149">
        <v>0</v>
      </c>
      <c r="F2136" s="150">
        <v>0</v>
      </c>
      <c r="G2136" s="150">
        <v>0</v>
      </c>
      <c r="H2136" s="151">
        <v>0</v>
      </c>
    </row>
    <row r="2137" spans="1:8" ht="18" hidden="1" customHeight="1" outlineLevel="1">
      <c r="A2137" s="3" t="s">
        <v>269</v>
      </c>
      <c r="B2137" s="148"/>
      <c r="C2137" s="149">
        <v>0</v>
      </c>
      <c r="D2137" s="149">
        <v>0</v>
      </c>
      <c r="E2137" s="149">
        <v>0</v>
      </c>
      <c r="F2137" s="150">
        <v>0</v>
      </c>
      <c r="G2137" s="150">
        <v>0</v>
      </c>
      <c r="H2137" s="151">
        <v>0</v>
      </c>
    </row>
    <row r="2138" spans="1:8" ht="18" hidden="1" customHeight="1" outlineLevel="1">
      <c r="A2138" s="3" t="s">
        <v>455</v>
      </c>
      <c r="B2138" s="148"/>
      <c r="C2138" s="149">
        <v>0</v>
      </c>
      <c r="D2138" s="149">
        <v>0</v>
      </c>
      <c r="E2138" s="149">
        <v>0</v>
      </c>
      <c r="F2138" s="150">
        <v>0</v>
      </c>
      <c r="G2138" s="150">
        <v>0</v>
      </c>
      <c r="H2138" s="151">
        <v>0</v>
      </c>
    </row>
    <row r="2139" spans="1:8" ht="18" hidden="1" customHeight="1" outlineLevel="1">
      <c r="A2139" s="3" t="s">
        <v>217</v>
      </c>
      <c r="B2139" s="148"/>
      <c r="C2139" s="149">
        <v>0</v>
      </c>
      <c r="D2139" s="149">
        <v>0</v>
      </c>
      <c r="E2139" s="149">
        <v>0</v>
      </c>
      <c r="F2139" s="150">
        <v>0</v>
      </c>
      <c r="G2139" s="150">
        <v>0</v>
      </c>
      <c r="H2139" s="151">
        <v>0</v>
      </c>
    </row>
    <row r="2140" spans="1:8" ht="18" hidden="1" customHeight="1" outlineLevel="1">
      <c r="A2140" s="3" t="s">
        <v>218</v>
      </c>
      <c r="B2140" s="148"/>
      <c r="C2140" s="149">
        <v>0</v>
      </c>
      <c r="D2140" s="149">
        <v>0</v>
      </c>
      <c r="E2140" s="149">
        <v>0</v>
      </c>
      <c r="F2140" s="150">
        <v>0</v>
      </c>
      <c r="G2140" s="150">
        <v>0</v>
      </c>
      <c r="H2140" s="151">
        <v>0</v>
      </c>
    </row>
    <row r="2141" spans="1:8" ht="18" hidden="1" customHeight="1" outlineLevel="1">
      <c r="A2141" s="3" t="s">
        <v>219</v>
      </c>
      <c r="B2141" s="148"/>
      <c r="C2141" s="149">
        <v>0</v>
      </c>
      <c r="D2141" s="149">
        <v>0</v>
      </c>
      <c r="E2141" s="149">
        <v>0</v>
      </c>
      <c r="F2141" s="150">
        <v>0</v>
      </c>
      <c r="G2141" s="150">
        <v>0</v>
      </c>
      <c r="H2141" s="151">
        <v>0</v>
      </c>
    </row>
    <row r="2142" spans="1:8" ht="18" hidden="1" customHeight="1" outlineLevel="1">
      <c r="A2142" s="3" t="s">
        <v>220</v>
      </c>
      <c r="B2142" s="148"/>
      <c r="C2142" s="149">
        <v>0</v>
      </c>
      <c r="D2142" s="149">
        <v>0</v>
      </c>
      <c r="E2142" s="149">
        <v>0</v>
      </c>
      <c r="F2142" s="150">
        <v>0</v>
      </c>
      <c r="G2142" s="150">
        <v>0</v>
      </c>
      <c r="H2142" s="151">
        <v>0</v>
      </c>
    </row>
    <row r="2143" spans="1:8" collapsed="1">
      <c r="A2143" s="3"/>
      <c r="B2143" s="148" t="s">
        <v>440</v>
      </c>
      <c r="C2143" s="152">
        <f t="shared" ref="C2143:H2143" si="84">SUM(C2119:C2142)</f>
        <v>7</v>
      </c>
      <c r="D2143" s="152">
        <f t="shared" si="84"/>
        <v>1</v>
      </c>
      <c r="E2143" s="152">
        <f t="shared" si="84"/>
        <v>0</v>
      </c>
      <c r="F2143" s="153">
        <f t="shared" si="84"/>
        <v>2314</v>
      </c>
      <c r="G2143" s="153">
        <f t="shared" si="84"/>
        <v>15967</v>
      </c>
      <c r="H2143" s="154">
        <f t="shared" si="84"/>
        <v>0</v>
      </c>
    </row>
    <row r="2144" spans="1:8" ht="18" customHeight="1">
      <c r="B2144" s="168" t="s">
        <v>441</v>
      </c>
      <c r="C2144" s="169"/>
      <c r="D2144" s="169"/>
      <c r="E2144" s="169"/>
      <c r="F2144" s="166"/>
      <c r="G2144" s="166"/>
      <c r="H2144" s="167"/>
    </row>
    <row r="2145" spans="1:8" ht="18" hidden="1" customHeight="1" outlineLevel="1">
      <c r="A2145" s="3" t="s">
        <v>273</v>
      </c>
      <c r="B2145" s="148"/>
      <c r="C2145" s="149">
        <v>0</v>
      </c>
      <c r="D2145" s="149">
        <v>0</v>
      </c>
      <c r="E2145" s="149">
        <v>0</v>
      </c>
      <c r="F2145" s="150">
        <v>0</v>
      </c>
      <c r="G2145" s="150">
        <v>0</v>
      </c>
      <c r="H2145" s="151">
        <v>0</v>
      </c>
    </row>
    <row r="2146" spans="1:8" ht="18" hidden="1" customHeight="1" outlineLevel="1">
      <c r="A2146" s="3" t="s">
        <v>203</v>
      </c>
      <c r="B2146" s="148"/>
      <c r="C2146" s="149">
        <v>0</v>
      </c>
      <c r="D2146" s="149">
        <v>0</v>
      </c>
      <c r="E2146" s="149">
        <v>0</v>
      </c>
      <c r="F2146" s="150">
        <v>0</v>
      </c>
      <c r="G2146" s="150">
        <v>0</v>
      </c>
      <c r="H2146" s="151">
        <v>0</v>
      </c>
    </row>
    <row r="2147" spans="1:8" ht="18" hidden="1" customHeight="1" outlineLevel="1">
      <c r="A2147" s="3" t="s">
        <v>204</v>
      </c>
      <c r="B2147" s="148"/>
      <c r="C2147" s="149">
        <v>1</v>
      </c>
      <c r="D2147" s="149">
        <v>1</v>
      </c>
      <c r="E2147" s="149">
        <v>0</v>
      </c>
      <c r="F2147" s="150">
        <v>6718.8</v>
      </c>
      <c r="G2147" s="150">
        <v>344.5</v>
      </c>
      <c r="H2147" s="151">
        <v>0</v>
      </c>
    </row>
    <row r="2148" spans="1:8" ht="18" hidden="1" customHeight="1" outlineLevel="1">
      <c r="A2148" s="3" t="s">
        <v>267</v>
      </c>
      <c r="B2148" s="148"/>
      <c r="C2148" s="149">
        <v>0</v>
      </c>
      <c r="D2148" s="149">
        <v>0</v>
      </c>
      <c r="E2148" s="149">
        <v>0</v>
      </c>
      <c r="F2148" s="150">
        <v>0</v>
      </c>
      <c r="G2148" s="150">
        <v>0</v>
      </c>
      <c r="H2148" s="151">
        <v>0</v>
      </c>
    </row>
    <row r="2149" spans="1:8" ht="18" hidden="1" customHeight="1" outlineLevel="1">
      <c r="A2149" s="3" t="s">
        <v>274</v>
      </c>
      <c r="B2149" s="148"/>
      <c r="C2149" s="149">
        <v>0</v>
      </c>
      <c r="D2149" s="149">
        <v>0</v>
      </c>
      <c r="E2149" s="149">
        <v>0</v>
      </c>
      <c r="F2149" s="150">
        <v>0</v>
      </c>
      <c r="G2149" s="150">
        <v>0</v>
      </c>
      <c r="H2149" s="151">
        <v>0</v>
      </c>
    </row>
    <row r="2150" spans="1:8" ht="18" hidden="1" customHeight="1" outlineLevel="1">
      <c r="A2150" s="3" t="s">
        <v>275</v>
      </c>
      <c r="B2150" s="148"/>
      <c r="C2150" s="149">
        <v>0</v>
      </c>
      <c r="D2150" s="149">
        <v>0</v>
      </c>
      <c r="E2150" s="149">
        <v>0</v>
      </c>
      <c r="F2150" s="150">
        <v>0</v>
      </c>
      <c r="G2150" s="150">
        <v>0</v>
      </c>
      <c r="H2150" s="151">
        <v>0</v>
      </c>
    </row>
    <row r="2151" spans="1:8" ht="18" hidden="1" customHeight="1" outlineLevel="1">
      <c r="A2151" s="3" t="s">
        <v>205</v>
      </c>
      <c r="B2151" s="148"/>
      <c r="C2151" s="149">
        <v>0</v>
      </c>
      <c r="D2151" s="149">
        <v>0</v>
      </c>
      <c r="E2151" s="149">
        <v>0</v>
      </c>
      <c r="F2151" s="150">
        <v>0</v>
      </c>
      <c r="G2151" s="150">
        <v>0</v>
      </c>
      <c r="H2151" s="151">
        <v>0</v>
      </c>
    </row>
    <row r="2152" spans="1:8" ht="18" hidden="1" customHeight="1" outlineLevel="1">
      <c r="A2152" s="3" t="s">
        <v>206</v>
      </c>
      <c r="B2152" s="148"/>
      <c r="C2152" s="149">
        <v>0</v>
      </c>
      <c r="D2152" s="149">
        <v>0</v>
      </c>
      <c r="E2152" s="149">
        <v>0</v>
      </c>
      <c r="F2152" s="150">
        <v>0</v>
      </c>
      <c r="G2152" s="150">
        <v>0</v>
      </c>
      <c r="H2152" s="151">
        <v>0</v>
      </c>
    </row>
    <row r="2153" spans="1:8" ht="18" hidden="1" customHeight="1" outlineLevel="1">
      <c r="A2153" s="3" t="s">
        <v>268</v>
      </c>
      <c r="B2153" s="148"/>
      <c r="C2153" s="149">
        <v>0</v>
      </c>
      <c r="D2153" s="149">
        <v>0</v>
      </c>
      <c r="E2153" s="149">
        <v>0</v>
      </c>
      <c r="F2153" s="150">
        <v>0</v>
      </c>
      <c r="G2153" s="150">
        <v>0</v>
      </c>
      <c r="H2153" s="151">
        <v>0</v>
      </c>
    </row>
    <row r="2154" spans="1:8" ht="18" hidden="1" customHeight="1" outlineLevel="1">
      <c r="A2154" s="3" t="s">
        <v>207</v>
      </c>
      <c r="B2154" s="148"/>
      <c r="C2154" s="149">
        <v>0</v>
      </c>
      <c r="D2154" s="149">
        <v>0</v>
      </c>
      <c r="E2154" s="149">
        <v>0</v>
      </c>
      <c r="F2154" s="150">
        <v>0</v>
      </c>
      <c r="G2154" s="150">
        <v>0</v>
      </c>
      <c r="H2154" s="151">
        <v>0</v>
      </c>
    </row>
    <row r="2155" spans="1:8" ht="18" hidden="1" customHeight="1" outlineLevel="1">
      <c r="A2155" s="3" t="s">
        <v>270</v>
      </c>
      <c r="B2155" s="148"/>
      <c r="C2155" s="149">
        <v>0</v>
      </c>
      <c r="D2155" s="149">
        <v>0</v>
      </c>
      <c r="E2155" s="149">
        <v>0</v>
      </c>
      <c r="F2155" s="150">
        <v>0</v>
      </c>
      <c r="G2155" s="150">
        <v>0</v>
      </c>
      <c r="H2155" s="151">
        <v>0</v>
      </c>
    </row>
    <row r="2156" spans="1:8" ht="18" hidden="1" customHeight="1" outlineLevel="1">
      <c r="A2156" s="3" t="s">
        <v>208</v>
      </c>
      <c r="B2156" s="148"/>
      <c r="C2156" s="149">
        <v>1</v>
      </c>
      <c r="D2156" s="149">
        <v>0</v>
      </c>
      <c r="E2156" s="149">
        <v>0</v>
      </c>
      <c r="F2156" s="150">
        <v>0</v>
      </c>
      <c r="G2156" s="150">
        <v>75140</v>
      </c>
      <c r="H2156" s="151">
        <v>0</v>
      </c>
    </row>
    <row r="2157" spans="1:8" ht="18" hidden="1" customHeight="1" outlineLevel="1">
      <c r="A2157" s="3" t="s">
        <v>209</v>
      </c>
      <c r="B2157" s="148"/>
      <c r="C2157" s="149">
        <v>0</v>
      </c>
      <c r="D2157" s="149">
        <v>0</v>
      </c>
      <c r="E2157" s="149">
        <v>0</v>
      </c>
      <c r="F2157" s="150">
        <v>0</v>
      </c>
      <c r="G2157" s="150">
        <v>9005.4563814000012</v>
      </c>
      <c r="H2157" s="151">
        <v>0</v>
      </c>
    </row>
    <row r="2158" spans="1:8" ht="18" hidden="1" customHeight="1" outlineLevel="1">
      <c r="A2158" s="3" t="s">
        <v>454</v>
      </c>
      <c r="B2158" s="148"/>
      <c r="C2158" s="149">
        <v>4</v>
      </c>
      <c r="D2158" s="149">
        <v>2</v>
      </c>
      <c r="E2158" s="149">
        <v>2</v>
      </c>
      <c r="F2158" s="150">
        <v>7500</v>
      </c>
      <c r="G2158" s="150">
        <v>14400</v>
      </c>
      <c r="H2158" s="151">
        <v>0</v>
      </c>
    </row>
    <row r="2159" spans="1:8" ht="18" hidden="1" customHeight="1" outlineLevel="1">
      <c r="A2159" s="3" t="s">
        <v>211</v>
      </c>
      <c r="B2159" s="148"/>
      <c r="C2159" s="149">
        <v>0</v>
      </c>
      <c r="D2159" s="149">
        <v>0</v>
      </c>
      <c r="E2159" s="149">
        <v>0</v>
      </c>
      <c r="F2159" s="150">
        <v>0</v>
      </c>
      <c r="G2159" s="150">
        <v>0</v>
      </c>
      <c r="H2159" s="151">
        <v>0</v>
      </c>
    </row>
    <row r="2160" spans="1:8" ht="18" hidden="1" customHeight="1" outlineLevel="1">
      <c r="A2160" s="3" t="s">
        <v>212</v>
      </c>
      <c r="B2160" s="148"/>
      <c r="C2160" s="149">
        <v>0</v>
      </c>
      <c r="D2160" s="149">
        <v>0</v>
      </c>
      <c r="E2160" s="149">
        <v>0</v>
      </c>
      <c r="F2160" s="150">
        <v>0</v>
      </c>
      <c r="G2160" s="150">
        <v>0</v>
      </c>
      <c r="H2160" s="151">
        <v>0</v>
      </c>
    </row>
    <row r="2161" spans="1:8" ht="18" hidden="1" customHeight="1" outlineLevel="1">
      <c r="A2161" s="3" t="s">
        <v>213</v>
      </c>
      <c r="B2161" s="148"/>
      <c r="C2161" s="149">
        <v>1</v>
      </c>
      <c r="D2161" s="149">
        <v>0</v>
      </c>
      <c r="E2161" s="149">
        <v>0</v>
      </c>
      <c r="F2161" s="150">
        <v>0</v>
      </c>
      <c r="G2161" s="150">
        <v>0</v>
      </c>
      <c r="H2161" s="151">
        <v>0</v>
      </c>
    </row>
    <row r="2162" spans="1:8" ht="18" hidden="1" customHeight="1" outlineLevel="1">
      <c r="A2162" s="3" t="s">
        <v>214</v>
      </c>
      <c r="B2162" s="148"/>
      <c r="C2162" s="149">
        <v>0</v>
      </c>
      <c r="D2162" s="149">
        <v>0</v>
      </c>
      <c r="E2162" s="149">
        <v>0</v>
      </c>
      <c r="F2162" s="150">
        <v>0</v>
      </c>
      <c r="G2162" s="150">
        <v>0</v>
      </c>
      <c r="H2162" s="151">
        <v>0</v>
      </c>
    </row>
    <row r="2163" spans="1:8" ht="18" hidden="1" customHeight="1" outlineLevel="1">
      <c r="A2163" s="3" t="s">
        <v>269</v>
      </c>
      <c r="B2163" s="148"/>
      <c r="C2163" s="149">
        <v>0</v>
      </c>
      <c r="D2163" s="149">
        <v>0</v>
      </c>
      <c r="E2163" s="149">
        <v>0</v>
      </c>
      <c r="F2163" s="150">
        <v>0</v>
      </c>
      <c r="G2163" s="150">
        <v>0</v>
      </c>
      <c r="H2163" s="151">
        <v>0</v>
      </c>
    </row>
    <row r="2164" spans="1:8" ht="18" hidden="1" customHeight="1" outlineLevel="1">
      <c r="A2164" s="3" t="s">
        <v>455</v>
      </c>
      <c r="B2164" s="148"/>
      <c r="C2164" s="149">
        <v>0</v>
      </c>
      <c r="D2164" s="149">
        <v>0</v>
      </c>
      <c r="E2164" s="149">
        <v>0</v>
      </c>
      <c r="F2164" s="150">
        <v>0</v>
      </c>
      <c r="G2164" s="150">
        <v>0</v>
      </c>
      <c r="H2164" s="151">
        <v>0</v>
      </c>
    </row>
    <row r="2165" spans="1:8" ht="18" hidden="1" customHeight="1" outlineLevel="1">
      <c r="A2165" s="3" t="s">
        <v>217</v>
      </c>
      <c r="B2165" s="148"/>
      <c r="C2165" s="149">
        <v>0</v>
      </c>
      <c r="D2165" s="149">
        <v>0</v>
      </c>
      <c r="E2165" s="149">
        <v>0</v>
      </c>
      <c r="F2165" s="150">
        <v>0</v>
      </c>
      <c r="G2165" s="150">
        <v>0</v>
      </c>
      <c r="H2165" s="151">
        <v>0</v>
      </c>
    </row>
    <row r="2166" spans="1:8" ht="18" hidden="1" customHeight="1" outlineLevel="1">
      <c r="A2166" s="3" t="s">
        <v>218</v>
      </c>
      <c r="B2166" s="148"/>
      <c r="C2166" s="149">
        <v>2</v>
      </c>
      <c r="D2166" s="149">
        <v>0</v>
      </c>
      <c r="E2166" s="149">
        <v>0</v>
      </c>
      <c r="F2166" s="150">
        <v>10000</v>
      </c>
      <c r="G2166" s="150">
        <v>12550</v>
      </c>
      <c r="H2166" s="151">
        <v>0</v>
      </c>
    </row>
    <row r="2167" spans="1:8" ht="18" hidden="1" customHeight="1" outlineLevel="1">
      <c r="A2167" s="3" t="s">
        <v>219</v>
      </c>
      <c r="B2167" s="148"/>
      <c r="C2167" s="149">
        <v>0</v>
      </c>
      <c r="D2167" s="149">
        <v>0</v>
      </c>
      <c r="E2167" s="149">
        <v>0</v>
      </c>
      <c r="F2167" s="150">
        <v>0</v>
      </c>
      <c r="G2167" s="150">
        <v>0</v>
      </c>
      <c r="H2167" s="151">
        <v>0</v>
      </c>
    </row>
    <row r="2168" spans="1:8" ht="18" hidden="1" customHeight="1" outlineLevel="1">
      <c r="A2168" s="3" t="s">
        <v>220</v>
      </c>
      <c r="B2168" s="148"/>
      <c r="C2168" s="149">
        <v>0</v>
      </c>
      <c r="D2168" s="149">
        <v>0</v>
      </c>
      <c r="E2168" s="149">
        <v>0</v>
      </c>
      <c r="F2168" s="150">
        <v>0</v>
      </c>
      <c r="G2168" s="150">
        <v>0</v>
      </c>
      <c r="H2168" s="151">
        <v>0</v>
      </c>
    </row>
    <row r="2169" spans="1:8" collapsed="1">
      <c r="A2169" s="3"/>
      <c r="B2169" s="148" t="s">
        <v>442</v>
      </c>
      <c r="C2169" s="152">
        <f t="shared" ref="C2169:H2169" si="85">SUM(C2145:C2168)</f>
        <v>9</v>
      </c>
      <c r="D2169" s="152">
        <f t="shared" si="85"/>
        <v>3</v>
      </c>
      <c r="E2169" s="152">
        <f t="shared" si="85"/>
        <v>2</v>
      </c>
      <c r="F2169" s="153">
        <f t="shared" si="85"/>
        <v>24218.799999999999</v>
      </c>
      <c r="G2169" s="153">
        <f t="shared" si="85"/>
        <v>111439.9563814</v>
      </c>
      <c r="H2169" s="154">
        <f t="shared" si="85"/>
        <v>0</v>
      </c>
    </row>
    <row r="2170" spans="1:8" ht="18" hidden="1" customHeight="1" outlineLevel="1">
      <c r="A2170" s="3" t="s">
        <v>273</v>
      </c>
      <c r="B2170" s="148"/>
      <c r="C2170" s="149">
        <v>0</v>
      </c>
      <c r="D2170" s="149">
        <v>0</v>
      </c>
      <c r="E2170" s="149">
        <v>0</v>
      </c>
      <c r="F2170" s="150">
        <v>0</v>
      </c>
      <c r="G2170" s="150">
        <v>0</v>
      </c>
      <c r="H2170" s="151">
        <v>0</v>
      </c>
    </row>
    <row r="2171" spans="1:8" ht="18" hidden="1" customHeight="1" outlineLevel="1">
      <c r="A2171" s="3" t="s">
        <v>203</v>
      </c>
      <c r="B2171" s="148"/>
      <c r="C2171" s="149">
        <v>0</v>
      </c>
      <c r="D2171" s="149">
        <v>0</v>
      </c>
      <c r="E2171" s="149">
        <v>0</v>
      </c>
      <c r="F2171" s="150">
        <v>0</v>
      </c>
      <c r="G2171" s="150">
        <v>0</v>
      </c>
      <c r="H2171" s="151">
        <v>0</v>
      </c>
    </row>
    <row r="2172" spans="1:8" ht="18" hidden="1" customHeight="1" outlineLevel="1">
      <c r="A2172" s="3" t="s">
        <v>204</v>
      </c>
      <c r="B2172" s="148"/>
      <c r="C2172" s="149">
        <v>0</v>
      </c>
      <c r="D2172" s="149">
        <v>0</v>
      </c>
      <c r="E2172" s="149">
        <v>0</v>
      </c>
      <c r="F2172" s="150">
        <v>0</v>
      </c>
      <c r="G2172" s="150">
        <v>0</v>
      </c>
      <c r="H2172" s="151">
        <v>0</v>
      </c>
    </row>
    <row r="2173" spans="1:8" ht="18" hidden="1" customHeight="1" outlineLevel="1">
      <c r="A2173" s="3" t="s">
        <v>267</v>
      </c>
      <c r="B2173" s="148"/>
      <c r="C2173" s="149">
        <v>0</v>
      </c>
      <c r="D2173" s="149">
        <v>0</v>
      </c>
      <c r="E2173" s="149">
        <v>0</v>
      </c>
      <c r="F2173" s="150">
        <v>0</v>
      </c>
      <c r="G2173" s="150">
        <v>0</v>
      </c>
      <c r="H2173" s="151">
        <v>0</v>
      </c>
    </row>
    <row r="2174" spans="1:8" ht="18" hidden="1" customHeight="1" outlineLevel="1">
      <c r="A2174" s="3" t="s">
        <v>274</v>
      </c>
      <c r="B2174" s="148"/>
      <c r="C2174" s="149">
        <v>0</v>
      </c>
      <c r="D2174" s="149">
        <v>0</v>
      </c>
      <c r="E2174" s="149">
        <v>0</v>
      </c>
      <c r="F2174" s="150">
        <v>0</v>
      </c>
      <c r="G2174" s="150">
        <v>0</v>
      </c>
      <c r="H2174" s="151">
        <v>0</v>
      </c>
    </row>
    <row r="2175" spans="1:8" ht="18" hidden="1" customHeight="1" outlineLevel="1">
      <c r="A2175" s="3" t="s">
        <v>275</v>
      </c>
      <c r="B2175" s="148"/>
      <c r="C2175" s="149">
        <v>0</v>
      </c>
      <c r="D2175" s="149">
        <v>0</v>
      </c>
      <c r="E2175" s="149">
        <v>0</v>
      </c>
      <c r="F2175" s="150">
        <v>0</v>
      </c>
      <c r="G2175" s="150">
        <v>0</v>
      </c>
      <c r="H2175" s="151">
        <v>0</v>
      </c>
    </row>
    <row r="2176" spans="1:8" ht="18" hidden="1" customHeight="1" outlineLevel="1">
      <c r="A2176" s="3" t="s">
        <v>205</v>
      </c>
      <c r="B2176" s="148"/>
      <c r="C2176" s="149">
        <v>0</v>
      </c>
      <c r="D2176" s="149">
        <v>0</v>
      </c>
      <c r="E2176" s="149">
        <v>0</v>
      </c>
      <c r="F2176" s="150">
        <v>0</v>
      </c>
      <c r="G2176" s="150">
        <v>0</v>
      </c>
      <c r="H2176" s="151">
        <v>0</v>
      </c>
    </row>
    <row r="2177" spans="1:8" ht="18" hidden="1" customHeight="1" outlineLevel="1">
      <c r="A2177" s="3" t="s">
        <v>206</v>
      </c>
      <c r="B2177" s="148"/>
      <c r="C2177" s="149">
        <v>0</v>
      </c>
      <c r="D2177" s="149">
        <v>0</v>
      </c>
      <c r="E2177" s="149">
        <v>0</v>
      </c>
      <c r="F2177" s="150">
        <v>0</v>
      </c>
      <c r="G2177" s="150">
        <v>0</v>
      </c>
      <c r="H2177" s="151">
        <v>0</v>
      </c>
    </row>
    <row r="2178" spans="1:8" ht="18" hidden="1" customHeight="1" outlineLevel="1">
      <c r="A2178" s="3" t="s">
        <v>268</v>
      </c>
      <c r="B2178" s="148"/>
      <c r="C2178" s="149">
        <v>0</v>
      </c>
      <c r="D2178" s="149">
        <v>0</v>
      </c>
      <c r="E2178" s="149">
        <v>0</v>
      </c>
      <c r="F2178" s="150">
        <v>0</v>
      </c>
      <c r="G2178" s="150">
        <v>0</v>
      </c>
      <c r="H2178" s="151">
        <v>0</v>
      </c>
    </row>
    <row r="2179" spans="1:8" ht="18" hidden="1" customHeight="1" outlineLevel="1">
      <c r="A2179" s="3" t="s">
        <v>207</v>
      </c>
      <c r="B2179" s="148"/>
      <c r="C2179" s="149">
        <v>0</v>
      </c>
      <c r="D2179" s="149">
        <v>0</v>
      </c>
      <c r="E2179" s="149">
        <v>0</v>
      </c>
      <c r="F2179" s="150">
        <v>0</v>
      </c>
      <c r="G2179" s="150">
        <v>0</v>
      </c>
      <c r="H2179" s="151">
        <v>0</v>
      </c>
    </row>
    <row r="2180" spans="1:8" ht="18" hidden="1" customHeight="1" outlineLevel="1">
      <c r="A2180" s="3" t="s">
        <v>270</v>
      </c>
      <c r="B2180" s="148"/>
      <c r="C2180" s="149">
        <v>0</v>
      </c>
      <c r="D2180" s="149">
        <v>0</v>
      </c>
      <c r="E2180" s="149">
        <v>0</v>
      </c>
      <c r="F2180" s="150">
        <v>0</v>
      </c>
      <c r="G2180" s="150">
        <v>0</v>
      </c>
      <c r="H2180" s="151">
        <v>0</v>
      </c>
    </row>
    <row r="2181" spans="1:8" ht="18" hidden="1" customHeight="1" outlineLevel="1">
      <c r="A2181" s="3" t="s">
        <v>208</v>
      </c>
      <c r="B2181" s="148"/>
      <c r="C2181" s="149">
        <v>0</v>
      </c>
      <c r="D2181" s="149">
        <v>0</v>
      </c>
      <c r="E2181" s="149">
        <v>0</v>
      </c>
      <c r="F2181" s="150">
        <v>0</v>
      </c>
      <c r="G2181" s="150">
        <v>0</v>
      </c>
      <c r="H2181" s="151">
        <v>0</v>
      </c>
    </row>
    <row r="2182" spans="1:8" ht="18" hidden="1" customHeight="1" outlineLevel="1">
      <c r="A2182" s="3" t="s">
        <v>209</v>
      </c>
      <c r="B2182" s="148"/>
      <c r="C2182" s="149">
        <v>0</v>
      </c>
      <c r="D2182" s="149">
        <v>0</v>
      </c>
      <c r="E2182" s="149">
        <v>0</v>
      </c>
      <c r="F2182" s="150">
        <v>0</v>
      </c>
      <c r="G2182" s="150">
        <v>0</v>
      </c>
      <c r="H2182" s="151">
        <v>0</v>
      </c>
    </row>
    <row r="2183" spans="1:8" ht="18" hidden="1" customHeight="1" outlineLevel="1">
      <c r="A2183" s="3" t="s">
        <v>454</v>
      </c>
      <c r="B2183" s="148"/>
      <c r="C2183" s="149">
        <v>0</v>
      </c>
      <c r="D2183" s="149">
        <v>0</v>
      </c>
      <c r="E2183" s="149">
        <v>0</v>
      </c>
      <c r="F2183" s="150">
        <v>0</v>
      </c>
      <c r="G2183" s="150">
        <v>0</v>
      </c>
      <c r="H2183" s="151">
        <v>0</v>
      </c>
    </row>
    <row r="2184" spans="1:8" ht="18" hidden="1" customHeight="1" outlineLevel="1">
      <c r="A2184" s="3" t="s">
        <v>211</v>
      </c>
      <c r="B2184" s="148"/>
      <c r="C2184" s="149">
        <v>0</v>
      </c>
      <c r="D2184" s="149">
        <v>0</v>
      </c>
      <c r="E2184" s="149">
        <v>0</v>
      </c>
      <c r="F2184" s="150">
        <v>0</v>
      </c>
      <c r="G2184" s="150">
        <v>0</v>
      </c>
      <c r="H2184" s="151">
        <v>0</v>
      </c>
    </row>
    <row r="2185" spans="1:8" ht="18" hidden="1" customHeight="1" outlineLevel="1">
      <c r="A2185" s="3" t="s">
        <v>212</v>
      </c>
      <c r="B2185" s="148"/>
      <c r="C2185" s="149">
        <v>0</v>
      </c>
      <c r="D2185" s="149">
        <v>0</v>
      </c>
      <c r="E2185" s="149">
        <v>0</v>
      </c>
      <c r="F2185" s="150">
        <v>0</v>
      </c>
      <c r="G2185" s="150">
        <v>0</v>
      </c>
      <c r="H2185" s="151">
        <v>0</v>
      </c>
    </row>
    <row r="2186" spans="1:8" ht="18" hidden="1" customHeight="1" outlineLevel="1">
      <c r="A2186" s="3" t="s">
        <v>213</v>
      </c>
      <c r="B2186" s="148"/>
      <c r="C2186" s="149">
        <v>0</v>
      </c>
      <c r="D2186" s="149">
        <v>0</v>
      </c>
      <c r="E2186" s="149">
        <v>0</v>
      </c>
      <c r="F2186" s="150">
        <v>0</v>
      </c>
      <c r="G2186" s="150">
        <v>0</v>
      </c>
      <c r="H2186" s="151">
        <v>0</v>
      </c>
    </row>
    <row r="2187" spans="1:8" ht="18" hidden="1" customHeight="1" outlineLevel="1">
      <c r="A2187" s="3" t="s">
        <v>214</v>
      </c>
      <c r="B2187" s="148"/>
      <c r="C2187" s="149">
        <v>0</v>
      </c>
      <c r="D2187" s="149">
        <v>0</v>
      </c>
      <c r="E2187" s="149">
        <v>0</v>
      </c>
      <c r="F2187" s="150">
        <v>0</v>
      </c>
      <c r="G2187" s="150">
        <v>0</v>
      </c>
      <c r="H2187" s="151">
        <v>0</v>
      </c>
    </row>
    <row r="2188" spans="1:8" ht="18" hidden="1" customHeight="1" outlineLevel="1">
      <c r="A2188" s="3" t="s">
        <v>269</v>
      </c>
      <c r="B2188" s="148"/>
      <c r="C2188" s="149">
        <v>0</v>
      </c>
      <c r="D2188" s="149">
        <v>0</v>
      </c>
      <c r="E2188" s="149">
        <v>0</v>
      </c>
      <c r="F2188" s="150">
        <v>0</v>
      </c>
      <c r="G2188" s="150">
        <v>0</v>
      </c>
      <c r="H2188" s="151">
        <v>0</v>
      </c>
    </row>
    <row r="2189" spans="1:8" ht="18" hidden="1" customHeight="1" outlineLevel="1">
      <c r="A2189" s="3" t="s">
        <v>455</v>
      </c>
      <c r="B2189" s="148"/>
      <c r="C2189" s="149">
        <v>0</v>
      </c>
      <c r="D2189" s="149">
        <v>0</v>
      </c>
      <c r="E2189" s="149">
        <v>0</v>
      </c>
      <c r="F2189" s="150">
        <v>0</v>
      </c>
      <c r="G2189" s="150">
        <v>0</v>
      </c>
      <c r="H2189" s="151">
        <v>0</v>
      </c>
    </row>
    <row r="2190" spans="1:8" ht="18" hidden="1" customHeight="1" outlineLevel="1">
      <c r="A2190" s="3" t="s">
        <v>217</v>
      </c>
      <c r="B2190" s="148"/>
      <c r="C2190" s="149">
        <v>0</v>
      </c>
      <c r="D2190" s="149">
        <v>0</v>
      </c>
      <c r="E2190" s="149">
        <v>0</v>
      </c>
      <c r="F2190" s="150">
        <v>0</v>
      </c>
      <c r="G2190" s="150">
        <v>0</v>
      </c>
      <c r="H2190" s="151">
        <v>0</v>
      </c>
    </row>
    <row r="2191" spans="1:8" ht="18" hidden="1" customHeight="1" outlineLevel="1">
      <c r="A2191" s="3" t="s">
        <v>218</v>
      </c>
      <c r="B2191" s="148"/>
      <c r="C2191" s="149">
        <v>0</v>
      </c>
      <c r="D2191" s="149">
        <v>0</v>
      </c>
      <c r="E2191" s="149">
        <v>0</v>
      </c>
      <c r="F2191" s="150">
        <v>0</v>
      </c>
      <c r="G2191" s="150">
        <v>0</v>
      </c>
      <c r="H2191" s="151">
        <v>0</v>
      </c>
    </row>
    <row r="2192" spans="1:8" ht="18" hidden="1" customHeight="1" outlineLevel="1">
      <c r="A2192" s="3" t="s">
        <v>219</v>
      </c>
      <c r="B2192" s="148"/>
      <c r="C2192" s="149">
        <v>0</v>
      </c>
      <c r="D2192" s="149">
        <v>0</v>
      </c>
      <c r="E2192" s="149">
        <v>0</v>
      </c>
      <c r="F2192" s="150">
        <v>0</v>
      </c>
      <c r="G2192" s="150">
        <v>0</v>
      </c>
      <c r="H2192" s="151">
        <v>0</v>
      </c>
    </row>
    <row r="2193" spans="1:8" ht="18" hidden="1" customHeight="1" outlineLevel="1">
      <c r="A2193" s="3" t="s">
        <v>220</v>
      </c>
      <c r="B2193" s="148"/>
      <c r="C2193" s="149">
        <v>0</v>
      </c>
      <c r="D2193" s="149">
        <v>0</v>
      </c>
      <c r="E2193" s="149">
        <v>0</v>
      </c>
      <c r="F2193" s="150">
        <v>0</v>
      </c>
      <c r="G2193" s="150">
        <v>0</v>
      </c>
      <c r="H2193" s="151">
        <v>0</v>
      </c>
    </row>
    <row r="2194" spans="1:8" ht="18" customHeight="1" collapsed="1">
      <c r="A2194" s="3"/>
      <c r="B2194" s="148" t="s">
        <v>443</v>
      </c>
      <c r="C2194" s="152">
        <f t="shared" ref="C2194:H2194" si="86">SUM(C2170:C2193)</f>
        <v>0</v>
      </c>
      <c r="D2194" s="152">
        <f t="shared" si="86"/>
        <v>0</v>
      </c>
      <c r="E2194" s="152">
        <f t="shared" si="86"/>
        <v>0</v>
      </c>
      <c r="F2194" s="153">
        <f t="shared" si="86"/>
        <v>0</v>
      </c>
      <c r="G2194" s="153">
        <f t="shared" si="86"/>
        <v>0</v>
      </c>
      <c r="H2194" s="154">
        <f t="shared" si="86"/>
        <v>0</v>
      </c>
    </row>
    <row r="2195" spans="1:8" ht="18" customHeight="1">
      <c r="B2195" s="168" t="s">
        <v>444</v>
      </c>
      <c r="C2195" s="169"/>
      <c r="D2195" s="169"/>
      <c r="E2195" s="169"/>
      <c r="F2195" s="166"/>
      <c r="G2195" s="166"/>
      <c r="H2195" s="167"/>
    </row>
    <row r="2196" spans="1:8" ht="18" hidden="1" customHeight="1" outlineLevel="1">
      <c r="A2196" s="3" t="s">
        <v>273</v>
      </c>
      <c r="B2196" s="148"/>
      <c r="C2196" s="149">
        <v>0</v>
      </c>
      <c r="D2196" s="149">
        <v>0</v>
      </c>
      <c r="E2196" s="149">
        <v>0</v>
      </c>
      <c r="F2196" s="150">
        <v>0</v>
      </c>
      <c r="G2196" s="150">
        <v>0</v>
      </c>
      <c r="H2196" s="151">
        <v>0</v>
      </c>
    </row>
    <row r="2197" spans="1:8" ht="18" hidden="1" customHeight="1" outlineLevel="1">
      <c r="A2197" s="3" t="s">
        <v>203</v>
      </c>
      <c r="B2197" s="148"/>
      <c r="C2197" s="149">
        <v>0</v>
      </c>
      <c r="D2197" s="149">
        <v>0</v>
      </c>
      <c r="E2197" s="149">
        <v>0</v>
      </c>
      <c r="F2197" s="150">
        <v>0</v>
      </c>
      <c r="G2197" s="150">
        <v>0</v>
      </c>
      <c r="H2197" s="151">
        <v>0</v>
      </c>
    </row>
    <row r="2198" spans="1:8" ht="18" hidden="1" customHeight="1" outlineLevel="1">
      <c r="A2198" s="3" t="s">
        <v>204</v>
      </c>
      <c r="B2198" s="148"/>
      <c r="C2198" s="149">
        <v>0</v>
      </c>
      <c r="D2198" s="149">
        <v>0</v>
      </c>
      <c r="E2198" s="149">
        <v>0</v>
      </c>
      <c r="F2198" s="150">
        <v>0</v>
      </c>
      <c r="G2198" s="150">
        <v>0</v>
      </c>
      <c r="H2198" s="151">
        <v>0</v>
      </c>
    </row>
    <row r="2199" spans="1:8" ht="18" hidden="1" customHeight="1" outlineLevel="1">
      <c r="A2199" s="3" t="s">
        <v>267</v>
      </c>
      <c r="B2199" s="148"/>
      <c r="C2199" s="149">
        <v>0</v>
      </c>
      <c r="D2199" s="149">
        <v>0</v>
      </c>
      <c r="E2199" s="149">
        <v>0</v>
      </c>
      <c r="F2199" s="150">
        <v>0</v>
      </c>
      <c r="G2199" s="150">
        <v>0</v>
      </c>
      <c r="H2199" s="151">
        <v>0</v>
      </c>
    </row>
    <row r="2200" spans="1:8" ht="18" hidden="1" customHeight="1" outlineLevel="1">
      <c r="A2200" s="3" t="s">
        <v>274</v>
      </c>
      <c r="B2200" s="148"/>
      <c r="C2200" s="149">
        <v>0</v>
      </c>
      <c r="D2200" s="149">
        <v>0</v>
      </c>
      <c r="E2200" s="149">
        <v>0</v>
      </c>
      <c r="F2200" s="150">
        <v>0</v>
      </c>
      <c r="G2200" s="150">
        <v>0</v>
      </c>
      <c r="H2200" s="151">
        <v>0</v>
      </c>
    </row>
    <row r="2201" spans="1:8" ht="18" hidden="1" customHeight="1" outlineLevel="1">
      <c r="A2201" s="3" t="s">
        <v>275</v>
      </c>
      <c r="B2201" s="148"/>
      <c r="C2201" s="149">
        <v>0</v>
      </c>
      <c r="D2201" s="149">
        <v>0</v>
      </c>
      <c r="E2201" s="149">
        <v>0</v>
      </c>
      <c r="F2201" s="150">
        <v>0</v>
      </c>
      <c r="G2201" s="150">
        <v>0</v>
      </c>
      <c r="H2201" s="151">
        <v>0</v>
      </c>
    </row>
    <row r="2202" spans="1:8" ht="18" hidden="1" customHeight="1" outlineLevel="1">
      <c r="A2202" s="3" t="s">
        <v>205</v>
      </c>
      <c r="B2202" s="148"/>
      <c r="C2202" s="149">
        <v>0</v>
      </c>
      <c r="D2202" s="149">
        <v>0</v>
      </c>
      <c r="E2202" s="149">
        <v>0</v>
      </c>
      <c r="F2202" s="150">
        <v>0</v>
      </c>
      <c r="G2202" s="150">
        <v>0</v>
      </c>
      <c r="H2202" s="151">
        <v>0</v>
      </c>
    </row>
    <row r="2203" spans="1:8" ht="18" hidden="1" customHeight="1" outlineLevel="1">
      <c r="A2203" s="3" t="s">
        <v>206</v>
      </c>
      <c r="B2203" s="148"/>
      <c r="C2203" s="149">
        <v>0</v>
      </c>
      <c r="D2203" s="149">
        <v>0</v>
      </c>
      <c r="E2203" s="149">
        <v>0</v>
      </c>
      <c r="F2203" s="150">
        <v>0</v>
      </c>
      <c r="G2203" s="150">
        <v>0</v>
      </c>
      <c r="H2203" s="151">
        <v>0</v>
      </c>
    </row>
    <row r="2204" spans="1:8" ht="18" hidden="1" customHeight="1" outlineLevel="1">
      <c r="A2204" s="3" t="s">
        <v>268</v>
      </c>
      <c r="B2204" s="148"/>
      <c r="C2204" s="149">
        <v>0</v>
      </c>
      <c r="D2204" s="149">
        <v>0</v>
      </c>
      <c r="E2204" s="149">
        <v>0</v>
      </c>
      <c r="F2204" s="150">
        <v>0</v>
      </c>
      <c r="G2204" s="150">
        <v>0</v>
      </c>
      <c r="H2204" s="151">
        <v>0</v>
      </c>
    </row>
    <row r="2205" spans="1:8" ht="18" hidden="1" customHeight="1" outlineLevel="1">
      <c r="A2205" s="3" t="s">
        <v>207</v>
      </c>
      <c r="B2205" s="148"/>
      <c r="C2205" s="149">
        <v>0</v>
      </c>
      <c r="D2205" s="149">
        <v>0</v>
      </c>
      <c r="E2205" s="149">
        <v>0</v>
      </c>
      <c r="F2205" s="150">
        <v>0</v>
      </c>
      <c r="G2205" s="150">
        <v>0</v>
      </c>
      <c r="H2205" s="151">
        <v>0</v>
      </c>
    </row>
    <row r="2206" spans="1:8" ht="18" hidden="1" customHeight="1" outlineLevel="1">
      <c r="A2206" s="3" t="s">
        <v>270</v>
      </c>
      <c r="B2206" s="148"/>
      <c r="C2206" s="149">
        <v>0</v>
      </c>
      <c r="D2206" s="149">
        <v>0</v>
      </c>
      <c r="E2206" s="149">
        <v>0</v>
      </c>
      <c r="F2206" s="150">
        <v>0</v>
      </c>
      <c r="G2206" s="150">
        <v>0</v>
      </c>
      <c r="H2206" s="151">
        <v>0</v>
      </c>
    </row>
    <row r="2207" spans="1:8" ht="18" hidden="1" customHeight="1" outlineLevel="1">
      <c r="A2207" s="3" t="s">
        <v>208</v>
      </c>
      <c r="B2207" s="148"/>
      <c r="C2207" s="149">
        <v>0</v>
      </c>
      <c r="D2207" s="149">
        <v>0</v>
      </c>
      <c r="E2207" s="149">
        <v>0</v>
      </c>
      <c r="F2207" s="150">
        <v>0</v>
      </c>
      <c r="G2207" s="150">
        <v>0</v>
      </c>
      <c r="H2207" s="151">
        <v>0</v>
      </c>
    </row>
    <row r="2208" spans="1:8" ht="18" hidden="1" customHeight="1" outlineLevel="1">
      <c r="A2208" s="3" t="s">
        <v>209</v>
      </c>
      <c r="B2208" s="148"/>
      <c r="C2208" s="149">
        <v>0</v>
      </c>
      <c r="D2208" s="149">
        <v>0</v>
      </c>
      <c r="E2208" s="149">
        <v>0</v>
      </c>
      <c r="F2208" s="150">
        <v>0</v>
      </c>
      <c r="G2208" s="150">
        <v>0</v>
      </c>
      <c r="H2208" s="151">
        <v>0</v>
      </c>
    </row>
    <row r="2209" spans="1:8" ht="18" hidden="1" customHeight="1" outlineLevel="1">
      <c r="A2209" s="3" t="s">
        <v>454</v>
      </c>
      <c r="B2209" s="148"/>
      <c r="C2209" s="149">
        <v>0</v>
      </c>
      <c r="D2209" s="149">
        <v>0</v>
      </c>
      <c r="E2209" s="149">
        <v>0</v>
      </c>
      <c r="F2209" s="150">
        <v>0</v>
      </c>
      <c r="G2209" s="150">
        <v>0</v>
      </c>
      <c r="H2209" s="151">
        <v>0</v>
      </c>
    </row>
    <row r="2210" spans="1:8" ht="18" hidden="1" customHeight="1" outlineLevel="1">
      <c r="A2210" s="3" t="s">
        <v>211</v>
      </c>
      <c r="B2210" s="148"/>
      <c r="C2210" s="149">
        <v>0</v>
      </c>
      <c r="D2210" s="149">
        <v>0</v>
      </c>
      <c r="E2210" s="149">
        <v>0</v>
      </c>
      <c r="F2210" s="150">
        <v>0</v>
      </c>
      <c r="G2210" s="150">
        <v>0</v>
      </c>
      <c r="H2210" s="151">
        <v>0</v>
      </c>
    </row>
    <row r="2211" spans="1:8" ht="18" hidden="1" customHeight="1" outlineLevel="1">
      <c r="A2211" s="3" t="s">
        <v>212</v>
      </c>
      <c r="B2211" s="148"/>
      <c r="C2211" s="149">
        <v>0</v>
      </c>
      <c r="D2211" s="149">
        <v>0</v>
      </c>
      <c r="E2211" s="149">
        <v>0</v>
      </c>
      <c r="F2211" s="150">
        <v>0</v>
      </c>
      <c r="G2211" s="150">
        <v>0</v>
      </c>
      <c r="H2211" s="151">
        <v>0</v>
      </c>
    </row>
    <row r="2212" spans="1:8" ht="18" hidden="1" customHeight="1" outlineLevel="1">
      <c r="A2212" s="3" t="s">
        <v>213</v>
      </c>
      <c r="B2212" s="148"/>
      <c r="C2212" s="149">
        <v>0</v>
      </c>
      <c r="D2212" s="149">
        <v>0</v>
      </c>
      <c r="E2212" s="149">
        <v>0</v>
      </c>
      <c r="F2212" s="150">
        <v>0</v>
      </c>
      <c r="G2212" s="150">
        <v>0</v>
      </c>
      <c r="H2212" s="151">
        <v>0</v>
      </c>
    </row>
    <row r="2213" spans="1:8" ht="18" hidden="1" customHeight="1" outlineLevel="1">
      <c r="A2213" s="3" t="s">
        <v>214</v>
      </c>
      <c r="B2213" s="148"/>
      <c r="C2213" s="149">
        <v>0</v>
      </c>
      <c r="D2213" s="149">
        <v>0</v>
      </c>
      <c r="E2213" s="149">
        <v>0</v>
      </c>
      <c r="F2213" s="150">
        <v>0</v>
      </c>
      <c r="G2213" s="150">
        <v>0</v>
      </c>
      <c r="H2213" s="151">
        <v>0</v>
      </c>
    </row>
    <row r="2214" spans="1:8" ht="18" hidden="1" customHeight="1" outlineLevel="1">
      <c r="A2214" s="3" t="s">
        <v>269</v>
      </c>
      <c r="B2214" s="148"/>
      <c r="C2214" s="149">
        <v>0</v>
      </c>
      <c r="D2214" s="149">
        <v>0</v>
      </c>
      <c r="E2214" s="149">
        <v>0</v>
      </c>
      <c r="F2214" s="150">
        <v>0</v>
      </c>
      <c r="G2214" s="150">
        <v>0</v>
      </c>
      <c r="H2214" s="151">
        <v>0</v>
      </c>
    </row>
    <row r="2215" spans="1:8" ht="18" hidden="1" customHeight="1" outlineLevel="1">
      <c r="A2215" s="3" t="s">
        <v>455</v>
      </c>
      <c r="B2215" s="148"/>
      <c r="C2215" s="149">
        <v>0</v>
      </c>
      <c r="D2215" s="149">
        <v>0</v>
      </c>
      <c r="E2215" s="149">
        <v>0</v>
      </c>
      <c r="F2215" s="150">
        <v>0</v>
      </c>
      <c r="G2215" s="150">
        <v>0</v>
      </c>
      <c r="H2215" s="151">
        <v>0</v>
      </c>
    </row>
    <row r="2216" spans="1:8" ht="18" hidden="1" customHeight="1" outlineLevel="1">
      <c r="A2216" s="3" t="s">
        <v>217</v>
      </c>
      <c r="B2216" s="148"/>
      <c r="C2216" s="149">
        <v>0</v>
      </c>
      <c r="D2216" s="149">
        <v>0</v>
      </c>
      <c r="E2216" s="149">
        <v>0</v>
      </c>
      <c r="F2216" s="150">
        <v>0</v>
      </c>
      <c r="G2216" s="150">
        <v>0</v>
      </c>
      <c r="H2216" s="151">
        <v>0</v>
      </c>
    </row>
    <row r="2217" spans="1:8" ht="18" hidden="1" customHeight="1" outlineLevel="1">
      <c r="A2217" s="3" t="s">
        <v>218</v>
      </c>
      <c r="B2217" s="148"/>
      <c r="C2217" s="149">
        <v>0</v>
      </c>
      <c r="D2217" s="149">
        <v>0</v>
      </c>
      <c r="E2217" s="149">
        <v>0</v>
      </c>
      <c r="F2217" s="150">
        <v>0</v>
      </c>
      <c r="G2217" s="150">
        <v>0</v>
      </c>
      <c r="H2217" s="151">
        <v>0</v>
      </c>
    </row>
    <row r="2218" spans="1:8" ht="18" hidden="1" customHeight="1" outlineLevel="1">
      <c r="A2218" s="3" t="s">
        <v>219</v>
      </c>
      <c r="B2218" s="148"/>
      <c r="C2218" s="149">
        <v>0</v>
      </c>
      <c r="D2218" s="149">
        <v>0</v>
      </c>
      <c r="E2218" s="149">
        <v>0</v>
      </c>
      <c r="F2218" s="150">
        <v>0</v>
      </c>
      <c r="G2218" s="150">
        <v>0</v>
      </c>
      <c r="H2218" s="151">
        <v>0</v>
      </c>
    </row>
    <row r="2219" spans="1:8" ht="18" hidden="1" customHeight="1" outlineLevel="1">
      <c r="A2219" s="3" t="s">
        <v>220</v>
      </c>
      <c r="B2219" s="148"/>
      <c r="C2219" s="149">
        <v>0</v>
      </c>
      <c r="D2219" s="149">
        <v>0</v>
      </c>
      <c r="E2219" s="149">
        <v>0</v>
      </c>
      <c r="F2219" s="150">
        <v>0</v>
      </c>
      <c r="G2219" s="150">
        <v>0</v>
      </c>
      <c r="H2219" s="151">
        <v>0</v>
      </c>
    </row>
    <row r="2220" spans="1:8" collapsed="1">
      <c r="A2220" s="3"/>
      <c r="B2220" s="148" t="s">
        <v>457</v>
      </c>
      <c r="C2220" s="152">
        <f t="shared" ref="C2220:H2220" si="87">SUM(C2196:C2219)</f>
        <v>0</v>
      </c>
      <c r="D2220" s="152">
        <f t="shared" si="87"/>
        <v>0</v>
      </c>
      <c r="E2220" s="152">
        <f t="shared" si="87"/>
        <v>0</v>
      </c>
      <c r="F2220" s="153">
        <f t="shared" si="87"/>
        <v>0</v>
      </c>
      <c r="G2220" s="153">
        <f t="shared" si="87"/>
        <v>0</v>
      </c>
      <c r="H2220" s="154">
        <f t="shared" si="87"/>
        <v>0</v>
      </c>
    </row>
    <row r="2221" spans="1:8" ht="18" customHeight="1">
      <c r="B2221" s="168" t="s">
        <v>445</v>
      </c>
      <c r="C2221" s="169"/>
      <c r="D2221" s="169"/>
      <c r="E2221" s="169"/>
      <c r="F2221" s="166"/>
      <c r="G2221" s="166"/>
      <c r="H2221" s="167"/>
    </row>
    <row r="2222" spans="1:8" ht="18" customHeight="1">
      <c r="B2222" s="168" t="s">
        <v>446</v>
      </c>
      <c r="C2222" s="169"/>
      <c r="D2222" s="169"/>
      <c r="E2222" s="169"/>
      <c r="F2222" s="166"/>
      <c r="G2222" s="166"/>
      <c r="H2222" s="167"/>
    </row>
    <row r="2223" spans="1:8" ht="18" customHeight="1">
      <c r="B2223" s="168" t="s">
        <v>447</v>
      </c>
      <c r="C2223" s="169"/>
      <c r="D2223" s="169"/>
      <c r="E2223" s="169"/>
      <c r="F2223" s="166"/>
      <c r="G2223" s="166"/>
      <c r="H2223" s="167"/>
    </row>
    <row r="2224" spans="1:8" ht="18" hidden="1" customHeight="1" outlineLevel="1">
      <c r="A2224" s="3" t="s">
        <v>273</v>
      </c>
      <c r="B2224" s="148"/>
      <c r="C2224" s="149">
        <v>0</v>
      </c>
      <c r="D2224" s="149">
        <v>0</v>
      </c>
      <c r="E2224" s="149">
        <v>0</v>
      </c>
      <c r="F2224" s="150">
        <v>0</v>
      </c>
      <c r="G2224" s="150">
        <v>0</v>
      </c>
      <c r="H2224" s="151">
        <v>0</v>
      </c>
    </row>
    <row r="2225" spans="1:8" ht="18" hidden="1" customHeight="1" outlineLevel="1">
      <c r="A2225" s="3" t="s">
        <v>203</v>
      </c>
      <c r="B2225" s="148"/>
      <c r="C2225" s="149">
        <v>0</v>
      </c>
      <c r="D2225" s="149">
        <v>0</v>
      </c>
      <c r="E2225" s="149">
        <v>0</v>
      </c>
      <c r="F2225" s="150">
        <v>0</v>
      </c>
      <c r="G2225" s="150">
        <v>0</v>
      </c>
      <c r="H2225" s="151">
        <v>0</v>
      </c>
    </row>
    <row r="2226" spans="1:8" ht="18" hidden="1" customHeight="1" outlineLevel="1">
      <c r="A2226" s="3" t="s">
        <v>204</v>
      </c>
      <c r="B2226" s="148"/>
      <c r="C2226" s="149">
        <v>0</v>
      </c>
      <c r="D2226" s="149">
        <v>0</v>
      </c>
      <c r="E2226" s="149">
        <v>0</v>
      </c>
      <c r="F2226" s="150">
        <v>0</v>
      </c>
      <c r="G2226" s="150">
        <v>0</v>
      </c>
      <c r="H2226" s="151">
        <v>0</v>
      </c>
    </row>
    <row r="2227" spans="1:8" ht="18" hidden="1" customHeight="1" outlineLevel="1">
      <c r="A2227" s="3" t="s">
        <v>267</v>
      </c>
      <c r="B2227" s="148"/>
      <c r="C2227" s="149">
        <v>0</v>
      </c>
      <c r="D2227" s="149">
        <v>0</v>
      </c>
      <c r="E2227" s="149">
        <v>0</v>
      </c>
      <c r="F2227" s="150">
        <v>0</v>
      </c>
      <c r="G2227" s="150">
        <v>0</v>
      </c>
      <c r="H2227" s="151">
        <v>0</v>
      </c>
    </row>
    <row r="2228" spans="1:8" ht="18" hidden="1" customHeight="1" outlineLevel="1">
      <c r="A2228" s="3" t="s">
        <v>274</v>
      </c>
      <c r="B2228" s="148"/>
      <c r="C2228" s="149">
        <v>0</v>
      </c>
      <c r="D2228" s="149">
        <v>0</v>
      </c>
      <c r="E2228" s="149">
        <v>0</v>
      </c>
      <c r="F2228" s="150">
        <v>0</v>
      </c>
      <c r="G2228" s="150">
        <v>0</v>
      </c>
      <c r="H2228" s="151">
        <v>0</v>
      </c>
    </row>
    <row r="2229" spans="1:8" ht="18" hidden="1" customHeight="1" outlineLevel="1">
      <c r="A2229" s="3" t="s">
        <v>275</v>
      </c>
      <c r="B2229" s="148"/>
      <c r="C2229" s="149">
        <v>0</v>
      </c>
      <c r="D2229" s="149">
        <v>0</v>
      </c>
      <c r="E2229" s="149">
        <v>0</v>
      </c>
      <c r="F2229" s="150">
        <v>0</v>
      </c>
      <c r="G2229" s="150">
        <v>0</v>
      </c>
      <c r="H2229" s="151">
        <v>0</v>
      </c>
    </row>
    <row r="2230" spans="1:8" ht="18" hidden="1" customHeight="1" outlineLevel="1">
      <c r="A2230" s="3" t="s">
        <v>205</v>
      </c>
      <c r="B2230" s="148"/>
      <c r="C2230" s="149">
        <v>0</v>
      </c>
      <c r="D2230" s="149">
        <v>0</v>
      </c>
      <c r="E2230" s="149">
        <v>0</v>
      </c>
      <c r="F2230" s="150">
        <v>0</v>
      </c>
      <c r="G2230" s="150">
        <v>0</v>
      </c>
      <c r="H2230" s="151">
        <v>0</v>
      </c>
    </row>
    <row r="2231" spans="1:8" ht="18" hidden="1" customHeight="1" outlineLevel="1">
      <c r="A2231" s="3" t="s">
        <v>206</v>
      </c>
      <c r="B2231" s="148"/>
      <c r="C2231" s="149">
        <v>0</v>
      </c>
      <c r="D2231" s="149">
        <v>0</v>
      </c>
      <c r="E2231" s="149">
        <v>0</v>
      </c>
      <c r="F2231" s="150">
        <v>0</v>
      </c>
      <c r="G2231" s="150">
        <v>0</v>
      </c>
      <c r="H2231" s="151">
        <v>0</v>
      </c>
    </row>
    <row r="2232" spans="1:8" ht="18" hidden="1" customHeight="1" outlineLevel="1">
      <c r="A2232" s="3" t="s">
        <v>268</v>
      </c>
      <c r="B2232" s="148"/>
      <c r="C2232" s="149">
        <v>0</v>
      </c>
      <c r="D2232" s="149">
        <v>0</v>
      </c>
      <c r="E2232" s="149">
        <v>0</v>
      </c>
      <c r="F2232" s="150">
        <v>0</v>
      </c>
      <c r="G2232" s="150">
        <v>0</v>
      </c>
      <c r="H2232" s="151">
        <v>0</v>
      </c>
    </row>
    <row r="2233" spans="1:8" ht="18" hidden="1" customHeight="1" outlineLevel="1">
      <c r="A2233" s="3" t="s">
        <v>207</v>
      </c>
      <c r="B2233" s="148"/>
      <c r="C2233" s="149">
        <v>0</v>
      </c>
      <c r="D2233" s="149">
        <v>0</v>
      </c>
      <c r="E2233" s="149">
        <v>0</v>
      </c>
      <c r="F2233" s="150">
        <v>0</v>
      </c>
      <c r="G2233" s="150">
        <v>0</v>
      </c>
      <c r="H2233" s="151">
        <v>0</v>
      </c>
    </row>
    <row r="2234" spans="1:8" ht="18" hidden="1" customHeight="1" outlineLevel="1">
      <c r="A2234" s="3" t="s">
        <v>270</v>
      </c>
      <c r="B2234" s="148"/>
      <c r="C2234" s="149">
        <v>0</v>
      </c>
      <c r="D2234" s="149">
        <v>0</v>
      </c>
      <c r="E2234" s="149">
        <v>0</v>
      </c>
      <c r="F2234" s="150">
        <v>0</v>
      </c>
      <c r="G2234" s="150">
        <v>0</v>
      </c>
      <c r="H2234" s="151">
        <v>0</v>
      </c>
    </row>
    <row r="2235" spans="1:8" ht="18" hidden="1" customHeight="1" outlineLevel="1">
      <c r="A2235" s="3" t="s">
        <v>208</v>
      </c>
      <c r="B2235" s="148"/>
      <c r="C2235" s="149">
        <v>0</v>
      </c>
      <c r="D2235" s="149">
        <v>0</v>
      </c>
      <c r="E2235" s="149">
        <v>0</v>
      </c>
      <c r="F2235" s="150">
        <v>0</v>
      </c>
      <c r="G2235" s="150">
        <v>0</v>
      </c>
      <c r="H2235" s="151">
        <v>0</v>
      </c>
    </row>
    <row r="2236" spans="1:8" ht="18" hidden="1" customHeight="1" outlineLevel="1">
      <c r="A2236" s="3" t="s">
        <v>209</v>
      </c>
      <c r="B2236" s="148"/>
      <c r="C2236" s="149">
        <v>0</v>
      </c>
      <c r="D2236" s="149">
        <v>0</v>
      </c>
      <c r="E2236" s="149">
        <v>0</v>
      </c>
      <c r="F2236" s="150">
        <v>0</v>
      </c>
      <c r="G2236" s="150">
        <v>0</v>
      </c>
      <c r="H2236" s="151">
        <v>0</v>
      </c>
    </row>
    <row r="2237" spans="1:8" ht="18" hidden="1" customHeight="1" outlineLevel="1">
      <c r="A2237" s="3" t="s">
        <v>454</v>
      </c>
      <c r="B2237" s="148"/>
      <c r="C2237" s="149">
        <v>0</v>
      </c>
      <c r="D2237" s="149">
        <v>0</v>
      </c>
      <c r="E2237" s="149">
        <v>0</v>
      </c>
      <c r="F2237" s="150">
        <v>0</v>
      </c>
      <c r="G2237" s="150">
        <v>0</v>
      </c>
      <c r="H2237" s="151">
        <v>0</v>
      </c>
    </row>
    <row r="2238" spans="1:8" ht="18" hidden="1" customHeight="1" outlineLevel="1">
      <c r="A2238" s="3" t="s">
        <v>211</v>
      </c>
      <c r="B2238" s="148"/>
      <c r="C2238" s="149">
        <v>0</v>
      </c>
      <c r="D2238" s="149">
        <v>0</v>
      </c>
      <c r="E2238" s="149">
        <v>0</v>
      </c>
      <c r="F2238" s="150">
        <v>0</v>
      </c>
      <c r="G2238" s="150">
        <v>0</v>
      </c>
      <c r="H2238" s="151">
        <v>0</v>
      </c>
    </row>
    <row r="2239" spans="1:8" ht="18" hidden="1" customHeight="1" outlineLevel="1">
      <c r="A2239" s="3" t="s">
        <v>212</v>
      </c>
      <c r="B2239" s="148"/>
      <c r="C2239" s="149">
        <v>0</v>
      </c>
      <c r="D2239" s="149">
        <v>0</v>
      </c>
      <c r="E2239" s="149">
        <v>0</v>
      </c>
      <c r="F2239" s="150">
        <v>0</v>
      </c>
      <c r="G2239" s="150">
        <v>0</v>
      </c>
      <c r="H2239" s="151">
        <v>0</v>
      </c>
    </row>
    <row r="2240" spans="1:8" ht="18" hidden="1" customHeight="1" outlineLevel="1">
      <c r="A2240" s="3" t="s">
        <v>213</v>
      </c>
      <c r="B2240" s="148"/>
      <c r="C2240" s="149">
        <v>0</v>
      </c>
      <c r="D2240" s="149">
        <v>0</v>
      </c>
      <c r="E2240" s="149">
        <v>0</v>
      </c>
      <c r="F2240" s="150">
        <v>0</v>
      </c>
      <c r="G2240" s="150">
        <v>0</v>
      </c>
      <c r="H2240" s="151">
        <v>0</v>
      </c>
    </row>
    <row r="2241" spans="1:8" ht="18" hidden="1" customHeight="1" outlineLevel="1">
      <c r="A2241" s="3" t="s">
        <v>214</v>
      </c>
      <c r="B2241" s="148"/>
      <c r="C2241" s="149">
        <v>0</v>
      </c>
      <c r="D2241" s="149">
        <v>0</v>
      </c>
      <c r="E2241" s="149">
        <v>0</v>
      </c>
      <c r="F2241" s="150">
        <v>0</v>
      </c>
      <c r="G2241" s="150">
        <v>0</v>
      </c>
      <c r="H2241" s="151">
        <v>0</v>
      </c>
    </row>
    <row r="2242" spans="1:8" ht="18" hidden="1" customHeight="1" outlineLevel="1">
      <c r="A2242" s="3" t="s">
        <v>269</v>
      </c>
      <c r="B2242" s="148"/>
      <c r="C2242" s="149">
        <v>0</v>
      </c>
      <c r="D2242" s="149">
        <v>0</v>
      </c>
      <c r="E2242" s="149">
        <v>0</v>
      </c>
      <c r="F2242" s="150">
        <v>0</v>
      </c>
      <c r="G2242" s="150">
        <v>0</v>
      </c>
      <c r="H2242" s="151">
        <v>0</v>
      </c>
    </row>
    <row r="2243" spans="1:8" ht="18" hidden="1" customHeight="1" outlineLevel="1">
      <c r="A2243" s="3" t="s">
        <v>455</v>
      </c>
      <c r="B2243" s="148"/>
      <c r="C2243" s="149">
        <v>0</v>
      </c>
      <c r="D2243" s="149">
        <v>0</v>
      </c>
      <c r="E2243" s="149">
        <v>0</v>
      </c>
      <c r="F2243" s="150">
        <v>0</v>
      </c>
      <c r="G2243" s="150">
        <v>0</v>
      </c>
      <c r="H2243" s="151">
        <v>0</v>
      </c>
    </row>
    <row r="2244" spans="1:8" ht="18" hidden="1" customHeight="1" outlineLevel="1">
      <c r="A2244" s="3" t="s">
        <v>217</v>
      </c>
      <c r="B2244" s="148"/>
      <c r="C2244" s="149">
        <v>0</v>
      </c>
      <c r="D2244" s="149">
        <v>0</v>
      </c>
      <c r="E2244" s="149">
        <v>0</v>
      </c>
      <c r="F2244" s="150">
        <v>0</v>
      </c>
      <c r="G2244" s="150">
        <v>0</v>
      </c>
      <c r="H2244" s="151">
        <v>0</v>
      </c>
    </row>
    <row r="2245" spans="1:8" ht="18" hidden="1" customHeight="1" outlineLevel="1">
      <c r="A2245" s="3" t="s">
        <v>218</v>
      </c>
      <c r="B2245" s="148"/>
      <c r="C2245" s="149">
        <v>0</v>
      </c>
      <c r="D2245" s="149">
        <v>0</v>
      </c>
      <c r="E2245" s="149">
        <v>0</v>
      </c>
      <c r="F2245" s="150">
        <v>0</v>
      </c>
      <c r="G2245" s="150">
        <v>0</v>
      </c>
      <c r="H2245" s="151">
        <v>0</v>
      </c>
    </row>
    <row r="2246" spans="1:8" ht="18" hidden="1" customHeight="1" outlineLevel="1">
      <c r="A2246" s="3" t="s">
        <v>219</v>
      </c>
      <c r="B2246" s="148"/>
      <c r="C2246" s="149">
        <v>0</v>
      </c>
      <c r="D2246" s="149">
        <v>0</v>
      </c>
      <c r="E2246" s="149">
        <v>0</v>
      </c>
      <c r="F2246" s="150">
        <v>0</v>
      </c>
      <c r="G2246" s="150">
        <v>0</v>
      </c>
      <c r="H2246" s="151">
        <v>0</v>
      </c>
    </row>
    <row r="2247" spans="1:8" ht="18" hidden="1" customHeight="1" outlineLevel="1">
      <c r="A2247" s="3" t="s">
        <v>220</v>
      </c>
      <c r="B2247" s="148"/>
      <c r="C2247" s="149">
        <v>0</v>
      </c>
      <c r="D2247" s="149">
        <v>0</v>
      </c>
      <c r="E2247" s="149">
        <v>0</v>
      </c>
      <c r="F2247" s="150">
        <v>0</v>
      </c>
      <c r="G2247" s="150">
        <v>0</v>
      </c>
      <c r="H2247" s="151">
        <v>0</v>
      </c>
    </row>
    <row r="2248" spans="1:8" ht="18" customHeight="1" collapsed="1">
      <c r="A2248" s="3"/>
      <c r="B2248" s="148" t="s">
        <v>453</v>
      </c>
      <c r="C2248" s="152">
        <f t="shared" ref="C2248:H2248" si="88">SUM(C2224:C2247)</f>
        <v>0</v>
      </c>
      <c r="D2248" s="152">
        <f t="shared" si="88"/>
        <v>0</v>
      </c>
      <c r="E2248" s="152">
        <f t="shared" si="88"/>
        <v>0</v>
      </c>
      <c r="F2248" s="153">
        <f t="shared" si="88"/>
        <v>0</v>
      </c>
      <c r="G2248" s="153">
        <f t="shared" si="88"/>
        <v>0</v>
      </c>
      <c r="H2248" s="154">
        <f t="shared" si="88"/>
        <v>0</v>
      </c>
    </row>
    <row r="2249" spans="1:8" ht="18" customHeight="1">
      <c r="B2249" s="168" t="s">
        <v>448</v>
      </c>
      <c r="C2249" s="169"/>
      <c r="D2249" s="169"/>
      <c r="E2249" s="169"/>
      <c r="F2249" s="166"/>
      <c r="G2249" s="166"/>
      <c r="H2249" s="167"/>
    </row>
    <row r="2250" spans="1:8" ht="18" hidden="1" customHeight="1" outlineLevel="1">
      <c r="A2250" s="3" t="s">
        <v>273</v>
      </c>
      <c r="B2250" s="148"/>
      <c r="C2250" s="149">
        <v>0</v>
      </c>
      <c r="D2250" s="149">
        <v>0</v>
      </c>
      <c r="E2250" s="149">
        <v>0</v>
      </c>
      <c r="F2250" s="150">
        <v>0</v>
      </c>
      <c r="G2250" s="150">
        <v>0</v>
      </c>
      <c r="H2250" s="151">
        <v>0</v>
      </c>
    </row>
    <row r="2251" spans="1:8" ht="18" hidden="1" customHeight="1" outlineLevel="1">
      <c r="A2251" s="3" t="s">
        <v>203</v>
      </c>
      <c r="B2251" s="148"/>
      <c r="C2251" s="149">
        <v>0</v>
      </c>
      <c r="D2251" s="149">
        <v>0</v>
      </c>
      <c r="E2251" s="149">
        <v>0</v>
      </c>
      <c r="F2251" s="150">
        <v>0</v>
      </c>
      <c r="G2251" s="150">
        <v>0</v>
      </c>
      <c r="H2251" s="151">
        <v>0</v>
      </c>
    </row>
    <row r="2252" spans="1:8" ht="18" hidden="1" customHeight="1" outlineLevel="1">
      <c r="A2252" s="3" t="s">
        <v>204</v>
      </c>
      <c r="B2252" s="148"/>
      <c r="C2252" s="149">
        <v>0</v>
      </c>
      <c r="D2252" s="149">
        <v>0</v>
      </c>
      <c r="E2252" s="149">
        <v>0</v>
      </c>
      <c r="F2252" s="150">
        <v>0</v>
      </c>
      <c r="G2252" s="150">
        <v>0</v>
      </c>
      <c r="H2252" s="151">
        <v>0</v>
      </c>
    </row>
    <row r="2253" spans="1:8" ht="18" hidden="1" customHeight="1" outlineLevel="1">
      <c r="A2253" s="3" t="s">
        <v>267</v>
      </c>
      <c r="B2253" s="148"/>
      <c r="C2253" s="149">
        <v>0</v>
      </c>
      <c r="D2253" s="149">
        <v>0</v>
      </c>
      <c r="E2253" s="149">
        <v>0</v>
      </c>
      <c r="F2253" s="150">
        <v>0</v>
      </c>
      <c r="G2253" s="150">
        <v>0</v>
      </c>
      <c r="H2253" s="151">
        <v>0</v>
      </c>
    </row>
    <row r="2254" spans="1:8" ht="18" hidden="1" customHeight="1" outlineLevel="1">
      <c r="A2254" s="3" t="s">
        <v>274</v>
      </c>
      <c r="B2254" s="148"/>
      <c r="C2254" s="149">
        <v>0</v>
      </c>
      <c r="D2254" s="149">
        <v>0</v>
      </c>
      <c r="E2254" s="149">
        <v>0</v>
      </c>
      <c r="F2254" s="150">
        <v>0</v>
      </c>
      <c r="G2254" s="150">
        <v>0</v>
      </c>
      <c r="H2254" s="151">
        <v>0</v>
      </c>
    </row>
    <row r="2255" spans="1:8" ht="18" hidden="1" customHeight="1" outlineLevel="1">
      <c r="A2255" s="3" t="s">
        <v>275</v>
      </c>
      <c r="B2255" s="148"/>
      <c r="C2255" s="149">
        <v>0</v>
      </c>
      <c r="D2255" s="149">
        <v>0</v>
      </c>
      <c r="E2255" s="149">
        <v>0</v>
      </c>
      <c r="F2255" s="150">
        <v>0</v>
      </c>
      <c r="G2255" s="150">
        <v>0</v>
      </c>
      <c r="H2255" s="151">
        <v>0</v>
      </c>
    </row>
    <row r="2256" spans="1:8" ht="18" hidden="1" customHeight="1" outlineLevel="1">
      <c r="A2256" s="3" t="s">
        <v>205</v>
      </c>
      <c r="B2256" s="148"/>
      <c r="C2256" s="149">
        <v>0</v>
      </c>
      <c r="D2256" s="149">
        <v>0</v>
      </c>
      <c r="E2256" s="149">
        <v>0</v>
      </c>
      <c r="F2256" s="150">
        <v>0</v>
      </c>
      <c r="G2256" s="150">
        <v>0</v>
      </c>
      <c r="H2256" s="151">
        <v>0</v>
      </c>
    </row>
    <row r="2257" spans="1:8" ht="18" hidden="1" customHeight="1" outlineLevel="1">
      <c r="A2257" s="3" t="s">
        <v>206</v>
      </c>
      <c r="B2257" s="148"/>
      <c r="C2257" s="149">
        <v>0</v>
      </c>
      <c r="D2257" s="149">
        <v>0</v>
      </c>
      <c r="E2257" s="149">
        <v>0</v>
      </c>
      <c r="F2257" s="150">
        <v>0</v>
      </c>
      <c r="G2257" s="150">
        <v>0</v>
      </c>
      <c r="H2257" s="151">
        <v>0</v>
      </c>
    </row>
    <row r="2258" spans="1:8" ht="18" hidden="1" customHeight="1" outlineLevel="1">
      <c r="A2258" s="3" t="s">
        <v>268</v>
      </c>
      <c r="B2258" s="148"/>
      <c r="C2258" s="149">
        <v>0</v>
      </c>
      <c r="D2258" s="149">
        <v>0</v>
      </c>
      <c r="E2258" s="149">
        <v>0</v>
      </c>
      <c r="F2258" s="150">
        <v>0</v>
      </c>
      <c r="G2258" s="150">
        <v>0</v>
      </c>
      <c r="H2258" s="151">
        <v>0</v>
      </c>
    </row>
    <row r="2259" spans="1:8" ht="18" hidden="1" customHeight="1" outlineLevel="1">
      <c r="A2259" s="3" t="s">
        <v>207</v>
      </c>
      <c r="B2259" s="148"/>
      <c r="C2259" s="149">
        <v>0</v>
      </c>
      <c r="D2259" s="149">
        <v>0</v>
      </c>
      <c r="E2259" s="149">
        <v>0</v>
      </c>
      <c r="F2259" s="150">
        <v>0</v>
      </c>
      <c r="G2259" s="150">
        <v>0</v>
      </c>
      <c r="H2259" s="151">
        <v>0</v>
      </c>
    </row>
    <row r="2260" spans="1:8" ht="18" hidden="1" customHeight="1" outlineLevel="1">
      <c r="A2260" s="3" t="s">
        <v>270</v>
      </c>
      <c r="B2260" s="148"/>
      <c r="C2260" s="149">
        <v>7</v>
      </c>
      <c r="D2260" s="149">
        <v>0</v>
      </c>
      <c r="E2260" s="149">
        <v>0</v>
      </c>
      <c r="F2260" s="150">
        <v>0</v>
      </c>
      <c r="G2260" s="150">
        <v>0</v>
      </c>
      <c r="H2260" s="151">
        <v>0</v>
      </c>
    </row>
    <row r="2261" spans="1:8" ht="18" hidden="1" customHeight="1" outlineLevel="1">
      <c r="A2261" s="3" t="s">
        <v>208</v>
      </c>
      <c r="B2261" s="148"/>
      <c r="C2261" s="149">
        <v>47</v>
      </c>
      <c r="D2261" s="149">
        <v>0</v>
      </c>
      <c r="E2261" s="149">
        <v>0</v>
      </c>
      <c r="F2261" s="150">
        <v>200000</v>
      </c>
      <c r="G2261" s="150">
        <v>15000</v>
      </c>
      <c r="H2261" s="151">
        <v>0</v>
      </c>
    </row>
    <row r="2262" spans="1:8" ht="18" hidden="1" customHeight="1" outlineLevel="1">
      <c r="A2262" s="3" t="s">
        <v>209</v>
      </c>
      <c r="B2262" s="148"/>
      <c r="C2262" s="149">
        <v>0</v>
      </c>
      <c r="D2262" s="149">
        <v>0</v>
      </c>
      <c r="E2262" s="149">
        <v>0</v>
      </c>
      <c r="F2262" s="150">
        <v>0</v>
      </c>
      <c r="G2262" s="150">
        <v>0</v>
      </c>
      <c r="H2262" s="151">
        <v>0</v>
      </c>
    </row>
    <row r="2263" spans="1:8" ht="18" hidden="1" customHeight="1" outlineLevel="1">
      <c r="A2263" s="3" t="s">
        <v>454</v>
      </c>
      <c r="B2263" s="148"/>
      <c r="C2263" s="149">
        <v>0</v>
      </c>
      <c r="D2263" s="149">
        <v>0</v>
      </c>
      <c r="E2263" s="149">
        <v>0</v>
      </c>
      <c r="F2263" s="150">
        <v>0</v>
      </c>
      <c r="G2263" s="150">
        <v>0</v>
      </c>
      <c r="H2263" s="151">
        <v>0</v>
      </c>
    </row>
    <row r="2264" spans="1:8" ht="18" hidden="1" customHeight="1" outlineLevel="1">
      <c r="A2264" s="3" t="s">
        <v>211</v>
      </c>
      <c r="B2264" s="148"/>
      <c r="C2264" s="149">
        <v>0</v>
      </c>
      <c r="D2264" s="149">
        <v>0</v>
      </c>
      <c r="E2264" s="149">
        <v>0</v>
      </c>
      <c r="F2264" s="150">
        <v>0</v>
      </c>
      <c r="G2264" s="150">
        <v>0</v>
      </c>
      <c r="H2264" s="151">
        <v>0</v>
      </c>
    </row>
    <row r="2265" spans="1:8" ht="18" hidden="1" customHeight="1" outlineLevel="1">
      <c r="A2265" s="3" t="s">
        <v>212</v>
      </c>
      <c r="B2265" s="148"/>
      <c r="C2265" s="149">
        <v>0</v>
      </c>
      <c r="D2265" s="149">
        <v>0</v>
      </c>
      <c r="E2265" s="149">
        <v>0</v>
      </c>
      <c r="F2265" s="150">
        <v>0</v>
      </c>
      <c r="G2265" s="150">
        <v>0</v>
      </c>
      <c r="H2265" s="151">
        <v>0</v>
      </c>
    </row>
    <row r="2266" spans="1:8" ht="18" hidden="1" customHeight="1" outlineLevel="1">
      <c r="A2266" s="3" t="s">
        <v>213</v>
      </c>
      <c r="B2266" s="148"/>
      <c r="C2266" s="149">
        <v>0</v>
      </c>
      <c r="D2266" s="149">
        <v>0</v>
      </c>
      <c r="E2266" s="149">
        <v>0</v>
      </c>
      <c r="F2266" s="150">
        <v>0</v>
      </c>
      <c r="G2266" s="150">
        <v>0</v>
      </c>
      <c r="H2266" s="151">
        <v>0</v>
      </c>
    </row>
    <row r="2267" spans="1:8" ht="18" hidden="1" customHeight="1" outlineLevel="1">
      <c r="A2267" s="3" t="s">
        <v>214</v>
      </c>
      <c r="B2267" s="148"/>
      <c r="C2267" s="149">
        <v>0</v>
      </c>
      <c r="D2267" s="149">
        <v>0</v>
      </c>
      <c r="E2267" s="149">
        <v>0</v>
      </c>
      <c r="F2267" s="150">
        <v>0</v>
      </c>
      <c r="G2267" s="150">
        <v>0</v>
      </c>
      <c r="H2267" s="151">
        <v>0</v>
      </c>
    </row>
    <row r="2268" spans="1:8" ht="18" hidden="1" customHeight="1" outlineLevel="1">
      <c r="A2268" s="3" t="s">
        <v>269</v>
      </c>
      <c r="B2268" s="148"/>
      <c r="C2268" s="149">
        <v>0</v>
      </c>
      <c r="D2268" s="149">
        <v>0</v>
      </c>
      <c r="E2268" s="149">
        <v>0</v>
      </c>
      <c r="F2268" s="150">
        <v>0</v>
      </c>
      <c r="G2268" s="150">
        <v>0</v>
      </c>
      <c r="H2268" s="151">
        <v>0</v>
      </c>
    </row>
    <row r="2269" spans="1:8" ht="18" hidden="1" customHeight="1" outlineLevel="1">
      <c r="A2269" s="3" t="s">
        <v>455</v>
      </c>
      <c r="B2269" s="148"/>
      <c r="C2269" s="149">
        <v>0</v>
      </c>
      <c r="D2269" s="149">
        <v>0</v>
      </c>
      <c r="E2269" s="149">
        <v>0</v>
      </c>
      <c r="F2269" s="150">
        <v>0</v>
      </c>
      <c r="G2269" s="150">
        <v>0</v>
      </c>
      <c r="H2269" s="151">
        <v>0</v>
      </c>
    </row>
    <row r="2270" spans="1:8" ht="18" hidden="1" customHeight="1" outlineLevel="1">
      <c r="A2270" s="3" t="s">
        <v>217</v>
      </c>
      <c r="B2270" s="148"/>
      <c r="C2270" s="149">
        <v>0</v>
      </c>
      <c r="D2270" s="149">
        <v>0</v>
      </c>
      <c r="E2270" s="149">
        <v>0</v>
      </c>
      <c r="F2270" s="150">
        <v>0</v>
      </c>
      <c r="G2270" s="150">
        <v>0</v>
      </c>
      <c r="H2270" s="151">
        <v>0</v>
      </c>
    </row>
    <row r="2271" spans="1:8" ht="18" hidden="1" customHeight="1" outlineLevel="1">
      <c r="A2271" s="3" t="s">
        <v>218</v>
      </c>
      <c r="B2271" s="148"/>
      <c r="C2271" s="149">
        <v>0</v>
      </c>
      <c r="D2271" s="149">
        <v>0</v>
      </c>
      <c r="E2271" s="149">
        <v>0</v>
      </c>
      <c r="F2271" s="150">
        <v>0</v>
      </c>
      <c r="G2271" s="150">
        <v>0</v>
      </c>
      <c r="H2271" s="151">
        <v>0</v>
      </c>
    </row>
    <row r="2272" spans="1:8" ht="18" hidden="1" customHeight="1" outlineLevel="1">
      <c r="A2272" s="3" t="s">
        <v>219</v>
      </c>
      <c r="B2272" s="148"/>
      <c r="C2272" s="149">
        <v>0</v>
      </c>
      <c r="D2272" s="149">
        <v>0</v>
      </c>
      <c r="E2272" s="149">
        <v>0</v>
      </c>
      <c r="F2272" s="150">
        <v>0</v>
      </c>
      <c r="G2272" s="150">
        <v>0</v>
      </c>
      <c r="H2272" s="151">
        <v>0</v>
      </c>
    </row>
    <row r="2273" spans="1:8" ht="18" hidden="1" customHeight="1" outlineLevel="1">
      <c r="A2273" s="3" t="s">
        <v>220</v>
      </c>
      <c r="B2273" s="148"/>
      <c r="C2273" s="149">
        <v>0</v>
      </c>
      <c r="D2273" s="149">
        <v>0</v>
      </c>
      <c r="E2273" s="149">
        <v>0</v>
      </c>
      <c r="F2273" s="150">
        <v>0</v>
      </c>
      <c r="G2273" s="150">
        <v>0</v>
      </c>
      <c r="H2273" s="151">
        <v>0</v>
      </c>
    </row>
    <row r="2274" spans="1:8" collapsed="1">
      <c r="A2274" s="3"/>
      <c r="B2274" s="148" t="s">
        <v>449</v>
      </c>
      <c r="C2274" s="152">
        <f t="shared" ref="C2274:H2274" si="89">SUM(C2250:C2273)</f>
        <v>54</v>
      </c>
      <c r="D2274" s="152">
        <f t="shared" si="89"/>
        <v>0</v>
      </c>
      <c r="E2274" s="152">
        <f t="shared" si="89"/>
        <v>0</v>
      </c>
      <c r="F2274" s="153">
        <f t="shared" si="89"/>
        <v>200000</v>
      </c>
      <c r="G2274" s="153">
        <f t="shared" si="89"/>
        <v>15000</v>
      </c>
      <c r="H2274" s="154">
        <f t="shared" si="89"/>
        <v>0</v>
      </c>
    </row>
    <row r="2275" spans="1:8" ht="18" hidden="1" customHeight="1" outlineLevel="1">
      <c r="A2275" s="3" t="s">
        <v>273</v>
      </c>
      <c r="B2275" s="148"/>
      <c r="C2275" s="149">
        <f t="shared" ref="C2275:H2275" si="90">SUMIFS(C$10:C$2274, $A$10:$A$2274, "ACE Capital Title Reinsurance Company")</f>
        <v>0</v>
      </c>
      <c r="D2275" s="149">
        <f t="shared" si="90"/>
        <v>0</v>
      </c>
      <c r="E2275" s="149">
        <f t="shared" si="90"/>
        <v>0</v>
      </c>
      <c r="F2275" s="150">
        <f t="shared" si="90"/>
        <v>0</v>
      </c>
      <c r="G2275" s="150">
        <f t="shared" si="90"/>
        <v>0</v>
      </c>
      <c r="H2275" s="150">
        <f t="shared" si="90"/>
        <v>0</v>
      </c>
    </row>
    <row r="2276" spans="1:8" ht="18" hidden="1" customHeight="1" outlineLevel="1">
      <c r="A2276" s="3" t="s">
        <v>203</v>
      </c>
      <c r="B2276" s="148"/>
      <c r="C2276" s="149">
        <f t="shared" ref="C2276:H2276" si="91">SUMIFS(C$10:C$2274, $A$10:$A$2274, "Alamo Title Insurance")</f>
        <v>198</v>
      </c>
      <c r="D2276" s="149">
        <f t="shared" si="91"/>
        <v>221</v>
      </c>
      <c r="E2276" s="149">
        <f t="shared" si="91"/>
        <v>0</v>
      </c>
      <c r="F2276" s="150">
        <f t="shared" si="91"/>
        <v>1911480.28</v>
      </c>
      <c r="G2276" s="150">
        <f t="shared" si="91"/>
        <v>1439498.93</v>
      </c>
      <c r="H2276" s="150">
        <f t="shared" si="91"/>
        <v>0</v>
      </c>
    </row>
    <row r="2277" spans="1:8" ht="18" hidden="1" customHeight="1" outlineLevel="1">
      <c r="A2277" s="3" t="s">
        <v>204</v>
      </c>
      <c r="B2277" s="148"/>
      <c r="C2277" s="149">
        <f t="shared" ref="C2277:H2277" si="92">SUMIFS(C$10:C$2274, $A$10:$A$2274, "Alliant National Title Insurance Company, Inc.")</f>
        <v>74</v>
      </c>
      <c r="D2277" s="149">
        <f t="shared" si="92"/>
        <v>49</v>
      </c>
      <c r="E2277" s="149">
        <f t="shared" si="92"/>
        <v>0</v>
      </c>
      <c r="F2277" s="150">
        <f t="shared" si="92"/>
        <v>1070115.2400000002</v>
      </c>
      <c r="G2277" s="150">
        <f t="shared" si="92"/>
        <v>723948.6399999999</v>
      </c>
      <c r="H2277" s="150">
        <f t="shared" si="92"/>
        <v>0</v>
      </c>
    </row>
    <row r="2278" spans="1:8" ht="18" hidden="1" customHeight="1" outlineLevel="1">
      <c r="A2278" s="3" t="s">
        <v>267</v>
      </c>
      <c r="B2278" s="148"/>
      <c r="C2278" s="149">
        <f t="shared" ref="C2278:H2278" si="93">SUMIFS(C$10:C$2274, $A$10:$A$2274, "American Guaranty Title Insurance Company")</f>
        <v>0</v>
      </c>
      <c r="D2278" s="149">
        <f t="shared" si="93"/>
        <v>0</v>
      </c>
      <c r="E2278" s="149">
        <f t="shared" si="93"/>
        <v>0</v>
      </c>
      <c r="F2278" s="150">
        <f t="shared" si="93"/>
        <v>0</v>
      </c>
      <c r="G2278" s="150">
        <f t="shared" si="93"/>
        <v>0</v>
      </c>
      <c r="H2278" s="150">
        <f t="shared" si="93"/>
        <v>0</v>
      </c>
    </row>
    <row r="2279" spans="1:8" ht="18" hidden="1" customHeight="1" outlineLevel="1">
      <c r="A2279" s="3" t="s">
        <v>274</v>
      </c>
      <c r="B2279" s="148"/>
      <c r="C2279" s="149">
        <f t="shared" ref="C2279:H2279" si="94">SUMIFS(C$10:C$2274, $A$10:$A$2274, "Amrock Title Insurance Company")</f>
        <v>0</v>
      </c>
      <c r="D2279" s="149">
        <f t="shared" si="94"/>
        <v>0</v>
      </c>
      <c r="E2279" s="149">
        <f t="shared" si="94"/>
        <v>0</v>
      </c>
      <c r="F2279" s="150">
        <f t="shared" si="94"/>
        <v>0</v>
      </c>
      <c r="G2279" s="150">
        <f t="shared" si="94"/>
        <v>0</v>
      </c>
      <c r="H2279" s="150">
        <f t="shared" si="94"/>
        <v>0</v>
      </c>
    </row>
    <row r="2280" spans="1:8" ht="18" hidden="1" customHeight="1" outlineLevel="1">
      <c r="A2280" s="3" t="s">
        <v>275</v>
      </c>
      <c r="B2280" s="148"/>
      <c r="C2280" s="149">
        <f t="shared" ref="C2280:H2280" si="95">SUMIFS(C$10:C$2274, $A$10:$A$2274, "AmTrust Title Insurance Company")</f>
        <v>0</v>
      </c>
      <c r="D2280" s="149">
        <f t="shared" si="95"/>
        <v>0</v>
      </c>
      <c r="E2280" s="149">
        <f t="shared" si="95"/>
        <v>0</v>
      </c>
      <c r="F2280" s="150">
        <f t="shared" si="95"/>
        <v>0</v>
      </c>
      <c r="G2280" s="150">
        <f t="shared" si="95"/>
        <v>0</v>
      </c>
      <c r="H2280" s="150">
        <f t="shared" si="95"/>
        <v>0</v>
      </c>
    </row>
    <row r="2281" spans="1:8" ht="18" hidden="1" customHeight="1" outlineLevel="1">
      <c r="A2281" s="3" t="s">
        <v>205</v>
      </c>
      <c r="B2281" s="148"/>
      <c r="C2281" s="149">
        <f t="shared" ref="C2281:H2281" si="96">SUMIFS(C$10:C$2274, $A$10:$A$2274, "Chicago Title Insurance Company")</f>
        <v>0</v>
      </c>
      <c r="D2281" s="149">
        <f t="shared" si="96"/>
        <v>0</v>
      </c>
      <c r="E2281" s="149">
        <f t="shared" si="96"/>
        <v>0</v>
      </c>
      <c r="F2281" s="150">
        <f t="shared" si="96"/>
        <v>0</v>
      </c>
      <c r="G2281" s="150">
        <f t="shared" si="96"/>
        <v>0</v>
      </c>
      <c r="H2281" s="150">
        <f t="shared" si="96"/>
        <v>0</v>
      </c>
    </row>
    <row r="2282" spans="1:8" ht="18" hidden="1" customHeight="1" outlineLevel="1">
      <c r="A2282" s="3" t="s">
        <v>206</v>
      </c>
      <c r="B2282" s="148"/>
      <c r="C2282" s="149">
        <f t="shared" ref="C2282:H2282" si="97">SUMIFS(C$10:C$2274, $A$10:$A$2274, "Commonwealth Land Title Insurance Company")</f>
        <v>77</v>
      </c>
      <c r="D2282" s="149">
        <f t="shared" si="97"/>
        <v>112</v>
      </c>
      <c r="E2282" s="149">
        <f t="shared" si="97"/>
        <v>0</v>
      </c>
      <c r="F2282" s="150">
        <f t="shared" si="97"/>
        <v>307983.5</v>
      </c>
      <c r="G2282" s="150">
        <f t="shared" si="97"/>
        <v>278331.27999999997</v>
      </c>
      <c r="H2282" s="150">
        <f t="shared" si="97"/>
        <v>0</v>
      </c>
    </row>
    <row r="2283" spans="1:8" ht="18" hidden="1" customHeight="1" outlineLevel="1">
      <c r="A2283" s="3" t="s">
        <v>268</v>
      </c>
      <c r="B2283" s="148"/>
      <c r="C2283" s="149">
        <f t="shared" ref="C2283:H2283" si="98">SUMIFS(C$10:C$2274, $A$10:$A$2274, "EnTitle Insurance Company")</f>
        <v>2</v>
      </c>
      <c r="D2283" s="149">
        <f t="shared" si="98"/>
        <v>1</v>
      </c>
      <c r="E2283" s="149">
        <f t="shared" si="98"/>
        <v>0</v>
      </c>
      <c r="F2283" s="150">
        <f t="shared" si="98"/>
        <v>0</v>
      </c>
      <c r="G2283" s="150">
        <f t="shared" si="98"/>
        <v>500</v>
      </c>
      <c r="H2283" s="150">
        <f t="shared" si="98"/>
        <v>0</v>
      </c>
    </row>
    <row r="2284" spans="1:8" ht="18" hidden="1" customHeight="1" outlineLevel="1">
      <c r="A2284" s="3" t="s">
        <v>207</v>
      </c>
      <c r="B2284" s="148"/>
      <c r="C2284" s="149">
        <f t="shared" ref="C2284:H2284" si="99">SUMIFS(C$10:C$2274, $A$10:$A$2274, "Fidelity National Title Insurance Company")</f>
        <v>518</v>
      </c>
      <c r="D2284" s="149">
        <f t="shared" si="99"/>
        <v>678</v>
      </c>
      <c r="E2284" s="149">
        <f t="shared" si="99"/>
        <v>0</v>
      </c>
      <c r="F2284" s="150">
        <f t="shared" si="99"/>
        <v>4103612.0900000003</v>
      </c>
      <c r="G2284" s="150">
        <f t="shared" si="99"/>
        <v>2005352.47</v>
      </c>
      <c r="H2284" s="150">
        <f t="shared" si="99"/>
        <v>0</v>
      </c>
    </row>
    <row r="2285" spans="1:8" ht="18" hidden="1" customHeight="1" outlineLevel="1">
      <c r="A2285" s="3" t="s">
        <v>270</v>
      </c>
      <c r="B2285" s="148"/>
      <c r="C2285" s="149">
        <f t="shared" ref="C2285:H2285" si="100">SUMIFS(C$10:C$2274, $A$10:$A$2274, "First American Title Guaranty Company")</f>
        <v>73</v>
      </c>
      <c r="D2285" s="149">
        <f t="shared" si="100"/>
        <v>18</v>
      </c>
      <c r="E2285" s="149">
        <f t="shared" si="100"/>
        <v>18</v>
      </c>
      <c r="F2285" s="150">
        <f t="shared" si="100"/>
        <v>239296.48999999996</v>
      </c>
      <c r="G2285" s="150">
        <f t="shared" si="100"/>
        <v>41480.720000000001</v>
      </c>
      <c r="H2285" s="150">
        <f t="shared" si="100"/>
        <v>0</v>
      </c>
    </row>
    <row r="2286" spans="1:8" ht="18" hidden="1" customHeight="1" outlineLevel="1">
      <c r="A2286" s="3" t="s">
        <v>208</v>
      </c>
      <c r="B2286" s="148"/>
      <c r="C2286" s="149">
        <f t="shared" ref="C2286:H2286" si="101">SUMIFS(C$10:C$2274, $A$10:$A$2274, "First American Title Insurance Company")</f>
        <v>1160</v>
      </c>
      <c r="D2286" s="149">
        <f t="shared" si="101"/>
        <v>177</v>
      </c>
      <c r="E2286" s="149">
        <f t="shared" si="101"/>
        <v>219</v>
      </c>
      <c r="F2286" s="150">
        <f t="shared" si="101"/>
        <v>2531795.44</v>
      </c>
      <c r="G2286" s="150">
        <f t="shared" si="101"/>
        <v>1780234.51</v>
      </c>
      <c r="H2286" s="150">
        <f t="shared" si="101"/>
        <v>0</v>
      </c>
    </row>
    <row r="2287" spans="1:8" ht="18" hidden="1" customHeight="1" outlineLevel="1">
      <c r="A2287" s="3" t="s">
        <v>209</v>
      </c>
      <c r="B2287" s="148"/>
      <c r="C2287" s="149">
        <f t="shared" ref="C2287:H2287" si="102">SUMIFS(C$10:C$2274, $A$10:$A$2274, "First National Title Insurance Company")</f>
        <v>49</v>
      </c>
      <c r="D2287" s="149">
        <f t="shared" si="102"/>
        <v>15</v>
      </c>
      <c r="E2287" s="149">
        <f t="shared" si="102"/>
        <v>0</v>
      </c>
      <c r="F2287" s="150">
        <f t="shared" si="102"/>
        <v>459580.00237020006</v>
      </c>
      <c r="G2287" s="150">
        <f t="shared" si="102"/>
        <v>179321.25961879996</v>
      </c>
      <c r="H2287" s="150">
        <f t="shared" si="102"/>
        <v>0</v>
      </c>
    </row>
    <row r="2288" spans="1:8" ht="18" hidden="1" customHeight="1" outlineLevel="1">
      <c r="A2288" s="3" t="s">
        <v>454</v>
      </c>
      <c r="B2288" s="148"/>
      <c r="C2288" s="149">
        <f t="shared" ref="C2288:H2288" si="103">SUMIFS(C$10:C$2274, $A$10:$A$2274, "National InvestorsTitle Insurance Company")</f>
        <v>36</v>
      </c>
      <c r="D2288" s="149">
        <f t="shared" si="103"/>
        <v>13</v>
      </c>
      <c r="E2288" s="149">
        <f t="shared" si="103"/>
        <v>23</v>
      </c>
      <c r="F2288" s="150">
        <f t="shared" si="103"/>
        <v>80906</v>
      </c>
      <c r="G2288" s="150">
        <f t="shared" si="103"/>
        <v>59601</v>
      </c>
      <c r="H2288" s="150">
        <f t="shared" si="103"/>
        <v>0</v>
      </c>
    </row>
    <row r="2289" spans="1:8" ht="18" hidden="1" customHeight="1" outlineLevel="1">
      <c r="A2289" s="3" t="s">
        <v>211</v>
      </c>
      <c r="B2289" s="148"/>
      <c r="C2289" s="149">
        <f t="shared" ref="C2289:H2289" si="104">SUMIFS(C$10:C$2274, $A$10:$A$2274, "National Title Insurance of New York, Inc.")</f>
        <v>16</v>
      </c>
      <c r="D2289" s="149">
        <f t="shared" si="104"/>
        <v>25</v>
      </c>
      <c r="E2289" s="149">
        <f t="shared" si="104"/>
        <v>0</v>
      </c>
      <c r="F2289" s="150">
        <f t="shared" si="104"/>
        <v>114557.25</v>
      </c>
      <c r="G2289" s="150">
        <f t="shared" si="104"/>
        <v>-5196.76</v>
      </c>
      <c r="H2289" s="150">
        <f t="shared" si="104"/>
        <v>0</v>
      </c>
    </row>
    <row r="2290" spans="1:8" ht="18" hidden="1" customHeight="1" outlineLevel="1">
      <c r="A2290" s="3" t="s">
        <v>212</v>
      </c>
      <c r="B2290" s="148"/>
      <c r="C2290" s="149">
        <f t="shared" ref="C2290:H2290" si="105">SUMIFS(C$10:C$2274, $A$10:$A$2274, "North American Title Insurance Company")</f>
        <v>2</v>
      </c>
      <c r="D2290" s="149">
        <f t="shared" si="105"/>
        <v>1</v>
      </c>
      <c r="E2290" s="149">
        <f t="shared" si="105"/>
        <v>2</v>
      </c>
      <c r="F2290" s="150">
        <f t="shared" si="105"/>
        <v>3</v>
      </c>
      <c r="G2290" s="150">
        <f t="shared" si="105"/>
        <v>11945.37</v>
      </c>
      <c r="H2290" s="150">
        <f t="shared" si="105"/>
        <v>0</v>
      </c>
    </row>
    <row r="2291" spans="1:8" ht="18" hidden="1" customHeight="1" outlineLevel="1">
      <c r="A2291" s="3" t="s">
        <v>213</v>
      </c>
      <c r="B2291" s="148"/>
      <c r="C2291" s="149">
        <f t="shared" ref="C2291:H2291" si="106">SUMIFS(C$10:C$2274, $A$10:$A$2274, "Old Republic National Title Insurance Company")</f>
        <v>288</v>
      </c>
      <c r="D2291" s="149">
        <f t="shared" si="106"/>
        <v>83</v>
      </c>
      <c r="E2291" s="149">
        <f t="shared" si="106"/>
        <v>0</v>
      </c>
      <c r="F2291" s="150">
        <f t="shared" si="106"/>
        <v>775001</v>
      </c>
      <c r="G2291" s="150">
        <f t="shared" si="106"/>
        <v>981579</v>
      </c>
      <c r="H2291" s="150">
        <f t="shared" si="106"/>
        <v>-300476</v>
      </c>
    </row>
    <row r="2292" spans="1:8" ht="18" hidden="1" customHeight="1" outlineLevel="1">
      <c r="A2292" s="3" t="s">
        <v>214</v>
      </c>
      <c r="B2292" s="148"/>
      <c r="C2292" s="149">
        <f t="shared" ref="C2292:H2292" si="107">SUMIFS(C$10:C$2274, $A$10:$A$2274, "Premier Land Title Insurance Company")</f>
        <v>29</v>
      </c>
      <c r="D2292" s="149">
        <f t="shared" si="107"/>
        <v>1</v>
      </c>
      <c r="E2292" s="149">
        <f t="shared" si="107"/>
        <v>19</v>
      </c>
      <c r="F2292" s="150">
        <f t="shared" si="107"/>
        <v>0</v>
      </c>
      <c r="G2292" s="150">
        <f t="shared" si="107"/>
        <v>16996</v>
      </c>
      <c r="H2292" s="150">
        <f t="shared" si="107"/>
        <v>-5000</v>
      </c>
    </row>
    <row r="2293" spans="1:8" ht="18" hidden="1" customHeight="1" outlineLevel="1">
      <c r="A2293" s="3" t="s">
        <v>269</v>
      </c>
      <c r="B2293" s="148"/>
      <c r="C2293" s="149">
        <f t="shared" ref="C2293:H2293" si="108">SUMIFS(C$10:C$2274, $A$10:$A$2274, "Real Advantage Title Insurance Company")</f>
        <v>0</v>
      </c>
      <c r="D2293" s="149">
        <f t="shared" si="108"/>
        <v>0</v>
      </c>
      <c r="E2293" s="149">
        <f t="shared" si="108"/>
        <v>0</v>
      </c>
      <c r="F2293" s="150">
        <f t="shared" si="108"/>
        <v>0</v>
      </c>
      <c r="G2293" s="150">
        <f t="shared" si="108"/>
        <v>0</v>
      </c>
      <c r="H2293" s="150">
        <f t="shared" si="108"/>
        <v>0</v>
      </c>
    </row>
    <row r="2294" spans="1:8" ht="18" hidden="1" customHeight="1" outlineLevel="1">
      <c r="A2294" s="3" t="s">
        <v>455</v>
      </c>
      <c r="B2294" s="148"/>
      <c r="C2294" s="149">
        <f t="shared" ref="C2294:H2294" si="109">SUMIFS(C$10:C$2274, $A$10:$A$2274, "Sierra Title Insurance Guaranty")</f>
        <v>3</v>
      </c>
      <c r="D2294" s="149">
        <f t="shared" si="109"/>
        <v>0</v>
      </c>
      <c r="E2294" s="149">
        <f t="shared" si="109"/>
        <v>1</v>
      </c>
      <c r="F2294" s="150">
        <f t="shared" si="109"/>
        <v>120000</v>
      </c>
      <c r="G2294" s="150">
        <f t="shared" si="109"/>
        <v>45000</v>
      </c>
      <c r="H2294" s="150">
        <f t="shared" si="109"/>
        <v>0</v>
      </c>
    </row>
    <row r="2295" spans="1:8" ht="18" hidden="1" customHeight="1" outlineLevel="1">
      <c r="A2295" s="3" t="s">
        <v>217</v>
      </c>
      <c r="B2295" s="148"/>
      <c r="C2295" s="149">
        <f t="shared" ref="C2295:H2295" si="110">SUMIFS(C$10:C$2274, $A$10:$A$2274, "Stewart Title Guaranty Company")</f>
        <v>200</v>
      </c>
      <c r="D2295" s="149">
        <f t="shared" si="110"/>
        <v>170</v>
      </c>
      <c r="E2295" s="149">
        <f t="shared" si="110"/>
        <v>4</v>
      </c>
      <c r="F2295" s="150">
        <f t="shared" si="110"/>
        <v>2662622</v>
      </c>
      <c r="G2295" s="150">
        <f t="shared" si="110"/>
        <v>516368</v>
      </c>
      <c r="H2295" s="150">
        <f t="shared" si="110"/>
        <v>1852555</v>
      </c>
    </row>
    <row r="2296" spans="1:8" ht="18" hidden="1" customHeight="1" outlineLevel="1">
      <c r="A2296" s="3" t="s">
        <v>218</v>
      </c>
      <c r="B2296" s="148"/>
      <c r="C2296" s="149">
        <f t="shared" ref="C2296:H2296" si="111">SUMIFS(C$10:C$2274, $A$10:$A$2274, "Title Resources Guaranty Company")</f>
        <v>240</v>
      </c>
      <c r="D2296" s="149">
        <f t="shared" si="111"/>
        <v>26</v>
      </c>
      <c r="E2296" s="149">
        <f t="shared" si="111"/>
        <v>0</v>
      </c>
      <c r="F2296" s="150">
        <f t="shared" si="111"/>
        <v>905535.95</v>
      </c>
      <c r="G2296" s="150">
        <f t="shared" si="111"/>
        <v>797539</v>
      </c>
      <c r="H2296" s="150">
        <f t="shared" si="111"/>
        <v>378268</v>
      </c>
    </row>
    <row r="2297" spans="1:8" ht="18" hidden="1" customHeight="1" outlineLevel="1">
      <c r="A2297" s="3" t="s">
        <v>219</v>
      </c>
      <c r="B2297" s="148"/>
      <c r="C2297" s="149">
        <f t="shared" ref="C2297:H2297" si="112">SUMIFS(C$10:C$2274, $A$10:$A$2274, "Westcor Land Title Insurance Company")</f>
        <v>72</v>
      </c>
      <c r="D2297" s="149">
        <f t="shared" si="112"/>
        <v>10</v>
      </c>
      <c r="E2297" s="149">
        <f t="shared" si="112"/>
        <v>0</v>
      </c>
      <c r="F2297" s="150">
        <f t="shared" si="112"/>
        <v>465217.5</v>
      </c>
      <c r="G2297" s="150">
        <f t="shared" si="112"/>
        <v>468172.37</v>
      </c>
      <c r="H2297" s="150">
        <f t="shared" si="112"/>
        <v>16644.170000000002</v>
      </c>
    </row>
    <row r="2298" spans="1:8" ht="18" hidden="1" customHeight="1" outlineLevel="1">
      <c r="A2298" s="3" t="s">
        <v>220</v>
      </c>
      <c r="B2298" s="148"/>
      <c r="C2298" s="149">
        <f t="shared" ref="C2298:H2298" si="113">SUMIFS(C$10:C$2274, $A$10:$A$2274, "WFG National Title Insurance Company")</f>
        <v>133</v>
      </c>
      <c r="D2298" s="149">
        <f t="shared" si="113"/>
        <v>114</v>
      </c>
      <c r="E2298" s="149">
        <f t="shared" si="113"/>
        <v>19</v>
      </c>
      <c r="F2298" s="150">
        <f t="shared" si="113"/>
        <v>1221727</v>
      </c>
      <c r="G2298" s="150">
        <f t="shared" si="113"/>
        <v>1550700</v>
      </c>
      <c r="H2298" s="150">
        <f t="shared" si="113"/>
        <v>0</v>
      </c>
    </row>
    <row r="2299" spans="1:8" ht="18" customHeight="1" collapsed="1">
      <c r="A2299" s="3"/>
      <c r="B2299" s="171" t="s">
        <v>450</v>
      </c>
      <c r="C2299" s="172">
        <f>SUM(C2275:C2298)</f>
        <v>3170</v>
      </c>
      <c r="D2299" s="172">
        <f>SUM(D2275:D2298)</f>
        <v>1714</v>
      </c>
      <c r="E2299" s="172">
        <f>SUM(E2275:E2298)</f>
        <v>305</v>
      </c>
      <c r="F2299" s="173">
        <f>SUM(F2275:F2298)</f>
        <v>16969432.742370199</v>
      </c>
      <c r="G2299" s="173">
        <f>SUM(G2275:G2298)</f>
        <v>10891371.789618799</v>
      </c>
      <c r="H2299" s="174">
        <f t="shared" ref="H2299" si="114">SUM(H2275:H2298)</f>
        <v>1941991.17</v>
      </c>
    </row>
    <row r="2300" spans="1:8" ht="18" customHeight="1"/>
    <row r="2301" spans="1:8" ht="18" customHeight="1"/>
    <row r="2302" spans="1:8" ht="18" customHeight="1"/>
    <row r="2303" spans="1:8" ht="18" customHeight="1"/>
    <row r="2304" spans="1:8" ht="18" customHeight="1"/>
    <row r="2305" ht="18" customHeight="1"/>
    <row r="2306" ht="18" customHeight="1"/>
    <row r="2307" ht="18" customHeight="1"/>
    <row r="2308" ht="18" customHeight="1"/>
    <row r="2309" ht="18" customHeight="1"/>
    <row r="2310" ht="18" customHeight="1"/>
    <row r="2311" ht="18" customHeight="1"/>
    <row r="2312" ht="18" customHeight="1"/>
    <row r="2313" ht="18" customHeight="1"/>
    <row r="2314" ht="18" customHeight="1"/>
    <row r="2315" ht="18" customHeight="1"/>
    <row r="2316" ht="18" customHeight="1"/>
    <row r="2317" ht="18" customHeight="1"/>
    <row r="2318" ht="18" customHeight="1"/>
    <row r="2319" ht="18" customHeight="1"/>
    <row r="2320" ht="18" customHeight="1"/>
    <row r="2321" ht="18" customHeight="1"/>
    <row r="2322" ht="18" customHeight="1"/>
    <row r="2323" ht="18" customHeight="1"/>
    <row r="2324" ht="18" customHeight="1"/>
  </sheetData>
  <sheetProtection insertRows="0" deleteRows="0" selectLockedCells="1" sort="0"/>
  <mergeCells count="5">
    <mergeCell ref="B1:H1"/>
    <mergeCell ref="B2:H2"/>
    <mergeCell ref="B3:H3"/>
    <mergeCell ref="B6:H6"/>
    <mergeCell ref="B5:H5"/>
  </mergeCells>
  <pageMargins left="0.75" right="0.75" top="1" bottom="1" header="0.5" footer="0.5"/>
  <pageSetup firstPageNumber="47" orientation="portrait" useFirstPageNumber="1" r:id="rId1"/>
  <headerFooter alignWithMargins="0">
    <oddFooter>&amp;C&amp;P</oddFooter>
  </headerFooter>
  <rowBreaks count="3" manualBreakCount="3">
    <brk id="759" min="1" max="7" man="1"/>
    <brk id="1535" min="1" max="7" man="1"/>
    <brk id="2194" min="1" max="7"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11493-ADB5-4A9C-BB2A-C302FAD49F92}">
  <sheetPr>
    <tabColor rgb="FF963634"/>
  </sheetPr>
  <dimension ref="A1:H2354"/>
  <sheetViews>
    <sheetView showGridLines="0" zoomScaleNormal="100" workbookViewId="0">
      <selection activeCell="D584" sqref="D584"/>
    </sheetView>
  </sheetViews>
  <sheetFormatPr defaultRowHeight="15" outlineLevelRow="1"/>
  <cols>
    <col min="1" max="1" width="12.6640625" style="2" customWidth="1"/>
    <col min="2" max="2" width="14.77734375" style="2" customWidth="1"/>
    <col min="3" max="3" width="12.88671875" style="2" customWidth="1"/>
    <col min="4" max="4" width="12.6640625" style="2" customWidth="1"/>
    <col min="5" max="5" width="13.33203125" style="2" customWidth="1"/>
    <col min="6" max="6" width="12.109375" style="156" bestFit="1" customWidth="1"/>
    <col min="7" max="7" width="11.109375" style="156" customWidth="1"/>
    <col min="8" max="8" width="11.6640625" style="156" customWidth="1"/>
    <col min="9" max="254" width="8.88671875" style="2"/>
    <col min="255" max="255" width="12.6640625" style="2" customWidth="1"/>
    <col min="256" max="256" width="12.88671875" style="2" customWidth="1"/>
    <col min="257" max="257" width="12.6640625" style="2" customWidth="1"/>
    <col min="258" max="258" width="13.33203125" style="2" customWidth="1"/>
    <col min="259" max="259" width="11.109375" style="2" bestFit="1" customWidth="1"/>
    <col min="260" max="260" width="10.109375" style="2" bestFit="1" customWidth="1"/>
    <col min="261" max="261" width="11.6640625" style="2" customWidth="1"/>
    <col min="262" max="510" width="8.88671875" style="2"/>
    <col min="511" max="511" width="12.6640625" style="2" customWidth="1"/>
    <col min="512" max="512" width="12.88671875" style="2" customWidth="1"/>
    <col min="513" max="513" width="12.6640625" style="2" customWidth="1"/>
    <col min="514" max="514" width="13.33203125" style="2" customWidth="1"/>
    <col min="515" max="515" width="11.109375" style="2" bestFit="1" customWidth="1"/>
    <col min="516" max="516" width="10.109375" style="2" bestFit="1" customWidth="1"/>
    <col min="517" max="517" width="11.6640625" style="2" customWidth="1"/>
    <col min="518" max="766" width="8.88671875" style="2"/>
    <col min="767" max="767" width="12.6640625" style="2" customWidth="1"/>
    <col min="768" max="768" width="12.88671875" style="2" customWidth="1"/>
    <col min="769" max="769" width="12.6640625" style="2" customWidth="1"/>
    <col min="770" max="770" width="13.33203125" style="2" customWidth="1"/>
    <col min="771" max="771" width="11.109375" style="2" bestFit="1" customWidth="1"/>
    <col min="772" max="772" width="10.109375" style="2" bestFit="1" customWidth="1"/>
    <col min="773" max="773" width="11.6640625" style="2" customWidth="1"/>
    <col min="774" max="1022" width="8.88671875" style="2"/>
    <col min="1023" max="1023" width="12.6640625" style="2" customWidth="1"/>
    <col min="1024" max="1024" width="12.88671875" style="2" customWidth="1"/>
    <col min="1025" max="1025" width="12.6640625" style="2" customWidth="1"/>
    <col min="1026" max="1026" width="13.33203125" style="2" customWidth="1"/>
    <col min="1027" max="1027" width="11.109375" style="2" bestFit="1" customWidth="1"/>
    <col min="1028" max="1028" width="10.109375" style="2" bestFit="1" customWidth="1"/>
    <col min="1029" max="1029" width="11.6640625" style="2" customWidth="1"/>
    <col min="1030" max="1278" width="8.88671875" style="2"/>
    <col min="1279" max="1279" width="12.6640625" style="2" customWidth="1"/>
    <col min="1280" max="1280" width="12.88671875" style="2" customWidth="1"/>
    <col min="1281" max="1281" width="12.6640625" style="2" customWidth="1"/>
    <col min="1282" max="1282" width="13.33203125" style="2" customWidth="1"/>
    <col min="1283" max="1283" width="11.109375" style="2" bestFit="1" customWidth="1"/>
    <col min="1284" max="1284" width="10.109375" style="2" bestFit="1" customWidth="1"/>
    <col min="1285" max="1285" width="11.6640625" style="2" customWidth="1"/>
    <col min="1286" max="1534" width="8.88671875" style="2"/>
    <col min="1535" max="1535" width="12.6640625" style="2" customWidth="1"/>
    <col min="1536" max="1536" width="12.88671875" style="2" customWidth="1"/>
    <col min="1537" max="1537" width="12.6640625" style="2" customWidth="1"/>
    <col min="1538" max="1538" width="13.33203125" style="2" customWidth="1"/>
    <col min="1539" max="1539" width="11.109375" style="2" bestFit="1" customWidth="1"/>
    <col min="1540" max="1540" width="10.109375" style="2" bestFit="1" customWidth="1"/>
    <col min="1541" max="1541" width="11.6640625" style="2" customWidth="1"/>
    <col min="1542" max="1790" width="8.88671875" style="2"/>
    <col min="1791" max="1791" width="12.6640625" style="2" customWidth="1"/>
    <col min="1792" max="1792" width="12.88671875" style="2" customWidth="1"/>
    <col min="1793" max="1793" width="12.6640625" style="2" customWidth="1"/>
    <col min="1794" max="1794" width="13.33203125" style="2" customWidth="1"/>
    <col min="1795" max="1795" width="11.109375" style="2" bestFit="1" customWidth="1"/>
    <col min="1796" max="1796" width="10.109375" style="2" bestFit="1" customWidth="1"/>
    <col min="1797" max="1797" width="11.6640625" style="2" customWidth="1"/>
    <col min="1798" max="2046" width="8.88671875" style="2"/>
    <col min="2047" max="2047" width="12.6640625" style="2" customWidth="1"/>
    <col min="2048" max="2048" width="12.88671875" style="2" customWidth="1"/>
    <col min="2049" max="2049" width="12.6640625" style="2" customWidth="1"/>
    <col min="2050" max="2050" width="13.33203125" style="2" customWidth="1"/>
    <col min="2051" max="2051" width="11.109375" style="2" bestFit="1" customWidth="1"/>
    <col min="2052" max="2052" width="10.109375" style="2" bestFit="1" customWidth="1"/>
    <col min="2053" max="2053" width="11.6640625" style="2" customWidth="1"/>
    <col min="2054" max="2302" width="8.88671875" style="2"/>
    <col min="2303" max="2303" width="12.6640625" style="2" customWidth="1"/>
    <col min="2304" max="2304" width="12.88671875" style="2" customWidth="1"/>
    <col min="2305" max="2305" width="12.6640625" style="2" customWidth="1"/>
    <col min="2306" max="2306" width="13.33203125" style="2" customWidth="1"/>
    <col min="2307" max="2307" width="11.109375" style="2" bestFit="1" customWidth="1"/>
    <col min="2308" max="2308" width="10.109375" style="2" bestFit="1" customWidth="1"/>
    <col min="2309" max="2309" width="11.6640625" style="2" customWidth="1"/>
    <col min="2310" max="2558" width="8.88671875" style="2"/>
    <col min="2559" max="2559" width="12.6640625" style="2" customWidth="1"/>
    <col min="2560" max="2560" width="12.88671875" style="2" customWidth="1"/>
    <col min="2561" max="2561" width="12.6640625" style="2" customWidth="1"/>
    <col min="2562" max="2562" width="13.33203125" style="2" customWidth="1"/>
    <col min="2563" max="2563" width="11.109375" style="2" bestFit="1" customWidth="1"/>
    <col min="2564" max="2564" width="10.109375" style="2" bestFit="1" customWidth="1"/>
    <col min="2565" max="2565" width="11.6640625" style="2" customWidth="1"/>
    <col min="2566" max="2814" width="8.88671875" style="2"/>
    <col min="2815" max="2815" width="12.6640625" style="2" customWidth="1"/>
    <col min="2816" max="2816" width="12.88671875" style="2" customWidth="1"/>
    <col min="2817" max="2817" width="12.6640625" style="2" customWidth="1"/>
    <col min="2818" max="2818" width="13.33203125" style="2" customWidth="1"/>
    <col min="2819" max="2819" width="11.109375" style="2" bestFit="1" customWidth="1"/>
    <col min="2820" max="2820" width="10.109375" style="2" bestFit="1" customWidth="1"/>
    <col min="2821" max="2821" width="11.6640625" style="2" customWidth="1"/>
    <col min="2822" max="3070" width="8.88671875" style="2"/>
    <col min="3071" max="3071" width="12.6640625" style="2" customWidth="1"/>
    <col min="3072" max="3072" width="12.88671875" style="2" customWidth="1"/>
    <col min="3073" max="3073" width="12.6640625" style="2" customWidth="1"/>
    <col min="3074" max="3074" width="13.33203125" style="2" customWidth="1"/>
    <col min="3075" max="3075" width="11.109375" style="2" bestFit="1" customWidth="1"/>
    <col min="3076" max="3076" width="10.109375" style="2" bestFit="1" customWidth="1"/>
    <col min="3077" max="3077" width="11.6640625" style="2" customWidth="1"/>
    <col min="3078" max="3326" width="8.88671875" style="2"/>
    <col min="3327" max="3327" width="12.6640625" style="2" customWidth="1"/>
    <col min="3328" max="3328" width="12.88671875" style="2" customWidth="1"/>
    <col min="3329" max="3329" width="12.6640625" style="2" customWidth="1"/>
    <col min="3330" max="3330" width="13.33203125" style="2" customWidth="1"/>
    <col min="3331" max="3331" width="11.109375" style="2" bestFit="1" customWidth="1"/>
    <col min="3332" max="3332" width="10.109375" style="2" bestFit="1" customWidth="1"/>
    <col min="3333" max="3333" width="11.6640625" style="2" customWidth="1"/>
    <col min="3334" max="3582" width="8.88671875" style="2"/>
    <col min="3583" max="3583" width="12.6640625" style="2" customWidth="1"/>
    <col min="3584" max="3584" width="12.88671875" style="2" customWidth="1"/>
    <col min="3585" max="3585" width="12.6640625" style="2" customWidth="1"/>
    <col min="3586" max="3586" width="13.33203125" style="2" customWidth="1"/>
    <col min="3587" max="3587" width="11.109375" style="2" bestFit="1" customWidth="1"/>
    <col min="3588" max="3588" width="10.109375" style="2" bestFit="1" customWidth="1"/>
    <col min="3589" max="3589" width="11.6640625" style="2" customWidth="1"/>
    <col min="3590" max="3838" width="8.88671875" style="2"/>
    <col min="3839" max="3839" width="12.6640625" style="2" customWidth="1"/>
    <col min="3840" max="3840" width="12.88671875" style="2" customWidth="1"/>
    <col min="3841" max="3841" width="12.6640625" style="2" customWidth="1"/>
    <col min="3842" max="3842" width="13.33203125" style="2" customWidth="1"/>
    <col min="3843" max="3843" width="11.109375" style="2" bestFit="1" customWidth="1"/>
    <col min="3844" max="3844" width="10.109375" style="2" bestFit="1" customWidth="1"/>
    <col min="3845" max="3845" width="11.6640625" style="2" customWidth="1"/>
    <col min="3846" max="4094" width="8.88671875" style="2"/>
    <col min="4095" max="4095" width="12.6640625" style="2" customWidth="1"/>
    <col min="4096" max="4096" width="12.88671875" style="2" customWidth="1"/>
    <col min="4097" max="4097" width="12.6640625" style="2" customWidth="1"/>
    <col min="4098" max="4098" width="13.33203125" style="2" customWidth="1"/>
    <col min="4099" max="4099" width="11.109375" style="2" bestFit="1" customWidth="1"/>
    <col min="4100" max="4100" width="10.109375" style="2" bestFit="1" customWidth="1"/>
    <col min="4101" max="4101" width="11.6640625" style="2" customWidth="1"/>
    <col min="4102" max="4350" width="8.88671875" style="2"/>
    <col min="4351" max="4351" width="12.6640625" style="2" customWidth="1"/>
    <col min="4352" max="4352" width="12.88671875" style="2" customWidth="1"/>
    <col min="4353" max="4353" width="12.6640625" style="2" customWidth="1"/>
    <col min="4354" max="4354" width="13.33203125" style="2" customWidth="1"/>
    <col min="4355" max="4355" width="11.109375" style="2" bestFit="1" customWidth="1"/>
    <col min="4356" max="4356" width="10.109375" style="2" bestFit="1" customWidth="1"/>
    <col min="4357" max="4357" width="11.6640625" style="2" customWidth="1"/>
    <col min="4358" max="4606" width="8.88671875" style="2"/>
    <col min="4607" max="4607" width="12.6640625" style="2" customWidth="1"/>
    <col min="4608" max="4608" width="12.88671875" style="2" customWidth="1"/>
    <col min="4609" max="4609" width="12.6640625" style="2" customWidth="1"/>
    <col min="4610" max="4610" width="13.33203125" style="2" customWidth="1"/>
    <col min="4611" max="4611" width="11.109375" style="2" bestFit="1" customWidth="1"/>
    <col min="4612" max="4612" width="10.109375" style="2" bestFit="1" customWidth="1"/>
    <col min="4613" max="4613" width="11.6640625" style="2" customWidth="1"/>
    <col min="4614" max="4862" width="8.88671875" style="2"/>
    <col min="4863" max="4863" width="12.6640625" style="2" customWidth="1"/>
    <col min="4864" max="4864" width="12.88671875" style="2" customWidth="1"/>
    <col min="4865" max="4865" width="12.6640625" style="2" customWidth="1"/>
    <col min="4866" max="4866" width="13.33203125" style="2" customWidth="1"/>
    <col min="4867" max="4867" width="11.109375" style="2" bestFit="1" customWidth="1"/>
    <col min="4868" max="4868" width="10.109375" style="2" bestFit="1" customWidth="1"/>
    <col min="4869" max="4869" width="11.6640625" style="2" customWidth="1"/>
    <col min="4870" max="5118" width="8.88671875" style="2"/>
    <col min="5119" max="5119" width="12.6640625" style="2" customWidth="1"/>
    <col min="5120" max="5120" width="12.88671875" style="2" customWidth="1"/>
    <col min="5121" max="5121" width="12.6640625" style="2" customWidth="1"/>
    <col min="5122" max="5122" width="13.33203125" style="2" customWidth="1"/>
    <col min="5123" max="5123" width="11.109375" style="2" bestFit="1" customWidth="1"/>
    <col min="5124" max="5124" width="10.109375" style="2" bestFit="1" customWidth="1"/>
    <col min="5125" max="5125" width="11.6640625" style="2" customWidth="1"/>
    <col min="5126" max="5374" width="8.88671875" style="2"/>
    <col min="5375" max="5375" width="12.6640625" style="2" customWidth="1"/>
    <col min="5376" max="5376" width="12.88671875" style="2" customWidth="1"/>
    <col min="5377" max="5377" width="12.6640625" style="2" customWidth="1"/>
    <col min="5378" max="5378" width="13.33203125" style="2" customWidth="1"/>
    <col min="5379" max="5379" width="11.109375" style="2" bestFit="1" customWidth="1"/>
    <col min="5380" max="5380" width="10.109375" style="2" bestFit="1" customWidth="1"/>
    <col min="5381" max="5381" width="11.6640625" style="2" customWidth="1"/>
    <col min="5382" max="5630" width="8.88671875" style="2"/>
    <col min="5631" max="5631" width="12.6640625" style="2" customWidth="1"/>
    <col min="5632" max="5632" width="12.88671875" style="2" customWidth="1"/>
    <col min="5633" max="5633" width="12.6640625" style="2" customWidth="1"/>
    <col min="5634" max="5634" width="13.33203125" style="2" customWidth="1"/>
    <col min="5635" max="5635" width="11.109375" style="2" bestFit="1" customWidth="1"/>
    <col min="5636" max="5636" width="10.109375" style="2" bestFit="1" customWidth="1"/>
    <col min="5637" max="5637" width="11.6640625" style="2" customWidth="1"/>
    <col min="5638" max="5886" width="8.88671875" style="2"/>
    <col min="5887" max="5887" width="12.6640625" style="2" customWidth="1"/>
    <col min="5888" max="5888" width="12.88671875" style="2" customWidth="1"/>
    <col min="5889" max="5889" width="12.6640625" style="2" customWidth="1"/>
    <col min="5890" max="5890" width="13.33203125" style="2" customWidth="1"/>
    <col min="5891" max="5891" width="11.109375" style="2" bestFit="1" customWidth="1"/>
    <col min="5892" max="5892" width="10.109375" style="2" bestFit="1" customWidth="1"/>
    <col min="5893" max="5893" width="11.6640625" style="2" customWidth="1"/>
    <col min="5894" max="6142" width="8.88671875" style="2"/>
    <col min="6143" max="6143" width="12.6640625" style="2" customWidth="1"/>
    <col min="6144" max="6144" width="12.88671875" style="2" customWidth="1"/>
    <col min="6145" max="6145" width="12.6640625" style="2" customWidth="1"/>
    <col min="6146" max="6146" width="13.33203125" style="2" customWidth="1"/>
    <col min="6147" max="6147" width="11.109375" style="2" bestFit="1" customWidth="1"/>
    <col min="6148" max="6148" width="10.109375" style="2" bestFit="1" customWidth="1"/>
    <col min="6149" max="6149" width="11.6640625" style="2" customWidth="1"/>
    <col min="6150" max="6398" width="8.88671875" style="2"/>
    <col min="6399" max="6399" width="12.6640625" style="2" customWidth="1"/>
    <col min="6400" max="6400" width="12.88671875" style="2" customWidth="1"/>
    <col min="6401" max="6401" width="12.6640625" style="2" customWidth="1"/>
    <col min="6402" max="6402" width="13.33203125" style="2" customWidth="1"/>
    <col min="6403" max="6403" width="11.109375" style="2" bestFit="1" customWidth="1"/>
    <col min="6404" max="6404" width="10.109375" style="2" bestFit="1" customWidth="1"/>
    <col min="6405" max="6405" width="11.6640625" style="2" customWidth="1"/>
    <col min="6406" max="6654" width="8.88671875" style="2"/>
    <col min="6655" max="6655" width="12.6640625" style="2" customWidth="1"/>
    <col min="6656" max="6656" width="12.88671875" style="2" customWidth="1"/>
    <col min="6657" max="6657" width="12.6640625" style="2" customWidth="1"/>
    <col min="6658" max="6658" width="13.33203125" style="2" customWidth="1"/>
    <col min="6659" max="6659" width="11.109375" style="2" bestFit="1" customWidth="1"/>
    <col min="6660" max="6660" width="10.109375" style="2" bestFit="1" customWidth="1"/>
    <col min="6661" max="6661" width="11.6640625" style="2" customWidth="1"/>
    <col min="6662" max="6910" width="8.88671875" style="2"/>
    <col min="6911" max="6911" width="12.6640625" style="2" customWidth="1"/>
    <col min="6912" max="6912" width="12.88671875" style="2" customWidth="1"/>
    <col min="6913" max="6913" width="12.6640625" style="2" customWidth="1"/>
    <col min="6914" max="6914" width="13.33203125" style="2" customWidth="1"/>
    <col min="6915" max="6915" width="11.109375" style="2" bestFit="1" customWidth="1"/>
    <col min="6916" max="6916" width="10.109375" style="2" bestFit="1" customWidth="1"/>
    <col min="6917" max="6917" width="11.6640625" style="2" customWidth="1"/>
    <col min="6918" max="7166" width="8.88671875" style="2"/>
    <col min="7167" max="7167" width="12.6640625" style="2" customWidth="1"/>
    <col min="7168" max="7168" width="12.88671875" style="2" customWidth="1"/>
    <col min="7169" max="7169" width="12.6640625" style="2" customWidth="1"/>
    <col min="7170" max="7170" width="13.33203125" style="2" customWidth="1"/>
    <col min="7171" max="7171" width="11.109375" style="2" bestFit="1" customWidth="1"/>
    <col min="7172" max="7172" width="10.109375" style="2" bestFit="1" customWidth="1"/>
    <col min="7173" max="7173" width="11.6640625" style="2" customWidth="1"/>
    <col min="7174" max="7422" width="8.88671875" style="2"/>
    <col min="7423" max="7423" width="12.6640625" style="2" customWidth="1"/>
    <col min="7424" max="7424" width="12.88671875" style="2" customWidth="1"/>
    <col min="7425" max="7425" width="12.6640625" style="2" customWidth="1"/>
    <col min="7426" max="7426" width="13.33203125" style="2" customWidth="1"/>
    <col min="7427" max="7427" width="11.109375" style="2" bestFit="1" customWidth="1"/>
    <col min="7428" max="7428" width="10.109375" style="2" bestFit="1" customWidth="1"/>
    <col min="7429" max="7429" width="11.6640625" style="2" customWidth="1"/>
    <col min="7430" max="7678" width="8.88671875" style="2"/>
    <col min="7679" max="7679" width="12.6640625" style="2" customWidth="1"/>
    <col min="7680" max="7680" width="12.88671875" style="2" customWidth="1"/>
    <col min="7681" max="7681" width="12.6640625" style="2" customWidth="1"/>
    <col min="7682" max="7682" width="13.33203125" style="2" customWidth="1"/>
    <col min="7683" max="7683" width="11.109375" style="2" bestFit="1" customWidth="1"/>
    <col min="7684" max="7684" width="10.109375" style="2" bestFit="1" customWidth="1"/>
    <col min="7685" max="7685" width="11.6640625" style="2" customWidth="1"/>
    <col min="7686" max="7934" width="8.88671875" style="2"/>
    <col min="7935" max="7935" width="12.6640625" style="2" customWidth="1"/>
    <col min="7936" max="7936" width="12.88671875" style="2" customWidth="1"/>
    <col min="7937" max="7937" width="12.6640625" style="2" customWidth="1"/>
    <col min="7938" max="7938" width="13.33203125" style="2" customWidth="1"/>
    <col min="7939" max="7939" width="11.109375" style="2" bestFit="1" customWidth="1"/>
    <col min="7940" max="7940" width="10.109375" style="2" bestFit="1" customWidth="1"/>
    <col min="7941" max="7941" width="11.6640625" style="2" customWidth="1"/>
    <col min="7942" max="8190" width="8.88671875" style="2"/>
    <col min="8191" max="8191" width="12.6640625" style="2" customWidth="1"/>
    <col min="8192" max="8192" width="12.88671875" style="2" customWidth="1"/>
    <col min="8193" max="8193" width="12.6640625" style="2" customWidth="1"/>
    <col min="8194" max="8194" width="13.33203125" style="2" customWidth="1"/>
    <col min="8195" max="8195" width="11.109375" style="2" bestFit="1" customWidth="1"/>
    <col min="8196" max="8196" width="10.109375" style="2" bestFit="1" customWidth="1"/>
    <col min="8197" max="8197" width="11.6640625" style="2" customWidth="1"/>
    <col min="8198" max="8446" width="8.88671875" style="2"/>
    <col min="8447" max="8447" width="12.6640625" style="2" customWidth="1"/>
    <col min="8448" max="8448" width="12.88671875" style="2" customWidth="1"/>
    <col min="8449" max="8449" width="12.6640625" style="2" customWidth="1"/>
    <col min="8450" max="8450" width="13.33203125" style="2" customWidth="1"/>
    <col min="8451" max="8451" width="11.109375" style="2" bestFit="1" customWidth="1"/>
    <col min="8452" max="8452" width="10.109375" style="2" bestFit="1" customWidth="1"/>
    <col min="8453" max="8453" width="11.6640625" style="2" customWidth="1"/>
    <col min="8454" max="8702" width="8.88671875" style="2"/>
    <col min="8703" max="8703" width="12.6640625" style="2" customWidth="1"/>
    <col min="8704" max="8704" width="12.88671875" style="2" customWidth="1"/>
    <col min="8705" max="8705" width="12.6640625" style="2" customWidth="1"/>
    <col min="8706" max="8706" width="13.33203125" style="2" customWidth="1"/>
    <col min="8707" max="8707" width="11.109375" style="2" bestFit="1" customWidth="1"/>
    <col min="8708" max="8708" width="10.109375" style="2" bestFit="1" customWidth="1"/>
    <col min="8709" max="8709" width="11.6640625" style="2" customWidth="1"/>
    <col min="8710" max="8958" width="8.88671875" style="2"/>
    <col min="8959" max="8959" width="12.6640625" style="2" customWidth="1"/>
    <col min="8960" max="8960" width="12.88671875" style="2" customWidth="1"/>
    <col min="8961" max="8961" width="12.6640625" style="2" customWidth="1"/>
    <col min="8962" max="8962" width="13.33203125" style="2" customWidth="1"/>
    <col min="8963" max="8963" width="11.109375" style="2" bestFit="1" customWidth="1"/>
    <col min="8964" max="8964" width="10.109375" style="2" bestFit="1" customWidth="1"/>
    <col min="8965" max="8965" width="11.6640625" style="2" customWidth="1"/>
    <col min="8966" max="9214" width="8.88671875" style="2"/>
    <col min="9215" max="9215" width="12.6640625" style="2" customWidth="1"/>
    <col min="9216" max="9216" width="12.88671875" style="2" customWidth="1"/>
    <col min="9217" max="9217" width="12.6640625" style="2" customWidth="1"/>
    <col min="9218" max="9218" width="13.33203125" style="2" customWidth="1"/>
    <col min="9219" max="9219" width="11.109375" style="2" bestFit="1" customWidth="1"/>
    <col min="9220" max="9220" width="10.109375" style="2" bestFit="1" customWidth="1"/>
    <col min="9221" max="9221" width="11.6640625" style="2" customWidth="1"/>
    <col min="9222" max="9470" width="8.88671875" style="2"/>
    <col min="9471" max="9471" width="12.6640625" style="2" customWidth="1"/>
    <col min="9472" max="9472" width="12.88671875" style="2" customWidth="1"/>
    <col min="9473" max="9473" width="12.6640625" style="2" customWidth="1"/>
    <col min="9474" max="9474" width="13.33203125" style="2" customWidth="1"/>
    <col min="9475" max="9475" width="11.109375" style="2" bestFit="1" customWidth="1"/>
    <col min="9476" max="9476" width="10.109375" style="2" bestFit="1" customWidth="1"/>
    <col min="9477" max="9477" width="11.6640625" style="2" customWidth="1"/>
    <col min="9478" max="9726" width="8.88671875" style="2"/>
    <col min="9727" max="9727" width="12.6640625" style="2" customWidth="1"/>
    <col min="9728" max="9728" width="12.88671875" style="2" customWidth="1"/>
    <col min="9729" max="9729" width="12.6640625" style="2" customWidth="1"/>
    <col min="9730" max="9730" width="13.33203125" style="2" customWidth="1"/>
    <col min="9731" max="9731" width="11.109375" style="2" bestFit="1" customWidth="1"/>
    <col min="9732" max="9732" width="10.109375" style="2" bestFit="1" customWidth="1"/>
    <col min="9733" max="9733" width="11.6640625" style="2" customWidth="1"/>
    <col min="9734" max="9982" width="8.88671875" style="2"/>
    <col min="9983" max="9983" width="12.6640625" style="2" customWidth="1"/>
    <col min="9984" max="9984" width="12.88671875" style="2" customWidth="1"/>
    <col min="9985" max="9985" width="12.6640625" style="2" customWidth="1"/>
    <col min="9986" max="9986" width="13.33203125" style="2" customWidth="1"/>
    <col min="9987" max="9987" width="11.109375" style="2" bestFit="1" customWidth="1"/>
    <col min="9988" max="9988" width="10.109375" style="2" bestFit="1" customWidth="1"/>
    <col min="9989" max="9989" width="11.6640625" style="2" customWidth="1"/>
    <col min="9990" max="10238" width="8.88671875" style="2"/>
    <col min="10239" max="10239" width="12.6640625" style="2" customWidth="1"/>
    <col min="10240" max="10240" width="12.88671875" style="2" customWidth="1"/>
    <col min="10241" max="10241" width="12.6640625" style="2" customWidth="1"/>
    <col min="10242" max="10242" width="13.33203125" style="2" customWidth="1"/>
    <col min="10243" max="10243" width="11.109375" style="2" bestFit="1" customWidth="1"/>
    <col min="10244" max="10244" width="10.109375" style="2" bestFit="1" customWidth="1"/>
    <col min="10245" max="10245" width="11.6640625" style="2" customWidth="1"/>
    <col min="10246" max="10494" width="8.88671875" style="2"/>
    <col min="10495" max="10495" width="12.6640625" style="2" customWidth="1"/>
    <col min="10496" max="10496" width="12.88671875" style="2" customWidth="1"/>
    <col min="10497" max="10497" width="12.6640625" style="2" customWidth="1"/>
    <col min="10498" max="10498" width="13.33203125" style="2" customWidth="1"/>
    <col min="10499" max="10499" width="11.109375" style="2" bestFit="1" customWidth="1"/>
    <col min="10500" max="10500" width="10.109375" style="2" bestFit="1" customWidth="1"/>
    <col min="10501" max="10501" width="11.6640625" style="2" customWidth="1"/>
    <col min="10502" max="10750" width="8.88671875" style="2"/>
    <col min="10751" max="10751" width="12.6640625" style="2" customWidth="1"/>
    <col min="10752" max="10752" width="12.88671875" style="2" customWidth="1"/>
    <col min="10753" max="10753" width="12.6640625" style="2" customWidth="1"/>
    <col min="10754" max="10754" width="13.33203125" style="2" customWidth="1"/>
    <col min="10755" max="10755" width="11.109375" style="2" bestFit="1" customWidth="1"/>
    <col min="10756" max="10756" width="10.109375" style="2" bestFit="1" customWidth="1"/>
    <col min="10757" max="10757" width="11.6640625" style="2" customWidth="1"/>
    <col min="10758" max="11006" width="8.88671875" style="2"/>
    <col min="11007" max="11007" width="12.6640625" style="2" customWidth="1"/>
    <col min="11008" max="11008" width="12.88671875" style="2" customWidth="1"/>
    <col min="11009" max="11009" width="12.6640625" style="2" customWidth="1"/>
    <col min="11010" max="11010" width="13.33203125" style="2" customWidth="1"/>
    <col min="11011" max="11011" width="11.109375" style="2" bestFit="1" customWidth="1"/>
    <col min="11012" max="11012" width="10.109375" style="2" bestFit="1" customWidth="1"/>
    <col min="11013" max="11013" width="11.6640625" style="2" customWidth="1"/>
    <col min="11014" max="11262" width="8.88671875" style="2"/>
    <col min="11263" max="11263" width="12.6640625" style="2" customWidth="1"/>
    <col min="11264" max="11264" width="12.88671875" style="2" customWidth="1"/>
    <col min="11265" max="11265" width="12.6640625" style="2" customWidth="1"/>
    <col min="11266" max="11266" width="13.33203125" style="2" customWidth="1"/>
    <col min="11267" max="11267" width="11.109375" style="2" bestFit="1" customWidth="1"/>
    <col min="11268" max="11268" width="10.109375" style="2" bestFit="1" customWidth="1"/>
    <col min="11269" max="11269" width="11.6640625" style="2" customWidth="1"/>
    <col min="11270" max="11518" width="8.88671875" style="2"/>
    <col min="11519" max="11519" width="12.6640625" style="2" customWidth="1"/>
    <col min="11520" max="11520" width="12.88671875" style="2" customWidth="1"/>
    <col min="11521" max="11521" width="12.6640625" style="2" customWidth="1"/>
    <col min="11522" max="11522" width="13.33203125" style="2" customWidth="1"/>
    <col min="11523" max="11523" width="11.109375" style="2" bestFit="1" customWidth="1"/>
    <col min="11524" max="11524" width="10.109375" style="2" bestFit="1" customWidth="1"/>
    <col min="11525" max="11525" width="11.6640625" style="2" customWidth="1"/>
    <col min="11526" max="11774" width="8.88671875" style="2"/>
    <col min="11775" max="11775" width="12.6640625" style="2" customWidth="1"/>
    <col min="11776" max="11776" width="12.88671875" style="2" customWidth="1"/>
    <col min="11777" max="11777" width="12.6640625" style="2" customWidth="1"/>
    <col min="11778" max="11778" width="13.33203125" style="2" customWidth="1"/>
    <col min="11779" max="11779" width="11.109375" style="2" bestFit="1" customWidth="1"/>
    <col min="11780" max="11780" width="10.109375" style="2" bestFit="1" customWidth="1"/>
    <col min="11781" max="11781" width="11.6640625" style="2" customWidth="1"/>
    <col min="11782" max="12030" width="8.88671875" style="2"/>
    <col min="12031" max="12031" width="12.6640625" style="2" customWidth="1"/>
    <col min="12032" max="12032" width="12.88671875" style="2" customWidth="1"/>
    <col min="12033" max="12033" width="12.6640625" style="2" customWidth="1"/>
    <col min="12034" max="12034" width="13.33203125" style="2" customWidth="1"/>
    <col min="12035" max="12035" width="11.109375" style="2" bestFit="1" customWidth="1"/>
    <col min="12036" max="12036" width="10.109375" style="2" bestFit="1" customWidth="1"/>
    <col min="12037" max="12037" width="11.6640625" style="2" customWidth="1"/>
    <col min="12038" max="12286" width="8.88671875" style="2"/>
    <col min="12287" max="12287" width="12.6640625" style="2" customWidth="1"/>
    <col min="12288" max="12288" width="12.88671875" style="2" customWidth="1"/>
    <col min="12289" max="12289" width="12.6640625" style="2" customWidth="1"/>
    <col min="12290" max="12290" width="13.33203125" style="2" customWidth="1"/>
    <col min="12291" max="12291" width="11.109375" style="2" bestFit="1" customWidth="1"/>
    <col min="12292" max="12292" width="10.109375" style="2" bestFit="1" customWidth="1"/>
    <col min="12293" max="12293" width="11.6640625" style="2" customWidth="1"/>
    <col min="12294" max="12542" width="8.88671875" style="2"/>
    <col min="12543" max="12543" width="12.6640625" style="2" customWidth="1"/>
    <col min="12544" max="12544" width="12.88671875" style="2" customWidth="1"/>
    <col min="12545" max="12545" width="12.6640625" style="2" customWidth="1"/>
    <col min="12546" max="12546" width="13.33203125" style="2" customWidth="1"/>
    <col min="12547" max="12547" width="11.109375" style="2" bestFit="1" customWidth="1"/>
    <col min="12548" max="12548" width="10.109375" style="2" bestFit="1" customWidth="1"/>
    <col min="12549" max="12549" width="11.6640625" style="2" customWidth="1"/>
    <col min="12550" max="12798" width="8.88671875" style="2"/>
    <col min="12799" max="12799" width="12.6640625" style="2" customWidth="1"/>
    <col min="12800" max="12800" width="12.88671875" style="2" customWidth="1"/>
    <col min="12801" max="12801" width="12.6640625" style="2" customWidth="1"/>
    <col min="12802" max="12802" width="13.33203125" style="2" customWidth="1"/>
    <col min="12803" max="12803" width="11.109375" style="2" bestFit="1" customWidth="1"/>
    <col min="12804" max="12804" width="10.109375" style="2" bestFit="1" customWidth="1"/>
    <col min="12805" max="12805" width="11.6640625" style="2" customWidth="1"/>
    <col min="12806" max="13054" width="8.88671875" style="2"/>
    <col min="13055" max="13055" width="12.6640625" style="2" customWidth="1"/>
    <col min="13056" max="13056" width="12.88671875" style="2" customWidth="1"/>
    <col min="13057" max="13057" width="12.6640625" style="2" customWidth="1"/>
    <col min="13058" max="13058" width="13.33203125" style="2" customWidth="1"/>
    <col min="13059" max="13059" width="11.109375" style="2" bestFit="1" customWidth="1"/>
    <col min="13060" max="13060" width="10.109375" style="2" bestFit="1" customWidth="1"/>
    <col min="13061" max="13061" width="11.6640625" style="2" customWidth="1"/>
    <col min="13062" max="13310" width="8.88671875" style="2"/>
    <col min="13311" max="13311" width="12.6640625" style="2" customWidth="1"/>
    <col min="13312" max="13312" width="12.88671875" style="2" customWidth="1"/>
    <col min="13313" max="13313" width="12.6640625" style="2" customWidth="1"/>
    <col min="13314" max="13314" width="13.33203125" style="2" customWidth="1"/>
    <col min="13315" max="13315" width="11.109375" style="2" bestFit="1" customWidth="1"/>
    <col min="13316" max="13316" width="10.109375" style="2" bestFit="1" customWidth="1"/>
    <col min="13317" max="13317" width="11.6640625" style="2" customWidth="1"/>
    <col min="13318" max="13566" width="8.88671875" style="2"/>
    <col min="13567" max="13567" width="12.6640625" style="2" customWidth="1"/>
    <col min="13568" max="13568" width="12.88671875" style="2" customWidth="1"/>
    <col min="13569" max="13569" width="12.6640625" style="2" customWidth="1"/>
    <col min="13570" max="13570" width="13.33203125" style="2" customWidth="1"/>
    <col min="13571" max="13571" width="11.109375" style="2" bestFit="1" customWidth="1"/>
    <col min="13572" max="13572" width="10.109375" style="2" bestFit="1" customWidth="1"/>
    <col min="13573" max="13573" width="11.6640625" style="2" customWidth="1"/>
    <col min="13574" max="13822" width="8.88671875" style="2"/>
    <col min="13823" max="13823" width="12.6640625" style="2" customWidth="1"/>
    <col min="13824" max="13824" width="12.88671875" style="2" customWidth="1"/>
    <col min="13825" max="13825" width="12.6640625" style="2" customWidth="1"/>
    <col min="13826" max="13826" width="13.33203125" style="2" customWidth="1"/>
    <col min="13827" max="13827" width="11.109375" style="2" bestFit="1" customWidth="1"/>
    <col min="13828" max="13828" width="10.109375" style="2" bestFit="1" customWidth="1"/>
    <col min="13829" max="13829" width="11.6640625" style="2" customWidth="1"/>
    <col min="13830" max="14078" width="8.88671875" style="2"/>
    <col min="14079" max="14079" width="12.6640625" style="2" customWidth="1"/>
    <col min="14080" max="14080" width="12.88671875" style="2" customWidth="1"/>
    <col min="14081" max="14081" width="12.6640625" style="2" customWidth="1"/>
    <col min="14082" max="14082" width="13.33203125" style="2" customWidth="1"/>
    <col min="14083" max="14083" width="11.109375" style="2" bestFit="1" customWidth="1"/>
    <col min="14084" max="14084" width="10.109375" style="2" bestFit="1" customWidth="1"/>
    <col min="14085" max="14085" width="11.6640625" style="2" customWidth="1"/>
    <col min="14086" max="14334" width="8.88671875" style="2"/>
    <col min="14335" max="14335" width="12.6640625" style="2" customWidth="1"/>
    <col min="14336" max="14336" width="12.88671875" style="2" customWidth="1"/>
    <col min="14337" max="14337" width="12.6640625" style="2" customWidth="1"/>
    <col min="14338" max="14338" width="13.33203125" style="2" customWidth="1"/>
    <col min="14339" max="14339" width="11.109375" style="2" bestFit="1" customWidth="1"/>
    <col min="14340" max="14340" width="10.109375" style="2" bestFit="1" customWidth="1"/>
    <col min="14341" max="14341" width="11.6640625" style="2" customWidth="1"/>
    <col min="14342" max="14590" width="8.88671875" style="2"/>
    <col min="14591" max="14591" width="12.6640625" style="2" customWidth="1"/>
    <col min="14592" max="14592" width="12.88671875" style="2" customWidth="1"/>
    <col min="14593" max="14593" width="12.6640625" style="2" customWidth="1"/>
    <col min="14594" max="14594" width="13.33203125" style="2" customWidth="1"/>
    <col min="14595" max="14595" width="11.109375" style="2" bestFit="1" customWidth="1"/>
    <col min="14596" max="14596" width="10.109375" style="2" bestFit="1" customWidth="1"/>
    <col min="14597" max="14597" width="11.6640625" style="2" customWidth="1"/>
    <col min="14598" max="14846" width="8.88671875" style="2"/>
    <col min="14847" max="14847" width="12.6640625" style="2" customWidth="1"/>
    <col min="14848" max="14848" width="12.88671875" style="2" customWidth="1"/>
    <col min="14849" max="14849" width="12.6640625" style="2" customWidth="1"/>
    <col min="14850" max="14850" width="13.33203125" style="2" customWidth="1"/>
    <col min="14851" max="14851" width="11.109375" style="2" bestFit="1" customWidth="1"/>
    <col min="14852" max="14852" width="10.109375" style="2" bestFit="1" customWidth="1"/>
    <col min="14853" max="14853" width="11.6640625" style="2" customWidth="1"/>
    <col min="14854" max="15102" width="8.88671875" style="2"/>
    <col min="15103" max="15103" width="12.6640625" style="2" customWidth="1"/>
    <col min="15104" max="15104" width="12.88671875" style="2" customWidth="1"/>
    <col min="15105" max="15105" width="12.6640625" style="2" customWidth="1"/>
    <col min="15106" max="15106" width="13.33203125" style="2" customWidth="1"/>
    <col min="15107" max="15107" width="11.109375" style="2" bestFit="1" customWidth="1"/>
    <col min="15108" max="15108" width="10.109375" style="2" bestFit="1" customWidth="1"/>
    <col min="15109" max="15109" width="11.6640625" style="2" customWidth="1"/>
    <col min="15110" max="15358" width="8.88671875" style="2"/>
    <col min="15359" max="15359" width="12.6640625" style="2" customWidth="1"/>
    <col min="15360" max="15360" width="12.88671875" style="2" customWidth="1"/>
    <col min="15361" max="15361" width="12.6640625" style="2" customWidth="1"/>
    <col min="15362" max="15362" width="13.33203125" style="2" customWidth="1"/>
    <col min="15363" max="15363" width="11.109375" style="2" bestFit="1" customWidth="1"/>
    <col min="15364" max="15364" width="10.109375" style="2" bestFit="1" customWidth="1"/>
    <col min="15365" max="15365" width="11.6640625" style="2" customWidth="1"/>
    <col min="15366" max="15614" width="8.88671875" style="2"/>
    <col min="15615" max="15615" width="12.6640625" style="2" customWidth="1"/>
    <col min="15616" max="15616" width="12.88671875" style="2" customWidth="1"/>
    <col min="15617" max="15617" width="12.6640625" style="2" customWidth="1"/>
    <col min="15618" max="15618" width="13.33203125" style="2" customWidth="1"/>
    <col min="15619" max="15619" width="11.109375" style="2" bestFit="1" customWidth="1"/>
    <col min="15620" max="15620" width="10.109375" style="2" bestFit="1" customWidth="1"/>
    <col min="15621" max="15621" width="11.6640625" style="2" customWidth="1"/>
    <col min="15622" max="15870" width="8.88671875" style="2"/>
    <col min="15871" max="15871" width="12.6640625" style="2" customWidth="1"/>
    <col min="15872" max="15872" width="12.88671875" style="2" customWidth="1"/>
    <col min="15873" max="15873" width="12.6640625" style="2" customWidth="1"/>
    <col min="15874" max="15874" width="13.33203125" style="2" customWidth="1"/>
    <col min="15875" max="15875" width="11.109375" style="2" bestFit="1" customWidth="1"/>
    <col min="15876" max="15876" width="10.109375" style="2" bestFit="1" customWidth="1"/>
    <col min="15877" max="15877" width="11.6640625" style="2" customWidth="1"/>
    <col min="15878" max="16126" width="8.88671875" style="2"/>
    <col min="16127" max="16127" width="12.6640625" style="2" customWidth="1"/>
    <col min="16128" max="16128" width="12.88671875" style="2" customWidth="1"/>
    <col min="16129" max="16129" width="12.6640625" style="2" customWidth="1"/>
    <col min="16130" max="16130" width="13.33203125" style="2" customWidth="1"/>
    <col min="16131" max="16131" width="11.109375" style="2" bestFit="1" customWidth="1"/>
    <col min="16132" max="16132" width="10.109375" style="2" bestFit="1" customWidth="1"/>
    <col min="16133" max="16133" width="11.6640625" style="2" customWidth="1"/>
    <col min="16134" max="16384" width="8.88671875" style="2"/>
  </cols>
  <sheetData>
    <row r="1" spans="1:8">
      <c r="B1" s="487" t="s">
        <v>333</v>
      </c>
      <c r="C1" s="487"/>
      <c r="D1" s="487"/>
      <c r="E1" s="487"/>
      <c r="F1" s="487"/>
      <c r="G1" s="487"/>
      <c r="H1" s="487"/>
    </row>
    <row r="2" spans="1:8">
      <c r="B2" s="487" t="s">
        <v>334</v>
      </c>
      <c r="C2" s="487"/>
      <c r="D2" s="487"/>
      <c r="E2" s="487"/>
      <c r="F2" s="487"/>
      <c r="G2" s="487"/>
      <c r="H2" s="487"/>
    </row>
    <row r="3" spans="1:8">
      <c r="B3" s="487" t="s">
        <v>332</v>
      </c>
      <c r="C3" s="487"/>
      <c r="D3" s="487"/>
      <c r="E3" s="487"/>
      <c r="F3" s="487"/>
      <c r="G3" s="487"/>
      <c r="H3" s="487"/>
    </row>
    <row r="4" spans="1:8">
      <c r="B4" s="141"/>
      <c r="C4" s="141"/>
      <c r="D4" s="141"/>
      <c r="E4" s="141"/>
      <c r="F4" s="157"/>
      <c r="G4" s="157"/>
      <c r="H4" s="157"/>
    </row>
    <row r="5" spans="1:8">
      <c r="B5" s="487" t="s">
        <v>36</v>
      </c>
      <c r="C5" s="487"/>
      <c r="D5" s="487"/>
      <c r="E5" s="487"/>
      <c r="F5" s="487"/>
      <c r="G5" s="487"/>
      <c r="H5" s="487"/>
    </row>
    <row r="6" spans="1:8" ht="15.6" thickBot="1">
      <c r="B6" s="487"/>
      <c r="C6" s="487"/>
      <c r="D6" s="487"/>
      <c r="E6" s="487"/>
      <c r="F6" s="487"/>
      <c r="G6" s="487"/>
      <c r="H6" s="487"/>
    </row>
    <row r="7" spans="1:8" ht="18" customHeight="1">
      <c r="B7" s="142" t="s">
        <v>335</v>
      </c>
      <c r="C7" s="143" t="s">
        <v>336</v>
      </c>
      <c r="D7" s="143" t="s">
        <v>337</v>
      </c>
      <c r="E7" s="143" t="s">
        <v>337</v>
      </c>
      <c r="F7" s="158" t="s">
        <v>338</v>
      </c>
      <c r="G7" s="158" t="s">
        <v>339</v>
      </c>
      <c r="H7" s="160" t="s">
        <v>340</v>
      </c>
    </row>
    <row r="8" spans="1:8" ht="15.75" customHeight="1" thickBot="1">
      <c r="B8" s="145" t="s">
        <v>341</v>
      </c>
      <c r="C8" s="146" t="s">
        <v>342</v>
      </c>
      <c r="D8" s="146" t="s">
        <v>343</v>
      </c>
      <c r="E8" s="146" t="s">
        <v>344</v>
      </c>
      <c r="F8" s="161" t="s">
        <v>345</v>
      </c>
      <c r="G8" s="161"/>
      <c r="H8" s="163" t="s">
        <v>346</v>
      </c>
    </row>
    <row r="9" spans="1:8">
      <c r="B9" s="164" t="s">
        <v>347</v>
      </c>
      <c r="C9" s="165"/>
      <c r="D9" s="165"/>
      <c r="E9" s="165"/>
      <c r="F9" s="166"/>
      <c r="G9" s="166"/>
      <c r="H9" s="167"/>
    </row>
    <row r="10" spans="1:8" ht="18" hidden="1" customHeight="1" outlineLevel="1">
      <c r="A10" s="3" t="s">
        <v>280</v>
      </c>
      <c r="B10" s="148"/>
      <c r="C10" s="149">
        <v>0</v>
      </c>
      <c r="D10" s="149">
        <v>0</v>
      </c>
      <c r="E10" s="149">
        <v>0</v>
      </c>
      <c r="F10" s="150">
        <v>0</v>
      </c>
      <c r="G10" s="150">
        <v>0</v>
      </c>
      <c r="H10" s="151">
        <v>0</v>
      </c>
    </row>
    <row r="11" spans="1:8" ht="18" hidden="1" customHeight="1" outlineLevel="1">
      <c r="A11" s="3" t="s">
        <v>203</v>
      </c>
      <c r="B11" s="148"/>
      <c r="C11" s="149">
        <v>7</v>
      </c>
      <c r="D11" s="149">
        <v>5</v>
      </c>
      <c r="E11" s="149">
        <v>0</v>
      </c>
      <c r="F11" s="150">
        <v>-212500</v>
      </c>
      <c r="G11" s="150">
        <v>132626.25</v>
      </c>
      <c r="H11" s="151">
        <v>0</v>
      </c>
    </row>
    <row r="12" spans="1:8" ht="18" hidden="1" customHeight="1" outlineLevel="1">
      <c r="A12" s="3" t="s">
        <v>204</v>
      </c>
      <c r="B12" s="148"/>
      <c r="C12" s="149">
        <v>11</v>
      </c>
      <c r="D12" s="149">
        <v>11</v>
      </c>
      <c r="E12" s="149">
        <v>0</v>
      </c>
      <c r="F12" s="150">
        <v>8500</v>
      </c>
      <c r="G12" s="150">
        <v>14430.5</v>
      </c>
      <c r="H12" s="151">
        <v>0</v>
      </c>
    </row>
    <row r="13" spans="1:8" ht="18" hidden="1" customHeight="1" outlineLevel="1">
      <c r="A13" s="3" t="s">
        <v>267</v>
      </c>
      <c r="B13" s="148"/>
      <c r="C13" s="149">
        <v>0</v>
      </c>
      <c r="D13" s="149">
        <v>0</v>
      </c>
      <c r="E13" s="149">
        <v>0</v>
      </c>
      <c r="F13" s="150">
        <v>0</v>
      </c>
      <c r="G13" s="150">
        <v>0</v>
      </c>
      <c r="H13" s="151">
        <v>0</v>
      </c>
    </row>
    <row r="14" spans="1:8" ht="18" hidden="1" customHeight="1" outlineLevel="1">
      <c r="A14" s="3" t="s">
        <v>274</v>
      </c>
      <c r="B14" s="148"/>
      <c r="C14" s="149">
        <v>0</v>
      </c>
      <c r="D14" s="149">
        <v>0</v>
      </c>
      <c r="E14" s="149">
        <v>0</v>
      </c>
      <c r="F14" s="150">
        <v>0</v>
      </c>
      <c r="G14" s="150">
        <v>0</v>
      </c>
      <c r="H14" s="151">
        <v>0</v>
      </c>
    </row>
    <row r="15" spans="1:8" ht="18" hidden="1" customHeight="1" outlineLevel="1">
      <c r="A15" s="3" t="s">
        <v>275</v>
      </c>
      <c r="B15" s="148"/>
      <c r="C15" s="149">
        <v>0</v>
      </c>
      <c r="D15" s="149">
        <v>0</v>
      </c>
      <c r="E15" s="149">
        <v>0</v>
      </c>
      <c r="F15" s="150">
        <v>0</v>
      </c>
      <c r="G15" s="150">
        <v>0</v>
      </c>
      <c r="H15" s="151">
        <v>0</v>
      </c>
    </row>
    <row r="16" spans="1:8" ht="18" hidden="1" customHeight="1" outlineLevel="1">
      <c r="A16" s="3" t="s">
        <v>205</v>
      </c>
      <c r="B16" s="148"/>
      <c r="C16" s="149">
        <v>5</v>
      </c>
      <c r="D16" s="149">
        <v>4</v>
      </c>
      <c r="E16" s="149">
        <v>0</v>
      </c>
      <c r="F16" s="150">
        <v>1008948.16</v>
      </c>
      <c r="G16" s="150">
        <v>67088.639999999999</v>
      </c>
      <c r="H16" s="151">
        <v>0</v>
      </c>
    </row>
    <row r="17" spans="1:8" ht="18" hidden="1" customHeight="1" outlineLevel="1">
      <c r="A17" s="3" t="s">
        <v>206</v>
      </c>
      <c r="B17" s="148"/>
      <c r="C17" s="149">
        <v>1</v>
      </c>
      <c r="D17" s="149">
        <v>3</v>
      </c>
      <c r="E17" s="149">
        <v>0</v>
      </c>
      <c r="F17" s="150">
        <v>25000</v>
      </c>
      <c r="G17" s="150">
        <v>171435.6</v>
      </c>
      <c r="H17" s="151">
        <v>0</v>
      </c>
    </row>
    <row r="18" spans="1:8" ht="18" hidden="1" customHeight="1" outlineLevel="1">
      <c r="A18" s="3" t="s">
        <v>268</v>
      </c>
      <c r="B18" s="148"/>
      <c r="C18" s="149">
        <v>0</v>
      </c>
      <c r="D18" s="149">
        <v>0</v>
      </c>
      <c r="E18" s="149">
        <v>0</v>
      </c>
      <c r="F18" s="150">
        <v>0</v>
      </c>
      <c r="G18" s="150">
        <v>0</v>
      </c>
      <c r="H18" s="151">
        <v>0</v>
      </c>
    </row>
    <row r="19" spans="1:8" ht="18" hidden="1" customHeight="1" outlineLevel="1">
      <c r="A19" s="3" t="s">
        <v>207</v>
      </c>
      <c r="B19" s="148"/>
      <c r="C19" s="149">
        <v>13</v>
      </c>
      <c r="D19" s="149">
        <v>25</v>
      </c>
      <c r="E19" s="149">
        <v>0</v>
      </c>
      <c r="F19" s="150">
        <v>185557.77999999997</v>
      </c>
      <c r="G19" s="150">
        <v>71086.53</v>
      </c>
      <c r="H19" s="151">
        <v>0</v>
      </c>
    </row>
    <row r="20" spans="1:8" ht="18" hidden="1" customHeight="1" outlineLevel="1">
      <c r="A20" s="3" t="s">
        <v>270</v>
      </c>
      <c r="B20" s="148"/>
      <c r="C20" s="149">
        <v>1</v>
      </c>
      <c r="D20" s="149">
        <v>0</v>
      </c>
      <c r="E20" s="149">
        <v>0</v>
      </c>
      <c r="F20" s="150">
        <v>0</v>
      </c>
      <c r="G20" s="150">
        <v>22404</v>
      </c>
      <c r="H20" s="151">
        <v>0</v>
      </c>
    </row>
    <row r="21" spans="1:8" ht="18" hidden="1" customHeight="1" outlineLevel="1">
      <c r="A21" s="3" t="s">
        <v>208</v>
      </c>
      <c r="B21" s="148"/>
      <c r="C21" s="149">
        <v>1</v>
      </c>
      <c r="D21" s="149">
        <v>1</v>
      </c>
      <c r="E21" s="149">
        <v>0</v>
      </c>
      <c r="F21" s="150">
        <v>359308</v>
      </c>
      <c r="G21" s="150">
        <v>5000</v>
      </c>
      <c r="H21" s="151">
        <v>0</v>
      </c>
    </row>
    <row r="22" spans="1:8" ht="18" hidden="1" customHeight="1" outlineLevel="1">
      <c r="A22" s="3" t="s">
        <v>209</v>
      </c>
      <c r="B22" s="148"/>
      <c r="C22" s="149">
        <v>0</v>
      </c>
      <c r="D22" s="149">
        <v>0</v>
      </c>
      <c r="E22" s="149">
        <v>0</v>
      </c>
      <c r="F22" s="150">
        <v>0</v>
      </c>
      <c r="G22" s="150">
        <v>6692</v>
      </c>
      <c r="H22" s="151">
        <v>0</v>
      </c>
    </row>
    <row r="23" spans="1:8" ht="18" hidden="1" customHeight="1" outlineLevel="1">
      <c r="A23" s="3" t="s">
        <v>454</v>
      </c>
      <c r="B23" s="148"/>
      <c r="C23" s="149">
        <v>0</v>
      </c>
      <c r="D23" s="149">
        <v>0</v>
      </c>
      <c r="E23" s="149">
        <v>0</v>
      </c>
      <c r="F23" s="150">
        <v>0</v>
      </c>
      <c r="G23" s="150">
        <v>0</v>
      </c>
      <c r="H23" s="151">
        <v>0</v>
      </c>
    </row>
    <row r="24" spans="1:8" ht="18" hidden="1" customHeight="1" outlineLevel="1">
      <c r="A24" s="3" t="s">
        <v>211</v>
      </c>
      <c r="B24" s="148"/>
      <c r="C24" s="149">
        <v>0</v>
      </c>
      <c r="D24" s="149">
        <v>0</v>
      </c>
      <c r="E24" s="149">
        <v>0</v>
      </c>
      <c r="F24" s="150">
        <v>0</v>
      </c>
      <c r="G24" s="150">
        <v>0</v>
      </c>
      <c r="H24" s="151">
        <v>0</v>
      </c>
    </row>
    <row r="25" spans="1:8" ht="18" hidden="1" customHeight="1" outlineLevel="1">
      <c r="A25" s="3" t="s">
        <v>212</v>
      </c>
      <c r="B25" s="148"/>
      <c r="C25" s="149">
        <v>1</v>
      </c>
      <c r="D25" s="149">
        <v>1</v>
      </c>
      <c r="E25" s="149">
        <v>0</v>
      </c>
      <c r="F25" s="150">
        <v>0</v>
      </c>
      <c r="G25" s="150">
        <v>3017</v>
      </c>
      <c r="H25" s="151">
        <v>0</v>
      </c>
    </row>
    <row r="26" spans="1:8" ht="18" hidden="1" customHeight="1" outlineLevel="1">
      <c r="A26" s="3" t="s">
        <v>213</v>
      </c>
      <c r="B26" s="148"/>
      <c r="C26" s="149">
        <v>1</v>
      </c>
      <c r="D26" s="149">
        <v>4</v>
      </c>
      <c r="E26" s="149">
        <v>0</v>
      </c>
      <c r="F26" s="150">
        <v>4367</v>
      </c>
      <c r="G26" s="150">
        <v>250185</v>
      </c>
      <c r="H26" s="151">
        <v>0</v>
      </c>
    </row>
    <row r="27" spans="1:8" ht="18" hidden="1" customHeight="1" outlineLevel="1">
      <c r="A27" s="3" t="s">
        <v>214</v>
      </c>
      <c r="B27" s="148"/>
      <c r="C27" s="149">
        <v>0</v>
      </c>
      <c r="D27" s="149">
        <v>0</v>
      </c>
      <c r="E27" s="149">
        <v>0</v>
      </c>
      <c r="F27" s="150">
        <v>0</v>
      </c>
      <c r="G27" s="150">
        <v>0</v>
      </c>
      <c r="H27" s="151">
        <v>0</v>
      </c>
    </row>
    <row r="28" spans="1:8" ht="18" hidden="1" customHeight="1" outlineLevel="1">
      <c r="A28" s="3" t="s">
        <v>269</v>
      </c>
      <c r="B28" s="148"/>
      <c r="C28" s="149">
        <v>0</v>
      </c>
      <c r="D28" s="149">
        <v>0</v>
      </c>
      <c r="E28" s="149">
        <v>0</v>
      </c>
      <c r="F28" s="150">
        <v>0</v>
      </c>
      <c r="G28" s="150">
        <v>0</v>
      </c>
      <c r="H28" s="151">
        <v>0</v>
      </c>
    </row>
    <row r="29" spans="1:8" ht="18" hidden="1" customHeight="1" outlineLevel="1">
      <c r="A29" s="3" t="s">
        <v>455</v>
      </c>
      <c r="B29" s="148"/>
      <c r="C29" s="149">
        <v>0</v>
      </c>
      <c r="D29" s="149">
        <v>0</v>
      </c>
      <c r="E29" s="149">
        <v>0</v>
      </c>
      <c r="F29" s="150">
        <v>0</v>
      </c>
      <c r="G29" s="150">
        <v>0</v>
      </c>
      <c r="H29" s="151">
        <v>0</v>
      </c>
    </row>
    <row r="30" spans="1:8" ht="18" hidden="1" customHeight="1" outlineLevel="1">
      <c r="A30" s="3" t="s">
        <v>217</v>
      </c>
      <c r="B30" s="148"/>
      <c r="C30" s="149">
        <v>6</v>
      </c>
      <c r="D30" s="149">
        <v>2</v>
      </c>
      <c r="E30" s="149">
        <v>0</v>
      </c>
      <c r="F30" s="150">
        <v>166794</v>
      </c>
      <c r="G30" s="150">
        <v>145597</v>
      </c>
      <c r="H30" s="151">
        <v>3000</v>
      </c>
    </row>
    <row r="31" spans="1:8" ht="18" hidden="1" customHeight="1" outlineLevel="1">
      <c r="A31" s="3" t="s">
        <v>218</v>
      </c>
      <c r="B31" s="148"/>
      <c r="C31" s="149">
        <v>8</v>
      </c>
      <c r="D31" s="149">
        <v>9</v>
      </c>
      <c r="E31" s="149">
        <v>2</v>
      </c>
      <c r="F31" s="150">
        <v>0</v>
      </c>
      <c r="G31" s="150">
        <v>-13929.18</v>
      </c>
      <c r="H31" s="151">
        <v>0</v>
      </c>
    </row>
    <row r="32" spans="1:8" ht="18" hidden="1" customHeight="1" outlineLevel="1">
      <c r="A32" s="3" t="s">
        <v>219</v>
      </c>
      <c r="B32" s="148"/>
      <c r="C32" s="149">
        <v>0</v>
      </c>
      <c r="D32" s="149">
        <v>0</v>
      </c>
      <c r="E32" s="149">
        <v>0</v>
      </c>
      <c r="F32" s="150">
        <v>0</v>
      </c>
      <c r="G32" s="150">
        <v>0</v>
      </c>
      <c r="H32" s="151">
        <v>0</v>
      </c>
    </row>
    <row r="33" spans="1:8" ht="18" hidden="1" customHeight="1" outlineLevel="1">
      <c r="A33" s="3" t="s">
        <v>220</v>
      </c>
      <c r="B33" s="148"/>
      <c r="C33" s="149">
        <v>4</v>
      </c>
      <c r="D33" s="149">
        <v>2</v>
      </c>
      <c r="E33" s="149">
        <v>2</v>
      </c>
      <c r="F33" s="150">
        <v>2199</v>
      </c>
      <c r="G33" s="150">
        <v>4143</v>
      </c>
      <c r="H33" s="151">
        <v>0</v>
      </c>
    </row>
    <row r="34" spans="1:8" ht="18" customHeight="1" collapsed="1">
      <c r="A34" s="3"/>
      <c r="B34" s="148" t="s">
        <v>351</v>
      </c>
      <c r="C34" s="152">
        <f t="shared" ref="C34:H34" si="0">SUM(C10:C33)</f>
        <v>59</v>
      </c>
      <c r="D34" s="152">
        <f t="shared" si="0"/>
        <v>67</v>
      </c>
      <c r="E34" s="152">
        <f t="shared" si="0"/>
        <v>4</v>
      </c>
      <c r="F34" s="153">
        <f t="shared" si="0"/>
        <v>1548173.94</v>
      </c>
      <c r="G34" s="153">
        <f t="shared" si="0"/>
        <v>879776.34</v>
      </c>
      <c r="H34" s="154">
        <f t="shared" si="0"/>
        <v>3000</v>
      </c>
    </row>
    <row r="35" spans="1:8" ht="18" hidden="1" customHeight="1" outlineLevel="1">
      <c r="A35" s="3" t="s">
        <v>280</v>
      </c>
      <c r="B35" s="148"/>
      <c r="C35" s="149">
        <v>0</v>
      </c>
      <c r="D35" s="149">
        <v>0</v>
      </c>
      <c r="E35" s="149">
        <v>0</v>
      </c>
      <c r="F35" s="150">
        <v>0</v>
      </c>
      <c r="G35" s="150">
        <v>0</v>
      </c>
      <c r="H35" s="151">
        <v>0</v>
      </c>
    </row>
    <row r="36" spans="1:8" ht="18" hidden="1" customHeight="1" outlineLevel="1">
      <c r="A36" s="3" t="s">
        <v>203</v>
      </c>
      <c r="B36" s="148"/>
      <c r="C36" s="149">
        <v>2</v>
      </c>
      <c r="D36" s="149">
        <v>6</v>
      </c>
      <c r="E36" s="149">
        <v>0</v>
      </c>
      <c r="F36" s="150">
        <v>119791</v>
      </c>
      <c r="G36" s="150">
        <v>33926.080000000002</v>
      </c>
      <c r="H36" s="151">
        <v>0</v>
      </c>
    </row>
    <row r="37" spans="1:8" ht="18" hidden="1" customHeight="1" outlineLevel="1">
      <c r="A37" s="3" t="s">
        <v>204</v>
      </c>
      <c r="B37" s="148"/>
      <c r="C37" s="149">
        <v>6</v>
      </c>
      <c r="D37" s="149">
        <v>6</v>
      </c>
      <c r="E37" s="149">
        <v>0</v>
      </c>
      <c r="F37" s="150">
        <v>10000</v>
      </c>
      <c r="G37" s="150">
        <v>3011.96</v>
      </c>
      <c r="H37" s="151">
        <v>0</v>
      </c>
    </row>
    <row r="38" spans="1:8" ht="18" hidden="1" customHeight="1" outlineLevel="1">
      <c r="A38" s="3" t="s">
        <v>267</v>
      </c>
      <c r="B38" s="148"/>
      <c r="C38" s="149">
        <v>0</v>
      </c>
      <c r="D38" s="149">
        <v>0</v>
      </c>
      <c r="E38" s="149">
        <v>0</v>
      </c>
      <c r="F38" s="150">
        <v>0</v>
      </c>
      <c r="G38" s="150">
        <v>0</v>
      </c>
      <c r="H38" s="151">
        <v>0</v>
      </c>
    </row>
    <row r="39" spans="1:8" ht="18" hidden="1" customHeight="1" outlineLevel="1">
      <c r="A39" s="3" t="s">
        <v>274</v>
      </c>
      <c r="B39" s="148"/>
      <c r="C39" s="149">
        <v>0</v>
      </c>
      <c r="D39" s="149">
        <v>0</v>
      </c>
      <c r="E39" s="149">
        <v>0</v>
      </c>
      <c r="F39" s="150">
        <v>0</v>
      </c>
      <c r="G39" s="150">
        <v>0</v>
      </c>
      <c r="H39" s="151">
        <v>0</v>
      </c>
    </row>
    <row r="40" spans="1:8" ht="18" hidden="1" customHeight="1" outlineLevel="1">
      <c r="A40" s="3" t="s">
        <v>275</v>
      </c>
      <c r="B40" s="148"/>
      <c r="C40" s="149">
        <v>0</v>
      </c>
      <c r="D40" s="149">
        <v>0</v>
      </c>
      <c r="E40" s="149">
        <v>0</v>
      </c>
      <c r="F40" s="150">
        <v>0</v>
      </c>
      <c r="G40" s="150">
        <v>0</v>
      </c>
      <c r="H40" s="151">
        <v>0</v>
      </c>
    </row>
    <row r="41" spans="1:8" ht="18" hidden="1" customHeight="1" outlineLevel="1">
      <c r="A41" s="3" t="s">
        <v>205</v>
      </c>
      <c r="B41" s="148"/>
      <c r="C41" s="149">
        <v>3</v>
      </c>
      <c r="D41" s="149">
        <v>5</v>
      </c>
      <c r="E41" s="149">
        <v>0</v>
      </c>
      <c r="F41" s="150">
        <v>105000</v>
      </c>
      <c r="G41" s="150">
        <v>63050.63</v>
      </c>
      <c r="H41" s="151">
        <v>0</v>
      </c>
    </row>
    <row r="42" spans="1:8" ht="18" hidden="1" customHeight="1" outlineLevel="1">
      <c r="A42" s="3" t="s">
        <v>206</v>
      </c>
      <c r="B42" s="148"/>
      <c r="C42" s="149">
        <v>0</v>
      </c>
      <c r="D42" s="149">
        <v>3</v>
      </c>
      <c r="E42" s="149">
        <v>0</v>
      </c>
      <c r="F42" s="150">
        <v>4933.04</v>
      </c>
      <c r="G42" s="150">
        <v>50396.480000000003</v>
      </c>
      <c r="H42" s="151">
        <v>0</v>
      </c>
    </row>
    <row r="43" spans="1:8" ht="18" hidden="1" customHeight="1" outlineLevel="1">
      <c r="A43" s="3" t="s">
        <v>268</v>
      </c>
      <c r="B43" s="148"/>
      <c r="C43" s="149">
        <v>0</v>
      </c>
      <c r="D43" s="149">
        <v>0</v>
      </c>
      <c r="E43" s="149">
        <v>0</v>
      </c>
      <c r="F43" s="150">
        <v>0</v>
      </c>
      <c r="G43" s="150">
        <v>0</v>
      </c>
      <c r="H43" s="151">
        <v>0</v>
      </c>
    </row>
    <row r="44" spans="1:8" ht="18" hidden="1" customHeight="1" outlineLevel="1">
      <c r="A44" s="3" t="s">
        <v>207</v>
      </c>
      <c r="B44" s="148"/>
      <c r="C44" s="149">
        <v>7</v>
      </c>
      <c r="D44" s="149">
        <v>15</v>
      </c>
      <c r="E44" s="149">
        <v>0</v>
      </c>
      <c r="F44" s="150">
        <v>-78875.75</v>
      </c>
      <c r="G44" s="150">
        <v>231058.38</v>
      </c>
      <c r="H44" s="151">
        <v>0</v>
      </c>
    </row>
    <row r="45" spans="1:8" ht="18" hidden="1" customHeight="1" outlineLevel="1">
      <c r="A45" s="3" t="s">
        <v>270</v>
      </c>
      <c r="B45" s="148"/>
      <c r="C45" s="149">
        <v>0</v>
      </c>
      <c r="D45" s="149">
        <v>0</v>
      </c>
      <c r="E45" s="149">
        <v>0</v>
      </c>
      <c r="F45" s="150">
        <v>0</v>
      </c>
      <c r="G45" s="150">
        <v>0</v>
      </c>
      <c r="H45" s="151">
        <v>0</v>
      </c>
    </row>
    <row r="46" spans="1:8" ht="18" hidden="1" customHeight="1" outlineLevel="1">
      <c r="A46" s="3" t="s">
        <v>208</v>
      </c>
      <c r="B46" s="148"/>
      <c r="C46" s="149">
        <v>3</v>
      </c>
      <c r="D46" s="149">
        <v>0</v>
      </c>
      <c r="E46" s="149">
        <v>0</v>
      </c>
      <c r="F46" s="150">
        <v>0</v>
      </c>
      <c r="G46" s="150">
        <v>137500</v>
      </c>
      <c r="H46" s="151">
        <v>0</v>
      </c>
    </row>
    <row r="47" spans="1:8" ht="18" hidden="1" customHeight="1" outlineLevel="1">
      <c r="A47" s="3" t="s">
        <v>209</v>
      </c>
      <c r="B47" s="148"/>
      <c r="C47" s="149">
        <v>0</v>
      </c>
      <c r="D47" s="149">
        <v>0</v>
      </c>
      <c r="E47" s="149">
        <v>0</v>
      </c>
      <c r="F47" s="150">
        <v>-25000</v>
      </c>
      <c r="G47" s="150">
        <v>25688</v>
      </c>
      <c r="H47" s="151">
        <v>0</v>
      </c>
    </row>
    <row r="48" spans="1:8" ht="18" hidden="1" customHeight="1" outlineLevel="1">
      <c r="A48" s="3" t="s">
        <v>454</v>
      </c>
      <c r="B48" s="148"/>
      <c r="C48" s="149">
        <v>0</v>
      </c>
      <c r="D48" s="149">
        <v>0</v>
      </c>
      <c r="E48" s="149">
        <v>0</v>
      </c>
      <c r="F48" s="150">
        <v>0</v>
      </c>
      <c r="G48" s="150">
        <v>0</v>
      </c>
      <c r="H48" s="151">
        <v>0</v>
      </c>
    </row>
    <row r="49" spans="1:8" ht="18" hidden="1" customHeight="1" outlineLevel="1">
      <c r="A49" s="3" t="s">
        <v>211</v>
      </c>
      <c r="B49" s="148"/>
      <c r="C49" s="149">
        <v>0</v>
      </c>
      <c r="D49" s="149">
        <v>0</v>
      </c>
      <c r="E49" s="149">
        <v>0</v>
      </c>
      <c r="F49" s="150">
        <v>0</v>
      </c>
      <c r="G49" s="150">
        <v>0</v>
      </c>
      <c r="H49" s="151">
        <v>0</v>
      </c>
    </row>
    <row r="50" spans="1:8" ht="18" hidden="1" customHeight="1" outlineLevel="1">
      <c r="A50" s="3" t="s">
        <v>212</v>
      </c>
      <c r="B50" s="148"/>
      <c r="C50" s="149">
        <v>1</v>
      </c>
      <c r="D50" s="149">
        <v>1</v>
      </c>
      <c r="E50" s="149">
        <v>0</v>
      </c>
      <c r="F50" s="150">
        <v>15000</v>
      </c>
      <c r="G50" s="150">
        <v>4000.0000000000014</v>
      </c>
      <c r="H50" s="151">
        <v>0</v>
      </c>
    </row>
    <row r="51" spans="1:8" ht="18" hidden="1" customHeight="1" outlineLevel="1">
      <c r="A51" s="3" t="s">
        <v>213</v>
      </c>
      <c r="B51" s="148"/>
      <c r="C51" s="149">
        <v>1</v>
      </c>
      <c r="D51" s="149">
        <v>0</v>
      </c>
      <c r="E51" s="149">
        <v>0</v>
      </c>
      <c r="F51" s="150">
        <v>0</v>
      </c>
      <c r="G51" s="150">
        <v>0</v>
      </c>
      <c r="H51" s="151">
        <v>0</v>
      </c>
    </row>
    <row r="52" spans="1:8" ht="18" hidden="1" customHeight="1" outlineLevel="1">
      <c r="A52" s="3" t="s">
        <v>214</v>
      </c>
      <c r="B52" s="148"/>
      <c r="C52" s="149">
        <v>0</v>
      </c>
      <c r="D52" s="149">
        <v>0</v>
      </c>
      <c r="E52" s="149">
        <v>0</v>
      </c>
      <c r="F52" s="150">
        <v>0</v>
      </c>
      <c r="G52" s="150">
        <v>0</v>
      </c>
      <c r="H52" s="151">
        <v>0</v>
      </c>
    </row>
    <row r="53" spans="1:8" ht="18" hidden="1" customHeight="1" outlineLevel="1">
      <c r="A53" s="3" t="s">
        <v>269</v>
      </c>
      <c r="B53" s="148"/>
      <c r="C53" s="149"/>
      <c r="D53" s="149"/>
      <c r="E53" s="149"/>
      <c r="F53" s="150"/>
      <c r="G53" s="150"/>
      <c r="H53" s="151"/>
    </row>
    <row r="54" spans="1:8" ht="18" hidden="1" customHeight="1" outlineLevel="1">
      <c r="A54" s="3" t="s">
        <v>455</v>
      </c>
      <c r="B54" s="148"/>
      <c r="C54" s="149">
        <v>0</v>
      </c>
      <c r="D54" s="149">
        <v>0</v>
      </c>
      <c r="E54" s="149">
        <v>0</v>
      </c>
      <c r="F54" s="150">
        <v>0</v>
      </c>
      <c r="G54" s="150">
        <v>0</v>
      </c>
      <c r="H54" s="151">
        <v>0</v>
      </c>
    </row>
    <row r="55" spans="1:8" ht="18" hidden="1" customHeight="1" outlineLevel="1">
      <c r="A55" s="3" t="s">
        <v>217</v>
      </c>
      <c r="B55" s="148"/>
      <c r="C55" s="149">
        <v>2</v>
      </c>
      <c r="D55" s="149">
        <v>0</v>
      </c>
      <c r="E55" s="149">
        <v>0</v>
      </c>
      <c r="F55" s="150">
        <v>100000</v>
      </c>
      <c r="G55" s="150">
        <v>39182</v>
      </c>
      <c r="H55" s="151">
        <v>0</v>
      </c>
    </row>
    <row r="56" spans="1:8" ht="18" hidden="1" customHeight="1" outlineLevel="1">
      <c r="A56" s="3" t="s">
        <v>218</v>
      </c>
      <c r="B56" s="148"/>
      <c r="C56" s="149">
        <v>7</v>
      </c>
      <c r="D56" s="149">
        <v>8</v>
      </c>
      <c r="E56" s="149">
        <v>0</v>
      </c>
      <c r="F56" s="150">
        <v>160000</v>
      </c>
      <c r="G56" s="150">
        <v>4384.04</v>
      </c>
      <c r="H56" s="151">
        <v>0</v>
      </c>
    </row>
    <row r="57" spans="1:8" ht="18" hidden="1" customHeight="1" outlineLevel="1">
      <c r="A57" s="3" t="s">
        <v>219</v>
      </c>
      <c r="B57" s="148"/>
      <c r="C57" s="149">
        <v>1</v>
      </c>
      <c r="D57" s="149">
        <v>0</v>
      </c>
      <c r="E57" s="149">
        <v>0</v>
      </c>
      <c r="F57" s="150">
        <v>0</v>
      </c>
      <c r="G57" s="150">
        <v>0</v>
      </c>
      <c r="H57" s="151">
        <v>0</v>
      </c>
    </row>
    <row r="58" spans="1:8" ht="18" hidden="1" customHeight="1" outlineLevel="1">
      <c r="A58" s="3" t="s">
        <v>220</v>
      </c>
      <c r="B58" s="148"/>
      <c r="C58" s="149">
        <v>0</v>
      </c>
      <c r="D58" s="149">
        <v>0</v>
      </c>
      <c r="E58" s="149">
        <v>0</v>
      </c>
      <c r="F58" s="150">
        <v>0</v>
      </c>
      <c r="G58" s="150">
        <v>0</v>
      </c>
      <c r="H58" s="151">
        <v>0</v>
      </c>
    </row>
    <row r="59" spans="1:8" ht="18" customHeight="1" collapsed="1">
      <c r="A59" s="3"/>
      <c r="B59" s="148" t="s">
        <v>352</v>
      </c>
      <c r="C59" s="152">
        <f t="shared" ref="C59:H59" si="1">SUM(C35:C58)</f>
        <v>33</v>
      </c>
      <c r="D59" s="152">
        <f t="shared" si="1"/>
        <v>44</v>
      </c>
      <c r="E59" s="152">
        <f t="shared" si="1"/>
        <v>0</v>
      </c>
      <c r="F59" s="153">
        <f t="shared" si="1"/>
        <v>410848.29000000004</v>
      </c>
      <c r="G59" s="153">
        <f t="shared" si="1"/>
        <v>592197.57000000007</v>
      </c>
      <c r="H59" s="154">
        <f t="shared" si="1"/>
        <v>0</v>
      </c>
    </row>
    <row r="60" spans="1:8" ht="18" hidden="1" customHeight="1" outlineLevel="1">
      <c r="A60" s="3" t="s">
        <v>280</v>
      </c>
      <c r="B60" s="148"/>
      <c r="C60" s="149">
        <v>0</v>
      </c>
      <c r="D60" s="149">
        <v>0</v>
      </c>
      <c r="E60" s="149">
        <v>0</v>
      </c>
      <c r="F60" s="150">
        <v>0</v>
      </c>
      <c r="G60" s="150">
        <v>0</v>
      </c>
      <c r="H60" s="151">
        <v>0</v>
      </c>
    </row>
    <row r="61" spans="1:8" ht="18" hidden="1" customHeight="1" outlineLevel="1">
      <c r="A61" s="3" t="s">
        <v>203</v>
      </c>
      <c r="B61" s="148"/>
      <c r="C61" s="149">
        <v>5</v>
      </c>
      <c r="D61" s="149">
        <v>4</v>
      </c>
      <c r="E61" s="149">
        <v>0</v>
      </c>
      <c r="F61" s="150">
        <v>81786.66</v>
      </c>
      <c r="G61" s="150">
        <v>-7271.5</v>
      </c>
      <c r="H61" s="151">
        <v>0</v>
      </c>
    </row>
    <row r="62" spans="1:8" ht="18" hidden="1" customHeight="1" outlineLevel="1">
      <c r="A62" s="3" t="s">
        <v>204</v>
      </c>
      <c r="B62" s="148"/>
      <c r="C62" s="149">
        <v>62</v>
      </c>
      <c r="D62" s="149">
        <v>62</v>
      </c>
      <c r="E62" s="149">
        <v>0</v>
      </c>
      <c r="F62" s="150">
        <v>14700</v>
      </c>
      <c r="G62" s="150">
        <v>7589.3099999999995</v>
      </c>
      <c r="H62" s="151">
        <v>0</v>
      </c>
    </row>
    <row r="63" spans="1:8" ht="18" hidden="1" customHeight="1" outlineLevel="1">
      <c r="A63" s="3" t="s">
        <v>267</v>
      </c>
      <c r="B63" s="148"/>
      <c r="C63" s="149">
        <v>0</v>
      </c>
      <c r="D63" s="149">
        <v>0</v>
      </c>
      <c r="E63" s="149">
        <v>0</v>
      </c>
      <c r="F63" s="150">
        <v>0</v>
      </c>
      <c r="G63" s="150">
        <v>0</v>
      </c>
      <c r="H63" s="151">
        <v>0</v>
      </c>
    </row>
    <row r="64" spans="1:8" ht="18" hidden="1" customHeight="1" outlineLevel="1">
      <c r="A64" s="3" t="s">
        <v>274</v>
      </c>
      <c r="B64" s="148"/>
      <c r="C64" s="149">
        <v>0</v>
      </c>
      <c r="D64" s="149">
        <v>0</v>
      </c>
      <c r="E64" s="149">
        <v>0</v>
      </c>
      <c r="F64" s="150">
        <v>0</v>
      </c>
      <c r="G64" s="150">
        <v>0</v>
      </c>
      <c r="H64" s="151">
        <v>0</v>
      </c>
    </row>
    <row r="65" spans="1:8" ht="18" hidden="1" customHeight="1" outlineLevel="1">
      <c r="A65" s="3" t="s">
        <v>275</v>
      </c>
      <c r="B65" s="148"/>
      <c r="C65" s="149">
        <v>0</v>
      </c>
      <c r="D65" s="149">
        <v>0</v>
      </c>
      <c r="E65" s="149">
        <v>0</v>
      </c>
      <c r="F65" s="150">
        <v>0</v>
      </c>
      <c r="G65" s="150">
        <v>0</v>
      </c>
      <c r="H65" s="151">
        <v>0</v>
      </c>
    </row>
    <row r="66" spans="1:8" ht="18" hidden="1" customHeight="1" outlineLevel="1">
      <c r="A66" s="3" t="s">
        <v>205</v>
      </c>
      <c r="B66" s="148"/>
      <c r="C66" s="149">
        <v>8</v>
      </c>
      <c r="D66" s="149">
        <v>8</v>
      </c>
      <c r="E66" s="149">
        <v>0</v>
      </c>
      <c r="F66" s="150">
        <v>5000</v>
      </c>
      <c r="G66" s="150">
        <v>929513.29</v>
      </c>
      <c r="H66" s="151">
        <v>0</v>
      </c>
    </row>
    <row r="67" spans="1:8" ht="18" hidden="1" customHeight="1" outlineLevel="1">
      <c r="A67" s="3" t="s">
        <v>206</v>
      </c>
      <c r="B67" s="148"/>
      <c r="C67" s="149">
        <v>5</v>
      </c>
      <c r="D67" s="149">
        <v>6</v>
      </c>
      <c r="E67" s="149">
        <v>0</v>
      </c>
      <c r="F67" s="150">
        <v>15000</v>
      </c>
      <c r="G67" s="150">
        <v>144338.04</v>
      </c>
      <c r="H67" s="151">
        <v>0</v>
      </c>
    </row>
    <row r="68" spans="1:8" ht="18" hidden="1" customHeight="1" outlineLevel="1">
      <c r="A68" s="3" t="s">
        <v>268</v>
      </c>
      <c r="B68" s="148"/>
      <c r="C68" s="149">
        <v>0</v>
      </c>
      <c r="D68" s="149">
        <v>0</v>
      </c>
      <c r="E68" s="149">
        <v>0</v>
      </c>
      <c r="F68" s="150">
        <v>0</v>
      </c>
      <c r="G68" s="150">
        <v>0</v>
      </c>
      <c r="H68" s="151">
        <v>0</v>
      </c>
    </row>
    <row r="69" spans="1:8" ht="18" hidden="1" customHeight="1" outlineLevel="1">
      <c r="A69" s="3" t="s">
        <v>207</v>
      </c>
      <c r="B69" s="148"/>
      <c r="C69" s="149">
        <v>16</v>
      </c>
      <c r="D69" s="149">
        <v>18</v>
      </c>
      <c r="E69" s="149">
        <v>0</v>
      </c>
      <c r="F69" s="150">
        <v>275218.96000000002</v>
      </c>
      <c r="G69" s="150">
        <v>286476.08</v>
      </c>
      <c r="H69" s="151">
        <v>0</v>
      </c>
    </row>
    <row r="70" spans="1:8" ht="18" hidden="1" customHeight="1" outlineLevel="1">
      <c r="A70" s="3" t="s">
        <v>270</v>
      </c>
      <c r="B70" s="148"/>
      <c r="C70" s="149">
        <v>0</v>
      </c>
      <c r="D70" s="149">
        <v>0</v>
      </c>
      <c r="E70" s="149">
        <v>0</v>
      </c>
      <c r="F70" s="150">
        <v>0</v>
      </c>
      <c r="G70" s="150">
        <v>0</v>
      </c>
      <c r="H70" s="151">
        <v>0</v>
      </c>
    </row>
    <row r="71" spans="1:8" ht="18" hidden="1" customHeight="1" outlineLevel="1">
      <c r="A71" s="3" t="s">
        <v>208</v>
      </c>
      <c r="B71" s="148"/>
      <c r="C71" s="149">
        <v>3</v>
      </c>
      <c r="D71" s="149">
        <v>1</v>
      </c>
      <c r="E71" s="149">
        <v>0</v>
      </c>
      <c r="F71" s="150">
        <v>1500</v>
      </c>
      <c r="G71" s="150">
        <v>24529.88</v>
      </c>
      <c r="H71" s="151">
        <v>0</v>
      </c>
    </row>
    <row r="72" spans="1:8" ht="18" hidden="1" customHeight="1" outlineLevel="1">
      <c r="A72" s="3" t="s">
        <v>209</v>
      </c>
      <c r="B72" s="148"/>
      <c r="C72" s="149">
        <v>1</v>
      </c>
      <c r="D72" s="149">
        <v>1</v>
      </c>
      <c r="E72" s="149">
        <v>0</v>
      </c>
      <c r="F72" s="150">
        <v>3106</v>
      </c>
      <c r="G72" s="150">
        <v>0</v>
      </c>
      <c r="H72" s="151">
        <v>0</v>
      </c>
    </row>
    <row r="73" spans="1:8" ht="18" hidden="1" customHeight="1" outlineLevel="1">
      <c r="A73" s="3" t="s">
        <v>454</v>
      </c>
      <c r="B73" s="148"/>
      <c r="C73" s="149">
        <v>0</v>
      </c>
      <c r="D73" s="149">
        <v>0</v>
      </c>
      <c r="E73" s="149">
        <v>0</v>
      </c>
      <c r="F73" s="150">
        <v>0</v>
      </c>
      <c r="G73" s="150">
        <v>0</v>
      </c>
      <c r="H73" s="151">
        <v>0</v>
      </c>
    </row>
    <row r="74" spans="1:8" ht="18" hidden="1" customHeight="1" outlineLevel="1">
      <c r="A74" s="3" t="s">
        <v>211</v>
      </c>
      <c r="B74" s="148"/>
      <c r="C74" s="149">
        <v>0</v>
      </c>
      <c r="D74" s="149">
        <v>0</v>
      </c>
      <c r="E74" s="149">
        <v>0</v>
      </c>
      <c r="F74" s="150">
        <v>0</v>
      </c>
      <c r="G74" s="150">
        <v>0</v>
      </c>
      <c r="H74" s="151">
        <v>0</v>
      </c>
    </row>
    <row r="75" spans="1:8" ht="18" hidden="1" customHeight="1" outlineLevel="1">
      <c r="A75" s="3" t="s">
        <v>212</v>
      </c>
      <c r="B75" s="148"/>
      <c r="C75" s="149">
        <v>0</v>
      </c>
      <c r="D75" s="149">
        <v>0</v>
      </c>
      <c r="E75" s="149">
        <v>0</v>
      </c>
      <c r="F75" s="150">
        <v>0</v>
      </c>
      <c r="G75" s="150">
        <v>0</v>
      </c>
      <c r="H75" s="151">
        <v>0</v>
      </c>
    </row>
    <row r="76" spans="1:8" ht="18" hidden="1" customHeight="1" outlineLevel="1">
      <c r="A76" s="3" t="s">
        <v>213</v>
      </c>
      <c r="B76" s="148"/>
      <c r="C76" s="149">
        <v>3</v>
      </c>
      <c r="D76" s="149">
        <v>3</v>
      </c>
      <c r="E76" s="149">
        <v>0</v>
      </c>
      <c r="F76" s="150">
        <v>0</v>
      </c>
      <c r="G76" s="150">
        <v>42500</v>
      </c>
      <c r="H76" s="151">
        <v>0</v>
      </c>
    </row>
    <row r="77" spans="1:8" ht="18" hidden="1" customHeight="1" outlineLevel="1">
      <c r="A77" s="3" t="s">
        <v>214</v>
      </c>
      <c r="B77" s="148"/>
      <c r="C77" s="149">
        <v>0</v>
      </c>
      <c r="D77" s="149">
        <v>0</v>
      </c>
      <c r="E77" s="149">
        <v>0</v>
      </c>
      <c r="F77" s="150">
        <v>0</v>
      </c>
      <c r="G77" s="150">
        <v>0</v>
      </c>
      <c r="H77" s="151">
        <v>0</v>
      </c>
    </row>
    <row r="78" spans="1:8" ht="18" hidden="1" customHeight="1" outlineLevel="1">
      <c r="A78" s="3" t="s">
        <v>269</v>
      </c>
      <c r="B78" s="148"/>
      <c r="C78" s="149">
        <v>0</v>
      </c>
      <c r="D78" s="149">
        <v>0</v>
      </c>
      <c r="E78" s="149">
        <v>0</v>
      </c>
      <c r="F78" s="150">
        <v>0</v>
      </c>
      <c r="G78" s="150">
        <v>0</v>
      </c>
      <c r="H78" s="151">
        <v>0</v>
      </c>
    </row>
    <row r="79" spans="1:8" ht="18" hidden="1" customHeight="1" outlineLevel="1">
      <c r="A79" s="3" t="s">
        <v>455</v>
      </c>
      <c r="B79" s="148"/>
      <c r="C79" s="149">
        <v>0</v>
      </c>
      <c r="D79" s="149">
        <v>0</v>
      </c>
      <c r="E79" s="149">
        <v>0</v>
      </c>
      <c r="F79" s="150">
        <v>0</v>
      </c>
      <c r="G79" s="150">
        <v>0</v>
      </c>
      <c r="H79" s="151">
        <v>0</v>
      </c>
    </row>
    <row r="80" spans="1:8" ht="18" hidden="1" customHeight="1" outlineLevel="1">
      <c r="A80" s="3" t="s">
        <v>217</v>
      </c>
      <c r="B80" s="148"/>
      <c r="C80" s="149">
        <v>2</v>
      </c>
      <c r="D80" s="149">
        <v>1</v>
      </c>
      <c r="E80" s="149">
        <v>0</v>
      </c>
      <c r="F80" s="150">
        <v>40349</v>
      </c>
      <c r="G80" s="150">
        <v>27590</v>
      </c>
      <c r="H80" s="151">
        <v>1000</v>
      </c>
    </row>
    <row r="81" spans="1:8" ht="18" hidden="1" customHeight="1" outlineLevel="1">
      <c r="A81" s="3" t="s">
        <v>218</v>
      </c>
      <c r="B81" s="148"/>
      <c r="C81" s="149">
        <v>17</v>
      </c>
      <c r="D81" s="149">
        <v>3</v>
      </c>
      <c r="E81" s="149">
        <v>1</v>
      </c>
      <c r="F81" s="150">
        <v>42000</v>
      </c>
      <c r="G81" s="150">
        <v>0</v>
      </c>
      <c r="H81" s="151">
        <v>0</v>
      </c>
    </row>
    <row r="82" spans="1:8" ht="18" hidden="1" customHeight="1" outlineLevel="1">
      <c r="A82" s="3" t="s">
        <v>219</v>
      </c>
      <c r="B82" s="148"/>
      <c r="C82" s="149">
        <v>0</v>
      </c>
      <c r="D82" s="149">
        <v>0</v>
      </c>
      <c r="E82" s="149">
        <v>0</v>
      </c>
      <c r="F82" s="150">
        <v>0</v>
      </c>
      <c r="G82" s="150">
        <v>0</v>
      </c>
      <c r="H82" s="151">
        <v>0</v>
      </c>
    </row>
    <row r="83" spans="1:8" ht="18" hidden="1" customHeight="1" outlineLevel="1">
      <c r="A83" s="3" t="s">
        <v>220</v>
      </c>
      <c r="B83" s="148"/>
      <c r="C83" s="149">
        <v>0</v>
      </c>
      <c r="D83" s="149">
        <v>0</v>
      </c>
      <c r="E83" s="149">
        <v>0</v>
      </c>
      <c r="F83" s="150">
        <v>0</v>
      </c>
      <c r="G83" s="150">
        <v>0</v>
      </c>
      <c r="H83" s="151">
        <v>0</v>
      </c>
    </row>
    <row r="84" spans="1:8" ht="18" customHeight="1" collapsed="1">
      <c r="A84" s="3"/>
      <c r="B84" s="148" t="s">
        <v>353</v>
      </c>
      <c r="C84" s="152">
        <f t="shared" ref="C84:H84" si="2">SUM(C60:C83)</f>
        <v>122</v>
      </c>
      <c r="D84" s="152">
        <f t="shared" si="2"/>
        <v>107</v>
      </c>
      <c r="E84" s="152">
        <f t="shared" si="2"/>
        <v>1</v>
      </c>
      <c r="F84" s="153">
        <f t="shared" si="2"/>
        <v>478660.62</v>
      </c>
      <c r="G84" s="153">
        <f t="shared" si="2"/>
        <v>1455265.1</v>
      </c>
      <c r="H84" s="154">
        <f t="shared" si="2"/>
        <v>1000</v>
      </c>
    </row>
    <row r="85" spans="1:8" ht="18" hidden="1" customHeight="1" outlineLevel="1">
      <c r="A85" s="3" t="s">
        <v>280</v>
      </c>
      <c r="B85" s="148"/>
      <c r="C85" s="149">
        <v>0</v>
      </c>
      <c r="D85" s="149">
        <v>0</v>
      </c>
      <c r="E85" s="149">
        <v>0</v>
      </c>
      <c r="F85" s="150">
        <v>0</v>
      </c>
      <c r="G85" s="150">
        <v>0</v>
      </c>
      <c r="H85" s="151">
        <v>0</v>
      </c>
    </row>
    <row r="86" spans="1:8" ht="18" hidden="1" customHeight="1" outlineLevel="1">
      <c r="A86" s="3" t="s">
        <v>203</v>
      </c>
      <c r="B86" s="148"/>
      <c r="C86" s="149">
        <v>7</v>
      </c>
      <c r="D86" s="149">
        <v>10</v>
      </c>
      <c r="E86" s="149">
        <v>0</v>
      </c>
      <c r="F86" s="150">
        <v>189568.56</v>
      </c>
      <c r="G86" s="150">
        <v>40109.279999999999</v>
      </c>
      <c r="H86" s="151">
        <v>0</v>
      </c>
    </row>
    <row r="87" spans="1:8" ht="18" hidden="1" customHeight="1" outlineLevel="1">
      <c r="A87" s="3" t="s">
        <v>204</v>
      </c>
      <c r="B87" s="148"/>
      <c r="C87" s="149">
        <v>26</v>
      </c>
      <c r="D87" s="149">
        <v>26</v>
      </c>
      <c r="E87" s="149">
        <v>0</v>
      </c>
      <c r="F87" s="150">
        <v>34110.660000000003</v>
      </c>
      <c r="G87" s="150">
        <v>7667.9</v>
      </c>
      <c r="H87" s="151">
        <v>0</v>
      </c>
    </row>
    <row r="88" spans="1:8" ht="18" hidden="1" customHeight="1" outlineLevel="1">
      <c r="A88" s="3" t="s">
        <v>267</v>
      </c>
      <c r="B88" s="148"/>
      <c r="C88" s="149">
        <v>0</v>
      </c>
      <c r="D88" s="149">
        <v>0</v>
      </c>
      <c r="E88" s="149">
        <v>0</v>
      </c>
      <c r="F88" s="150">
        <v>0</v>
      </c>
      <c r="G88" s="150">
        <v>0</v>
      </c>
      <c r="H88" s="151">
        <v>0</v>
      </c>
    </row>
    <row r="89" spans="1:8" ht="18" hidden="1" customHeight="1" outlineLevel="1">
      <c r="A89" s="3" t="s">
        <v>274</v>
      </c>
      <c r="B89" s="148"/>
      <c r="C89" s="149">
        <v>0</v>
      </c>
      <c r="D89" s="149">
        <v>0</v>
      </c>
      <c r="E89" s="149">
        <v>0</v>
      </c>
      <c r="F89" s="150">
        <v>0</v>
      </c>
      <c r="G89" s="150">
        <v>0</v>
      </c>
      <c r="H89" s="151">
        <v>0</v>
      </c>
    </row>
    <row r="90" spans="1:8" ht="18" hidden="1" customHeight="1" outlineLevel="1">
      <c r="A90" s="3" t="s">
        <v>275</v>
      </c>
      <c r="B90" s="148"/>
      <c r="C90" s="149">
        <v>0</v>
      </c>
      <c r="D90" s="149">
        <v>0</v>
      </c>
      <c r="E90" s="149">
        <v>0</v>
      </c>
      <c r="F90" s="150">
        <v>0</v>
      </c>
      <c r="G90" s="150">
        <v>0</v>
      </c>
      <c r="H90" s="151">
        <v>0</v>
      </c>
    </row>
    <row r="91" spans="1:8" ht="18" hidden="1" customHeight="1" outlineLevel="1">
      <c r="A91" s="3" t="s">
        <v>205</v>
      </c>
      <c r="B91" s="148"/>
      <c r="C91" s="149">
        <v>3</v>
      </c>
      <c r="D91" s="149">
        <v>5</v>
      </c>
      <c r="E91" s="149">
        <v>0</v>
      </c>
      <c r="F91" s="150">
        <v>0</v>
      </c>
      <c r="G91" s="150">
        <v>10004</v>
      </c>
      <c r="H91" s="151">
        <v>0</v>
      </c>
    </row>
    <row r="92" spans="1:8" ht="18" hidden="1" customHeight="1" outlineLevel="1">
      <c r="A92" s="3" t="s">
        <v>206</v>
      </c>
      <c r="B92" s="148"/>
      <c r="C92" s="149">
        <v>1</v>
      </c>
      <c r="D92" s="149">
        <v>3</v>
      </c>
      <c r="E92" s="149">
        <v>0</v>
      </c>
      <c r="F92" s="150">
        <v>-7687.5</v>
      </c>
      <c r="G92" s="150">
        <v>12104.5</v>
      </c>
      <c r="H92" s="151">
        <v>0</v>
      </c>
    </row>
    <row r="93" spans="1:8" ht="18" hidden="1" customHeight="1" outlineLevel="1">
      <c r="A93" s="3" t="s">
        <v>268</v>
      </c>
      <c r="B93" s="148"/>
      <c r="C93" s="149">
        <v>0</v>
      </c>
      <c r="D93" s="149">
        <v>0</v>
      </c>
      <c r="E93" s="149">
        <v>0</v>
      </c>
      <c r="F93" s="150">
        <v>0</v>
      </c>
      <c r="G93" s="150">
        <v>0</v>
      </c>
      <c r="H93" s="151">
        <v>0</v>
      </c>
    </row>
    <row r="94" spans="1:8" ht="18" hidden="1" customHeight="1" outlineLevel="1">
      <c r="A94" s="3" t="s">
        <v>207</v>
      </c>
      <c r="B94" s="148"/>
      <c r="C94" s="149">
        <v>9</v>
      </c>
      <c r="D94" s="149">
        <v>17</v>
      </c>
      <c r="E94" s="149">
        <v>0</v>
      </c>
      <c r="F94" s="150">
        <v>220879.79</v>
      </c>
      <c r="G94" s="150">
        <v>8776.8099999999977</v>
      </c>
      <c r="H94" s="151">
        <v>0</v>
      </c>
    </row>
    <row r="95" spans="1:8" ht="18" hidden="1" customHeight="1" outlineLevel="1">
      <c r="A95" s="3" t="s">
        <v>270</v>
      </c>
      <c r="B95" s="148"/>
      <c r="C95" s="149">
        <v>0</v>
      </c>
      <c r="D95" s="149">
        <v>0</v>
      </c>
      <c r="E95" s="149">
        <v>0</v>
      </c>
      <c r="F95" s="150">
        <v>0</v>
      </c>
      <c r="G95" s="150">
        <v>0</v>
      </c>
      <c r="H95" s="151">
        <v>0</v>
      </c>
    </row>
    <row r="96" spans="1:8" ht="18" hidden="1" customHeight="1" outlineLevel="1">
      <c r="A96" s="3" t="s">
        <v>208</v>
      </c>
      <c r="B96" s="148"/>
      <c r="C96" s="149">
        <v>0</v>
      </c>
      <c r="D96" s="149">
        <v>3</v>
      </c>
      <c r="E96" s="149">
        <v>0</v>
      </c>
      <c r="F96" s="150">
        <v>67500</v>
      </c>
      <c r="G96" s="150">
        <v>30304.63</v>
      </c>
      <c r="H96" s="151">
        <v>0</v>
      </c>
    </row>
    <row r="97" spans="1:8" ht="18" hidden="1" customHeight="1" outlineLevel="1">
      <c r="A97" s="3" t="s">
        <v>209</v>
      </c>
      <c r="B97" s="148"/>
      <c r="C97" s="149">
        <v>4</v>
      </c>
      <c r="D97" s="149">
        <v>2</v>
      </c>
      <c r="E97" s="149">
        <v>0</v>
      </c>
      <c r="F97" s="150">
        <v>304097</v>
      </c>
      <c r="G97" s="150">
        <v>11052</v>
      </c>
      <c r="H97" s="151">
        <v>0</v>
      </c>
    </row>
    <row r="98" spans="1:8" ht="18" hidden="1" customHeight="1" outlineLevel="1">
      <c r="A98" s="3" t="s">
        <v>454</v>
      </c>
      <c r="B98" s="148"/>
      <c r="C98" s="149">
        <v>2</v>
      </c>
      <c r="D98" s="149">
        <v>1</v>
      </c>
      <c r="E98" s="149">
        <v>1</v>
      </c>
      <c r="F98" s="150">
        <v>3200</v>
      </c>
      <c r="G98" s="150">
        <v>0</v>
      </c>
      <c r="H98" s="151">
        <v>0</v>
      </c>
    </row>
    <row r="99" spans="1:8" ht="18" hidden="1" customHeight="1" outlineLevel="1">
      <c r="A99" s="3" t="s">
        <v>211</v>
      </c>
      <c r="B99" s="148"/>
      <c r="C99" s="149">
        <v>0</v>
      </c>
      <c r="D99" s="149">
        <v>0</v>
      </c>
      <c r="E99" s="149">
        <v>0</v>
      </c>
      <c r="F99" s="150">
        <v>0</v>
      </c>
      <c r="G99" s="150">
        <v>0</v>
      </c>
      <c r="H99" s="151">
        <v>0</v>
      </c>
    </row>
    <row r="100" spans="1:8" ht="18" hidden="1" customHeight="1" outlineLevel="1">
      <c r="A100" s="3" t="s">
        <v>212</v>
      </c>
      <c r="B100" s="148"/>
      <c r="C100" s="149">
        <v>0</v>
      </c>
      <c r="D100" s="149">
        <v>0</v>
      </c>
      <c r="E100" s="149">
        <v>0</v>
      </c>
      <c r="F100" s="150">
        <v>0</v>
      </c>
      <c r="G100" s="150">
        <v>0</v>
      </c>
      <c r="H100" s="151">
        <v>0</v>
      </c>
    </row>
    <row r="101" spans="1:8" ht="18" hidden="1" customHeight="1" outlineLevel="1">
      <c r="A101" s="3" t="s">
        <v>213</v>
      </c>
      <c r="B101" s="148"/>
      <c r="C101" s="149">
        <v>1</v>
      </c>
      <c r="D101" s="149">
        <v>1</v>
      </c>
      <c r="E101" s="149">
        <v>0</v>
      </c>
      <c r="F101" s="150">
        <v>0</v>
      </c>
      <c r="G101" s="150">
        <v>10000</v>
      </c>
      <c r="H101" s="151">
        <v>0</v>
      </c>
    </row>
    <row r="102" spans="1:8" ht="18" hidden="1" customHeight="1" outlineLevel="1">
      <c r="A102" s="3" t="s">
        <v>214</v>
      </c>
      <c r="B102" s="148"/>
      <c r="C102" s="149">
        <v>0</v>
      </c>
      <c r="D102" s="149">
        <v>0</v>
      </c>
      <c r="E102" s="149">
        <v>0</v>
      </c>
      <c r="F102" s="150">
        <v>0</v>
      </c>
      <c r="G102" s="150">
        <v>0</v>
      </c>
      <c r="H102" s="151">
        <v>0</v>
      </c>
    </row>
    <row r="103" spans="1:8" ht="18" hidden="1" customHeight="1" outlineLevel="1">
      <c r="A103" s="3" t="s">
        <v>269</v>
      </c>
      <c r="B103" s="148"/>
      <c r="C103" s="149">
        <v>0</v>
      </c>
      <c r="D103" s="149">
        <v>0</v>
      </c>
      <c r="E103" s="149">
        <v>0</v>
      </c>
      <c r="F103" s="150">
        <v>0</v>
      </c>
      <c r="G103" s="150">
        <v>0</v>
      </c>
      <c r="H103" s="151">
        <v>0</v>
      </c>
    </row>
    <row r="104" spans="1:8" ht="18" hidden="1" customHeight="1" outlineLevel="1">
      <c r="A104" s="3" t="s">
        <v>455</v>
      </c>
      <c r="B104" s="148"/>
      <c r="C104" s="149">
        <v>0</v>
      </c>
      <c r="D104" s="149">
        <v>0</v>
      </c>
      <c r="E104" s="149">
        <v>0</v>
      </c>
      <c r="F104" s="150">
        <v>0</v>
      </c>
      <c r="G104" s="150">
        <v>0</v>
      </c>
      <c r="H104" s="151">
        <v>0</v>
      </c>
    </row>
    <row r="105" spans="1:8" ht="18" hidden="1" customHeight="1" outlineLevel="1">
      <c r="A105" s="3" t="s">
        <v>217</v>
      </c>
      <c r="B105" s="148"/>
      <c r="C105" s="149">
        <v>1</v>
      </c>
      <c r="D105" s="149">
        <v>0</v>
      </c>
      <c r="E105" s="149">
        <v>0</v>
      </c>
      <c r="F105" s="150">
        <v>-25643</v>
      </c>
      <c r="G105" s="150">
        <v>79884</v>
      </c>
      <c r="H105" s="151">
        <v>0</v>
      </c>
    </row>
    <row r="106" spans="1:8" ht="18" hidden="1" customHeight="1" outlineLevel="1">
      <c r="A106" s="3" t="s">
        <v>218</v>
      </c>
      <c r="B106" s="148"/>
      <c r="C106" s="149">
        <v>22</v>
      </c>
      <c r="D106" s="149">
        <v>12</v>
      </c>
      <c r="E106" s="149">
        <v>1</v>
      </c>
      <c r="F106" s="150">
        <v>260833.33000000002</v>
      </c>
      <c r="G106" s="150">
        <v>9504.61</v>
      </c>
      <c r="H106" s="151">
        <v>-5000</v>
      </c>
    </row>
    <row r="107" spans="1:8" ht="18" hidden="1" customHeight="1" outlineLevel="1">
      <c r="A107" s="3" t="s">
        <v>219</v>
      </c>
      <c r="B107" s="148"/>
      <c r="C107" s="149">
        <v>0</v>
      </c>
      <c r="D107" s="149">
        <v>0</v>
      </c>
      <c r="E107" s="149">
        <v>0</v>
      </c>
      <c r="F107" s="150">
        <v>0</v>
      </c>
      <c r="G107" s="150">
        <v>0</v>
      </c>
      <c r="H107" s="151">
        <v>0</v>
      </c>
    </row>
    <row r="108" spans="1:8" ht="18" hidden="1" customHeight="1" outlineLevel="1">
      <c r="A108" s="3" t="s">
        <v>220</v>
      </c>
      <c r="B108" s="148"/>
      <c r="C108" s="149">
        <v>1</v>
      </c>
      <c r="D108" s="149">
        <v>1</v>
      </c>
      <c r="E108" s="149">
        <v>0</v>
      </c>
      <c r="F108" s="150">
        <v>10000</v>
      </c>
      <c r="G108" s="150">
        <v>0</v>
      </c>
      <c r="H108" s="151">
        <v>0</v>
      </c>
    </row>
    <row r="109" spans="1:8" ht="18" customHeight="1" collapsed="1">
      <c r="A109" s="3"/>
      <c r="B109" s="148" t="s">
        <v>354</v>
      </c>
      <c r="C109" s="152">
        <f t="shared" ref="C109:H109" si="3">SUM(C85:C108)</f>
        <v>77</v>
      </c>
      <c r="D109" s="152">
        <f t="shared" si="3"/>
        <v>81</v>
      </c>
      <c r="E109" s="152">
        <f t="shared" si="3"/>
        <v>2</v>
      </c>
      <c r="F109" s="153">
        <f t="shared" si="3"/>
        <v>1056858.8400000001</v>
      </c>
      <c r="G109" s="153">
        <f t="shared" si="3"/>
        <v>219407.72999999998</v>
      </c>
      <c r="H109" s="154">
        <f t="shared" si="3"/>
        <v>-5000</v>
      </c>
    </row>
    <row r="110" spans="1:8" ht="18" hidden="1" customHeight="1" outlineLevel="1">
      <c r="A110" s="3" t="s">
        <v>280</v>
      </c>
      <c r="B110" s="148"/>
      <c r="C110" s="149">
        <v>0</v>
      </c>
      <c r="D110" s="149">
        <v>0</v>
      </c>
      <c r="E110" s="149">
        <v>0</v>
      </c>
      <c r="F110" s="150">
        <v>0</v>
      </c>
      <c r="G110" s="150">
        <v>0</v>
      </c>
      <c r="H110" s="151">
        <v>0</v>
      </c>
    </row>
    <row r="111" spans="1:8" ht="18" hidden="1" customHeight="1" outlineLevel="1">
      <c r="A111" s="3" t="s">
        <v>203</v>
      </c>
      <c r="B111" s="148"/>
      <c r="C111" s="149">
        <v>4</v>
      </c>
      <c r="D111" s="149">
        <v>5</v>
      </c>
      <c r="E111" s="149">
        <v>0</v>
      </c>
      <c r="F111" s="150">
        <v>23651.919999999998</v>
      </c>
      <c r="G111" s="150">
        <v>22713.17</v>
      </c>
      <c r="H111" s="151">
        <v>0</v>
      </c>
    </row>
    <row r="112" spans="1:8" ht="18" hidden="1" customHeight="1" outlineLevel="1">
      <c r="A112" s="3" t="s">
        <v>204</v>
      </c>
      <c r="B112" s="148"/>
      <c r="C112" s="149">
        <v>0</v>
      </c>
      <c r="D112" s="149">
        <v>0</v>
      </c>
      <c r="E112" s="149">
        <v>0</v>
      </c>
      <c r="F112" s="150">
        <v>0</v>
      </c>
      <c r="G112" s="150">
        <v>0</v>
      </c>
      <c r="H112" s="151">
        <v>0</v>
      </c>
    </row>
    <row r="113" spans="1:8" ht="18" hidden="1" customHeight="1" outlineLevel="1">
      <c r="A113" s="3" t="s">
        <v>267</v>
      </c>
      <c r="B113" s="148"/>
      <c r="C113" s="149">
        <v>0</v>
      </c>
      <c r="D113" s="149">
        <v>0</v>
      </c>
      <c r="E113" s="149">
        <v>0</v>
      </c>
      <c r="F113" s="150">
        <v>0</v>
      </c>
      <c r="G113" s="150">
        <v>0</v>
      </c>
      <c r="H113" s="151">
        <v>0</v>
      </c>
    </row>
    <row r="114" spans="1:8" ht="18" hidden="1" customHeight="1" outlineLevel="1">
      <c r="A114" s="3" t="s">
        <v>274</v>
      </c>
      <c r="B114" s="148"/>
      <c r="C114" s="149">
        <v>0</v>
      </c>
      <c r="D114" s="149">
        <v>0</v>
      </c>
      <c r="E114" s="149">
        <v>0</v>
      </c>
      <c r="F114" s="150">
        <v>0</v>
      </c>
      <c r="G114" s="150">
        <v>0</v>
      </c>
      <c r="H114" s="151">
        <v>0</v>
      </c>
    </row>
    <row r="115" spans="1:8" ht="18" hidden="1" customHeight="1" outlineLevel="1">
      <c r="A115" s="3" t="s">
        <v>275</v>
      </c>
      <c r="B115" s="148"/>
      <c r="C115" s="149">
        <v>0</v>
      </c>
      <c r="D115" s="149">
        <v>0</v>
      </c>
      <c r="E115" s="149">
        <v>0</v>
      </c>
      <c r="F115" s="150">
        <v>0</v>
      </c>
      <c r="G115" s="150">
        <v>0</v>
      </c>
      <c r="H115" s="151">
        <v>0</v>
      </c>
    </row>
    <row r="116" spans="1:8" ht="18" hidden="1" customHeight="1" outlineLevel="1">
      <c r="A116" s="3" t="s">
        <v>205</v>
      </c>
      <c r="B116" s="148"/>
      <c r="C116" s="149">
        <v>1</v>
      </c>
      <c r="D116" s="149">
        <v>2</v>
      </c>
      <c r="E116" s="149">
        <v>0</v>
      </c>
      <c r="F116" s="150">
        <v>15250</v>
      </c>
      <c r="G116" s="150">
        <v>-38734.17</v>
      </c>
      <c r="H116" s="151">
        <v>0</v>
      </c>
    </row>
    <row r="117" spans="1:8" ht="18" hidden="1" customHeight="1" outlineLevel="1">
      <c r="A117" s="3" t="s">
        <v>206</v>
      </c>
      <c r="B117" s="148"/>
      <c r="C117" s="149">
        <v>2</v>
      </c>
      <c r="D117" s="149">
        <v>2</v>
      </c>
      <c r="E117" s="149">
        <v>0</v>
      </c>
      <c r="F117" s="150">
        <v>0</v>
      </c>
      <c r="G117" s="150">
        <v>3125</v>
      </c>
      <c r="H117" s="151">
        <v>0</v>
      </c>
    </row>
    <row r="118" spans="1:8" ht="18" hidden="1" customHeight="1" outlineLevel="1">
      <c r="A118" s="3" t="s">
        <v>268</v>
      </c>
      <c r="B118" s="148"/>
      <c r="C118" s="149">
        <v>0</v>
      </c>
      <c r="D118" s="149">
        <v>0</v>
      </c>
      <c r="E118" s="149">
        <v>0</v>
      </c>
      <c r="F118" s="150">
        <v>0</v>
      </c>
      <c r="G118" s="150">
        <v>0</v>
      </c>
      <c r="H118" s="151">
        <v>0</v>
      </c>
    </row>
    <row r="119" spans="1:8" ht="18" hidden="1" customHeight="1" outlineLevel="1">
      <c r="A119" s="3" t="s">
        <v>207</v>
      </c>
      <c r="B119" s="148"/>
      <c r="C119" s="149">
        <v>7</v>
      </c>
      <c r="D119" s="149">
        <v>9</v>
      </c>
      <c r="E119" s="149">
        <v>0</v>
      </c>
      <c r="F119" s="150">
        <v>14696.64</v>
      </c>
      <c r="G119" s="150">
        <v>81056.05</v>
      </c>
      <c r="H119" s="151">
        <v>0</v>
      </c>
    </row>
    <row r="120" spans="1:8" ht="18" hidden="1" customHeight="1" outlineLevel="1">
      <c r="A120" s="3" t="s">
        <v>270</v>
      </c>
      <c r="B120" s="148"/>
      <c r="C120" s="149">
        <v>0</v>
      </c>
      <c r="D120" s="149">
        <v>0</v>
      </c>
      <c r="E120" s="149">
        <v>0</v>
      </c>
      <c r="F120" s="150">
        <v>0</v>
      </c>
      <c r="G120" s="150">
        <v>0</v>
      </c>
      <c r="H120" s="151">
        <v>0</v>
      </c>
    </row>
    <row r="121" spans="1:8" ht="18" hidden="1" customHeight="1" outlineLevel="1">
      <c r="A121" s="3" t="s">
        <v>208</v>
      </c>
      <c r="B121" s="148"/>
      <c r="C121" s="149">
        <v>1</v>
      </c>
      <c r="D121" s="149">
        <v>0</v>
      </c>
      <c r="E121" s="149">
        <v>0</v>
      </c>
      <c r="F121" s="150">
        <v>0</v>
      </c>
      <c r="G121" s="150">
        <v>15000</v>
      </c>
      <c r="H121" s="151">
        <v>0</v>
      </c>
    </row>
    <row r="122" spans="1:8" ht="18" hidden="1" customHeight="1" outlineLevel="1">
      <c r="A122" s="3" t="s">
        <v>209</v>
      </c>
      <c r="B122" s="148"/>
      <c r="C122" s="149">
        <v>3</v>
      </c>
      <c r="D122" s="149">
        <v>0</v>
      </c>
      <c r="E122" s="149">
        <v>0</v>
      </c>
      <c r="F122" s="150">
        <v>13530</v>
      </c>
      <c r="G122" s="150">
        <v>500</v>
      </c>
      <c r="H122" s="151">
        <v>0</v>
      </c>
    </row>
    <row r="123" spans="1:8" ht="18" hidden="1" customHeight="1" outlineLevel="1">
      <c r="A123" s="3" t="s">
        <v>454</v>
      </c>
      <c r="B123" s="148"/>
      <c r="C123" s="149">
        <v>0</v>
      </c>
      <c r="D123" s="149">
        <v>0</v>
      </c>
      <c r="E123" s="149">
        <v>0</v>
      </c>
      <c r="F123" s="150">
        <v>0</v>
      </c>
      <c r="G123" s="150">
        <v>0</v>
      </c>
      <c r="H123" s="151">
        <v>0</v>
      </c>
    </row>
    <row r="124" spans="1:8" ht="18" hidden="1" customHeight="1" outlineLevel="1">
      <c r="A124" s="3" t="s">
        <v>211</v>
      </c>
      <c r="B124" s="148"/>
      <c r="C124" s="149">
        <v>0</v>
      </c>
      <c r="D124" s="149">
        <v>0</v>
      </c>
      <c r="E124" s="149">
        <v>0</v>
      </c>
      <c r="F124" s="150">
        <v>0</v>
      </c>
      <c r="G124" s="150">
        <v>0</v>
      </c>
      <c r="H124" s="151">
        <v>0</v>
      </c>
    </row>
    <row r="125" spans="1:8" ht="18" hidden="1" customHeight="1" outlineLevel="1">
      <c r="A125" s="3" t="s">
        <v>212</v>
      </c>
      <c r="B125" s="148"/>
      <c r="C125" s="149">
        <v>0</v>
      </c>
      <c r="D125" s="149">
        <v>0</v>
      </c>
      <c r="E125" s="149">
        <v>0</v>
      </c>
      <c r="F125" s="150">
        <v>0</v>
      </c>
      <c r="G125" s="150">
        <v>0</v>
      </c>
      <c r="H125" s="151">
        <v>0</v>
      </c>
    </row>
    <row r="126" spans="1:8" ht="18" hidden="1" customHeight="1" outlineLevel="1">
      <c r="A126" s="3" t="s">
        <v>213</v>
      </c>
      <c r="B126" s="148"/>
      <c r="C126" s="149">
        <v>0</v>
      </c>
      <c r="D126" s="149">
        <v>0</v>
      </c>
      <c r="E126" s="149">
        <v>0</v>
      </c>
      <c r="F126" s="150">
        <v>0</v>
      </c>
      <c r="G126" s="150">
        <v>0</v>
      </c>
      <c r="H126" s="151">
        <v>0</v>
      </c>
    </row>
    <row r="127" spans="1:8" ht="18" hidden="1" customHeight="1" outlineLevel="1">
      <c r="A127" s="3" t="s">
        <v>214</v>
      </c>
      <c r="B127" s="148"/>
      <c r="C127" s="149">
        <v>0</v>
      </c>
      <c r="D127" s="149">
        <v>0</v>
      </c>
      <c r="E127" s="149">
        <v>0</v>
      </c>
      <c r="F127" s="150">
        <v>0</v>
      </c>
      <c r="G127" s="150">
        <v>0</v>
      </c>
      <c r="H127" s="151">
        <v>0</v>
      </c>
    </row>
    <row r="128" spans="1:8" ht="18" hidden="1" customHeight="1" outlineLevel="1">
      <c r="A128" s="3" t="s">
        <v>269</v>
      </c>
      <c r="B128" s="148"/>
      <c r="C128" s="149">
        <v>0</v>
      </c>
      <c r="D128" s="149">
        <v>0</v>
      </c>
      <c r="E128" s="149">
        <v>0</v>
      </c>
      <c r="F128" s="150">
        <v>0</v>
      </c>
      <c r="G128" s="150">
        <v>0</v>
      </c>
      <c r="H128" s="151">
        <v>0</v>
      </c>
    </row>
    <row r="129" spans="1:8" ht="18" hidden="1" customHeight="1" outlineLevel="1">
      <c r="A129" s="3" t="s">
        <v>455</v>
      </c>
      <c r="B129" s="148"/>
      <c r="C129" s="149">
        <v>0</v>
      </c>
      <c r="D129" s="149">
        <v>0</v>
      </c>
      <c r="E129" s="149">
        <v>0</v>
      </c>
      <c r="F129" s="150">
        <v>0</v>
      </c>
      <c r="G129" s="150">
        <v>0</v>
      </c>
      <c r="H129" s="151">
        <v>0</v>
      </c>
    </row>
    <row r="130" spans="1:8" ht="18" hidden="1" customHeight="1" outlineLevel="1">
      <c r="A130" s="3" t="s">
        <v>217</v>
      </c>
      <c r="B130" s="148"/>
      <c r="C130" s="149">
        <v>1</v>
      </c>
      <c r="D130" s="149">
        <v>0</v>
      </c>
      <c r="E130" s="149">
        <v>0</v>
      </c>
      <c r="F130" s="150">
        <v>10000</v>
      </c>
      <c r="G130" s="150">
        <v>4860</v>
      </c>
      <c r="H130" s="151">
        <v>0</v>
      </c>
    </row>
    <row r="131" spans="1:8" ht="18" hidden="1" customHeight="1" outlineLevel="1">
      <c r="A131" s="3" t="s">
        <v>218</v>
      </c>
      <c r="B131" s="148"/>
      <c r="C131" s="149">
        <v>0</v>
      </c>
      <c r="D131" s="149">
        <v>0</v>
      </c>
      <c r="E131" s="149">
        <v>0</v>
      </c>
      <c r="F131" s="150">
        <v>0</v>
      </c>
      <c r="G131" s="150">
        <v>0</v>
      </c>
      <c r="H131" s="151">
        <v>0</v>
      </c>
    </row>
    <row r="132" spans="1:8" ht="18" hidden="1" customHeight="1" outlineLevel="1">
      <c r="A132" s="3" t="s">
        <v>219</v>
      </c>
      <c r="B132" s="148"/>
      <c r="C132" s="149">
        <v>0</v>
      </c>
      <c r="D132" s="149">
        <v>0</v>
      </c>
      <c r="E132" s="149">
        <v>0</v>
      </c>
      <c r="F132" s="150">
        <v>0</v>
      </c>
      <c r="G132" s="150">
        <v>0</v>
      </c>
      <c r="H132" s="151">
        <v>0</v>
      </c>
    </row>
    <row r="133" spans="1:8" ht="18" hidden="1" customHeight="1" outlineLevel="1">
      <c r="A133" s="3" t="s">
        <v>220</v>
      </c>
      <c r="B133" s="148"/>
      <c r="C133" s="149">
        <v>0</v>
      </c>
      <c r="D133" s="149">
        <v>0</v>
      </c>
      <c r="E133" s="149">
        <v>0</v>
      </c>
      <c r="F133" s="150">
        <v>0</v>
      </c>
      <c r="G133" s="150">
        <v>0</v>
      </c>
      <c r="H133" s="151">
        <v>0</v>
      </c>
    </row>
    <row r="134" spans="1:8" ht="18" customHeight="1" collapsed="1">
      <c r="A134" s="3"/>
      <c r="B134" s="148" t="s">
        <v>355</v>
      </c>
      <c r="C134" s="152">
        <f t="shared" ref="C134:H134" si="4">SUM(C110:C133)</f>
        <v>19</v>
      </c>
      <c r="D134" s="152">
        <f t="shared" si="4"/>
        <v>18</v>
      </c>
      <c r="E134" s="152">
        <f t="shared" si="4"/>
        <v>0</v>
      </c>
      <c r="F134" s="153">
        <f t="shared" si="4"/>
        <v>77128.56</v>
      </c>
      <c r="G134" s="153">
        <f t="shared" si="4"/>
        <v>88520.05</v>
      </c>
      <c r="H134" s="154">
        <f t="shared" si="4"/>
        <v>0</v>
      </c>
    </row>
    <row r="135" spans="1:8" ht="18" hidden="1" customHeight="1" outlineLevel="1">
      <c r="A135" s="3" t="s">
        <v>280</v>
      </c>
      <c r="B135" s="148"/>
      <c r="C135" s="149">
        <v>0</v>
      </c>
      <c r="D135" s="149">
        <v>0</v>
      </c>
      <c r="E135" s="149">
        <v>0</v>
      </c>
      <c r="F135" s="150">
        <v>0</v>
      </c>
      <c r="G135" s="150">
        <v>0</v>
      </c>
      <c r="H135" s="151">
        <v>0</v>
      </c>
    </row>
    <row r="136" spans="1:8" ht="18" hidden="1" customHeight="1" outlineLevel="1">
      <c r="A136" s="3" t="s">
        <v>203</v>
      </c>
      <c r="B136" s="148"/>
      <c r="C136" s="149">
        <v>0</v>
      </c>
      <c r="D136" s="149">
        <v>0</v>
      </c>
      <c r="E136" s="149">
        <v>0</v>
      </c>
      <c r="F136" s="150">
        <v>0</v>
      </c>
      <c r="G136" s="150">
        <v>0</v>
      </c>
      <c r="H136" s="151">
        <v>0</v>
      </c>
    </row>
    <row r="137" spans="1:8" ht="18" hidden="1" customHeight="1" outlineLevel="1">
      <c r="A137" s="3" t="s">
        <v>204</v>
      </c>
      <c r="B137" s="148"/>
      <c r="C137" s="149">
        <v>0</v>
      </c>
      <c r="D137" s="149">
        <v>0</v>
      </c>
      <c r="E137" s="149">
        <v>0</v>
      </c>
      <c r="F137" s="150">
        <v>0</v>
      </c>
      <c r="G137" s="150">
        <v>0</v>
      </c>
      <c r="H137" s="151">
        <v>0</v>
      </c>
    </row>
    <row r="138" spans="1:8" ht="18" hidden="1" customHeight="1" outlineLevel="1">
      <c r="A138" s="3" t="s">
        <v>267</v>
      </c>
      <c r="B138" s="148"/>
      <c r="C138" s="149">
        <v>0</v>
      </c>
      <c r="D138" s="149">
        <v>0</v>
      </c>
      <c r="E138" s="149">
        <v>0</v>
      </c>
      <c r="F138" s="150">
        <v>0</v>
      </c>
      <c r="G138" s="150">
        <v>0</v>
      </c>
      <c r="H138" s="151">
        <v>0</v>
      </c>
    </row>
    <row r="139" spans="1:8" ht="18" hidden="1" customHeight="1" outlineLevel="1">
      <c r="A139" s="3" t="s">
        <v>274</v>
      </c>
      <c r="B139" s="148"/>
      <c r="C139" s="149">
        <v>0</v>
      </c>
      <c r="D139" s="149">
        <v>0</v>
      </c>
      <c r="E139" s="149">
        <v>0</v>
      </c>
      <c r="F139" s="150">
        <v>0</v>
      </c>
      <c r="G139" s="150">
        <v>0</v>
      </c>
      <c r="H139" s="151">
        <v>0</v>
      </c>
    </row>
    <row r="140" spans="1:8" ht="18" hidden="1" customHeight="1" outlineLevel="1">
      <c r="A140" s="3" t="s">
        <v>275</v>
      </c>
      <c r="B140" s="148"/>
      <c r="C140" s="149">
        <v>0</v>
      </c>
      <c r="D140" s="149">
        <v>0</v>
      </c>
      <c r="E140" s="149">
        <v>0</v>
      </c>
      <c r="F140" s="150">
        <v>0</v>
      </c>
      <c r="G140" s="150">
        <v>0</v>
      </c>
      <c r="H140" s="151">
        <v>0</v>
      </c>
    </row>
    <row r="141" spans="1:8" ht="18" hidden="1" customHeight="1" outlineLevel="1">
      <c r="A141" s="3" t="s">
        <v>205</v>
      </c>
      <c r="B141" s="148"/>
      <c r="C141" s="149">
        <v>2</v>
      </c>
      <c r="D141" s="149">
        <v>1</v>
      </c>
      <c r="E141" s="149">
        <v>0</v>
      </c>
      <c r="F141" s="150">
        <v>0</v>
      </c>
      <c r="G141" s="150">
        <v>34.5</v>
      </c>
      <c r="H141" s="151">
        <v>0</v>
      </c>
    </row>
    <row r="142" spans="1:8" ht="18" hidden="1" customHeight="1" outlineLevel="1">
      <c r="A142" s="3" t="s">
        <v>206</v>
      </c>
      <c r="B142" s="148"/>
      <c r="C142" s="149">
        <v>0</v>
      </c>
      <c r="D142" s="149">
        <v>0</v>
      </c>
      <c r="E142" s="149">
        <v>0</v>
      </c>
      <c r="F142" s="150">
        <v>0</v>
      </c>
      <c r="G142" s="150">
        <v>0</v>
      </c>
      <c r="H142" s="151">
        <v>0</v>
      </c>
    </row>
    <row r="143" spans="1:8" ht="18" hidden="1" customHeight="1" outlineLevel="1">
      <c r="A143" s="3" t="s">
        <v>268</v>
      </c>
      <c r="B143" s="148"/>
      <c r="C143" s="149">
        <v>0</v>
      </c>
      <c r="D143" s="149">
        <v>0</v>
      </c>
      <c r="E143" s="149">
        <v>0</v>
      </c>
      <c r="F143" s="150">
        <v>0</v>
      </c>
      <c r="G143" s="150">
        <v>0</v>
      </c>
      <c r="H143" s="151">
        <v>0</v>
      </c>
    </row>
    <row r="144" spans="1:8" ht="18" hidden="1" customHeight="1" outlineLevel="1">
      <c r="A144" s="3" t="s">
        <v>207</v>
      </c>
      <c r="B144" s="148"/>
      <c r="C144" s="149">
        <v>1</v>
      </c>
      <c r="D144" s="149">
        <v>2</v>
      </c>
      <c r="E144" s="149">
        <v>0</v>
      </c>
      <c r="F144" s="150">
        <v>0</v>
      </c>
      <c r="G144" s="150">
        <v>1869.5299999999997</v>
      </c>
      <c r="H144" s="151">
        <v>0</v>
      </c>
    </row>
    <row r="145" spans="1:8" ht="18" hidden="1" customHeight="1" outlineLevel="1">
      <c r="A145" s="3" t="s">
        <v>270</v>
      </c>
      <c r="B145" s="148"/>
      <c r="C145" s="149">
        <v>0</v>
      </c>
      <c r="D145" s="149">
        <v>0</v>
      </c>
      <c r="E145" s="149">
        <v>0</v>
      </c>
      <c r="F145" s="150">
        <v>0</v>
      </c>
      <c r="G145" s="150">
        <v>0</v>
      </c>
      <c r="H145" s="151">
        <v>0</v>
      </c>
    </row>
    <row r="146" spans="1:8" ht="18" hidden="1" customHeight="1" outlineLevel="1">
      <c r="A146" s="3" t="s">
        <v>208</v>
      </c>
      <c r="B146" s="148"/>
      <c r="C146" s="149">
        <v>0</v>
      </c>
      <c r="D146" s="149">
        <v>0</v>
      </c>
      <c r="E146" s="149">
        <v>0</v>
      </c>
      <c r="F146" s="150">
        <v>0</v>
      </c>
      <c r="G146" s="150">
        <v>0</v>
      </c>
      <c r="H146" s="151">
        <v>0</v>
      </c>
    </row>
    <row r="147" spans="1:8" ht="18" hidden="1" customHeight="1" outlineLevel="1">
      <c r="A147" s="3" t="s">
        <v>209</v>
      </c>
      <c r="B147" s="148"/>
      <c r="C147" s="149">
        <v>1</v>
      </c>
      <c r="D147" s="149">
        <v>1</v>
      </c>
      <c r="E147" s="149">
        <v>0</v>
      </c>
      <c r="F147" s="150">
        <v>5819</v>
      </c>
      <c r="G147" s="150">
        <v>0</v>
      </c>
      <c r="H147" s="151">
        <v>0</v>
      </c>
    </row>
    <row r="148" spans="1:8" ht="18" hidden="1" customHeight="1" outlineLevel="1">
      <c r="A148" s="3" t="s">
        <v>454</v>
      </c>
      <c r="B148" s="148"/>
      <c r="C148" s="149">
        <v>0</v>
      </c>
      <c r="D148" s="149">
        <v>0</v>
      </c>
      <c r="E148" s="149">
        <v>0</v>
      </c>
      <c r="F148" s="150">
        <v>0</v>
      </c>
      <c r="G148" s="150">
        <v>0</v>
      </c>
      <c r="H148" s="151">
        <v>0</v>
      </c>
    </row>
    <row r="149" spans="1:8" ht="18" hidden="1" customHeight="1" outlineLevel="1">
      <c r="A149" s="3" t="s">
        <v>211</v>
      </c>
      <c r="B149" s="148"/>
      <c r="C149" s="149">
        <v>0</v>
      </c>
      <c r="D149" s="149">
        <v>0</v>
      </c>
      <c r="E149" s="149">
        <v>0</v>
      </c>
      <c r="F149" s="150">
        <v>0</v>
      </c>
      <c r="G149" s="150">
        <v>0</v>
      </c>
      <c r="H149" s="151">
        <v>0</v>
      </c>
    </row>
    <row r="150" spans="1:8" ht="18" hidden="1" customHeight="1" outlineLevel="1">
      <c r="A150" s="3" t="s">
        <v>212</v>
      </c>
      <c r="B150" s="148"/>
      <c r="C150" s="149">
        <v>3</v>
      </c>
      <c r="D150" s="149">
        <v>3</v>
      </c>
      <c r="E150" s="149">
        <v>0</v>
      </c>
      <c r="F150" s="150">
        <v>126242.5</v>
      </c>
      <c r="G150" s="150">
        <v>2592</v>
      </c>
      <c r="H150" s="151">
        <v>0</v>
      </c>
    </row>
    <row r="151" spans="1:8" ht="18" hidden="1" customHeight="1" outlineLevel="1">
      <c r="A151" s="3" t="s">
        <v>213</v>
      </c>
      <c r="B151" s="148"/>
      <c r="C151" s="149">
        <v>4</v>
      </c>
      <c r="D151" s="149">
        <v>1</v>
      </c>
      <c r="E151" s="149">
        <v>0</v>
      </c>
      <c r="F151" s="150">
        <v>0</v>
      </c>
      <c r="G151" s="150">
        <v>59974</v>
      </c>
      <c r="H151" s="151">
        <v>0</v>
      </c>
    </row>
    <row r="152" spans="1:8" ht="18" hidden="1" customHeight="1" outlineLevel="1">
      <c r="A152" s="3" t="s">
        <v>214</v>
      </c>
      <c r="B152" s="148"/>
      <c r="C152" s="149">
        <v>0</v>
      </c>
      <c r="D152" s="149">
        <v>0</v>
      </c>
      <c r="E152" s="149">
        <v>0</v>
      </c>
      <c r="F152" s="150">
        <v>0</v>
      </c>
      <c r="G152" s="150">
        <v>0</v>
      </c>
      <c r="H152" s="151">
        <v>0</v>
      </c>
    </row>
    <row r="153" spans="1:8" ht="18" hidden="1" customHeight="1" outlineLevel="1">
      <c r="A153" s="3" t="s">
        <v>269</v>
      </c>
      <c r="B153" s="148"/>
      <c r="C153" s="149">
        <v>0</v>
      </c>
      <c r="D153" s="149">
        <v>0</v>
      </c>
      <c r="E153" s="149">
        <v>0</v>
      </c>
      <c r="F153" s="150">
        <v>0</v>
      </c>
      <c r="G153" s="150">
        <v>0</v>
      </c>
      <c r="H153" s="151">
        <v>0</v>
      </c>
    </row>
    <row r="154" spans="1:8" ht="18" hidden="1" customHeight="1" outlineLevel="1">
      <c r="A154" s="3" t="s">
        <v>455</v>
      </c>
      <c r="B154" s="148"/>
      <c r="C154" s="149">
        <v>0</v>
      </c>
      <c r="D154" s="149">
        <v>0</v>
      </c>
      <c r="E154" s="149">
        <v>0</v>
      </c>
      <c r="F154" s="150">
        <v>0</v>
      </c>
      <c r="G154" s="150">
        <v>0</v>
      </c>
      <c r="H154" s="151">
        <v>0</v>
      </c>
    </row>
    <row r="155" spans="1:8" ht="18" hidden="1" customHeight="1" outlineLevel="1">
      <c r="A155" s="3" t="s">
        <v>217</v>
      </c>
      <c r="B155" s="148"/>
      <c r="C155" s="149">
        <v>17</v>
      </c>
      <c r="D155" s="149">
        <v>10</v>
      </c>
      <c r="E155" s="149">
        <v>0</v>
      </c>
      <c r="F155" s="150">
        <v>253478</v>
      </c>
      <c r="G155" s="150">
        <v>285838</v>
      </c>
      <c r="H155" s="151">
        <v>225</v>
      </c>
    </row>
    <row r="156" spans="1:8" ht="18" hidden="1" customHeight="1" outlineLevel="1">
      <c r="A156" s="3" t="s">
        <v>218</v>
      </c>
      <c r="B156" s="148"/>
      <c r="C156" s="149">
        <v>23</v>
      </c>
      <c r="D156" s="149">
        <v>25</v>
      </c>
      <c r="E156" s="149">
        <v>6</v>
      </c>
      <c r="F156" s="150">
        <v>74</v>
      </c>
      <c r="G156" s="150">
        <v>44241.95</v>
      </c>
      <c r="H156" s="151">
        <v>-49908.61</v>
      </c>
    </row>
    <row r="157" spans="1:8" ht="18" hidden="1" customHeight="1" outlineLevel="1">
      <c r="A157" s="3" t="s">
        <v>219</v>
      </c>
      <c r="B157" s="148"/>
      <c r="C157" s="149">
        <v>3</v>
      </c>
      <c r="D157" s="149">
        <v>0</v>
      </c>
      <c r="E157" s="149">
        <v>0</v>
      </c>
      <c r="F157" s="150">
        <v>0</v>
      </c>
      <c r="G157" s="150">
        <v>7760</v>
      </c>
      <c r="H157" s="151">
        <v>0</v>
      </c>
    </row>
    <row r="158" spans="1:8" ht="18" hidden="1" customHeight="1" outlineLevel="1">
      <c r="A158" s="3" t="s">
        <v>220</v>
      </c>
      <c r="B158" s="148"/>
      <c r="C158" s="149">
        <v>3</v>
      </c>
      <c r="D158" s="149">
        <v>3</v>
      </c>
      <c r="E158" s="149">
        <v>0</v>
      </c>
      <c r="F158" s="150">
        <v>33705</v>
      </c>
      <c r="G158" s="150">
        <v>22794</v>
      </c>
      <c r="H158" s="151">
        <v>0</v>
      </c>
    </row>
    <row r="159" spans="1:8" ht="18" customHeight="1" collapsed="1">
      <c r="A159" s="3"/>
      <c r="B159" s="148" t="s">
        <v>356</v>
      </c>
      <c r="C159" s="152">
        <f t="shared" ref="C159:H159" si="5">SUM(C135:C158)</f>
        <v>57</v>
      </c>
      <c r="D159" s="152">
        <f t="shared" si="5"/>
        <v>46</v>
      </c>
      <c r="E159" s="152">
        <f t="shared" si="5"/>
        <v>6</v>
      </c>
      <c r="F159" s="153">
        <f t="shared" si="5"/>
        <v>419318.5</v>
      </c>
      <c r="G159" s="153">
        <f t="shared" si="5"/>
        <v>425103.98000000004</v>
      </c>
      <c r="H159" s="154">
        <f t="shared" si="5"/>
        <v>-49683.61</v>
      </c>
    </row>
    <row r="160" spans="1:8" ht="18" hidden="1" customHeight="1" outlineLevel="1">
      <c r="A160" s="3" t="s">
        <v>280</v>
      </c>
      <c r="B160" s="148"/>
      <c r="C160" s="149">
        <v>0</v>
      </c>
      <c r="D160" s="149">
        <v>0</v>
      </c>
      <c r="E160" s="149">
        <v>0</v>
      </c>
      <c r="F160" s="150">
        <v>0</v>
      </c>
      <c r="G160" s="150">
        <v>0</v>
      </c>
      <c r="H160" s="151">
        <v>0</v>
      </c>
    </row>
    <row r="161" spans="1:8" ht="18" hidden="1" customHeight="1" outlineLevel="1">
      <c r="A161" s="3" t="s">
        <v>203</v>
      </c>
      <c r="B161" s="148"/>
      <c r="C161" s="149">
        <v>0</v>
      </c>
      <c r="D161" s="149">
        <v>1</v>
      </c>
      <c r="E161" s="149">
        <v>0</v>
      </c>
      <c r="F161" s="150">
        <v>0</v>
      </c>
      <c r="G161" s="150">
        <v>2969.5</v>
      </c>
      <c r="H161" s="151">
        <v>0</v>
      </c>
    </row>
    <row r="162" spans="1:8" ht="18" hidden="1" customHeight="1" outlineLevel="1">
      <c r="A162" s="3" t="s">
        <v>204</v>
      </c>
      <c r="B162" s="148"/>
      <c r="C162" s="149">
        <v>0</v>
      </c>
      <c r="D162" s="149">
        <v>0</v>
      </c>
      <c r="E162" s="149">
        <v>0</v>
      </c>
      <c r="F162" s="150">
        <v>0</v>
      </c>
      <c r="G162" s="150">
        <v>0</v>
      </c>
      <c r="H162" s="151">
        <v>0</v>
      </c>
    </row>
    <row r="163" spans="1:8" ht="18" hidden="1" customHeight="1" outlineLevel="1">
      <c r="A163" s="3" t="s">
        <v>267</v>
      </c>
      <c r="B163" s="148"/>
      <c r="C163" s="149">
        <v>0</v>
      </c>
      <c r="D163" s="149">
        <v>0</v>
      </c>
      <c r="E163" s="149">
        <v>0</v>
      </c>
      <c r="F163" s="150">
        <v>0</v>
      </c>
      <c r="G163" s="150">
        <v>0</v>
      </c>
      <c r="H163" s="151">
        <v>0</v>
      </c>
    </row>
    <row r="164" spans="1:8" ht="18" hidden="1" customHeight="1" outlineLevel="1">
      <c r="A164" s="3" t="s">
        <v>274</v>
      </c>
      <c r="B164" s="148"/>
      <c r="C164" s="149">
        <v>0</v>
      </c>
      <c r="D164" s="149">
        <v>0</v>
      </c>
      <c r="E164" s="149">
        <v>0</v>
      </c>
      <c r="F164" s="150">
        <v>0</v>
      </c>
      <c r="G164" s="150">
        <v>0</v>
      </c>
      <c r="H164" s="151">
        <v>0</v>
      </c>
    </row>
    <row r="165" spans="1:8" ht="18" hidden="1" customHeight="1" outlineLevel="1">
      <c r="A165" s="3" t="s">
        <v>275</v>
      </c>
      <c r="B165" s="148"/>
      <c r="C165" s="149">
        <v>0</v>
      </c>
      <c r="D165" s="149">
        <v>0</v>
      </c>
      <c r="E165" s="149">
        <v>0</v>
      </c>
      <c r="F165" s="150">
        <v>0</v>
      </c>
      <c r="G165" s="150">
        <v>0</v>
      </c>
      <c r="H165" s="151">
        <v>0</v>
      </c>
    </row>
    <row r="166" spans="1:8" ht="18" hidden="1" customHeight="1" outlineLevel="1">
      <c r="A166" s="3" t="s">
        <v>205</v>
      </c>
      <c r="B166" s="148"/>
      <c r="C166" s="149">
        <v>5</v>
      </c>
      <c r="D166" s="149">
        <v>4</v>
      </c>
      <c r="E166" s="149">
        <v>0</v>
      </c>
      <c r="F166" s="150">
        <v>0</v>
      </c>
      <c r="G166" s="150">
        <v>23436.21</v>
      </c>
      <c r="H166" s="151">
        <v>0</v>
      </c>
    </row>
    <row r="167" spans="1:8" ht="18" hidden="1" customHeight="1" outlineLevel="1">
      <c r="A167" s="3" t="s">
        <v>206</v>
      </c>
      <c r="B167" s="148"/>
      <c r="C167" s="149">
        <v>0</v>
      </c>
      <c r="D167" s="149">
        <v>0</v>
      </c>
      <c r="E167" s="149">
        <v>0</v>
      </c>
      <c r="F167" s="150">
        <v>0</v>
      </c>
      <c r="G167" s="150">
        <v>0</v>
      </c>
      <c r="H167" s="151">
        <v>0</v>
      </c>
    </row>
    <row r="168" spans="1:8" ht="18" hidden="1" customHeight="1" outlineLevel="1">
      <c r="A168" s="3" t="s">
        <v>268</v>
      </c>
      <c r="B168" s="148"/>
      <c r="C168" s="149">
        <v>0</v>
      </c>
      <c r="D168" s="149">
        <v>0</v>
      </c>
      <c r="E168" s="149">
        <v>0</v>
      </c>
      <c r="F168" s="150">
        <v>0</v>
      </c>
      <c r="G168" s="150">
        <v>0</v>
      </c>
      <c r="H168" s="151">
        <v>0</v>
      </c>
    </row>
    <row r="169" spans="1:8" ht="18" hidden="1" customHeight="1" outlineLevel="1">
      <c r="A169" s="3" t="s">
        <v>207</v>
      </c>
      <c r="B169" s="148"/>
      <c r="C169" s="149">
        <v>3</v>
      </c>
      <c r="D169" s="149">
        <v>5</v>
      </c>
      <c r="E169" s="149">
        <v>0</v>
      </c>
      <c r="F169" s="150">
        <v>72000</v>
      </c>
      <c r="G169" s="150">
        <v>74082.710000000006</v>
      </c>
      <c r="H169" s="151">
        <v>0</v>
      </c>
    </row>
    <row r="170" spans="1:8" ht="18" hidden="1" customHeight="1" outlineLevel="1">
      <c r="A170" s="3" t="s">
        <v>270</v>
      </c>
      <c r="B170" s="148"/>
      <c r="C170" s="149">
        <v>1</v>
      </c>
      <c r="D170" s="149">
        <v>0</v>
      </c>
      <c r="E170" s="149">
        <v>0</v>
      </c>
      <c r="F170" s="150">
        <v>0</v>
      </c>
      <c r="G170" s="150">
        <v>5000</v>
      </c>
      <c r="H170" s="151">
        <v>0</v>
      </c>
    </row>
    <row r="171" spans="1:8" ht="18" hidden="1" customHeight="1" outlineLevel="1">
      <c r="A171" s="3" t="s">
        <v>208</v>
      </c>
      <c r="B171" s="148"/>
      <c r="C171" s="149">
        <v>1</v>
      </c>
      <c r="D171" s="149">
        <v>2</v>
      </c>
      <c r="E171" s="149">
        <v>0</v>
      </c>
      <c r="F171" s="150">
        <v>40148.729999999996</v>
      </c>
      <c r="G171" s="150">
        <v>42450.400000000001</v>
      </c>
      <c r="H171" s="151">
        <v>0</v>
      </c>
    </row>
    <row r="172" spans="1:8" ht="18" hidden="1" customHeight="1" outlineLevel="1">
      <c r="A172" s="3" t="s">
        <v>209</v>
      </c>
      <c r="B172" s="148"/>
      <c r="C172" s="149">
        <v>0</v>
      </c>
      <c r="D172" s="149">
        <v>0</v>
      </c>
      <c r="E172" s="149">
        <v>0</v>
      </c>
      <c r="F172" s="150">
        <v>0</v>
      </c>
      <c r="G172" s="150">
        <v>0</v>
      </c>
      <c r="H172" s="151">
        <v>0</v>
      </c>
    </row>
    <row r="173" spans="1:8" ht="18" hidden="1" customHeight="1" outlineLevel="1">
      <c r="A173" s="3" t="s">
        <v>454</v>
      </c>
      <c r="B173" s="148"/>
      <c r="C173" s="149">
        <v>0</v>
      </c>
      <c r="D173" s="149">
        <v>0</v>
      </c>
      <c r="E173" s="149">
        <v>0</v>
      </c>
      <c r="F173" s="150">
        <v>0</v>
      </c>
      <c r="G173" s="150">
        <v>0</v>
      </c>
      <c r="H173" s="151">
        <v>0</v>
      </c>
    </row>
    <row r="174" spans="1:8" ht="18" hidden="1" customHeight="1" outlineLevel="1">
      <c r="A174" s="3" t="s">
        <v>211</v>
      </c>
      <c r="B174" s="148"/>
      <c r="C174" s="149">
        <v>0</v>
      </c>
      <c r="D174" s="149">
        <v>0</v>
      </c>
      <c r="E174" s="149">
        <v>0</v>
      </c>
      <c r="F174" s="150">
        <v>0</v>
      </c>
      <c r="G174" s="150">
        <v>0</v>
      </c>
      <c r="H174" s="151">
        <v>0</v>
      </c>
    </row>
    <row r="175" spans="1:8" ht="18" hidden="1" customHeight="1" outlineLevel="1">
      <c r="A175" s="3" t="s">
        <v>212</v>
      </c>
      <c r="B175" s="148"/>
      <c r="C175" s="149">
        <v>0</v>
      </c>
      <c r="D175" s="149">
        <v>0</v>
      </c>
      <c r="E175" s="149">
        <v>0</v>
      </c>
      <c r="F175" s="150">
        <v>0</v>
      </c>
      <c r="G175" s="150">
        <v>0</v>
      </c>
      <c r="H175" s="151">
        <v>0</v>
      </c>
    </row>
    <row r="176" spans="1:8" ht="18" hidden="1" customHeight="1" outlineLevel="1">
      <c r="A176" s="3" t="s">
        <v>213</v>
      </c>
      <c r="B176" s="148"/>
      <c r="C176" s="149">
        <v>0</v>
      </c>
      <c r="D176" s="149">
        <v>0</v>
      </c>
      <c r="E176" s="149">
        <v>0</v>
      </c>
      <c r="F176" s="150">
        <v>0</v>
      </c>
      <c r="G176" s="150">
        <v>0</v>
      </c>
      <c r="H176" s="151">
        <v>0</v>
      </c>
    </row>
    <row r="177" spans="1:8" ht="18" hidden="1" customHeight="1" outlineLevel="1">
      <c r="A177" s="3" t="s">
        <v>214</v>
      </c>
      <c r="B177" s="148"/>
      <c r="C177" s="149">
        <v>0</v>
      </c>
      <c r="D177" s="149">
        <v>0</v>
      </c>
      <c r="E177" s="149">
        <v>0</v>
      </c>
      <c r="F177" s="150">
        <v>0</v>
      </c>
      <c r="G177" s="150">
        <v>0</v>
      </c>
      <c r="H177" s="151">
        <v>0</v>
      </c>
    </row>
    <row r="178" spans="1:8" ht="18" hidden="1" customHeight="1" outlineLevel="1">
      <c r="A178" s="3" t="s">
        <v>269</v>
      </c>
      <c r="B178" s="148"/>
      <c r="C178" s="149">
        <v>0</v>
      </c>
      <c r="D178" s="149">
        <v>0</v>
      </c>
      <c r="E178" s="149">
        <v>0</v>
      </c>
      <c r="F178" s="150">
        <v>0</v>
      </c>
      <c r="G178" s="150">
        <v>0</v>
      </c>
      <c r="H178" s="151">
        <v>0</v>
      </c>
    </row>
    <row r="179" spans="1:8" ht="18" hidden="1" customHeight="1" outlineLevel="1">
      <c r="A179" s="3" t="s">
        <v>455</v>
      </c>
      <c r="B179" s="148"/>
      <c r="C179" s="149">
        <v>0</v>
      </c>
      <c r="D179" s="149">
        <v>0</v>
      </c>
      <c r="E179" s="149">
        <v>0</v>
      </c>
      <c r="F179" s="150">
        <v>0</v>
      </c>
      <c r="G179" s="150">
        <v>0</v>
      </c>
      <c r="H179" s="151">
        <v>0</v>
      </c>
    </row>
    <row r="180" spans="1:8" ht="18" hidden="1" customHeight="1" outlineLevel="1">
      <c r="A180" s="3" t="s">
        <v>217</v>
      </c>
      <c r="B180" s="148"/>
      <c r="C180" s="149">
        <v>0</v>
      </c>
      <c r="D180" s="149">
        <v>0</v>
      </c>
      <c r="E180" s="149">
        <v>0</v>
      </c>
      <c r="F180" s="150">
        <v>0</v>
      </c>
      <c r="G180" s="150">
        <v>0</v>
      </c>
      <c r="H180" s="151">
        <v>0</v>
      </c>
    </row>
    <row r="181" spans="1:8" ht="18" hidden="1" customHeight="1" outlineLevel="1">
      <c r="A181" s="3" t="s">
        <v>218</v>
      </c>
      <c r="B181" s="148"/>
      <c r="C181" s="149">
        <v>0</v>
      </c>
      <c r="D181" s="149">
        <v>0</v>
      </c>
      <c r="E181" s="149">
        <v>0</v>
      </c>
      <c r="F181" s="150">
        <v>0</v>
      </c>
      <c r="G181" s="150">
        <v>0</v>
      </c>
      <c r="H181" s="151">
        <v>0</v>
      </c>
    </row>
    <row r="182" spans="1:8" ht="18" hidden="1" customHeight="1" outlineLevel="1">
      <c r="A182" s="3" t="s">
        <v>219</v>
      </c>
      <c r="B182" s="148"/>
      <c r="C182" s="149">
        <v>0</v>
      </c>
      <c r="D182" s="149">
        <v>0</v>
      </c>
      <c r="E182" s="149">
        <v>0</v>
      </c>
      <c r="F182" s="150">
        <v>0</v>
      </c>
      <c r="G182" s="150">
        <v>0</v>
      </c>
      <c r="H182" s="151">
        <v>0</v>
      </c>
    </row>
    <row r="183" spans="1:8" ht="18" hidden="1" customHeight="1" outlineLevel="1">
      <c r="A183" s="3" t="s">
        <v>220</v>
      </c>
      <c r="B183" s="148"/>
      <c r="C183" s="149">
        <v>0</v>
      </c>
      <c r="D183" s="149">
        <v>0</v>
      </c>
      <c r="E183" s="149">
        <v>0</v>
      </c>
      <c r="F183" s="150">
        <v>0</v>
      </c>
      <c r="G183" s="150">
        <v>0</v>
      </c>
      <c r="H183" s="151">
        <v>0</v>
      </c>
    </row>
    <row r="184" spans="1:8" ht="18" customHeight="1" collapsed="1">
      <c r="A184" s="3"/>
      <c r="B184" s="148" t="s">
        <v>357</v>
      </c>
      <c r="C184" s="152">
        <f t="shared" ref="C184:H184" si="6">SUM(C160:C183)</f>
        <v>10</v>
      </c>
      <c r="D184" s="152">
        <f t="shared" si="6"/>
        <v>12</v>
      </c>
      <c r="E184" s="152">
        <f t="shared" si="6"/>
        <v>0</v>
      </c>
      <c r="F184" s="153">
        <f t="shared" si="6"/>
        <v>112148.73</v>
      </c>
      <c r="G184" s="153">
        <f t="shared" si="6"/>
        <v>147938.82</v>
      </c>
      <c r="H184" s="154">
        <f t="shared" si="6"/>
        <v>0</v>
      </c>
    </row>
    <row r="185" spans="1:8" ht="18" hidden="1" customHeight="1" outlineLevel="1">
      <c r="A185" s="3" t="s">
        <v>280</v>
      </c>
      <c r="B185" s="148"/>
      <c r="C185" s="149">
        <v>0</v>
      </c>
      <c r="D185" s="149">
        <v>0</v>
      </c>
      <c r="E185" s="149">
        <v>0</v>
      </c>
      <c r="F185" s="150">
        <v>0</v>
      </c>
      <c r="G185" s="150">
        <v>0</v>
      </c>
      <c r="H185" s="151">
        <v>0</v>
      </c>
    </row>
    <row r="186" spans="1:8" ht="18" hidden="1" customHeight="1" outlineLevel="1">
      <c r="A186" s="3" t="s">
        <v>203</v>
      </c>
      <c r="B186" s="148"/>
      <c r="C186" s="149">
        <v>7</v>
      </c>
      <c r="D186" s="149">
        <v>8</v>
      </c>
      <c r="E186" s="149">
        <v>0</v>
      </c>
      <c r="F186" s="150">
        <v>87967.75</v>
      </c>
      <c r="G186" s="150">
        <v>30616.5</v>
      </c>
      <c r="H186" s="151">
        <v>0</v>
      </c>
    </row>
    <row r="187" spans="1:8" ht="18" hidden="1" customHeight="1" outlineLevel="1">
      <c r="A187" s="3" t="s">
        <v>204</v>
      </c>
      <c r="B187" s="148"/>
      <c r="C187" s="149">
        <v>3</v>
      </c>
      <c r="D187" s="149">
        <v>3</v>
      </c>
      <c r="E187" s="149">
        <v>0</v>
      </c>
      <c r="F187" s="150">
        <v>0</v>
      </c>
      <c r="G187" s="150">
        <v>2260</v>
      </c>
      <c r="H187" s="151">
        <v>0</v>
      </c>
    </row>
    <row r="188" spans="1:8" ht="18" hidden="1" customHeight="1" outlineLevel="1">
      <c r="A188" s="3" t="s">
        <v>267</v>
      </c>
      <c r="B188" s="148"/>
      <c r="C188" s="149">
        <v>0</v>
      </c>
      <c r="D188" s="149">
        <v>0</v>
      </c>
      <c r="E188" s="149">
        <v>0</v>
      </c>
      <c r="F188" s="150">
        <v>0</v>
      </c>
      <c r="G188" s="150">
        <v>0</v>
      </c>
      <c r="H188" s="151">
        <v>0</v>
      </c>
    </row>
    <row r="189" spans="1:8" ht="18" hidden="1" customHeight="1" outlineLevel="1">
      <c r="A189" s="3" t="s">
        <v>274</v>
      </c>
      <c r="B189" s="148"/>
      <c r="C189" s="149">
        <v>0</v>
      </c>
      <c r="D189" s="149">
        <v>0</v>
      </c>
      <c r="E189" s="149">
        <v>0</v>
      </c>
      <c r="F189" s="150">
        <v>0</v>
      </c>
      <c r="G189" s="150">
        <v>0</v>
      </c>
      <c r="H189" s="151">
        <v>0</v>
      </c>
    </row>
    <row r="190" spans="1:8" ht="18" hidden="1" customHeight="1" outlineLevel="1">
      <c r="A190" s="3" t="s">
        <v>275</v>
      </c>
      <c r="B190" s="148"/>
      <c r="C190" s="149">
        <v>0</v>
      </c>
      <c r="D190" s="149">
        <v>0</v>
      </c>
      <c r="E190" s="149">
        <v>0</v>
      </c>
      <c r="F190" s="150">
        <v>0</v>
      </c>
      <c r="G190" s="150">
        <v>0</v>
      </c>
      <c r="H190" s="151">
        <v>0</v>
      </c>
    </row>
    <row r="191" spans="1:8" ht="18" hidden="1" customHeight="1" outlineLevel="1">
      <c r="A191" s="3" t="s">
        <v>205</v>
      </c>
      <c r="B191" s="148"/>
      <c r="C191" s="149">
        <v>2</v>
      </c>
      <c r="D191" s="149">
        <v>5</v>
      </c>
      <c r="E191" s="149">
        <v>0</v>
      </c>
      <c r="F191" s="150">
        <v>200</v>
      </c>
      <c r="G191" s="150">
        <v>51265.3</v>
      </c>
      <c r="H191" s="151">
        <v>0</v>
      </c>
    </row>
    <row r="192" spans="1:8" ht="18" hidden="1" customHeight="1" outlineLevel="1">
      <c r="A192" s="3" t="s">
        <v>206</v>
      </c>
      <c r="B192" s="148"/>
      <c r="C192" s="149">
        <v>3</v>
      </c>
      <c r="D192" s="149">
        <v>1</v>
      </c>
      <c r="E192" s="149">
        <v>0</v>
      </c>
      <c r="F192" s="150">
        <v>0</v>
      </c>
      <c r="G192" s="150">
        <v>13839</v>
      </c>
      <c r="H192" s="151">
        <v>0</v>
      </c>
    </row>
    <row r="193" spans="1:8" ht="18" hidden="1" customHeight="1" outlineLevel="1">
      <c r="A193" s="3" t="s">
        <v>268</v>
      </c>
      <c r="B193" s="148"/>
      <c r="C193" s="149">
        <v>0</v>
      </c>
      <c r="D193" s="149">
        <v>0</v>
      </c>
      <c r="E193" s="149">
        <v>0</v>
      </c>
      <c r="F193" s="150">
        <v>0</v>
      </c>
      <c r="G193" s="150">
        <v>0</v>
      </c>
      <c r="H193" s="151">
        <v>0</v>
      </c>
    </row>
    <row r="194" spans="1:8" ht="18" hidden="1" customHeight="1" outlineLevel="1">
      <c r="A194" s="3" t="s">
        <v>207</v>
      </c>
      <c r="B194" s="148"/>
      <c r="C194" s="149">
        <v>7</v>
      </c>
      <c r="D194" s="149">
        <v>17</v>
      </c>
      <c r="E194" s="149">
        <v>0</v>
      </c>
      <c r="F194" s="150">
        <v>41200</v>
      </c>
      <c r="G194" s="150">
        <v>290886.03000000003</v>
      </c>
      <c r="H194" s="151">
        <v>0</v>
      </c>
    </row>
    <row r="195" spans="1:8" ht="18" hidden="1" customHeight="1" outlineLevel="1">
      <c r="A195" s="3" t="s">
        <v>270</v>
      </c>
      <c r="B195" s="148"/>
      <c r="C195" s="149">
        <v>0</v>
      </c>
      <c r="D195" s="149">
        <v>0</v>
      </c>
      <c r="E195" s="149">
        <v>0</v>
      </c>
      <c r="F195" s="150">
        <v>0</v>
      </c>
      <c r="G195" s="150">
        <v>0</v>
      </c>
      <c r="H195" s="151">
        <v>0</v>
      </c>
    </row>
    <row r="196" spans="1:8" ht="18" hidden="1" customHeight="1" outlineLevel="1">
      <c r="A196" s="3" t="s">
        <v>208</v>
      </c>
      <c r="B196" s="148"/>
      <c r="C196" s="149">
        <v>0</v>
      </c>
      <c r="D196" s="149">
        <v>0</v>
      </c>
      <c r="E196" s="149">
        <v>0</v>
      </c>
      <c r="F196" s="150">
        <v>0</v>
      </c>
      <c r="G196" s="150">
        <v>0</v>
      </c>
      <c r="H196" s="151">
        <v>0</v>
      </c>
    </row>
    <row r="197" spans="1:8" ht="18" hidden="1" customHeight="1" outlineLevel="1">
      <c r="A197" s="3" t="s">
        <v>209</v>
      </c>
      <c r="B197" s="148"/>
      <c r="C197" s="149">
        <v>0</v>
      </c>
      <c r="D197" s="149">
        <v>0</v>
      </c>
      <c r="E197" s="149">
        <v>0</v>
      </c>
      <c r="F197" s="150">
        <v>0</v>
      </c>
      <c r="G197" s="150">
        <v>0</v>
      </c>
      <c r="H197" s="151">
        <v>0</v>
      </c>
    </row>
    <row r="198" spans="1:8" ht="18" hidden="1" customHeight="1" outlineLevel="1">
      <c r="A198" s="3" t="s">
        <v>454</v>
      </c>
      <c r="B198" s="148"/>
      <c r="C198" s="149">
        <v>0</v>
      </c>
      <c r="D198" s="149">
        <v>0</v>
      </c>
      <c r="E198" s="149">
        <v>0</v>
      </c>
      <c r="F198" s="150">
        <v>0</v>
      </c>
      <c r="G198" s="150">
        <v>0</v>
      </c>
      <c r="H198" s="151">
        <v>0</v>
      </c>
    </row>
    <row r="199" spans="1:8" ht="18" hidden="1" customHeight="1" outlineLevel="1">
      <c r="A199" s="3" t="s">
        <v>211</v>
      </c>
      <c r="B199" s="148"/>
      <c r="C199" s="149">
        <v>0</v>
      </c>
      <c r="D199" s="149">
        <v>1</v>
      </c>
      <c r="E199" s="149">
        <v>0</v>
      </c>
      <c r="F199" s="150">
        <v>0</v>
      </c>
      <c r="G199" s="150">
        <v>-310.5</v>
      </c>
      <c r="H199" s="151">
        <v>0</v>
      </c>
    </row>
    <row r="200" spans="1:8" ht="18" hidden="1" customHeight="1" outlineLevel="1">
      <c r="A200" s="3" t="s">
        <v>212</v>
      </c>
      <c r="B200" s="148"/>
      <c r="C200" s="149">
        <v>0</v>
      </c>
      <c r="D200" s="149">
        <v>0</v>
      </c>
      <c r="E200" s="149">
        <v>0</v>
      </c>
      <c r="F200" s="150">
        <v>0</v>
      </c>
      <c r="G200" s="150">
        <v>0</v>
      </c>
      <c r="H200" s="151">
        <v>0</v>
      </c>
    </row>
    <row r="201" spans="1:8" ht="18" hidden="1" customHeight="1" outlineLevel="1">
      <c r="A201" s="3" t="s">
        <v>213</v>
      </c>
      <c r="B201" s="148"/>
      <c r="C201" s="149">
        <v>0</v>
      </c>
      <c r="D201" s="149">
        <v>0</v>
      </c>
      <c r="E201" s="149">
        <v>0</v>
      </c>
      <c r="F201" s="150">
        <v>0</v>
      </c>
      <c r="G201" s="150">
        <v>0</v>
      </c>
      <c r="H201" s="151">
        <v>0</v>
      </c>
    </row>
    <row r="202" spans="1:8" ht="18" hidden="1" customHeight="1" outlineLevel="1">
      <c r="A202" s="3" t="s">
        <v>214</v>
      </c>
      <c r="B202" s="148"/>
      <c r="C202" s="149">
        <v>0</v>
      </c>
      <c r="D202" s="149">
        <v>0</v>
      </c>
      <c r="E202" s="149">
        <v>0</v>
      </c>
      <c r="F202" s="150">
        <v>0</v>
      </c>
      <c r="G202" s="150">
        <v>0</v>
      </c>
      <c r="H202" s="151">
        <v>0</v>
      </c>
    </row>
    <row r="203" spans="1:8" ht="18" hidden="1" customHeight="1" outlineLevel="1">
      <c r="A203" s="3" t="s">
        <v>269</v>
      </c>
      <c r="B203" s="148"/>
      <c r="C203" s="149">
        <v>0</v>
      </c>
      <c r="D203" s="149">
        <v>0</v>
      </c>
      <c r="E203" s="149">
        <v>0</v>
      </c>
      <c r="F203" s="150">
        <v>0</v>
      </c>
      <c r="G203" s="150">
        <v>0</v>
      </c>
      <c r="H203" s="151">
        <v>0</v>
      </c>
    </row>
    <row r="204" spans="1:8" ht="18" hidden="1" customHeight="1" outlineLevel="1">
      <c r="A204" s="3" t="s">
        <v>455</v>
      </c>
      <c r="B204" s="148"/>
      <c r="C204" s="149">
        <v>0</v>
      </c>
      <c r="D204" s="149">
        <v>0</v>
      </c>
      <c r="E204" s="149">
        <v>0</v>
      </c>
      <c r="F204" s="150">
        <v>0</v>
      </c>
      <c r="G204" s="150">
        <v>0</v>
      </c>
      <c r="H204" s="151">
        <v>0</v>
      </c>
    </row>
    <row r="205" spans="1:8" ht="18" hidden="1" customHeight="1" outlineLevel="1">
      <c r="A205" s="3" t="s">
        <v>217</v>
      </c>
      <c r="B205" s="148"/>
      <c r="C205" s="149">
        <v>0</v>
      </c>
      <c r="D205" s="149">
        <v>0</v>
      </c>
      <c r="E205" s="149">
        <v>0</v>
      </c>
      <c r="F205" s="150">
        <v>0</v>
      </c>
      <c r="G205" s="150">
        <v>0</v>
      </c>
      <c r="H205" s="151">
        <v>0</v>
      </c>
    </row>
    <row r="206" spans="1:8" ht="18" hidden="1" customHeight="1" outlineLevel="1">
      <c r="A206" s="3" t="s">
        <v>218</v>
      </c>
      <c r="B206" s="148"/>
      <c r="C206" s="149">
        <v>4</v>
      </c>
      <c r="D206" s="149">
        <v>4</v>
      </c>
      <c r="E206" s="149">
        <v>1</v>
      </c>
      <c r="F206" s="150">
        <v>0</v>
      </c>
      <c r="G206" s="150">
        <v>11038</v>
      </c>
      <c r="H206" s="151">
        <v>0</v>
      </c>
    </row>
    <row r="207" spans="1:8" ht="18" hidden="1" customHeight="1" outlineLevel="1">
      <c r="A207" s="3" t="s">
        <v>219</v>
      </c>
      <c r="B207" s="148"/>
      <c r="C207" s="149">
        <v>0</v>
      </c>
      <c r="D207" s="149">
        <v>0</v>
      </c>
      <c r="E207" s="149">
        <v>0</v>
      </c>
      <c r="F207" s="150">
        <v>0</v>
      </c>
      <c r="G207" s="150">
        <v>0</v>
      </c>
      <c r="H207" s="151">
        <v>0</v>
      </c>
    </row>
    <row r="208" spans="1:8" ht="18" hidden="1" customHeight="1" outlineLevel="1">
      <c r="A208" s="3" t="s">
        <v>220</v>
      </c>
      <c r="B208" s="148"/>
      <c r="C208" s="149">
        <v>0</v>
      </c>
      <c r="D208" s="149">
        <v>0</v>
      </c>
      <c r="E208" s="149">
        <v>0</v>
      </c>
      <c r="F208" s="150">
        <v>0</v>
      </c>
      <c r="G208" s="150">
        <v>0</v>
      </c>
      <c r="H208" s="151">
        <v>0</v>
      </c>
    </row>
    <row r="209" spans="1:8" ht="18" customHeight="1" collapsed="1">
      <c r="A209" s="3"/>
      <c r="B209" s="148" t="s">
        <v>358</v>
      </c>
      <c r="C209" s="152">
        <f t="shared" ref="C209:H209" si="7">SUM(C185:C208)</f>
        <v>26</v>
      </c>
      <c r="D209" s="152">
        <f t="shared" si="7"/>
        <v>39</v>
      </c>
      <c r="E209" s="152">
        <f t="shared" si="7"/>
        <v>1</v>
      </c>
      <c r="F209" s="153">
        <f t="shared" si="7"/>
        <v>129367.75</v>
      </c>
      <c r="G209" s="153">
        <f t="shared" si="7"/>
        <v>399594.33</v>
      </c>
      <c r="H209" s="154">
        <f t="shared" si="7"/>
        <v>0</v>
      </c>
    </row>
    <row r="210" spans="1:8" ht="18" hidden="1" customHeight="1" outlineLevel="1">
      <c r="A210" s="3" t="s">
        <v>280</v>
      </c>
      <c r="B210" s="148"/>
      <c r="C210" s="149">
        <v>0</v>
      </c>
      <c r="D210" s="149">
        <v>0</v>
      </c>
      <c r="E210" s="149">
        <v>0</v>
      </c>
      <c r="F210" s="150">
        <v>0</v>
      </c>
      <c r="G210" s="150">
        <v>0</v>
      </c>
      <c r="H210" s="151">
        <v>0</v>
      </c>
    </row>
    <row r="211" spans="1:8" ht="18" hidden="1" customHeight="1" outlineLevel="1">
      <c r="A211" s="3" t="s">
        <v>203</v>
      </c>
      <c r="B211" s="148"/>
      <c r="C211" s="149">
        <v>1</v>
      </c>
      <c r="D211" s="149">
        <v>1</v>
      </c>
      <c r="E211" s="149">
        <v>0</v>
      </c>
      <c r="F211" s="150">
        <v>0</v>
      </c>
      <c r="G211" s="150">
        <v>3287.5</v>
      </c>
      <c r="H211" s="151">
        <v>0</v>
      </c>
    </row>
    <row r="212" spans="1:8" ht="18" hidden="1" customHeight="1" outlineLevel="1">
      <c r="A212" s="3" t="s">
        <v>204</v>
      </c>
      <c r="B212" s="148"/>
      <c r="C212" s="149">
        <v>0</v>
      </c>
      <c r="D212" s="149">
        <v>0</v>
      </c>
      <c r="E212" s="149">
        <v>0</v>
      </c>
      <c r="F212" s="150">
        <v>0</v>
      </c>
      <c r="G212" s="150">
        <v>0</v>
      </c>
      <c r="H212" s="151">
        <v>0</v>
      </c>
    </row>
    <row r="213" spans="1:8" ht="18" hidden="1" customHeight="1" outlineLevel="1">
      <c r="A213" s="3" t="s">
        <v>267</v>
      </c>
      <c r="B213" s="148"/>
      <c r="C213" s="149">
        <v>0</v>
      </c>
      <c r="D213" s="149">
        <v>0</v>
      </c>
      <c r="E213" s="149">
        <v>0</v>
      </c>
      <c r="F213" s="150">
        <v>0</v>
      </c>
      <c r="G213" s="150">
        <v>0</v>
      </c>
      <c r="H213" s="151">
        <v>0</v>
      </c>
    </row>
    <row r="214" spans="1:8" ht="18" hidden="1" customHeight="1" outlineLevel="1">
      <c r="A214" s="3" t="s">
        <v>274</v>
      </c>
      <c r="B214" s="148"/>
      <c r="C214" s="149">
        <v>0</v>
      </c>
      <c r="D214" s="149">
        <v>0</v>
      </c>
      <c r="E214" s="149">
        <v>0</v>
      </c>
      <c r="F214" s="150">
        <v>0</v>
      </c>
      <c r="G214" s="150">
        <v>0</v>
      </c>
      <c r="H214" s="151">
        <v>0</v>
      </c>
    </row>
    <row r="215" spans="1:8" ht="18" hidden="1" customHeight="1" outlineLevel="1">
      <c r="A215" s="3" t="s">
        <v>275</v>
      </c>
      <c r="B215" s="148"/>
      <c r="C215" s="149">
        <v>0</v>
      </c>
      <c r="D215" s="149">
        <v>0</v>
      </c>
      <c r="E215" s="149">
        <v>0</v>
      </c>
      <c r="F215" s="150">
        <v>0</v>
      </c>
      <c r="G215" s="150">
        <v>0</v>
      </c>
      <c r="H215" s="151">
        <v>0</v>
      </c>
    </row>
    <row r="216" spans="1:8" ht="18" hidden="1" customHeight="1" outlineLevel="1">
      <c r="A216" s="3" t="s">
        <v>205</v>
      </c>
      <c r="B216" s="148"/>
      <c r="C216" s="149">
        <v>4</v>
      </c>
      <c r="D216" s="149">
        <v>2</v>
      </c>
      <c r="E216" s="149">
        <v>0</v>
      </c>
      <c r="F216" s="150">
        <v>-2359.19</v>
      </c>
      <c r="G216" s="150">
        <v>10057</v>
      </c>
      <c r="H216" s="151">
        <v>0</v>
      </c>
    </row>
    <row r="217" spans="1:8" ht="18" hidden="1" customHeight="1" outlineLevel="1">
      <c r="A217" s="3" t="s">
        <v>206</v>
      </c>
      <c r="B217" s="148"/>
      <c r="C217" s="149">
        <v>1</v>
      </c>
      <c r="D217" s="149">
        <v>2</v>
      </c>
      <c r="E217" s="149">
        <v>0</v>
      </c>
      <c r="F217" s="150">
        <v>0</v>
      </c>
      <c r="G217" s="150">
        <v>15191.5</v>
      </c>
      <c r="H217" s="151">
        <v>0</v>
      </c>
    </row>
    <row r="218" spans="1:8" ht="18" hidden="1" customHeight="1" outlineLevel="1">
      <c r="A218" s="3" t="s">
        <v>268</v>
      </c>
      <c r="B218" s="148"/>
      <c r="C218" s="149">
        <v>0</v>
      </c>
      <c r="D218" s="149">
        <v>0</v>
      </c>
      <c r="E218" s="149">
        <v>0</v>
      </c>
      <c r="F218" s="150">
        <v>0</v>
      </c>
      <c r="G218" s="150">
        <v>0</v>
      </c>
      <c r="H218" s="151">
        <v>0</v>
      </c>
    </row>
    <row r="219" spans="1:8" ht="18" hidden="1" customHeight="1" outlineLevel="1">
      <c r="A219" s="3" t="s">
        <v>207</v>
      </c>
      <c r="B219" s="148"/>
      <c r="C219" s="149">
        <v>6</v>
      </c>
      <c r="D219" s="149">
        <v>5</v>
      </c>
      <c r="E219" s="149">
        <v>0</v>
      </c>
      <c r="F219" s="150">
        <v>2150</v>
      </c>
      <c r="G219" s="150">
        <v>24927.06</v>
      </c>
      <c r="H219" s="151">
        <v>0</v>
      </c>
    </row>
    <row r="220" spans="1:8" ht="18" hidden="1" customHeight="1" outlineLevel="1">
      <c r="A220" s="3" t="s">
        <v>270</v>
      </c>
      <c r="B220" s="148"/>
      <c r="C220" s="149">
        <v>0</v>
      </c>
      <c r="D220" s="149">
        <v>0</v>
      </c>
      <c r="E220" s="149">
        <v>0</v>
      </c>
      <c r="F220" s="150">
        <v>0</v>
      </c>
      <c r="G220" s="150">
        <v>0</v>
      </c>
      <c r="H220" s="151">
        <v>0</v>
      </c>
    </row>
    <row r="221" spans="1:8" ht="18" hidden="1" customHeight="1" outlineLevel="1">
      <c r="A221" s="3" t="s">
        <v>208</v>
      </c>
      <c r="B221" s="148"/>
      <c r="C221" s="149">
        <v>1</v>
      </c>
      <c r="D221" s="149">
        <v>0</v>
      </c>
      <c r="E221" s="149">
        <v>0</v>
      </c>
      <c r="F221" s="150">
        <v>150000</v>
      </c>
      <c r="G221" s="150">
        <v>10000</v>
      </c>
      <c r="H221" s="151">
        <v>0</v>
      </c>
    </row>
    <row r="222" spans="1:8" ht="18" hidden="1" customHeight="1" outlineLevel="1">
      <c r="A222" s="3" t="s">
        <v>209</v>
      </c>
      <c r="B222" s="148"/>
      <c r="C222" s="149">
        <v>1</v>
      </c>
      <c r="D222" s="149">
        <v>2</v>
      </c>
      <c r="E222" s="149">
        <v>0</v>
      </c>
      <c r="F222" s="150">
        <v>117267</v>
      </c>
      <c r="G222" s="150">
        <v>0</v>
      </c>
      <c r="H222" s="151">
        <v>0</v>
      </c>
    </row>
    <row r="223" spans="1:8" ht="18" hidden="1" customHeight="1" outlineLevel="1">
      <c r="A223" s="3" t="s">
        <v>454</v>
      </c>
      <c r="B223" s="148"/>
      <c r="C223" s="149">
        <v>0</v>
      </c>
      <c r="D223" s="149">
        <v>0</v>
      </c>
      <c r="E223" s="149">
        <v>0</v>
      </c>
      <c r="F223" s="150">
        <v>0</v>
      </c>
      <c r="G223" s="150">
        <v>0</v>
      </c>
      <c r="H223" s="151">
        <v>0</v>
      </c>
    </row>
    <row r="224" spans="1:8" ht="18" hidden="1" customHeight="1" outlineLevel="1">
      <c r="A224" s="3" t="s">
        <v>211</v>
      </c>
      <c r="B224" s="148"/>
      <c r="C224" s="149">
        <v>0</v>
      </c>
      <c r="D224" s="149">
        <v>0</v>
      </c>
      <c r="E224" s="149">
        <v>0</v>
      </c>
      <c r="F224" s="150">
        <v>0</v>
      </c>
      <c r="G224" s="150">
        <v>0</v>
      </c>
      <c r="H224" s="151">
        <v>0</v>
      </c>
    </row>
    <row r="225" spans="1:8" ht="18" hidden="1" customHeight="1" outlineLevel="1">
      <c r="A225" s="3" t="s">
        <v>212</v>
      </c>
      <c r="B225" s="148"/>
      <c r="C225" s="149">
        <v>0</v>
      </c>
      <c r="D225" s="149">
        <v>0</v>
      </c>
      <c r="E225" s="149">
        <v>0</v>
      </c>
      <c r="F225" s="150">
        <v>0</v>
      </c>
      <c r="G225" s="150">
        <v>0</v>
      </c>
      <c r="H225" s="151">
        <v>0</v>
      </c>
    </row>
    <row r="226" spans="1:8" ht="18" hidden="1" customHeight="1" outlineLevel="1">
      <c r="A226" s="3" t="s">
        <v>213</v>
      </c>
      <c r="B226" s="148"/>
      <c r="C226" s="149">
        <v>0</v>
      </c>
      <c r="D226" s="149">
        <v>0</v>
      </c>
      <c r="E226" s="149">
        <v>0</v>
      </c>
      <c r="F226" s="150">
        <v>0</v>
      </c>
      <c r="G226" s="150">
        <v>0</v>
      </c>
      <c r="H226" s="151">
        <v>0</v>
      </c>
    </row>
    <row r="227" spans="1:8" ht="18" hidden="1" customHeight="1" outlineLevel="1">
      <c r="A227" s="3" t="s">
        <v>214</v>
      </c>
      <c r="B227" s="148"/>
      <c r="C227" s="149">
        <v>0</v>
      </c>
      <c r="D227" s="149">
        <v>0</v>
      </c>
      <c r="E227" s="149">
        <v>0</v>
      </c>
      <c r="F227" s="150">
        <v>0</v>
      </c>
      <c r="G227" s="150">
        <v>0</v>
      </c>
      <c r="H227" s="151">
        <v>0</v>
      </c>
    </row>
    <row r="228" spans="1:8" ht="18" hidden="1" customHeight="1" outlineLevel="1">
      <c r="A228" s="3" t="s">
        <v>269</v>
      </c>
      <c r="B228" s="148"/>
      <c r="C228" s="149">
        <v>0</v>
      </c>
      <c r="D228" s="149">
        <v>0</v>
      </c>
      <c r="E228" s="149">
        <v>0</v>
      </c>
      <c r="F228" s="150">
        <v>0</v>
      </c>
      <c r="G228" s="150">
        <v>0</v>
      </c>
      <c r="H228" s="151">
        <v>0</v>
      </c>
    </row>
    <row r="229" spans="1:8" ht="18" hidden="1" customHeight="1" outlineLevel="1">
      <c r="A229" s="3" t="s">
        <v>455</v>
      </c>
      <c r="B229" s="148"/>
      <c r="C229" s="149">
        <v>0</v>
      </c>
      <c r="D229" s="149">
        <v>0</v>
      </c>
      <c r="E229" s="149">
        <v>0</v>
      </c>
      <c r="F229" s="150">
        <v>0</v>
      </c>
      <c r="G229" s="150">
        <v>0</v>
      </c>
      <c r="H229" s="151">
        <v>0</v>
      </c>
    </row>
    <row r="230" spans="1:8" ht="18" hidden="1" customHeight="1" outlineLevel="1">
      <c r="A230" s="3" t="s">
        <v>217</v>
      </c>
      <c r="B230" s="148"/>
      <c r="C230" s="149">
        <v>0</v>
      </c>
      <c r="D230" s="149">
        <v>0</v>
      </c>
      <c r="E230" s="149">
        <v>0</v>
      </c>
      <c r="F230" s="150">
        <v>0</v>
      </c>
      <c r="G230" s="150">
        <v>0</v>
      </c>
      <c r="H230" s="151">
        <v>0</v>
      </c>
    </row>
    <row r="231" spans="1:8" ht="18" hidden="1" customHeight="1" outlineLevel="1">
      <c r="A231" s="3" t="s">
        <v>218</v>
      </c>
      <c r="B231" s="148"/>
      <c r="C231" s="149">
        <v>0</v>
      </c>
      <c r="D231" s="149">
        <v>0</v>
      </c>
      <c r="E231" s="149">
        <v>0</v>
      </c>
      <c r="F231" s="150">
        <v>0</v>
      </c>
      <c r="G231" s="150">
        <v>0</v>
      </c>
      <c r="H231" s="151">
        <v>0</v>
      </c>
    </row>
    <row r="232" spans="1:8" ht="18" hidden="1" customHeight="1" outlineLevel="1">
      <c r="A232" s="3" t="s">
        <v>219</v>
      </c>
      <c r="B232" s="148"/>
      <c r="C232" s="149">
        <v>0</v>
      </c>
      <c r="D232" s="149">
        <v>0</v>
      </c>
      <c r="E232" s="149">
        <v>0</v>
      </c>
      <c r="F232" s="150">
        <v>0</v>
      </c>
      <c r="G232" s="150">
        <v>0</v>
      </c>
      <c r="H232" s="151">
        <v>0</v>
      </c>
    </row>
    <row r="233" spans="1:8" ht="18" hidden="1" customHeight="1" outlineLevel="1">
      <c r="A233" s="3" t="s">
        <v>220</v>
      </c>
      <c r="B233" s="148"/>
      <c r="C233" s="149">
        <v>0</v>
      </c>
      <c r="D233" s="149">
        <v>0</v>
      </c>
      <c r="E233" s="149">
        <v>0</v>
      </c>
      <c r="F233" s="150">
        <v>0</v>
      </c>
      <c r="G233" s="150">
        <v>0</v>
      </c>
      <c r="H233" s="151">
        <v>0</v>
      </c>
    </row>
    <row r="234" spans="1:8" ht="18" customHeight="1" collapsed="1">
      <c r="A234" s="3"/>
      <c r="B234" s="148" t="s">
        <v>359</v>
      </c>
      <c r="C234" s="152">
        <f t="shared" ref="C234:H234" si="8">SUM(C210:C233)</f>
        <v>14</v>
      </c>
      <c r="D234" s="152">
        <f t="shared" si="8"/>
        <v>12</v>
      </c>
      <c r="E234" s="152">
        <f t="shared" si="8"/>
        <v>0</v>
      </c>
      <c r="F234" s="153">
        <f t="shared" si="8"/>
        <v>267057.81</v>
      </c>
      <c r="G234" s="153">
        <f t="shared" si="8"/>
        <v>63463.06</v>
      </c>
      <c r="H234" s="154">
        <f t="shared" si="8"/>
        <v>0</v>
      </c>
    </row>
    <row r="235" spans="1:8" ht="18" hidden="1" customHeight="1" outlineLevel="1">
      <c r="A235" s="3" t="s">
        <v>280</v>
      </c>
      <c r="B235" s="148"/>
      <c r="C235" s="152">
        <v>0</v>
      </c>
      <c r="D235" s="152">
        <v>0</v>
      </c>
      <c r="E235" s="152">
        <v>0</v>
      </c>
      <c r="F235" s="153">
        <v>0</v>
      </c>
      <c r="G235" s="153">
        <v>0</v>
      </c>
      <c r="H235" s="154">
        <v>0</v>
      </c>
    </row>
    <row r="236" spans="1:8" ht="18" hidden="1" customHeight="1" outlineLevel="1">
      <c r="A236" s="3" t="s">
        <v>203</v>
      </c>
      <c r="B236" s="148"/>
      <c r="C236" s="152">
        <v>0</v>
      </c>
      <c r="D236" s="152">
        <v>0</v>
      </c>
      <c r="E236" s="152">
        <v>0</v>
      </c>
      <c r="F236" s="153">
        <v>0</v>
      </c>
      <c r="G236" s="153">
        <v>0</v>
      </c>
      <c r="H236" s="154">
        <v>0</v>
      </c>
    </row>
    <row r="237" spans="1:8" ht="18" hidden="1" customHeight="1" outlineLevel="1">
      <c r="A237" s="3" t="s">
        <v>204</v>
      </c>
      <c r="B237" s="148"/>
      <c r="C237" s="152">
        <v>0</v>
      </c>
      <c r="D237" s="152">
        <v>0</v>
      </c>
      <c r="E237" s="152">
        <v>0</v>
      </c>
      <c r="F237" s="153">
        <v>0</v>
      </c>
      <c r="G237" s="153">
        <v>0</v>
      </c>
      <c r="H237" s="154">
        <v>0</v>
      </c>
    </row>
    <row r="238" spans="1:8" ht="18" hidden="1" customHeight="1" outlineLevel="1">
      <c r="A238" s="3" t="s">
        <v>267</v>
      </c>
      <c r="B238" s="148"/>
      <c r="C238" s="152">
        <v>0</v>
      </c>
      <c r="D238" s="152">
        <v>0</v>
      </c>
      <c r="E238" s="152">
        <v>0</v>
      </c>
      <c r="F238" s="153">
        <v>0</v>
      </c>
      <c r="G238" s="153">
        <v>0</v>
      </c>
      <c r="H238" s="154">
        <v>0</v>
      </c>
    </row>
    <row r="239" spans="1:8" ht="18" hidden="1" customHeight="1" outlineLevel="1">
      <c r="A239" s="3" t="s">
        <v>274</v>
      </c>
      <c r="B239" s="148"/>
      <c r="C239" s="152">
        <v>0</v>
      </c>
      <c r="D239" s="152">
        <v>0</v>
      </c>
      <c r="E239" s="152">
        <v>0</v>
      </c>
      <c r="F239" s="153">
        <v>0</v>
      </c>
      <c r="G239" s="153">
        <v>0</v>
      </c>
      <c r="H239" s="154">
        <v>0</v>
      </c>
    </row>
    <row r="240" spans="1:8" ht="18" hidden="1" customHeight="1" outlineLevel="1">
      <c r="A240" s="3" t="s">
        <v>275</v>
      </c>
      <c r="B240" s="148"/>
      <c r="C240" s="152">
        <v>0</v>
      </c>
      <c r="D240" s="152">
        <v>0</v>
      </c>
      <c r="E240" s="152">
        <v>0</v>
      </c>
      <c r="F240" s="153">
        <v>0</v>
      </c>
      <c r="G240" s="153">
        <v>0</v>
      </c>
      <c r="H240" s="154">
        <v>0</v>
      </c>
    </row>
    <row r="241" spans="1:8" ht="18" hidden="1" customHeight="1" outlineLevel="1">
      <c r="A241" s="3" t="s">
        <v>205</v>
      </c>
      <c r="B241" s="148"/>
      <c r="C241" s="152">
        <v>2</v>
      </c>
      <c r="D241" s="152">
        <v>1</v>
      </c>
      <c r="E241" s="152">
        <v>0</v>
      </c>
      <c r="F241" s="153">
        <v>0</v>
      </c>
      <c r="G241" s="153">
        <v>10904.5</v>
      </c>
      <c r="H241" s="154">
        <v>0</v>
      </c>
    </row>
    <row r="242" spans="1:8" ht="18" hidden="1" customHeight="1" outlineLevel="1">
      <c r="A242" s="3" t="s">
        <v>206</v>
      </c>
      <c r="B242" s="148"/>
      <c r="C242" s="152">
        <v>0</v>
      </c>
      <c r="D242" s="152">
        <v>0</v>
      </c>
      <c r="E242" s="152">
        <v>0</v>
      </c>
      <c r="F242" s="153">
        <v>0</v>
      </c>
      <c r="G242" s="153">
        <v>0</v>
      </c>
      <c r="H242" s="154">
        <v>0</v>
      </c>
    </row>
    <row r="243" spans="1:8" ht="18" hidden="1" customHeight="1" outlineLevel="1">
      <c r="A243" s="3" t="s">
        <v>268</v>
      </c>
      <c r="B243" s="148"/>
      <c r="C243" s="152">
        <v>0</v>
      </c>
      <c r="D243" s="152">
        <v>0</v>
      </c>
      <c r="E243" s="152">
        <v>0</v>
      </c>
      <c r="F243" s="153">
        <v>0</v>
      </c>
      <c r="G243" s="153">
        <v>0</v>
      </c>
      <c r="H243" s="154">
        <v>0</v>
      </c>
    </row>
    <row r="244" spans="1:8" ht="18" hidden="1" customHeight="1" outlineLevel="1">
      <c r="A244" s="3" t="s">
        <v>207</v>
      </c>
      <c r="B244" s="148"/>
      <c r="C244" s="152">
        <v>2</v>
      </c>
      <c r="D244" s="152">
        <v>0</v>
      </c>
      <c r="E244" s="152">
        <v>0</v>
      </c>
      <c r="F244" s="153">
        <v>0</v>
      </c>
      <c r="G244" s="153">
        <v>0</v>
      </c>
      <c r="H244" s="154">
        <v>0</v>
      </c>
    </row>
    <row r="245" spans="1:8" ht="18" hidden="1" customHeight="1" outlineLevel="1">
      <c r="A245" s="3" t="s">
        <v>270</v>
      </c>
      <c r="B245" s="148"/>
      <c r="C245" s="152">
        <v>0</v>
      </c>
      <c r="D245" s="152">
        <v>0</v>
      </c>
      <c r="E245" s="152">
        <v>0</v>
      </c>
      <c r="F245" s="153">
        <v>0</v>
      </c>
      <c r="G245" s="153">
        <v>0</v>
      </c>
      <c r="H245" s="154">
        <v>0</v>
      </c>
    </row>
    <row r="246" spans="1:8" ht="18" hidden="1" customHeight="1" outlineLevel="1">
      <c r="A246" s="3" t="s">
        <v>208</v>
      </c>
      <c r="B246" s="148"/>
      <c r="C246" s="152">
        <v>0</v>
      </c>
      <c r="D246" s="152">
        <v>0</v>
      </c>
      <c r="E246" s="152">
        <v>0</v>
      </c>
      <c r="F246" s="153">
        <v>0</v>
      </c>
      <c r="G246" s="153">
        <v>0</v>
      </c>
      <c r="H246" s="154">
        <v>0</v>
      </c>
    </row>
    <row r="247" spans="1:8" ht="18" hidden="1" customHeight="1" outlineLevel="1">
      <c r="A247" s="3" t="s">
        <v>209</v>
      </c>
      <c r="B247" s="148"/>
      <c r="C247" s="152">
        <v>0</v>
      </c>
      <c r="D247" s="152">
        <v>0</v>
      </c>
      <c r="E247" s="152">
        <v>0</v>
      </c>
      <c r="F247" s="153">
        <v>0</v>
      </c>
      <c r="G247" s="153">
        <v>0</v>
      </c>
      <c r="H247" s="154">
        <v>0</v>
      </c>
    </row>
    <row r="248" spans="1:8" ht="18" hidden="1" customHeight="1" outlineLevel="1">
      <c r="A248" s="3" t="s">
        <v>454</v>
      </c>
      <c r="B248" s="148"/>
      <c r="C248" s="152">
        <v>0</v>
      </c>
      <c r="D248" s="152">
        <v>0</v>
      </c>
      <c r="E248" s="152">
        <v>0</v>
      </c>
      <c r="F248" s="153">
        <v>0</v>
      </c>
      <c r="G248" s="153">
        <v>0</v>
      </c>
      <c r="H248" s="154">
        <v>0</v>
      </c>
    </row>
    <row r="249" spans="1:8" ht="18" hidden="1" customHeight="1" outlineLevel="1">
      <c r="A249" s="3" t="s">
        <v>211</v>
      </c>
      <c r="B249" s="148"/>
      <c r="C249" s="152">
        <v>0</v>
      </c>
      <c r="D249" s="152">
        <v>0</v>
      </c>
      <c r="E249" s="152">
        <v>0</v>
      </c>
      <c r="F249" s="153">
        <v>0</v>
      </c>
      <c r="G249" s="153">
        <v>0</v>
      </c>
      <c r="H249" s="154">
        <v>0</v>
      </c>
    </row>
    <row r="250" spans="1:8" ht="18" hidden="1" customHeight="1" outlineLevel="1">
      <c r="A250" s="3" t="s">
        <v>212</v>
      </c>
      <c r="B250" s="148"/>
      <c r="C250" s="152">
        <v>0</v>
      </c>
      <c r="D250" s="152">
        <v>0</v>
      </c>
      <c r="E250" s="152">
        <v>0</v>
      </c>
      <c r="F250" s="153">
        <v>0</v>
      </c>
      <c r="G250" s="153">
        <v>0</v>
      </c>
      <c r="H250" s="154">
        <v>0</v>
      </c>
    </row>
    <row r="251" spans="1:8" ht="18" hidden="1" customHeight="1" outlineLevel="1">
      <c r="A251" s="3" t="s">
        <v>213</v>
      </c>
      <c r="B251" s="148"/>
      <c r="C251" s="152">
        <v>0</v>
      </c>
      <c r="D251" s="152">
        <v>0</v>
      </c>
      <c r="E251" s="152">
        <v>0</v>
      </c>
      <c r="F251" s="153">
        <v>0</v>
      </c>
      <c r="G251" s="153">
        <v>0</v>
      </c>
      <c r="H251" s="154">
        <v>0</v>
      </c>
    </row>
    <row r="252" spans="1:8" ht="18" hidden="1" customHeight="1" outlineLevel="1">
      <c r="A252" s="3" t="s">
        <v>214</v>
      </c>
      <c r="B252" s="148"/>
      <c r="C252" s="152">
        <v>0</v>
      </c>
      <c r="D252" s="152">
        <v>0</v>
      </c>
      <c r="E252" s="152">
        <v>0</v>
      </c>
      <c r="F252" s="153">
        <v>0</v>
      </c>
      <c r="G252" s="153">
        <v>0</v>
      </c>
      <c r="H252" s="154">
        <v>0</v>
      </c>
    </row>
    <row r="253" spans="1:8" ht="18" hidden="1" customHeight="1" outlineLevel="1">
      <c r="A253" s="3" t="s">
        <v>269</v>
      </c>
      <c r="B253" s="148"/>
      <c r="C253" s="152">
        <v>0</v>
      </c>
      <c r="D253" s="152">
        <v>0</v>
      </c>
      <c r="E253" s="152">
        <v>0</v>
      </c>
      <c r="F253" s="153">
        <v>0</v>
      </c>
      <c r="G253" s="153">
        <v>0</v>
      </c>
      <c r="H253" s="154">
        <v>0</v>
      </c>
    </row>
    <row r="254" spans="1:8" ht="18" hidden="1" customHeight="1" outlineLevel="1">
      <c r="A254" s="3" t="s">
        <v>455</v>
      </c>
      <c r="B254" s="148"/>
      <c r="C254" s="152">
        <v>0</v>
      </c>
      <c r="D254" s="152">
        <v>0</v>
      </c>
      <c r="E254" s="152">
        <v>0</v>
      </c>
      <c r="F254" s="153">
        <v>0</v>
      </c>
      <c r="G254" s="153">
        <v>0</v>
      </c>
      <c r="H254" s="154">
        <v>0</v>
      </c>
    </row>
    <row r="255" spans="1:8" ht="18" hidden="1" customHeight="1" outlineLevel="1">
      <c r="A255" s="3" t="s">
        <v>217</v>
      </c>
      <c r="B255" s="148"/>
      <c r="C255" s="152">
        <v>0</v>
      </c>
      <c r="D255" s="152">
        <v>0</v>
      </c>
      <c r="E255" s="152">
        <v>0</v>
      </c>
      <c r="F255" s="153">
        <v>0</v>
      </c>
      <c r="G255" s="153">
        <v>0</v>
      </c>
      <c r="H255" s="154">
        <v>0</v>
      </c>
    </row>
    <row r="256" spans="1:8" ht="18" hidden="1" customHeight="1" outlineLevel="1">
      <c r="A256" s="3" t="s">
        <v>218</v>
      </c>
      <c r="B256" s="148"/>
      <c r="C256" s="152">
        <v>0</v>
      </c>
      <c r="D256" s="152">
        <v>0</v>
      </c>
      <c r="E256" s="152">
        <v>0</v>
      </c>
      <c r="F256" s="153">
        <v>0</v>
      </c>
      <c r="G256" s="153">
        <v>0</v>
      </c>
      <c r="H256" s="154">
        <v>0</v>
      </c>
    </row>
    <row r="257" spans="1:8" ht="18" hidden="1" customHeight="1" outlineLevel="1">
      <c r="A257" s="3" t="s">
        <v>219</v>
      </c>
      <c r="B257" s="148"/>
      <c r="C257" s="152">
        <v>0</v>
      </c>
      <c r="D257" s="152">
        <v>0</v>
      </c>
      <c r="E257" s="152">
        <v>0</v>
      </c>
      <c r="F257" s="153">
        <v>0</v>
      </c>
      <c r="G257" s="153">
        <v>0</v>
      </c>
      <c r="H257" s="154">
        <v>0</v>
      </c>
    </row>
    <row r="258" spans="1:8" ht="18" hidden="1" customHeight="1" outlineLevel="1">
      <c r="A258" s="3" t="s">
        <v>220</v>
      </c>
      <c r="B258" s="148"/>
      <c r="C258" s="152">
        <v>0</v>
      </c>
      <c r="D258" s="152">
        <v>0</v>
      </c>
      <c r="E258" s="152">
        <v>0</v>
      </c>
      <c r="F258" s="153">
        <v>0</v>
      </c>
      <c r="G258" s="153">
        <v>0</v>
      </c>
      <c r="H258" s="154">
        <v>0</v>
      </c>
    </row>
    <row r="259" spans="1:8" ht="18" customHeight="1" collapsed="1">
      <c r="A259" s="3"/>
      <c r="B259" s="148" t="s">
        <v>360</v>
      </c>
      <c r="C259" s="152">
        <f t="shared" ref="C259:H259" si="9">SUM(C235:C258)</f>
        <v>4</v>
      </c>
      <c r="D259" s="152">
        <f t="shared" si="9"/>
        <v>1</v>
      </c>
      <c r="E259" s="152">
        <f t="shared" si="9"/>
        <v>0</v>
      </c>
      <c r="F259" s="152">
        <f t="shared" si="9"/>
        <v>0</v>
      </c>
      <c r="G259" s="152">
        <f t="shared" si="9"/>
        <v>10904.5</v>
      </c>
      <c r="H259" s="152">
        <f t="shared" si="9"/>
        <v>0</v>
      </c>
    </row>
    <row r="260" spans="1:8" ht="18" hidden="1" customHeight="1" outlineLevel="1">
      <c r="A260" s="3" t="s">
        <v>280</v>
      </c>
      <c r="B260" s="148"/>
      <c r="C260" s="149">
        <v>0</v>
      </c>
      <c r="D260" s="149">
        <v>0</v>
      </c>
      <c r="E260" s="149">
        <v>0</v>
      </c>
      <c r="F260" s="150">
        <v>0</v>
      </c>
      <c r="G260" s="150">
        <v>0</v>
      </c>
      <c r="H260" s="151">
        <v>0</v>
      </c>
    </row>
    <row r="261" spans="1:8" ht="18" hidden="1" customHeight="1" outlineLevel="1">
      <c r="A261" s="3" t="s">
        <v>203</v>
      </c>
      <c r="B261" s="148"/>
      <c r="C261" s="149">
        <v>2</v>
      </c>
      <c r="D261" s="149">
        <v>1</v>
      </c>
      <c r="E261" s="149">
        <v>0</v>
      </c>
      <c r="F261" s="150">
        <v>0</v>
      </c>
      <c r="G261" s="150">
        <v>725</v>
      </c>
      <c r="H261" s="151">
        <v>0</v>
      </c>
    </row>
    <row r="262" spans="1:8" ht="18" hidden="1" customHeight="1" outlineLevel="1">
      <c r="A262" s="3" t="s">
        <v>204</v>
      </c>
      <c r="B262" s="148"/>
      <c r="C262" s="149">
        <v>0</v>
      </c>
      <c r="D262" s="149">
        <v>0</v>
      </c>
      <c r="E262" s="149">
        <v>0</v>
      </c>
      <c r="F262" s="150">
        <v>0</v>
      </c>
      <c r="G262" s="150">
        <v>0</v>
      </c>
      <c r="H262" s="151">
        <v>0</v>
      </c>
    </row>
    <row r="263" spans="1:8" ht="18" hidden="1" customHeight="1" outlineLevel="1">
      <c r="A263" s="3" t="s">
        <v>267</v>
      </c>
      <c r="B263" s="148"/>
      <c r="C263" s="149">
        <v>0</v>
      </c>
      <c r="D263" s="149">
        <v>0</v>
      </c>
      <c r="E263" s="149">
        <v>0</v>
      </c>
      <c r="F263" s="150">
        <v>0</v>
      </c>
      <c r="G263" s="150">
        <v>0</v>
      </c>
      <c r="H263" s="151">
        <v>0</v>
      </c>
    </row>
    <row r="264" spans="1:8" ht="18" hidden="1" customHeight="1" outlineLevel="1">
      <c r="A264" s="3" t="s">
        <v>274</v>
      </c>
      <c r="B264" s="148"/>
      <c r="C264" s="149">
        <v>0</v>
      </c>
      <c r="D264" s="149">
        <v>0</v>
      </c>
      <c r="E264" s="149">
        <v>0</v>
      </c>
      <c r="F264" s="150">
        <v>0</v>
      </c>
      <c r="G264" s="150">
        <v>0</v>
      </c>
      <c r="H264" s="151">
        <v>0</v>
      </c>
    </row>
    <row r="265" spans="1:8" ht="18" hidden="1" customHeight="1" outlineLevel="1">
      <c r="A265" s="3" t="s">
        <v>275</v>
      </c>
      <c r="B265" s="148"/>
      <c r="C265" s="149">
        <v>0</v>
      </c>
      <c r="D265" s="149">
        <v>0</v>
      </c>
      <c r="E265" s="149">
        <v>0</v>
      </c>
      <c r="F265" s="150">
        <v>0</v>
      </c>
      <c r="G265" s="150">
        <v>0</v>
      </c>
      <c r="H265" s="151">
        <v>0</v>
      </c>
    </row>
    <row r="266" spans="1:8" ht="18" hidden="1" customHeight="1" outlineLevel="1">
      <c r="A266" s="3" t="s">
        <v>205</v>
      </c>
      <c r="B266" s="148"/>
      <c r="C266" s="149">
        <v>1</v>
      </c>
      <c r="D266" s="149">
        <v>2</v>
      </c>
      <c r="E266" s="149">
        <v>0</v>
      </c>
      <c r="F266" s="150">
        <v>18670.559999999998</v>
      </c>
      <c r="G266" s="150">
        <v>4199.5</v>
      </c>
      <c r="H266" s="151">
        <v>0</v>
      </c>
    </row>
    <row r="267" spans="1:8" ht="18" hidden="1" customHeight="1" outlineLevel="1">
      <c r="A267" s="3" t="s">
        <v>206</v>
      </c>
      <c r="B267" s="148"/>
      <c r="C267" s="149">
        <v>0</v>
      </c>
      <c r="D267" s="149">
        <v>1</v>
      </c>
      <c r="E267" s="149">
        <v>0</v>
      </c>
      <c r="F267" s="150">
        <v>8000</v>
      </c>
      <c r="G267" s="150">
        <v>4924</v>
      </c>
      <c r="H267" s="151">
        <v>0</v>
      </c>
    </row>
    <row r="268" spans="1:8" ht="18" hidden="1" customHeight="1" outlineLevel="1">
      <c r="A268" s="3" t="s">
        <v>268</v>
      </c>
      <c r="B268" s="148"/>
      <c r="C268" s="149">
        <v>0</v>
      </c>
      <c r="D268" s="149">
        <v>0</v>
      </c>
      <c r="E268" s="149">
        <v>0</v>
      </c>
      <c r="F268" s="150">
        <v>0</v>
      </c>
      <c r="G268" s="150">
        <v>0</v>
      </c>
      <c r="H268" s="151">
        <v>0</v>
      </c>
    </row>
    <row r="269" spans="1:8" ht="18" hidden="1" customHeight="1" outlineLevel="1">
      <c r="A269" s="3" t="s">
        <v>207</v>
      </c>
      <c r="B269" s="148"/>
      <c r="C269" s="149">
        <v>4</v>
      </c>
      <c r="D269" s="149">
        <v>2</v>
      </c>
      <c r="E269" s="149">
        <v>0</v>
      </c>
      <c r="F269" s="150">
        <v>35000</v>
      </c>
      <c r="G269" s="150">
        <v>33065.5</v>
      </c>
      <c r="H269" s="151">
        <v>0</v>
      </c>
    </row>
    <row r="270" spans="1:8" ht="18" hidden="1" customHeight="1" outlineLevel="1">
      <c r="A270" s="3" t="s">
        <v>270</v>
      </c>
      <c r="B270" s="148"/>
      <c r="C270" s="149">
        <v>0</v>
      </c>
      <c r="D270" s="149">
        <v>0</v>
      </c>
      <c r="E270" s="149">
        <v>0</v>
      </c>
      <c r="F270" s="150">
        <v>0</v>
      </c>
      <c r="G270" s="150">
        <v>0</v>
      </c>
      <c r="H270" s="151">
        <v>0</v>
      </c>
    </row>
    <row r="271" spans="1:8" ht="18" hidden="1" customHeight="1" outlineLevel="1">
      <c r="A271" s="3" t="s">
        <v>208</v>
      </c>
      <c r="B271" s="148"/>
      <c r="C271" s="149">
        <v>0</v>
      </c>
      <c r="D271" s="149">
        <v>0</v>
      </c>
      <c r="E271" s="149">
        <v>0</v>
      </c>
      <c r="F271" s="150">
        <v>0</v>
      </c>
      <c r="G271" s="150">
        <v>0</v>
      </c>
      <c r="H271" s="151">
        <v>0</v>
      </c>
    </row>
    <row r="272" spans="1:8" ht="18" hidden="1" customHeight="1" outlineLevel="1">
      <c r="A272" s="3" t="s">
        <v>209</v>
      </c>
      <c r="B272" s="148"/>
      <c r="C272" s="149">
        <v>0</v>
      </c>
      <c r="D272" s="149">
        <v>0</v>
      </c>
      <c r="E272" s="149">
        <v>0</v>
      </c>
      <c r="F272" s="150">
        <v>0</v>
      </c>
      <c r="G272" s="150">
        <v>0</v>
      </c>
      <c r="H272" s="151">
        <v>0</v>
      </c>
    </row>
    <row r="273" spans="1:8" ht="18" hidden="1" customHeight="1" outlineLevel="1">
      <c r="A273" s="3" t="s">
        <v>454</v>
      </c>
      <c r="B273" s="148"/>
      <c r="C273" s="149">
        <v>0</v>
      </c>
      <c r="D273" s="149">
        <v>0</v>
      </c>
      <c r="E273" s="149">
        <v>0</v>
      </c>
      <c r="F273" s="150">
        <v>0</v>
      </c>
      <c r="G273" s="150">
        <v>0</v>
      </c>
      <c r="H273" s="151">
        <v>0</v>
      </c>
    </row>
    <row r="274" spans="1:8" ht="18" hidden="1" customHeight="1" outlineLevel="1">
      <c r="A274" s="3" t="s">
        <v>211</v>
      </c>
      <c r="B274" s="148"/>
      <c r="C274" s="149">
        <v>0</v>
      </c>
      <c r="D274" s="149">
        <v>0</v>
      </c>
      <c r="E274" s="149">
        <v>0</v>
      </c>
      <c r="F274" s="150">
        <v>0</v>
      </c>
      <c r="G274" s="150">
        <v>0</v>
      </c>
      <c r="H274" s="151">
        <v>0</v>
      </c>
    </row>
    <row r="275" spans="1:8" ht="18" hidden="1" customHeight="1" outlineLevel="1">
      <c r="A275" s="3" t="s">
        <v>212</v>
      </c>
      <c r="B275" s="148"/>
      <c r="C275" s="149">
        <v>0</v>
      </c>
      <c r="D275" s="149">
        <v>0</v>
      </c>
      <c r="E275" s="149">
        <v>0</v>
      </c>
      <c r="F275" s="150">
        <v>0</v>
      </c>
      <c r="G275" s="150">
        <v>0</v>
      </c>
      <c r="H275" s="151">
        <v>0</v>
      </c>
    </row>
    <row r="276" spans="1:8" ht="18" hidden="1" customHeight="1" outlineLevel="1">
      <c r="A276" s="3" t="s">
        <v>213</v>
      </c>
      <c r="B276" s="148"/>
      <c r="C276" s="149">
        <v>0</v>
      </c>
      <c r="D276" s="149">
        <v>0</v>
      </c>
      <c r="E276" s="149">
        <v>0</v>
      </c>
      <c r="F276" s="150">
        <v>0</v>
      </c>
      <c r="G276" s="150">
        <v>0</v>
      </c>
      <c r="H276" s="151">
        <v>0</v>
      </c>
    </row>
    <row r="277" spans="1:8" ht="18" hidden="1" customHeight="1" outlineLevel="1">
      <c r="A277" s="3" t="s">
        <v>214</v>
      </c>
      <c r="B277" s="148"/>
      <c r="C277" s="149">
        <v>0</v>
      </c>
      <c r="D277" s="149">
        <v>0</v>
      </c>
      <c r="E277" s="149">
        <v>0</v>
      </c>
      <c r="F277" s="150">
        <v>0</v>
      </c>
      <c r="G277" s="150">
        <v>0</v>
      </c>
      <c r="H277" s="151">
        <v>0</v>
      </c>
    </row>
    <row r="278" spans="1:8" ht="18" hidden="1" customHeight="1" outlineLevel="1">
      <c r="A278" s="3" t="s">
        <v>269</v>
      </c>
      <c r="B278" s="148"/>
      <c r="C278" s="149">
        <v>0</v>
      </c>
      <c r="D278" s="149">
        <v>0</v>
      </c>
      <c r="E278" s="149">
        <v>0</v>
      </c>
      <c r="F278" s="150">
        <v>0</v>
      </c>
      <c r="G278" s="150">
        <v>0</v>
      </c>
      <c r="H278" s="151">
        <v>0</v>
      </c>
    </row>
    <row r="279" spans="1:8" ht="18" hidden="1" customHeight="1" outlineLevel="1">
      <c r="A279" s="3" t="s">
        <v>455</v>
      </c>
      <c r="B279" s="148"/>
      <c r="C279" s="149">
        <v>0</v>
      </c>
      <c r="D279" s="149">
        <v>0</v>
      </c>
      <c r="E279" s="149">
        <v>0</v>
      </c>
      <c r="F279" s="150">
        <v>0</v>
      </c>
      <c r="G279" s="150">
        <v>0</v>
      </c>
      <c r="H279" s="151">
        <v>0</v>
      </c>
    </row>
    <row r="280" spans="1:8" ht="18" hidden="1" customHeight="1" outlineLevel="1">
      <c r="A280" s="3" t="s">
        <v>217</v>
      </c>
      <c r="B280" s="148"/>
      <c r="C280" s="149">
        <v>0</v>
      </c>
      <c r="D280" s="149">
        <v>0</v>
      </c>
      <c r="E280" s="149">
        <v>0</v>
      </c>
      <c r="F280" s="150">
        <v>0</v>
      </c>
      <c r="G280" s="150">
        <v>0</v>
      </c>
      <c r="H280" s="151">
        <v>0</v>
      </c>
    </row>
    <row r="281" spans="1:8" ht="18" hidden="1" customHeight="1" outlineLevel="1">
      <c r="A281" s="3" t="s">
        <v>218</v>
      </c>
      <c r="B281" s="148"/>
      <c r="C281" s="149">
        <v>10</v>
      </c>
      <c r="D281" s="149">
        <v>1</v>
      </c>
      <c r="E281" s="149">
        <v>4</v>
      </c>
      <c r="F281" s="150">
        <v>7000</v>
      </c>
      <c r="G281" s="150">
        <v>0</v>
      </c>
      <c r="H281" s="151">
        <v>0</v>
      </c>
    </row>
    <row r="282" spans="1:8" ht="18" hidden="1" customHeight="1" outlineLevel="1">
      <c r="A282" s="3" t="s">
        <v>219</v>
      </c>
      <c r="B282" s="148"/>
      <c r="C282" s="149">
        <v>0</v>
      </c>
      <c r="D282" s="149">
        <v>0</v>
      </c>
      <c r="E282" s="149">
        <v>0</v>
      </c>
      <c r="F282" s="150">
        <v>0</v>
      </c>
      <c r="G282" s="150">
        <v>0</v>
      </c>
      <c r="H282" s="151">
        <v>0</v>
      </c>
    </row>
    <row r="283" spans="1:8" ht="18" hidden="1" customHeight="1" outlineLevel="1">
      <c r="A283" s="3" t="s">
        <v>220</v>
      </c>
      <c r="B283" s="148"/>
      <c r="C283" s="149">
        <v>0</v>
      </c>
      <c r="D283" s="149">
        <v>0</v>
      </c>
      <c r="E283" s="149">
        <v>0</v>
      </c>
      <c r="F283" s="150">
        <v>0</v>
      </c>
      <c r="G283" s="150">
        <v>0</v>
      </c>
      <c r="H283" s="151">
        <v>0</v>
      </c>
    </row>
    <row r="284" spans="1:8" ht="18" customHeight="1" collapsed="1">
      <c r="A284" s="3"/>
      <c r="B284" s="148" t="s">
        <v>361</v>
      </c>
      <c r="C284" s="152">
        <f t="shared" ref="C284:H284" si="10">SUM(C260:C283)</f>
        <v>17</v>
      </c>
      <c r="D284" s="152">
        <f t="shared" si="10"/>
        <v>7</v>
      </c>
      <c r="E284" s="152">
        <f t="shared" si="10"/>
        <v>4</v>
      </c>
      <c r="F284" s="153">
        <f t="shared" si="10"/>
        <v>68670.559999999998</v>
      </c>
      <c r="G284" s="153">
        <f t="shared" si="10"/>
        <v>42914</v>
      </c>
      <c r="H284" s="154">
        <f t="shared" si="10"/>
        <v>0</v>
      </c>
    </row>
    <row r="285" spans="1:8" ht="18" hidden="1" customHeight="1" outlineLevel="1">
      <c r="A285" s="3" t="s">
        <v>280</v>
      </c>
      <c r="B285" s="148"/>
      <c r="C285" s="149">
        <v>0</v>
      </c>
      <c r="D285" s="149">
        <v>0</v>
      </c>
      <c r="E285" s="149">
        <v>0</v>
      </c>
      <c r="F285" s="150">
        <v>0</v>
      </c>
      <c r="G285" s="150">
        <v>0</v>
      </c>
      <c r="H285" s="151">
        <v>0</v>
      </c>
    </row>
    <row r="286" spans="1:8" ht="18" hidden="1" customHeight="1" outlineLevel="1">
      <c r="A286" s="3" t="s">
        <v>203</v>
      </c>
      <c r="B286" s="148"/>
      <c r="C286" s="149">
        <v>0</v>
      </c>
      <c r="D286" s="149">
        <v>0</v>
      </c>
      <c r="E286" s="149">
        <v>0</v>
      </c>
      <c r="F286" s="150">
        <v>0</v>
      </c>
      <c r="G286" s="150">
        <v>0</v>
      </c>
      <c r="H286" s="151">
        <v>0</v>
      </c>
    </row>
    <row r="287" spans="1:8" ht="18" hidden="1" customHeight="1" outlineLevel="1">
      <c r="A287" s="3" t="s">
        <v>204</v>
      </c>
      <c r="B287" s="148"/>
      <c r="C287" s="149">
        <v>0</v>
      </c>
      <c r="D287" s="149">
        <v>0</v>
      </c>
      <c r="E287" s="149">
        <v>0</v>
      </c>
      <c r="F287" s="150">
        <v>0</v>
      </c>
      <c r="G287" s="150">
        <v>0</v>
      </c>
      <c r="H287" s="151">
        <v>0</v>
      </c>
    </row>
    <row r="288" spans="1:8" ht="18" hidden="1" customHeight="1" outlineLevel="1">
      <c r="A288" s="3" t="s">
        <v>267</v>
      </c>
      <c r="B288" s="148"/>
      <c r="C288" s="149">
        <v>0</v>
      </c>
      <c r="D288" s="149">
        <v>0</v>
      </c>
      <c r="E288" s="149">
        <v>0</v>
      </c>
      <c r="F288" s="150">
        <v>0</v>
      </c>
      <c r="G288" s="150">
        <v>0</v>
      </c>
      <c r="H288" s="151">
        <v>0</v>
      </c>
    </row>
    <row r="289" spans="1:8" ht="18" hidden="1" customHeight="1" outlineLevel="1">
      <c r="A289" s="3" t="s">
        <v>274</v>
      </c>
      <c r="B289" s="148"/>
      <c r="C289" s="149">
        <v>0</v>
      </c>
      <c r="D289" s="149">
        <v>0</v>
      </c>
      <c r="E289" s="149">
        <v>0</v>
      </c>
      <c r="F289" s="150">
        <v>0</v>
      </c>
      <c r="G289" s="150">
        <v>0</v>
      </c>
      <c r="H289" s="151">
        <v>0</v>
      </c>
    </row>
    <row r="290" spans="1:8" ht="18" hidden="1" customHeight="1" outlineLevel="1">
      <c r="A290" s="3" t="s">
        <v>275</v>
      </c>
      <c r="B290" s="148"/>
      <c r="C290" s="149">
        <v>0</v>
      </c>
      <c r="D290" s="149">
        <v>0</v>
      </c>
      <c r="E290" s="149">
        <v>0</v>
      </c>
      <c r="F290" s="150">
        <v>0</v>
      </c>
      <c r="G290" s="150">
        <v>0</v>
      </c>
      <c r="H290" s="151">
        <v>0</v>
      </c>
    </row>
    <row r="291" spans="1:8" ht="18" hidden="1" customHeight="1" outlineLevel="1">
      <c r="A291" s="3" t="s">
        <v>205</v>
      </c>
      <c r="B291" s="148"/>
      <c r="C291" s="149">
        <v>1</v>
      </c>
      <c r="D291" s="149">
        <v>1</v>
      </c>
      <c r="E291" s="149">
        <v>0</v>
      </c>
      <c r="F291" s="150">
        <v>0</v>
      </c>
      <c r="G291" s="150">
        <v>864</v>
      </c>
      <c r="H291" s="151">
        <v>0</v>
      </c>
    </row>
    <row r="292" spans="1:8" ht="18" hidden="1" customHeight="1" outlineLevel="1">
      <c r="A292" s="3" t="s">
        <v>206</v>
      </c>
      <c r="B292" s="148"/>
      <c r="C292" s="149">
        <v>0</v>
      </c>
      <c r="D292" s="149">
        <v>0</v>
      </c>
      <c r="E292" s="149">
        <v>0</v>
      </c>
      <c r="F292" s="150">
        <v>0</v>
      </c>
      <c r="G292" s="150">
        <v>0</v>
      </c>
      <c r="H292" s="151">
        <v>0</v>
      </c>
    </row>
    <row r="293" spans="1:8" ht="18" hidden="1" customHeight="1" outlineLevel="1">
      <c r="A293" s="3" t="s">
        <v>268</v>
      </c>
      <c r="B293" s="148"/>
      <c r="C293" s="149">
        <v>0</v>
      </c>
      <c r="D293" s="149">
        <v>0</v>
      </c>
      <c r="E293" s="149">
        <v>0</v>
      </c>
      <c r="F293" s="150">
        <v>0</v>
      </c>
      <c r="G293" s="150">
        <v>0</v>
      </c>
      <c r="H293" s="151">
        <v>0</v>
      </c>
    </row>
    <row r="294" spans="1:8" ht="18" hidden="1" customHeight="1" outlineLevel="1">
      <c r="A294" s="3" t="s">
        <v>207</v>
      </c>
      <c r="B294" s="148"/>
      <c r="C294" s="149">
        <v>3</v>
      </c>
      <c r="D294" s="149">
        <v>1</v>
      </c>
      <c r="E294" s="149">
        <v>0</v>
      </c>
      <c r="F294" s="150">
        <v>0</v>
      </c>
      <c r="G294" s="150">
        <v>93</v>
      </c>
      <c r="H294" s="151">
        <v>0</v>
      </c>
    </row>
    <row r="295" spans="1:8" ht="18" hidden="1" customHeight="1" outlineLevel="1">
      <c r="A295" s="3" t="s">
        <v>270</v>
      </c>
      <c r="B295" s="148"/>
      <c r="C295" s="149">
        <v>0</v>
      </c>
      <c r="D295" s="149">
        <v>0</v>
      </c>
      <c r="E295" s="149">
        <v>0</v>
      </c>
      <c r="F295" s="150">
        <v>0</v>
      </c>
      <c r="G295" s="150">
        <v>0</v>
      </c>
      <c r="H295" s="151">
        <v>0</v>
      </c>
    </row>
    <row r="296" spans="1:8" ht="18" hidden="1" customHeight="1" outlineLevel="1">
      <c r="A296" s="3" t="s">
        <v>208</v>
      </c>
      <c r="B296" s="148"/>
      <c r="C296" s="149">
        <v>0</v>
      </c>
      <c r="D296" s="149">
        <v>0</v>
      </c>
      <c r="E296" s="149">
        <v>0</v>
      </c>
      <c r="F296" s="150">
        <v>0</v>
      </c>
      <c r="G296" s="150">
        <v>0</v>
      </c>
      <c r="H296" s="151">
        <v>0</v>
      </c>
    </row>
    <row r="297" spans="1:8" ht="18" hidden="1" customHeight="1" outlineLevel="1">
      <c r="A297" s="3" t="s">
        <v>209</v>
      </c>
      <c r="B297" s="148"/>
      <c r="C297" s="149">
        <v>0</v>
      </c>
      <c r="D297" s="149">
        <v>0</v>
      </c>
      <c r="E297" s="149">
        <v>0</v>
      </c>
      <c r="F297" s="150">
        <v>-2500</v>
      </c>
      <c r="G297" s="150">
        <v>0</v>
      </c>
      <c r="H297" s="151">
        <v>0</v>
      </c>
    </row>
    <row r="298" spans="1:8" ht="18" hidden="1" customHeight="1" outlineLevel="1">
      <c r="A298" s="3" t="s">
        <v>454</v>
      </c>
      <c r="B298" s="148"/>
      <c r="C298" s="149">
        <v>0</v>
      </c>
      <c r="D298" s="149">
        <v>0</v>
      </c>
      <c r="E298" s="149">
        <v>0</v>
      </c>
      <c r="F298" s="150">
        <v>0</v>
      </c>
      <c r="G298" s="150">
        <v>0</v>
      </c>
      <c r="H298" s="151">
        <v>0</v>
      </c>
    </row>
    <row r="299" spans="1:8" ht="18" hidden="1" customHeight="1" outlineLevel="1">
      <c r="A299" s="3" t="s">
        <v>211</v>
      </c>
      <c r="B299" s="148"/>
      <c r="C299" s="149">
        <v>0</v>
      </c>
      <c r="D299" s="149">
        <v>0</v>
      </c>
      <c r="E299" s="149">
        <v>0</v>
      </c>
      <c r="F299" s="150">
        <v>0</v>
      </c>
      <c r="G299" s="150">
        <v>0</v>
      </c>
      <c r="H299" s="151">
        <v>0</v>
      </c>
    </row>
    <row r="300" spans="1:8" ht="18" hidden="1" customHeight="1" outlineLevel="1">
      <c r="A300" s="3" t="s">
        <v>212</v>
      </c>
      <c r="B300" s="148"/>
      <c r="C300" s="149">
        <v>0</v>
      </c>
      <c r="D300" s="149">
        <v>0</v>
      </c>
      <c r="E300" s="149">
        <v>0</v>
      </c>
      <c r="F300" s="150">
        <v>0</v>
      </c>
      <c r="G300" s="150">
        <v>0</v>
      </c>
      <c r="H300" s="151">
        <v>0</v>
      </c>
    </row>
    <row r="301" spans="1:8" ht="18" hidden="1" customHeight="1" outlineLevel="1">
      <c r="A301" s="3" t="s">
        <v>213</v>
      </c>
      <c r="B301" s="148"/>
      <c r="C301" s="149">
        <v>0</v>
      </c>
      <c r="D301" s="149">
        <v>0</v>
      </c>
      <c r="E301" s="149">
        <v>0</v>
      </c>
      <c r="F301" s="150">
        <v>0</v>
      </c>
      <c r="G301" s="150">
        <v>0</v>
      </c>
      <c r="H301" s="151">
        <v>0</v>
      </c>
    </row>
    <row r="302" spans="1:8" ht="18" hidden="1" customHeight="1" outlineLevel="1">
      <c r="A302" s="3" t="s">
        <v>214</v>
      </c>
      <c r="B302" s="148"/>
      <c r="C302" s="149">
        <v>0</v>
      </c>
      <c r="D302" s="149">
        <v>0</v>
      </c>
      <c r="E302" s="149">
        <v>0</v>
      </c>
      <c r="F302" s="150">
        <v>0</v>
      </c>
      <c r="G302" s="150">
        <v>0</v>
      </c>
      <c r="H302" s="151">
        <v>0</v>
      </c>
    </row>
    <row r="303" spans="1:8" ht="18" hidden="1" customHeight="1" outlineLevel="1">
      <c r="A303" s="3" t="s">
        <v>269</v>
      </c>
      <c r="B303" s="148"/>
      <c r="C303" s="149">
        <v>0</v>
      </c>
      <c r="D303" s="149">
        <v>0</v>
      </c>
      <c r="E303" s="149">
        <v>0</v>
      </c>
      <c r="F303" s="150">
        <v>0</v>
      </c>
      <c r="G303" s="150">
        <v>0</v>
      </c>
      <c r="H303" s="151">
        <v>0</v>
      </c>
    </row>
    <row r="304" spans="1:8" ht="18" hidden="1" customHeight="1" outlineLevel="1">
      <c r="A304" s="3" t="s">
        <v>455</v>
      </c>
      <c r="B304" s="148"/>
      <c r="C304" s="149">
        <v>0</v>
      </c>
      <c r="D304" s="149">
        <v>0</v>
      </c>
      <c r="E304" s="149">
        <v>0</v>
      </c>
      <c r="F304" s="150">
        <v>0</v>
      </c>
      <c r="G304" s="150">
        <v>0</v>
      </c>
      <c r="H304" s="151">
        <v>0</v>
      </c>
    </row>
    <row r="305" spans="1:8" ht="18" hidden="1" customHeight="1" outlineLevel="1">
      <c r="A305" s="3" t="s">
        <v>217</v>
      </c>
      <c r="B305" s="148"/>
      <c r="C305" s="149">
        <v>0</v>
      </c>
      <c r="D305" s="149">
        <v>0</v>
      </c>
      <c r="E305" s="149">
        <v>0</v>
      </c>
      <c r="F305" s="150">
        <v>0</v>
      </c>
      <c r="G305" s="150">
        <v>0</v>
      </c>
      <c r="H305" s="151">
        <v>0</v>
      </c>
    </row>
    <row r="306" spans="1:8" ht="18" hidden="1" customHeight="1" outlineLevel="1">
      <c r="A306" s="3" t="s">
        <v>218</v>
      </c>
      <c r="B306" s="148"/>
      <c r="C306" s="149">
        <v>3</v>
      </c>
      <c r="D306" s="149">
        <v>2</v>
      </c>
      <c r="E306" s="149">
        <v>1</v>
      </c>
      <c r="F306" s="150">
        <v>5000</v>
      </c>
      <c r="G306" s="150">
        <v>4500</v>
      </c>
      <c r="H306" s="151">
        <v>0</v>
      </c>
    </row>
    <row r="307" spans="1:8" ht="18" hidden="1" customHeight="1" outlineLevel="1">
      <c r="A307" s="3" t="s">
        <v>219</v>
      </c>
      <c r="B307" s="148"/>
      <c r="C307" s="149">
        <v>0</v>
      </c>
      <c r="D307" s="149">
        <v>0</v>
      </c>
      <c r="E307" s="149">
        <v>0</v>
      </c>
      <c r="F307" s="150">
        <v>0</v>
      </c>
      <c r="G307" s="150">
        <v>0</v>
      </c>
      <c r="H307" s="151">
        <v>0</v>
      </c>
    </row>
    <row r="308" spans="1:8" ht="18" hidden="1" customHeight="1" outlineLevel="1">
      <c r="A308" s="3" t="s">
        <v>220</v>
      </c>
      <c r="B308" s="148"/>
      <c r="C308" s="149">
        <v>0</v>
      </c>
      <c r="D308" s="149">
        <v>0</v>
      </c>
      <c r="E308" s="149">
        <v>0</v>
      </c>
      <c r="F308" s="150">
        <v>0</v>
      </c>
      <c r="G308" s="150">
        <v>0</v>
      </c>
      <c r="H308" s="151">
        <v>0</v>
      </c>
    </row>
    <row r="309" spans="1:8" ht="18" customHeight="1" collapsed="1">
      <c r="A309" s="3"/>
      <c r="B309" s="148" t="s">
        <v>362</v>
      </c>
      <c r="C309" s="152">
        <f t="shared" ref="C309:H309" si="11">SUM(C285:C308)</f>
        <v>7</v>
      </c>
      <c r="D309" s="152">
        <f t="shared" si="11"/>
        <v>4</v>
      </c>
      <c r="E309" s="152">
        <f t="shared" si="11"/>
        <v>1</v>
      </c>
      <c r="F309" s="153">
        <f t="shared" si="11"/>
        <v>2500</v>
      </c>
      <c r="G309" s="153">
        <f t="shared" si="11"/>
        <v>5457</v>
      </c>
      <c r="H309" s="154">
        <f t="shared" si="11"/>
        <v>0</v>
      </c>
    </row>
    <row r="310" spans="1:8" ht="18" hidden="1" customHeight="1" outlineLevel="1">
      <c r="A310" s="3" t="s">
        <v>280</v>
      </c>
      <c r="B310" s="148"/>
      <c r="C310" s="149">
        <v>0</v>
      </c>
      <c r="D310" s="149">
        <v>0</v>
      </c>
      <c r="E310" s="149">
        <v>0</v>
      </c>
      <c r="F310" s="150">
        <v>0</v>
      </c>
      <c r="G310" s="150">
        <v>0</v>
      </c>
      <c r="H310" s="151">
        <v>0</v>
      </c>
    </row>
    <row r="311" spans="1:8" ht="18" hidden="1" customHeight="1" outlineLevel="1">
      <c r="A311" s="3" t="s">
        <v>203</v>
      </c>
      <c r="B311" s="148"/>
      <c r="C311" s="149">
        <v>0</v>
      </c>
      <c r="D311" s="149">
        <v>0</v>
      </c>
      <c r="E311" s="149">
        <v>0</v>
      </c>
      <c r="F311" s="150">
        <v>0</v>
      </c>
      <c r="G311" s="150">
        <v>0</v>
      </c>
      <c r="H311" s="151">
        <v>0</v>
      </c>
    </row>
    <row r="312" spans="1:8" ht="18" hidden="1" customHeight="1" outlineLevel="1">
      <c r="A312" s="3" t="s">
        <v>204</v>
      </c>
      <c r="B312" s="148"/>
      <c r="C312" s="149">
        <v>0</v>
      </c>
      <c r="D312" s="149">
        <v>0</v>
      </c>
      <c r="E312" s="149">
        <v>0</v>
      </c>
      <c r="F312" s="150">
        <v>0</v>
      </c>
      <c r="G312" s="150">
        <v>0</v>
      </c>
      <c r="H312" s="151">
        <v>0</v>
      </c>
    </row>
    <row r="313" spans="1:8" ht="18" hidden="1" customHeight="1" outlineLevel="1">
      <c r="A313" s="3" t="s">
        <v>267</v>
      </c>
      <c r="B313" s="148"/>
      <c r="C313" s="149">
        <v>0</v>
      </c>
      <c r="D313" s="149">
        <v>0</v>
      </c>
      <c r="E313" s="149">
        <v>0</v>
      </c>
      <c r="F313" s="150">
        <v>0</v>
      </c>
      <c r="G313" s="150">
        <v>0</v>
      </c>
      <c r="H313" s="151">
        <v>0</v>
      </c>
    </row>
    <row r="314" spans="1:8" ht="18" hidden="1" customHeight="1" outlineLevel="1">
      <c r="A314" s="3" t="s">
        <v>274</v>
      </c>
      <c r="B314" s="148"/>
      <c r="C314" s="149">
        <v>0</v>
      </c>
      <c r="D314" s="149">
        <v>0</v>
      </c>
      <c r="E314" s="149">
        <v>0</v>
      </c>
      <c r="F314" s="150">
        <v>0</v>
      </c>
      <c r="G314" s="150">
        <v>0</v>
      </c>
      <c r="H314" s="151">
        <v>0</v>
      </c>
    </row>
    <row r="315" spans="1:8" ht="18" hidden="1" customHeight="1" outlineLevel="1">
      <c r="A315" s="3" t="s">
        <v>275</v>
      </c>
      <c r="B315" s="148"/>
      <c r="C315" s="149">
        <v>0</v>
      </c>
      <c r="D315" s="149">
        <v>0</v>
      </c>
      <c r="E315" s="149">
        <v>0</v>
      </c>
      <c r="F315" s="150">
        <v>0</v>
      </c>
      <c r="G315" s="150">
        <v>0</v>
      </c>
      <c r="H315" s="151">
        <v>0</v>
      </c>
    </row>
    <row r="316" spans="1:8" ht="18" hidden="1" customHeight="1" outlineLevel="1">
      <c r="A316" s="3" t="s">
        <v>205</v>
      </c>
      <c r="B316" s="148"/>
      <c r="C316" s="149">
        <v>0</v>
      </c>
      <c r="D316" s="149">
        <v>0</v>
      </c>
      <c r="E316" s="149">
        <v>0</v>
      </c>
      <c r="F316" s="150">
        <v>0</v>
      </c>
      <c r="G316" s="150">
        <v>0</v>
      </c>
      <c r="H316" s="151">
        <v>0</v>
      </c>
    </row>
    <row r="317" spans="1:8" ht="18" hidden="1" customHeight="1" outlineLevel="1">
      <c r="A317" s="3" t="s">
        <v>206</v>
      </c>
      <c r="B317" s="148"/>
      <c r="C317" s="149">
        <v>0</v>
      </c>
      <c r="D317" s="149">
        <v>0</v>
      </c>
      <c r="E317" s="149">
        <v>0</v>
      </c>
      <c r="F317" s="150">
        <v>0</v>
      </c>
      <c r="G317" s="150">
        <v>0</v>
      </c>
      <c r="H317" s="151">
        <v>0</v>
      </c>
    </row>
    <row r="318" spans="1:8" ht="18" hidden="1" customHeight="1" outlineLevel="1">
      <c r="A318" s="3" t="s">
        <v>268</v>
      </c>
      <c r="B318" s="148"/>
      <c r="C318" s="149">
        <v>0</v>
      </c>
      <c r="D318" s="149">
        <v>0</v>
      </c>
      <c r="E318" s="149">
        <v>0</v>
      </c>
      <c r="F318" s="150">
        <v>0</v>
      </c>
      <c r="G318" s="150">
        <v>0</v>
      </c>
      <c r="H318" s="151">
        <v>0</v>
      </c>
    </row>
    <row r="319" spans="1:8" ht="18" hidden="1" customHeight="1" outlineLevel="1">
      <c r="A319" s="3" t="s">
        <v>207</v>
      </c>
      <c r="B319" s="148"/>
      <c r="C319" s="149">
        <v>1</v>
      </c>
      <c r="D319" s="149">
        <v>0</v>
      </c>
      <c r="E319" s="149">
        <v>0</v>
      </c>
      <c r="F319" s="150">
        <v>0</v>
      </c>
      <c r="G319" s="150">
        <v>0</v>
      </c>
      <c r="H319" s="151">
        <v>0</v>
      </c>
    </row>
    <row r="320" spans="1:8" ht="18" hidden="1" customHeight="1" outlineLevel="1">
      <c r="A320" s="3" t="s">
        <v>270</v>
      </c>
      <c r="B320" s="148"/>
      <c r="C320" s="149">
        <v>0</v>
      </c>
      <c r="D320" s="149">
        <v>0</v>
      </c>
      <c r="E320" s="149">
        <v>0</v>
      </c>
      <c r="F320" s="150">
        <v>0</v>
      </c>
      <c r="G320" s="150">
        <v>0</v>
      </c>
      <c r="H320" s="151">
        <v>0</v>
      </c>
    </row>
    <row r="321" spans="1:8" ht="18" hidden="1" customHeight="1" outlineLevel="1">
      <c r="A321" s="3" t="s">
        <v>208</v>
      </c>
      <c r="B321" s="148"/>
      <c r="C321" s="149">
        <v>0</v>
      </c>
      <c r="D321" s="149">
        <v>0</v>
      </c>
      <c r="E321" s="149">
        <v>0</v>
      </c>
      <c r="F321" s="150">
        <v>0</v>
      </c>
      <c r="G321" s="150">
        <v>0</v>
      </c>
      <c r="H321" s="151">
        <v>0</v>
      </c>
    </row>
    <row r="322" spans="1:8" ht="18" hidden="1" customHeight="1" outlineLevel="1">
      <c r="A322" s="3" t="s">
        <v>209</v>
      </c>
      <c r="B322" s="148"/>
      <c r="C322" s="149">
        <v>0</v>
      </c>
      <c r="D322" s="149">
        <v>0</v>
      </c>
      <c r="E322" s="149">
        <v>0</v>
      </c>
      <c r="F322" s="150">
        <v>0</v>
      </c>
      <c r="G322" s="150">
        <v>0</v>
      </c>
      <c r="H322" s="151">
        <v>0</v>
      </c>
    </row>
    <row r="323" spans="1:8" ht="18" hidden="1" customHeight="1" outlineLevel="1">
      <c r="A323" s="3" t="s">
        <v>454</v>
      </c>
      <c r="B323" s="148"/>
      <c r="C323" s="149">
        <v>0</v>
      </c>
      <c r="D323" s="149">
        <v>0</v>
      </c>
      <c r="E323" s="149">
        <v>0</v>
      </c>
      <c r="F323" s="150">
        <v>0</v>
      </c>
      <c r="G323" s="150">
        <v>0</v>
      </c>
      <c r="H323" s="151">
        <v>0</v>
      </c>
    </row>
    <row r="324" spans="1:8" ht="18" hidden="1" customHeight="1" outlineLevel="1">
      <c r="A324" s="3" t="s">
        <v>211</v>
      </c>
      <c r="B324" s="148"/>
      <c r="C324" s="149">
        <v>0</v>
      </c>
      <c r="D324" s="149">
        <v>0</v>
      </c>
      <c r="E324" s="149">
        <v>0</v>
      </c>
      <c r="F324" s="150">
        <v>0</v>
      </c>
      <c r="G324" s="150">
        <v>0</v>
      </c>
      <c r="H324" s="151">
        <v>0</v>
      </c>
    </row>
    <row r="325" spans="1:8" ht="18" hidden="1" customHeight="1" outlineLevel="1">
      <c r="A325" s="3" t="s">
        <v>212</v>
      </c>
      <c r="B325" s="148"/>
      <c r="C325" s="149">
        <v>0</v>
      </c>
      <c r="D325" s="149">
        <v>0</v>
      </c>
      <c r="E325" s="149">
        <v>0</v>
      </c>
      <c r="F325" s="150">
        <v>0</v>
      </c>
      <c r="G325" s="150">
        <v>0</v>
      </c>
      <c r="H325" s="151">
        <v>0</v>
      </c>
    </row>
    <row r="326" spans="1:8" ht="18" hidden="1" customHeight="1" outlineLevel="1">
      <c r="A326" s="3" t="s">
        <v>213</v>
      </c>
      <c r="B326" s="148"/>
      <c r="C326" s="149">
        <v>0</v>
      </c>
      <c r="D326" s="149">
        <v>0</v>
      </c>
      <c r="E326" s="149">
        <v>0</v>
      </c>
      <c r="F326" s="150">
        <v>0</v>
      </c>
      <c r="G326" s="150">
        <v>0</v>
      </c>
      <c r="H326" s="151">
        <v>0</v>
      </c>
    </row>
    <row r="327" spans="1:8" ht="18" hidden="1" customHeight="1" outlineLevel="1">
      <c r="A327" s="3" t="s">
        <v>214</v>
      </c>
      <c r="B327" s="148"/>
      <c r="C327" s="149">
        <v>0</v>
      </c>
      <c r="D327" s="149">
        <v>0</v>
      </c>
      <c r="E327" s="149">
        <v>0</v>
      </c>
      <c r="F327" s="150">
        <v>0</v>
      </c>
      <c r="G327" s="150">
        <v>0</v>
      </c>
      <c r="H327" s="151">
        <v>0</v>
      </c>
    </row>
    <row r="328" spans="1:8" ht="18" hidden="1" customHeight="1" outlineLevel="1">
      <c r="A328" s="3" t="s">
        <v>269</v>
      </c>
      <c r="B328" s="148"/>
      <c r="C328" s="149">
        <v>0</v>
      </c>
      <c r="D328" s="149">
        <v>0</v>
      </c>
      <c r="E328" s="149">
        <v>0</v>
      </c>
      <c r="F328" s="150">
        <v>0</v>
      </c>
      <c r="G328" s="150">
        <v>0</v>
      </c>
      <c r="H328" s="151">
        <v>0</v>
      </c>
    </row>
    <row r="329" spans="1:8" ht="18" hidden="1" customHeight="1" outlineLevel="1">
      <c r="A329" s="3" t="s">
        <v>455</v>
      </c>
      <c r="B329" s="148"/>
      <c r="C329" s="149">
        <v>0</v>
      </c>
      <c r="D329" s="149">
        <v>0</v>
      </c>
      <c r="E329" s="149">
        <v>0</v>
      </c>
      <c r="F329" s="150">
        <v>0</v>
      </c>
      <c r="G329" s="150">
        <v>0</v>
      </c>
      <c r="H329" s="151">
        <v>0</v>
      </c>
    </row>
    <row r="330" spans="1:8" ht="18" hidden="1" customHeight="1" outlineLevel="1">
      <c r="A330" s="3" t="s">
        <v>217</v>
      </c>
      <c r="B330" s="148"/>
      <c r="C330" s="149">
        <v>0</v>
      </c>
      <c r="D330" s="149">
        <v>0</v>
      </c>
      <c r="E330" s="149">
        <v>0</v>
      </c>
      <c r="F330" s="150">
        <v>0</v>
      </c>
      <c r="G330" s="150">
        <v>0</v>
      </c>
      <c r="H330" s="151">
        <v>0</v>
      </c>
    </row>
    <row r="331" spans="1:8" ht="18" hidden="1" customHeight="1" outlineLevel="1">
      <c r="A331" s="3" t="s">
        <v>218</v>
      </c>
      <c r="B331" s="148"/>
      <c r="C331" s="149">
        <v>0</v>
      </c>
      <c r="D331" s="149">
        <v>0</v>
      </c>
      <c r="E331" s="149">
        <v>0</v>
      </c>
      <c r="F331" s="150">
        <v>0</v>
      </c>
      <c r="G331" s="150">
        <v>0</v>
      </c>
      <c r="H331" s="151">
        <v>0</v>
      </c>
    </row>
    <row r="332" spans="1:8" ht="18" hidden="1" customHeight="1" outlineLevel="1">
      <c r="A332" s="3" t="s">
        <v>219</v>
      </c>
      <c r="B332" s="148"/>
      <c r="C332" s="149">
        <v>0</v>
      </c>
      <c r="D332" s="149">
        <v>0</v>
      </c>
      <c r="E332" s="149">
        <v>0</v>
      </c>
      <c r="F332" s="150">
        <v>0</v>
      </c>
      <c r="G332" s="150">
        <v>0</v>
      </c>
      <c r="H332" s="151">
        <v>0</v>
      </c>
    </row>
    <row r="333" spans="1:8" ht="18" hidden="1" customHeight="1" outlineLevel="1">
      <c r="A333" s="3" t="s">
        <v>220</v>
      </c>
      <c r="B333" s="148"/>
      <c r="C333" s="149">
        <v>0</v>
      </c>
      <c r="D333" s="149">
        <v>0</v>
      </c>
      <c r="E333" s="149">
        <v>0</v>
      </c>
      <c r="F333" s="150">
        <v>0</v>
      </c>
      <c r="G333" s="150">
        <v>0</v>
      </c>
      <c r="H333" s="151">
        <v>0</v>
      </c>
    </row>
    <row r="334" spans="1:8" ht="18" customHeight="1" collapsed="1">
      <c r="A334" s="3"/>
      <c r="B334" s="148" t="s">
        <v>363</v>
      </c>
      <c r="C334" s="152">
        <f t="shared" ref="C334:H334" si="12">SUM(C310:C333)</f>
        <v>1</v>
      </c>
      <c r="D334" s="152">
        <f t="shared" si="12"/>
        <v>0</v>
      </c>
      <c r="E334" s="152">
        <f t="shared" si="12"/>
        <v>0</v>
      </c>
      <c r="F334" s="153">
        <f t="shared" si="12"/>
        <v>0</v>
      </c>
      <c r="G334" s="153">
        <f t="shared" si="12"/>
        <v>0</v>
      </c>
      <c r="H334" s="154">
        <f t="shared" si="12"/>
        <v>0</v>
      </c>
    </row>
    <row r="335" spans="1:8" ht="18" hidden="1" customHeight="1" outlineLevel="1">
      <c r="A335" s="3" t="s">
        <v>280</v>
      </c>
      <c r="B335" s="148"/>
      <c r="C335" s="149">
        <v>0</v>
      </c>
      <c r="D335" s="149">
        <v>0</v>
      </c>
      <c r="E335" s="149">
        <v>0</v>
      </c>
      <c r="F335" s="150">
        <v>0</v>
      </c>
      <c r="G335" s="150">
        <v>0</v>
      </c>
      <c r="H335" s="151">
        <v>0</v>
      </c>
    </row>
    <row r="336" spans="1:8" ht="18" hidden="1" customHeight="1" outlineLevel="1">
      <c r="A336" s="3" t="s">
        <v>203</v>
      </c>
      <c r="B336" s="148"/>
      <c r="C336" s="149">
        <v>0</v>
      </c>
      <c r="D336" s="149">
        <v>0</v>
      </c>
      <c r="E336" s="149">
        <v>0</v>
      </c>
      <c r="F336" s="150">
        <v>0</v>
      </c>
      <c r="G336" s="150">
        <v>0</v>
      </c>
      <c r="H336" s="151">
        <v>0</v>
      </c>
    </row>
    <row r="337" spans="1:8" ht="18" hidden="1" customHeight="1" outlineLevel="1">
      <c r="A337" s="3" t="s">
        <v>204</v>
      </c>
      <c r="B337" s="148"/>
      <c r="C337" s="149">
        <v>0</v>
      </c>
      <c r="D337" s="149">
        <v>0</v>
      </c>
      <c r="E337" s="149">
        <v>0</v>
      </c>
      <c r="F337" s="150">
        <v>0</v>
      </c>
      <c r="G337" s="150">
        <v>0</v>
      </c>
      <c r="H337" s="151">
        <v>0</v>
      </c>
    </row>
    <row r="338" spans="1:8" ht="18" hidden="1" customHeight="1" outlineLevel="1">
      <c r="A338" s="3" t="s">
        <v>267</v>
      </c>
      <c r="B338" s="148"/>
      <c r="C338" s="149">
        <v>0</v>
      </c>
      <c r="D338" s="149">
        <v>0</v>
      </c>
      <c r="E338" s="149">
        <v>0</v>
      </c>
      <c r="F338" s="150">
        <v>0</v>
      </c>
      <c r="G338" s="150">
        <v>0</v>
      </c>
      <c r="H338" s="151">
        <v>0</v>
      </c>
    </row>
    <row r="339" spans="1:8" ht="18" hidden="1" customHeight="1" outlineLevel="1">
      <c r="A339" s="3" t="s">
        <v>274</v>
      </c>
      <c r="B339" s="148"/>
      <c r="C339" s="149">
        <v>0</v>
      </c>
      <c r="D339" s="149">
        <v>0</v>
      </c>
      <c r="E339" s="149">
        <v>0</v>
      </c>
      <c r="F339" s="150">
        <v>0</v>
      </c>
      <c r="G339" s="150">
        <v>0</v>
      </c>
      <c r="H339" s="151">
        <v>0</v>
      </c>
    </row>
    <row r="340" spans="1:8" ht="18" hidden="1" customHeight="1" outlineLevel="1">
      <c r="A340" s="3" t="s">
        <v>275</v>
      </c>
      <c r="B340" s="148"/>
      <c r="C340" s="149">
        <v>0</v>
      </c>
      <c r="D340" s="149">
        <v>0</v>
      </c>
      <c r="E340" s="149">
        <v>0</v>
      </c>
      <c r="F340" s="150">
        <v>0</v>
      </c>
      <c r="G340" s="150">
        <v>0</v>
      </c>
      <c r="H340" s="151">
        <v>0</v>
      </c>
    </row>
    <row r="341" spans="1:8" ht="18" hidden="1" customHeight="1" outlineLevel="1">
      <c r="A341" s="3" t="s">
        <v>205</v>
      </c>
      <c r="B341" s="148"/>
      <c r="C341" s="149">
        <v>0</v>
      </c>
      <c r="D341" s="149">
        <v>2</v>
      </c>
      <c r="E341" s="149">
        <v>0</v>
      </c>
      <c r="F341" s="150">
        <v>2344</v>
      </c>
      <c r="G341" s="150">
        <v>3486.5</v>
      </c>
      <c r="H341" s="151">
        <v>0</v>
      </c>
    </row>
    <row r="342" spans="1:8" ht="18" hidden="1" customHeight="1" outlineLevel="1">
      <c r="A342" s="3" t="s">
        <v>206</v>
      </c>
      <c r="B342" s="148"/>
      <c r="C342" s="149">
        <v>1</v>
      </c>
      <c r="D342" s="149">
        <v>0</v>
      </c>
      <c r="E342" s="149">
        <v>0</v>
      </c>
      <c r="F342" s="150">
        <v>0</v>
      </c>
      <c r="G342" s="150">
        <v>0</v>
      </c>
      <c r="H342" s="151">
        <v>0</v>
      </c>
    </row>
    <row r="343" spans="1:8" ht="18" hidden="1" customHeight="1" outlineLevel="1">
      <c r="A343" s="3" t="s">
        <v>268</v>
      </c>
      <c r="B343" s="148"/>
      <c r="C343" s="149">
        <v>0</v>
      </c>
      <c r="D343" s="149">
        <v>0</v>
      </c>
      <c r="E343" s="149">
        <v>0</v>
      </c>
      <c r="F343" s="150">
        <v>0</v>
      </c>
      <c r="G343" s="150">
        <v>0</v>
      </c>
      <c r="H343" s="151">
        <v>0</v>
      </c>
    </row>
    <row r="344" spans="1:8" ht="18" hidden="1" customHeight="1" outlineLevel="1">
      <c r="A344" s="3" t="s">
        <v>207</v>
      </c>
      <c r="B344" s="148"/>
      <c r="C344" s="149">
        <v>7</v>
      </c>
      <c r="D344" s="149">
        <v>3</v>
      </c>
      <c r="E344" s="149">
        <v>0</v>
      </c>
      <c r="F344" s="150">
        <v>9817.81</v>
      </c>
      <c r="G344" s="150">
        <v>1062</v>
      </c>
      <c r="H344" s="151">
        <v>0</v>
      </c>
    </row>
    <row r="345" spans="1:8" ht="18" hidden="1" customHeight="1" outlineLevel="1">
      <c r="A345" s="3" t="s">
        <v>270</v>
      </c>
      <c r="B345" s="148"/>
      <c r="C345" s="149">
        <v>0</v>
      </c>
      <c r="D345" s="149">
        <v>0</v>
      </c>
      <c r="E345" s="149">
        <v>0</v>
      </c>
      <c r="F345" s="150">
        <v>0</v>
      </c>
      <c r="G345" s="150">
        <v>0</v>
      </c>
      <c r="H345" s="151">
        <v>0</v>
      </c>
    </row>
    <row r="346" spans="1:8" ht="18" hidden="1" customHeight="1" outlineLevel="1">
      <c r="A346" s="3" t="s">
        <v>208</v>
      </c>
      <c r="B346" s="148"/>
      <c r="C346" s="149">
        <v>0</v>
      </c>
      <c r="D346" s="149">
        <v>0</v>
      </c>
      <c r="E346" s="149">
        <v>0</v>
      </c>
      <c r="F346" s="150">
        <v>0</v>
      </c>
      <c r="G346" s="150">
        <v>0</v>
      </c>
      <c r="H346" s="151">
        <v>0</v>
      </c>
    </row>
    <row r="347" spans="1:8" ht="18" hidden="1" customHeight="1" outlineLevel="1">
      <c r="A347" s="3" t="s">
        <v>209</v>
      </c>
      <c r="B347" s="148"/>
      <c r="C347" s="149">
        <v>1</v>
      </c>
      <c r="D347" s="149">
        <v>1</v>
      </c>
      <c r="E347" s="149">
        <v>0</v>
      </c>
      <c r="F347" s="150">
        <v>3637</v>
      </c>
      <c r="G347" s="150">
        <v>0</v>
      </c>
      <c r="H347" s="151">
        <v>0</v>
      </c>
    </row>
    <row r="348" spans="1:8" ht="18" hidden="1" customHeight="1" outlineLevel="1">
      <c r="A348" s="3" t="s">
        <v>454</v>
      </c>
      <c r="B348" s="148"/>
      <c r="C348" s="149">
        <v>0</v>
      </c>
      <c r="D348" s="149">
        <v>0</v>
      </c>
      <c r="E348" s="149">
        <v>0</v>
      </c>
      <c r="F348" s="150">
        <v>0</v>
      </c>
      <c r="G348" s="150">
        <v>0</v>
      </c>
      <c r="H348" s="151">
        <v>0</v>
      </c>
    </row>
    <row r="349" spans="1:8" ht="18" hidden="1" customHeight="1" outlineLevel="1">
      <c r="A349" s="3" t="s">
        <v>211</v>
      </c>
      <c r="B349" s="148"/>
      <c r="C349" s="149">
        <v>0</v>
      </c>
      <c r="D349" s="149">
        <v>0</v>
      </c>
      <c r="E349" s="149">
        <v>0</v>
      </c>
      <c r="F349" s="150">
        <v>0</v>
      </c>
      <c r="G349" s="150">
        <v>0</v>
      </c>
      <c r="H349" s="151">
        <v>0</v>
      </c>
    </row>
    <row r="350" spans="1:8" ht="18" hidden="1" customHeight="1" outlineLevel="1">
      <c r="A350" s="3" t="s">
        <v>212</v>
      </c>
      <c r="B350" s="148"/>
      <c r="C350" s="149">
        <v>0</v>
      </c>
      <c r="D350" s="149">
        <v>0</v>
      </c>
      <c r="E350" s="149">
        <v>0</v>
      </c>
      <c r="F350" s="150">
        <v>0</v>
      </c>
      <c r="G350" s="150">
        <v>0</v>
      </c>
      <c r="H350" s="151">
        <v>0</v>
      </c>
    </row>
    <row r="351" spans="1:8" ht="18" hidden="1" customHeight="1" outlineLevel="1">
      <c r="A351" s="3" t="s">
        <v>213</v>
      </c>
      <c r="B351" s="148"/>
      <c r="C351" s="149">
        <v>0</v>
      </c>
      <c r="D351" s="149">
        <v>0</v>
      </c>
      <c r="E351" s="149">
        <v>0</v>
      </c>
      <c r="F351" s="150">
        <v>0</v>
      </c>
      <c r="G351" s="150">
        <v>0</v>
      </c>
      <c r="H351" s="151">
        <v>0</v>
      </c>
    </row>
    <row r="352" spans="1:8" ht="18" hidden="1" customHeight="1" outlineLevel="1">
      <c r="A352" s="3" t="s">
        <v>214</v>
      </c>
      <c r="B352" s="148"/>
      <c r="C352" s="149">
        <v>0</v>
      </c>
      <c r="D352" s="149">
        <v>0</v>
      </c>
      <c r="E352" s="149">
        <v>0</v>
      </c>
      <c r="F352" s="150">
        <v>0</v>
      </c>
      <c r="G352" s="150">
        <v>0</v>
      </c>
      <c r="H352" s="151">
        <v>0</v>
      </c>
    </row>
    <row r="353" spans="1:8" ht="18" hidden="1" customHeight="1" outlineLevel="1">
      <c r="A353" s="3" t="s">
        <v>269</v>
      </c>
      <c r="B353" s="148"/>
      <c r="C353" s="149">
        <v>0</v>
      </c>
      <c r="D353" s="149">
        <v>0</v>
      </c>
      <c r="E353" s="149">
        <v>0</v>
      </c>
      <c r="F353" s="150">
        <v>0</v>
      </c>
      <c r="G353" s="150">
        <v>0</v>
      </c>
      <c r="H353" s="151">
        <v>0</v>
      </c>
    </row>
    <row r="354" spans="1:8" ht="18" hidden="1" customHeight="1" outlineLevel="1">
      <c r="A354" s="3" t="s">
        <v>455</v>
      </c>
      <c r="B354" s="148"/>
      <c r="C354" s="149">
        <v>0</v>
      </c>
      <c r="D354" s="149">
        <v>0</v>
      </c>
      <c r="E354" s="149">
        <v>0</v>
      </c>
      <c r="F354" s="150">
        <v>0</v>
      </c>
      <c r="G354" s="150">
        <v>0</v>
      </c>
      <c r="H354" s="151">
        <v>0</v>
      </c>
    </row>
    <row r="355" spans="1:8" ht="18" hidden="1" customHeight="1" outlineLevel="1">
      <c r="A355" s="3" t="s">
        <v>217</v>
      </c>
      <c r="B355" s="148"/>
      <c r="C355" s="149">
        <v>0</v>
      </c>
      <c r="D355" s="149">
        <v>0</v>
      </c>
      <c r="E355" s="149">
        <v>0</v>
      </c>
      <c r="F355" s="150">
        <v>0</v>
      </c>
      <c r="G355" s="150">
        <v>0</v>
      </c>
      <c r="H355" s="151">
        <v>0</v>
      </c>
    </row>
    <row r="356" spans="1:8" ht="18" hidden="1" customHeight="1" outlineLevel="1">
      <c r="A356" s="3" t="s">
        <v>218</v>
      </c>
      <c r="B356" s="148"/>
      <c r="C356" s="149">
        <v>10</v>
      </c>
      <c r="D356" s="149">
        <v>4</v>
      </c>
      <c r="E356" s="149">
        <v>5</v>
      </c>
      <c r="F356" s="150">
        <v>1500</v>
      </c>
      <c r="G356" s="150">
        <v>3400</v>
      </c>
      <c r="H356" s="151">
        <v>0</v>
      </c>
    </row>
    <row r="357" spans="1:8" ht="18" hidden="1" customHeight="1" outlineLevel="1">
      <c r="A357" s="3" t="s">
        <v>219</v>
      </c>
      <c r="B357" s="148"/>
      <c r="C357" s="149">
        <v>0</v>
      </c>
      <c r="D357" s="149">
        <v>0</v>
      </c>
      <c r="E357" s="149">
        <v>0</v>
      </c>
      <c r="F357" s="150">
        <v>0</v>
      </c>
      <c r="G357" s="150">
        <v>0</v>
      </c>
      <c r="H357" s="151">
        <v>0</v>
      </c>
    </row>
    <row r="358" spans="1:8" ht="18" hidden="1" customHeight="1" outlineLevel="1">
      <c r="A358" s="3" t="s">
        <v>220</v>
      </c>
      <c r="B358" s="148"/>
      <c r="C358" s="149">
        <v>0</v>
      </c>
      <c r="D358" s="149">
        <v>0</v>
      </c>
      <c r="E358" s="149">
        <v>0</v>
      </c>
      <c r="F358" s="150">
        <v>0</v>
      </c>
      <c r="G358" s="150">
        <v>0</v>
      </c>
      <c r="H358" s="151">
        <v>0</v>
      </c>
    </row>
    <row r="359" spans="1:8" ht="18" customHeight="1" collapsed="1">
      <c r="A359" s="3"/>
      <c r="B359" s="148" t="s">
        <v>364</v>
      </c>
      <c r="C359" s="152">
        <f t="shared" ref="C359:H359" si="13">SUM(C335:C358)</f>
        <v>19</v>
      </c>
      <c r="D359" s="152">
        <f t="shared" si="13"/>
        <v>10</v>
      </c>
      <c r="E359" s="152">
        <f t="shared" si="13"/>
        <v>5</v>
      </c>
      <c r="F359" s="153">
        <f t="shared" si="13"/>
        <v>17298.809999999998</v>
      </c>
      <c r="G359" s="153">
        <f t="shared" si="13"/>
        <v>7948.5</v>
      </c>
      <c r="H359" s="154">
        <f t="shared" si="13"/>
        <v>0</v>
      </c>
    </row>
    <row r="360" spans="1:8" ht="18" hidden="1" customHeight="1" outlineLevel="1">
      <c r="A360" s="3" t="s">
        <v>280</v>
      </c>
      <c r="B360" s="148"/>
      <c r="C360" s="149">
        <v>0</v>
      </c>
      <c r="D360" s="149">
        <v>0</v>
      </c>
      <c r="E360" s="149">
        <v>0</v>
      </c>
      <c r="F360" s="150">
        <v>0</v>
      </c>
      <c r="G360" s="150">
        <v>0</v>
      </c>
      <c r="H360" s="151">
        <v>0</v>
      </c>
    </row>
    <row r="361" spans="1:8" ht="18" hidden="1" customHeight="1" outlineLevel="1">
      <c r="A361" s="3" t="s">
        <v>203</v>
      </c>
      <c r="B361" s="148"/>
      <c r="C361" s="149">
        <v>5</v>
      </c>
      <c r="D361" s="149">
        <v>3</v>
      </c>
      <c r="E361" s="149">
        <v>0</v>
      </c>
      <c r="F361" s="150">
        <v>11150</v>
      </c>
      <c r="G361" s="150">
        <v>1358.88</v>
      </c>
      <c r="H361" s="151">
        <v>0</v>
      </c>
    </row>
    <row r="362" spans="1:8" ht="18" hidden="1" customHeight="1" outlineLevel="1">
      <c r="A362" s="3" t="s">
        <v>204</v>
      </c>
      <c r="B362" s="148"/>
      <c r="C362" s="149">
        <v>0</v>
      </c>
      <c r="D362" s="149">
        <v>0</v>
      </c>
      <c r="E362" s="149">
        <v>0</v>
      </c>
      <c r="F362" s="150">
        <v>0</v>
      </c>
      <c r="G362" s="150">
        <v>0</v>
      </c>
      <c r="H362" s="151">
        <v>0</v>
      </c>
    </row>
    <row r="363" spans="1:8" ht="18" hidden="1" customHeight="1" outlineLevel="1">
      <c r="A363" s="3" t="s">
        <v>267</v>
      </c>
      <c r="B363" s="148"/>
      <c r="C363" s="149">
        <v>0</v>
      </c>
      <c r="D363" s="149">
        <v>0</v>
      </c>
      <c r="E363" s="149">
        <v>0</v>
      </c>
      <c r="F363" s="150">
        <v>0</v>
      </c>
      <c r="G363" s="150">
        <v>0</v>
      </c>
      <c r="H363" s="151">
        <v>0</v>
      </c>
    </row>
    <row r="364" spans="1:8" ht="18" hidden="1" customHeight="1" outlineLevel="1">
      <c r="A364" s="3" t="s">
        <v>274</v>
      </c>
      <c r="B364" s="148"/>
      <c r="C364" s="149">
        <v>0</v>
      </c>
      <c r="D364" s="149">
        <v>0</v>
      </c>
      <c r="E364" s="149">
        <v>0</v>
      </c>
      <c r="F364" s="150">
        <v>0</v>
      </c>
      <c r="G364" s="150">
        <v>0</v>
      </c>
      <c r="H364" s="151">
        <v>0</v>
      </c>
    </row>
    <row r="365" spans="1:8" ht="18" hidden="1" customHeight="1" outlineLevel="1">
      <c r="A365" s="3" t="s">
        <v>275</v>
      </c>
      <c r="B365" s="148"/>
      <c r="C365" s="149">
        <v>0</v>
      </c>
      <c r="D365" s="149">
        <v>0</v>
      </c>
      <c r="E365" s="149">
        <v>0</v>
      </c>
      <c r="F365" s="150">
        <v>0</v>
      </c>
      <c r="G365" s="150">
        <v>0</v>
      </c>
      <c r="H365" s="151">
        <v>0</v>
      </c>
    </row>
    <row r="366" spans="1:8" ht="18" hidden="1" customHeight="1" outlineLevel="1">
      <c r="A366" s="3" t="s">
        <v>205</v>
      </c>
      <c r="B366" s="148"/>
      <c r="C366" s="149">
        <v>3</v>
      </c>
      <c r="D366" s="149">
        <v>1</v>
      </c>
      <c r="E366" s="149">
        <v>0</v>
      </c>
      <c r="F366" s="150">
        <v>45000</v>
      </c>
      <c r="G366" s="150">
        <v>3440</v>
      </c>
      <c r="H366" s="151">
        <v>0</v>
      </c>
    </row>
    <row r="367" spans="1:8" ht="18" hidden="1" customHeight="1" outlineLevel="1">
      <c r="A367" s="3" t="s">
        <v>206</v>
      </c>
      <c r="B367" s="148"/>
      <c r="C367" s="149">
        <v>1</v>
      </c>
      <c r="D367" s="149">
        <v>0</v>
      </c>
      <c r="E367" s="149">
        <v>0</v>
      </c>
      <c r="F367" s="150">
        <v>0</v>
      </c>
      <c r="G367" s="150">
        <v>0</v>
      </c>
      <c r="H367" s="151">
        <v>0</v>
      </c>
    </row>
    <row r="368" spans="1:8" ht="18" hidden="1" customHeight="1" outlineLevel="1">
      <c r="A368" s="3" t="s">
        <v>268</v>
      </c>
      <c r="B368" s="148"/>
      <c r="C368" s="149">
        <v>0</v>
      </c>
      <c r="D368" s="149">
        <v>0</v>
      </c>
      <c r="E368" s="149">
        <v>0</v>
      </c>
      <c r="F368" s="150">
        <v>0</v>
      </c>
      <c r="G368" s="150">
        <v>0</v>
      </c>
      <c r="H368" s="151">
        <v>0</v>
      </c>
    </row>
    <row r="369" spans="1:8" ht="18" hidden="1" customHeight="1" outlineLevel="1">
      <c r="A369" s="3" t="s">
        <v>207</v>
      </c>
      <c r="B369" s="148"/>
      <c r="C369" s="149">
        <v>4</v>
      </c>
      <c r="D369" s="149">
        <v>1</v>
      </c>
      <c r="E369" s="149">
        <v>0</v>
      </c>
      <c r="F369" s="150">
        <v>0</v>
      </c>
      <c r="G369" s="150">
        <v>0</v>
      </c>
      <c r="H369" s="151">
        <v>0</v>
      </c>
    </row>
    <row r="370" spans="1:8" ht="18" hidden="1" customHeight="1" outlineLevel="1">
      <c r="A370" s="3" t="s">
        <v>270</v>
      </c>
      <c r="B370" s="148"/>
      <c r="C370" s="149">
        <v>0</v>
      </c>
      <c r="D370" s="149">
        <v>0</v>
      </c>
      <c r="E370" s="149">
        <v>0</v>
      </c>
      <c r="F370" s="150">
        <v>0</v>
      </c>
      <c r="G370" s="150">
        <v>0</v>
      </c>
      <c r="H370" s="151">
        <v>0</v>
      </c>
    </row>
    <row r="371" spans="1:8" ht="18" hidden="1" customHeight="1" outlineLevel="1">
      <c r="A371" s="3" t="s">
        <v>208</v>
      </c>
      <c r="B371" s="148"/>
      <c r="C371" s="149">
        <v>0</v>
      </c>
      <c r="D371" s="149">
        <v>0</v>
      </c>
      <c r="E371" s="149">
        <v>0</v>
      </c>
      <c r="F371" s="150">
        <v>0</v>
      </c>
      <c r="G371" s="150">
        <v>0</v>
      </c>
      <c r="H371" s="151">
        <v>0</v>
      </c>
    </row>
    <row r="372" spans="1:8" ht="18" hidden="1" customHeight="1" outlineLevel="1">
      <c r="A372" s="3" t="s">
        <v>209</v>
      </c>
      <c r="B372" s="148"/>
      <c r="C372" s="149">
        <v>1</v>
      </c>
      <c r="D372" s="149">
        <v>0</v>
      </c>
      <c r="E372" s="149">
        <v>1</v>
      </c>
      <c r="F372" s="150">
        <v>0</v>
      </c>
      <c r="G372" s="150">
        <v>0</v>
      </c>
      <c r="H372" s="151">
        <v>0</v>
      </c>
    </row>
    <row r="373" spans="1:8" ht="18" hidden="1" customHeight="1" outlineLevel="1">
      <c r="A373" s="3" t="s">
        <v>454</v>
      </c>
      <c r="B373" s="148"/>
      <c r="C373" s="149">
        <v>0</v>
      </c>
      <c r="D373" s="149">
        <v>0</v>
      </c>
      <c r="E373" s="149">
        <v>0</v>
      </c>
      <c r="F373" s="150">
        <v>0</v>
      </c>
      <c r="G373" s="150">
        <v>0</v>
      </c>
      <c r="H373" s="151">
        <v>0</v>
      </c>
    </row>
    <row r="374" spans="1:8" ht="18" hidden="1" customHeight="1" outlineLevel="1">
      <c r="A374" s="3" t="s">
        <v>211</v>
      </c>
      <c r="B374" s="148"/>
      <c r="C374" s="149">
        <v>0</v>
      </c>
      <c r="D374" s="149">
        <v>0</v>
      </c>
      <c r="E374" s="149">
        <v>0</v>
      </c>
      <c r="F374" s="150">
        <v>0</v>
      </c>
      <c r="G374" s="150">
        <v>0</v>
      </c>
      <c r="H374" s="151">
        <v>0</v>
      </c>
    </row>
    <row r="375" spans="1:8" ht="18" hidden="1" customHeight="1" outlineLevel="1">
      <c r="A375" s="3" t="s">
        <v>212</v>
      </c>
      <c r="B375" s="148"/>
      <c r="C375" s="149">
        <v>0</v>
      </c>
      <c r="D375" s="149">
        <v>0</v>
      </c>
      <c r="E375" s="149">
        <v>0</v>
      </c>
      <c r="F375" s="150">
        <v>0</v>
      </c>
      <c r="G375" s="150">
        <v>0</v>
      </c>
      <c r="H375" s="151">
        <v>0</v>
      </c>
    </row>
    <row r="376" spans="1:8" ht="18" hidden="1" customHeight="1" outlineLevel="1">
      <c r="A376" s="3" t="s">
        <v>213</v>
      </c>
      <c r="B376" s="148"/>
      <c r="C376" s="149">
        <v>0</v>
      </c>
      <c r="D376" s="149">
        <v>0</v>
      </c>
      <c r="E376" s="149">
        <v>0</v>
      </c>
      <c r="F376" s="150">
        <v>0</v>
      </c>
      <c r="G376" s="150">
        <v>0</v>
      </c>
      <c r="H376" s="151">
        <v>0</v>
      </c>
    </row>
    <row r="377" spans="1:8" ht="18" hidden="1" customHeight="1" outlineLevel="1">
      <c r="A377" s="3" t="s">
        <v>214</v>
      </c>
      <c r="B377" s="148"/>
      <c r="C377" s="149">
        <v>0</v>
      </c>
      <c r="D377" s="149">
        <v>0</v>
      </c>
      <c r="E377" s="149">
        <v>0</v>
      </c>
      <c r="F377" s="150">
        <v>0</v>
      </c>
      <c r="G377" s="150">
        <v>0</v>
      </c>
      <c r="H377" s="151">
        <v>0</v>
      </c>
    </row>
    <row r="378" spans="1:8" ht="18" hidden="1" customHeight="1" outlineLevel="1">
      <c r="A378" s="3" t="s">
        <v>269</v>
      </c>
      <c r="B378" s="148"/>
      <c r="C378" s="149">
        <v>0</v>
      </c>
      <c r="D378" s="149">
        <v>0</v>
      </c>
      <c r="E378" s="149">
        <v>0</v>
      </c>
      <c r="F378" s="150">
        <v>0</v>
      </c>
      <c r="G378" s="150">
        <v>0</v>
      </c>
      <c r="H378" s="151">
        <v>0</v>
      </c>
    </row>
    <row r="379" spans="1:8" ht="18" hidden="1" customHeight="1" outlineLevel="1">
      <c r="A379" s="3" t="s">
        <v>455</v>
      </c>
      <c r="B379" s="148"/>
      <c r="C379" s="149">
        <v>0</v>
      </c>
      <c r="D379" s="149">
        <v>0</v>
      </c>
      <c r="E379" s="149">
        <v>0</v>
      </c>
      <c r="F379" s="150">
        <v>0</v>
      </c>
      <c r="G379" s="150">
        <v>0</v>
      </c>
      <c r="H379" s="151">
        <v>0</v>
      </c>
    </row>
    <row r="380" spans="1:8" ht="18" hidden="1" customHeight="1" outlineLevel="1">
      <c r="A380" s="3" t="s">
        <v>217</v>
      </c>
      <c r="B380" s="148"/>
      <c r="C380" s="149">
        <v>0</v>
      </c>
      <c r="D380" s="149">
        <v>0</v>
      </c>
      <c r="E380" s="149">
        <v>0</v>
      </c>
      <c r="F380" s="150">
        <v>0</v>
      </c>
      <c r="G380" s="150">
        <v>0</v>
      </c>
      <c r="H380" s="151">
        <v>0</v>
      </c>
    </row>
    <row r="381" spans="1:8" ht="18" hidden="1" customHeight="1" outlineLevel="1">
      <c r="A381" s="3" t="s">
        <v>218</v>
      </c>
      <c r="B381" s="148"/>
      <c r="C381" s="149">
        <v>0</v>
      </c>
      <c r="D381" s="149">
        <v>0</v>
      </c>
      <c r="E381" s="149">
        <v>0</v>
      </c>
      <c r="F381" s="150">
        <v>0</v>
      </c>
      <c r="G381" s="150">
        <v>0</v>
      </c>
      <c r="H381" s="151">
        <v>0</v>
      </c>
    </row>
    <row r="382" spans="1:8" ht="18" hidden="1" customHeight="1" outlineLevel="1">
      <c r="A382" s="3" t="s">
        <v>219</v>
      </c>
      <c r="B382" s="148"/>
      <c r="C382" s="149">
        <v>0</v>
      </c>
      <c r="D382" s="149">
        <v>0</v>
      </c>
      <c r="E382" s="149">
        <v>0</v>
      </c>
      <c r="F382" s="150">
        <v>0</v>
      </c>
      <c r="G382" s="150">
        <v>0</v>
      </c>
      <c r="H382" s="151">
        <v>0</v>
      </c>
    </row>
    <row r="383" spans="1:8" ht="18" hidden="1" customHeight="1" outlineLevel="1">
      <c r="A383" s="3" t="s">
        <v>220</v>
      </c>
      <c r="B383" s="148"/>
      <c r="C383" s="149">
        <v>0</v>
      </c>
      <c r="D383" s="149">
        <v>0</v>
      </c>
      <c r="E383" s="149">
        <v>0</v>
      </c>
      <c r="F383" s="150">
        <v>0</v>
      </c>
      <c r="G383" s="150">
        <v>0</v>
      </c>
      <c r="H383" s="151">
        <v>0</v>
      </c>
    </row>
    <row r="384" spans="1:8" ht="18" customHeight="1" collapsed="1">
      <c r="A384" s="3"/>
      <c r="B384" s="148" t="s">
        <v>365</v>
      </c>
      <c r="C384" s="152">
        <f t="shared" ref="C384:H384" si="14">SUM(C360:C383)</f>
        <v>14</v>
      </c>
      <c r="D384" s="152">
        <f t="shared" si="14"/>
        <v>5</v>
      </c>
      <c r="E384" s="152">
        <f t="shared" si="14"/>
        <v>1</v>
      </c>
      <c r="F384" s="153">
        <f t="shared" si="14"/>
        <v>56150</v>
      </c>
      <c r="G384" s="153">
        <f t="shared" si="14"/>
        <v>4798.88</v>
      </c>
      <c r="H384" s="154">
        <f t="shared" si="14"/>
        <v>0</v>
      </c>
    </row>
    <row r="385" spans="1:8" ht="18" hidden="1" customHeight="1" outlineLevel="1">
      <c r="A385" s="3" t="s">
        <v>280</v>
      </c>
      <c r="B385" s="148"/>
      <c r="C385" s="149">
        <v>0</v>
      </c>
      <c r="D385" s="149">
        <v>0</v>
      </c>
      <c r="E385" s="149">
        <v>0</v>
      </c>
      <c r="F385" s="150">
        <v>0</v>
      </c>
      <c r="G385" s="150">
        <v>0</v>
      </c>
      <c r="H385" s="151">
        <v>0</v>
      </c>
    </row>
    <row r="386" spans="1:8" ht="18" hidden="1" customHeight="1" outlineLevel="1">
      <c r="A386" s="3" t="s">
        <v>203</v>
      </c>
      <c r="B386" s="148"/>
      <c r="C386" s="149">
        <v>0</v>
      </c>
      <c r="D386" s="149">
        <v>0</v>
      </c>
      <c r="E386" s="149">
        <v>0</v>
      </c>
      <c r="F386" s="150">
        <v>0</v>
      </c>
      <c r="G386" s="150">
        <v>0</v>
      </c>
      <c r="H386" s="151">
        <v>0</v>
      </c>
    </row>
    <row r="387" spans="1:8" ht="18" hidden="1" customHeight="1" outlineLevel="1">
      <c r="A387" s="3" t="s">
        <v>204</v>
      </c>
      <c r="B387" s="148"/>
      <c r="C387" s="149">
        <v>0</v>
      </c>
      <c r="D387" s="149">
        <v>0</v>
      </c>
      <c r="E387" s="149">
        <v>0</v>
      </c>
      <c r="F387" s="150">
        <v>0</v>
      </c>
      <c r="G387" s="150">
        <v>0</v>
      </c>
      <c r="H387" s="151">
        <v>0</v>
      </c>
    </row>
    <row r="388" spans="1:8" ht="18" hidden="1" customHeight="1" outlineLevel="1">
      <c r="A388" s="3" t="s">
        <v>267</v>
      </c>
      <c r="B388" s="148"/>
      <c r="C388" s="149">
        <v>0</v>
      </c>
      <c r="D388" s="149">
        <v>0</v>
      </c>
      <c r="E388" s="149">
        <v>0</v>
      </c>
      <c r="F388" s="150">
        <v>0</v>
      </c>
      <c r="G388" s="150">
        <v>0</v>
      </c>
      <c r="H388" s="151">
        <v>0</v>
      </c>
    </row>
    <row r="389" spans="1:8" ht="18" hidden="1" customHeight="1" outlineLevel="1">
      <c r="A389" s="3" t="s">
        <v>274</v>
      </c>
      <c r="B389" s="148"/>
      <c r="C389" s="149">
        <v>0</v>
      </c>
      <c r="D389" s="149">
        <v>0</v>
      </c>
      <c r="E389" s="149">
        <v>0</v>
      </c>
      <c r="F389" s="150">
        <v>0</v>
      </c>
      <c r="G389" s="150">
        <v>0</v>
      </c>
      <c r="H389" s="151">
        <v>0</v>
      </c>
    </row>
    <row r="390" spans="1:8" ht="18" hidden="1" customHeight="1" outlineLevel="1">
      <c r="A390" s="3" t="s">
        <v>275</v>
      </c>
      <c r="B390" s="148"/>
      <c r="C390" s="149">
        <v>0</v>
      </c>
      <c r="D390" s="149">
        <v>0</v>
      </c>
      <c r="E390" s="149">
        <v>0</v>
      </c>
      <c r="F390" s="150">
        <v>0</v>
      </c>
      <c r="G390" s="150">
        <v>0</v>
      </c>
      <c r="H390" s="151">
        <v>0</v>
      </c>
    </row>
    <row r="391" spans="1:8" ht="18" hidden="1" customHeight="1" outlineLevel="1">
      <c r="A391" s="3" t="s">
        <v>205</v>
      </c>
      <c r="B391" s="148"/>
      <c r="C391" s="149">
        <v>0</v>
      </c>
      <c r="D391" s="149">
        <v>0</v>
      </c>
      <c r="E391" s="149">
        <v>0</v>
      </c>
      <c r="F391" s="150">
        <v>0</v>
      </c>
      <c r="G391" s="150">
        <v>0</v>
      </c>
      <c r="H391" s="151">
        <v>0</v>
      </c>
    </row>
    <row r="392" spans="1:8" ht="18" hidden="1" customHeight="1" outlineLevel="1">
      <c r="A392" s="3" t="s">
        <v>206</v>
      </c>
      <c r="B392" s="148"/>
      <c r="C392" s="149">
        <v>0</v>
      </c>
      <c r="D392" s="149">
        <v>0</v>
      </c>
      <c r="E392" s="149">
        <v>0</v>
      </c>
      <c r="F392" s="150">
        <v>0</v>
      </c>
      <c r="G392" s="150">
        <v>0</v>
      </c>
      <c r="H392" s="151">
        <v>0</v>
      </c>
    </row>
    <row r="393" spans="1:8" ht="18" hidden="1" customHeight="1" outlineLevel="1">
      <c r="A393" s="3" t="s">
        <v>268</v>
      </c>
      <c r="B393" s="148"/>
      <c r="C393" s="149">
        <v>0</v>
      </c>
      <c r="D393" s="149">
        <v>0</v>
      </c>
      <c r="E393" s="149">
        <v>0</v>
      </c>
      <c r="F393" s="150">
        <v>0</v>
      </c>
      <c r="G393" s="150">
        <v>0</v>
      </c>
      <c r="H393" s="151">
        <v>0</v>
      </c>
    </row>
    <row r="394" spans="1:8" ht="18" hidden="1" customHeight="1" outlineLevel="1">
      <c r="A394" s="3" t="s">
        <v>207</v>
      </c>
      <c r="B394" s="148"/>
      <c r="C394" s="149">
        <v>0</v>
      </c>
      <c r="D394" s="149">
        <v>0</v>
      </c>
      <c r="E394" s="149">
        <v>0</v>
      </c>
      <c r="F394" s="150">
        <v>132763</v>
      </c>
      <c r="G394" s="150">
        <v>6200</v>
      </c>
      <c r="H394" s="151">
        <v>0</v>
      </c>
    </row>
    <row r="395" spans="1:8" ht="18" hidden="1" customHeight="1" outlineLevel="1">
      <c r="A395" s="3" t="s">
        <v>270</v>
      </c>
      <c r="B395" s="148"/>
      <c r="C395" s="149">
        <v>0</v>
      </c>
      <c r="D395" s="149">
        <v>0</v>
      </c>
      <c r="E395" s="149">
        <v>0</v>
      </c>
      <c r="F395" s="150">
        <v>0</v>
      </c>
      <c r="G395" s="150">
        <v>0</v>
      </c>
      <c r="H395" s="151">
        <v>0</v>
      </c>
    </row>
    <row r="396" spans="1:8" ht="18" hidden="1" customHeight="1" outlineLevel="1">
      <c r="A396" s="3" t="s">
        <v>208</v>
      </c>
      <c r="B396" s="148"/>
      <c r="C396" s="149">
        <v>0</v>
      </c>
      <c r="D396" s="149">
        <v>0</v>
      </c>
      <c r="E396" s="149">
        <v>0</v>
      </c>
      <c r="F396" s="150">
        <v>0</v>
      </c>
      <c r="G396" s="150">
        <v>3807.94</v>
      </c>
      <c r="H396" s="151">
        <v>0</v>
      </c>
    </row>
    <row r="397" spans="1:8" ht="18" hidden="1" customHeight="1" outlineLevel="1">
      <c r="A397" s="3" t="s">
        <v>209</v>
      </c>
      <c r="B397" s="148"/>
      <c r="C397" s="149">
        <v>0</v>
      </c>
      <c r="D397" s="149">
        <v>0</v>
      </c>
      <c r="E397" s="149">
        <v>0</v>
      </c>
      <c r="F397" s="150">
        <v>0</v>
      </c>
      <c r="G397" s="150">
        <v>0</v>
      </c>
      <c r="H397" s="151">
        <v>0</v>
      </c>
    </row>
    <row r="398" spans="1:8" ht="18" hidden="1" customHeight="1" outlineLevel="1">
      <c r="A398" s="3" t="s">
        <v>454</v>
      </c>
      <c r="B398" s="148"/>
      <c r="C398" s="149">
        <v>0</v>
      </c>
      <c r="D398" s="149">
        <v>0</v>
      </c>
      <c r="E398" s="149">
        <v>0</v>
      </c>
      <c r="F398" s="150">
        <v>0</v>
      </c>
      <c r="G398" s="150">
        <v>0</v>
      </c>
      <c r="H398" s="151">
        <v>0</v>
      </c>
    </row>
    <row r="399" spans="1:8" ht="18" hidden="1" customHeight="1" outlineLevel="1">
      <c r="A399" s="3" t="s">
        <v>211</v>
      </c>
      <c r="B399" s="148"/>
      <c r="C399" s="149">
        <v>0</v>
      </c>
      <c r="D399" s="149">
        <v>0</v>
      </c>
      <c r="E399" s="149">
        <v>0</v>
      </c>
      <c r="F399" s="150">
        <v>0</v>
      </c>
      <c r="G399" s="150">
        <v>0</v>
      </c>
      <c r="H399" s="151">
        <v>0</v>
      </c>
    </row>
    <row r="400" spans="1:8" ht="18" hidden="1" customHeight="1" outlineLevel="1">
      <c r="A400" s="3" t="s">
        <v>212</v>
      </c>
      <c r="B400" s="148"/>
      <c r="C400" s="149">
        <v>0</v>
      </c>
      <c r="D400" s="149">
        <v>0</v>
      </c>
      <c r="E400" s="149">
        <v>0</v>
      </c>
      <c r="F400" s="150">
        <v>0</v>
      </c>
      <c r="G400" s="150">
        <v>0</v>
      </c>
      <c r="H400" s="151">
        <v>0</v>
      </c>
    </row>
    <row r="401" spans="1:8" ht="18" hidden="1" customHeight="1" outlineLevel="1">
      <c r="A401" s="3" t="s">
        <v>213</v>
      </c>
      <c r="B401" s="148"/>
      <c r="C401" s="149">
        <v>0</v>
      </c>
      <c r="D401" s="149">
        <v>0</v>
      </c>
      <c r="E401" s="149">
        <v>0</v>
      </c>
      <c r="F401" s="150">
        <v>0</v>
      </c>
      <c r="G401" s="150">
        <v>0</v>
      </c>
      <c r="H401" s="151">
        <v>0</v>
      </c>
    </row>
    <row r="402" spans="1:8" ht="18" hidden="1" customHeight="1" outlineLevel="1">
      <c r="A402" s="3" t="s">
        <v>214</v>
      </c>
      <c r="B402" s="148"/>
      <c r="C402" s="149">
        <v>0</v>
      </c>
      <c r="D402" s="149">
        <v>0</v>
      </c>
      <c r="E402" s="149">
        <v>0</v>
      </c>
      <c r="F402" s="150">
        <v>0</v>
      </c>
      <c r="G402" s="150">
        <v>0</v>
      </c>
      <c r="H402" s="151">
        <v>0</v>
      </c>
    </row>
    <row r="403" spans="1:8" ht="18" hidden="1" customHeight="1" outlineLevel="1">
      <c r="A403" s="3" t="s">
        <v>269</v>
      </c>
      <c r="B403" s="148"/>
      <c r="C403" s="149">
        <v>0</v>
      </c>
      <c r="D403" s="149">
        <v>0</v>
      </c>
      <c r="E403" s="149">
        <v>0</v>
      </c>
      <c r="F403" s="150">
        <v>0</v>
      </c>
      <c r="G403" s="150">
        <v>0</v>
      </c>
      <c r="H403" s="151">
        <v>0</v>
      </c>
    </row>
    <row r="404" spans="1:8" ht="18" hidden="1" customHeight="1" outlineLevel="1">
      <c r="A404" s="3" t="s">
        <v>455</v>
      </c>
      <c r="B404" s="148"/>
      <c r="C404" s="149">
        <v>0</v>
      </c>
      <c r="D404" s="149">
        <v>0</v>
      </c>
      <c r="E404" s="149">
        <v>0</v>
      </c>
      <c r="F404" s="150">
        <v>0</v>
      </c>
      <c r="G404" s="150">
        <v>0</v>
      </c>
      <c r="H404" s="151">
        <v>0</v>
      </c>
    </row>
    <row r="405" spans="1:8" ht="18" hidden="1" customHeight="1" outlineLevel="1">
      <c r="A405" s="3" t="s">
        <v>217</v>
      </c>
      <c r="B405" s="148"/>
      <c r="C405" s="149">
        <v>0</v>
      </c>
      <c r="D405" s="149">
        <v>0</v>
      </c>
      <c r="E405" s="149">
        <v>0</v>
      </c>
      <c r="F405" s="150">
        <v>0</v>
      </c>
      <c r="G405" s="150">
        <v>0</v>
      </c>
      <c r="H405" s="151">
        <v>0</v>
      </c>
    </row>
    <row r="406" spans="1:8" ht="18" hidden="1" customHeight="1" outlineLevel="1">
      <c r="A406" s="3" t="s">
        <v>218</v>
      </c>
      <c r="B406" s="148"/>
      <c r="C406" s="149">
        <v>0</v>
      </c>
      <c r="D406" s="149">
        <v>0</v>
      </c>
      <c r="E406" s="149">
        <v>0</v>
      </c>
      <c r="F406" s="150">
        <v>0</v>
      </c>
      <c r="G406" s="150">
        <v>0</v>
      </c>
      <c r="H406" s="151">
        <v>0</v>
      </c>
    </row>
    <row r="407" spans="1:8" ht="18" hidden="1" customHeight="1" outlineLevel="1">
      <c r="A407" s="3" t="s">
        <v>219</v>
      </c>
      <c r="B407" s="148"/>
      <c r="C407" s="149">
        <v>0</v>
      </c>
      <c r="D407" s="149">
        <v>0</v>
      </c>
      <c r="E407" s="149">
        <v>0</v>
      </c>
      <c r="F407" s="150">
        <v>0</v>
      </c>
      <c r="G407" s="150">
        <v>0</v>
      </c>
      <c r="H407" s="151">
        <v>0</v>
      </c>
    </row>
    <row r="408" spans="1:8" ht="18" hidden="1" customHeight="1" outlineLevel="1">
      <c r="A408" s="3" t="s">
        <v>220</v>
      </c>
      <c r="B408" s="148"/>
      <c r="C408" s="149">
        <v>0</v>
      </c>
      <c r="D408" s="149">
        <v>0</v>
      </c>
      <c r="E408" s="149">
        <v>0</v>
      </c>
      <c r="F408" s="150">
        <v>0</v>
      </c>
      <c r="G408" s="150">
        <v>0</v>
      </c>
      <c r="H408" s="151">
        <v>0</v>
      </c>
    </row>
    <row r="409" spans="1:8" ht="18" customHeight="1" collapsed="1">
      <c r="A409" s="3"/>
      <c r="B409" s="148" t="s">
        <v>366</v>
      </c>
      <c r="C409" s="152">
        <f t="shared" ref="C409:H409" si="15">SUM(C385:C408)</f>
        <v>0</v>
      </c>
      <c r="D409" s="152">
        <f t="shared" si="15"/>
        <v>0</v>
      </c>
      <c r="E409" s="152">
        <f t="shared" si="15"/>
        <v>0</v>
      </c>
      <c r="F409" s="153">
        <f t="shared" si="15"/>
        <v>132763</v>
      </c>
      <c r="G409" s="153">
        <f t="shared" si="15"/>
        <v>10007.94</v>
      </c>
      <c r="H409" s="154">
        <f t="shared" si="15"/>
        <v>0</v>
      </c>
    </row>
    <row r="410" spans="1:8" ht="18" hidden="1" customHeight="1" outlineLevel="1">
      <c r="A410" s="3" t="s">
        <v>280</v>
      </c>
      <c r="B410" s="148"/>
      <c r="C410" s="152">
        <v>0</v>
      </c>
      <c r="D410" s="152">
        <v>0</v>
      </c>
      <c r="E410" s="152">
        <v>0</v>
      </c>
      <c r="F410" s="153">
        <v>0</v>
      </c>
      <c r="G410" s="153">
        <v>0</v>
      </c>
      <c r="H410" s="154">
        <v>0</v>
      </c>
    </row>
    <row r="411" spans="1:8" ht="18" hidden="1" customHeight="1" outlineLevel="1">
      <c r="A411" s="3" t="s">
        <v>203</v>
      </c>
      <c r="B411" s="148"/>
      <c r="C411" s="152">
        <v>0</v>
      </c>
      <c r="D411" s="152">
        <v>0</v>
      </c>
      <c r="E411" s="152">
        <v>0</v>
      </c>
      <c r="F411" s="153">
        <v>0</v>
      </c>
      <c r="G411" s="153">
        <v>0</v>
      </c>
      <c r="H411" s="154">
        <v>0</v>
      </c>
    </row>
    <row r="412" spans="1:8" ht="18" hidden="1" customHeight="1" outlineLevel="1">
      <c r="A412" s="3" t="s">
        <v>204</v>
      </c>
      <c r="B412" s="148"/>
      <c r="C412" s="152">
        <v>0</v>
      </c>
      <c r="D412" s="152">
        <v>0</v>
      </c>
      <c r="E412" s="152">
        <v>0</v>
      </c>
      <c r="F412" s="153">
        <v>0</v>
      </c>
      <c r="G412" s="153">
        <v>0</v>
      </c>
      <c r="H412" s="154">
        <v>0</v>
      </c>
    </row>
    <row r="413" spans="1:8" ht="18" hidden="1" customHeight="1" outlineLevel="1">
      <c r="A413" s="3" t="s">
        <v>267</v>
      </c>
      <c r="B413" s="148"/>
      <c r="C413" s="152">
        <v>0</v>
      </c>
      <c r="D413" s="152">
        <v>0</v>
      </c>
      <c r="E413" s="152">
        <v>0</v>
      </c>
      <c r="F413" s="153">
        <v>0</v>
      </c>
      <c r="G413" s="153">
        <v>0</v>
      </c>
      <c r="H413" s="154">
        <v>0</v>
      </c>
    </row>
    <row r="414" spans="1:8" ht="18" hidden="1" customHeight="1" outlineLevel="1">
      <c r="A414" s="3" t="s">
        <v>274</v>
      </c>
      <c r="B414" s="148"/>
      <c r="C414" s="152">
        <v>0</v>
      </c>
      <c r="D414" s="152">
        <v>0</v>
      </c>
      <c r="E414" s="152">
        <v>0</v>
      </c>
      <c r="F414" s="153">
        <v>0</v>
      </c>
      <c r="G414" s="153">
        <v>0</v>
      </c>
      <c r="H414" s="154">
        <v>0</v>
      </c>
    </row>
    <row r="415" spans="1:8" ht="18" hidden="1" customHeight="1" outlineLevel="1">
      <c r="A415" s="3" t="s">
        <v>275</v>
      </c>
      <c r="B415" s="148"/>
      <c r="C415" s="152">
        <v>0</v>
      </c>
      <c r="D415" s="152">
        <v>0</v>
      </c>
      <c r="E415" s="152">
        <v>0</v>
      </c>
      <c r="F415" s="153">
        <v>0</v>
      </c>
      <c r="G415" s="153">
        <v>0</v>
      </c>
      <c r="H415" s="154">
        <v>0</v>
      </c>
    </row>
    <row r="416" spans="1:8" ht="18" hidden="1" customHeight="1" outlineLevel="1">
      <c r="A416" s="3" t="s">
        <v>205</v>
      </c>
      <c r="B416" s="148"/>
      <c r="C416" s="152">
        <v>0</v>
      </c>
      <c r="D416" s="152">
        <v>0</v>
      </c>
      <c r="E416" s="152">
        <v>0</v>
      </c>
      <c r="F416" s="153">
        <v>0</v>
      </c>
      <c r="G416" s="153">
        <v>0</v>
      </c>
      <c r="H416" s="154">
        <v>0</v>
      </c>
    </row>
    <row r="417" spans="1:8" ht="18" hidden="1" customHeight="1" outlineLevel="1">
      <c r="A417" s="3" t="s">
        <v>206</v>
      </c>
      <c r="B417" s="148"/>
      <c r="C417" s="152">
        <v>0</v>
      </c>
      <c r="D417" s="152">
        <v>0</v>
      </c>
      <c r="E417" s="152">
        <v>0</v>
      </c>
      <c r="F417" s="153">
        <v>0</v>
      </c>
      <c r="G417" s="153">
        <v>0</v>
      </c>
      <c r="H417" s="154">
        <v>0</v>
      </c>
    </row>
    <row r="418" spans="1:8" ht="18" hidden="1" customHeight="1" outlineLevel="1">
      <c r="A418" s="3" t="s">
        <v>268</v>
      </c>
      <c r="B418" s="148"/>
      <c r="C418" s="152">
        <v>0</v>
      </c>
      <c r="D418" s="152">
        <v>0</v>
      </c>
      <c r="E418" s="152">
        <v>0</v>
      </c>
      <c r="F418" s="153">
        <v>0</v>
      </c>
      <c r="G418" s="153">
        <v>0</v>
      </c>
      <c r="H418" s="154">
        <v>0</v>
      </c>
    </row>
    <row r="419" spans="1:8" ht="18" hidden="1" customHeight="1" outlineLevel="1">
      <c r="A419" s="3" t="s">
        <v>207</v>
      </c>
      <c r="B419" s="148"/>
      <c r="C419" s="152">
        <v>1</v>
      </c>
      <c r="D419" s="152">
        <v>1</v>
      </c>
      <c r="E419" s="152">
        <v>0</v>
      </c>
      <c r="F419" s="153">
        <v>0</v>
      </c>
      <c r="G419" s="153">
        <v>5559.04</v>
      </c>
      <c r="H419" s="154">
        <v>0</v>
      </c>
    </row>
    <row r="420" spans="1:8" ht="18" hidden="1" customHeight="1" outlineLevel="1">
      <c r="A420" s="3" t="s">
        <v>270</v>
      </c>
      <c r="B420" s="148"/>
      <c r="C420" s="152">
        <v>0</v>
      </c>
      <c r="D420" s="152">
        <v>0</v>
      </c>
      <c r="E420" s="152">
        <v>0</v>
      </c>
      <c r="F420" s="153">
        <v>0</v>
      </c>
      <c r="G420" s="153">
        <v>0</v>
      </c>
      <c r="H420" s="154">
        <v>0</v>
      </c>
    </row>
    <row r="421" spans="1:8" ht="18" hidden="1" customHeight="1" outlineLevel="1">
      <c r="A421" s="3" t="s">
        <v>208</v>
      </c>
      <c r="B421" s="148"/>
      <c r="C421" s="152">
        <v>0</v>
      </c>
      <c r="D421" s="152">
        <v>0</v>
      </c>
      <c r="E421" s="152">
        <v>0</v>
      </c>
      <c r="F421" s="153">
        <v>0</v>
      </c>
      <c r="G421" s="153">
        <v>0</v>
      </c>
      <c r="H421" s="154">
        <v>0</v>
      </c>
    </row>
    <row r="422" spans="1:8" ht="18" hidden="1" customHeight="1" outlineLevel="1">
      <c r="A422" s="3" t="s">
        <v>209</v>
      </c>
      <c r="B422" s="148"/>
      <c r="C422" s="152">
        <v>0</v>
      </c>
      <c r="D422" s="152">
        <v>0</v>
      </c>
      <c r="E422" s="152">
        <v>0</v>
      </c>
      <c r="F422" s="153">
        <v>0</v>
      </c>
      <c r="G422" s="153">
        <v>0</v>
      </c>
      <c r="H422" s="154">
        <v>0</v>
      </c>
    </row>
    <row r="423" spans="1:8" ht="18" hidden="1" customHeight="1" outlineLevel="1">
      <c r="A423" s="3" t="s">
        <v>454</v>
      </c>
      <c r="B423" s="148"/>
      <c r="C423" s="152">
        <v>0</v>
      </c>
      <c r="D423" s="152">
        <v>0</v>
      </c>
      <c r="E423" s="152">
        <v>0</v>
      </c>
      <c r="F423" s="153">
        <v>0</v>
      </c>
      <c r="G423" s="153">
        <v>0</v>
      </c>
      <c r="H423" s="154">
        <v>0</v>
      </c>
    </row>
    <row r="424" spans="1:8" ht="18" hidden="1" customHeight="1" outlineLevel="1">
      <c r="A424" s="3" t="s">
        <v>211</v>
      </c>
      <c r="B424" s="148"/>
      <c r="C424" s="152">
        <v>0</v>
      </c>
      <c r="D424" s="152">
        <v>0</v>
      </c>
      <c r="E424" s="152">
        <v>0</v>
      </c>
      <c r="F424" s="153">
        <v>0</v>
      </c>
      <c r="G424" s="153">
        <v>0</v>
      </c>
      <c r="H424" s="154">
        <v>0</v>
      </c>
    </row>
    <row r="425" spans="1:8" ht="18" hidden="1" customHeight="1" outlineLevel="1">
      <c r="A425" s="3" t="s">
        <v>212</v>
      </c>
      <c r="B425" s="148"/>
      <c r="C425" s="152">
        <v>0</v>
      </c>
      <c r="D425" s="152">
        <v>0</v>
      </c>
      <c r="E425" s="152">
        <v>0</v>
      </c>
      <c r="F425" s="153">
        <v>0</v>
      </c>
      <c r="G425" s="153">
        <v>0</v>
      </c>
      <c r="H425" s="154">
        <v>0</v>
      </c>
    </row>
    <row r="426" spans="1:8" ht="18" hidden="1" customHeight="1" outlineLevel="1">
      <c r="A426" s="3" t="s">
        <v>213</v>
      </c>
      <c r="B426" s="148"/>
      <c r="C426" s="152">
        <v>0</v>
      </c>
      <c r="D426" s="152">
        <v>0</v>
      </c>
      <c r="E426" s="152">
        <v>0</v>
      </c>
      <c r="F426" s="153">
        <v>0</v>
      </c>
      <c r="G426" s="153">
        <v>0</v>
      </c>
      <c r="H426" s="154">
        <v>0</v>
      </c>
    </row>
    <row r="427" spans="1:8" ht="18" hidden="1" customHeight="1" outlineLevel="1">
      <c r="A427" s="3" t="s">
        <v>214</v>
      </c>
      <c r="B427" s="148"/>
      <c r="C427" s="152">
        <v>0</v>
      </c>
      <c r="D427" s="152">
        <v>0</v>
      </c>
      <c r="E427" s="152">
        <v>0</v>
      </c>
      <c r="F427" s="153">
        <v>0</v>
      </c>
      <c r="G427" s="153">
        <v>0</v>
      </c>
      <c r="H427" s="154">
        <v>0</v>
      </c>
    </row>
    <row r="428" spans="1:8" ht="18" hidden="1" customHeight="1" outlineLevel="1">
      <c r="A428" s="3" t="s">
        <v>269</v>
      </c>
      <c r="B428" s="148"/>
      <c r="C428" s="152">
        <v>0</v>
      </c>
      <c r="D428" s="152">
        <v>0</v>
      </c>
      <c r="E428" s="152">
        <v>0</v>
      </c>
      <c r="F428" s="153">
        <v>0</v>
      </c>
      <c r="G428" s="153">
        <v>0</v>
      </c>
      <c r="H428" s="154">
        <v>0</v>
      </c>
    </row>
    <row r="429" spans="1:8" ht="18" hidden="1" customHeight="1" outlineLevel="1">
      <c r="A429" s="3" t="s">
        <v>455</v>
      </c>
      <c r="B429" s="148"/>
      <c r="C429" s="152">
        <v>0</v>
      </c>
      <c r="D429" s="152">
        <v>0</v>
      </c>
      <c r="E429" s="152">
        <v>0</v>
      </c>
      <c r="F429" s="153">
        <v>0</v>
      </c>
      <c r="G429" s="153">
        <v>0</v>
      </c>
      <c r="H429" s="154">
        <v>0</v>
      </c>
    </row>
    <row r="430" spans="1:8" ht="18" hidden="1" customHeight="1" outlineLevel="1">
      <c r="A430" s="3" t="s">
        <v>217</v>
      </c>
      <c r="B430" s="148"/>
      <c r="C430" s="152">
        <v>0</v>
      </c>
      <c r="D430" s="152">
        <v>0</v>
      </c>
      <c r="E430" s="152">
        <v>0</v>
      </c>
      <c r="F430" s="153">
        <v>0</v>
      </c>
      <c r="G430" s="153">
        <v>0</v>
      </c>
      <c r="H430" s="154">
        <v>0</v>
      </c>
    </row>
    <row r="431" spans="1:8" ht="18" hidden="1" customHeight="1" outlineLevel="1">
      <c r="A431" s="3" t="s">
        <v>218</v>
      </c>
      <c r="B431" s="148"/>
      <c r="C431" s="152">
        <v>0</v>
      </c>
      <c r="D431" s="152">
        <v>0</v>
      </c>
      <c r="E431" s="152">
        <v>0</v>
      </c>
      <c r="F431" s="153">
        <v>0</v>
      </c>
      <c r="G431" s="153">
        <v>0</v>
      </c>
      <c r="H431" s="154">
        <v>0</v>
      </c>
    </row>
    <row r="432" spans="1:8" ht="18" hidden="1" customHeight="1" outlineLevel="1">
      <c r="A432" s="3" t="s">
        <v>219</v>
      </c>
      <c r="B432" s="148"/>
      <c r="C432" s="152">
        <v>0</v>
      </c>
      <c r="D432" s="152">
        <v>0</v>
      </c>
      <c r="E432" s="152">
        <v>0</v>
      </c>
      <c r="F432" s="153">
        <v>0</v>
      </c>
      <c r="G432" s="153">
        <v>0</v>
      </c>
      <c r="H432" s="154">
        <v>0</v>
      </c>
    </row>
    <row r="433" spans="1:8" ht="18" hidden="1" customHeight="1" outlineLevel="1">
      <c r="A433" s="3" t="s">
        <v>220</v>
      </c>
      <c r="B433" s="148"/>
      <c r="C433" s="152">
        <v>0</v>
      </c>
      <c r="D433" s="152">
        <v>0</v>
      </c>
      <c r="E433" s="152">
        <v>0</v>
      </c>
      <c r="F433" s="153">
        <v>0</v>
      </c>
      <c r="G433" s="153">
        <v>0</v>
      </c>
      <c r="H433" s="154">
        <v>0</v>
      </c>
    </row>
    <row r="434" spans="1:8" ht="18" customHeight="1" collapsed="1">
      <c r="A434" s="3"/>
      <c r="B434" s="148" t="s">
        <v>367</v>
      </c>
      <c r="C434" s="152">
        <f t="shared" ref="C434:H434" si="16">SUM(C410:C433)</f>
        <v>1</v>
      </c>
      <c r="D434" s="152">
        <f t="shared" si="16"/>
        <v>1</v>
      </c>
      <c r="E434" s="152">
        <f t="shared" si="16"/>
        <v>0</v>
      </c>
      <c r="F434" s="153">
        <f t="shared" si="16"/>
        <v>0</v>
      </c>
      <c r="G434" s="153">
        <f t="shared" si="16"/>
        <v>5559.04</v>
      </c>
      <c r="H434" s="170">
        <f t="shared" si="16"/>
        <v>0</v>
      </c>
    </row>
    <row r="435" spans="1:8" ht="18" hidden="1" customHeight="1" outlineLevel="1">
      <c r="A435" s="3" t="s">
        <v>280</v>
      </c>
      <c r="B435" s="148"/>
      <c r="C435" s="152">
        <v>0</v>
      </c>
      <c r="D435" s="152">
        <v>0</v>
      </c>
      <c r="E435" s="152">
        <v>0</v>
      </c>
      <c r="F435" s="153">
        <v>0</v>
      </c>
      <c r="G435" s="153">
        <v>0</v>
      </c>
      <c r="H435" s="154">
        <v>0</v>
      </c>
    </row>
    <row r="436" spans="1:8" ht="18" hidden="1" customHeight="1" outlineLevel="1">
      <c r="A436" s="3" t="s">
        <v>203</v>
      </c>
      <c r="B436" s="148"/>
      <c r="C436" s="152">
        <v>1</v>
      </c>
      <c r="D436" s="152">
        <v>0</v>
      </c>
      <c r="E436" s="152">
        <v>0</v>
      </c>
      <c r="F436" s="153">
        <v>0</v>
      </c>
      <c r="G436" s="153">
        <v>0</v>
      </c>
      <c r="H436" s="154">
        <v>0</v>
      </c>
    </row>
    <row r="437" spans="1:8" ht="18" hidden="1" customHeight="1" outlineLevel="1">
      <c r="A437" s="3" t="s">
        <v>204</v>
      </c>
      <c r="B437" s="148"/>
      <c r="C437" s="152">
        <v>0</v>
      </c>
      <c r="D437" s="152">
        <v>0</v>
      </c>
      <c r="E437" s="152">
        <v>0</v>
      </c>
      <c r="F437" s="153">
        <v>0</v>
      </c>
      <c r="G437" s="153">
        <v>0</v>
      </c>
      <c r="H437" s="154">
        <v>0</v>
      </c>
    </row>
    <row r="438" spans="1:8" ht="18" hidden="1" customHeight="1" outlineLevel="1">
      <c r="A438" s="3" t="s">
        <v>267</v>
      </c>
      <c r="B438" s="148"/>
      <c r="C438" s="152">
        <v>0</v>
      </c>
      <c r="D438" s="152">
        <v>0</v>
      </c>
      <c r="E438" s="152">
        <v>0</v>
      </c>
      <c r="F438" s="153">
        <v>0</v>
      </c>
      <c r="G438" s="153">
        <v>0</v>
      </c>
      <c r="H438" s="154">
        <v>0</v>
      </c>
    </row>
    <row r="439" spans="1:8" ht="18" hidden="1" customHeight="1" outlineLevel="1">
      <c r="A439" s="3" t="s">
        <v>274</v>
      </c>
      <c r="B439" s="148"/>
      <c r="C439" s="152">
        <v>0</v>
      </c>
      <c r="D439" s="152">
        <v>0</v>
      </c>
      <c r="E439" s="152">
        <v>0</v>
      </c>
      <c r="F439" s="153">
        <v>0</v>
      </c>
      <c r="G439" s="153">
        <v>0</v>
      </c>
      <c r="H439" s="170">
        <v>0</v>
      </c>
    </row>
    <row r="440" spans="1:8" ht="18" hidden="1" customHeight="1" outlineLevel="1">
      <c r="A440" s="3" t="s">
        <v>275</v>
      </c>
      <c r="B440" s="148"/>
      <c r="C440" s="152">
        <v>0</v>
      </c>
      <c r="D440" s="152">
        <v>0</v>
      </c>
      <c r="E440" s="152">
        <v>0</v>
      </c>
      <c r="F440" s="153">
        <v>0</v>
      </c>
      <c r="G440" s="153">
        <v>0</v>
      </c>
      <c r="H440" s="154">
        <v>0</v>
      </c>
    </row>
    <row r="441" spans="1:8" ht="18" hidden="1" customHeight="1" outlineLevel="1">
      <c r="A441" s="3" t="s">
        <v>205</v>
      </c>
      <c r="B441" s="148"/>
      <c r="C441" s="152">
        <v>0</v>
      </c>
      <c r="D441" s="152">
        <v>0</v>
      </c>
      <c r="E441" s="152">
        <v>0</v>
      </c>
      <c r="F441" s="153">
        <v>0</v>
      </c>
      <c r="G441" s="153">
        <v>0</v>
      </c>
      <c r="H441" s="154">
        <v>0</v>
      </c>
    </row>
    <row r="442" spans="1:8" ht="18" hidden="1" customHeight="1" outlineLevel="1">
      <c r="A442" s="3" t="s">
        <v>206</v>
      </c>
      <c r="B442" s="148"/>
      <c r="C442" s="152">
        <v>0</v>
      </c>
      <c r="D442" s="152">
        <v>0</v>
      </c>
      <c r="E442" s="152">
        <v>0</v>
      </c>
      <c r="F442" s="153">
        <v>0</v>
      </c>
      <c r="G442" s="153">
        <v>0</v>
      </c>
      <c r="H442" s="154">
        <v>0</v>
      </c>
    </row>
    <row r="443" spans="1:8" ht="18" hidden="1" customHeight="1" outlineLevel="1">
      <c r="A443" s="3" t="s">
        <v>268</v>
      </c>
      <c r="B443" s="148"/>
      <c r="C443" s="152">
        <v>0</v>
      </c>
      <c r="D443" s="152">
        <v>0</v>
      </c>
      <c r="E443" s="152">
        <v>0</v>
      </c>
      <c r="F443" s="153">
        <v>0</v>
      </c>
      <c r="G443" s="153">
        <v>0</v>
      </c>
      <c r="H443" s="154">
        <v>0</v>
      </c>
    </row>
    <row r="444" spans="1:8" ht="18" hidden="1" customHeight="1" outlineLevel="1">
      <c r="A444" s="3" t="s">
        <v>207</v>
      </c>
      <c r="B444" s="148"/>
      <c r="C444" s="152">
        <v>0</v>
      </c>
      <c r="D444" s="152">
        <v>0</v>
      </c>
      <c r="E444" s="152">
        <v>0</v>
      </c>
      <c r="F444" s="153">
        <v>0</v>
      </c>
      <c r="G444" s="153">
        <v>0</v>
      </c>
      <c r="H444" s="154">
        <v>0</v>
      </c>
    </row>
    <row r="445" spans="1:8" ht="18" hidden="1" customHeight="1" outlineLevel="1">
      <c r="A445" s="3" t="s">
        <v>270</v>
      </c>
      <c r="B445" s="148"/>
      <c r="C445" s="152">
        <v>0</v>
      </c>
      <c r="D445" s="152">
        <v>0</v>
      </c>
      <c r="E445" s="152">
        <v>0</v>
      </c>
      <c r="F445" s="153">
        <v>0</v>
      </c>
      <c r="G445" s="153">
        <v>0</v>
      </c>
      <c r="H445" s="154">
        <v>0</v>
      </c>
    </row>
    <row r="446" spans="1:8" ht="18" hidden="1" customHeight="1" outlineLevel="1">
      <c r="A446" s="3" t="s">
        <v>208</v>
      </c>
      <c r="B446" s="148"/>
      <c r="C446" s="152">
        <v>0</v>
      </c>
      <c r="D446" s="152">
        <v>0</v>
      </c>
      <c r="E446" s="152">
        <v>0</v>
      </c>
      <c r="F446" s="153">
        <v>0</v>
      </c>
      <c r="G446" s="153">
        <v>0</v>
      </c>
      <c r="H446" s="154">
        <v>0</v>
      </c>
    </row>
    <row r="447" spans="1:8" ht="18" hidden="1" customHeight="1" outlineLevel="1">
      <c r="A447" s="3" t="s">
        <v>209</v>
      </c>
      <c r="B447" s="148"/>
      <c r="C447" s="152">
        <v>0</v>
      </c>
      <c r="D447" s="152">
        <v>0</v>
      </c>
      <c r="E447" s="152">
        <v>0</v>
      </c>
      <c r="F447" s="153">
        <v>0</v>
      </c>
      <c r="G447" s="153">
        <v>0</v>
      </c>
      <c r="H447" s="154">
        <v>0</v>
      </c>
    </row>
    <row r="448" spans="1:8" ht="18" hidden="1" customHeight="1" outlineLevel="1">
      <c r="A448" s="3" t="s">
        <v>454</v>
      </c>
      <c r="B448" s="148"/>
      <c r="C448" s="152">
        <v>0</v>
      </c>
      <c r="D448" s="152">
        <v>0</v>
      </c>
      <c r="E448" s="152">
        <v>0</v>
      </c>
      <c r="F448" s="153">
        <v>0</v>
      </c>
      <c r="G448" s="153">
        <v>0</v>
      </c>
      <c r="H448" s="154">
        <v>0</v>
      </c>
    </row>
    <row r="449" spans="1:8" ht="18" hidden="1" customHeight="1" outlineLevel="1">
      <c r="A449" s="3" t="s">
        <v>211</v>
      </c>
      <c r="B449" s="148"/>
      <c r="C449" s="152">
        <v>0</v>
      </c>
      <c r="D449" s="152">
        <v>0</v>
      </c>
      <c r="E449" s="152">
        <v>0</v>
      </c>
      <c r="F449" s="153">
        <v>0</v>
      </c>
      <c r="G449" s="153">
        <v>0</v>
      </c>
      <c r="H449" s="154">
        <v>0</v>
      </c>
    </row>
    <row r="450" spans="1:8" ht="18" hidden="1" customHeight="1" outlineLevel="1">
      <c r="A450" s="3" t="s">
        <v>212</v>
      </c>
      <c r="B450" s="148"/>
      <c r="C450" s="152">
        <v>0</v>
      </c>
      <c r="D450" s="152">
        <v>0</v>
      </c>
      <c r="E450" s="152">
        <v>0</v>
      </c>
      <c r="F450" s="153">
        <v>0</v>
      </c>
      <c r="G450" s="153">
        <v>0</v>
      </c>
      <c r="H450" s="154">
        <v>0</v>
      </c>
    </row>
    <row r="451" spans="1:8" ht="18" hidden="1" customHeight="1" outlineLevel="1">
      <c r="A451" s="3" t="s">
        <v>213</v>
      </c>
      <c r="B451" s="148"/>
      <c r="C451" s="152">
        <v>0</v>
      </c>
      <c r="D451" s="152">
        <v>0</v>
      </c>
      <c r="E451" s="152">
        <v>0</v>
      </c>
      <c r="F451" s="153">
        <v>0</v>
      </c>
      <c r="G451" s="153">
        <v>0</v>
      </c>
      <c r="H451" s="154">
        <v>0</v>
      </c>
    </row>
    <row r="452" spans="1:8" ht="18" hidden="1" customHeight="1" outlineLevel="1">
      <c r="A452" s="3" t="s">
        <v>214</v>
      </c>
      <c r="B452" s="148"/>
      <c r="C452" s="152">
        <v>0</v>
      </c>
      <c r="D452" s="152">
        <v>0</v>
      </c>
      <c r="E452" s="152">
        <v>0</v>
      </c>
      <c r="F452" s="153">
        <v>0</v>
      </c>
      <c r="G452" s="153">
        <v>0</v>
      </c>
      <c r="H452" s="154">
        <v>0</v>
      </c>
    </row>
    <row r="453" spans="1:8" ht="18" hidden="1" customHeight="1" outlineLevel="1">
      <c r="A453" s="3" t="s">
        <v>269</v>
      </c>
      <c r="B453" s="148"/>
      <c r="C453" s="152">
        <v>0</v>
      </c>
      <c r="D453" s="152">
        <v>0</v>
      </c>
      <c r="E453" s="152">
        <v>0</v>
      </c>
      <c r="F453" s="153">
        <v>0</v>
      </c>
      <c r="G453" s="153">
        <v>0</v>
      </c>
      <c r="H453" s="154">
        <v>0</v>
      </c>
    </row>
    <row r="454" spans="1:8" ht="18" hidden="1" customHeight="1" outlineLevel="1">
      <c r="A454" s="3" t="s">
        <v>455</v>
      </c>
      <c r="B454" s="148"/>
      <c r="C454" s="152">
        <v>0</v>
      </c>
      <c r="D454" s="152">
        <v>0</v>
      </c>
      <c r="E454" s="152">
        <v>0</v>
      </c>
      <c r="F454" s="153">
        <v>0</v>
      </c>
      <c r="G454" s="153">
        <v>0</v>
      </c>
      <c r="H454" s="154">
        <v>0</v>
      </c>
    </row>
    <row r="455" spans="1:8" ht="18" hidden="1" customHeight="1" outlineLevel="1">
      <c r="A455" s="3" t="s">
        <v>217</v>
      </c>
      <c r="B455" s="148"/>
      <c r="C455" s="152">
        <v>0</v>
      </c>
      <c r="D455" s="152">
        <v>0</v>
      </c>
      <c r="E455" s="152">
        <v>0</v>
      </c>
      <c r="F455" s="153">
        <v>0</v>
      </c>
      <c r="G455" s="153">
        <v>0</v>
      </c>
      <c r="H455" s="154">
        <v>0</v>
      </c>
    </row>
    <row r="456" spans="1:8" ht="18" hidden="1" customHeight="1" outlineLevel="1">
      <c r="A456" s="3" t="s">
        <v>218</v>
      </c>
      <c r="B456" s="148"/>
      <c r="C456" s="152">
        <v>0</v>
      </c>
      <c r="D456" s="152">
        <v>0</v>
      </c>
      <c r="E456" s="152">
        <v>0</v>
      </c>
      <c r="F456" s="153">
        <v>0</v>
      </c>
      <c r="G456" s="153">
        <v>0</v>
      </c>
      <c r="H456" s="154">
        <v>0</v>
      </c>
    </row>
    <row r="457" spans="1:8" ht="18" hidden="1" customHeight="1" outlineLevel="1">
      <c r="A457" s="3" t="s">
        <v>219</v>
      </c>
      <c r="B457" s="148"/>
      <c r="C457" s="152">
        <v>0</v>
      </c>
      <c r="D457" s="152">
        <v>0</v>
      </c>
      <c r="E457" s="152">
        <v>0</v>
      </c>
      <c r="F457" s="153">
        <v>0</v>
      </c>
      <c r="G457" s="153">
        <v>0</v>
      </c>
      <c r="H457" s="154">
        <v>0</v>
      </c>
    </row>
    <row r="458" spans="1:8" ht="18" hidden="1" customHeight="1" outlineLevel="1">
      <c r="A458" s="3" t="s">
        <v>220</v>
      </c>
      <c r="B458" s="148"/>
      <c r="C458" s="152">
        <v>0</v>
      </c>
      <c r="D458" s="152">
        <v>0</v>
      </c>
      <c r="E458" s="152">
        <v>0</v>
      </c>
      <c r="F458" s="153">
        <v>0</v>
      </c>
      <c r="G458" s="153">
        <v>0</v>
      </c>
      <c r="H458" s="154">
        <v>0</v>
      </c>
    </row>
    <row r="459" spans="1:8" ht="18" customHeight="1" collapsed="1">
      <c r="A459" s="3"/>
      <c r="B459" s="148" t="s">
        <v>368</v>
      </c>
      <c r="C459" s="152">
        <f t="shared" ref="C459:H459" si="17">SUM(C435:C458)</f>
        <v>1</v>
      </c>
      <c r="D459" s="152">
        <f t="shared" si="17"/>
        <v>0</v>
      </c>
      <c r="E459" s="152">
        <f t="shared" si="17"/>
        <v>0</v>
      </c>
      <c r="F459" s="153">
        <f t="shared" si="17"/>
        <v>0</v>
      </c>
      <c r="G459" s="153">
        <f t="shared" si="17"/>
        <v>0</v>
      </c>
      <c r="H459" s="153">
        <f t="shared" si="17"/>
        <v>0</v>
      </c>
    </row>
    <row r="460" spans="1:8" ht="18" hidden="1" customHeight="1" outlineLevel="1">
      <c r="A460" s="3" t="s">
        <v>280</v>
      </c>
      <c r="B460" s="148"/>
      <c r="C460" s="152">
        <v>0</v>
      </c>
      <c r="D460" s="152">
        <v>0</v>
      </c>
      <c r="E460" s="152">
        <v>0</v>
      </c>
      <c r="F460" s="153">
        <v>0</v>
      </c>
      <c r="G460" s="153">
        <v>0</v>
      </c>
      <c r="H460" s="154">
        <v>0</v>
      </c>
    </row>
    <row r="461" spans="1:8" ht="18" hidden="1" customHeight="1" outlineLevel="1">
      <c r="A461" s="3" t="s">
        <v>203</v>
      </c>
      <c r="B461" s="148"/>
      <c r="C461" s="152">
        <v>0</v>
      </c>
      <c r="D461" s="152">
        <v>0</v>
      </c>
      <c r="E461" s="152">
        <v>0</v>
      </c>
      <c r="F461" s="153">
        <v>0</v>
      </c>
      <c r="G461" s="153">
        <v>0</v>
      </c>
      <c r="H461" s="154">
        <v>0</v>
      </c>
    </row>
    <row r="462" spans="1:8" ht="18" hidden="1" customHeight="1" outlineLevel="1">
      <c r="A462" s="3" t="s">
        <v>204</v>
      </c>
      <c r="B462" s="148"/>
      <c r="C462" s="152">
        <v>0</v>
      </c>
      <c r="D462" s="152">
        <v>0</v>
      </c>
      <c r="E462" s="152">
        <v>0</v>
      </c>
      <c r="F462" s="153">
        <v>0</v>
      </c>
      <c r="G462" s="153">
        <v>0</v>
      </c>
      <c r="H462" s="154">
        <v>0</v>
      </c>
    </row>
    <row r="463" spans="1:8" ht="18" hidden="1" customHeight="1" outlineLevel="1">
      <c r="A463" s="3" t="s">
        <v>267</v>
      </c>
      <c r="B463" s="148"/>
      <c r="C463" s="152">
        <v>0</v>
      </c>
      <c r="D463" s="152">
        <v>0</v>
      </c>
      <c r="E463" s="152">
        <v>0</v>
      </c>
      <c r="F463" s="153">
        <v>0</v>
      </c>
      <c r="G463" s="153">
        <v>0</v>
      </c>
      <c r="H463" s="154">
        <v>0</v>
      </c>
    </row>
    <row r="464" spans="1:8" ht="18" hidden="1" customHeight="1" outlineLevel="1">
      <c r="A464" s="3" t="s">
        <v>274</v>
      </c>
      <c r="B464" s="148"/>
      <c r="C464" s="152">
        <v>0</v>
      </c>
      <c r="D464" s="152">
        <v>0</v>
      </c>
      <c r="E464" s="152">
        <v>0</v>
      </c>
      <c r="F464" s="153">
        <v>0</v>
      </c>
      <c r="G464" s="153">
        <v>0</v>
      </c>
      <c r="H464" s="154">
        <v>0</v>
      </c>
    </row>
    <row r="465" spans="1:8" ht="18" hidden="1" customHeight="1" outlineLevel="1">
      <c r="A465" s="3" t="s">
        <v>275</v>
      </c>
      <c r="B465" s="148"/>
      <c r="C465" s="152">
        <v>0</v>
      </c>
      <c r="D465" s="152">
        <v>0</v>
      </c>
      <c r="E465" s="152">
        <v>0</v>
      </c>
      <c r="F465" s="153">
        <v>0</v>
      </c>
      <c r="G465" s="153">
        <v>0</v>
      </c>
      <c r="H465" s="154">
        <v>0</v>
      </c>
    </row>
    <row r="466" spans="1:8" ht="18" hidden="1" customHeight="1" outlineLevel="1">
      <c r="A466" s="3" t="s">
        <v>205</v>
      </c>
      <c r="B466" s="148"/>
      <c r="C466" s="152">
        <v>0</v>
      </c>
      <c r="D466" s="152">
        <v>0</v>
      </c>
      <c r="E466" s="152">
        <v>0</v>
      </c>
      <c r="F466" s="153">
        <v>0</v>
      </c>
      <c r="G466" s="153">
        <v>0</v>
      </c>
      <c r="H466" s="154">
        <v>0</v>
      </c>
    </row>
    <row r="467" spans="1:8" ht="18" hidden="1" customHeight="1" outlineLevel="1">
      <c r="A467" s="3" t="s">
        <v>206</v>
      </c>
      <c r="B467" s="148"/>
      <c r="C467" s="152">
        <v>0</v>
      </c>
      <c r="D467" s="152">
        <v>1</v>
      </c>
      <c r="E467" s="152">
        <v>0</v>
      </c>
      <c r="F467" s="153">
        <v>0</v>
      </c>
      <c r="G467" s="153">
        <v>11326.5</v>
      </c>
      <c r="H467" s="154">
        <v>0</v>
      </c>
    </row>
    <row r="468" spans="1:8" ht="18" hidden="1" customHeight="1" outlineLevel="1">
      <c r="A468" s="3" t="s">
        <v>268</v>
      </c>
      <c r="B468" s="148"/>
      <c r="C468" s="152">
        <v>0</v>
      </c>
      <c r="D468" s="152">
        <v>0</v>
      </c>
      <c r="E468" s="152">
        <v>0</v>
      </c>
      <c r="F468" s="153">
        <v>0</v>
      </c>
      <c r="G468" s="153">
        <v>0</v>
      </c>
      <c r="H468" s="154">
        <v>0</v>
      </c>
    </row>
    <row r="469" spans="1:8" ht="18" hidden="1" customHeight="1" outlineLevel="1">
      <c r="A469" s="3" t="s">
        <v>207</v>
      </c>
      <c r="B469" s="148"/>
      <c r="C469" s="152">
        <v>1</v>
      </c>
      <c r="D469" s="152">
        <v>1</v>
      </c>
      <c r="E469" s="152">
        <v>0</v>
      </c>
      <c r="F469" s="153">
        <v>0</v>
      </c>
      <c r="G469" s="153">
        <v>730.69</v>
      </c>
      <c r="H469" s="154">
        <v>0</v>
      </c>
    </row>
    <row r="470" spans="1:8" ht="18" hidden="1" customHeight="1" outlineLevel="1">
      <c r="A470" s="3" t="s">
        <v>270</v>
      </c>
      <c r="B470" s="148"/>
      <c r="C470" s="152">
        <v>0</v>
      </c>
      <c r="D470" s="152">
        <v>0</v>
      </c>
      <c r="E470" s="152">
        <v>0</v>
      </c>
      <c r="F470" s="153">
        <v>0</v>
      </c>
      <c r="G470" s="153">
        <v>0</v>
      </c>
      <c r="H470" s="154">
        <v>0</v>
      </c>
    </row>
    <row r="471" spans="1:8" ht="18" hidden="1" customHeight="1" outlineLevel="1">
      <c r="A471" s="3" t="s">
        <v>208</v>
      </c>
      <c r="B471" s="148"/>
      <c r="C471" s="152">
        <v>0</v>
      </c>
      <c r="D471" s="152">
        <v>0</v>
      </c>
      <c r="E471" s="152">
        <v>0</v>
      </c>
      <c r="F471" s="153">
        <v>0</v>
      </c>
      <c r="G471" s="153">
        <v>266.75</v>
      </c>
      <c r="H471" s="154">
        <v>0</v>
      </c>
    </row>
    <row r="472" spans="1:8" ht="18" hidden="1" customHeight="1" outlineLevel="1">
      <c r="A472" s="3" t="s">
        <v>209</v>
      </c>
      <c r="B472" s="148"/>
      <c r="C472" s="152">
        <v>0</v>
      </c>
      <c r="D472" s="152">
        <v>0</v>
      </c>
      <c r="E472" s="152">
        <v>0</v>
      </c>
      <c r="F472" s="153">
        <v>0</v>
      </c>
      <c r="G472" s="153">
        <v>0</v>
      </c>
      <c r="H472" s="154">
        <v>0</v>
      </c>
    </row>
    <row r="473" spans="1:8" ht="18" hidden="1" customHeight="1" outlineLevel="1">
      <c r="A473" s="3" t="s">
        <v>454</v>
      </c>
      <c r="B473" s="148"/>
      <c r="C473" s="152">
        <v>0</v>
      </c>
      <c r="D473" s="152">
        <v>0</v>
      </c>
      <c r="E473" s="152">
        <v>0</v>
      </c>
      <c r="F473" s="153">
        <v>0</v>
      </c>
      <c r="G473" s="153">
        <v>0</v>
      </c>
      <c r="H473" s="154">
        <v>0</v>
      </c>
    </row>
    <row r="474" spans="1:8" ht="18" hidden="1" customHeight="1" outlineLevel="1">
      <c r="A474" s="3" t="s">
        <v>211</v>
      </c>
      <c r="B474" s="148"/>
      <c r="C474" s="152">
        <v>0</v>
      </c>
      <c r="D474" s="152">
        <v>0</v>
      </c>
      <c r="E474" s="152">
        <v>0</v>
      </c>
      <c r="F474" s="153">
        <v>0</v>
      </c>
      <c r="G474" s="153">
        <v>0</v>
      </c>
      <c r="H474" s="154">
        <v>0</v>
      </c>
    </row>
    <row r="475" spans="1:8" ht="18" hidden="1" customHeight="1" outlineLevel="1">
      <c r="A475" s="3" t="s">
        <v>212</v>
      </c>
      <c r="B475" s="148"/>
      <c r="C475" s="152">
        <v>0</v>
      </c>
      <c r="D475" s="152">
        <v>0</v>
      </c>
      <c r="E475" s="152">
        <v>0</v>
      </c>
      <c r="F475" s="153">
        <v>0</v>
      </c>
      <c r="G475" s="153">
        <v>0</v>
      </c>
      <c r="H475" s="154">
        <v>0</v>
      </c>
    </row>
    <row r="476" spans="1:8" ht="18" hidden="1" customHeight="1" outlineLevel="1">
      <c r="A476" s="3" t="s">
        <v>213</v>
      </c>
      <c r="B476" s="148"/>
      <c r="C476" s="152">
        <v>0</v>
      </c>
      <c r="D476" s="152">
        <v>0</v>
      </c>
      <c r="E476" s="152">
        <v>0</v>
      </c>
      <c r="F476" s="153">
        <v>0</v>
      </c>
      <c r="G476" s="153">
        <v>0</v>
      </c>
      <c r="H476" s="154">
        <v>0</v>
      </c>
    </row>
    <row r="477" spans="1:8" ht="18" hidden="1" customHeight="1" outlineLevel="1">
      <c r="A477" s="3" t="s">
        <v>214</v>
      </c>
      <c r="B477" s="148"/>
      <c r="C477" s="152">
        <v>0</v>
      </c>
      <c r="D477" s="152">
        <v>0</v>
      </c>
      <c r="E477" s="152">
        <v>0</v>
      </c>
      <c r="F477" s="153">
        <v>0</v>
      </c>
      <c r="G477" s="153">
        <v>0</v>
      </c>
      <c r="H477" s="154">
        <v>0</v>
      </c>
    </row>
    <row r="478" spans="1:8" ht="18" hidden="1" customHeight="1" outlineLevel="1">
      <c r="A478" s="3" t="s">
        <v>269</v>
      </c>
      <c r="B478" s="148"/>
      <c r="C478" s="152">
        <v>0</v>
      </c>
      <c r="D478" s="152">
        <v>0</v>
      </c>
      <c r="E478" s="152">
        <v>0</v>
      </c>
      <c r="F478" s="153">
        <v>0</v>
      </c>
      <c r="G478" s="153">
        <v>0</v>
      </c>
      <c r="H478" s="154">
        <v>0</v>
      </c>
    </row>
    <row r="479" spans="1:8" ht="18" hidden="1" customHeight="1" outlineLevel="1">
      <c r="A479" s="3" t="s">
        <v>455</v>
      </c>
      <c r="B479" s="148"/>
      <c r="C479" s="152">
        <v>0</v>
      </c>
      <c r="D479" s="152">
        <v>0</v>
      </c>
      <c r="E479" s="152">
        <v>0</v>
      </c>
      <c r="F479" s="153">
        <v>0</v>
      </c>
      <c r="G479" s="153">
        <v>0</v>
      </c>
      <c r="H479" s="154">
        <v>0</v>
      </c>
    </row>
    <row r="480" spans="1:8" ht="18" hidden="1" customHeight="1" outlineLevel="1">
      <c r="A480" s="3" t="s">
        <v>217</v>
      </c>
      <c r="B480" s="148"/>
      <c r="C480" s="152">
        <v>0</v>
      </c>
      <c r="D480" s="152">
        <v>0</v>
      </c>
      <c r="E480" s="152">
        <v>0</v>
      </c>
      <c r="F480" s="153">
        <v>0</v>
      </c>
      <c r="G480" s="153">
        <v>0</v>
      </c>
      <c r="H480" s="154">
        <v>0</v>
      </c>
    </row>
    <row r="481" spans="1:8" ht="18" hidden="1" customHeight="1" outlineLevel="1">
      <c r="A481" s="3" t="s">
        <v>218</v>
      </c>
      <c r="B481" s="148"/>
      <c r="C481" s="152">
        <v>0</v>
      </c>
      <c r="D481" s="152">
        <v>0</v>
      </c>
      <c r="E481" s="152">
        <v>0</v>
      </c>
      <c r="F481" s="153">
        <v>0</v>
      </c>
      <c r="G481" s="153">
        <v>0</v>
      </c>
      <c r="H481" s="154">
        <v>0</v>
      </c>
    </row>
    <row r="482" spans="1:8" ht="18" hidden="1" customHeight="1" outlineLevel="1">
      <c r="A482" s="3" t="s">
        <v>219</v>
      </c>
      <c r="B482" s="148"/>
      <c r="C482" s="152">
        <v>0</v>
      </c>
      <c r="D482" s="152">
        <v>0</v>
      </c>
      <c r="E482" s="152">
        <v>0</v>
      </c>
      <c r="F482" s="153">
        <v>0</v>
      </c>
      <c r="G482" s="153">
        <v>0</v>
      </c>
      <c r="H482" s="154">
        <v>0</v>
      </c>
    </row>
    <row r="483" spans="1:8" ht="18" hidden="1" customHeight="1" outlineLevel="1">
      <c r="A483" s="3" t="s">
        <v>220</v>
      </c>
      <c r="B483" s="148"/>
      <c r="C483" s="149">
        <v>0</v>
      </c>
      <c r="D483" s="149">
        <v>0</v>
      </c>
      <c r="E483" s="149">
        <v>0</v>
      </c>
      <c r="F483" s="150">
        <v>0</v>
      </c>
      <c r="G483" s="150">
        <v>0</v>
      </c>
      <c r="H483" s="151">
        <v>0</v>
      </c>
    </row>
    <row r="484" spans="1:8" ht="18" customHeight="1" collapsed="1">
      <c r="A484" s="3"/>
      <c r="B484" s="148" t="s">
        <v>369</v>
      </c>
      <c r="C484" s="152">
        <f t="shared" ref="C484:H484" si="18">SUM(C460:C483)</f>
        <v>1</v>
      </c>
      <c r="D484" s="152">
        <f t="shared" si="18"/>
        <v>2</v>
      </c>
      <c r="E484" s="152">
        <f t="shared" si="18"/>
        <v>0</v>
      </c>
      <c r="F484" s="153">
        <f t="shared" si="18"/>
        <v>0</v>
      </c>
      <c r="G484" s="153">
        <f t="shared" si="18"/>
        <v>12323.94</v>
      </c>
      <c r="H484" s="154">
        <f t="shared" si="18"/>
        <v>0</v>
      </c>
    </row>
    <row r="485" spans="1:8" ht="18" hidden="1" customHeight="1" outlineLevel="1">
      <c r="A485" s="3" t="s">
        <v>280</v>
      </c>
      <c r="B485" s="148"/>
      <c r="C485" s="149">
        <v>0</v>
      </c>
      <c r="D485" s="149">
        <v>0</v>
      </c>
      <c r="E485" s="149">
        <v>0</v>
      </c>
      <c r="F485" s="150">
        <v>0</v>
      </c>
      <c r="G485" s="150">
        <v>0</v>
      </c>
      <c r="H485" s="151">
        <v>0</v>
      </c>
    </row>
    <row r="486" spans="1:8" ht="18" hidden="1" customHeight="1" outlineLevel="1">
      <c r="A486" s="3" t="s">
        <v>203</v>
      </c>
      <c r="B486" s="148"/>
      <c r="C486" s="149">
        <v>2</v>
      </c>
      <c r="D486" s="149">
        <v>0</v>
      </c>
      <c r="E486" s="149">
        <v>0</v>
      </c>
      <c r="F486" s="150">
        <v>0</v>
      </c>
      <c r="G486" s="150">
        <v>0</v>
      </c>
      <c r="H486" s="151">
        <v>0</v>
      </c>
    </row>
    <row r="487" spans="1:8" ht="18" hidden="1" customHeight="1" outlineLevel="1">
      <c r="A487" s="3" t="s">
        <v>204</v>
      </c>
      <c r="B487" s="148"/>
      <c r="C487" s="149">
        <v>0</v>
      </c>
      <c r="D487" s="149">
        <v>0</v>
      </c>
      <c r="E487" s="149">
        <v>0</v>
      </c>
      <c r="F487" s="150">
        <v>0</v>
      </c>
      <c r="G487" s="150">
        <v>0</v>
      </c>
      <c r="H487" s="151">
        <v>0</v>
      </c>
    </row>
    <row r="488" spans="1:8" ht="18" hidden="1" customHeight="1" outlineLevel="1">
      <c r="A488" s="3" t="s">
        <v>267</v>
      </c>
      <c r="B488" s="148"/>
      <c r="C488" s="149">
        <v>0</v>
      </c>
      <c r="D488" s="149">
        <v>0</v>
      </c>
      <c r="E488" s="149">
        <v>0</v>
      </c>
      <c r="F488" s="150">
        <v>0</v>
      </c>
      <c r="G488" s="150">
        <v>0</v>
      </c>
      <c r="H488" s="151">
        <v>0</v>
      </c>
    </row>
    <row r="489" spans="1:8" ht="18" hidden="1" customHeight="1" outlineLevel="1">
      <c r="A489" s="3" t="s">
        <v>274</v>
      </c>
      <c r="B489" s="148"/>
      <c r="C489" s="149">
        <v>0</v>
      </c>
      <c r="D489" s="149">
        <v>0</v>
      </c>
      <c r="E489" s="149">
        <v>0</v>
      </c>
      <c r="F489" s="150">
        <v>0</v>
      </c>
      <c r="G489" s="150">
        <v>0</v>
      </c>
      <c r="H489" s="151">
        <v>0</v>
      </c>
    </row>
    <row r="490" spans="1:8" ht="18" hidden="1" customHeight="1" outlineLevel="1">
      <c r="A490" s="3" t="s">
        <v>275</v>
      </c>
      <c r="B490" s="148"/>
      <c r="C490" s="149">
        <v>0</v>
      </c>
      <c r="D490" s="149">
        <v>0</v>
      </c>
      <c r="E490" s="149">
        <v>0</v>
      </c>
      <c r="F490" s="150">
        <v>0</v>
      </c>
      <c r="G490" s="150">
        <v>0</v>
      </c>
      <c r="H490" s="151">
        <v>0</v>
      </c>
    </row>
    <row r="491" spans="1:8" ht="18" hidden="1" customHeight="1" outlineLevel="1">
      <c r="A491" s="3" t="s">
        <v>205</v>
      </c>
      <c r="B491" s="148"/>
      <c r="C491" s="149">
        <v>0</v>
      </c>
      <c r="D491" s="149">
        <v>0</v>
      </c>
      <c r="E491" s="149">
        <v>0</v>
      </c>
      <c r="F491" s="150">
        <v>0</v>
      </c>
      <c r="G491" s="150">
        <v>0</v>
      </c>
      <c r="H491" s="151">
        <v>0</v>
      </c>
    </row>
    <row r="492" spans="1:8" ht="18" hidden="1" customHeight="1" outlineLevel="1">
      <c r="A492" s="3" t="s">
        <v>206</v>
      </c>
      <c r="B492" s="148"/>
      <c r="C492" s="149">
        <v>0</v>
      </c>
      <c r="D492" s="149">
        <v>0</v>
      </c>
      <c r="E492" s="149">
        <v>0</v>
      </c>
      <c r="F492" s="150">
        <v>0</v>
      </c>
      <c r="G492" s="150">
        <v>0</v>
      </c>
      <c r="H492" s="151">
        <v>0</v>
      </c>
    </row>
    <row r="493" spans="1:8" ht="18" hidden="1" customHeight="1" outlineLevel="1">
      <c r="A493" s="3" t="s">
        <v>268</v>
      </c>
      <c r="B493" s="148"/>
      <c r="C493" s="149">
        <v>0</v>
      </c>
      <c r="D493" s="149">
        <v>0</v>
      </c>
      <c r="E493" s="149">
        <v>0</v>
      </c>
      <c r="F493" s="150">
        <v>0</v>
      </c>
      <c r="G493" s="150">
        <v>0</v>
      </c>
      <c r="H493" s="151">
        <v>0</v>
      </c>
    </row>
    <row r="494" spans="1:8" ht="18" hidden="1" customHeight="1" outlineLevel="1">
      <c r="A494" s="3" t="s">
        <v>207</v>
      </c>
      <c r="B494" s="148"/>
      <c r="C494" s="149">
        <v>1</v>
      </c>
      <c r="D494" s="149">
        <v>0</v>
      </c>
      <c r="E494" s="149">
        <v>0</v>
      </c>
      <c r="F494" s="150">
        <v>0</v>
      </c>
      <c r="G494" s="150">
        <v>59</v>
      </c>
      <c r="H494" s="151">
        <v>0</v>
      </c>
    </row>
    <row r="495" spans="1:8" ht="18" hidden="1" customHeight="1" outlineLevel="1">
      <c r="A495" s="3" t="s">
        <v>270</v>
      </c>
      <c r="B495" s="148"/>
      <c r="C495" s="149">
        <v>0</v>
      </c>
      <c r="D495" s="149">
        <v>0</v>
      </c>
      <c r="E495" s="149">
        <v>0</v>
      </c>
      <c r="F495" s="150">
        <v>0</v>
      </c>
      <c r="G495" s="150">
        <v>0</v>
      </c>
      <c r="H495" s="151">
        <v>0</v>
      </c>
    </row>
    <row r="496" spans="1:8" ht="18" hidden="1" customHeight="1" outlineLevel="1">
      <c r="A496" s="3" t="s">
        <v>208</v>
      </c>
      <c r="B496" s="148"/>
      <c r="C496" s="149">
        <v>0</v>
      </c>
      <c r="D496" s="149">
        <v>0</v>
      </c>
      <c r="E496" s="149">
        <v>0</v>
      </c>
      <c r="F496" s="150">
        <v>0</v>
      </c>
      <c r="G496" s="150">
        <v>0</v>
      </c>
      <c r="H496" s="151">
        <v>0</v>
      </c>
    </row>
    <row r="497" spans="1:8" ht="18" hidden="1" customHeight="1" outlineLevel="1">
      <c r="A497" s="3" t="s">
        <v>209</v>
      </c>
      <c r="B497" s="148"/>
      <c r="C497" s="149">
        <v>0</v>
      </c>
      <c r="D497" s="149">
        <v>0</v>
      </c>
      <c r="E497" s="149">
        <v>0</v>
      </c>
      <c r="F497" s="150">
        <v>0</v>
      </c>
      <c r="G497" s="150">
        <v>0</v>
      </c>
      <c r="H497" s="151">
        <v>0</v>
      </c>
    </row>
    <row r="498" spans="1:8" ht="18" hidden="1" customHeight="1" outlineLevel="1">
      <c r="A498" s="3" t="s">
        <v>454</v>
      </c>
      <c r="B498" s="148"/>
      <c r="C498" s="149">
        <v>0</v>
      </c>
      <c r="D498" s="149">
        <v>0</v>
      </c>
      <c r="E498" s="149">
        <v>0</v>
      </c>
      <c r="F498" s="150">
        <v>0</v>
      </c>
      <c r="G498" s="150">
        <v>0</v>
      </c>
      <c r="H498" s="151">
        <v>0</v>
      </c>
    </row>
    <row r="499" spans="1:8" ht="18" hidden="1" customHeight="1" outlineLevel="1">
      <c r="A499" s="3" t="s">
        <v>211</v>
      </c>
      <c r="B499" s="148"/>
      <c r="C499" s="149">
        <v>0</v>
      </c>
      <c r="D499" s="149">
        <v>0</v>
      </c>
      <c r="E499" s="149">
        <v>0</v>
      </c>
      <c r="F499" s="150">
        <v>0</v>
      </c>
      <c r="G499" s="150">
        <v>0</v>
      </c>
      <c r="H499" s="151">
        <v>0</v>
      </c>
    </row>
    <row r="500" spans="1:8" ht="18" hidden="1" customHeight="1" outlineLevel="1">
      <c r="A500" s="3" t="s">
        <v>212</v>
      </c>
      <c r="B500" s="148"/>
      <c r="C500" s="149">
        <v>0</v>
      </c>
      <c r="D500" s="149">
        <v>0</v>
      </c>
      <c r="E500" s="149">
        <v>0</v>
      </c>
      <c r="F500" s="150">
        <v>0</v>
      </c>
      <c r="G500" s="150">
        <v>0</v>
      </c>
      <c r="H500" s="151">
        <v>0</v>
      </c>
    </row>
    <row r="501" spans="1:8" ht="18" hidden="1" customHeight="1" outlineLevel="1">
      <c r="A501" s="3" t="s">
        <v>213</v>
      </c>
      <c r="B501" s="148"/>
      <c r="C501" s="149">
        <v>0</v>
      </c>
      <c r="D501" s="149">
        <v>0</v>
      </c>
      <c r="E501" s="149">
        <v>0</v>
      </c>
      <c r="F501" s="150">
        <v>0</v>
      </c>
      <c r="G501" s="150">
        <v>0</v>
      </c>
      <c r="H501" s="151">
        <v>0</v>
      </c>
    </row>
    <row r="502" spans="1:8" ht="18" hidden="1" customHeight="1" outlineLevel="1">
      <c r="A502" s="3" t="s">
        <v>214</v>
      </c>
      <c r="B502" s="148"/>
      <c r="C502" s="149">
        <v>0</v>
      </c>
      <c r="D502" s="149">
        <v>0</v>
      </c>
      <c r="E502" s="149">
        <v>0</v>
      </c>
      <c r="F502" s="150">
        <v>0</v>
      </c>
      <c r="G502" s="150">
        <v>0</v>
      </c>
      <c r="H502" s="151">
        <v>0</v>
      </c>
    </row>
    <row r="503" spans="1:8" ht="18" hidden="1" customHeight="1" outlineLevel="1">
      <c r="A503" s="3" t="s">
        <v>269</v>
      </c>
      <c r="B503" s="148"/>
      <c r="C503" s="149">
        <v>0</v>
      </c>
      <c r="D503" s="149">
        <v>0</v>
      </c>
      <c r="E503" s="149">
        <v>0</v>
      </c>
      <c r="F503" s="150">
        <v>0</v>
      </c>
      <c r="G503" s="150">
        <v>0</v>
      </c>
      <c r="H503" s="151">
        <v>0</v>
      </c>
    </row>
    <row r="504" spans="1:8" ht="18" hidden="1" customHeight="1" outlineLevel="1">
      <c r="A504" s="3" t="s">
        <v>455</v>
      </c>
      <c r="B504" s="148"/>
      <c r="C504" s="149">
        <v>0</v>
      </c>
      <c r="D504" s="149">
        <v>0</v>
      </c>
      <c r="E504" s="149">
        <v>0</v>
      </c>
      <c r="F504" s="150">
        <v>0</v>
      </c>
      <c r="G504" s="150">
        <v>0</v>
      </c>
      <c r="H504" s="151">
        <v>0</v>
      </c>
    </row>
    <row r="505" spans="1:8" ht="18" hidden="1" customHeight="1" outlineLevel="1">
      <c r="A505" s="3" t="s">
        <v>217</v>
      </c>
      <c r="B505" s="148"/>
      <c r="C505" s="149">
        <v>0</v>
      </c>
      <c r="D505" s="149">
        <v>0</v>
      </c>
      <c r="E505" s="149">
        <v>0</v>
      </c>
      <c r="F505" s="150">
        <v>0</v>
      </c>
      <c r="G505" s="150">
        <v>0</v>
      </c>
      <c r="H505" s="151">
        <v>0</v>
      </c>
    </row>
    <row r="506" spans="1:8" ht="18" hidden="1" customHeight="1" outlineLevel="1">
      <c r="A506" s="3" t="s">
        <v>218</v>
      </c>
      <c r="B506" s="148"/>
      <c r="C506" s="149">
        <v>0</v>
      </c>
      <c r="D506" s="149">
        <v>2</v>
      </c>
      <c r="E506" s="149">
        <v>1</v>
      </c>
      <c r="F506" s="150">
        <v>19500</v>
      </c>
      <c r="G506" s="150">
        <v>0</v>
      </c>
      <c r="H506" s="151">
        <v>0</v>
      </c>
    </row>
    <row r="507" spans="1:8" ht="18" hidden="1" customHeight="1" outlineLevel="1">
      <c r="A507" s="3" t="s">
        <v>219</v>
      </c>
      <c r="B507" s="148"/>
      <c r="C507" s="149">
        <v>0</v>
      </c>
      <c r="D507" s="149">
        <v>0</v>
      </c>
      <c r="E507" s="149">
        <v>0</v>
      </c>
      <c r="F507" s="150">
        <v>0</v>
      </c>
      <c r="G507" s="150">
        <v>0</v>
      </c>
      <c r="H507" s="151">
        <v>0</v>
      </c>
    </row>
    <row r="508" spans="1:8" ht="18" hidden="1" customHeight="1" outlineLevel="1">
      <c r="A508" s="3" t="s">
        <v>220</v>
      </c>
      <c r="B508" s="148"/>
      <c r="C508" s="149">
        <v>0</v>
      </c>
      <c r="D508" s="149">
        <v>0</v>
      </c>
      <c r="E508" s="149">
        <v>0</v>
      </c>
      <c r="F508" s="150">
        <v>0</v>
      </c>
      <c r="G508" s="150">
        <v>0</v>
      </c>
      <c r="H508" s="151">
        <v>0</v>
      </c>
    </row>
    <row r="509" spans="1:8" ht="18" customHeight="1" collapsed="1">
      <c r="A509" s="3"/>
      <c r="B509" s="148" t="s">
        <v>370</v>
      </c>
      <c r="C509" s="152">
        <f t="shared" ref="C509:H509" si="19">SUM(C485:C508)</f>
        <v>3</v>
      </c>
      <c r="D509" s="152">
        <f t="shared" si="19"/>
        <v>2</v>
      </c>
      <c r="E509" s="152">
        <f t="shared" si="19"/>
        <v>1</v>
      </c>
      <c r="F509" s="153">
        <f t="shared" si="19"/>
        <v>19500</v>
      </c>
      <c r="G509" s="153">
        <f t="shared" si="19"/>
        <v>59</v>
      </c>
      <c r="H509" s="154">
        <f t="shared" si="19"/>
        <v>0</v>
      </c>
    </row>
    <row r="510" spans="1:8" ht="18" hidden="1" customHeight="1" outlineLevel="1">
      <c r="A510" s="3" t="s">
        <v>280</v>
      </c>
      <c r="B510" s="148"/>
      <c r="C510" s="149">
        <v>0</v>
      </c>
      <c r="D510" s="149">
        <v>0</v>
      </c>
      <c r="E510" s="149">
        <v>0</v>
      </c>
      <c r="F510" s="150">
        <v>0</v>
      </c>
      <c r="G510" s="150">
        <v>0</v>
      </c>
      <c r="H510" s="151">
        <v>0</v>
      </c>
    </row>
    <row r="511" spans="1:8" ht="18" hidden="1" customHeight="1" outlineLevel="1">
      <c r="A511" s="3" t="s">
        <v>203</v>
      </c>
      <c r="B511" s="148"/>
      <c r="C511" s="149">
        <v>0</v>
      </c>
      <c r="D511" s="149">
        <v>0</v>
      </c>
      <c r="E511" s="149">
        <v>0</v>
      </c>
      <c r="F511" s="150">
        <v>0</v>
      </c>
      <c r="G511" s="150">
        <v>0</v>
      </c>
      <c r="H511" s="151">
        <v>0</v>
      </c>
    </row>
    <row r="512" spans="1:8" ht="18" hidden="1" customHeight="1" outlineLevel="1">
      <c r="A512" s="3" t="s">
        <v>204</v>
      </c>
      <c r="B512" s="148"/>
      <c r="C512" s="149">
        <v>0</v>
      </c>
      <c r="D512" s="149">
        <v>0</v>
      </c>
      <c r="E512" s="149">
        <v>0</v>
      </c>
      <c r="F512" s="150">
        <v>0</v>
      </c>
      <c r="G512" s="150">
        <v>0</v>
      </c>
      <c r="H512" s="151">
        <v>0</v>
      </c>
    </row>
    <row r="513" spans="1:8" ht="18" hidden="1" customHeight="1" outlineLevel="1">
      <c r="A513" s="3" t="s">
        <v>267</v>
      </c>
      <c r="B513" s="148"/>
      <c r="C513" s="149">
        <v>0</v>
      </c>
      <c r="D513" s="149">
        <v>0</v>
      </c>
      <c r="E513" s="149">
        <v>0</v>
      </c>
      <c r="F513" s="150">
        <v>0</v>
      </c>
      <c r="G513" s="150">
        <v>0</v>
      </c>
      <c r="H513" s="151">
        <v>0</v>
      </c>
    </row>
    <row r="514" spans="1:8" ht="18" hidden="1" customHeight="1" outlineLevel="1">
      <c r="A514" s="3" t="s">
        <v>274</v>
      </c>
      <c r="B514" s="148"/>
      <c r="C514" s="149">
        <v>0</v>
      </c>
      <c r="D514" s="149">
        <v>0</v>
      </c>
      <c r="E514" s="149">
        <v>0</v>
      </c>
      <c r="F514" s="150">
        <v>0</v>
      </c>
      <c r="G514" s="150">
        <v>0</v>
      </c>
      <c r="H514" s="151">
        <v>0</v>
      </c>
    </row>
    <row r="515" spans="1:8" ht="18" hidden="1" customHeight="1" outlineLevel="1">
      <c r="A515" s="3" t="s">
        <v>275</v>
      </c>
      <c r="B515" s="148"/>
      <c r="C515" s="149">
        <v>0</v>
      </c>
      <c r="D515" s="149">
        <v>0</v>
      </c>
      <c r="E515" s="149">
        <v>0</v>
      </c>
      <c r="F515" s="150">
        <v>0</v>
      </c>
      <c r="G515" s="150">
        <v>0</v>
      </c>
      <c r="H515" s="151">
        <v>0</v>
      </c>
    </row>
    <row r="516" spans="1:8" ht="18" hidden="1" customHeight="1" outlineLevel="1">
      <c r="A516" s="3" t="s">
        <v>205</v>
      </c>
      <c r="B516" s="148"/>
      <c r="C516" s="149">
        <v>0</v>
      </c>
      <c r="D516" s="149">
        <v>0</v>
      </c>
      <c r="E516" s="149">
        <v>0</v>
      </c>
      <c r="F516" s="150">
        <v>0</v>
      </c>
      <c r="G516" s="150">
        <v>0</v>
      </c>
      <c r="H516" s="151">
        <v>0</v>
      </c>
    </row>
    <row r="517" spans="1:8" ht="18" hidden="1" customHeight="1" outlineLevel="1">
      <c r="A517" s="3" t="s">
        <v>206</v>
      </c>
      <c r="B517" s="148"/>
      <c r="C517" s="149">
        <v>1</v>
      </c>
      <c r="D517" s="149">
        <v>0</v>
      </c>
      <c r="E517" s="149">
        <v>0</v>
      </c>
      <c r="F517" s="150">
        <v>0</v>
      </c>
      <c r="G517" s="150">
        <v>0</v>
      </c>
      <c r="H517" s="151">
        <v>0</v>
      </c>
    </row>
    <row r="518" spans="1:8" ht="18" hidden="1" customHeight="1" outlineLevel="1">
      <c r="A518" s="3" t="s">
        <v>268</v>
      </c>
      <c r="B518" s="148"/>
      <c r="C518" s="149">
        <v>0</v>
      </c>
      <c r="D518" s="149">
        <v>0</v>
      </c>
      <c r="E518" s="149">
        <v>0</v>
      </c>
      <c r="F518" s="150">
        <v>0</v>
      </c>
      <c r="G518" s="150">
        <v>0</v>
      </c>
      <c r="H518" s="151">
        <v>0</v>
      </c>
    </row>
    <row r="519" spans="1:8" ht="18" hidden="1" customHeight="1" outlineLevel="1">
      <c r="A519" s="3" t="s">
        <v>207</v>
      </c>
      <c r="B519" s="148"/>
      <c r="C519" s="149">
        <v>0</v>
      </c>
      <c r="D519" s="149">
        <v>0</v>
      </c>
      <c r="E519" s="149">
        <v>0</v>
      </c>
      <c r="F519" s="150">
        <v>0</v>
      </c>
      <c r="G519" s="150">
        <v>0</v>
      </c>
      <c r="H519" s="151">
        <v>0</v>
      </c>
    </row>
    <row r="520" spans="1:8" ht="18" hidden="1" customHeight="1" outlineLevel="1">
      <c r="A520" s="3" t="s">
        <v>270</v>
      </c>
      <c r="B520" s="148"/>
      <c r="C520" s="149">
        <v>0</v>
      </c>
      <c r="D520" s="149">
        <v>0</v>
      </c>
      <c r="E520" s="149">
        <v>0</v>
      </c>
      <c r="F520" s="150">
        <v>0</v>
      </c>
      <c r="G520" s="150">
        <v>0</v>
      </c>
      <c r="H520" s="151">
        <v>0</v>
      </c>
    </row>
    <row r="521" spans="1:8" ht="18" hidden="1" customHeight="1" outlineLevel="1">
      <c r="A521" s="3" t="s">
        <v>208</v>
      </c>
      <c r="B521" s="148"/>
      <c r="C521" s="149">
        <v>0</v>
      </c>
      <c r="D521" s="149">
        <v>0</v>
      </c>
      <c r="E521" s="149">
        <v>0</v>
      </c>
      <c r="F521" s="150">
        <v>0</v>
      </c>
      <c r="G521" s="150">
        <v>0</v>
      </c>
      <c r="H521" s="151">
        <v>0</v>
      </c>
    </row>
    <row r="522" spans="1:8" ht="18" hidden="1" customHeight="1" outlineLevel="1">
      <c r="A522" s="3" t="s">
        <v>209</v>
      </c>
      <c r="B522" s="148"/>
      <c r="C522" s="149">
        <v>0</v>
      </c>
      <c r="D522" s="149">
        <v>0</v>
      </c>
      <c r="E522" s="149">
        <v>0</v>
      </c>
      <c r="F522" s="150">
        <v>0</v>
      </c>
      <c r="G522" s="150">
        <v>0</v>
      </c>
      <c r="H522" s="151">
        <v>0</v>
      </c>
    </row>
    <row r="523" spans="1:8" ht="18" hidden="1" customHeight="1" outlineLevel="1">
      <c r="A523" s="3" t="s">
        <v>454</v>
      </c>
      <c r="B523" s="148"/>
      <c r="C523" s="149">
        <v>0</v>
      </c>
      <c r="D523" s="149">
        <v>0</v>
      </c>
      <c r="E523" s="149">
        <v>0</v>
      </c>
      <c r="F523" s="150">
        <v>0</v>
      </c>
      <c r="G523" s="150">
        <v>0</v>
      </c>
      <c r="H523" s="151">
        <v>0</v>
      </c>
    </row>
    <row r="524" spans="1:8" ht="18" hidden="1" customHeight="1" outlineLevel="1">
      <c r="A524" s="3" t="s">
        <v>211</v>
      </c>
      <c r="B524" s="148"/>
      <c r="C524" s="149">
        <v>0</v>
      </c>
      <c r="D524" s="149">
        <v>0</v>
      </c>
      <c r="E524" s="149">
        <v>0</v>
      </c>
      <c r="F524" s="150">
        <v>0</v>
      </c>
      <c r="G524" s="150">
        <v>0</v>
      </c>
      <c r="H524" s="151">
        <v>0</v>
      </c>
    </row>
    <row r="525" spans="1:8" ht="18" hidden="1" customHeight="1" outlineLevel="1">
      <c r="A525" s="3" t="s">
        <v>212</v>
      </c>
      <c r="B525" s="148"/>
      <c r="C525" s="149">
        <v>0</v>
      </c>
      <c r="D525" s="149">
        <v>0</v>
      </c>
      <c r="E525" s="149">
        <v>0</v>
      </c>
      <c r="F525" s="150">
        <v>0</v>
      </c>
      <c r="G525" s="150">
        <v>0</v>
      </c>
      <c r="H525" s="151">
        <v>0</v>
      </c>
    </row>
    <row r="526" spans="1:8" ht="18" hidden="1" customHeight="1" outlineLevel="1">
      <c r="A526" s="3" t="s">
        <v>213</v>
      </c>
      <c r="B526" s="148"/>
      <c r="C526" s="149">
        <v>0</v>
      </c>
      <c r="D526" s="149">
        <v>0</v>
      </c>
      <c r="E526" s="149">
        <v>0</v>
      </c>
      <c r="F526" s="150">
        <v>0</v>
      </c>
      <c r="G526" s="150">
        <v>0</v>
      </c>
      <c r="H526" s="151">
        <v>0</v>
      </c>
    </row>
    <row r="527" spans="1:8" ht="18" hidden="1" customHeight="1" outlineLevel="1">
      <c r="A527" s="3" t="s">
        <v>214</v>
      </c>
      <c r="B527" s="148"/>
      <c r="C527" s="149">
        <v>0</v>
      </c>
      <c r="D527" s="149">
        <v>0</v>
      </c>
      <c r="E527" s="149">
        <v>0</v>
      </c>
      <c r="F527" s="150">
        <v>0</v>
      </c>
      <c r="G527" s="150">
        <v>0</v>
      </c>
      <c r="H527" s="151">
        <v>0</v>
      </c>
    </row>
    <row r="528" spans="1:8" ht="18" hidden="1" customHeight="1" outlineLevel="1">
      <c r="A528" s="3" t="s">
        <v>269</v>
      </c>
      <c r="B528" s="148"/>
      <c r="C528" s="149">
        <v>0</v>
      </c>
      <c r="D528" s="149">
        <v>0</v>
      </c>
      <c r="E528" s="149">
        <v>0</v>
      </c>
      <c r="F528" s="150">
        <v>0</v>
      </c>
      <c r="G528" s="150">
        <v>0</v>
      </c>
      <c r="H528" s="151">
        <v>0</v>
      </c>
    </row>
    <row r="529" spans="1:8" ht="18" hidden="1" customHeight="1" outlineLevel="1">
      <c r="A529" s="3" t="s">
        <v>455</v>
      </c>
      <c r="B529" s="148"/>
      <c r="C529" s="149">
        <v>0</v>
      </c>
      <c r="D529" s="149">
        <v>0</v>
      </c>
      <c r="E529" s="149">
        <v>0</v>
      </c>
      <c r="F529" s="150">
        <v>0</v>
      </c>
      <c r="G529" s="150">
        <v>0</v>
      </c>
      <c r="H529" s="151">
        <v>0</v>
      </c>
    </row>
    <row r="530" spans="1:8" ht="18" hidden="1" customHeight="1" outlineLevel="1">
      <c r="A530" s="3" t="s">
        <v>217</v>
      </c>
      <c r="B530" s="148"/>
      <c r="C530" s="149">
        <v>0</v>
      </c>
      <c r="D530" s="149">
        <v>0</v>
      </c>
      <c r="E530" s="149">
        <v>0</v>
      </c>
      <c r="F530" s="150">
        <v>0</v>
      </c>
      <c r="G530" s="150">
        <v>0</v>
      </c>
      <c r="H530" s="151">
        <v>0</v>
      </c>
    </row>
    <row r="531" spans="1:8" ht="18" hidden="1" customHeight="1" outlineLevel="1">
      <c r="A531" s="3" t="s">
        <v>218</v>
      </c>
      <c r="B531" s="148"/>
      <c r="C531" s="149">
        <v>6</v>
      </c>
      <c r="D531" s="149">
        <v>5</v>
      </c>
      <c r="E531" s="149">
        <v>4</v>
      </c>
      <c r="F531" s="150">
        <v>0</v>
      </c>
      <c r="G531" s="150">
        <v>11299</v>
      </c>
      <c r="H531" s="151">
        <v>0</v>
      </c>
    </row>
    <row r="532" spans="1:8" ht="18" hidden="1" customHeight="1" outlineLevel="1">
      <c r="A532" s="3" t="s">
        <v>219</v>
      </c>
      <c r="B532" s="148"/>
      <c r="C532" s="149">
        <v>0</v>
      </c>
      <c r="D532" s="149">
        <v>0</v>
      </c>
      <c r="E532" s="149">
        <v>0</v>
      </c>
      <c r="F532" s="150">
        <v>0</v>
      </c>
      <c r="G532" s="150">
        <v>0</v>
      </c>
      <c r="H532" s="151">
        <v>0</v>
      </c>
    </row>
    <row r="533" spans="1:8" ht="18" hidden="1" customHeight="1" outlineLevel="1">
      <c r="A533" s="3" t="s">
        <v>220</v>
      </c>
      <c r="B533" s="148"/>
      <c r="C533" s="149">
        <v>0</v>
      </c>
      <c r="D533" s="149">
        <v>0</v>
      </c>
      <c r="E533" s="149">
        <v>0</v>
      </c>
      <c r="F533" s="150">
        <v>0</v>
      </c>
      <c r="G533" s="150">
        <v>0</v>
      </c>
      <c r="H533" s="151">
        <v>0</v>
      </c>
    </row>
    <row r="534" spans="1:8" ht="18" customHeight="1" collapsed="1">
      <c r="A534" s="3"/>
      <c r="B534" s="148" t="s">
        <v>371</v>
      </c>
      <c r="C534" s="152">
        <f t="shared" ref="C534:H534" si="20">SUM(C510:C533)</f>
        <v>7</v>
      </c>
      <c r="D534" s="152">
        <f t="shared" si="20"/>
        <v>5</v>
      </c>
      <c r="E534" s="152">
        <f t="shared" si="20"/>
        <v>4</v>
      </c>
      <c r="F534" s="153">
        <f t="shared" si="20"/>
        <v>0</v>
      </c>
      <c r="G534" s="153">
        <f t="shared" si="20"/>
        <v>11299</v>
      </c>
      <c r="H534" s="154">
        <f t="shared" si="20"/>
        <v>0</v>
      </c>
    </row>
    <row r="535" spans="1:8" ht="18" hidden="1" customHeight="1" outlineLevel="1">
      <c r="A535" s="3" t="s">
        <v>280</v>
      </c>
      <c r="B535" s="148"/>
      <c r="C535" s="149">
        <v>0</v>
      </c>
      <c r="D535" s="149">
        <v>0</v>
      </c>
      <c r="E535" s="149">
        <v>0</v>
      </c>
      <c r="F535" s="150">
        <v>0</v>
      </c>
      <c r="G535" s="150">
        <v>0</v>
      </c>
      <c r="H535" s="151">
        <v>0</v>
      </c>
    </row>
    <row r="536" spans="1:8" ht="18" hidden="1" customHeight="1" outlineLevel="1">
      <c r="A536" s="3" t="s">
        <v>203</v>
      </c>
      <c r="B536" s="148"/>
      <c r="C536" s="149">
        <v>1</v>
      </c>
      <c r="D536" s="149">
        <v>0</v>
      </c>
      <c r="E536" s="149">
        <v>0</v>
      </c>
      <c r="F536" s="150">
        <v>0</v>
      </c>
      <c r="G536" s="150">
        <v>0</v>
      </c>
      <c r="H536" s="151">
        <v>0</v>
      </c>
    </row>
    <row r="537" spans="1:8" ht="18" hidden="1" customHeight="1" outlineLevel="1">
      <c r="A537" s="3" t="s">
        <v>204</v>
      </c>
      <c r="B537" s="148"/>
      <c r="C537" s="149">
        <v>0</v>
      </c>
      <c r="D537" s="149">
        <v>0</v>
      </c>
      <c r="E537" s="149">
        <v>0</v>
      </c>
      <c r="F537" s="150">
        <v>0</v>
      </c>
      <c r="G537" s="150">
        <v>0</v>
      </c>
      <c r="H537" s="151">
        <v>0</v>
      </c>
    </row>
    <row r="538" spans="1:8" ht="18" hidden="1" customHeight="1" outlineLevel="1">
      <c r="A538" s="3" t="s">
        <v>267</v>
      </c>
      <c r="B538" s="148"/>
      <c r="C538" s="149">
        <v>0</v>
      </c>
      <c r="D538" s="149">
        <v>0</v>
      </c>
      <c r="E538" s="149">
        <v>0</v>
      </c>
      <c r="F538" s="150">
        <v>0</v>
      </c>
      <c r="G538" s="150">
        <v>0</v>
      </c>
      <c r="H538" s="151">
        <v>0</v>
      </c>
    </row>
    <row r="539" spans="1:8" ht="18" hidden="1" customHeight="1" outlineLevel="1">
      <c r="A539" s="3" t="s">
        <v>274</v>
      </c>
      <c r="B539" s="148"/>
      <c r="C539" s="149">
        <v>0</v>
      </c>
      <c r="D539" s="149">
        <v>0</v>
      </c>
      <c r="E539" s="149">
        <v>0</v>
      </c>
      <c r="F539" s="150">
        <v>0</v>
      </c>
      <c r="G539" s="150">
        <v>0</v>
      </c>
      <c r="H539" s="151">
        <v>0</v>
      </c>
    </row>
    <row r="540" spans="1:8" ht="18" hidden="1" customHeight="1" outlineLevel="1">
      <c r="A540" s="3" t="s">
        <v>275</v>
      </c>
      <c r="B540" s="148"/>
      <c r="C540" s="149">
        <v>0</v>
      </c>
      <c r="D540" s="149">
        <v>0</v>
      </c>
      <c r="E540" s="149">
        <v>0</v>
      </c>
      <c r="F540" s="150">
        <v>0</v>
      </c>
      <c r="G540" s="150">
        <v>0</v>
      </c>
      <c r="H540" s="151">
        <v>0</v>
      </c>
    </row>
    <row r="541" spans="1:8" ht="18" hidden="1" customHeight="1" outlineLevel="1">
      <c r="A541" s="3" t="s">
        <v>205</v>
      </c>
      <c r="B541" s="148"/>
      <c r="C541" s="149">
        <v>0</v>
      </c>
      <c r="D541" s="149">
        <v>1</v>
      </c>
      <c r="E541" s="149">
        <v>0</v>
      </c>
      <c r="F541" s="150">
        <v>0</v>
      </c>
      <c r="G541" s="150">
        <v>38.5</v>
      </c>
      <c r="H541" s="151">
        <v>0</v>
      </c>
    </row>
    <row r="542" spans="1:8" ht="18" hidden="1" customHeight="1" outlineLevel="1">
      <c r="A542" s="3" t="s">
        <v>206</v>
      </c>
      <c r="B542" s="148"/>
      <c r="C542" s="149">
        <v>0</v>
      </c>
      <c r="D542" s="149">
        <v>0</v>
      </c>
      <c r="E542" s="149">
        <v>0</v>
      </c>
      <c r="F542" s="150">
        <v>0</v>
      </c>
      <c r="G542" s="150">
        <v>0</v>
      </c>
      <c r="H542" s="151">
        <v>0</v>
      </c>
    </row>
    <row r="543" spans="1:8" ht="18" hidden="1" customHeight="1" outlineLevel="1">
      <c r="A543" s="3" t="s">
        <v>268</v>
      </c>
      <c r="B543" s="148"/>
      <c r="C543" s="149">
        <v>0</v>
      </c>
      <c r="D543" s="149">
        <v>0</v>
      </c>
      <c r="E543" s="149">
        <v>0</v>
      </c>
      <c r="F543" s="150">
        <v>0</v>
      </c>
      <c r="G543" s="150">
        <v>0</v>
      </c>
      <c r="H543" s="151">
        <v>0</v>
      </c>
    </row>
    <row r="544" spans="1:8" ht="18" hidden="1" customHeight="1" outlineLevel="1">
      <c r="A544" s="3" t="s">
        <v>207</v>
      </c>
      <c r="B544" s="148"/>
      <c r="C544" s="149">
        <v>0</v>
      </c>
      <c r="D544" s="149">
        <v>0</v>
      </c>
      <c r="E544" s="149">
        <v>0</v>
      </c>
      <c r="F544" s="150">
        <v>0</v>
      </c>
      <c r="G544" s="150">
        <v>0</v>
      </c>
      <c r="H544" s="151">
        <v>0</v>
      </c>
    </row>
    <row r="545" spans="1:8" ht="18" hidden="1" customHeight="1" outlineLevel="1">
      <c r="A545" s="3" t="s">
        <v>270</v>
      </c>
      <c r="B545" s="148"/>
      <c r="C545" s="149">
        <v>0</v>
      </c>
      <c r="D545" s="149">
        <v>0</v>
      </c>
      <c r="E545" s="149">
        <v>0</v>
      </c>
      <c r="F545" s="150">
        <v>0</v>
      </c>
      <c r="G545" s="150">
        <v>0</v>
      </c>
      <c r="H545" s="151">
        <v>0</v>
      </c>
    </row>
    <row r="546" spans="1:8" ht="18" hidden="1" customHeight="1" outlineLevel="1">
      <c r="A546" s="3" t="s">
        <v>208</v>
      </c>
      <c r="B546" s="148"/>
      <c r="C546" s="149">
        <v>0</v>
      </c>
      <c r="D546" s="149">
        <v>0</v>
      </c>
      <c r="E546" s="149">
        <v>0</v>
      </c>
      <c r="F546" s="150">
        <v>0</v>
      </c>
      <c r="G546" s="150">
        <v>0</v>
      </c>
      <c r="H546" s="151">
        <v>0</v>
      </c>
    </row>
    <row r="547" spans="1:8" ht="18" hidden="1" customHeight="1" outlineLevel="1">
      <c r="A547" s="3" t="s">
        <v>209</v>
      </c>
      <c r="B547" s="148"/>
      <c r="C547" s="149">
        <v>0</v>
      </c>
      <c r="D547" s="149">
        <v>0</v>
      </c>
      <c r="E547" s="149">
        <v>0</v>
      </c>
      <c r="F547" s="150">
        <v>0</v>
      </c>
      <c r="G547" s="150">
        <v>0</v>
      </c>
      <c r="H547" s="151">
        <v>0</v>
      </c>
    </row>
    <row r="548" spans="1:8" hidden="1" outlineLevel="1">
      <c r="A548" s="3" t="s">
        <v>454</v>
      </c>
      <c r="B548" s="148"/>
      <c r="C548" s="149">
        <v>0</v>
      </c>
      <c r="D548" s="149">
        <v>0</v>
      </c>
      <c r="E548" s="149">
        <v>0</v>
      </c>
      <c r="F548" s="150">
        <v>0</v>
      </c>
      <c r="G548" s="150">
        <v>0</v>
      </c>
      <c r="H548" s="151">
        <v>0</v>
      </c>
    </row>
    <row r="549" spans="1:8" ht="18" hidden="1" customHeight="1" outlineLevel="1">
      <c r="A549" s="3" t="s">
        <v>211</v>
      </c>
      <c r="B549" s="148"/>
      <c r="C549" s="149">
        <v>0</v>
      </c>
      <c r="D549" s="149">
        <v>0</v>
      </c>
      <c r="E549" s="149">
        <v>0</v>
      </c>
      <c r="F549" s="150">
        <v>0</v>
      </c>
      <c r="G549" s="150">
        <v>0</v>
      </c>
      <c r="H549" s="151">
        <v>0</v>
      </c>
    </row>
    <row r="550" spans="1:8" ht="18" hidden="1" customHeight="1" outlineLevel="1">
      <c r="A550" s="3" t="s">
        <v>212</v>
      </c>
      <c r="B550" s="148"/>
      <c r="C550" s="149">
        <v>0</v>
      </c>
      <c r="D550" s="149">
        <v>0</v>
      </c>
      <c r="E550" s="149">
        <v>0</v>
      </c>
      <c r="F550" s="150">
        <v>0</v>
      </c>
      <c r="G550" s="150">
        <v>0</v>
      </c>
      <c r="H550" s="151">
        <v>0</v>
      </c>
    </row>
    <row r="551" spans="1:8" ht="18" hidden="1" customHeight="1" outlineLevel="1">
      <c r="A551" s="3" t="s">
        <v>213</v>
      </c>
      <c r="B551" s="148"/>
      <c r="C551" s="149">
        <v>0</v>
      </c>
      <c r="D551" s="149">
        <v>0</v>
      </c>
      <c r="E551" s="149">
        <v>0</v>
      </c>
      <c r="F551" s="150">
        <v>0</v>
      </c>
      <c r="G551" s="150">
        <v>0</v>
      </c>
      <c r="H551" s="151">
        <v>0</v>
      </c>
    </row>
    <row r="552" spans="1:8" ht="18" hidden="1" customHeight="1" outlineLevel="1">
      <c r="A552" s="3" t="s">
        <v>214</v>
      </c>
      <c r="B552" s="148"/>
      <c r="C552" s="149">
        <v>0</v>
      </c>
      <c r="D552" s="149">
        <v>0</v>
      </c>
      <c r="E552" s="149">
        <v>0</v>
      </c>
      <c r="F552" s="150">
        <v>0</v>
      </c>
      <c r="G552" s="150">
        <v>0</v>
      </c>
      <c r="H552" s="151">
        <v>0</v>
      </c>
    </row>
    <row r="553" spans="1:8" ht="18" hidden="1" customHeight="1" outlineLevel="1">
      <c r="A553" s="3" t="s">
        <v>269</v>
      </c>
      <c r="B553" s="148"/>
      <c r="C553" s="149">
        <v>0</v>
      </c>
      <c r="D553" s="149">
        <v>0</v>
      </c>
      <c r="E553" s="149">
        <v>0</v>
      </c>
      <c r="F553" s="150">
        <v>0</v>
      </c>
      <c r="G553" s="150">
        <v>0</v>
      </c>
      <c r="H553" s="151">
        <v>0</v>
      </c>
    </row>
    <row r="554" spans="1:8" ht="18" hidden="1" customHeight="1" outlineLevel="1">
      <c r="A554" s="3" t="s">
        <v>455</v>
      </c>
      <c r="B554" s="148"/>
      <c r="C554" s="149">
        <v>0</v>
      </c>
      <c r="D554" s="149">
        <v>0</v>
      </c>
      <c r="E554" s="149">
        <v>0</v>
      </c>
      <c r="F554" s="150">
        <v>0</v>
      </c>
      <c r="G554" s="150">
        <v>0</v>
      </c>
      <c r="H554" s="151">
        <v>0</v>
      </c>
    </row>
    <row r="555" spans="1:8" ht="18" hidden="1" customHeight="1" outlineLevel="1">
      <c r="A555" s="3" t="s">
        <v>217</v>
      </c>
      <c r="B555" s="148"/>
      <c r="C555" s="149">
        <v>0</v>
      </c>
      <c r="D555" s="149">
        <v>0</v>
      </c>
      <c r="E555" s="149">
        <v>0</v>
      </c>
      <c r="F555" s="150">
        <v>0</v>
      </c>
      <c r="G555" s="150">
        <v>0</v>
      </c>
      <c r="H555" s="151">
        <v>0</v>
      </c>
    </row>
    <row r="556" spans="1:8" ht="18" hidden="1" customHeight="1" outlineLevel="1">
      <c r="A556" s="3" t="s">
        <v>218</v>
      </c>
      <c r="B556" s="148"/>
      <c r="C556" s="149">
        <v>7</v>
      </c>
      <c r="D556" s="149">
        <v>0</v>
      </c>
      <c r="E556" s="149">
        <v>6</v>
      </c>
      <c r="F556" s="150">
        <v>0</v>
      </c>
      <c r="G556" s="150">
        <v>0</v>
      </c>
      <c r="H556" s="151">
        <v>0</v>
      </c>
    </row>
    <row r="557" spans="1:8" ht="18" hidden="1" customHeight="1" outlineLevel="1">
      <c r="A557" s="3" t="s">
        <v>219</v>
      </c>
      <c r="B557" s="148"/>
      <c r="C557" s="149">
        <v>0</v>
      </c>
      <c r="D557" s="149">
        <v>0</v>
      </c>
      <c r="E557" s="149">
        <v>0</v>
      </c>
      <c r="F557" s="150">
        <v>0</v>
      </c>
      <c r="G557" s="150">
        <v>0</v>
      </c>
      <c r="H557" s="151">
        <v>0</v>
      </c>
    </row>
    <row r="558" spans="1:8" ht="18" hidden="1" customHeight="1" outlineLevel="1">
      <c r="A558" s="3" t="s">
        <v>220</v>
      </c>
      <c r="B558" s="148"/>
      <c r="C558" s="149">
        <v>0</v>
      </c>
      <c r="D558" s="149">
        <v>0</v>
      </c>
      <c r="E558" s="149">
        <v>0</v>
      </c>
      <c r="F558" s="150">
        <v>0</v>
      </c>
      <c r="G558" s="150">
        <v>0</v>
      </c>
      <c r="H558" s="151">
        <v>0</v>
      </c>
    </row>
    <row r="559" spans="1:8" ht="18" customHeight="1" collapsed="1">
      <c r="A559" s="3"/>
      <c r="B559" s="148" t="s">
        <v>372</v>
      </c>
      <c r="C559" s="152">
        <f t="shared" ref="C559:H559" si="21">SUM(C535:C558)</f>
        <v>8</v>
      </c>
      <c r="D559" s="152">
        <f t="shared" si="21"/>
        <v>1</v>
      </c>
      <c r="E559" s="152">
        <f t="shared" si="21"/>
        <v>6</v>
      </c>
      <c r="F559" s="153">
        <f t="shared" si="21"/>
        <v>0</v>
      </c>
      <c r="G559" s="153">
        <f t="shared" si="21"/>
        <v>38.5</v>
      </c>
      <c r="H559" s="154">
        <f t="shared" si="21"/>
        <v>0</v>
      </c>
    </row>
    <row r="560" spans="1:8" ht="18" hidden="1" customHeight="1" outlineLevel="1">
      <c r="A560" s="3" t="s">
        <v>280</v>
      </c>
      <c r="B560" s="148"/>
      <c r="C560" s="149">
        <v>0</v>
      </c>
      <c r="D560" s="149">
        <v>0</v>
      </c>
      <c r="E560" s="149">
        <v>0</v>
      </c>
      <c r="F560" s="150">
        <v>0</v>
      </c>
      <c r="G560" s="150">
        <v>0</v>
      </c>
      <c r="H560" s="151">
        <v>0</v>
      </c>
    </row>
    <row r="561" spans="1:8" ht="18" hidden="1" customHeight="1" outlineLevel="1">
      <c r="A561" s="3" t="s">
        <v>203</v>
      </c>
      <c r="B561" s="148"/>
      <c r="C561" s="149">
        <v>0</v>
      </c>
      <c r="D561" s="149">
        <v>0</v>
      </c>
      <c r="E561" s="149">
        <v>0</v>
      </c>
      <c r="F561" s="150">
        <v>0</v>
      </c>
      <c r="G561" s="150">
        <v>0</v>
      </c>
      <c r="H561" s="151">
        <v>0</v>
      </c>
    </row>
    <row r="562" spans="1:8" ht="18" hidden="1" customHeight="1" outlineLevel="1">
      <c r="A562" s="3" t="s">
        <v>204</v>
      </c>
      <c r="B562" s="148"/>
      <c r="C562" s="149">
        <v>0</v>
      </c>
      <c r="D562" s="149">
        <v>0</v>
      </c>
      <c r="E562" s="149">
        <v>0</v>
      </c>
      <c r="F562" s="150">
        <v>0</v>
      </c>
      <c r="G562" s="150">
        <v>0</v>
      </c>
      <c r="H562" s="151">
        <v>0</v>
      </c>
    </row>
    <row r="563" spans="1:8" ht="18" hidden="1" customHeight="1" outlineLevel="1">
      <c r="A563" s="3" t="s">
        <v>267</v>
      </c>
      <c r="B563" s="148"/>
      <c r="C563" s="149">
        <v>0</v>
      </c>
      <c r="D563" s="149">
        <v>0</v>
      </c>
      <c r="E563" s="149">
        <v>0</v>
      </c>
      <c r="F563" s="150">
        <v>0</v>
      </c>
      <c r="G563" s="150">
        <v>0</v>
      </c>
      <c r="H563" s="151">
        <v>0</v>
      </c>
    </row>
    <row r="564" spans="1:8" ht="18" hidden="1" customHeight="1" outlineLevel="1">
      <c r="A564" s="3" t="s">
        <v>274</v>
      </c>
      <c r="B564" s="148"/>
      <c r="C564" s="149">
        <v>0</v>
      </c>
      <c r="D564" s="149">
        <v>0</v>
      </c>
      <c r="E564" s="149">
        <v>0</v>
      </c>
      <c r="F564" s="150">
        <v>0</v>
      </c>
      <c r="G564" s="150">
        <v>0</v>
      </c>
      <c r="H564" s="151">
        <v>0</v>
      </c>
    </row>
    <row r="565" spans="1:8" ht="18" hidden="1" customHeight="1" outlineLevel="1">
      <c r="A565" s="3" t="s">
        <v>275</v>
      </c>
      <c r="B565" s="148"/>
      <c r="C565" s="149">
        <v>0</v>
      </c>
      <c r="D565" s="149">
        <v>0</v>
      </c>
      <c r="E565" s="149">
        <v>0</v>
      </c>
      <c r="F565" s="150">
        <v>0</v>
      </c>
      <c r="G565" s="150">
        <v>0</v>
      </c>
      <c r="H565" s="151">
        <v>0</v>
      </c>
    </row>
    <row r="566" spans="1:8" ht="18" hidden="1" customHeight="1" outlineLevel="1">
      <c r="A566" s="3" t="s">
        <v>205</v>
      </c>
      <c r="B566" s="148"/>
      <c r="C566" s="149">
        <v>0</v>
      </c>
      <c r="D566" s="149">
        <v>0</v>
      </c>
      <c r="E566" s="149">
        <v>0</v>
      </c>
      <c r="F566" s="150">
        <v>0</v>
      </c>
      <c r="G566" s="150">
        <v>0</v>
      </c>
      <c r="H566" s="151">
        <v>0</v>
      </c>
    </row>
    <row r="567" spans="1:8" ht="18" hidden="1" customHeight="1" outlineLevel="1">
      <c r="A567" s="3" t="s">
        <v>206</v>
      </c>
      <c r="B567" s="148"/>
      <c r="C567" s="149">
        <v>0</v>
      </c>
      <c r="D567" s="149">
        <v>0</v>
      </c>
      <c r="E567" s="149">
        <v>0</v>
      </c>
      <c r="F567" s="150">
        <v>0</v>
      </c>
      <c r="G567" s="150">
        <v>0</v>
      </c>
      <c r="H567" s="151">
        <v>0</v>
      </c>
    </row>
    <row r="568" spans="1:8" ht="18" hidden="1" customHeight="1" outlineLevel="1">
      <c r="A568" s="3" t="s">
        <v>268</v>
      </c>
      <c r="B568" s="148"/>
      <c r="C568" s="149">
        <v>0</v>
      </c>
      <c r="D568" s="149">
        <v>0</v>
      </c>
      <c r="E568" s="149">
        <v>0</v>
      </c>
      <c r="F568" s="150">
        <v>0</v>
      </c>
      <c r="G568" s="150">
        <v>0</v>
      </c>
      <c r="H568" s="151">
        <v>0</v>
      </c>
    </row>
    <row r="569" spans="1:8" ht="18" hidden="1" customHeight="1" outlineLevel="1">
      <c r="A569" s="3" t="s">
        <v>207</v>
      </c>
      <c r="B569" s="148"/>
      <c r="C569" s="149">
        <v>0</v>
      </c>
      <c r="D569" s="149">
        <v>1</v>
      </c>
      <c r="E569" s="149">
        <v>0</v>
      </c>
      <c r="F569" s="150">
        <v>97300</v>
      </c>
      <c r="G569" s="150">
        <v>6800</v>
      </c>
      <c r="H569" s="151">
        <v>0</v>
      </c>
    </row>
    <row r="570" spans="1:8" ht="19.5" hidden="1" customHeight="1" outlineLevel="1">
      <c r="A570" s="3" t="s">
        <v>270</v>
      </c>
      <c r="B570" s="148"/>
      <c r="C570" s="149">
        <v>0</v>
      </c>
      <c r="D570" s="149">
        <v>0</v>
      </c>
      <c r="E570" s="149">
        <v>0</v>
      </c>
      <c r="F570" s="150">
        <v>0</v>
      </c>
      <c r="G570" s="150">
        <v>0</v>
      </c>
      <c r="H570" s="151">
        <v>0</v>
      </c>
    </row>
    <row r="571" spans="1:8" ht="25.5" hidden="1" customHeight="1" outlineLevel="1">
      <c r="A571" s="3" t="s">
        <v>208</v>
      </c>
      <c r="B571" s="148"/>
      <c r="C571" s="149">
        <v>0</v>
      </c>
      <c r="D571" s="149">
        <v>0</v>
      </c>
      <c r="E571" s="149">
        <v>0</v>
      </c>
      <c r="F571" s="150">
        <v>0</v>
      </c>
      <c r="G571" s="150">
        <v>0</v>
      </c>
      <c r="H571" s="151">
        <v>0</v>
      </c>
    </row>
    <row r="572" spans="1:8" ht="20.25" hidden="1" customHeight="1" outlineLevel="1">
      <c r="A572" s="3" t="s">
        <v>209</v>
      </c>
      <c r="B572" s="148"/>
      <c r="C572" s="149">
        <v>0</v>
      </c>
      <c r="D572" s="149">
        <v>0</v>
      </c>
      <c r="E572" s="149">
        <v>0</v>
      </c>
      <c r="F572" s="150">
        <v>0</v>
      </c>
      <c r="G572" s="150">
        <v>0</v>
      </c>
      <c r="H572" s="151">
        <v>0</v>
      </c>
    </row>
    <row r="573" spans="1:8" ht="18" hidden="1" customHeight="1" outlineLevel="1">
      <c r="A573" s="3" t="s">
        <v>454</v>
      </c>
      <c r="B573" s="148"/>
      <c r="C573" s="149">
        <v>0</v>
      </c>
      <c r="D573" s="149">
        <v>0</v>
      </c>
      <c r="E573" s="149">
        <v>0</v>
      </c>
      <c r="F573" s="150">
        <v>0</v>
      </c>
      <c r="G573" s="150">
        <v>0</v>
      </c>
      <c r="H573" s="151">
        <v>0</v>
      </c>
    </row>
    <row r="574" spans="1:8" ht="18" hidden="1" customHeight="1" outlineLevel="1">
      <c r="A574" s="3" t="s">
        <v>211</v>
      </c>
      <c r="B574" s="148"/>
      <c r="C574" s="149">
        <v>0</v>
      </c>
      <c r="D574" s="149">
        <v>0</v>
      </c>
      <c r="E574" s="149">
        <v>0</v>
      </c>
      <c r="F574" s="150">
        <v>0</v>
      </c>
      <c r="G574" s="150">
        <v>0</v>
      </c>
      <c r="H574" s="151">
        <v>0</v>
      </c>
    </row>
    <row r="575" spans="1:8" ht="18" hidden="1" customHeight="1" outlineLevel="1">
      <c r="A575" s="3" t="s">
        <v>212</v>
      </c>
      <c r="B575" s="148"/>
      <c r="C575" s="149">
        <v>0</v>
      </c>
      <c r="D575" s="149">
        <v>0</v>
      </c>
      <c r="E575" s="149">
        <v>0</v>
      </c>
      <c r="F575" s="150">
        <v>0</v>
      </c>
      <c r="G575" s="150">
        <v>0</v>
      </c>
      <c r="H575" s="151">
        <v>0</v>
      </c>
    </row>
    <row r="576" spans="1:8" ht="18" hidden="1" customHeight="1" outlineLevel="1">
      <c r="A576" s="3" t="s">
        <v>213</v>
      </c>
      <c r="B576" s="148"/>
      <c r="C576" s="149">
        <v>0</v>
      </c>
      <c r="D576" s="149">
        <v>0</v>
      </c>
      <c r="E576" s="149">
        <v>0</v>
      </c>
      <c r="F576" s="150">
        <v>0</v>
      </c>
      <c r="G576" s="150">
        <v>0</v>
      </c>
      <c r="H576" s="151">
        <v>0</v>
      </c>
    </row>
    <row r="577" spans="1:8" ht="18" hidden="1" customHeight="1" outlineLevel="1">
      <c r="A577" s="3" t="s">
        <v>214</v>
      </c>
      <c r="B577" s="148"/>
      <c r="C577" s="149">
        <v>0</v>
      </c>
      <c r="D577" s="149">
        <v>0</v>
      </c>
      <c r="E577" s="149">
        <v>0</v>
      </c>
      <c r="F577" s="150">
        <v>0</v>
      </c>
      <c r="G577" s="150">
        <v>0</v>
      </c>
      <c r="H577" s="151">
        <v>0</v>
      </c>
    </row>
    <row r="578" spans="1:8" ht="18" hidden="1" customHeight="1" outlineLevel="1">
      <c r="A578" s="3" t="s">
        <v>269</v>
      </c>
      <c r="B578" s="148"/>
      <c r="C578" s="149">
        <v>0</v>
      </c>
      <c r="D578" s="149">
        <v>0</v>
      </c>
      <c r="E578" s="149">
        <v>0</v>
      </c>
      <c r="F578" s="150">
        <v>0</v>
      </c>
      <c r="G578" s="150">
        <v>0</v>
      </c>
      <c r="H578" s="151">
        <v>0</v>
      </c>
    </row>
    <row r="579" spans="1:8" ht="18" hidden="1" customHeight="1" outlineLevel="1">
      <c r="A579" s="3" t="s">
        <v>455</v>
      </c>
      <c r="B579" s="148"/>
      <c r="C579" s="149">
        <v>0</v>
      </c>
      <c r="D579" s="149">
        <v>0</v>
      </c>
      <c r="E579" s="149">
        <v>0</v>
      </c>
      <c r="F579" s="150">
        <v>0</v>
      </c>
      <c r="G579" s="150">
        <v>0</v>
      </c>
      <c r="H579" s="151">
        <v>0</v>
      </c>
    </row>
    <row r="580" spans="1:8" ht="18" hidden="1" customHeight="1" outlineLevel="1">
      <c r="A580" s="3" t="s">
        <v>217</v>
      </c>
      <c r="B580" s="148"/>
      <c r="C580" s="149">
        <v>0</v>
      </c>
      <c r="D580" s="149">
        <v>0</v>
      </c>
      <c r="E580" s="149">
        <v>0</v>
      </c>
      <c r="F580" s="150">
        <v>0</v>
      </c>
      <c r="G580" s="150">
        <v>0</v>
      </c>
      <c r="H580" s="151">
        <v>0</v>
      </c>
    </row>
    <row r="581" spans="1:8" ht="18" hidden="1" customHeight="1" outlineLevel="1">
      <c r="A581" s="3" t="s">
        <v>218</v>
      </c>
      <c r="B581" s="148"/>
      <c r="C581" s="149">
        <v>0</v>
      </c>
      <c r="D581" s="149">
        <v>0</v>
      </c>
      <c r="E581" s="149">
        <v>0</v>
      </c>
      <c r="F581" s="150">
        <v>0</v>
      </c>
      <c r="G581" s="150">
        <v>0</v>
      </c>
      <c r="H581" s="151">
        <v>0</v>
      </c>
    </row>
    <row r="582" spans="1:8" ht="18" hidden="1" customHeight="1" outlineLevel="1">
      <c r="A582" s="3" t="s">
        <v>219</v>
      </c>
      <c r="B582" s="148"/>
      <c r="C582" s="149">
        <v>0</v>
      </c>
      <c r="D582" s="149">
        <v>0</v>
      </c>
      <c r="E582" s="149">
        <v>0</v>
      </c>
      <c r="F582" s="150">
        <v>0</v>
      </c>
      <c r="G582" s="150">
        <v>0</v>
      </c>
      <c r="H582" s="151">
        <v>0</v>
      </c>
    </row>
    <row r="583" spans="1:8" ht="18" hidden="1" customHeight="1" outlineLevel="1">
      <c r="A583" s="3" t="s">
        <v>220</v>
      </c>
      <c r="B583" s="148"/>
      <c r="C583" s="149">
        <v>0</v>
      </c>
      <c r="D583" s="149">
        <v>0</v>
      </c>
      <c r="E583" s="149">
        <v>0</v>
      </c>
      <c r="F583" s="150">
        <v>0</v>
      </c>
      <c r="G583" s="150">
        <v>0</v>
      </c>
      <c r="H583" s="151">
        <v>0</v>
      </c>
    </row>
    <row r="584" spans="1:8" ht="18" customHeight="1" collapsed="1">
      <c r="A584" s="3"/>
      <c r="B584" s="148" t="s">
        <v>373</v>
      </c>
      <c r="C584" s="152">
        <f t="shared" ref="C584:H584" si="22">SUM(C560:C583)</f>
        <v>0</v>
      </c>
      <c r="D584" s="152">
        <f t="shared" si="22"/>
        <v>1</v>
      </c>
      <c r="E584" s="152">
        <f t="shared" si="22"/>
        <v>0</v>
      </c>
      <c r="F584" s="153">
        <f t="shared" si="22"/>
        <v>97300</v>
      </c>
      <c r="G584" s="153">
        <f t="shared" si="22"/>
        <v>6800</v>
      </c>
      <c r="H584" s="154">
        <f t="shared" si="22"/>
        <v>0</v>
      </c>
    </row>
    <row r="585" spans="1:8" ht="18" hidden="1" customHeight="1" outlineLevel="1">
      <c r="A585" s="3" t="s">
        <v>280</v>
      </c>
      <c r="B585" s="148"/>
      <c r="C585" s="152">
        <v>0</v>
      </c>
      <c r="D585" s="152">
        <v>0</v>
      </c>
      <c r="E585" s="152">
        <v>0</v>
      </c>
      <c r="F585" s="153">
        <v>0</v>
      </c>
      <c r="G585" s="153">
        <v>0</v>
      </c>
      <c r="H585" s="154">
        <v>0</v>
      </c>
    </row>
    <row r="586" spans="1:8" ht="18" hidden="1" customHeight="1" outlineLevel="1">
      <c r="A586" s="3" t="s">
        <v>203</v>
      </c>
      <c r="B586" s="148"/>
      <c r="C586" s="152">
        <v>0</v>
      </c>
      <c r="D586" s="152">
        <v>0</v>
      </c>
      <c r="E586" s="152">
        <v>0</v>
      </c>
      <c r="F586" s="153">
        <v>0</v>
      </c>
      <c r="G586" s="153">
        <v>0</v>
      </c>
      <c r="H586" s="154">
        <v>0</v>
      </c>
    </row>
    <row r="587" spans="1:8" ht="18" hidden="1" customHeight="1" outlineLevel="1">
      <c r="A587" s="3" t="s">
        <v>204</v>
      </c>
      <c r="B587" s="148"/>
      <c r="C587" s="152">
        <v>0</v>
      </c>
      <c r="D587" s="152">
        <v>0</v>
      </c>
      <c r="E587" s="152">
        <v>0</v>
      </c>
      <c r="F587" s="153">
        <v>0</v>
      </c>
      <c r="G587" s="153">
        <v>0</v>
      </c>
      <c r="H587" s="154">
        <v>0</v>
      </c>
    </row>
    <row r="588" spans="1:8" ht="18" hidden="1" customHeight="1" outlineLevel="1">
      <c r="A588" s="3" t="s">
        <v>267</v>
      </c>
      <c r="B588" s="148"/>
      <c r="C588" s="152">
        <v>0</v>
      </c>
      <c r="D588" s="152">
        <v>0</v>
      </c>
      <c r="E588" s="152">
        <v>0</v>
      </c>
      <c r="F588" s="153">
        <v>0</v>
      </c>
      <c r="G588" s="153">
        <v>0</v>
      </c>
      <c r="H588" s="154">
        <v>0</v>
      </c>
    </row>
    <row r="589" spans="1:8" ht="18" hidden="1" customHeight="1" outlineLevel="1">
      <c r="A589" s="3" t="s">
        <v>274</v>
      </c>
      <c r="B589" s="148"/>
      <c r="C589" s="152">
        <v>0</v>
      </c>
      <c r="D589" s="152">
        <v>0</v>
      </c>
      <c r="E589" s="152">
        <v>0</v>
      </c>
      <c r="F589" s="153">
        <v>0</v>
      </c>
      <c r="G589" s="153">
        <v>0</v>
      </c>
      <c r="H589" s="154">
        <v>0</v>
      </c>
    </row>
    <row r="590" spans="1:8" ht="18" hidden="1" customHeight="1" outlineLevel="1">
      <c r="A590" s="3" t="s">
        <v>275</v>
      </c>
      <c r="B590" s="148"/>
      <c r="C590" s="152">
        <v>0</v>
      </c>
      <c r="D590" s="152">
        <v>0</v>
      </c>
      <c r="E590" s="152">
        <v>0</v>
      </c>
      <c r="F590" s="153">
        <v>0</v>
      </c>
      <c r="G590" s="153">
        <v>0</v>
      </c>
      <c r="H590" s="154">
        <v>0</v>
      </c>
    </row>
    <row r="591" spans="1:8" ht="18" hidden="1" customHeight="1" outlineLevel="1">
      <c r="A591" s="3" t="s">
        <v>205</v>
      </c>
      <c r="B591" s="148"/>
      <c r="C591" s="152">
        <v>0</v>
      </c>
      <c r="D591" s="152">
        <v>0</v>
      </c>
      <c r="E591" s="152">
        <v>0</v>
      </c>
      <c r="F591" s="153">
        <v>0</v>
      </c>
      <c r="G591" s="153">
        <v>0</v>
      </c>
      <c r="H591" s="154">
        <v>0</v>
      </c>
    </row>
    <row r="592" spans="1:8" ht="18" hidden="1" customHeight="1" outlineLevel="1">
      <c r="A592" s="3" t="s">
        <v>206</v>
      </c>
      <c r="B592" s="148"/>
      <c r="C592" s="152">
        <v>0</v>
      </c>
      <c r="D592" s="152">
        <v>0</v>
      </c>
      <c r="E592" s="152">
        <v>0</v>
      </c>
      <c r="F592" s="153">
        <v>0</v>
      </c>
      <c r="G592" s="153">
        <v>0</v>
      </c>
      <c r="H592" s="154">
        <v>0</v>
      </c>
    </row>
    <row r="593" spans="1:8" ht="18" hidden="1" customHeight="1" outlineLevel="1">
      <c r="A593" s="3" t="s">
        <v>268</v>
      </c>
      <c r="B593" s="148"/>
      <c r="C593" s="152">
        <v>0</v>
      </c>
      <c r="D593" s="152">
        <v>0</v>
      </c>
      <c r="E593" s="152">
        <v>0</v>
      </c>
      <c r="F593" s="153">
        <v>0</v>
      </c>
      <c r="G593" s="153">
        <v>0</v>
      </c>
      <c r="H593" s="154">
        <v>0</v>
      </c>
    </row>
    <row r="594" spans="1:8" ht="18" hidden="1" customHeight="1" outlineLevel="1">
      <c r="A594" s="3" t="s">
        <v>207</v>
      </c>
      <c r="B594" s="148"/>
      <c r="C594" s="152">
        <v>0</v>
      </c>
      <c r="D594" s="152">
        <v>0</v>
      </c>
      <c r="E594" s="152">
        <v>0</v>
      </c>
      <c r="F594" s="153">
        <v>0</v>
      </c>
      <c r="G594" s="153">
        <v>0</v>
      </c>
      <c r="H594" s="154">
        <v>0</v>
      </c>
    </row>
    <row r="595" spans="1:8" ht="18" hidden="1" customHeight="1" outlineLevel="1">
      <c r="A595" s="3" t="s">
        <v>270</v>
      </c>
      <c r="B595" s="148"/>
      <c r="C595" s="152">
        <v>0</v>
      </c>
      <c r="D595" s="152">
        <v>0</v>
      </c>
      <c r="E595" s="152">
        <v>0</v>
      </c>
      <c r="F595" s="153">
        <v>0</v>
      </c>
      <c r="G595" s="153">
        <v>0</v>
      </c>
      <c r="H595" s="154">
        <v>0</v>
      </c>
    </row>
    <row r="596" spans="1:8" ht="18" hidden="1" customHeight="1" outlineLevel="1">
      <c r="A596" s="3" t="s">
        <v>208</v>
      </c>
      <c r="B596" s="148"/>
      <c r="C596" s="152">
        <v>0</v>
      </c>
      <c r="D596" s="152">
        <v>0</v>
      </c>
      <c r="E596" s="152">
        <v>0</v>
      </c>
      <c r="F596" s="153">
        <v>0</v>
      </c>
      <c r="G596" s="153">
        <v>0</v>
      </c>
      <c r="H596" s="154">
        <v>0</v>
      </c>
    </row>
    <row r="597" spans="1:8" ht="18" hidden="1" customHeight="1" outlineLevel="1">
      <c r="A597" s="3" t="s">
        <v>209</v>
      </c>
      <c r="B597" s="148"/>
      <c r="C597" s="152">
        <v>0</v>
      </c>
      <c r="D597" s="152">
        <v>0</v>
      </c>
      <c r="E597" s="152">
        <v>0</v>
      </c>
      <c r="F597" s="153">
        <v>0</v>
      </c>
      <c r="G597" s="153">
        <v>0</v>
      </c>
      <c r="H597" s="154">
        <v>0</v>
      </c>
    </row>
    <row r="598" spans="1:8" ht="18" hidden="1" customHeight="1" outlineLevel="1">
      <c r="A598" s="3" t="s">
        <v>454</v>
      </c>
      <c r="B598" s="148"/>
      <c r="C598" s="152">
        <v>0</v>
      </c>
      <c r="D598" s="152">
        <v>0</v>
      </c>
      <c r="E598" s="152">
        <v>0</v>
      </c>
      <c r="F598" s="153">
        <v>0</v>
      </c>
      <c r="G598" s="153">
        <v>0</v>
      </c>
      <c r="H598" s="154">
        <v>0</v>
      </c>
    </row>
    <row r="599" spans="1:8" ht="18" hidden="1" customHeight="1" outlineLevel="1">
      <c r="A599" s="3" t="s">
        <v>211</v>
      </c>
      <c r="B599" s="148"/>
      <c r="C599" s="152">
        <v>0</v>
      </c>
      <c r="D599" s="152">
        <v>0</v>
      </c>
      <c r="E599" s="152">
        <v>0</v>
      </c>
      <c r="F599" s="153">
        <v>0</v>
      </c>
      <c r="G599" s="153">
        <v>0</v>
      </c>
      <c r="H599" s="154">
        <v>0</v>
      </c>
    </row>
    <row r="600" spans="1:8" ht="18" hidden="1" customHeight="1" outlineLevel="1">
      <c r="A600" s="3" t="s">
        <v>212</v>
      </c>
      <c r="B600" s="148"/>
      <c r="C600" s="152">
        <v>0</v>
      </c>
      <c r="D600" s="152">
        <v>0</v>
      </c>
      <c r="E600" s="152">
        <v>0</v>
      </c>
      <c r="F600" s="153">
        <v>0</v>
      </c>
      <c r="G600" s="153">
        <v>0</v>
      </c>
      <c r="H600" s="154">
        <v>0</v>
      </c>
    </row>
    <row r="601" spans="1:8" ht="18" hidden="1" customHeight="1" outlineLevel="1">
      <c r="A601" s="3" t="s">
        <v>213</v>
      </c>
      <c r="B601" s="148"/>
      <c r="C601" s="152">
        <v>0</v>
      </c>
      <c r="D601" s="152">
        <v>0</v>
      </c>
      <c r="E601" s="152">
        <v>0</v>
      </c>
      <c r="F601" s="153">
        <v>0</v>
      </c>
      <c r="G601" s="153">
        <v>0</v>
      </c>
      <c r="H601" s="154">
        <v>0</v>
      </c>
    </row>
    <row r="602" spans="1:8" ht="18" hidden="1" customHeight="1" outlineLevel="1">
      <c r="A602" s="3" t="s">
        <v>214</v>
      </c>
      <c r="B602" s="148"/>
      <c r="C602" s="152">
        <v>0</v>
      </c>
      <c r="D602" s="152">
        <v>0</v>
      </c>
      <c r="E602" s="152">
        <v>0</v>
      </c>
      <c r="F602" s="153">
        <v>0</v>
      </c>
      <c r="G602" s="153">
        <v>0</v>
      </c>
      <c r="H602" s="154">
        <v>0</v>
      </c>
    </row>
    <row r="603" spans="1:8" ht="18" hidden="1" customHeight="1" outlineLevel="1">
      <c r="A603" s="3" t="s">
        <v>269</v>
      </c>
      <c r="B603" s="148"/>
      <c r="C603" s="152">
        <v>0</v>
      </c>
      <c r="D603" s="152">
        <v>0</v>
      </c>
      <c r="E603" s="152">
        <v>0</v>
      </c>
      <c r="F603" s="153">
        <v>0</v>
      </c>
      <c r="G603" s="153">
        <v>0</v>
      </c>
      <c r="H603" s="154">
        <v>0</v>
      </c>
    </row>
    <row r="604" spans="1:8" ht="18" hidden="1" customHeight="1" outlineLevel="1">
      <c r="A604" s="3" t="s">
        <v>455</v>
      </c>
      <c r="B604" s="148"/>
      <c r="C604" s="152">
        <v>0</v>
      </c>
      <c r="D604" s="152">
        <v>0</v>
      </c>
      <c r="E604" s="152">
        <v>0</v>
      </c>
      <c r="F604" s="153">
        <v>0</v>
      </c>
      <c r="G604" s="153">
        <v>0</v>
      </c>
      <c r="H604" s="154">
        <v>0</v>
      </c>
    </row>
    <row r="605" spans="1:8" ht="18" hidden="1" customHeight="1" outlineLevel="1">
      <c r="A605" s="3" t="s">
        <v>217</v>
      </c>
      <c r="B605" s="148"/>
      <c r="C605" s="152">
        <v>0</v>
      </c>
      <c r="D605" s="152">
        <v>0</v>
      </c>
      <c r="E605" s="152">
        <v>0</v>
      </c>
      <c r="F605" s="153">
        <v>0</v>
      </c>
      <c r="G605" s="153">
        <v>0</v>
      </c>
      <c r="H605" s="154">
        <v>0</v>
      </c>
    </row>
    <row r="606" spans="1:8" ht="18" hidden="1" customHeight="1" outlineLevel="1">
      <c r="A606" s="3" t="s">
        <v>218</v>
      </c>
      <c r="B606" s="148"/>
      <c r="C606" s="152">
        <v>0</v>
      </c>
      <c r="D606" s="152">
        <v>0</v>
      </c>
      <c r="E606" s="152">
        <v>0</v>
      </c>
      <c r="F606" s="153">
        <v>0</v>
      </c>
      <c r="G606" s="153">
        <v>0</v>
      </c>
      <c r="H606" s="154">
        <v>0</v>
      </c>
    </row>
    <row r="607" spans="1:8" ht="18" hidden="1" customHeight="1" outlineLevel="1">
      <c r="A607" s="3" t="s">
        <v>219</v>
      </c>
      <c r="B607" s="148"/>
      <c r="C607" s="152">
        <v>0</v>
      </c>
      <c r="D607" s="152">
        <v>0</v>
      </c>
      <c r="E607" s="152">
        <v>0</v>
      </c>
      <c r="F607" s="153">
        <v>0</v>
      </c>
      <c r="G607" s="153">
        <v>0</v>
      </c>
      <c r="H607" s="154">
        <v>0</v>
      </c>
    </row>
    <row r="608" spans="1:8" ht="18" hidden="1" customHeight="1" outlineLevel="1">
      <c r="A608" s="3" t="s">
        <v>220</v>
      </c>
      <c r="B608" s="148"/>
      <c r="C608" s="152">
        <v>0</v>
      </c>
      <c r="D608" s="152">
        <v>0</v>
      </c>
      <c r="E608" s="152">
        <v>0</v>
      </c>
      <c r="F608" s="153">
        <v>0</v>
      </c>
      <c r="G608" s="153">
        <v>0</v>
      </c>
      <c r="H608" s="154">
        <v>0</v>
      </c>
    </row>
    <row r="609" spans="1:8" ht="18" customHeight="1" collapsed="1">
      <c r="A609" s="3"/>
      <c r="B609" s="148" t="s">
        <v>456</v>
      </c>
      <c r="C609" s="152">
        <f t="shared" ref="C609:H609" si="23">SUM(C585:C608)</f>
        <v>0</v>
      </c>
      <c r="D609" s="152">
        <f t="shared" si="23"/>
        <v>0</v>
      </c>
      <c r="E609" s="152">
        <f t="shared" si="23"/>
        <v>0</v>
      </c>
      <c r="F609" s="153">
        <f t="shared" si="23"/>
        <v>0</v>
      </c>
      <c r="G609" s="153">
        <f t="shared" si="23"/>
        <v>0</v>
      </c>
      <c r="H609" s="154">
        <f t="shared" si="23"/>
        <v>0</v>
      </c>
    </row>
    <row r="610" spans="1:8" ht="18" hidden="1" customHeight="1" outlineLevel="1">
      <c r="A610" s="3" t="s">
        <v>280</v>
      </c>
      <c r="B610" s="148"/>
      <c r="C610" s="149">
        <v>0</v>
      </c>
      <c r="D610" s="149">
        <v>0</v>
      </c>
      <c r="E610" s="149">
        <v>0</v>
      </c>
      <c r="F610" s="150">
        <v>0</v>
      </c>
      <c r="G610" s="150">
        <v>0</v>
      </c>
      <c r="H610" s="151">
        <v>0</v>
      </c>
    </row>
    <row r="611" spans="1:8" ht="18" hidden="1" customHeight="1" outlineLevel="1">
      <c r="A611" s="3" t="s">
        <v>203</v>
      </c>
      <c r="B611" s="148"/>
      <c r="C611" s="149">
        <v>0</v>
      </c>
      <c r="D611" s="149">
        <v>0</v>
      </c>
      <c r="E611" s="149">
        <v>0</v>
      </c>
      <c r="F611" s="150">
        <v>0</v>
      </c>
      <c r="G611" s="150">
        <v>0</v>
      </c>
      <c r="H611" s="151">
        <v>0</v>
      </c>
    </row>
    <row r="612" spans="1:8" ht="18" hidden="1" customHeight="1" outlineLevel="1">
      <c r="A612" s="3" t="s">
        <v>204</v>
      </c>
      <c r="B612" s="148"/>
      <c r="C612" s="149">
        <v>0</v>
      </c>
      <c r="D612" s="149">
        <v>0</v>
      </c>
      <c r="E612" s="149">
        <v>0</v>
      </c>
      <c r="F612" s="150">
        <v>0</v>
      </c>
      <c r="G612" s="150">
        <v>0</v>
      </c>
      <c r="H612" s="151">
        <v>0</v>
      </c>
    </row>
    <row r="613" spans="1:8" ht="18" hidden="1" customHeight="1" outlineLevel="1">
      <c r="A613" s="3" t="s">
        <v>267</v>
      </c>
      <c r="B613" s="148"/>
      <c r="C613" s="149">
        <v>0</v>
      </c>
      <c r="D613" s="149">
        <v>0</v>
      </c>
      <c r="E613" s="149">
        <v>0</v>
      </c>
      <c r="F613" s="150">
        <v>0</v>
      </c>
      <c r="G613" s="150">
        <v>0</v>
      </c>
      <c r="H613" s="151">
        <v>0</v>
      </c>
    </row>
    <row r="614" spans="1:8" ht="18" hidden="1" customHeight="1" outlineLevel="1">
      <c r="A614" s="3" t="s">
        <v>274</v>
      </c>
      <c r="B614" s="148"/>
      <c r="C614" s="149">
        <v>0</v>
      </c>
      <c r="D614" s="149">
        <v>0</v>
      </c>
      <c r="E614" s="149">
        <v>0</v>
      </c>
      <c r="F614" s="150">
        <v>0</v>
      </c>
      <c r="G614" s="150">
        <v>0</v>
      </c>
      <c r="H614" s="151">
        <v>0</v>
      </c>
    </row>
    <row r="615" spans="1:8" ht="18" hidden="1" customHeight="1" outlineLevel="1">
      <c r="A615" s="3" t="s">
        <v>275</v>
      </c>
      <c r="B615" s="148"/>
      <c r="C615" s="149">
        <v>0</v>
      </c>
      <c r="D615" s="149">
        <v>0</v>
      </c>
      <c r="E615" s="149">
        <v>0</v>
      </c>
      <c r="F615" s="150">
        <v>0</v>
      </c>
      <c r="G615" s="150">
        <v>0</v>
      </c>
      <c r="H615" s="151">
        <v>0</v>
      </c>
    </row>
    <row r="616" spans="1:8" ht="18" hidden="1" customHeight="1" outlineLevel="1">
      <c r="A616" s="3" t="s">
        <v>205</v>
      </c>
      <c r="B616" s="148"/>
      <c r="C616" s="149">
        <v>0</v>
      </c>
      <c r="D616" s="149">
        <v>1</v>
      </c>
      <c r="E616" s="149">
        <v>0</v>
      </c>
      <c r="F616" s="150">
        <v>0</v>
      </c>
      <c r="G616" s="150">
        <v>3318.5</v>
      </c>
      <c r="H616" s="151">
        <v>0</v>
      </c>
    </row>
    <row r="617" spans="1:8" ht="18" hidden="1" customHeight="1" outlineLevel="1">
      <c r="A617" s="3" t="s">
        <v>206</v>
      </c>
      <c r="B617" s="148"/>
      <c r="C617" s="149">
        <v>0</v>
      </c>
      <c r="D617" s="149">
        <v>0</v>
      </c>
      <c r="E617" s="149">
        <v>0</v>
      </c>
      <c r="F617" s="150">
        <v>0</v>
      </c>
      <c r="G617" s="150">
        <v>0</v>
      </c>
      <c r="H617" s="151">
        <v>0</v>
      </c>
    </row>
    <row r="618" spans="1:8" ht="18" hidden="1" customHeight="1" outlineLevel="1">
      <c r="A618" s="3" t="s">
        <v>268</v>
      </c>
      <c r="B618" s="148"/>
      <c r="C618" s="149">
        <v>0</v>
      </c>
      <c r="D618" s="149">
        <v>0</v>
      </c>
      <c r="E618" s="149">
        <v>0</v>
      </c>
      <c r="F618" s="150">
        <v>0</v>
      </c>
      <c r="G618" s="150">
        <v>0</v>
      </c>
      <c r="H618" s="151">
        <v>0</v>
      </c>
    </row>
    <row r="619" spans="1:8" ht="18" hidden="1" customHeight="1" outlineLevel="1">
      <c r="A619" s="3" t="s">
        <v>207</v>
      </c>
      <c r="B619" s="148"/>
      <c r="C619" s="149">
        <v>0</v>
      </c>
      <c r="D619" s="149">
        <v>1</v>
      </c>
      <c r="E619" s="149">
        <v>0</v>
      </c>
      <c r="F619" s="150">
        <v>10000</v>
      </c>
      <c r="G619" s="150">
        <v>0</v>
      </c>
      <c r="H619" s="151">
        <v>0</v>
      </c>
    </row>
    <row r="620" spans="1:8" ht="18" hidden="1" customHeight="1" outlineLevel="1">
      <c r="A620" s="3" t="s">
        <v>270</v>
      </c>
      <c r="B620" s="148"/>
      <c r="C620" s="149">
        <v>0</v>
      </c>
      <c r="D620" s="149">
        <v>0</v>
      </c>
      <c r="E620" s="149">
        <v>0</v>
      </c>
      <c r="F620" s="150">
        <v>0</v>
      </c>
      <c r="G620" s="150">
        <v>0</v>
      </c>
      <c r="H620" s="151">
        <v>0</v>
      </c>
    </row>
    <row r="621" spans="1:8" ht="18" hidden="1" customHeight="1" outlineLevel="1">
      <c r="A621" s="3" t="s">
        <v>208</v>
      </c>
      <c r="B621" s="148"/>
      <c r="C621" s="149">
        <v>0</v>
      </c>
      <c r="D621" s="149">
        <v>0</v>
      </c>
      <c r="E621" s="149">
        <v>0</v>
      </c>
      <c r="F621" s="150">
        <v>0</v>
      </c>
      <c r="G621" s="150">
        <v>0</v>
      </c>
      <c r="H621" s="151">
        <v>0</v>
      </c>
    </row>
    <row r="622" spans="1:8" ht="18" hidden="1" customHeight="1" outlineLevel="1">
      <c r="A622" s="3" t="s">
        <v>209</v>
      </c>
      <c r="B622" s="148"/>
      <c r="C622" s="149">
        <v>0</v>
      </c>
      <c r="D622" s="149">
        <v>0</v>
      </c>
      <c r="E622" s="149">
        <v>0</v>
      </c>
      <c r="F622" s="150">
        <v>0</v>
      </c>
      <c r="G622" s="150">
        <v>0</v>
      </c>
      <c r="H622" s="151">
        <v>0</v>
      </c>
    </row>
    <row r="623" spans="1:8" ht="18" hidden="1" customHeight="1" outlineLevel="1">
      <c r="A623" s="3" t="s">
        <v>454</v>
      </c>
      <c r="B623" s="148"/>
      <c r="C623" s="149">
        <v>0</v>
      </c>
      <c r="D623" s="149">
        <v>0</v>
      </c>
      <c r="E623" s="149">
        <v>0</v>
      </c>
      <c r="F623" s="150">
        <v>0</v>
      </c>
      <c r="G623" s="150">
        <v>0</v>
      </c>
      <c r="H623" s="151">
        <v>0</v>
      </c>
    </row>
    <row r="624" spans="1:8" ht="18" hidden="1" customHeight="1" outlineLevel="1">
      <c r="A624" s="3" t="s">
        <v>211</v>
      </c>
      <c r="B624" s="148"/>
      <c r="C624" s="149">
        <v>0</v>
      </c>
      <c r="D624" s="149">
        <v>0</v>
      </c>
      <c r="E624" s="149">
        <v>0</v>
      </c>
      <c r="F624" s="150">
        <v>0</v>
      </c>
      <c r="G624" s="150">
        <v>0</v>
      </c>
      <c r="H624" s="151">
        <v>0</v>
      </c>
    </row>
    <row r="625" spans="1:8" ht="18" hidden="1" customHeight="1" outlineLevel="1">
      <c r="A625" s="3" t="s">
        <v>212</v>
      </c>
      <c r="B625" s="148"/>
      <c r="C625" s="149">
        <v>0</v>
      </c>
      <c r="D625" s="149">
        <v>0</v>
      </c>
      <c r="E625" s="149">
        <v>0</v>
      </c>
      <c r="F625" s="150">
        <v>0</v>
      </c>
      <c r="G625" s="150">
        <v>0</v>
      </c>
      <c r="H625" s="151">
        <v>0</v>
      </c>
    </row>
    <row r="626" spans="1:8" ht="18" hidden="1" customHeight="1" outlineLevel="1">
      <c r="A626" s="3" t="s">
        <v>213</v>
      </c>
      <c r="B626" s="148"/>
      <c r="C626" s="149">
        <v>0</v>
      </c>
      <c r="D626" s="149">
        <v>0</v>
      </c>
      <c r="E626" s="149">
        <v>0</v>
      </c>
      <c r="F626" s="150">
        <v>0</v>
      </c>
      <c r="G626" s="150">
        <v>0</v>
      </c>
      <c r="H626" s="151">
        <v>0</v>
      </c>
    </row>
    <row r="627" spans="1:8" ht="18" hidden="1" customHeight="1" outlineLevel="1">
      <c r="A627" s="3" t="s">
        <v>214</v>
      </c>
      <c r="B627" s="148"/>
      <c r="C627" s="149">
        <v>0</v>
      </c>
      <c r="D627" s="149">
        <v>0</v>
      </c>
      <c r="E627" s="149">
        <v>0</v>
      </c>
      <c r="F627" s="150">
        <v>0</v>
      </c>
      <c r="G627" s="150">
        <v>0</v>
      </c>
      <c r="H627" s="151">
        <v>0</v>
      </c>
    </row>
    <row r="628" spans="1:8" ht="18" hidden="1" customHeight="1" outlineLevel="1">
      <c r="A628" s="3" t="s">
        <v>269</v>
      </c>
      <c r="B628" s="148"/>
      <c r="C628" s="149">
        <v>0</v>
      </c>
      <c r="D628" s="149">
        <v>0</v>
      </c>
      <c r="E628" s="149">
        <v>0</v>
      </c>
      <c r="F628" s="150">
        <v>0</v>
      </c>
      <c r="G628" s="150">
        <v>0</v>
      </c>
      <c r="H628" s="151">
        <v>0</v>
      </c>
    </row>
    <row r="629" spans="1:8" ht="18" hidden="1" customHeight="1" outlineLevel="1">
      <c r="A629" s="3" t="s">
        <v>455</v>
      </c>
      <c r="B629" s="148"/>
      <c r="C629" s="149">
        <v>1</v>
      </c>
      <c r="D629" s="149">
        <v>0</v>
      </c>
      <c r="E629" s="149">
        <v>1</v>
      </c>
      <c r="F629" s="150">
        <v>0</v>
      </c>
      <c r="G629" s="150">
        <v>0</v>
      </c>
      <c r="H629" s="151">
        <v>0</v>
      </c>
    </row>
    <row r="630" spans="1:8" ht="18" hidden="1" customHeight="1" outlineLevel="1">
      <c r="A630" s="3" t="s">
        <v>217</v>
      </c>
      <c r="B630" s="148"/>
      <c r="C630" s="149">
        <v>0</v>
      </c>
      <c r="D630" s="149">
        <v>0</v>
      </c>
      <c r="E630" s="149">
        <v>0</v>
      </c>
      <c r="F630" s="150">
        <v>0</v>
      </c>
      <c r="G630" s="150">
        <v>0</v>
      </c>
      <c r="H630" s="151">
        <v>0</v>
      </c>
    </row>
    <row r="631" spans="1:8" ht="18" hidden="1" customHeight="1" outlineLevel="1">
      <c r="A631" s="3" t="s">
        <v>218</v>
      </c>
      <c r="B631" s="148"/>
      <c r="C631" s="149">
        <v>0</v>
      </c>
      <c r="D631" s="149">
        <v>0</v>
      </c>
      <c r="E631" s="149">
        <v>0</v>
      </c>
      <c r="F631" s="150">
        <v>0</v>
      </c>
      <c r="G631" s="150">
        <v>0</v>
      </c>
      <c r="H631" s="151">
        <v>0</v>
      </c>
    </row>
    <row r="632" spans="1:8" ht="18" hidden="1" customHeight="1" outlineLevel="1">
      <c r="A632" s="3" t="s">
        <v>219</v>
      </c>
      <c r="B632" s="148"/>
      <c r="C632" s="149">
        <v>0</v>
      </c>
      <c r="D632" s="149">
        <v>0</v>
      </c>
      <c r="E632" s="149">
        <v>0</v>
      </c>
      <c r="F632" s="150">
        <v>0</v>
      </c>
      <c r="G632" s="150">
        <v>0</v>
      </c>
      <c r="H632" s="151">
        <v>0</v>
      </c>
    </row>
    <row r="633" spans="1:8" ht="18" hidden="1" customHeight="1" outlineLevel="1">
      <c r="A633" s="3" t="s">
        <v>220</v>
      </c>
      <c r="B633" s="148"/>
      <c r="C633" s="149">
        <v>0</v>
      </c>
      <c r="D633" s="149">
        <v>0</v>
      </c>
      <c r="E633" s="149">
        <v>0</v>
      </c>
      <c r="F633" s="150">
        <v>0</v>
      </c>
      <c r="G633" s="150">
        <v>0</v>
      </c>
      <c r="H633" s="151">
        <v>0</v>
      </c>
    </row>
    <row r="634" spans="1:8" ht="18" customHeight="1" collapsed="1">
      <c r="A634" s="3"/>
      <c r="B634" s="148" t="s">
        <v>374</v>
      </c>
      <c r="C634" s="152">
        <f t="shared" ref="C634:H634" si="24">SUM(C610:C633)</f>
        <v>1</v>
      </c>
      <c r="D634" s="152">
        <f t="shared" si="24"/>
        <v>2</v>
      </c>
      <c r="E634" s="152">
        <f t="shared" si="24"/>
        <v>1</v>
      </c>
      <c r="F634" s="153">
        <f t="shared" si="24"/>
        <v>10000</v>
      </c>
      <c r="G634" s="153">
        <f t="shared" si="24"/>
        <v>3318.5</v>
      </c>
      <c r="H634" s="154">
        <f t="shared" si="24"/>
        <v>0</v>
      </c>
    </row>
    <row r="635" spans="1:8" ht="18" hidden="1" customHeight="1" outlineLevel="1">
      <c r="A635" s="3" t="s">
        <v>280</v>
      </c>
      <c r="B635" s="148"/>
      <c r="C635" s="149">
        <v>0</v>
      </c>
      <c r="D635" s="149">
        <v>0</v>
      </c>
      <c r="E635" s="149">
        <v>0</v>
      </c>
      <c r="F635" s="150">
        <v>0</v>
      </c>
      <c r="G635" s="150">
        <v>0</v>
      </c>
      <c r="H635" s="151">
        <v>0</v>
      </c>
    </row>
    <row r="636" spans="1:8" ht="18" hidden="1" customHeight="1" outlineLevel="1">
      <c r="A636" s="3" t="s">
        <v>203</v>
      </c>
      <c r="B636" s="148"/>
      <c r="C636" s="149">
        <v>0</v>
      </c>
      <c r="D636" s="149">
        <v>0</v>
      </c>
      <c r="E636" s="149">
        <v>0</v>
      </c>
      <c r="F636" s="150">
        <v>0</v>
      </c>
      <c r="G636" s="150">
        <v>-26727.33</v>
      </c>
      <c r="H636" s="151">
        <v>0</v>
      </c>
    </row>
    <row r="637" spans="1:8" ht="18" hidden="1" customHeight="1" outlineLevel="1">
      <c r="A637" s="3" t="s">
        <v>204</v>
      </c>
      <c r="B637" s="148"/>
      <c r="C637" s="149">
        <v>7</v>
      </c>
      <c r="D637" s="149">
        <v>7</v>
      </c>
      <c r="E637" s="149">
        <v>0</v>
      </c>
      <c r="F637" s="150">
        <v>84804</v>
      </c>
      <c r="G637" s="150">
        <v>8899.5300000000007</v>
      </c>
      <c r="H637" s="151">
        <v>0</v>
      </c>
    </row>
    <row r="638" spans="1:8" ht="18" hidden="1" customHeight="1" outlineLevel="1">
      <c r="A638" s="3" t="s">
        <v>267</v>
      </c>
      <c r="B638" s="148"/>
      <c r="C638" s="149">
        <v>0</v>
      </c>
      <c r="D638" s="149">
        <v>0</v>
      </c>
      <c r="E638" s="149">
        <v>0</v>
      </c>
      <c r="F638" s="150">
        <v>0</v>
      </c>
      <c r="G638" s="150">
        <v>0</v>
      </c>
      <c r="H638" s="151">
        <v>0</v>
      </c>
    </row>
    <row r="639" spans="1:8" ht="18" hidden="1" customHeight="1" outlineLevel="1">
      <c r="A639" s="3" t="s">
        <v>274</v>
      </c>
      <c r="B639" s="148"/>
      <c r="C639" s="149">
        <v>0</v>
      </c>
      <c r="D639" s="149">
        <v>0</v>
      </c>
      <c r="E639" s="149">
        <v>0</v>
      </c>
      <c r="F639" s="150">
        <v>0</v>
      </c>
      <c r="G639" s="150">
        <v>0</v>
      </c>
      <c r="H639" s="151">
        <v>0</v>
      </c>
    </row>
    <row r="640" spans="1:8" ht="18" hidden="1" customHeight="1" outlineLevel="1">
      <c r="A640" s="3" t="s">
        <v>275</v>
      </c>
      <c r="B640" s="148"/>
      <c r="C640" s="149">
        <v>0</v>
      </c>
      <c r="D640" s="149">
        <v>0</v>
      </c>
      <c r="E640" s="149">
        <v>0</v>
      </c>
      <c r="F640" s="150">
        <v>0</v>
      </c>
      <c r="G640" s="150">
        <v>0</v>
      </c>
      <c r="H640" s="151">
        <v>0</v>
      </c>
    </row>
    <row r="641" spans="1:8" ht="18" hidden="1" customHeight="1" outlineLevel="1">
      <c r="A641" s="3" t="s">
        <v>205</v>
      </c>
      <c r="B641" s="148"/>
      <c r="C641" s="149">
        <v>0</v>
      </c>
      <c r="D641" s="149">
        <v>2</v>
      </c>
      <c r="E641" s="149">
        <v>0</v>
      </c>
      <c r="F641" s="150">
        <v>0</v>
      </c>
      <c r="G641" s="150">
        <v>21000</v>
      </c>
      <c r="H641" s="151">
        <v>0</v>
      </c>
    </row>
    <row r="642" spans="1:8" ht="18" hidden="1" customHeight="1" outlineLevel="1">
      <c r="A642" s="3" t="s">
        <v>206</v>
      </c>
      <c r="B642" s="148"/>
      <c r="C642" s="149">
        <v>1</v>
      </c>
      <c r="D642" s="149">
        <v>2</v>
      </c>
      <c r="E642" s="149">
        <v>0</v>
      </c>
      <c r="F642" s="150">
        <v>0</v>
      </c>
      <c r="G642" s="150">
        <v>5485.5</v>
      </c>
      <c r="H642" s="151">
        <v>0</v>
      </c>
    </row>
    <row r="643" spans="1:8" ht="18" hidden="1" customHeight="1" outlineLevel="1">
      <c r="A643" s="3" t="s">
        <v>268</v>
      </c>
      <c r="B643" s="148"/>
      <c r="C643" s="149">
        <v>0</v>
      </c>
      <c r="D643" s="149">
        <v>0</v>
      </c>
      <c r="E643" s="149">
        <v>0</v>
      </c>
      <c r="F643" s="150">
        <v>0</v>
      </c>
      <c r="G643" s="150">
        <v>0</v>
      </c>
      <c r="H643" s="151">
        <v>0</v>
      </c>
    </row>
    <row r="644" spans="1:8" ht="18" hidden="1" customHeight="1" outlineLevel="1">
      <c r="A644" s="3" t="s">
        <v>207</v>
      </c>
      <c r="B644" s="148"/>
      <c r="C644" s="149">
        <v>3</v>
      </c>
      <c r="D644" s="149">
        <v>3</v>
      </c>
      <c r="E644" s="149">
        <v>0</v>
      </c>
      <c r="F644" s="150">
        <v>390000</v>
      </c>
      <c r="G644" s="150">
        <v>7981.5</v>
      </c>
      <c r="H644" s="151">
        <v>0</v>
      </c>
    </row>
    <row r="645" spans="1:8" ht="18" hidden="1" customHeight="1" outlineLevel="1">
      <c r="A645" s="3" t="s">
        <v>270</v>
      </c>
      <c r="B645" s="148"/>
      <c r="C645" s="149">
        <v>0</v>
      </c>
      <c r="D645" s="149">
        <v>0</v>
      </c>
      <c r="E645" s="149">
        <v>0</v>
      </c>
      <c r="F645" s="150">
        <v>0</v>
      </c>
      <c r="G645" s="150">
        <v>0</v>
      </c>
      <c r="H645" s="151">
        <v>0</v>
      </c>
    </row>
    <row r="646" spans="1:8" ht="18" hidden="1" customHeight="1" outlineLevel="1">
      <c r="A646" s="3" t="s">
        <v>208</v>
      </c>
      <c r="B646" s="148"/>
      <c r="C646" s="149">
        <v>0</v>
      </c>
      <c r="D646" s="149">
        <v>0</v>
      </c>
      <c r="E646" s="149">
        <v>0</v>
      </c>
      <c r="F646" s="150">
        <v>0</v>
      </c>
      <c r="G646" s="150">
        <v>0</v>
      </c>
      <c r="H646" s="151">
        <v>0</v>
      </c>
    </row>
    <row r="647" spans="1:8" ht="18" hidden="1" customHeight="1" outlineLevel="1">
      <c r="A647" s="3" t="s">
        <v>209</v>
      </c>
      <c r="B647" s="148"/>
      <c r="C647" s="149">
        <v>0</v>
      </c>
      <c r="D647" s="149">
        <v>0</v>
      </c>
      <c r="E647" s="149">
        <v>0</v>
      </c>
      <c r="F647" s="150">
        <v>0</v>
      </c>
      <c r="G647" s="150">
        <v>0</v>
      </c>
      <c r="H647" s="151">
        <v>0</v>
      </c>
    </row>
    <row r="648" spans="1:8" ht="18" hidden="1" customHeight="1" outlineLevel="1">
      <c r="A648" s="3" t="s">
        <v>454</v>
      </c>
      <c r="B648" s="148"/>
      <c r="C648" s="149">
        <v>0</v>
      </c>
      <c r="D648" s="149">
        <v>0</v>
      </c>
      <c r="E648" s="149">
        <v>0</v>
      </c>
      <c r="F648" s="150">
        <v>0</v>
      </c>
      <c r="G648" s="150">
        <v>0</v>
      </c>
      <c r="H648" s="151">
        <v>0</v>
      </c>
    </row>
    <row r="649" spans="1:8" ht="18" hidden="1" customHeight="1" outlineLevel="1">
      <c r="A649" s="3" t="s">
        <v>211</v>
      </c>
      <c r="B649" s="148"/>
      <c r="C649" s="149">
        <v>0</v>
      </c>
      <c r="D649" s="149">
        <v>0</v>
      </c>
      <c r="E649" s="149">
        <v>0</v>
      </c>
      <c r="F649" s="150">
        <v>0</v>
      </c>
      <c r="G649" s="150">
        <v>0</v>
      </c>
      <c r="H649" s="151">
        <v>0</v>
      </c>
    </row>
    <row r="650" spans="1:8" ht="18" hidden="1" customHeight="1" outlineLevel="1">
      <c r="A650" s="3" t="s">
        <v>212</v>
      </c>
      <c r="B650" s="148"/>
      <c r="C650" s="149">
        <v>0</v>
      </c>
      <c r="D650" s="149">
        <v>0</v>
      </c>
      <c r="E650" s="149">
        <v>0</v>
      </c>
      <c r="F650" s="150">
        <v>0</v>
      </c>
      <c r="G650" s="150">
        <v>0</v>
      </c>
      <c r="H650" s="151">
        <v>0</v>
      </c>
    </row>
    <row r="651" spans="1:8" ht="18" hidden="1" customHeight="1" outlineLevel="1">
      <c r="A651" s="3" t="s">
        <v>213</v>
      </c>
      <c r="B651" s="148"/>
      <c r="C651" s="149">
        <v>0</v>
      </c>
      <c r="D651" s="149">
        <v>0</v>
      </c>
      <c r="E651" s="149">
        <v>0</v>
      </c>
      <c r="F651" s="150">
        <v>0</v>
      </c>
      <c r="G651" s="150">
        <v>0</v>
      </c>
      <c r="H651" s="151">
        <v>0</v>
      </c>
    </row>
    <row r="652" spans="1:8" ht="18" hidden="1" customHeight="1" outlineLevel="1">
      <c r="A652" s="3" t="s">
        <v>214</v>
      </c>
      <c r="B652" s="148"/>
      <c r="C652" s="149">
        <v>0</v>
      </c>
      <c r="D652" s="149">
        <v>0</v>
      </c>
      <c r="E652" s="149">
        <v>0</v>
      </c>
      <c r="F652" s="150">
        <v>0</v>
      </c>
      <c r="G652" s="150">
        <v>0</v>
      </c>
      <c r="H652" s="151">
        <v>0</v>
      </c>
    </row>
    <row r="653" spans="1:8" ht="18" hidden="1" customHeight="1" outlineLevel="1">
      <c r="A653" s="3" t="s">
        <v>269</v>
      </c>
      <c r="B653" s="148"/>
      <c r="C653" s="149">
        <v>0</v>
      </c>
      <c r="D653" s="149">
        <v>0</v>
      </c>
      <c r="E653" s="149">
        <v>0</v>
      </c>
      <c r="F653" s="150">
        <v>0</v>
      </c>
      <c r="G653" s="150">
        <v>0</v>
      </c>
      <c r="H653" s="151">
        <v>0</v>
      </c>
    </row>
    <row r="654" spans="1:8" ht="18" hidden="1" customHeight="1" outlineLevel="1">
      <c r="A654" s="3" t="s">
        <v>455</v>
      </c>
      <c r="B654" s="148"/>
      <c r="C654" s="149">
        <v>0</v>
      </c>
      <c r="D654" s="149">
        <v>0</v>
      </c>
      <c r="E654" s="149">
        <v>0</v>
      </c>
      <c r="F654" s="150">
        <v>0</v>
      </c>
      <c r="G654" s="150">
        <v>0</v>
      </c>
      <c r="H654" s="151">
        <v>0</v>
      </c>
    </row>
    <row r="655" spans="1:8" ht="18" hidden="1" customHeight="1" outlineLevel="1">
      <c r="A655" s="3" t="s">
        <v>217</v>
      </c>
      <c r="B655" s="148"/>
      <c r="C655" s="149">
        <v>0</v>
      </c>
      <c r="D655" s="149">
        <v>0</v>
      </c>
      <c r="E655" s="149">
        <v>0</v>
      </c>
      <c r="F655" s="150">
        <v>0</v>
      </c>
      <c r="G655" s="150">
        <v>0</v>
      </c>
      <c r="H655" s="151">
        <v>0</v>
      </c>
    </row>
    <row r="656" spans="1:8" ht="18" hidden="1" customHeight="1" outlineLevel="1">
      <c r="A656" s="3" t="s">
        <v>218</v>
      </c>
      <c r="B656" s="148"/>
      <c r="C656" s="149">
        <v>0</v>
      </c>
      <c r="D656" s="149">
        <v>0</v>
      </c>
      <c r="E656" s="149">
        <v>0</v>
      </c>
      <c r="F656" s="150">
        <v>0</v>
      </c>
      <c r="G656" s="150">
        <v>0</v>
      </c>
      <c r="H656" s="151">
        <v>0</v>
      </c>
    </row>
    <row r="657" spans="1:8" ht="18" hidden="1" customHeight="1" outlineLevel="1">
      <c r="A657" s="3" t="s">
        <v>219</v>
      </c>
      <c r="B657" s="148"/>
      <c r="C657" s="149">
        <v>0</v>
      </c>
      <c r="D657" s="149">
        <v>0</v>
      </c>
      <c r="E657" s="149">
        <v>0</v>
      </c>
      <c r="F657" s="150">
        <v>0</v>
      </c>
      <c r="G657" s="150">
        <v>0</v>
      </c>
      <c r="H657" s="151">
        <v>0</v>
      </c>
    </row>
    <row r="658" spans="1:8" ht="18" hidden="1" customHeight="1" outlineLevel="1">
      <c r="A658" s="3" t="s">
        <v>220</v>
      </c>
      <c r="B658" s="148"/>
      <c r="C658" s="149">
        <v>0</v>
      </c>
      <c r="D658" s="149">
        <v>0</v>
      </c>
      <c r="E658" s="149">
        <v>0</v>
      </c>
      <c r="F658" s="150">
        <v>0</v>
      </c>
      <c r="G658" s="150">
        <v>0</v>
      </c>
      <c r="H658" s="151">
        <v>0</v>
      </c>
    </row>
    <row r="659" spans="1:8" ht="18" customHeight="1" collapsed="1">
      <c r="A659" s="3"/>
      <c r="B659" s="148" t="s">
        <v>375</v>
      </c>
      <c r="C659" s="152">
        <f t="shared" ref="C659:H659" si="25">SUM(C635:C658)</f>
        <v>11</v>
      </c>
      <c r="D659" s="152">
        <f t="shared" si="25"/>
        <v>14</v>
      </c>
      <c r="E659" s="152">
        <f t="shared" si="25"/>
        <v>0</v>
      </c>
      <c r="F659" s="153">
        <f t="shared" si="25"/>
        <v>474804</v>
      </c>
      <c r="G659" s="153">
        <f t="shared" si="25"/>
        <v>16639.199999999997</v>
      </c>
      <c r="H659" s="154">
        <f t="shared" si="25"/>
        <v>0</v>
      </c>
    </row>
    <row r="660" spans="1:8" ht="18" hidden="1" customHeight="1" outlineLevel="1">
      <c r="A660" s="3" t="s">
        <v>280</v>
      </c>
      <c r="B660" s="148"/>
      <c r="C660" s="149">
        <v>0</v>
      </c>
      <c r="D660" s="149">
        <v>0</v>
      </c>
      <c r="E660" s="149">
        <v>0</v>
      </c>
      <c r="F660" s="150">
        <v>0</v>
      </c>
      <c r="G660" s="150">
        <v>0</v>
      </c>
      <c r="H660" s="151">
        <v>0</v>
      </c>
    </row>
    <row r="661" spans="1:8" ht="18" hidden="1" customHeight="1" outlineLevel="1">
      <c r="A661" s="3" t="s">
        <v>203</v>
      </c>
      <c r="B661" s="148"/>
      <c r="C661" s="149">
        <v>0</v>
      </c>
      <c r="D661" s="149">
        <v>0</v>
      </c>
      <c r="E661" s="149">
        <v>0</v>
      </c>
      <c r="F661" s="150">
        <v>0</v>
      </c>
      <c r="G661" s="150">
        <v>0</v>
      </c>
      <c r="H661" s="151">
        <v>0</v>
      </c>
    </row>
    <row r="662" spans="1:8" ht="18" hidden="1" customHeight="1" outlineLevel="1">
      <c r="A662" s="3" t="s">
        <v>204</v>
      </c>
      <c r="B662" s="148"/>
      <c r="C662" s="149">
        <v>0</v>
      </c>
      <c r="D662" s="149">
        <v>0</v>
      </c>
      <c r="E662" s="149">
        <v>0</v>
      </c>
      <c r="F662" s="150">
        <v>0</v>
      </c>
      <c r="G662" s="150">
        <v>0</v>
      </c>
      <c r="H662" s="151">
        <v>0</v>
      </c>
    </row>
    <row r="663" spans="1:8" ht="18" hidden="1" customHeight="1" outlineLevel="1">
      <c r="A663" s="3" t="s">
        <v>267</v>
      </c>
      <c r="B663" s="148"/>
      <c r="C663" s="149">
        <v>0</v>
      </c>
      <c r="D663" s="149">
        <v>0</v>
      </c>
      <c r="E663" s="149">
        <v>0</v>
      </c>
      <c r="F663" s="150">
        <v>0</v>
      </c>
      <c r="G663" s="150">
        <v>0</v>
      </c>
      <c r="H663" s="151">
        <v>0</v>
      </c>
    </row>
    <row r="664" spans="1:8" ht="18" hidden="1" customHeight="1" outlineLevel="1">
      <c r="A664" s="3" t="s">
        <v>274</v>
      </c>
      <c r="B664" s="148"/>
      <c r="C664" s="149">
        <v>0</v>
      </c>
      <c r="D664" s="149">
        <v>0</v>
      </c>
      <c r="E664" s="149">
        <v>0</v>
      </c>
      <c r="F664" s="150">
        <v>0</v>
      </c>
      <c r="G664" s="150">
        <v>0</v>
      </c>
      <c r="H664" s="151">
        <v>0</v>
      </c>
    </row>
    <row r="665" spans="1:8" ht="18" hidden="1" customHeight="1" outlineLevel="1">
      <c r="A665" s="3" t="s">
        <v>275</v>
      </c>
      <c r="B665" s="148"/>
      <c r="C665" s="149">
        <v>0</v>
      </c>
      <c r="D665" s="149">
        <v>0</v>
      </c>
      <c r="E665" s="149">
        <v>0</v>
      </c>
      <c r="F665" s="150">
        <v>0</v>
      </c>
      <c r="G665" s="150">
        <v>0</v>
      </c>
      <c r="H665" s="151">
        <v>0</v>
      </c>
    </row>
    <row r="666" spans="1:8" ht="18" hidden="1" customHeight="1" outlineLevel="1">
      <c r="A666" s="3" t="s">
        <v>205</v>
      </c>
      <c r="B666" s="148"/>
      <c r="C666" s="149">
        <v>2</v>
      </c>
      <c r="D666" s="149">
        <v>1</v>
      </c>
      <c r="E666" s="149">
        <v>0</v>
      </c>
      <c r="F666" s="150">
        <v>51396.71</v>
      </c>
      <c r="G666" s="150">
        <v>225</v>
      </c>
      <c r="H666" s="151">
        <v>0</v>
      </c>
    </row>
    <row r="667" spans="1:8" ht="18" hidden="1" customHeight="1" outlineLevel="1">
      <c r="A667" s="3" t="s">
        <v>206</v>
      </c>
      <c r="B667" s="148"/>
      <c r="C667" s="149">
        <v>0</v>
      </c>
      <c r="D667" s="149">
        <v>0</v>
      </c>
      <c r="E667" s="149">
        <v>0</v>
      </c>
      <c r="F667" s="150">
        <v>0</v>
      </c>
      <c r="G667" s="150">
        <v>0</v>
      </c>
      <c r="H667" s="151">
        <v>0</v>
      </c>
    </row>
    <row r="668" spans="1:8" ht="18" hidden="1" customHeight="1" outlineLevel="1">
      <c r="A668" s="3" t="s">
        <v>268</v>
      </c>
      <c r="B668" s="148"/>
      <c r="C668" s="149">
        <v>0</v>
      </c>
      <c r="D668" s="149">
        <v>0</v>
      </c>
      <c r="E668" s="149">
        <v>0</v>
      </c>
      <c r="F668" s="150">
        <v>0</v>
      </c>
      <c r="G668" s="150">
        <v>0</v>
      </c>
      <c r="H668" s="151">
        <v>0</v>
      </c>
    </row>
    <row r="669" spans="1:8" ht="18" hidden="1" customHeight="1" outlineLevel="1">
      <c r="A669" s="3" t="s">
        <v>207</v>
      </c>
      <c r="B669" s="148"/>
      <c r="C669" s="149">
        <v>0</v>
      </c>
      <c r="D669" s="149">
        <v>1</v>
      </c>
      <c r="E669" s="149">
        <v>0</v>
      </c>
      <c r="F669" s="150">
        <v>0</v>
      </c>
      <c r="G669" s="150">
        <v>-4319.5</v>
      </c>
      <c r="H669" s="151">
        <v>0</v>
      </c>
    </row>
    <row r="670" spans="1:8" ht="18" hidden="1" customHeight="1" outlineLevel="1">
      <c r="A670" s="3" t="s">
        <v>270</v>
      </c>
      <c r="B670" s="148"/>
      <c r="C670" s="149">
        <v>1</v>
      </c>
      <c r="D670" s="149">
        <v>1</v>
      </c>
      <c r="E670" s="149">
        <v>0</v>
      </c>
      <c r="F670" s="150">
        <v>8008</v>
      </c>
      <c r="G670" s="150">
        <v>0</v>
      </c>
      <c r="H670" s="151">
        <v>0</v>
      </c>
    </row>
    <row r="671" spans="1:8" ht="18" hidden="1" customHeight="1" outlineLevel="1">
      <c r="A671" s="3" t="s">
        <v>208</v>
      </c>
      <c r="B671" s="148"/>
      <c r="C671" s="149">
        <v>0</v>
      </c>
      <c r="D671" s="149">
        <v>1</v>
      </c>
      <c r="E671" s="149">
        <v>0</v>
      </c>
      <c r="F671" s="150">
        <v>3337.7</v>
      </c>
      <c r="G671" s="150">
        <v>0</v>
      </c>
      <c r="H671" s="151">
        <v>0</v>
      </c>
    </row>
    <row r="672" spans="1:8" ht="18" hidden="1" customHeight="1" outlineLevel="1">
      <c r="A672" s="3" t="s">
        <v>209</v>
      </c>
      <c r="B672" s="148"/>
      <c r="C672" s="149">
        <v>0</v>
      </c>
      <c r="D672" s="149">
        <v>0</v>
      </c>
      <c r="E672" s="149">
        <v>0</v>
      </c>
      <c r="F672" s="150">
        <v>0</v>
      </c>
      <c r="G672" s="150">
        <v>0</v>
      </c>
      <c r="H672" s="151">
        <v>0</v>
      </c>
    </row>
    <row r="673" spans="1:8" ht="18" hidden="1" customHeight="1" outlineLevel="1">
      <c r="A673" s="3" t="s">
        <v>454</v>
      </c>
      <c r="B673" s="148"/>
      <c r="C673" s="149">
        <v>0</v>
      </c>
      <c r="D673" s="149">
        <v>0</v>
      </c>
      <c r="E673" s="149">
        <v>0</v>
      </c>
      <c r="F673" s="150">
        <v>0</v>
      </c>
      <c r="G673" s="150">
        <v>0</v>
      </c>
      <c r="H673" s="151">
        <v>0</v>
      </c>
    </row>
    <row r="674" spans="1:8" ht="18" hidden="1" customHeight="1" outlineLevel="1">
      <c r="A674" s="3" t="s">
        <v>211</v>
      </c>
      <c r="B674" s="148"/>
      <c r="C674" s="149">
        <v>0</v>
      </c>
      <c r="D674" s="149">
        <v>0</v>
      </c>
      <c r="E674" s="149">
        <v>0</v>
      </c>
      <c r="F674" s="150">
        <v>0</v>
      </c>
      <c r="G674" s="150">
        <v>0</v>
      </c>
      <c r="H674" s="151">
        <v>0</v>
      </c>
    </row>
    <row r="675" spans="1:8" ht="18" hidden="1" customHeight="1" outlineLevel="1">
      <c r="A675" s="3" t="s">
        <v>212</v>
      </c>
      <c r="B675" s="148"/>
      <c r="C675" s="149">
        <v>0</v>
      </c>
      <c r="D675" s="149">
        <v>0</v>
      </c>
      <c r="E675" s="149">
        <v>0</v>
      </c>
      <c r="F675" s="150">
        <v>0</v>
      </c>
      <c r="G675" s="150">
        <v>0</v>
      </c>
      <c r="H675" s="151">
        <v>0</v>
      </c>
    </row>
    <row r="676" spans="1:8" ht="18" hidden="1" customHeight="1" outlineLevel="1">
      <c r="A676" s="3" t="s">
        <v>213</v>
      </c>
      <c r="B676" s="148"/>
      <c r="C676" s="149">
        <v>0</v>
      </c>
      <c r="D676" s="149">
        <v>0</v>
      </c>
      <c r="E676" s="149">
        <v>0</v>
      </c>
      <c r="F676" s="150">
        <v>0</v>
      </c>
      <c r="G676" s="150">
        <v>0</v>
      </c>
      <c r="H676" s="151">
        <v>0</v>
      </c>
    </row>
    <row r="677" spans="1:8" ht="18" hidden="1" customHeight="1" outlineLevel="1">
      <c r="A677" s="3" t="s">
        <v>214</v>
      </c>
      <c r="B677" s="148"/>
      <c r="C677" s="149">
        <v>0</v>
      </c>
      <c r="D677" s="149">
        <v>0</v>
      </c>
      <c r="E677" s="149">
        <v>0</v>
      </c>
      <c r="F677" s="150">
        <v>0</v>
      </c>
      <c r="G677" s="150">
        <v>0</v>
      </c>
      <c r="H677" s="151">
        <v>0</v>
      </c>
    </row>
    <row r="678" spans="1:8" ht="18" hidden="1" customHeight="1" outlineLevel="1">
      <c r="A678" s="3" t="s">
        <v>269</v>
      </c>
      <c r="B678" s="148"/>
      <c r="C678" s="149">
        <v>0</v>
      </c>
      <c r="D678" s="149">
        <v>0</v>
      </c>
      <c r="E678" s="149">
        <v>0</v>
      </c>
      <c r="F678" s="150">
        <v>0</v>
      </c>
      <c r="G678" s="150">
        <v>0</v>
      </c>
      <c r="H678" s="151">
        <v>0</v>
      </c>
    </row>
    <row r="679" spans="1:8" ht="18" hidden="1" customHeight="1" outlineLevel="1">
      <c r="A679" s="3" t="s">
        <v>455</v>
      </c>
      <c r="B679" s="148"/>
      <c r="C679" s="149">
        <v>0</v>
      </c>
      <c r="D679" s="149">
        <v>0</v>
      </c>
      <c r="E679" s="149">
        <v>0</v>
      </c>
      <c r="F679" s="150">
        <v>0</v>
      </c>
      <c r="G679" s="150">
        <v>0</v>
      </c>
      <c r="H679" s="151">
        <v>0</v>
      </c>
    </row>
    <row r="680" spans="1:8" ht="18" hidden="1" customHeight="1" outlineLevel="1">
      <c r="A680" s="3" t="s">
        <v>217</v>
      </c>
      <c r="B680" s="148"/>
      <c r="C680" s="149">
        <v>0</v>
      </c>
      <c r="D680" s="149">
        <v>0</v>
      </c>
      <c r="E680" s="149">
        <v>0</v>
      </c>
      <c r="F680" s="150">
        <v>0</v>
      </c>
      <c r="G680" s="150">
        <v>0</v>
      </c>
      <c r="H680" s="151">
        <v>0</v>
      </c>
    </row>
    <row r="681" spans="1:8" ht="18" hidden="1" customHeight="1" outlineLevel="1">
      <c r="A681" s="3" t="s">
        <v>218</v>
      </c>
      <c r="B681" s="148"/>
      <c r="C681" s="149">
        <v>0</v>
      </c>
      <c r="D681" s="149">
        <v>0</v>
      </c>
      <c r="E681" s="149">
        <v>0</v>
      </c>
      <c r="F681" s="150">
        <v>0</v>
      </c>
      <c r="G681" s="150">
        <v>0</v>
      </c>
      <c r="H681" s="151">
        <v>0</v>
      </c>
    </row>
    <row r="682" spans="1:8" ht="18" hidden="1" customHeight="1" outlineLevel="1">
      <c r="A682" s="3" t="s">
        <v>219</v>
      </c>
      <c r="B682" s="148"/>
      <c r="C682" s="149">
        <v>0</v>
      </c>
      <c r="D682" s="149">
        <v>0</v>
      </c>
      <c r="E682" s="149">
        <v>0</v>
      </c>
      <c r="F682" s="150">
        <v>0</v>
      </c>
      <c r="G682" s="150">
        <v>0</v>
      </c>
      <c r="H682" s="151">
        <v>0</v>
      </c>
    </row>
    <row r="683" spans="1:8" ht="18" hidden="1" customHeight="1" outlineLevel="1">
      <c r="A683" s="3" t="s">
        <v>220</v>
      </c>
      <c r="B683" s="148"/>
      <c r="C683" s="149">
        <v>0</v>
      </c>
      <c r="D683" s="149">
        <v>0</v>
      </c>
      <c r="E683" s="149">
        <v>0</v>
      </c>
      <c r="F683" s="150">
        <v>0</v>
      </c>
      <c r="G683" s="150">
        <v>0</v>
      </c>
      <c r="H683" s="151">
        <v>0</v>
      </c>
    </row>
    <row r="684" spans="1:8" ht="18" customHeight="1" collapsed="1">
      <c r="A684" s="3"/>
      <c r="B684" s="148" t="s">
        <v>376</v>
      </c>
      <c r="C684" s="152">
        <f t="shared" ref="C684:H684" si="26">SUM(C660:C683)</f>
        <v>3</v>
      </c>
      <c r="D684" s="152">
        <f t="shared" si="26"/>
        <v>4</v>
      </c>
      <c r="E684" s="152">
        <f t="shared" si="26"/>
        <v>0</v>
      </c>
      <c r="F684" s="153">
        <f t="shared" si="26"/>
        <v>62742.409999999996</v>
      </c>
      <c r="G684" s="153">
        <f t="shared" si="26"/>
        <v>-4094.5</v>
      </c>
      <c r="H684" s="154">
        <f t="shared" si="26"/>
        <v>0</v>
      </c>
    </row>
    <row r="685" spans="1:8" ht="18" hidden="1" customHeight="1" outlineLevel="1">
      <c r="A685" s="3" t="s">
        <v>280</v>
      </c>
      <c r="B685" s="148"/>
      <c r="C685" s="152">
        <v>0</v>
      </c>
      <c r="D685" s="152">
        <v>0</v>
      </c>
      <c r="E685" s="152">
        <v>0</v>
      </c>
      <c r="F685" s="153">
        <v>0</v>
      </c>
      <c r="G685" s="153">
        <v>0</v>
      </c>
      <c r="H685" s="154">
        <v>0</v>
      </c>
    </row>
    <row r="686" spans="1:8" ht="18" hidden="1" customHeight="1" outlineLevel="1">
      <c r="A686" s="3" t="s">
        <v>203</v>
      </c>
      <c r="B686" s="148"/>
      <c r="C686" s="152">
        <v>0</v>
      </c>
      <c r="D686" s="152">
        <v>0</v>
      </c>
      <c r="E686" s="152">
        <v>0</v>
      </c>
      <c r="F686" s="153">
        <v>0</v>
      </c>
      <c r="G686" s="153">
        <v>0</v>
      </c>
      <c r="H686" s="154">
        <v>0</v>
      </c>
    </row>
    <row r="687" spans="1:8" ht="18" hidden="1" customHeight="1" outlineLevel="1">
      <c r="A687" s="3" t="s">
        <v>204</v>
      </c>
      <c r="B687" s="148"/>
      <c r="C687" s="152">
        <v>0</v>
      </c>
      <c r="D687" s="152">
        <v>0</v>
      </c>
      <c r="E687" s="152">
        <v>0</v>
      </c>
      <c r="F687" s="153">
        <v>0</v>
      </c>
      <c r="G687" s="153">
        <v>0</v>
      </c>
      <c r="H687" s="154">
        <v>0</v>
      </c>
    </row>
    <row r="688" spans="1:8" ht="18" hidden="1" customHeight="1" outlineLevel="1">
      <c r="A688" s="3" t="s">
        <v>267</v>
      </c>
      <c r="B688" s="148"/>
      <c r="C688" s="152">
        <v>0</v>
      </c>
      <c r="D688" s="152">
        <v>0</v>
      </c>
      <c r="E688" s="152">
        <v>0</v>
      </c>
      <c r="F688" s="153">
        <v>0</v>
      </c>
      <c r="G688" s="153">
        <v>0</v>
      </c>
      <c r="H688" s="154">
        <v>0</v>
      </c>
    </row>
    <row r="689" spans="1:8" ht="18" hidden="1" customHeight="1" outlineLevel="1">
      <c r="A689" s="3" t="s">
        <v>274</v>
      </c>
      <c r="B689" s="148"/>
      <c r="C689" s="152">
        <v>0</v>
      </c>
      <c r="D689" s="152">
        <v>0</v>
      </c>
      <c r="E689" s="152">
        <v>0</v>
      </c>
      <c r="F689" s="153">
        <v>0</v>
      </c>
      <c r="G689" s="153">
        <v>0</v>
      </c>
      <c r="H689" s="154">
        <v>0</v>
      </c>
    </row>
    <row r="690" spans="1:8" ht="18" hidden="1" customHeight="1" outlineLevel="1">
      <c r="A690" s="3" t="s">
        <v>275</v>
      </c>
      <c r="B690" s="148"/>
      <c r="C690" s="152">
        <v>0</v>
      </c>
      <c r="D690" s="152">
        <v>0</v>
      </c>
      <c r="E690" s="152">
        <v>0</v>
      </c>
      <c r="F690" s="153">
        <v>0</v>
      </c>
      <c r="G690" s="153">
        <v>0</v>
      </c>
      <c r="H690" s="154">
        <v>0</v>
      </c>
    </row>
    <row r="691" spans="1:8" ht="18" hidden="1" customHeight="1" outlineLevel="1">
      <c r="A691" s="3" t="s">
        <v>205</v>
      </c>
      <c r="B691" s="148"/>
      <c r="C691" s="152">
        <v>0</v>
      </c>
      <c r="D691" s="152">
        <v>0</v>
      </c>
      <c r="E691" s="152">
        <v>0</v>
      </c>
      <c r="F691" s="153">
        <v>0</v>
      </c>
      <c r="G691" s="153">
        <v>0</v>
      </c>
      <c r="H691" s="154">
        <v>0</v>
      </c>
    </row>
    <row r="692" spans="1:8" ht="18" hidden="1" customHeight="1" outlineLevel="1">
      <c r="A692" s="3" t="s">
        <v>206</v>
      </c>
      <c r="B692" s="148"/>
      <c r="C692" s="152">
        <v>0</v>
      </c>
      <c r="D692" s="152">
        <v>0</v>
      </c>
      <c r="E692" s="152">
        <v>0</v>
      </c>
      <c r="F692" s="153">
        <v>0</v>
      </c>
      <c r="G692" s="153">
        <v>0</v>
      </c>
      <c r="H692" s="154">
        <v>0</v>
      </c>
    </row>
    <row r="693" spans="1:8" ht="18" hidden="1" customHeight="1" outlineLevel="1">
      <c r="A693" s="3" t="s">
        <v>268</v>
      </c>
      <c r="B693" s="148"/>
      <c r="C693" s="152">
        <v>0</v>
      </c>
      <c r="D693" s="152">
        <v>0</v>
      </c>
      <c r="E693" s="152">
        <v>0</v>
      </c>
      <c r="F693" s="153">
        <v>0</v>
      </c>
      <c r="G693" s="153">
        <v>0</v>
      </c>
      <c r="H693" s="154">
        <v>0</v>
      </c>
    </row>
    <row r="694" spans="1:8" ht="18" hidden="1" customHeight="1" outlineLevel="1">
      <c r="A694" s="3" t="s">
        <v>207</v>
      </c>
      <c r="B694" s="148"/>
      <c r="C694" s="152">
        <v>0</v>
      </c>
      <c r="D694" s="152">
        <v>0</v>
      </c>
      <c r="E694" s="152">
        <v>0</v>
      </c>
      <c r="F694" s="153">
        <v>0</v>
      </c>
      <c r="G694" s="153">
        <v>0</v>
      </c>
      <c r="H694" s="154">
        <v>0</v>
      </c>
    </row>
    <row r="695" spans="1:8" ht="18" hidden="1" customHeight="1" outlineLevel="1">
      <c r="A695" s="3" t="s">
        <v>270</v>
      </c>
      <c r="B695" s="148"/>
      <c r="C695" s="152">
        <v>0</v>
      </c>
      <c r="D695" s="152">
        <v>0</v>
      </c>
      <c r="E695" s="152">
        <v>0</v>
      </c>
      <c r="F695" s="153">
        <v>0</v>
      </c>
      <c r="G695" s="153">
        <v>0</v>
      </c>
      <c r="H695" s="154">
        <v>0</v>
      </c>
    </row>
    <row r="696" spans="1:8" ht="18" hidden="1" customHeight="1" outlineLevel="1">
      <c r="A696" s="3" t="s">
        <v>208</v>
      </c>
      <c r="B696" s="148"/>
      <c r="C696" s="152">
        <v>0</v>
      </c>
      <c r="D696" s="152">
        <v>0</v>
      </c>
      <c r="E696" s="152">
        <v>0</v>
      </c>
      <c r="F696" s="153">
        <v>0</v>
      </c>
      <c r="G696" s="153">
        <v>0</v>
      </c>
      <c r="H696" s="154">
        <v>0</v>
      </c>
    </row>
    <row r="697" spans="1:8" ht="18" hidden="1" customHeight="1" outlineLevel="1">
      <c r="A697" s="3" t="s">
        <v>209</v>
      </c>
      <c r="B697" s="148"/>
      <c r="C697" s="152">
        <v>0</v>
      </c>
      <c r="D697" s="152">
        <v>0</v>
      </c>
      <c r="E697" s="152">
        <v>0</v>
      </c>
      <c r="F697" s="153">
        <v>0</v>
      </c>
      <c r="G697" s="153">
        <v>0</v>
      </c>
      <c r="H697" s="154">
        <v>0</v>
      </c>
    </row>
    <row r="698" spans="1:8" ht="18" hidden="1" customHeight="1" outlineLevel="1">
      <c r="A698" s="3" t="s">
        <v>454</v>
      </c>
      <c r="B698" s="148"/>
      <c r="C698" s="152">
        <v>0</v>
      </c>
      <c r="D698" s="152">
        <v>0</v>
      </c>
      <c r="E698" s="152">
        <v>0</v>
      </c>
      <c r="F698" s="153">
        <v>0</v>
      </c>
      <c r="G698" s="153">
        <v>0</v>
      </c>
      <c r="H698" s="154">
        <v>0</v>
      </c>
    </row>
    <row r="699" spans="1:8" ht="18" hidden="1" customHeight="1" outlineLevel="1">
      <c r="A699" s="3" t="s">
        <v>211</v>
      </c>
      <c r="B699" s="148"/>
      <c r="C699" s="152">
        <v>0</v>
      </c>
      <c r="D699" s="152">
        <v>0</v>
      </c>
      <c r="E699" s="152">
        <v>0</v>
      </c>
      <c r="F699" s="153">
        <v>0</v>
      </c>
      <c r="G699" s="153">
        <v>0</v>
      </c>
      <c r="H699" s="154">
        <v>0</v>
      </c>
    </row>
    <row r="700" spans="1:8" ht="18" hidden="1" customHeight="1" outlineLevel="1">
      <c r="A700" s="3" t="s">
        <v>212</v>
      </c>
      <c r="B700" s="148"/>
      <c r="C700" s="152">
        <v>0</v>
      </c>
      <c r="D700" s="152">
        <v>0</v>
      </c>
      <c r="E700" s="152">
        <v>0</v>
      </c>
      <c r="F700" s="153">
        <v>0</v>
      </c>
      <c r="G700" s="153">
        <v>0</v>
      </c>
      <c r="H700" s="154">
        <v>0</v>
      </c>
    </row>
    <row r="701" spans="1:8" ht="18" hidden="1" customHeight="1" outlineLevel="1">
      <c r="A701" s="3" t="s">
        <v>213</v>
      </c>
      <c r="B701" s="148"/>
      <c r="C701" s="152">
        <v>0</v>
      </c>
      <c r="D701" s="152">
        <v>0</v>
      </c>
      <c r="E701" s="152">
        <v>0</v>
      </c>
      <c r="F701" s="153">
        <v>0</v>
      </c>
      <c r="G701" s="153">
        <v>0</v>
      </c>
      <c r="H701" s="154">
        <v>0</v>
      </c>
    </row>
    <row r="702" spans="1:8" ht="18" hidden="1" customHeight="1" outlineLevel="1">
      <c r="A702" s="3" t="s">
        <v>214</v>
      </c>
      <c r="B702" s="148"/>
      <c r="C702" s="152">
        <v>0</v>
      </c>
      <c r="D702" s="152">
        <v>0</v>
      </c>
      <c r="E702" s="152">
        <v>0</v>
      </c>
      <c r="F702" s="153">
        <v>0</v>
      </c>
      <c r="G702" s="153">
        <v>0</v>
      </c>
      <c r="H702" s="154">
        <v>0</v>
      </c>
    </row>
    <row r="703" spans="1:8" ht="18" hidden="1" customHeight="1" outlineLevel="1">
      <c r="A703" s="3" t="s">
        <v>269</v>
      </c>
      <c r="B703" s="148"/>
      <c r="C703" s="152">
        <v>0</v>
      </c>
      <c r="D703" s="152">
        <v>0</v>
      </c>
      <c r="E703" s="152">
        <v>0</v>
      </c>
      <c r="F703" s="153">
        <v>0</v>
      </c>
      <c r="G703" s="153">
        <v>0</v>
      </c>
      <c r="H703" s="154">
        <v>0</v>
      </c>
    </row>
    <row r="704" spans="1:8" ht="18" hidden="1" customHeight="1" outlineLevel="1">
      <c r="A704" s="3" t="s">
        <v>455</v>
      </c>
      <c r="B704" s="148"/>
      <c r="C704" s="152">
        <v>0</v>
      </c>
      <c r="D704" s="152">
        <v>0</v>
      </c>
      <c r="E704" s="152">
        <v>0</v>
      </c>
      <c r="F704" s="153">
        <v>0</v>
      </c>
      <c r="G704" s="153">
        <v>0</v>
      </c>
      <c r="H704" s="154">
        <v>0</v>
      </c>
    </row>
    <row r="705" spans="1:8" ht="18" hidden="1" customHeight="1" outlineLevel="1">
      <c r="A705" s="3" t="s">
        <v>217</v>
      </c>
      <c r="B705" s="148"/>
      <c r="C705" s="152">
        <v>0</v>
      </c>
      <c r="D705" s="152">
        <v>0</v>
      </c>
      <c r="E705" s="152">
        <v>0</v>
      </c>
      <c r="F705" s="153">
        <v>0</v>
      </c>
      <c r="G705" s="153">
        <v>0</v>
      </c>
      <c r="H705" s="154">
        <v>0</v>
      </c>
    </row>
    <row r="706" spans="1:8" ht="18" hidden="1" customHeight="1" outlineLevel="1">
      <c r="A706" s="3" t="s">
        <v>218</v>
      </c>
      <c r="B706" s="148"/>
      <c r="C706" s="152">
        <v>0</v>
      </c>
      <c r="D706" s="152">
        <v>0</v>
      </c>
      <c r="E706" s="152">
        <v>0</v>
      </c>
      <c r="F706" s="153">
        <v>0</v>
      </c>
      <c r="G706" s="153">
        <v>0</v>
      </c>
      <c r="H706" s="154">
        <v>0</v>
      </c>
    </row>
    <row r="707" spans="1:8" ht="18" hidden="1" customHeight="1" outlineLevel="1">
      <c r="A707" s="3" t="s">
        <v>219</v>
      </c>
      <c r="B707" s="148"/>
      <c r="C707" s="152">
        <v>0</v>
      </c>
      <c r="D707" s="152">
        <v>0</v>
      </c>
      <c r="E707" s="152">
        <v>0</v>
      </c>
      <c r="F707" s="153">
        <v>0</v>
      </c>
      <c r="G707" s="153">
        <v>0</v>
      </c>
      <c r="H707" s="154">
        <v>0</v>
      </c>
    </row>
    <row r="708" spans="1:8" ht="18" hidden="1" customHeight="1" outlineLevel="1">
      <c r="A708" s="3" t="s">
        <v>220</v>
      </c>
      <c r="B708" s="148"/>
      <c r="C708" s="152">
        <v>0</v>
      </c>
      <c r="D708" s="152">
        <v>0</v>
      </c>
      <c r="E708" s="152">
        <v>0</v>
      </c>
      <c r="F708" s="153">
        <v>0</v>
      </c>
      <c r="G708" s="153">
        <v>0</v>
      </c>
      <c r="H708" s="154">
        <v>0</v>
      </c>
    </row>
    <row r="709" spans="1:8" ht="18" customHeight="1" collapsed="1">
      <c r="A709" s="3"/>
      <c r="B709" s="148" t="s">
        <v>458</v>
      </c>
      <c r="C709" s="152">
        <f t="shared" ref="C709:H709" si="27">SUM(C685:C708)</f>
        <v>0</v>
      </c>
      <c r="D709" s="152">
        <f t="shared" si="27"/>
        <v>0</v>
      </c>
      <c r="E709" s="152">
        <f t="shared" si="27"/>
        <v>0</v>
      </c>
      <c r="F709" s="153">
        <f t="shared" si="27"/>
        <v>0</v>
      </c>
      <c r="G709" s="153">
        <f t="shared" si="27"/>
        <v>0</v>
      </c>
      <c r="H709" s="153">
        <f t="shared" si="27"/>
        <v>0</v>
      </c>
    </row>
    <row r="710" spans="1:8" ht="18" hidden="1" customHeight="1" outlineLevel="1">
      <c r="A710" s="3" t="s">
        <v>280</v>
      </c>
      <c r="B710" s="148"/>
      <c r="C710" s="152">
        <v>0</v>
      </c>
      <c r="D710" s="152">
        <v>0</v>
      </c>
      <c r="E710" s="152">
        <v>0</v>
      </c>
      <c r="F710" s="153">
        <v>0</v>
      </c>
      <c r="G710" s="153">
        <v>0</v>
      </c>
      <c r="H710" s="154">
        <v>0</v>
      </c>
    </row>
    <row r="711" spans="1:8" ht="18" hidden="1" customHeight="1" outlineLevel="1">
      <c r="A711" s="3" t="s">
        <v>203</v>
      </c>
      <c r="B711" s="148"/>
      <c r="C711" s="152">
        <v>0</v>
      </c>
      <c r="D711" s="152">
        <v>0</v>
      </c>
      <c r="E711" s="152">
        <v>0</v>
      </c>
      <c r="F711" s="153">
        <v>0</v>
      </c>
      <c r="G711" s="153">
        <v>0</v>
      </c>
      <c r="H711" s="154">
        <v>0</v>
      </c>
    </row>
    <row r="712" spans="1:8" ht="18" hidden="1" customHeight="1" outlineLevel="1">
      <c r="A712" s="3" t="s">
        <v>204</v>
      </c>
      <c r="B712" s="148"/>
      <c r="C712" s="152">
        <v>0</v>
      </c>
      <c r="D712" s="152">
        <v>0</v>
      </c>
      <c r="E712" s="152">
        <v>0</v>
      </c>
      <c r="F712" s="153">
        <v>0</v>
      </c>
      <c r="G712" s="153">
        <v>0</v>
      </c>
      <c r="H712" s="154">
        <v>0</v>
      </c>
    </row>
    <row r="713" spans="1:8" ht="18" hidden="1" customHeight="1" outlineLevel="1">
      <c r="A713" s="3" t="s">
        <v>267</v>
      </c>
      <c r="B713" s="148"/>
      <c r="C713" s="152">
        <v>0</v>
      </c>
      <c r="D713" s="152">
        <v>0</v>
      </c>
      <c r="E713" s="152">
        <v>0</v>
      </c>
      <c r="F713" s="153">
        <v>0</v>
      </c>
      <c r="G713" s="153">
        <v>0</v>
      </c>
      <c r="H713" s="154">
        <v>0</v>
      </c>
    </row>
    <row r="714" spans="1:8" ht="18" hidden="1" customHeight="1" outlineLevel="1">
      <c r="A714" s="3" t="s">
        <v>274</v>
      </c>
      <c r="B714" s="148"/>
      <c r="C714" s="152">
        <v>0</v>
      </c>
      <c r="D714" s="152">
        <v>0</v>
      </c>
      <c r="E714" s="152">
        <v>0</v>
      </c>
      <c r="F714" s="153">
        <v>0</v>
      </c>
      <c r="G714" s="153">
        <v>0</v>
      </c>
      <c r="H714" s="154">
        <v>0</v>
      </c>
    </row>
    <row r="715" spans="1:8" ht="18" hidden="1" customHeight="1" outlineLevel="1">
      <c r="A715" s="3" t="s">
        <v>275</v>
      </c>
      <c r="B715" s="148"/>
      <c r="C715" s="152">
        <v>0</v>
      </c>
      <c r="D715" s="152">
        <v>0</v>
      </c>
      <c r="E715" s="152">
        <v>0</v>
      </c>
      <c r="F715" s="153">
        <v>0</v>
      </c>
      <c r="G715" s="153">
        <v>0</v>
      </c>
      <c r="H715" s="154">
        <v>0</v>
      </c>
    </row>
    <row r="716" spans="1:8" ht="18" hidden="1" customHeight="1" outlineLevel="1">
      <c r="A716" s="3" t="s">
        <v>205</v>
      </c>
      <c r="B716" s="148"/>
      <c r="C716" s="152">
        <v>0</v>
      </c>
      <c r="D716" s="152">
        <v>0</v>
      </c>
      <c r="E716" s="152">
        <v>0</v>
      </c>
      <c r="F716" s="153">
        <v>0</v>
      </c>
      <c r="G716" s="153">
        <v>0</v>
      </c>
      <c r="H716" s="154">
        <v>0</v>
      </c>
    </row>
    <row r="717" spans="1:8" ht="18" hidden="1" customHeight="1" outlineLevel="1">
      <c r="A717" s="3" t="s">
        <v>206</v>
      </c>
      <c r="B717" s="148"/>
      <c r="C717" s="152">
        <v>0</v>
      </c>
      <c r="D717" s="152">
        <v>0</v>
      </c>
      <c r="E717" s="152">
        <v>0</v>
      </c>
      <c r="F717" s="153">
        <v>0</v>
      </c>
      <c r="G717" s="153">
        <v>0</v>
      </c>
      <c r="H717" s="154">
        <v>0</v>
      </c>
    </row>
    <row r="718" spans="1:8" ht="18" hidden="1" customHeight="1" outlineLevel="1">
      <c r="A718" s="3" t="s">
        <v>268</v>
      </c>
      <c r="B718" s="148"/>
      <c r="C718" s="152">
        <v>0</v>
      </c>
      <c r="D718" s="152">
        <v>0</v>
      </c>
      <c r="E718" s="152">
        <v>0</v>
      </c>
      <c r="F718" s="153">
        <v>0</v>
      </c>
      <c r="G718" s="153">
        <v>0</v>
      </c>
      <c r="H718" s="154">
        <v>0</v>
      </c>
    </row>
    <row r="719" spans="1:8" ht="18" hidden="1" customHeight="1" outlineLevel="1">
      <c r="A719" s="3" t="s">
        <v>207</v>
      </c>
      <c r="B719" s="148"/>
      <c r="C719" s="152">
        <v>0</v>
      </c>
      <c r="D719" s="152">
        <v>0</v>
      </c>
      <c r="E719" s="152">
        <v>0</v>
      </c>
      <c r="F719" s="153">
        <v>0</v>
      </c>
      <c r="G719" s="153">
        <v>0</v>
      </c>
      <c r="H719" s="154">
        <v>0</v>
      </c>
    </row>
    <row r="720" spans="1:8" ht="18" hidden="1" customHeight="1" outlineLevel="1">
      <c r="A720" s="3" t="s">
        <v>270</v>
      </c>
      <c r="B720" s="148"/>
      <c r="C720" s="152">
        <v>0</v>
      </c>
      <c r="D720" s="152">
        <v>0</v>
      </c>
      <c r="E720" s="152">
        <v>0</v>
      </c>
      <c r="F720" s="153">
        <v>0</v>
      </c>
      <c r="G720" s="153">
        <v>0</v>
      </c>
      <c r="H720" s="154">
        <v>0</v>
      </c>
    </row>
    <row r="721" spans="1:8" ht="18" hidden="1" customHeight="1" outlineLevel="1">
      <c r="A721" s="3" t="s">
        <v>208</v>
      </c>
      <c r="B721" s="148"/>
      <c r="C721" s="152">
        <v>0</v>
      </c>
      <c r="D721" s="152">
        <v>0</v>
      </c>
      <c r="E721" s="152">
        <v>0</v>
      </c>
      <c r="F721" s="153">
        <v>0</v>
      </c>
      <c r="G721" s="153">
        <v>0</v>
      </c>
      <c r="H721" s="154">
        <v>0</v>
      </c>
    </row>
    <row r="722" spans="1:8" ht="18" hidden="1" customHeight="1" outlineLevel="1">
      <c r="A722" s="3" t="s">
        <v>209</v>
      </c>
      <c r="B722" s="148"/>
      <c r="C722" s="152">
        <v>0</v>
      </c>
      <c r="D722" s="152">
        <v>0</v>
      </c>
      <c r="E722" s="152">
        <v>0</v>
      </c>
      <c r="F722" s="153">
        <v>0</v>
      </c>
      <c r="G722" s="153">
        <v>0</v>
      </c>
      <c r="H722" s="154">
        <v>0</v>
      </c>
    </row>
    <row r="723" spans="1:8" ht="18" hidden="1" customHeight="1" outlineLevel="1">
      <c r="A723" s="3" t="s">
        <v>454</v>
      </c>
      <c r="B723" s="148"/>
      <c r="C723" s="152">
        <v>0</v>
      </c>
      <c r="D723" s="152">
        <v>0</v>
      </c>
      <c r="E723" s="152">
        <v>0</v>
      </c>
      <c r="F723" s="153">
        <v>0</v>
      </c>
      <c r="G723" s="153">
        <v>0</v>
      </c>
      <c r="H723" s="154">
        <v>0</v>
      </c>
    </row>
    <row r="724" spans="1:8" ht="18" hidden="1" customHeight="1" outlineLevel="1">
      <c r="A724" s="3" t="s">
        <v>211</v>
      </c>
      <c r="B724" s="148"/>
      <c r="C724" s="152">
        <v>0</v>
      </c>
      <c r="D724" s="152">
        <v>0</v>
      </c>
      <c r="E724" s="152">
        <v>0</v>
      </c>
      <c r="F724" s="153">
        <v>0</v>
      </c>
      <c r="G724" s="153">
        <v>0</v>
      </c>
      <c r="H724" s="154">
        <v>0</v>
      </c>
    </row>
    <row r="725" spans="1:8" ht="18" hidden="1" customHeight="1" outlineLevel="1">
      <c r="A725" s="3" t="s">
        <v>212</v>
      </c>
      <c r="B725" s="148"/>
      <c r="C725" s="152">
        <v>0</v>
      </c>
      <c r="D725" s="152">
        <v>0</v>
      </c>
      <c r="E725" s="152">
        <v>0</v>
      </c>
      <c r="F725" s="153">
        <v>0</v>
      </c>
      <c r="G725" s="153">
        <v>0</v>
      </c>
      <c r="H725" s="154">
        <v>0</v>
      </c>
    </row>
    <row r="726" spans="1:8" ht="18" hidden="1" customHeight="1" outlineLevel="1">
      <c r="A726" s="3" t="s">
        <v>213</v>
      </c>
      <c r="B726" s="148"/>
      <c r="C726" s="152">
        <v>0</v>
      </c>
      <c r="D726" s="152">
        <v>0</v>
      </c>
      <c r="E726" s="152">
        <v>0</v>
      </c>
      <c r="F726" s="153">
        <v>0</v>
      </c>
      <c r="G726" s="153">
        <v>0</v>
      </c>
      <c r="H726" s="154">
        <v>0</v>
      </c>
    </row>
    <row r="727" spans="1:8" ht="18" hidden="1" customHeight="1" outlineLevel="1">
      <c r="A727" s="3" t="s">
        <v>214</v>
      </c>
      <c r="B727" s="148"/>
      <c r="C727" s="152">
        <v>0</v>
      </c>
      <c r="D727" s="152">
        <v>0</v>
      </c>
      <c r="E727" s="152">
        <v>0</v>
      </c>
      <c r="F727" s="153">
        <v>0</v>
      </c>
      <c r="G727" s="153">
        <v>0</v>
      </c>
      <c r="H727" s="154">
        <v>0</v>
      </c>
    </row>
    <row r="728" spans="1:8" ht="18" hidden="1" customHeight="1" outlineLevel="1">
      <c r="A728" s="3" t="s">
        <v>269</v>
      </c>
      <c r="B728" s="148"/>
      <c r="C728" s="152">
        <v>0</v>
      </c>
      <c r="D728" s="152">
        <v>0</v>
      </c>
      <c r="E728" s="152">
        <v>0</v>
      </c>
      <c r="F728" s="153">
        <v>0</v>
      </c>
      <c r="G728" s="153">
        <v>0</v>
      </c>
      <c r="H728" s="154">
        <v>0</v>
      </c>
    </row>
    <row r="729" spans="1:8" ht="18" hidden="1" customHeight="1" outlineLevel="1">
      <c r="A729" s="3" t="s">
        <v>455</v>
      </c>
      <c r="B729" s="148"/>
      <c r="C729" s="152">
        <v>0</v>
      </c>
      <c r="D729" s="152">
        <v>0</v>
      </c>
      <c r="E729" s="152">
        <v>0</v>
      </c>
      <c r="F729" s="153">
        <v>0</v>
      </c>
      <c r="G729" s="153">
        <v>0</v>
      </c>
      <c r="H729" s="154">
        <v>0</v>
      </c>
    </row>
    <row r="730" spans="1:8" ht="18" hidden="1" customHeight="1" outlineLevel="1">
      <c r="A730" s="3" t="s">
        <v>217</v>
      </c>
      <c r="B730" s="148"/>
      <c r="C730" s="152">
        <v>0</v>
      </c>
      <c r="D730" s="152">
        <v>0</v>
      </c>
      <c r="E730" s="152">
        <v>0</v>
      </c>
      <c r="F730" s="153">
        <v>0</v>
      </c>
      <c r="G730" s="153">
        <v>0</v>
      </c>
      <c r="H730" s="154">
        <v>0</v>
      </c>
    </row>
    <row r="731" spans="1:8" ht="18" hidden="1" customHeight="1" outlineLevel="1">
      <c r="A731" s="3" t="s">
        <v>218</v>
      </c>
      <c r="B731" s="148"/>
      <c r="C731" s="152">
        <v>0</v>
      </c>
      <c r="D731" s="152">
        <v>0</v>
      </c>
      <c r="E731" s="152">
        <v>0</v>
      </c>
      <c r="F731" s="153">
        <v>0</v>
      </c>
      <c r="G731" s="153">
        <v>0</v>
      </c>
      <c r="H731" s="154">
        <v>0</v>
      </c>
    </row>
    <row r="732" spans="1:8" ht="18" hidden="1" customHeight="1" outlineLevel="1">
      <c r="A732" s="3" t="s">
        <v>219</v>
      </c>
      <c r="B732" s="148"/>
      <c r="C732" s="152">
        <v>0</v>
      </c>
      <c r="D732" s="152">
        <v>0</v>
      </c>
      <c r="E732" s="152">
        <v>0</v>
      </c>
      <c r="F732" s="153">
        <v>0</v>
      </c>
      <c r="G732" s="153">
        <v>0</v>
      </c>
      <c r="H732" s="154">
        <v>0</v>
      </c>
    </row>
    <row r="733" spans="1:8" ht="18" hidden="1" customHeight="1" outlineLevel="1">
      <c r="A733" s="3" t="s">
        <v>220</v>
      </c>
      <c r="B733" s="148"/>
      <c r="C733" s="152">
        <v>0</v>
      </c>
      <c r="D733" s="152">
        <v>0</v>
      </c>
      <c r="E733" s="152">
        <v>0</v>
      </c>
      <c r="F733" s="153">
        <v>0</v>
      </c>
      <c r="G733" s="153">
        <v>0</v>
      </c>
      <c r="H733" s="154">
        <v>0</v>
      </c>
    </row>
    <row r="734" spans="1:8" ht="18" customHeight="1" collapsed="1">
      <c r="A734" s="3"/>
      <c r="B734" s="148" t="s">
        <v>459</v>
      </c>
      <c r="C734" s="152">
        <f t="shared" ref="C734:H734" si="28">SUM(C710:C733)</f>
        <v>0</v>
      </c>
      <c r="D734" s="152">
        <f t="shared" si="28"/>
        <v>0</v>
      </c>
      <c r="E734" s="152">
        <f t="shared" si="28"/>
        <v>0</v>
      </c>
      <c r="F734" s="153">
        <f t="shared" si="28"/>
        <v>0</v>
      </c>
      <c r="G734" s="153">
        <f t="shared" si="28"/>
        <v>0</v>
      </c>
      <c r="H734" s="153">
        <f t="shared" si="28"/>
        <v>0</v>
      </c>
    </row>
    <row r="735" spans="1:8" ht="18" hidden="1" customHeight="1" outlineLevel="1">
      <c r="A735" s="3" t="s">
        <v>280</v>
      </c>
      <c r="B735" s="148"/>
      <c r="C735" s="149">
        <v>0</v>
      </c>
      <c r="D735" s="149">
        <v>0</v>
      </c>
      <c r="E735" s="149">
        <v>0</v>
      </c>
      <c r="F735" s="150">
        <v>0</v>
      </c>
      <c r="G735" s="150">
        <v>0</v>
      </c>
      <c r="H735" s="151">
        <v>0</v>
      </c>
    </row>
    <row r="736" spans="1:8" ht="18" hidden="1" customHeight="1" outlineLevel="1">
      <c r="A736" s="3" t="s">
        <v>203</v>
      </c>
      <c r="B736" s="148"/>
      <c r="C736" s="149">
        <v>0</v>
      </c>
      <c r="D736" s="149">
        <v>0</v>
      </c>
      <c r="E736" s="149">
        <v>0</v>
      </c>
      <c r="F736" s="150">
        <v>0</v>
      </c>
      <c r="G736" s="150">
        <v>0</v>
      </c>
      <c r="H736" s="151">
        <v>0</v>
      </c>
    </row>
    <row r="737" spans="1:8" ht="18" hidden="1" customHeight="1" outlineLevel="1">
      <c r="A737" s="3" t="s">
        <v>204</v>
      </c>
      <c r="B737" s="148"/>
      <c r="C737" s="149">
        <v>0</v>
      </c>
      <c r="D737" s="149">
        <v>0</v>
      </c>
      <c r="E737" s="149">
        <v>0</v>
      </c>
      <c r="F737" s="150">
        <v>0</v>
      </c>
      <c r="G737" s="150">
        <v>0</v>
      </c>
      <c r="H737" s="151">
        <v>0</v>
      </c>
    </row>
    <row r="738" spans="1:8" ht="18" hidden="1" customHeight="1" outlineLevel="1">
      <c r="A738" s="3" t="s">
        <v>267</v>
      </c>
      <c r="B738" s="148"/>
      <c r="C738" s="149">
        <v>0</v>
      </c>
      <c r="D738" s="149">
        <v>0</v>
      </c>
      <c r="E738" s="149">
        <v>0</v>
      </c>
      <c r="F738" s="150">
        <v>0</v>
      </c>
      <c r="G738" s="150">
        <v>0</v>
      </c>
      <c r="H738" s="151">
        <v>0</v>
      </c>
    </row>
    <row r="739" spans="1:8" ht="18" hidden="1" customHeight="1" outlineLevel="1">
      <c r="A739" s="3" t="s">
        <v>274</v>
      </c>
      <c r="B739" s="148"/>
      <c r="C739" s="149">
        <v>0</v>
      </c>
      <c r="D739" s="149">
        <v>0</v>
      </c>
      <c r="E739" s="149">
        <v>0</v>
      </c>
      <c r="F739" s="150">
        <v>0</v>
      </c>
      <c r="G739" s="150">
        <v>0</v>
      </c>
      <c r="H739" s="151">
        <v>0</v>
      </c>
    </row>
    <row r="740" spans="1:8" ht="18" hidden="1" customHeight="1" outlineLevel="1">
      <c r="A740" s="3" t="s">
        <v>275</v>
      </c>
      <c r="B740" s="148"/>
      <c r="C740" s="149">
        <v>0</v>
      </c>
      <c r="D740" s="149">
        <v>0</v>
      </c>
      <c r="E740" s="149">
        <v>0</v>
      </c>
      <c r="F740" s="150">
        <v>0</v>
      </c>
      <c r="G740" s="150">
        <v>0</v>
      </c>
      <c r="H740" s="151">
        <v>0</v>
      </c>
    </row>
    <row r="741" spans="1:8" ht="18" hidden="1" customHeight="1" outlineLevel="1">
      <c r="A741" s="3" t="s">
        <v>205</v>
      </c>
      <c r="B741" s="148"/>
      <c r="C741" s="149">
        <v>1</v>
      </c>
      <c r="D741" s="149">
        <v>1</v>
      </c>
      <c r="E741" s="149">
        <v>0</v>
      </c>
      <c r="F741" s="150">
        <v>0</v>
      </c>
      <c r="G741" s="150">
        <v>40000</v>
      </c>
      <c r="H741" s="151">
        <v>0</v>
      </c>
    </row>
    <row r="742" spans="1:8" ht="18" hidden="1" customHeight="1" outlineLevel="1">
      <c r="A742" s="3" t="s">
        <v>206</v>
      </c>
      <c r="B742" s="148"/>
      <c r="C742" s="149">
        <v>0</v>
      </c>
      <c r="D742" s="149">
        <v>0</v>
      </c>
      <c r="E742" s="149">
        <v>0</v>
      </c>
      <c r="F742" s="150">
        <v>0</v>
      </c>
      <c r="G742" s="150">
        <v>0</v>
      </c>
      <c r="H742" s="151">
        <v>0</v>
      </c>
    </row>
    <row r="743" spans="1:8" ht="18" hidden="1" customHeight="1" outlineLevel="1">
      <c r="A743" s="3" t="s">
        <v>268</v>
      </c>
      <c r="B743" s="148"/>
      <c r="C743" s="149">
        <v>0</v>
      </c>
      <c r="D743" s="149">
        <v>0</v>
      </c>
      <c r="E743" s="149">
        <v>0</v>
      </c>
      <c r="F743" s="150">
        <v>0</v>
      </c>
      <c r="G743" s="150">
        <v>0</v>
      </c>
      <c r="H743" s="151">
        <v>0</v>
      </c>
    </row>
    <row r="744" spans="1:8" ht="18" hidden="1" customHeight="1" outlineLevel="1">
      <c r="A744" s="3" t="s">
        <v>207</v>
      </c>
      <c r="B744" s="148"/>
      <c r="C744" s="149">
        <v>1</v>
      </c>
      <c r="D744" s="149">
        <v>3</v>
      </c>
      <c r="E744" s="149">
        <v>0</v>
      </c>
      <c r="F744" s="150">
        <v>0</v>
      </c>
      <c r="G744" s="150">
        <v>-26654.609999999997</v>
      </c>
      <c r="H744" s="151">
        <v>0</v>
      </c>
    </row>
    <row r="745" spans="1:8" ht="18" hidden="1" customHeight="1" outlineLevel="1">
      <c r="A745" s="3" t="s">
        <v>270</v>
      </c>
      <c r="B745" s="148"/>
      <c r="C745" s="149">
        <v>14</v>
      </c>
      <c r="D745" s="149">
        <v>1</v>
      </c>
      <c r="E745" s="149">
        <v>9</v>
      </c>
      <c r="F745" s="150">
        <v>54499</v>
      </c>
      <c r="G745" s="150">
        <v>750</v>
      </c>
      <c r="H745" s="151">
        <v>0</v>
      </c>
    </row>
    <row r="746" spans="1:8" ht="18" hidden="1" customHeight="1" outlineLevel="1">
      <c r="A746" s="3" t="s">
        <v>208</v>
      </c>
      <c r="B746" s="148"/>
      <c r="C746" s="149">
        <v>216</v>
      </c>
      <c r="D746" s="149">
        <v>1</v>
      </c>
      <c r="E746" s="149">
        <v>161</v>
      </c>
      <c r="F746" s="150">
        <v>10000</v>
      </c>
      <c r="G746" s="150">
        <v>89149.36</v>
      </c>
      <c r="H746" s="151">
        <v>0</v>
      </c>
    </row>
    <row r="747" spans="1:8" ht="18" hidden="1" customHeight="1" outlineLevel="1">
      <c r="A747" s="3" t="s">
        <v>209</v>
      </c>
      <c r="B747" s="148"/>
      <c r="C747" s="149">
        <v>2</v>
      </c>
      <c r="D747" s="149">
        <v>1</v>
      </c>
      <c r="E747" s="149">
        <v>0</v>
      </c>
      <c r="F747" s="150">
        <v>1455</v>
      </c>
      <c r="G747" s="150">
        <v>0</v>
      </c>
      <c r="H747" s="151">
        <v>0</v>
      </c>
    </row>
    <row r="748" spans="1:8" ht="18" hidden="1" customHeight="1" outlineLevel="1">
      <c r="A748" s="3" t="s">
        <v>454</v>
      </c>
      <c r="B748" s="148"/>
      <c r="C748" s="149">
        <v>0</v>
      </c>
      <c r="D748" s="149">
        <v>0</v>
      </c>
      <c r="E748" s="149">
        <v>0</v>
      </c>
      <c r="F748" s="150">
        <v>0</v>
      </c>
      <c r="G748" s="150">
        <v>0</v>
      </c>
      <c r="H748" s="151">
        <v>0</v>
      </c>
    </row>
    <row r="749" spans="1:8" ht="18" hidden="1" customHeight="1" outlineLevel="1">
      <c r="A749" s="3" t="s">
        <v>211</v>
      </c>
      <c r="B749" s="148"/>
      <c r="C749" s="149">
        <v>0</v>
      </c>
      <c r="D749" s="149">
        <v>0</v>
      </c>
      <c r="E749" s="149">
        <v>0</v>
      </c>
      <c r="F749" s="150">
        <v>0</v>
      </c>
      <c r="G749" s="150">
        <v>0</v>
      </c>
      <c r="H749" s="151">
        <v>0</v>
      </c>
    </row>
    <row r="750" spans="1:8" ht="18" hidden="1" customHeight="1" outlineLevel="1">
      <c r="A750" s="3" t="s">
        <v>212</v>
      </c>
      <c r="B750" s="148"/>
      <c r="C750" s="149">
        <v>0</v>
      </c>
      <c r="D750" s="149">
        <v>0</v>
      </c>
      <c r="E750" s="149">
        <v>0</v>
      </c>
      <c r="F750" s="150">
        <v>0</v>
      </c>
      <c r="G750" s="150">
        <v>0</v>
      </c>
      <c r="H750" s="151">
        <v>0</v>
      </c>
    </row>
    <row r="751" spans="1:8" ht="18" hidden="1" customHeight="1" outlineLevel="1">
      <c r="A751" s="3" t="s">
        <v>213</v>
      </c>
      <c r="B751" s="148"/>
      <c r="C751" s="149">
        <v>0</v>
      </c>
      <c r="D751" s="149">
        <v>0</v>
      </c>
      <c r="E751" s="149">
        <v>0</v>
      </c>
      <c r="F751" s="150">
        <v>0</v>
      </c>
      <c r="G751" s="150">
        <v>0</v>
      </c>
      <c r="H751" s="151">
        <v>0</v>
      </c>
    </row>
    <row r="752" spans="1:8" ht="18" hidden="1" customHeight="1" outlineLevel="1">
      <c r="A752" s="3" t="s">
        <v>214</v>
      </c>
      <c r="B752" s="148"/>
      <c r="C752" s="149">
        <v>0</v>
      </c>
      <c r="D752" s="149">
        <v>0</v>
      </c>
      <c r="E752" s="149">
        <v>0</v>
      </c>
      <c r="F752" s="150">
        <v>0</v>
      </c>
      <c r="G752" s="150">
        <v>0</v>
      </c>
      <c r="H752" s="151">
        <v>0</v>
      </c>
    </row>
    <row r="753" spans="1:8" ht="18" hidden="1" customHeight="1" outlineLevel="1">
      <c r="A753" s="3" t="s">
        <v>269</v>
      </c>
      <c r="B753" s="148"/>
      <c r="C753" s="149">
        <v>0</v>
      </c>
      <c r="D753" s="149">
        <v>0</v>
      </c>
      <c r="E753" s="149">
        <v>0</v>
      </c>
      <c r="F753" s="150">
        <v>0</v>
      </c>
      <c r="G753" s="150">
        <v>0</v>
      </c>
      <c r="H753" s="151">
        <v>0</v>
      </c>
    </row>
    <row r="754" spans="1:8" ht="18" hidden="1" customHeight="1" outlineLevel="1">
      <c r="A754" s="3" t="s">
        <v>455</v>
      </c>
      <c r="B754" s="148"/>
      <c r="C754" s="149">
        <v>0</v>
      </c>
      <c r="D754" s="149">
        <v>0</v>
      </c>
      <c r="E754" s="149">
        <v>0</v>
      </c>
      <c r="F754" s="150">
        <v>0</v>
      </c>
      <c r="G754" s="150">
        <v>0</v>
      </c>
      <c r="H754" s="151">
        <v>0</v>
      </c>
    </row>
    <row r="755" spans="1:8" ht="18" hidden="1" customHeight="1" outlineLevel="1">
      <c r="A755" s="3" t="s">
        <v>217</v>
      </c>
      <c r="B755" s="148"/>
      <c r="C755" s="149">
        <v>0</v>
      </c>
      <c r="D755" s="149">
        <v>0</v>
      </c>
      <c r="E755" s="149">
        <v>0</v>
      </c>
      <c r="F755" s="150">
        <v>0</v>
      </c>
      <c r="G755" s="150">
        <v>0</v>
      </c>
      <c r="H755" s="151">
        <v>0</v>
      </c>
    </row>
    <row r="756" spans="1:8" ht="18" hidden="1" customHeight="1" outlineLevel="1">
      <c r="A756" s="3" t="s">
        <v>218</v>
      </c>
      <c r="B756" s="148"/>
      <c r="C756" s="149">
        <v>13</v>
      </c>
      <c r="D756" s="149">
        <v>5</v>
      </c>
      <c r="E756" s="149">
        <v>8</v>
      </c>
      <c r="F756" s="150">
        <v>7000</v>
      </c>
      <c r="G756" s="150">
        <v>3600</v>
      </c>
      <c r="H756" s="151">
        <v>0</v>
      </c>
    </row>
    <row r="757" spans="1:8" ht="18" hidden="1" customHeight="1" outlineLevel="1">
      <c r="A757" s="3" t="s">
        <v>219</v>
      </c>
      <c r="B757" s="148"/>
      <c r="C757" s="149">
        <v>0</v>
      </c>
      <c r="D757" s="149">
        <v>0</v>
      </c>
      <c r="E757" s="149">
        <v>0</v>
      </c>
      <c r="F757" s="150">
        <v>0</v>
      </c>
      <c r="G757" s="150">
        <v>0</v>
      </c>
      <c r="H757" s="151">
        <v>0</v>
      </c>
    </row>
    <row r="758" spans="1:8" ht="18" hidden="1" customHeight="1" outlineLevel="1">
      <c r="A758" s="3" t="s">
        <v>220</v>
      </c>
      <c r="B758" s="148"/>
      <c r="C758" s="149">
        <v>0</v>
      </c>
      <c r="D758" s="149">
        <v>0</v>
      </c>
      <c r="E758" s="149">
        <v>0</v>
      </c>
      <c r="F758" s="150">
        <v>0</v>
      </c>
      <c r="G758" s="150">
        <v>0</v>
      </c>
      <c r="H758" s="151">
        <v>0</v>
      </c>
    </row>
    <row r="759" spans="1:8" ht="18" customHeight="1" collapsed="1">
      <c r="A759" s="3"/>
      <c r="B759" s="148" t="s">
        <v>377</v>
      </c>
      <c r="C759" s="152">
        <f t="shared" ref="C759:H759" si="29">SUM(C735:C758)</f>
        <v>247</v>
      </c>
      <c r="D759" s="152">
        <f t="shared" si="29"/>
        <v>12</v>
      </c>
      <c r="E759" s="152">
        <f t="shared" si="29"/>
        <v>178</v>
      </c>
      <c r="F759" s="153">
        <f t="shared" si="29"/>
        <v>72954</v>
      </c>
      <c r="G759" s="153">
        <f t="shared" si="29"/>
        <v>106844.75</v>
      </c>
      <c r="H759" s="154">
        <f t="shared" si="29"/>
        <v>0</v>
      </c>
    </row>
    <row r="760" spans="1:8" ht="18" customHeight="1">
      <c r="B760" s="168" t="s">
        <v>378</v>
      </c>
      <c r="C760" s="169"/>
      <c r="D760" s="169"/>
      <c r="E760" s="169"/>
      <c r="F760" s="166"/>
      <c r="G760" s="166"/>
      <c r="H760" s="167"/>
    </row>
    <row r="761" spans="1:8" ht="18" hidden="1" customHeight="1" outlineLevel="1">
      <c r="A761" s="3" t="s">
        <v>280</v>
      </c>
      <c r="B761" s="148"/>
      <c r="C761" s="149">
        <v>0</v>
      </c>
      <c r="D761" s="149">
        <v>0</v>
      </c>
      <c r="E761" s="149">
        <v>0</v>
      </c>
      <c r="F761" s="150">
        <v>0</v>
      </c>
      <c r="G761" s="150">
        <v>0</v>
      </c>
      <c r="H761" s="151">
        <v>0</v>
      </c>
    </row>
    <row r="762" spans="1:8" ht="18" hidden="1" customHeight="1" outlineLevel="1">
      <c r="A762" s="3" t="s">
        <v>203</v>
      </c>
      <c r="B762" s="148"/>
      <c r="C762" s="149">
        <v>0</v>
      </c>
      <c r="D762" s="149">
        <v>1</v>
      </c>
      <c r="E762" s="149">
        <v>0</v>
      </c>
      <c r="F762" s="150">
        <v>0</v>
      </c>
      <c r="G762" s="150">
        <v>4018</v>
      </c>
      <c r="H762" s="151">
        <v>0</v>
      </c>
    </row>
    <row r="763" spans="1:8" ht="18" hidden="1" customHeight="1" outlineLevel="1">
      <c r="A763" s="3" t="s">
        <v>204</v>
      </c>
      <c r="B763" s="148"/>
      <c r="C763" s="149">
        <v>6</v>
      </c>
      <c r="D763" s="149">
        <v>6</v>
      </c>
      <c r="E763" s="149">
        <v>0</v>
      </c>
      <c r="F763" s="150">
        <v>3199.98</v>
      </c>
      <c r="G763" s="150">
        <v>0</v>
      </c>
      <c r="H763" s="151">
        <v>0</v>
      </c>
    </row>
    <row r="764" spans="1:8" ht="18" hidden="1" customHeight="1" outlineLevel="1">
      <c r="A764" s="3" t="s">
        <v>267</v>
      </c>
      <c r="B764" s="148"/>
      <c r="C764" s="149">
        <v>0</v>
      </c>
      <c r="D764" s="149">
        <v>0</v>
      </c>
      <c r="E764" s="149">
        <v>0</v>
      </c>
      <c r="F764" s="150">
        <v>0</v>
      </c>
      <c r="G764" s="150">
        <v>0</v>
      </c>
      <c r="H764" s="151">
        <v>0</v>
      </c>
    </row>
    <row r="765" spans="1:8" ht="18" hidden="1" customHeight="1" outlineLevel="1">
      <c r="A765" s="3" t="s">
        <v>274</v>
      </c>
      <c r="B765" s="148"/>
      <c r="C765" s="149">
        <v>0</v>
      </c>
      <c r="D765" s="149">
        <v>0</v>
      </c>
      <c r="E765" s="149">
        <v>0</v>
      </c>
      <c r="F765" s="150">
        <v>0</v>
      </c>
      <c r="G765" s="150">
        <v>0</v>
      </c>
      <c r="H765" s="151">
        <v>0</v>
      </c>
    </row>
    <row r="766" spans="1:8" ht="18" hidden="1" customHeight="1" outlineLevel="1">
      <c r="A766" s="3" t="s">
        <v>275</v>
      </c>
      <c r="B766" s="148"/>
      <c r="C766" s="149">
        <v>0</v>
      </c>
      <c r="D766" s="149">
        <v>0</v>
      </c>
      <c r="E766" s="149">
        <v>0</v>
      </c>
      <c r="F766" s="150">
        <v>0</v>
      </c>
      <c r="G766" s="150">
        <v>0</v>
      </c>
      <c r="H766" s="151">
        <v>0</v>
      </c>
    </row>
    <row r="767" spans="1:8" ht="18" hidden="1" customHeight="1" outlineLevel="1">
      <c r="A767" s="3" t="s">
        <v>205</v>
      </c>
      <c r="B767" s="148"/>
      <c r="C767" s="149">
        <v>12</v>
      </c>
      <c r="D767" s="149">
        <v>13</v>
      </c>
      <c r="E767" s="149">
        <v>0</v>
      </c>
      <c r="F767" s="150">
        <v>127725.09</v>
      </c>
      <c r="G767" s="150">
        <v>80448.55</v>
      </c>
      <c r="H767" s="151">
        <v>0</v>
      </c>
    </row>
    <row r="768" spans="1:8" ht="18" hidden="1" customHeight="1" outlineLevel="1">
      <c r="A768" s="3" t="s">
        <v>206</v>
      </c>
      <c r="B768" s="148"/>
      <c r="C768" s="149">
        <v>3</v>
      </c>
      <c r="D768" s="149">
        <v>2</v>
      </c>
      <c r="E768" s="149">
        <v>0</v>
      </c>
      <c r="F768" s="150">
        <v>0</v>
      </c>
      <c r="G768" s="150">
        <v>3662</v>
      </c>
      <c r="H768" s="151">
        <v>0</v>
      </c>
    </row>
    <row r="769" spans="1:8" ht="18" hidden="1" customHeight="1" outlineLevel="1">
      <c r="A769" s="3" t="s">
        <v>268</v>
      </c>
      <c r="B769" s="148"/>
      <c r="C769" s="149">
        <v>0</v>
      </c>
      <c r="D769" s="149">
        <v>0</v>
      </c>
      <c r="E769" s="149">
        <v>0</v>
      </c>
      <c r="F769" s="150">
        <v>0</v>
      </c>
      <c r="G769" s="150">
        <v>0</v>
      </c>
      <c r="H769" s="151">
        <v>0</v>
      </c>
    </row>
    <row r="770" spans="1:8" ht="18" hidden="1" customHeight="1" outlineLevel="1">
      <c r="A770" s="3" t="s">
        <v>207</v>
      </c>
      <c r="B770" s="148"/>
      <c r="C770" s="149">
        <v>17</v>
      </c>
      <c r="D770" s="149">
        <v>16</v>
      </c>
      <c r="E770" s="149">
        <v>0</v>
      </c>
      <c r="F770" s="150">
        <v>108478.84</v>
      </c>
      <c r="G770" s="150">
        <v>11421.779999999999</v>
      </c>
      <c r="H770" s="151">
        <v>0</v>
      </c>
    </row>
    <row r="771" spans="1:8" ht="18" hidden="1" customHeight="1" outlineLevel="1">
      <c r="A771" s="3" t="s">
        <v>270</v>
      </c>
      <c r="B771" s="148"/>
      <c r="C771" s="149">
        <v>0</v>
      </c>
      <c r="D771" s="149">
        <v>0</v>
      </c>
      <c r="E771" s="149">
        <v>0</v>
      </c>
      <c r="F771" s="150">
        <v>0</v>
      </c>
      <c r="G771" s="150">
        <v>0</v>
      </c>
      <c r="H771" s="151">
        <v>0</v>
      </c>
    </row>
    <row r="772" spans="1:8" ht="18" hidden="1" customHeight="1" outlineLevel="1">
      <c r="A772" s="3" t="s">
        <v>208</v>
      </c>
      <c r="B772" s="148"/>
      <c r="C772" s="149">
        <v>0</v>
      </c>
      <c r="D772" s="149">
        <v>0</v>
      </c>
      <c r="E772" s="149">
        <v>0</v>
      </c>
      <c r="F772" s="150">
        <v>0</v>
      </c>
      <c r="G772" s="150">
        <v>0</v>
      </c>
      <c r="H772" s="151">
        <v>0</v>
      </c>
    </row>
    <row r="773" spans="1:8" ht="18" hidden="1" customHeight="1" outlineLevel="1">
      <c r="A773" s="3" t="s">
        <v>209</v>
      </c>
      <c r="B773" s="148"/>
      <c r="C773" s="149">
        <v>0</v>
      </c>
      <c r="D773" s="149">
        <v>0</v>
      </c>
      <c r="E773" s="149">
        <v>0</v>
      </c>
      <c r="F773" s="150">
        <v>0</v>
      </c>
      <c r="G773" s="150">
        <v>0</v>
      </c>
      <c r="H773" s="151">
        <v>0</v>
      </c>
    </row>
    <row r="774" spans="1:8" ht="18" hidden="1" customHeight="1" outlineLevel="1">
      <c r="A774" s="3" t="s">
        <v>454</v>
      </c>
      <c r="B774" s="148"/>
      <c r="C774" s="149">
        <v>0</v>
      </c>
      <c r="D774" s="149">
        <v>0</v>
      </c>
      <c r="E774" s="149">
        <v>0</v>
      </c>
      <c r="F774" s="150">
        <v>0</v>
      </c>
      <c r="G774" s="150">
        <v>0</v>
      </c>
      <c r="H774" s="151">
        <v>0</v>
      </c>
    </row>
    <row r="775" spans="1:8" ht="18" hidden="1" customHeight="1" outlineLevel="1">
      <c r="A775" s="3" t="s">
        <v>211</v>
      </c>
      <c r="B775" s="148"/>
      <c r="C775" s="149">
        <v>0</v>
      </c>
      <c r="D775" s="149">
        <v>0</v>
      </c>
      <c r="E775" s="149">
        <v>0</v>
      </c>
      <c r="F775" s="150">
        <v>0</v>
      </c>
      <c r="G775" s="150">
        <v>0</v>
      </c>
      <c r="H775" s="151">
        <v>0</v>
      </c>
    </row>
    <row r="776" spans="1:8" ht="18" hidden="1" customHeight="1" outlineLevel="1">
      <c r="A776" s="3" t="s">
        <v>212</v>
      </c>
      <c r="B776" s="148"/>
      <c r="C776" s="149">
        <v>0</v>
      </c>
      <c r="D776" s="149">
        <v>0</v>
      </c>
      <c r="E776" s="149">
        <v>0</v>
      </c>
      <c r="F776" s="150">
        <v>0</v>
      </c>
      <c r="G776" s="150">
        <v>0</v>
      </c>
      <c r="H776" s="151">
        <v>0</v>
      </c>
    </row>
    <row r="777" spans="1:8" ht="18" hidden="1" customHeight="1" outlineLevel="1">
      <c r="A777" s="3" t="s">
        <v>213</v>
      </c>
      <c r="B777" s="148"/>
      <c r="C777" s="149">
        <v>1</v>
      </c>
      <c r="D777" s="149">
        <v>1</v>
      </c>
      <c r="E777" s="149">
        <v>0</v>
      </c>
      <c r="F777" s="150">
        <v>225000</v>
      </c>
      <c r="G777" s="150">
        <v>20000</v>
      </c>
      <c r="H777" s="151">
        <v>0</v>
      </c>
    </row>
    <row r="778" spans="1:8" ht="18" hidden="1" customHeight="1" outlineLevel="1">
      <c r="A778" s="3" t="s">
        <v>214</v>
      </c>
      <c r="B778" s="148"/>
      <c r="C778" s="149">
        <v>0</v>
      </c>
      <c r="D778" s="149">
        <v>0</v>
      </c>
      <c r="E778" s="149">
        <v>0</v>
      </c>
      <c r="F778" s="150">
        <v>0</v>
      </c>
      <c r="G778" s="150">
        <v>0</v>
      </c>
      <c r="H778" s="151">
        <v>0</v>
      </c>
    </row>
    <row r="779" spans="1:8" ht="18" hidden="1" customHeight="1" outlineLevel="1">
      <c r="A779" s="3" t="s">
        <v>269</v>
      </c>
      <c r="B779" s="148"/>
      <c r="C779" s="149">
        <v>0</v>
      </c>
      <c r="D779" s="149">
        <v>0</v>
      </c>
      <c r="E779" s="149">
        <v>0</v>
      </c>
      <c r="F779" s="150">
        <v>0</v>
      </c>
      <c r="G779" s="150">
        <v>0</v>
      </c>
      <c r="H779" s="151">
        <v>0</v>
      </c>
    </row>
    <row r="780" spans="1:8" ht="18" hidden="1" customHeight="1" outlineLevel="1">
      <c r="A780" s="3" t="s">
        <v>455</v>
      </c>
      <c r="B780" s="148"/>
      <c r="C780" s="149">
        <v>0</v>
      </c>
      <c r="D780" s="149">
        <v>0</v>
      </c>
      <c r="E780" s="149">
        <v>0</v>
      </c>
      <c r="F780" s="150">
        <v>0</v>
      </c>
      <c r="G780" s="150">
        <v>0</v>
      </c>
      <c r="H780" s="151">
        <v>0</v>
      </c>
    </row>
    <row r="781" spans="1:8" ht="18" hidden="1" customHeight="1" outlineLevel="1">
      <c r="A781" s="3" t="s">
        <v>217</v>
      </c>
      <c r="B781" s="148"/>
      <c r="C781" s="149">
        <v>0</v>
      </c>
      <c r="D781" s="149">
        <v>0</v>
      </c>
      <c r="E781" s="149">
        <v>0</v>
      </c>
      <c r="F781" s="150">
        <v>0</v>
      </c>
      <c r="G781" s="150">
        <v>0</v>
      </c>
      <c r="H781" s="151">
        <v>0</v>
      </c>
    </row>
    <row r="782" spans="1:8" ht="18" hidden="1" customHeight="1" outlineLevel="1">
      <c r="A782" s="3" t="s">
        <v>218</v>
      </c>
      <c r="B782" s="148"/>
      <c r="C782" s="149">
        <v>6</v>
      </c>
      <c r="D782" s="149">
        <v>0</v>
      </c>
      <c r="E782" s="149">
        <v>1</v>
      </c>
      <c r="F782" s="150">
        <v>0</v>
      </c>
      <c r="G782" s="150">
        <v>0</v>
      </c>
      <c r="H782" s="151">
        <v>0</v>
      </c>
    </row>
    <row r="783" spans="1:8" ht="18" hidden="1" customHeight="1" outlineLevel="1">
      <c r="A783" s="3" t="s">
        <v>219</v>
      </c>
      <c r="B783" s="148"/>
      <c r="C783" s="149">
        <v>0</v>
      </c>
      <c r="D783" s="149">
        <v>0</v>
      </c>
      <c r="E783" s="149">
        <v>0</v>
      </c>
      <c r="F783" s="150">
        <v>0</v>
      </c>
      <c r="G783" s="150">
        <v>0</v>
      </c>
      <c r="H783" s="151">
        <v>0</v>
      </c>
    </row>
    <row r="784" spans="1:8" ht="18" hidden="1" customHeight="1" outlineLevel="1">
      <c r="A784" s="3" t="s">
        <v>220</v>
      </c>
      <c r="B784" s="148"/>
      <c r="C784" s="149">
        <v>1</v>
      </c>
      <c r="D784" s="149">
        <v>1</v>
      </c>
      <c r="E784" s="149">
        <v>0</v>
      </c>
      <c r="F784" s="150">
        <v>-19402</v>
      </c>
      <c r="G784" s="150">
        <v>35523</v>
      </c>
      <c r="H784" s="151">
        <v>0</v>
      </c>
    </row>
    <row r="785" spans="1:8" collapsed="1">
      <c r="A785" s="3"/>
      <c r="B785" s="148" t="s">
        <v>380</v>
      </c>
      <c r="C785" s="152">
        <f t="shared" ref="C785:H785" si="30">SUM(C761:C784)</f>
        <v>46</v>
      </c>
      <c r="D785" s="152">
        <f t="shared" si="30"/>
        <v>40</v>
      </c>
      <c r="E785" s="152">
        <f t="shared" si="30"/>
        <v>1</v>
      </c>
      <c r="F785" s="153">
        <f t="shared" si="30"/>
        <v>445001.91</v>
      </c>
      <c r="G785" s="153">
        <f t="shared" si="30"/>
        <v>155073.33000000002</v>
      </c>
      <c r="H785" s="154">
        <f t="shared" si="30"/>
        <v>0</v>
      </c>
    </row>
    <row r="786" spans="1:8" ht="18" hidden="1" customHeight="1" outlineLevel="1">
      <c r="A786" s="3" t="s">
        <v>280</v>
      </c>
      <c r="B786" s="148"/>
      <c r="C786" s="149">
        <v>0</v>
      </c>
      <c r="D786" s="149">
        <v>0</v>
      </c>
      <c r="E786" s="149">
        <v>0</v>
      </c>
      <c r="F786" s="150">
        <v>0</v>
      </c>
      <c r="G786" s="150">
        <v>0</v>
      </c>
      <c r="H786" s="151">
        <v>0</v>
      </c>
    </row>
    <row r="787" spans="1:8" ht="18" hidden="1" customHeight="1" outlineLevel="1">
      <c r="A787" s="3" t="s">
        <v>203</v>
      </c>
      <c r="B787" s="148"/>
      <c r="C787" s="149">
        <v>0</v>
      </c>
      <c r="D787" s="149">
        <v>0</v>
      </c>
      <c r="E787" s="149">
        <v>0</v>
      </c>
      <c r="F787" s="150">
        <v>0</v>
      </c>
      <c r="G787" s="150">
        <v>0</v>
      </c>
      <c r="H787" s="151">
        <v>0</v>
      </c>
    </row>
    <row r="788" spans="1:8" ht="18" hidden="1" customHeight="1" outlineLevel="1">
      <c r="A788" s="3" t="s">
        <v>204</v>
      </c>
      <c r="B788" s="148"/>
      <c r="C788" s="149">
        <v>13</v>
      </c>
      <c r="D788" s="149">
        <v>13</v>
      </c>
      <c r="E788" s="149">
        <v>0</v>
      </c>
      <c r="F788" s="150">
        <v>6000</v>
      </c>
      <c r="G788" s="150">
        <v>0</v>
      </c>
      <c r="H788" s="151">
        <v>0</v>
      </c>
    </row>
    <row r="789" spans="1:8" ht="18" hidden="1" customHeight="1" outlineLevel="1">
      <c r="A789" s="3" t="s">
        <v>267</v>
      </c>
      <c r="B789" s="148"/>
      <c r="C789" s="149">
        <v>0</v>
      </c>
      <c r="D789" s="149">
        <v>0</v>
      </c>
      <c r="E789" s="149">
        <v>0</v>
      </c>
      <c r="F789" s="150">
        <v>0</v>
      </c>
      <c r="G789" s="150">
        <v>0</v>
      </c>
      <c r="H789" s="151">
        <v>0</v>
      </c>
    </row>
    <row r="790" spans="1:8" ht="18" hidden="1" customHeight="1" outlineLevel="1">
      <c r="A790" s="3" t="s">
        <v>274</v>
      </c>
      <c r="B790" s="148"/>
      <c r="C790" s="149">
        <v>0</v>
      </c>
      <c r="D790" s="149">
        <v>0</v>
      </c>
      <c r="E790" s="149">
        <v>0</v>
      </c>
      <c r="F790" s="150">
        <v>0</v>
      </c>
      <c r="G790" s="150">
        <v>0</v>
      </c>
      <c r="H790" s="151">
        <v>0</v>
      </c>
    </row>
    <row r="791" spans="1:8" ht="18" hidden="1" customHeight="1" outlineLevel="1">
      <c r="A791" s="3" t="s">
        <v>275</v>
      </c>
      <c r="B791" s="148"/>
      <c r="C791" s="149">
        <v>0</v>
      </c>
      <c r="D791" s="149">
        <v>0</v>
      </c>
      <c r="E791" s="149">
        <v>0</v>
      </c>
      <c r="F791" s="150">
        <v>0</v>
      </c>
      <c r="G791" s="150">
        <v>0</v>
      </c>
      <c r="H791" s="151">
        <v>0</v>
      </c>
    </row>
    <row r="792" spans="1:8" ht="18" hidden="1" customHeight="1" outlineLevel="1">
      <c r="A792" s="3" t="s">
        <v>205</v>
      </c>
      <c r="B792" s="148"/>
      <c r="C792" s="149">
        <v>0</v>
      </c>
      <c r="D792" s="149">
        <v>0</v>
      </c>
      <c r="E792" s="149">
        <v>0</v>
      </c>
      <c r="F792" s="150">
        <v>0</v>
      </c>
      <c r="G792" s="150">
        <v>0</v>
      </c>
      <c r="H792" s="151">
        <v>0</v>
      </c>
    </row>
    <row r="793" spans="1:8" ht="18" hidden="1" customHeight="1" outlineLevel="1">
      <c r="A793" s="3" t="s">
        <v>206</v>
      </c>
      <c r="B793" s="148"/>
      <c r="C793" s="149">
        <v>0</v>
      </c>
      <c r="D793" s="149">
        <v>0</v>
      </c>
      <c r="E793" s="149">
        <v>0</v>
      </c>
      <c r="F793" s="150">
        <v>0</v>
      </c>
      <c r="G793" s="150">
        <v>0</v>
      </c>
      <c r="H793" s="151">
        <v>0</v>
      </c>
    </row>
    <row r="794" spans="1:8" ht="18" hidden="1" customHeight="1" outlineLevel="1">
      <c r="A794" s="3" t="s">
        <v>268</v>
      </c>
      <c r="B794" s="148"/>
      <c r="C794" s="149">
        <v>0</v>
      </c>
      <c r="D794" s="149">
        <v>0</v>
      </c>
      <c r="E794" s="149">
        <v>0</v>
      </c>
      <c r="F794" s="150">
        <v>0</v>
      </c>
      <c r="G794" s="150">
        <v>0</v>
      </c>
      <c r="H794" s="151">
        <v>0</v>
      </c>
    </row>
    <row r="795" spans="1:8" ht="18" hidden="1" customHeight="1" outlineLevel="1">
      <c r="A795" s="3" t="s">
        <v>207</v>
      </c>
      <c r="B795" s="148"/>
      <c r="C795" s="149">
        <v>1</v>
      </c>
      <c r="D795" s="149">
        <v>1</v>
      </c>
      <c r="E795" s="149">
        <v>0</v>
      </c>
      <c r="F795" s="150">
        <v>0</v>
      </c>
      <c r="G795" s="150">
        <v>-887.5</v>
      </c>
      <c r="H795" s="151">
        <v>0</v>
      </c>
    </row>
    <row r="796" spans="1:8" ht="18" hidden="1" customHeight="1" outlineLevel="1">
      <c r="A796" s="3" t="s">
        <v>270</v>
      </c>
      <c r="B796" s="148"/>
      <c r="C796" s="149">
        <v>0</v>
      </c>
      <c r="D796" s="149">
        <v>0</v>
      </c>
      <c r="E796" s="149">
        <v>0</v>
      </c>
      <c r="F796" s="150">
        <v>0</v>
      </c>
      <c r="G796" s="150">
        <v>0</v>
      </c>
      <c r="H796" s="151">
        <v>0</v>
      </c>
    </row>
    <row r="797" spans="1:8" ht="18" hidden="1" customHeight="1" outlineLevel="1">
      <c r="A797" s="3" t="s">
        <v>208</v>
      </c>
      <c r="B797" s="148"/>
      <c r="C797" s="149">
        <v>0</v>
      </c>
      <c r="D797" s="149">
        <v>0</v>
      </c>
      <c r="E797" s="149">
        <v>0</v>
      </c>
      <c r="F797" s="150">
        <v>0</v>
      </c>
      <c r="G797" s="150">
        <v>0</v>
      </c>
      <c r="H797" s="151">
        <v>0</v>
      </c>
    </row>
    <row r="798" spans="1:8" ht="18" hidden="1" customHeight="1" outlineLevel="1">
      <c r="A798" s="3" t="s">
        <v>209</v>
      </c>
      <c r="B798" s="148"/>
      <c r="C798" s="149">
        <v>0</v>
      </c>
      <c r="D798" s="149">
        <v>0</v>
      </c>
      <c r="E798" s="149">
        <v>0</v>
      </c>
      <c r="F798" s="150">
        <v>0</v>
      </c>
      <c r="G798" s="150">
        <v>0</v>
      </c>
      <c r="H798" s="151">
        <v>0</v>
      </c>
    </row>
    <row r="799" spans="1:8" ht="18" hidden="1" customHeight="1" outlineLevel="1">
      <c r="A799" s="3" t="s">
        <v>454</v>
      </c>
      <c r="B799" s="148"/>
      <c r="C799" s="149">
        <v>0</v>
      </c>
      <c r="D799" s="149">
        <v>0</v>
      </c>
      <c r="E799" s="149">
        <v>0</v>
      </c>
      <c r="F799" s="150">
        <v>0</v>
      </c>
      <c r="G799" s="150">
        <v>0</v>
      </c>
      <c r="H799" s="151">
        <v>0</v>
      </c>
    </row>
    <row r="800" spans="1:8" ht="18" hidden="1" customHeight="1" outlineLevel="1">
      <c r="A800" s="3" t="s">
        <v>211</v>
      </c>
      <c r="B800" s="148"/>
      <c r="C800" s="149">
        <v>0</v>
      </c>
      <c r="D800" s="149">
        <v>0</v>
      </c>
      <c r="E800" s="149">
        <v>0</v>
      </c>
      <c r="F800" s="150">
        <v>0</v>
      </c>
      <c r="G800" s="150">
        <v>0</v>
      </c>
      <c r="H800" s="151">
        <v>0</v>
      </c>
    </row>
    <row r="801" spans="1:8" ht="18" hidden="1" customHeight="1" outlineLevel="1">
      <c r="A801" s="3" t="s">
        <v>212</v>
      </c>
      <c r="B801" s="148"/>
      <c r="C801" s="149">
        <v>0</v>
      </c>
      <c r="D801" s="149">
        <v>0</v>
      </c>
      <c r="E801" s="149">
        <v>0</v>
      </c>
      <c r="F801" s="150">
        <v>0</v>
      </c>
      <c r="G801" s="150">
        <v>0</v>
      </c>
      <c r="H801" s="151">
        <v>0</v>
      </c>
    </row>
    <row r="802" spans="1:8" ht="18" hidden="1" customHeight="1" outlineLevel="1">
      <c r="A802" s="3" t="s">
        <v>213</v>
      </c>
      <c r="B802" s="148"/>
      <c r="C802" s="149">
        <v>0</v>
      </c>
      <c r="D802" s="149">
        <v>0</v>
      </c>
      <c r="E802" s="149">
        <v>0</v>
      </c>
      <c r="F802" s="150">
        <v>0</v>
      </c>
      <c r="G802" s="150">
        <v>0</v>
      </c>
      <c r="H802" s="151">
        <v>0</v>
      </c>
    </row>
    <row r="803" spans="1:8" ht="18" hidden="1" customHeight="1" outlineLevel="1">
      <c r="A803" s="3" t="s">
        <v>214</v>
      </c>
      <c r="B803" s="148"/>
      <c r="C803" s="149">
        <v>0</v>
      </c>
      <c r="D803" s="149">
        <v>0</v>
      </c>
      <c r="E803" s="149">
        <v>0</v>
      </c>
      <c r="F803" s="150">
        <v>0</v>
      </c>
      <c r="G803" s="150">
        <v>0</v>
      </c>
      <c r="H803" s="151">
        <v>0</v>
      </c>
    </row>
    <row r="804" spans="1:8" ht="18" hidden="1" customHeight="1" outlineLevel="1">
      <c r="A804" s="3" t="s">
        <v>269</v>
      </c>
      <c r="B804" s="148"/>
      <c r="C804" s="149">
        <v>0</v>
      </c>
      <c r="D804" s="149">
        <v>0</v>
      </c>
      <c r="E804" s="149">
        <v>0</v>
      </c>
      <c r="F804" s="150">
        <v>0</v>
      </c>
      <c r="G804" s="150">
        <v>0</v>
      </c>
      <c r="H804" s="151">
        <v>0</v>
      </c>
    </row>
    <row r="805" spans="1:8" ht="18" hidden="1" customHeight="1" outlineLevel="1">
      <c r="A805" s="3" t="s">
        <v>455</v>
      </c>
      <c r="B805" s="148"/>
      <c r="C805" s="149">
        <v>0</v>
      </c>
      <c r="D805" s="149">
        <v>0</v>
      </c>
      <c r="E805" s="149">
        <v>0</v>
      </c>
      <c r="F805" s="150">
        <v>0</v>
      </c>
      <c r="G805" s="150">
        <v>0</v>
      </c>
      <c r="H805" s="151">
        <v>0</v>
      </c>
    </row>
    <row r="806" spans="1:8" ht="18" hidden="1" customHeight="1" outlineLevel="1">
      <c r="A806" s="3" t="s">
        <v>217</v>
      </c>
      <c r="B806" s="148"/>
      <c r="C806" s="149">
        <v>1</v>
      </c>
      <c r="D806" s="149">
        <v>1</v>
      </c>
      <c r="E806" s="149">
        <v>0</v>
      </c>
      <c r="F806" s="150">
        <v>4892</v>
      </c>
      <c r="G806" s="150">
        <v>0</v>
      </c>
      <c r="H806" s="151">
        <v>0</v>
      </c>
    </row>
    <row r="807" spans="1:8" ht="18" hidden="1" customHeight="1" outlineLevel="1">
      <c r="A807" s="3" t="s">
        <v>218</v>
      </c>
      <c r="B807" s="148"/>
      <c r="C807" s="149">
        <v>0</v>
      </c>
      <c r="D807" s="149">
        <v>0</v>
      </c>
      <c r="E807" s="149">
        <v>0</v>
      </c>
      <c r="F807" s="150">
        <v>0</v>
      </c>
      <c r="G807" s="150">
        <v>0</v>
      </c>
      <c r="H807" s="151">
        <v>0</v>
      </c>
    </row>
    <row r="808" spans="1:8" ht="18" hidden="1" customHeight="1" outlineLevel="1">
      <c r="A808" s="3" t="s">
        <v>219</v>
      </c>
      <c r="B808" s="148"/>
      <c r="C808" s="149">
        <v>0</v>
      </c>
      <c r="D808" s="149">
        <v>0</v>
      </c>
      <c r="E808" s="149">
        <v>0</v>
      </c>
      <c r="F808" s="150">
        <v>0</v>
      </c>
      <c r="G808" s="150">
        <v>0</v>
      </c>
      <c r="H808" s="151">
        <v>0</v>
      </c>
    </row>
    <row r="809" spans="1:8" ht="18" hidden="1" customHeight="1" outlineLevel="1">
      <c r="A809" s="3" t="s">
        <v>220</v>
      </c>
      <c r="B809" s="148"/>
      <c r="C809" s="149">
        <v>0</v>
      </c>
      <c r="D809" s="149">
        <v>0</v>
      </c>
      <c r="E809" s="149">
        <v>0</v>
      </c>
      <c r="F809" s="150">
        <v>0</v>
      </c>
      <c r="G809" s="150">
        <v>0</v>
      </c>
      <c r="H809" s="151">
        <v>0</v>
      </c>
    </row>
    <row r="810" spans="1:8" ht="18" customHeight="1" collapsed="1">
      <c r="A810" s="3"/>
      <c r="B810" s="148" t="s">
        <v>381</v>
      </c>
      <c r="C810" s="152">
        <f t="shared" ref="C810:H810" si="31">SUM(C786:C809)</f>
        <v>15</v>
      </c>
      <c r="D810" s="152">
        <f t="shared" si="31"/>
        <v>15</v>
      </c>
      <c r="E810" s="152">
        <f t="shared" si="31"/>
        <v>0</v>
      </c>
      <c r="F810" s="153">
        <f t="shared" si="31"/>
        <v>10892</v>
      </c>
      <c r="G810" s="153">
        <f t="shared" si="31"/>
        <v>-887.5</v>
      </c>
      <c r="H810" s="154">
        <f t="shared" si="31"/>
        <v>0</v>
      </c>
    </row>
    <row r="811" spans="1:8" ht="18" hidden="1" customHeight="1" outlineLevel="1">
      <c r="A811" s="3" t="s">
        <v>280</v>
      </c>
      <c r="B811" s="148"/>
      <c r="C811" s="149">
        <v>0</v>
      </c>
      <c r="D811" s="149">
        <v>0</v>
      </c>
      <c r="E811" s="149">
        <v>0</v>
      </c>
      <c r="F811" s="150">
        <v>0</v>
      </c>
      <c r="G811" s="150">
        <v>0</v>
      </c>
      <c r="H811" s="151">
        <v>0</v>
      </c>
    </row>
    <row r="812" spans="1:8" ht="18" hidden="1" customHeight="1" outlineLevel="1">
      <c r="A812" s="3" t="s">
        <v>203</v>
      </c>
      <c r="B812" s="148"/>
      <c r="C812" s="149">
        <v>0</v>
      </c>
      <c r="D812" s="149">
        <v>0</v>
      </c>
      <c r="E812" s="149">
        <v>0</v>
      </c>
      <c r="F812" s="150">
        <v>0</v>
      </c>
      <c r="G812" s="150">
        <v>0</v>
      </c>
      <c r="H812" s="151">
        <v>0</v>
      </c>
    </row>
    <row r="813" spans="1:8" ht="18" hidden="1" customHeight="1" outlineLevel="1">
      <c r="A813" s="3" t="s">
        <v>204</v>
      </c>
      <c r="B813" s="148"/>
      <c r="C813" s="149">
        <v>0</v>
      </c>
      <c r="D813" s="149">
        <v>0</v>
      </c>
      <c r="E813" s="149">
        <v>0</v>
      </c>
      <c r="F813" s="150">
        <v>0</v>
      </c>
      <c r="G813" s="150">
        <v>0</v>
      </c>
      <c r="H813" s="151">
        <v>0</v>
      </c>
    </row>
    <row r="814" spans="1:8" ht="18" hidden="1" customHeight="1" outlineLevel="1">
      <c r="A814" s="3" t="s">
        <v>267</v>
      </c>
      <c r="B814" s="148"/>
      <c r="C814" s="149">
        <v>0</v>
      </c>
      <c r="D814" s="149">
        <v>0</v>
      </c>
      <c r="E814" s="149">
        <v>0</v>
      </c>
      <c r="F814" s="150">
        <v>0</v>
      </c>
      <c r="G814" s="150">
        <v>0</v>
      </c>
      <c r="H814" s="151">
        <v>0</v>
      </c>
    </row>
    <row r="815" spans="1:8" ht="18" hidden="1" customHeight="1" outlineLevel="1">
      <c r="A815" s="3" t="s">
        <v>274</v>
      </c>
      <c r="B815" s="148"/>
      <c r="C815" s="149">
        <v>0</v>
      </c>
      <c r="D815" s="149">
        <v>0</v>
      </c>
      <c r="E815" s="149">
        <v>0</v>
      </c>
      <c r="F815" s="150">
        <v>0</v>
      </c>
      <c r="G815" s="150">
        <v>0</v>
      </c>
      <c r="H815" s="151">
        <v>0</v>
      </c>
    </row>
    <row r="816" spans="1:8" ht="18" hidden="1" customHeight="1" outlineLevel="1">
      <c r="A816" s="3" t="s">
        <v>275</v>
      </c>
      <c r="B816" s="148"/>
      <c r="C816" s="149">
        <v>0</v>
      </c>
      <c r="D816" s="149">
        <v>0</v>
      </c>
      <c r="E816" s="149">
        <v>0</v>
      </c>
      <c r="F816" s="150">
        <v>0</v>
      </c>
      <c r="G816" s="150">
        <v>0</v>
      </c>
      <c r="H816" s="151">
        <v>0</v>
      </c>
    </row>
    <row r="817" spans="1:8" ht="18" hidden="1" customHeight="1" outlineLevel="1">
      <c r="A817" s="3" t="s">
        <v>205</v>
      </c>
      <c r="B817" s="148"/>
      <c r="C817" s="149">
        <v>0</v>
      </c>
      <c r="D817" s="149">
        <v>0</v>
      </c>
      <c r="E817" s="149">
        <v>0</v>
      </c>
      <c r="F817" s="150">
        <v>0</v>
      </c>
      <c r="G817" s="150">
        <v>0</v>
      </c>
      <c r="H817" s="151">
        <v>0</v>
      </c>
    </row>
    <row r="818" spans="1:8" ht="18" hidden="1" customHeight="1" outlineLevel="1">
      <c r="A818" s="3" t="s">
        <v>206</v>
      </c>
      <c r="B818" s="148"/>
      <c r="C818" s="149">
        <v>0</v>
      </c>
      <c r="D818" s="149">
        <v>0</v>
      </c>
      <c r="E818" s="149">
        <v>0</v>
      </c>
      <c r="F818" s="150">
        <v>0</v>
      </c>
      <c r="G818" s="150">
        <v>0</v>
      </c>
      <c r="H818" s="151">
        <v>0</v>
      </c>
    </row>
    <row r="819" spans="1:8" ht="18" hidden="1" customHeight="1" outlineLevel="1">
      <c r="A819" s="3" t="s">
        <v>268</v>
      </c>
      <c r="B819" s="148"/>
      <c r="C819" s="149">
        <v>0</v>
      </c>
      <c r="D819" s="149">
        <v>0</v>
      </c>
      <c r="E819" s="149">
        <v>0</v>
      </c>
      <c r="F819" s="150">
        <v>0</v>
      </c>
      <c r="G819" s="150">
        <v>0</v>
      </c>
      <c r="H819" s="151">
        <v>0</v>
      </c>
    </row>
    <row r="820" spans="1:8" ht="18" hidden="1" customHeight="1" outlineLevel="1">
      <c r="A820" s="3" t="s">
        <v>207</v>
      </c>
      <c r="B820" s="148"/>
      <c r="C820" s="149">
        <v>0</v>
      </c>
      <c r="D820" s="149">
        <v>1</v>
      </c>
      <c r="E820" s="149">
        <v>0</v>
      </c>
      <c r="F820" s="150">
        <v>25000</v>
      </c>
      <c r="G820" s="150">
        <v>5371</v>
      </c>
      <c r="H820" s="151">
        <v>0</v>
      </c>
    </row>
    <row r="821" spans="1:8" ht="18" hidden="1" customHeight="1" outlineLevel="1">
      <c r="A821" s="3" t="s">
        <v>270</v>
      </c>
      <c r="B821" s="148"/>
      <c r="C821" s="149">
        <v>0</v>
      </c>
      <c r="D821" s="149">
        <v>0</v>
      </c>
      <c r="E821" s="149">
        <v>0</v>
      </c>
      <c r="F821" s="150">
        <v>0</v>
      </c>
      <c r="G821" s="150">
        <v>0</v>
      </c>
      <c r="H821" s="151">
        <v>0</v>
      </c>
    </row>
    <row r="822" spans="1:8" ht="18" hidden="1" customHeight="1" outlineLevel="1">
      <c r="A822" s="3" t="s">
        <v>208</v>
      </c>
      <c r="B822" s="148"/>
      <c r="C822" s="149">
        <v>0</v>
      </c>
      <c r="D822" s="149">
        <v>0</v>
      </c>
      <c r="E822" s="149">
        <v>0</v>
      </c>
      <c r="F822" s="150">
        <v>0</v>
      </c>
      <c r="G822" s="150">
        <v>-6477</v>
      </c>
      <c r="H822" s="151">
        <v>0</v>
      </c>
    </row>
    <row r="823" spans="1:8" ht="18" hidden="1" customHeight="1" outlineLevel="1">
      <c r="A823" s="3" t="s">
        <v>209</v>
      </c>
      <c r="B823" s="148"/>
      <c r="C823" s="149">
        <v>0</v>
      </c>
      <c r="D823" s="149">
        <v>0</v>
      </c>
      <c r="E823" s="149">
        <v>0</v>
      </c>
      <c r="F823" s="150">
        <v>0</v>
      </c>
      <c r="G823" s="150">
        <v>0</v>
      </c>
      <c r="H823" s="151">
        <v>0</v>
      </c>
    </row>
    <row r="824" spans="1:8" ht="18" hidden="1" customHeight="1" outlineLevel="1">
      <c r="A824" s="3" t="s">
        <v>454</v>
      </c>
      <c r="B824" s="148"/>
      <c r="C824" s="149">
        <v>2</v>
      </c>
      <c r="D824" s="149">
        <v>1</v>
      </c>
      <c r="E824" s="149">
        <v>1</v>
      </c>
      <c r="F824" s="150">
        <v>5000</v>
      </c>
      <c r="G824" s="150">
        <v>0</v>
      </c>
      <c r="H824" s="151">
        <v>0</v>
      </c>
    </row>
    <row r="825" spans="1:8" ht="18" hidden="1" customHeight="1" outlineLevel="1">
      <c r="A825" s="3" t="s">
        <v>211</v>
      </c>
      <c r="B825" s="148"/>
      <c r="C825" s="149">
        <v>0</v>
      </c>
      <c r="D825" s="149">
        <v>0</v>
      </c>
      <c r="E825" s="149">
        <v>0</v>
      </c>
      <c r="F825" s="150">
        <v>0</v>
      </c>
      <c r="G825" s="150">
        <v>0</v>
      </c>
      <c r="H825" s="151">
        <v>0</v>
      </c>
    </row>
    <row r="826" spans="1:8" ht="18" hidden="1" customHeight="1" outlineLevel="1">
      <c r="A826" s="3" t="s">
        <v>212</v>
      </c>
      <c r="B826" s="148"/>
      <c r="C826" s="149">
        <v>0</v>
      </c>
      <c r="D826" s="149">
        <v>0</v>
      </c>
      <c r="E826" s="149">
        <v>0</v>
      </c>
      <c r="F826" s="150">
        <v>0</v>
      </c>
      <c r="G826" s="150">
        <v>0</v>
      </c>
      <c r="H826" s="151">
        <v>0</v>
      </c>
    </row>
    <row r="827" spans="1:8" ht="18" hidden="1" customHeight="1" outlineLevel="1">
      <c r="A827" s="3" t="s">
        <v>213</v>
      </c>
      <c r="B827" s="148"/>
      <c r="C827" s="149">
        <v>0</v>
      </c>
      <c r="D827" s="149">
        <v>0</v>
      </c>
      <c r="E827" s="149">
        <v>0</v>
      </c>
      <c r="F827" s="150">
        <v>0</v>
      </c>
      <c r="G827" s="150">
        <v>0</v>
      </c>
      <c r="H827" s="151">
        <v>0</v>
      </c>
    </row>
    <row r="828" spans="1:8" ht="18" hidden="1" customHeight="1" outlineLevel="1">
      <c r="A828" s="3" t="s">
        <v>214</v>
      </c>
      <c r="B828" s="148"/>
      <c r="C828" s="149">
        <v>0</v>
      </c>
      <c r="D828" s="149">
        <v>0</v>
      </c>
      <c r="E828" s="149">
        <v>0</v>
      </c>
      <c r="F828" s="150">
        <v>0</v>
      </c>
      <c r="G828" s="150">
        <v>0</v>
      </c>
      <c r="H828" s="151">
        <v>0</v>
      </c>
    </row>
    <row r="829" spans="1:8" ht="18" hidden="1" customHeight="1" outlineLevel="1">
      <c r="A829" s="3" t="s">
        <v>269</v>
      </c>
      <c r="B829" s="148"/>
      <c r="C829" s="149">
        <v>0</v>
      </c>
      <c r="D829" s="149">
        <v>0</v>
      </c>
      <c r="E829" s="149">
        <v>0</v>
      </c>
      <c r="F829" s="150">
        <v>0</v>
      </c>
      <c r="G829" s="150">
        <v>0</v>
      </c>
      <c r="H829" s="151">
        <v>0</v>
      </c>
    </row>
    <row r="830" spans="1:8" ht="18" hidden="1" customHeight="1" outlineLevel="1">
      <c r="A830" s="3" t="s">
        <v>455</v>
      </c>
      <c r="B830" s="148"/>
      <c r="C830" s="149">
        <v>0</v>
      </c>
      <c r="D830" s="149">
        <v>0</v>
      </c>
      <c r="E830" s="149">
        <v>0</v>
      </c>
      <c r="F830" s="150">
        <v>0</v>
      </c>
      <c r="G830" s="150">
        <v>0</v>
      </c>
      <c r="H830" s="151">
        <v>0</v>
      </c>
    </row>
    <row r="831" spans="1:8" ht="18" hidden="1" customHeight="1" outlineLevel="1">
      <c r="A831" s="3" t="s">
        <v>217</v>
      </c>
      <c r="B831" s="148"/>
      <c r="C831" s="149">
        <v>2</v>
      </c>
      <c r="D831" s="149">
        <v>2</v>
      </c>
      <c r="E831" s="149">
        <v>0</v>
      </c>
      <c r="F831" s="150">
        <v>-88198</v>
      </c>
      <c r="G831" s="150">
        <v>-42722</v>
      </c>
      <c r="H831" s="151">
        <v>150676</v>
      </c>
    </row>
    <row r="832" spans="1:8" ht="18" hidden="1" customHeight="1" outlineLevel="1">
      <c r="A832" s="3" t="s">
        <v>218</v>
      </c>
      <c r="B832" s="148"/>
      <c r="C832" s="149">
        <v>10</v>
      </c>
      <c r="D832" s="149">
        <v>4</v>
      </c>
      <c r="E832" s="149">
        <v>1</v>
      </c>
      <c r="F832" s="150">
        <v>1700</v>
      </c>
      <c r="G832" s="150">
        <v>7124.87</v>
      </c>
      <c r="H832" s="151">
        <v>0</v>
      </c>
    </row>
    <row r="833" spans="1:8" ht="18" hidden="1" customHeight="1" outlineLevel="1">
      <c r="A833" s="3" t="s">
        <v>219</v>
      </c>
      <c r="B833" s="148"/>
      <c r="C833" s="149">
        <v>0</v>
      </c>
      <c r="D833" s="149">
        <v>0</v>
      </c>
      <c r="E833" s="149">
        <v>0</v>
      </c>
      <c r="F833" s="150">
        <v>0</v>
      </c>
      <c r="G833" s="150">
        <v>0</v>
      </c>
      <c r="H833" s="151">
        <v>0</v>
      </c>
    </row>
    <row r="834" spans="1:8" ht="18" hidden="1" customHeight="1" outlineLevel="1">
      <c r="A834" s="3" t="s">
        <v>220</v>
      </c>
      <c r="B834" s="148"/>
      <c r="C834" s="149">
        <v>0</v>
      </c>
      <c r="D834" s="149">
        <v>0</v>
      </c>
      <c r="E834" s="149">
        <v>0</v>
      </c>
      <c r="F834" s="150">
        <v>0</v>
      </c>
      <c r="G834" s="150">
        <v>0</v>
      </c>
      <c r="H834" s="151">
        <v>0</v>
      </c>
    </row>
    <row r="835" spans="1:8" collapsed="1">
      <c r="A835" s="3"/>
      <c r="B835" s="148" t="s">
        <v>382</v>
      </c>
      <c r="C835" s="152">
        <f t="shared" ref="C835:H835" si="32">SUM(C811:C834)</f>
        <v>14</v>
      </c>
      <c r="D835" s="152">
        <f t="shared" si="32"/>
        <v>8</v>
      </c>
      <c r="E835" s="152">
        <f t="shared" si="32"/>
        <v>2</v>
      </c>
      <c r="F835" s="153">
        <f t="shared" si="32"/>
        <v>-56498</v>
      </c>
      <c r="G835" s="153">
        <f t="shared" si="32"/>
        <v>-36703.129999999997</v>
      </c>
      <c r="H835" s="154">
        <f t="shared" si="32"/>
        <v>150676</v>
      </c>
    </row>
    <row r="836" spans="1:8" ht="18" hidden="1" customHeight="1" outlineLevel="1">
      <c r="A836" s="3" t="s">
        <v>280</v>
      </c>
      <c r="B836" s="148"/>
      <c r="C836" s="149">
        <v>0</v>
      </c>
      <c r="D836" s="149">
        <v>0</v>
      </c>
      <c r="E836" s="149">
        <v>0</v>
      </c>
      <c r="F836" s="150">
        <v>0</v>
      </c>
      <c r="G836" s="150">
        <v>0</v>
      </c>
      <c r="H836" s="151">
        <v>0</v>
      </c>
    </row>
    <row r="837" spans="1:8" ht="18" hidden="1" customHeight="1" outlineLevel="1">
      <c r="A837" s="3" t="s">
        <v>203</v>
      </c>
      <c r="B837" s="148"/>
      <c r="C837" s="149">
        <v>1</v>
      </c>
      <c r="D837" s="149">
        <v>1</v>
      </c>
      <c r="E837" s="149">
        <v>0</v>
      </c>
      <c r="F837" s="150">
        <v>7000</v>
      </c>
      <c r="G837" s="150">
        <v>3500</v>
      </c>
      <c r="H837" s="151">
        <v>0</v>
      </c>
    </row>
    <row r="838" spans="1:8" ht="18" hidden="1" customHeight="1" outlineLevel="1">
      <c r="A838" s="3" t="s">
        <v>204</v>
      </c>
      <c r="B838" s="148"/>
      <c r="C838" s="149">
        <v>0</v>
      </c>
      <c r="D838" s="149">
        <v>0</v>
      </c>
      <c r="E838" s="149">
        <v>0</v>
      </c>
      <c r="F838" s="150">
        <v>0</v>
      </c>
      <c r="G838" s="150">
        <v>0</v>
      </c>
      <c r="H838" s="151">
        <v>0</v>
      </c>
    </row>
    <row r="839" spans="1:8" ht="18" hidden="1" customHeight="1" outlineLevel="1">
      <c r="A839" s="3" t="s">
        <v>267</v>
      </c>
      <c r="B839" s="148"/>
      <c r="C839" s="149">
        <v>0</v>
      </c>
      <c r="D839" s="149">
        <v>0</v>
      </c>
      <c r="E839" s="149">
        <v>0</v>
      </c>
      <c r="F839" s="150">
        <v>0</v>
      </c>
      <c r="G839" s="150">
        <v>0</v>
      </c>
      <c r="H839" s="151">
        <v>0</v>
      </c>
    </row>
    <row r="840" spans="1:8" ht="18" hidden="1" customHeight="1" outlineLevel="1">
      <c r="A840" s="3" t="s">
        <v>274</v>
      </c>
      <c r="B840" s="148"/>
      <c r="C840" s="149">
        <v>0</v>
      </c>
      <c r="D840" s="149">
        <v>0</v>
      </c>
      <c r="E840" s="149">
        <v>0</v>
      </c>
      <c r="F840" s="150">
        <v>0</v>
      </c>
      <c r="G840" s="150">
        <v>0</v>
      </c>
      <c r="H840" s="151">
        <v>0</v>
      </c>
    </row>
    <row r="841" spans="1:8" ht="18" hidden="1" customHeight="1" outlineLevel="1">
      <c r="A841" s="3" t="s">
        <v>275</v>
      </c>
      <c r="B841" s="148"/>
      <c r="C841" s="149">
        <v>0</v>
      </c>
      <c r="D841" s="149">
        <v>0</v>
      </c>
      <c r="E841" s="149">
        <v>0</v>
      </c>
      <c r="F841" s="150">
        <v>0</v>
      </c>
      <c r="G841" s="150">
        <v>0</v>
      </c>
      <c r="H841" s="151">
        <v>0</v>
      </c>
    </row>
    <row r="842" spans="1:8" ht="18" hidden="1" customHeight="1" outlineLevel="1">
      <c r="A842" s="3" t="s">
        <v>205</v>
      </c>
      <c r="B842" s="148"/>
      <c r="C842" s="149">
        <v>3</v>
      </c>
      <c r="D842" s="149">
        <v>3</v>
      </c>
      <c r="E842" s="149">
        <v>0</v>
      </c>
      <c r="F842" s="150">
        <v>-9694.5</v>
      </c>
      <c r="G842" s="150">
        <v>1875</v>
      </c>
      <c r="H842" s="151">
        <v>0</v>
      </c>
    </row>
    <row r="843" spans="1:8" ht="18" hidden="1" customHeight="1" outlineLevel="1">
      <c r="A843" s="3" t="s">
        <v>206</v>
      </c>
      <c r="B843" s="148"/>
      <c r="C843" s="149">
        <v>1</v>
      </c>
      <c r="D843" s="149">
        <v>1</v>
      </c>
      <c r="E843" s="149">
        <v>0</v>
      </c>
      <c r="F843" s="150">
        <v>-3000</v>
      </c>
      <c r="G843" s="150">
        <v>-7512.5</v>
      </c>
      <c r="H843" s="151">
        <v>0</v>
      </c>
    </row>
    <row r="844" spans="1:8" ht="18" hidden="1" customHeight="1" outlineLevel="1">
      <c r="A844" s="3" t="s">
        <v>268</v>
      </c>
      <c r="B844" s="148"/>
      <c r="C844" s="149">
        <v>0</v>
      </c>
      <c r="D844" s="149">
        <v>0</v>
      </c>
      <c r="E844" s="149">
        <v>0</v>
      </c>
      <c r="F844" s="150">
        <v>0</v>
      </c>
      <c r="G844" s="150">
        <v>0</v>
      </c>
      <c r="H844" s="151">
        <v>0</v>
      </c>
    </row>
    <row r="845" spans="1:8" ht="18" hidden="1" customHeight="1" outlineLevel="1">
      <c r="A845" s="3" t="s">
        <v>207</v>
      </c>
      <c r="B845" s="148"/>
      <c r="C845" s="149">
        <v>6</v>
      </c>
      <c r="D845" s="149">
        <v>9</v>
      </c>
      <c r="E845" s="149">
        <v>0</v>
      </c>
      <c r="F845" s="150">
        <v>7000</v>
      </c>
      <c r="G845" s="150">
        <v>44468.42</v>
      </c>
      <c r="H845" s="151">
        <v>0</v>
      </c>
    </row>
    <row r="846" spans="1:8" ht="18" hidden="1" customHeight="1" outlineLevel="1">
      <c r="A846" s="3" t="s">
        <v>270</v>
      </c>
      <c r="B846" s="148"/>
      <c r="C846" s="149">
        <v>0</v>
      </c>
      <c r="D846" s="149">
        <v>0</v>
      </c>
      <c r="E846" s="149">
        <v>0</v>
      </c>
      <c r="F846" s="150">
        <v>0</v>
      </c>
      <c r="G846" s="150">
        <v>0</v>
      </c>
      <c r="H846" s="151">
        <v>0</v>
      </c>
    </row>
    <row r="847" spans="1:8" ht="18" hidden="1" customHeight="1" outlineLevel="1">
      <c r="A847" s="3" t="s">
        <v>208</v>
      </c>
      <c r="B847" s="148"/>
      <c r="C847" s="149">
        <v>0</v>
      </c>
      <c r="D847" s="149">
        <v>0</v>
      </c>
      <c r="E847" s="149">
        <v>0</v>
      </c>
      <c r="F847" s="150">
        <v>0</v>
      </c>
      <c r="G847" s="150">
        <v>0</v>
      </c>
      <c r="H847" s="151">
        <v>0</v>
      </c>
    </row>
    <row r="848" spans="1:8" ht="18" hidden="1" customHeight="1" outlineLevel="1">
      <c r="A848" s="3" t="s">
        <v>209</v>
      </c>
      <c r="B848" s="148"/>
      <c r="C848" s="149">
        <v>0</v>
      </c>
      <c r="D848" s="149">
        <v>0</v>
      </c>
      <c r="E848" s="149">
        <v>0</v>
      </c>
      <c r="F848" s="150">
        <v>0</v>
      </c>
      <c r="G848" s="150">
        <v>0</v>
      </c>
      <c r="H848" s="151">
        <v>0</v>
      </c>
    </row>
    <row r="849" spans="1:8" ht="18" hidden="1" customHeight="1" outlineLevel="1">
      <c r="A849" s="3" t="s">
        <v>454</v>
      </c>
      <c r="B849" s="148"/>
      <c r="C849" s="149">
        <v>0</v>
      </c>
      <c r="D849" s="149">
        <v>0</v>
      </c>
      <c r="E849" s="149">
        <v>0</v>
      </c>
      <c r="F849" s="150">
        <v>0</v>
      </c>
      <c r="G849" s="150">
        <v>0</v>
      </c>
      <c r="H849" s="151">
        <v>0</v>
      </c>
    </row>
    <row r="850" spans="1:8" ht="18" hidden="1" customHeight="1" outlineLevel="1">
      <c r="A850" s="3" t="s">
        <v>211</v>
      </c>
      <c r="B850" s="148"/>
      <c r="C850" s="149">
        <v>0</v>
      </c>
      <c r="D850" s="149">
        <v>0</v>
      </c>
      <c r="E850" s="149">
        <v>0</v>
      </c>
      <c r="F850" s="150">
        <v>0</v>
      </c>
      <c r="G850" s="150">
        <v>0</v>
      </c>
      <c r="H850" s="151">
        <v>0</v>
      </c>
    </row>
    <row r="851" spans="1:8" ht="18" hidden="1" customHeight="1" outlineLevel="1">
      <c r="A851" s="3" t="s">
        <v>212</v>
      </c>
      <c r="B851" s="148"/>
      <c r="C851" s="149">
        <v>0</v>
      </c>
      <c r="D851" s="149">
        <v>0</v>
      </c>
      <c r="E851" s="149">
        <v>0</v>
      </c>
      <c r="F851" s="150">
        <v>0</v>
      </c>
      <c r="G851" s="150">
        <v>0</v>
      </c>
      <c r="H851" s="151">
        <v>0</v>
      </c>
    </row>
    <row r="852" spans="1:8" ht="18" hidden="1" customHeight="1" outlineLevel="1">
      <c r="A852" s="3" t="s">
        <v>213</v>
      </c>
      <c r="B852" s="148"/>
      <c r="C852" s="149">
        <v>0</v>
      </c>
      <c r="D852" s="149">
        <v>0</v>
      </c>
      <c r="E852" s="149">
        <v>0</v>
      </c>
      <c r="F852" s="150">
        <v>0</v>
      </c>
      <c r="G852" s="150">
        <v>0</v>
      </c>
      <c r="H852" s="151">
        <v>0</v>
      </c>
    </row>
    <row r="853" spans="1:8" ht="18" hidden="1" customHeight="1" outlineLevel="1">
      <c r="A853" s="3" t="s">
        <v>214</v>
      </c>
      <c r="B853" s="148"/>
      <c r="C853" s="149">
        <v>0</v>
      </c>
      <c r="D853" s="149">
        <v>0</v>
      </c>
      <c r="E853" s="149">
        <v>0</v>
      </c>
      <c r="F853" s="150">
        <v>0</v>
      </c>
      <c r="G853" s="150">
        <v>0</v>
      </c>
      <c r="H853" s="151">
        <v>0</v>
      </c>
    </row>
    <row r="854" spans="1:8" ht="18" hidden="1" customHeight="1" outlineLevel="1">
      <c r="A854" s="3" t="s">
        <v>269</v>
      </c>
      <c r="B854" s="148"/>
      <c r="C854" s="149">
        <v>0</v>
      </c>
      <c r="D854" s="149">
        <v>0</v>
      </c>
      <c r="E854" s="149">
        <v>0</v>
      </c>
      <c r="F854" s="150">
        <v>0</v>
      </c>
      <c r="G854" s="150">
        <v>0</v>
      </c>
      <c r="H854" s="151">
        <v>0</v>
      </c>
    </row>
    <row r="855" spans="1:8" ht="18" hidden="1" customHeight="1" outlineLevel="1">
      <c r="A855" s="3" t="s">
        <v>455</v>
      </c>
      <c r="B855" s="148"/>
      <c r="C855" s="149">
        <v>1</v>
      </c>
      <c r="D855" s="149">
        <v>0</v>
      </c>
      <c r="E855" s="149">
        <v>0</v>
      </c>
      <c r="F855" s="150">
        <v>0</v>
      </c>
      <c r="G855" s="150">
        <v>0</v>
      </c>
      <c r="H855" s="151">
        <v>0</v>
      </c>
    </row>
    <row r="856" spans="1:8" ht="18" hidden="1" customHeight="1" outlineLevel="1">
      <c r="A856" s="3" t="s">
        <v>217</v>
      </c>
      <c r="B856" s="148"/>
      <c r="C856" s="149">
        <v>0</v>
      </c>
      <c r="D856" s="149">
        <v>0</v>
      </c>
      <c r="E856" s="149">
        <v>0</v>
      </c>
      <c r="F856" s="150">
        <v>-20180</v>
      </c>
      <c r="G856" s="150">
        <v>3115</v>
      </c>
      <c r="H856" s="151">
        <v>0</v>
      </c>
    </row>
    <row r="857" spans="1:8" ht="18" hidden="1" customHeight="1" outlineLevel="1">
      <c r="A857" s="3" t="s">
        <v>218</v>
      </c>
      <c r="B857" s="148"/>
      <c r="C857" s="149">
        <v>0</v>
      </c>
      <c r="D857" s="149">
        <v>0</v>
      </c>
      <c r="E857" s="149">
        <v>0</v>
      </c>
      <c r="F857" s="150">
        <v>0</v>
      </c>
      <c r="G857" s="150">
        <v>0</v>
      </c>
      <c r="H857" s="151">
        <v>0</v>
      </c>
    </row>
    <row r="858" spans="1:8" ht="18" hidden="1" customHeight="1" outlineLevel="1">
      <c r="A858" s="3" t="s">
        <v>219</v>
      </c>
      <c r="B858" s="148"/>
      <c r="C858" s="149">
        <v>0</v>
      </c>
      <c r="D858" s="149">
        <v>0</v>
      </c>
      <c r="E858" s="149">
        <v>0</v>
      </c>
      <c r="F858" s="150">
        <v>0</v>
      </c>
      <c r="G858" s="150">
        <v>0</v>
      </c>
      <c r="H858" s="151">
        <v>0</v>
      </c>
    </row>
    <row r="859" spans="1:8" ht="11.25" hidden="1" customHeight="1" outlineLevel="1">
      <c r="A859" s="3" t="s">
        <v>220</v>
      </c>
      <c r="B859" s="148"/>
      <c r="C859" s="149">
        <v>0</v>
      </c>
      <c r="D859" s="149">
        <v>0</v>
      </c>
      <c r="E859" s="149">
        <v>0</v>
      </c>
      <c r="F859" s="150">
        <v>0</v>
      </c>
      <c r="G859" s="150">
        <v>0</v>
      </c>
      <c r="H859" s="151">
        <v>0</v>
      </c>
    </row>
    <row r="860" spans="1:8" ht="18" hidden="1" customHeight="1" outlineLevel="1">
      <c r="A860" s="3"/>
      <c r="B860" s="148"/>
      <c r="C860" s="149"/>
      <c r="D860" s="149"/>
      <c r="E860" s="149"/>
      <c r="F860" s="150"/>
      <c r="G860" s="150"/>
      <c r="H860" s="151"/>
    </row>
    <row r="861" spans="1:8" ht="18" customHeight="1" collapsed="1">
      <c r="A861" s="3"/>
      <c r="B861" s="148" t="s">
        <v>383</v>
      </c>
      <c r="C861" s="152">
        <f t="shared" ref="C861:H861" si="33">SUM(C836:C859)</f>
        <v>12</v>
      </c>
      <c r="D861" s="152">
        <f t="shared" si="33"/>
        <v>14</v>
      </c>
      <c r="E861" s="152">
        <f t="shared" si="33"/>
        <v>0</v>
      </c>
      <c r="F861" s="153">
        <f t="shared" si="33"/>
        <v>-18874.5</v>
      </c>
      <c r="G861" s="153">
        <f t="shared" si="33"/>
        <v>45445.919999999998</v>
      </c>
      <c r="H861" s="154">
        <f t="shared" si="33"/>
        <v>0</v>
      </c>
    </row>
    <row r="862" spans="1:8" ht="18" hidden="1" customHeight="1" outlineLevel="1">
      <c r="A862" s="3" t="s">
        <v>280</v>
      </c>
      <c r="B862" s="148"/>
      <c r="C862" s="149">
        <v>0</v>
      </c>
      <c r="D862" s="149">
        <v>0</v>
      </c>
      <c r="E862" s="149">
        <v>0</v>
      </c>
      <c r="F862" s="150">
        <v>0</v>
      </c>
      <c r="G862" s="150">
        <v>0</v>
      </c>
      <c r="H862" s="151">
        <v>0</v>
      </c>
    </row>
    <row r="863" spans="1:8" ht="18" hidden="1" customHeight="1" outlineLevel="1">
      <c r="A863" s="3" t="s">
        <v>203</v>
      </c>
      <c r="B863" s="148"/>
      <c r="C863" s="149">
        <v>0</v>
      </c>
      <c r="D863" s="149">
        <v>0</v>
      </c>
      <c r="E863" s="149">
        <v>0</v>
      </c>
      <c r="F863" s="150">
        <v>0</v>
      </c>
      <c r="G863" s="150">
        <v>0</v>
      </c>
      <c r="H863" s="151">
        <v>0</v>
      </c>
    </row>
    <row r="864" spans="1:8" ht="18" hidden="1" customHeight="1" outlineLevel="1">
      <c r="A864" s="3" t="s">
        <v>204</v>
      </c>
      <c r="B864" s="148"/>
      <c r="C864" s="149">
        <v>0</v>
      </c>
      <c r="D864" s="149">
        <v>0</v>
      </c>
      <c r="E864" s="149">
        <v>0</v>
      </c>
      <c r="F864" s="150">
        <v>0</v>
      </c>
      <c r="G864" s="150">
        <v>0</v>
      </c>
      <c r="H864" s="151">
        <v>0</v>
      </c>
    </row>
    <row r="865" spans="1:8" ht="18" hidden="1" customHeight="1" outlineLevel="1">
      <c r="A865" s="3" t="s">
        <v>267</v>
      </c>
      <c r="B865" s="148"/>
      <c r="C865" s="149">
        <v>0</v>
      </c>
      <c r="D865" s="149">
        <v>0</v>
      </c>
      <c r="E865" s="149">
        <v>0</v>
      </c>
      <c r="F865" s="150">
        <v>0</v>
      </c>
      <c r="G865" s="150">
        <v>0</v>
      </c>
      <c r="H865" s="151">
        <v>0</v>
      </c>
    </row>
    <row r="866" spans="1:8" ht="18" hidden="1" customHeight="1" outlineLevel="1">
      <c r="A866" s="3" t="s">
        <v>274</v>
      </c>
      <c r="B866" s="148"/>
      <c r="C866" s="149">
        <v>0</v>
      </c>
      <c r="D866" s="149">
        <v>0</v>
      </c>
      <c r="E866" s="149">
        <v>0</v>
      </c>
      <c r="F866" s="150">
        <v>0</v>
      </c>
      <c r="G866" s="150">
        <v>0</v>
      </c>
      <c r="H866" s="151">
        <v>0</v>
      </c>
    </row>
    <row r="867" spans="1:8" ht="18" hidden="1" customHeight="1" outlineLevel="1">
      <c r="A867" s="3" t="s">
        <v>275</v>
      </c>
      <c r="B867" s="148"/>
      <c r="C867" s="149">
        <v>0</v>
      </c>
      <c r="D867" s="149">
        <v>0</v>
      </c>
      <c r="E867" s="149">
        <v>0</v>
      </c>
      <c r="F867" s="150">
        <v>0</v>
      </c>
      <c r="G867" s="150">
        <v>0</v>
      </c>
      <c r="H867" s="151">
        <v>0</v>
      </c>
    </row>
    <row r="868" spans="1:8" ht="18" hidden="1" customHeight="1" outlineLevel="1">
      <c r="A868" s="3" t="s">
        <v>205</v>
      </c>
      <c r="B868" s="148"/>
      <c r="C868" s="149">
        <v>0</v>
      </c>
      <c r="D868" s="149">
        <v>0</v>
      </c>
      <c r="E868" s="149">
        <v>0</v>
      </c>
      <c r="F868" s="150">
        <v>0</v>
      </c>
      <c r="G868" s="150">
        <v>0</v>
      </c>
      <c r="H868" s="151">
        <v>0</v>
      </c>
    </row>
    <row r="869" spans="1:8" ht="18" hidden="1" customHeight="1" outlineLevel="1">
      <c r="A869" s="3" t="s">
        <v>206</v>
      </c>
      <c r="B869" s="148"/>
      <c r="C869" s="149">
        <v>0</v>
      </c>
      <c r="D869" s="149">
        <v>0</v>
      </c>
      <c r="E869" s="149">
        <v>0</v>
      </c>
      <c r="F869" s="150">
        <v>0</v>
      </c>
      <c r="G869" s="150">
        <v>0</v>
      </c>
      <c r="H869" s="151">
        <v>0</v>
      </c>
    </row>
    <row r="870" spans="1:8" ht="18" hidden="1" customHeight="1" outlineLevel="1">
      <c r="A870" s="3" t="s">
        <v>268</v>
      </c>
      <c r="B870" s="148"/>
      <c r="C870" s="149">
        <v>0</v>
      </c>
      <c r="D870" s="149">
        <v>0</v>
      </c>
      <c r="E870" s="149">
        <v>0</v>
      </c>
      <c r="F870" s="150">
        <v>0</v>
      </c>
      <c r="G870" s="150">
        <v>0</v>
      </c>
      <c r="H870" s="151">
        <v>0</v>
      </c>
    </row>
    <row r="871" spans="1:8" ht="18" hidden="1" customHeight="1" outlineLevel="1">
      <c r="A871" s="3" t="s">
        <v>207</v>
      </c>
      <c r="B871" s="148"/>
      <c r="C871" s="149">
        <v>1</v>
      </c>
      <c r="D871" s="149">
        <v>1</v>
      </c>
      <c r="E871" s="149">
        <v>0</v>
      </c>
      <c r="F871" s="150">
        <v>-35857.57</v>
      </c>
      <c r="G871" s="150">
        <v>940.5</v>
      </c>
      <c r="H871" s="151">
        <v>0</v>
      </c>
    </row>
    <row r="872" spans="1:8" ht="18" hidden="1" customHeight="1" outlineLevel="1">
      <c r="A872" s="3" t="s">
        <v>270</v>
      </c>
      <c r="B872" s="148"/>
      <c r="C872" s="149">
        <v>0</v>
      </c>
      <c r="D872" s="149">
        <v>0</v>
      </c>
      <c r="E872" s="149">
        <v>0</v>
      </c>
      <c r="F872" s="150">
        <v>0</v>
      </c>
      <c r="G872" s="150">
        <v>0</v>
      </c>
      <c r="H872" s="151">
        <v>0</v>
      </c>
    </row>
    <row r="873" spans="1:8" ht="18" hidden="1" customHeight="1" outlineLevel="1">
      <c r="A873" s="3" t="s">
        <v>208</v>
      </c>
      <c r="B873" s="148"/>
      <c r="C873" s="149">
        <v>0</v>
      </c>
      <c r="D873" s="149">
        <v>0</v>
      </c>
      <c r="E873" s="149">
        <v>0</v>
      </c>
      <c r="F873" s="150">
        <v>0</v>
      </c>
      <c r="G873" s="150">
        <v>0</v>
      </c>
      <c r="H873" s="151">
        <v>0</v>
      </c>
    </row>
    <row r="874" spans="1:8" ht="18" hidden="1" customHeight="1" outlineLevel="1">
      <c r="A874" s="3" t="s">
        <v>209</v>
      </c>
      <c r="B874" s="148"/>
      <c r="C874" s="149">
        <v>0</v>
      </c>
      <c r="D874" s="149">
        <v>0</v>
      </c>
      <c r="E874" s="149">
        <v>0</v>
      </c>
      <c r="F874" s="150">
        <v>0</v>
      </c>
      <c r="G874" s="150">
        <v>0</v>
      </c>
      <c r="H874" s="151">
        <v>0</v>
      </c>
    </row>
    <row r="875" spans="1:8" ht="18" hidden="1" customHeight="1" outlineLevel="1">
      <c r="A875" s="3" t="s">
        <v>454</v>
      </c>
      <c r="B875" s="148"/>
      <c r="C875" s="149">
        <v>0</v>
      </c>
      <c r="D875" s="149">
        <v>0</v>
      </c>
      <c r="E875" s="149">
        <v>0</v>
      </c>
      <c r="F875" s="150">
        <v>0</v>
      </c>
      <c r="G875" s="150">
        <v>0</v>
      </c>
      <c r="H875" s="151">
        <v>0</v>
      </c>
    </row>
    <row r="876" spans="1:8" ht="18" hidden="1" customHeight="1" outlineLevel="1">
      <c r="A876" s="3" t="s">
        <v>211</v>
      </c>
      <c r="B876" s="148"/>
      <c r="C876" s="149">
        <v>0</v>
      </c>
      <c r="D876" s="149">
        <v>0</v>
      </c>
      <c r="E876" s="149">
        <v>0</v>
      </c>
      <c r="F876" s="150">
        <v>0</v>
      </c>
      <c r="G876" s="150">
        <v>0</v>
      </c>
      <c r="H876" s="151">
        <v>0</v>
      </c>
    </row>
    <row r="877" spans="1:8" ht="18" hidden="1" customHeight="1" outlineLevel="1">
      <c r="A877" s="3" t="s">
        <v>212</v>
      </c>
      <c r="B877" s="148"/>
      <c r="C877" s="149">
        <v>0</v>
      </c>
      <c r="D877" s="149">
        <v>0</v>
      </c>
      <c r="E877" s="149">
        <v>0</v>
      </c>
      <c r="F877" s="150">
        <v>0</v>
      </c>
      <c r="G877" s="150">
        <v>0</v>
      </c>
      <c r="H877" s="151">
        <v>0</v>
      </c>
    </row>
    <row r="878" spans="1:8" ht="18" hidden="1" customHeight="1" outlineLevel="1">
      <c r="A878" s="3" t="s">
        <v>213</v>
      </c>
      <c r="B878" s="148"/>
      <c r="C878" s="149">
        <v>0</v>
      </c>
      <c r="D878" s="149">
        <v>0</v>
      </c>
      <c r="E878" s="149">
        <v>0</v>
      </c>
      <c r="F878" s="150">
        <v>0</v>
      </c>
      <c r="G878" s="150">
        <v>0</v>
      </c>
      <c r="H878" s="151">
        <v>0</v>
      </c>
    </row>
    <row r="879" spans="1:8" ht="18" hidden="1" customHeight="1" outlineLevel="1">
      <c r="A879" s="3" t="s">
        <v>214</v>
      </c>
      <c r="B879" s="148"/>
      <c r="C879" s="149">
        <v>0</v>
      </c>
      <c r="D879" s="149">
        <v>0</v>
      </c>
      <c r="E879" s="149">
        <v>0</v>
      </c>
      <c r="F879" s="150">
        <v>0</v>
      </c>
      <c r="G879" s="150">
        <v>0</v>
      </c>
      <c r="H879" s="151">
        <v>0</v>
      </c>
    </row>
    <row r="880" spans="1:8" ht="18" hidden="1" customHeight="1" outlineLevel="1">
      <c r="A880" s="3" t="s">
        <v>269</v>
      </c>
      <c r="B880" s="148"/>
      <c r="C880" s="149">
        <v>0</v>
      </c>
      <c r="D880" s="149">
        <v>0</v>
      </c>
      <c r="E880" s="149">
        <v>0</v>
      </c>
      <c r="F880" s="150">
        <v>0</v>
      </c>
      <c r="G880" s="150">
        <v>0</v>
      </c>
      <c r="H880" s="151">
        <v>0</v>
      </c>
    </row>
    <row r="881" spans="1:8" ht="18" hidden="1" customHeight="1" outlineLevel="1">
      <c r="A881" s="3" t="s">
        <v>455</v>
      </c>
      <c r="B881" s="148"/>
      <c r="C881" s="149">
        <v>0</v>
      </c>
      <c r="D881" s="149">
        <v>0</v>
      </c>
      <c r="E881" s="149">
        <v>0</v>
      </c>
      <c r="F881" s="150">
        <v>0</v>
      </c>
      <c r="G881" s="150">
        <v>0</v>
      </c>
      <c r="H881" s="151">
        <v>0</v>
      </c>
    </row>
    <row r="882" spans="1:8" ht="18" hidden="1" customHeight="1" outlineLevel="1">
      <c r="A882" s="3" t="s">
        <v>217</v>
      </c>
      <c r="B882" s="148"/>
      <c r="C882" s="149">
        <v>0</v>
      </c>
      <c r="D882" s="149">
        <v>0</v>
      </c>
      <c r="E882" s="149">
        <v>0</v>
      </c>
      <c r="F882" s="150">
        <v>0</v>
      </c>
      <c r="G882" s="150">
        <v>0</v>
      </c>
      <c r="H882" s="151">
        <v>0</v>
      </c>
    </row>
    <row r="883" spans="1:8" ht="18" hidden="1" customHeight="1" outlineLevel="1">
      <c r="A883" s="3" t="s">
        <v>218</v>
      </c>
      <c r="B883" s="148"/>
      <c r="C883" s="149">
        <v>0</v>
      </c>
      <c r="D883" s="149">
        <v>0</v>
      </c>
      <c r="E883" s="149">
        <v>0</v>
      </c>
      <c r="F883" s="150">
        <v>0</v>
      </c>
      <c r="G883" s="150">
        <v>0</v>
      </c>
      <c r="H883" s="151">
        <v>0</v>
      </c>
    </row>
    <row r="884" spans="1:8" ht="18" hidden="1" customHeight="1" outlineLevel="1">
      <c r="A884" s="3" t="s">
        <v>219</v>
      </c>
      <c r="B884" s="148"/>
      <c r="C884" s="149">
        <v>0</v>
      </c>
      <c r="D884" s="149">
        <v>0</v>
      </c>
      <c r="E884" s="149">
        <v>0</v>
      </c>
      <c r="F884" s="150">
        <v>0</v>
      </c>
      <c r="G884" s="150">
        <v>0</v>
      </c>
      <c r="H884" s="151">
        <v>0</v>
      </c>
    </row>
    <row r="885" spans="1:8" hidden="1" outlineLevel="1">
      <c r="A885" s="3" t="s">
        <v>220</v>
      </c>
      <c r="B885" s="148"/>
      <c r="C885" s="149">
        <v>0</v>
      </c>
      <c r="D885" s="149">
        <v>0</v>
      </c>
      <c r="E885" s="149">
        <v>0</v>
      </c>
      <c r="F885" s="150">
        <v>0</v>
      </c>
      <c r="G885" s="150">
        <v>0</v>
      </c>
      <c r="H885" s="151">
        <v>0</v>
      </c>
    </row>
    <row r="886" spans="1:8" ht="18" customHeight="1" collapsed="1">
      <c r="A886" s="3"/>
      <c r="B886" s="148" t="s">
        <v>384</v>
      </c>
      <c r="C886" s="152">
        <f t="shared" ref="C886:H886" si="34">SUM(C862:C885)</f>
        <v>1</v>
      </c>
      <c r="D886" s="152">
        <f t="shared" si="34"/>
        <v>1</v>
      </c>
      <c r="E886" s="152">
        <f t="shared" si="34"/>
        <v>0</v>
      </c>
      <c r="F886" s="153">
        <f t="shared" si="34"/>
        <v>-35857.57</v>
      </c>
      <c r="G886" s="153">
        <f t="shared" si="34"/>
        <v>940.5</v>
      </c>
      <c r="H886" s="154">
        <f t="shared" si="34"/>
        <v>0</v>
      </c>
    </row>
    <row r="887" spans="1:8" ht="18" hidden="1" customHeight="1" outlineLevel="1">
      <c r="A887" s="3" t="s">
        <v>280</v>
      </c>
      <c r="B887" s="148"/>
      <c r="C887" s="149">
        <v>0</v>
      </c>
      <c r="D887" s="149">
        <v>0</v>
      </c>
      <c r="E887" s="149">
        <v>0</v>
      </c>
      <c r="F887" s="150">
        <v>0</v>
      </c>
      <c r="G887" s="150">
        <v>0</v>
      </c>
      <c r="H887" s="151">
        <v>0</v>
      </c>
    </row>
    <row r="888" spans="1:8" ht="18" hidden="1" customHeight="1" outlineLevel="1">
      <c r="A888" s="3" t="s">
        <v>203</v>
      </c>
      <c r="B888" s="148"/>
      <c r="C888" s="149">
        <v>0</v>
      </c>
      <c r="D888" s="149">
        <v>1</v>
      </c>
      <c r="E888" s="149">
        <v>0</v>
      </c>
      <c r="F888" s="150">
        <v>0</v>
      </c>
      <c r="G888" s="150">
        <v>-16845.05</v>
      </c>
      <c r="H888" s="151">
        <v>0</v>
      </c>
    </row>
    <row r="889" spans="1:8" ht="18" hidden="1" customHeight="1" outlineLevel="1">
      <c r="A889" s="3" t="s">
        <v>204</v>
      </c>
      <c r="B889" s="148"/>
      <c r="C889" s="149">
        <v>0</v>
      </c>
      <c r="D889" s="149">
        <v>0</v>
      </c>
      <c r="E889" s="149">
        <v>0</v>
      </c>
      <c r="F889" s="150">
        <v>0</v>
      </c>
      <c r="G889" s="150">
        <v>0</v>
      </c>
      <c r="H889" s="151">
        <v>0</v>
      </c>
    </row>
    <row r="890" spans="1:8" ht="18" hidden="1" customHeight="1" outlineLevel="1">
      <c r="A890" s="3" t="s">
        <v>267</v>
      </c>
      <c r="B890" s="148"/>
      <c r="C890" s="149">
        <v>0</v>
      </c>
      <c r="D890" s="149">
        <v>0</v>
      </c>
      <c r="E890" s="149">
        <v>0</v>
      </c>
      <c r="F890" s="150">
        <v>0</v>
      </c>
      <c r="G890" s="150">
        <v>0</v>
      </c>
      <c r="H890" s="151">
        <v>0</v>
      </c>
    </row>
    <row r="891" spans="1:8" ht="18" hidden="1" customHeight="1" outlineLevel="1">
      <c r="A891" s="3" t="s">
        <v>274</v>
      </c>
      <c r="B891" s="148"/>
      <c r="C891" s="149">
        <v>0</v>
      </c>
      <c r="D891" s="149">
        <v>0</v>
      </c>
      <c r="E891" s="149">
        <v>0</v>
      </c>
      <c r="F891" s="150">
        <v>0</v>
      </c>
      <c r="G891" s="150">
        <v>0</v>
      </c>
      <c r="H891" s="151">
        <v>0</v>
      </c>
    </row>
    <row r="892" spans="1:8" ht="18" hidden="1" customHeight="1" outlineLevel="1">
      <c r="A892" s="3" t="s">
        <v>275</v>
      </c>
      <c r="B892" s="148"/>
      <c r="C892" s="149">
        <v>0</v>
      </c>
      <c r="D892" s="149">
        <v>0</v>
      </c>
      <c r="E892" s="149">
        <v>0</v>
      </c>
      <c r="F892" s="150">
        <v>0</v>
      </c>
      <c r="G892" s="150">
        <v>0</v>
      </c>
      <c r="H892" s="151">
        <v>0</v>
      </c>
    </row>
    <row r="893" spans="1:8" ht="18" hidden="1" customHeight="1" outlineLevel="1">
      <c r="A893" s="3" t="s">
        <v>205</v>
      </c>
      <c r="B893" s="148"/>
      <c r="C893" s="149">
        <v>0</v>
      </c>
      <c r="D893" s="149">
        <v>2</v>
      </c>
      <c r="E893" s="149">
        <v>0</v>
      </c>
      <c r="F893" s="150">
        <v>0</v>
      </c>
      <c r="G893" s="150">
        <v>13500</v>
      </c>
      <c r="H893" s="151">
        <v>0</v>
      </c>
    </row>
    <row r="894" spans="1:8" ht="18" hidden="1" customHeight="1" outlineLevel="1">
      <c r="A894" s="3" t="s">
        <v>206</v>
      </c>
      <c r="B894" s="148"/>
      <c r="C894" s="149">
        <v>0</v>
      </c>
      <c r="D894" s="149">
        <v>0</v>
      </c>
      <c r="E894" s="149">
        <v>0</v>
      </c>
      <c r="F894" s="150">
        <v>-267680</v>
      </c>
      <c r="G894" s="150">
        <v>-475.2</v>
      </c>
      <c r="H894" s="151">
        <v>0</v>
      </c>
    </row>
    <row r="895" spans="1:8" ht="18" hidden="1" customHeight="1" outlineLevel="1">
      <c r="A895" s="3" t="s">
        <v>268</v>
      </c>
      <c r="B895" s="148"/>
      <c r="C895" s="149">
        <v>0</v>
      </c>
      <c r="D895" s="149">
        <v>0</v>
      </c>
      <c r="E895" s="149">
        <v>0</v>
      </c>
      <c r="F895" s="150">
        <v>0</v>
      </c>
      <c r="G895" s="150">
        <v>0</v>
      </c>
      <c r="H895" s="151">
        <v>0</v>
      </c>
    </row>
    <row r="896" spans="1:8" ht="18" hidden="1" customHeight="1" outlineLevel="1">
      <c r="A896" s="3" t="s">
        <v>207</v>
      </c>
      <c r="B896" s="148"/>
      <c r="C896" s="149">
        <v>0</v>
      </c>
      <c r="D896" s="149">
        <v>1</v>
      </c>
      <c r="E896" s="149">
        <v>0</v>
      </c>
      <c r="F896" s="150">
        <v>0</v>
      </c>
      <c r="G896" s="150">
        <v>6857.5</v>
      </c>
      <c r="H896" s="151">
        <v>0</v>
      </c>
    </row>
    <row r="897" spans="1:8" ht="18" hidden="1" customHeight="1" outlineLevel="1">
      <c r="A897" s="3" t="s">
        <v>270</v>
      </c>
      <c r="B897" s="148"/>
      <c r="C897" s="149">
        <v>0</v>
      </c>
      <c r="D897" s="149">
        <v>0</v>
      </c>
      <c r="E897" s="149">
        <v>0</v>
      </c>
      <c r="F897" s="150">
        <v>0</v>
      </c>
      <c r="G897" s="150">
        <v>0</v>
      </c>
      <c r="H897" s="151">
        <v>0</v>
      </c>
    </row>
    <row r="898" spans="1:8" ht="18" hidden="1" customHeight="1" outlineLevel="1">
      <c r="A898" s="3" t="s">
        <v>208</v>
      </c>
      <c r="B898" s="148"/>
      <c r="C898" s="149">
        <v>0</v>
      </c>
      <c r="D898" s="149">
        <v>0</v>
      </c>
      <c r="E898" s="149">
        <v>0</v>
      </c>
      <c r="F898" s="150">
        <v>0</v>
      </c>
      <c r="G898" s="150">
        <v>0</v>
      </c>
      <c r="H898" s="151">
        <v>0</v>
      </c>
    </row>
    <row r="899" spans="1:8" ht="18" hidden="1" customHeight="1" outlineLevel="1">
      <c r="A899" s="3" t="s">
        <v>209</v>
      </c>
      <c r="B899" s="148"/>
      <c r="C899" s="149">
        <v>0</v>
      </c>
      <c r="D899" s="149">
        <v>0</v>
      </c>
      <c r="E899" s="149">
        <v>0</v>
      </c>
      <c r="F899" s="150">
        <v>0</v>
      </c>
      <c r="G899" s="150">
        <v>0</v>
      </c>
      <c r="H899" s="151">
        <v>0</v>
      </c>
    </row>
    <row r="900" spans="1:8" ht="18" hidden="1" customHeight="1" outlineLevel="1">
      <c r="A900" s="3" t="s">
        <v>454</v>
      </c>
      <c r="B900" s="148"/>
      <c r="C900" s="149">
        <v>0</v>
      </c>
      <c r="D900" s="149">
        <v>0</v>
      </c>
      <c r="E900" s="149">
        <v>0</v>
      </c>
      <c r="F900" s="150">
        <v>0</v>
      </c>
      <c r="G900" s="150">
        <v>0</v>
      </c>
      <c r="H900" s="151">
        <v>0</v>
      </c>
    </row>
    <row r="901" spans="1:8" ht="18" hidden="1" customHeight="1" outlineLevel="1">
      <c r="A901" s="3" t="s">
        <v>211</v>
      </c>
      <c r="B901" s="148"/>
      <c r="C901" s="149">
        <v>0</v>
      </c>
      <c r="D901" s="149">
        <v>0</v>
      </c>
      <c r="E901" s="149">
        <v>0</v>
      </c>
      <c r="F901" s="150">
        <v>-5000</v>
      </c>
      <c r="G901" s="150">
        <v>-5040.5</v>
      </c>
      <c r="H901" s="151">
        <v>0</v>
      </c>
    </row>
    <row r="902" spans="1:8" ht="18" hidden="1" customHeight="1" outlineLevel="1">
      <c r="A902" s="3" t="s">
        <v>212</v>
      </c>
      <c r="B902" s="148"/>
      <c r="C902" s="149">
        <v>0</v>
      </c>
      <c r="D902" s="149">
        <v>0</v>
      </c>
      <c r="E902" s="149">
        <v>0</v>
      </c>
      <c r="F902" s="150">
        <v>0</v>
      </c>
      <c r="G902" s="150">
        <v>0</v>
      </c>
      <c r="H902" s="151">
        <v>0</v>
      </c>
    </row>
    <row r="903" spans="1:8" ht="18" hidden="1" customHeight="1" outlineLevel="1">
      <c r="A903" s="3" t="s">
        <v>213</v>
      </c>
      <c r="B903" s="148"/>
      <c r="C903" s="149">
        <v>11</v>
      </c>
      <c r="D903" s="149">
        <v>7</v>
      </c>
      <c r="E903" s="149">
        <v>0</v>
      </c>
      <c r="F903" s="150">
        <v>350806</v>
      </c>
      <c r="G903" s="150">
        <v>70816</v>
      </c>
      <c r="H903" s="151">
        <v>0</v>
      </c>
    </row>
    <row r="904" spans="1:8" ht="18" hidden="1" customHeight="1" outlineLevel="1">
      <c r="A904" s="3" t="s">
        <v>214</v>
      </c>
      <c r="B904" s="148"/>
      <c r="C904" s="149">
        <v>0</v>
      </c>
      <c r="D904" s="149">
        <v>0</v>
      </c>
      <c r="E904" s="149">
        <v>0</v>
      </c>
      <c r="F904" s="150">
        <v>0</v>
      </c>
      <c r="G904" s="150">
        <v>0</v>
      </c>
      <c r="H904" s="151">
        <v>0</v>
      </c>
    </row>
    <row r="905" spans="1:8" ht="18" hidden="1" customHeight="1" outlineLevel="1">
      <c r="A905" s="3" t="s">
        <v>269</v>
      </c>
      <c r="B905" s="148"/>
      <c r="C905" s="149">
        <v>0</v>
      </c>
      <c r="D905" s="149">
        <v>0</v>
      </c>
      <c r="E905" s="149">
        <v>0</v>
      </c>
      <c r="F905" s="150">
        <v>0</v>
      </c>
      <c r="G905" s="150">
        <v>0</v>
      </c>
      <c r="H905" s="151">
        <v>0</v>
      </c>
    </row>
    <row r="906" spans="1:8" ht="18" hidden="1" customHeight="1" outlineLevel="1">
      <c r="A906" s="3" t="s">
        <v>455</v>
      </c>
      <c r="B906" s="148"/>
      <c r="C906" s="149">
        <v>0</v>
      </c>
      <c r="D906" s="149">
        <v>0</v>
      </c>
      <c r="E906" s="149">
        <v>0</v>
      </c>
      <c r="F906" s="150">
        <v>0</v>
      </c>
      <c r="G906" s="150">
        <v>0</v>
      </c>
      <c r="H906" s="151">
        <v>0</v>
      </c>
    </row>
    <row r="907" spans="1:8" ht="18" hidden="1" customHeight="1" outlineLevel="1">
      <c r="A907" s="3" t="s">
        <v>217</v>
      </c>
      <c r="B907" s="148"/>
      <c r="C907" s="149">
        <v>0</v>
      </c>
      <c r="D907" s="149">
        <v>0</v>
      </c>
      <c r="E907" s="149">
        <v>0</v>
      </c>
      <c r="F907" s="150">
        <v>0</v>
      </c>
      <c r="G907" s="150">
        <v>0</v>
      </c>
      <c r="H907" s="151">
        <v>0</v>
      </c>
    </row>
    <row r="908" spans="1:8" ht="18" hidden="1" customHeight="1" outlineLevel="1">
      <c r="A908" s="3" t="s">
        <v>218</v>
      </c>
      <c r="B908" s="148"/>
      <c r="C908" s="149">
        <v>0</v>
      </c>
      <c r="D908" s="149">
        <v>0</v>
      </c>
      <c r="E908" s="149">
        <v>0</v>
      </c>
      <c r="F908" s="150">
        <v>0</v>
      </c>
      <c r="G908" s="150">
        <v>0</v>
      </c>
      <c r="H908" s="151">
        <v>0</v>
      </c>
    </row>
    <row r="909" spans="1:8" ht="18" hidden="1" customHeight="1" outlineLevel="1">
      <c r="A909" s="3" t="s">
        <v>219</v>
      </c>
      <c r="B909" s="148"/>
      <c r="C909" s="149">
        <v>0</v>
      </c>
      <c r="D909" s="149">
        <v>0</v>
      </c>
      <c r="E909" s="149">
        <v>0</v>
      </c>
      <c r="F909" s="150">
        <v>0</v>
      </c>
      <c r="G909" s="150">
        <v>0</v>
      </c>
      <c r="H909" s="151">
        <v>0</v>
      </c>
    </row>
    <row r="910" spans="1:8" ht="18" hidden="1" customHeight="1" outlineLevel="1">
      <c r="A910" s="3" t="s">
        <v>220</v>
      </c>
      <c r="B910" s="148"/>
      <c r="C910" s="149">
        <v>0</v>
      </c>
      <c r="D910" s="149">
        <v>0</v>
      </c>
      <c r="E910" s="149">
        <v>0</v>
      </c>
      <c r="F910" s="150">
        <v>0</v>
      </c>
      <c r="G910" s="150">
        <v>0</v>
      </c>
      <c r="H910" s="151">
        <v>0</v>
      </c>
    </row>
    <row r="911" spans="1:8" ht="18" customHeight="1" collapsed="1">
      <c r="A911" s="3"/>
      <c r="B911" s="148" t="s">
        <v>385</v>
      </c>
      <c r="C911" s="152">
        <f t="shared" ref="C911:H911" si="35">SUM(C887:C910)</f>
        <v>11</v>
      </c>
      <c r="D911" s="152">
        <f t="shared" si="35"/>
        <v>11</v>
      </c>
      <c r="E911" s="152">
        <f t="shared" si="35"/>
        <v>0</v>
      </c>
      <c r="F911" s="153">
        <f t="shared" si="35"/>
        <v>78126</v>
      </c>
      <c r="G911" s="153">
        <f t="shared" si="35"/>
        <v>68812.75</v>
      </c>
      <c r="H911" s="154">
        <f t="shared" si="35"/>
        <v>0</v>
      </c>
    </row>
    <row r="912" spans="1:8" ht="18" hidden="1" customHeight="1" outlineLevel="1">
      <c r="A912" s="3" t="s">
        <v>280</v>
      </c>
      <c r="B912" s="148"/>
      <c r="C912" s="149">
        <v>0</v>
      </c>
      <c r="D912" s="149">
        <v>0</v>
      </c>
      <c r="E912" s="149">
        <v>0</v>
      </c>
      <c r="F912" s="150">
        <v>0</v>
      </c>
      <c r="G912" s="150">
        <v>0</v>
      </c>
      <c r="H912" s="151">
        <v>0</v>
      </c>
    </row>
    <row r="913" spans="1:8" ht="18" hidden="1" customHeight="1" outlineLevel="1">
      <c r="A913" s="3" t="s">
        <v>203</v>
      </c>
      <c r="B913" s="148"/>
      <c r="C913" s="149">
        <v>0</v>
      </c>
      <c r="D913" s="149">
        <v>1</v>
      </c>
      <c r="E913" s="149">
        <v>0</v>
      </c>
      <c r="F913" s="150">
        <v>0</v>
      </c>
      <c r="G913" s="150">
        <v>90</v>
      </c>
      <c r="H913" s="151">
        <v>0</v>
      </c>
    </row>
    <row r="914" spans="1:8" ht="18" hidden="1" customHeight="1" outlineLevel="1">
      <c r="A914" s="3" t="s">
        <v>204</v>
      </c>
      <c r="B914" s="148"/>
      <c r="C914" s="149">
        <v>3</v>
      </c>
      <c r="D914" s="149">
        <v>3</v>
      </c>
      <c r="E914" s="149">
        <v>0</v>
      </c>
      <c r="F914" s="150">
        <v>0</v>
      </c>
      <c r="G914" s="150">
        <v>6163.78</v>
      </c>
      <c r="H914" s="151">
        <v>0</v>
      </c>
    </row>
    <row r="915" spans="1:8" ht="18" hidden="1" customHeight="1" outlineLevel="1">
      <c r="A915" s="3" t="s">
        <v>267</v>
      </c>
      <c r="B915" s="148"/>
      <c r="C915" s="149">
        <v>0</v>
      </c>
      <c r="D915" s="149">
        <v>0</v>
      </c>
      <c r="E915" s="149">
        <v>0</v>
      </c>
      <c r="F915" s="150">
        <v>0</v>
      </c>
      <c r="G915" s="150">
        <v>0</v>
      </c>
      <c r="H915" s="151">
        <v>0</v>
      </c>
    </row>
    <row r="916" spans="1:8" ht="18" hidden="1" customHeight="1" outlineLevel="1">
      <c r="A916" s="3" t="s">
        <v>274</v>
      </c>
      <c r="B916" s="148"/>
      <c r="C916" s="149">
        <v>0</v>
      </c>
      <c r="D916" s="149">
        <v>0</v>
      </c>
      <c r="E916" s="149">
        <v>0</v>
      </c>
      <c r="F916" s="150">
        <v>0</v>
      </c>
      <c r="G916" s="150">
        <v>0</v>
      </c>
      <c r="H916" s="151">
        <v>0</v>
      </c>
    </row>
    <row r="917" spans="1:8" ht="18" hidden="1" customHeight="1" outlineLevel="1">
      <c r="A917" s="3" t="s">
        <v>275</v>
      </c>
      <c r="B917" s="148"/>
      <c r="C917" s="149">
        <v>0</v>
      </c>
      <c r="D917" s="149">
        <v>0</v>
      </c>
      <c r="E917" s="149">
        <v>0</v>
      </c>
      <c r="F917" s="150">
        <v>0</v>
      </c>
      <c r="G917" s="150">
        <v>0</v>
      </c>
      <c r="H917" s="151">
        <v>0</v>
      </c>
    </row>
    <row r="918" spans="1:8" ht="18" hidden="1" customHeight="1" outlineLevel="1">
      <c r="A918" s="3" t="s">
        <v>205</v>
      </c>
      <c r="B918" s="148"/>
      <c r="C918" s="149">
        <v>0</v>
      </c>
      <c r="D918" s="149">
        <v>1</v>
      </c>
      <c r="E918" s="149">
        <v>0</v>
      </c>
      <c r="F918" s="150">
        <v>225000</v>
      </c>
      <c r="G918" s="150">
        <v>2110.5</v>
      </c>
      <c r="H918" s="151">
        <v>0</v>
      </c>
    </row>
    <row r="919" spans="1:8" ht="18" hidden="1" customHeight="1" outlineLevel="1">
      <c r="A919" s="3" t="s">
        <v>206</v>
      </c>
      <c r="B919" s="148"/>
      <c r="C919" s="149">
        <v>0</v>
      </c>
      <c r="D919" s="149">
        <v>0</v>
      </c>
      <c r="E919" s="149">
        <v>0</v>
      </c>
      <c r="F919" s="150">
        <v>0</v>
      </c>
      <c r="G919" s="150">
        <v>0</v>
      </c>
      <c r="H919" s="151">
        <v>0</v>
      </c>
    </row>
    <row r="920" spans="1:8" ht="18" hidden="1" customHeight="1" outlineLevel="1">
      <c r="A920" s="3" t="s">
        <v>268</v>
      </c>
      <c r="B920" s="148"/>
      <c r="C920" s="149">
        <v>0</v>
      </c>
      <c r="D920" s="149">
        <v>0</v>
      </c>
      <c r="E920" s="149">
        <v>0</v>
      </c>
      <c r="F920" s="150">
        <v>0</v>
      </c>
      <c r="G920" s="150">
        <v>0</v>
      </c>
      <c r="H920" s="151">
        <v>0</v>
      </c>
    </row>
    <row r="921" spans="1:8" ht="18" hidden="1" customHeight="1" outlineLevel="1">
      <c r="A921" s="3" t="s">
        <v>207</v>
      </c>
      <c r="B921" s="148"/>
      <c r="C921" s="149">
        <v>1</v>
      </c>
      <c r="D921" s="149">
        <v>1</v>
      </c>
      <c r="E921" s="149">
        <v>0</v>
      </c>
      <c r="F921" s="150">
        <v>25000</v>
      </c>
      <c r="G921" s="150">
        <v>0</v>
      </c>
      <c r="H921" s="151">
        <v>0</v>
      </c>
    </row>
    <row r="922" spans="1:8" ht="18" hidden="1" customHeight="1" outlineLevel="1">
      <c r="A922" s="3" t="s">
        <v>270</v>
      </c>
      <c r="B922" s="148"/>
      <c r="C922" s="149">
        <v>0</v>
      </c>
      <c r="D922" s="149">
        <v>0</v>
      </c>
      <c r="E922" s="149">
        <v>0</v>
      </c>
      <c r="F922" s="150">
        <v>0</v>
      </c>
      <c r="G922" s="150">
        <v>0</v>
      </c>
      <c r="H922" s="151">
        <v>0</v>
      </c>
    </row>
    <row r="923" spans="1:8" ht="18" hidden="1" customHeight="1" outlineLevel="1">
      <c r="A923" s="3" t="s">
        <v>208</v>
      </c>
      <c r="B923" s="148"/>
      <c r="C923" s="149">
        <v>0</v>
      </c>
      <c r="D923" s="149">
        <v>0</v>
      </c>
      <c r="E923" s="149">
        <v>0</v>
      </c>
      <c r="F923" s="150">
        <v>0</v>
      </c>
      <c r="G923" s="150">
        <v>0</v>
      </c>
      <c r="H923" s="151">
        <v>0</v>
      </c>
    </row>
    <row r="924" spans="1:8" ht="18" hidden="1" customHeight="1" outlineLevel="1">
      <c r="A924" s="3" t="s">
        <v>209</v>
      </c>
      <c r="B924" s="148"/>
      <c r="C924" s="149">
        <v>0</v>
      </c>
      <c r="D924" s="149">
        <v>0</v>
      </c>
      <c r="E924" s="149">
        <v>0</v>
      </c>
      <c r="F924" s="150">
        <v>0</v>
      </c>
      <c r="G924" s="150">
        <v>0</v>
      </c>
      <c r="H924" s="151">
        <v>0</v>
      </c>
    </row>
    <row r="925" spans="1:8" ht="18" hidden="1" customHeight="1" outlineLevel="1">
      <c r="A925" s="3" t="s">
        <v>454</v>
      </c>
      <c r="B925" s="148"/>
      <c r="C925" s="149">
        <v>0</v>
      </c>
      <c r="D925" s="149">
        <v>0</v>
      </c>
      <c r="E925" s="149">
        <v>0</v>
      </c>
      <c r="F925" s="150">
        <v>0</v>
      </c>
      <c r="G925" s="150">
        <v>0</v>
      </c>
      <c r="H925" s="151">
        <v>0</v>
      </c>
    </row>
    <row r="926" spans="1:8" ht="18" hidden="1" customHeight="1" outlineLevel="1">
      <c r="A926" s="3" t="s">
        <v>211</v>
      </c>
      <c r="B926" s="148"/>
      <c r="C926" s="149">
        <v>0</v>
      </c>
      <c r="D926" s="149">
        <v>0</v>
      </c>
      <c r="E926" s="149">
        <v>0</v>
      </c>
      <c r="F926" s="150">
        <v>0</v>
      </c>
      <c r="G926" s="150">
        <v>0</v>
      </c>
      <c r="H926" s="151">
        <v>0</v>
      </c>
    </row>
    <row r="927" spans="1:8" ht="18" hidden="1" customHeight="1" outlineLevel="1">
      <c r="A927" s="3" t="s">
        <v>212</v>
      </c>
      <c r="B927" s="148"/>
      <c r="C927" s="149">
        <v>0</v>
      </c>
      <c r="D927" s="149">
        <v>0</v>
      </c>
      <c r="E927" s="149">
        <v>0</v>
      </c>
      <c r="F927" s="150">
        <v>0</v>
      </c>
      <c r="G927" s="150">
        <v>0</v>
      </c>
      <c r="H927" s="151">
        <v>0</v>
      </c>
    </row>
    <row r="928" spans="1:8" ht="18" hidden="1" customHeight="1" outlineLevel="1">
      <c r="A928" s="3" t="s">
        <v>213</v>
      </c>
      <c r="B928" s="148"/>
      <c r="C928" s="149">
        <v>0</v>
      </c>
      <c r="D928" s="149">
        <v>0</v>
      </c>
      <c r="E928" s="149">
        <v>0</v>
      </c>
      <c r="F928" s="150">
        <v>0</v>
      </c>
      <c r="G928" s="150">
        <v>0</v>
      </c>
      <c r="H928" s="151">
        <v>0</v>
      </c>
    </row>
    <row r="929" spans="1:8" ht="18" hidden="1" customHeight="1" outlineLevel="1">
      <c r="A929" s="3" t="s">
        <v>214</v>
      </c>
      <c r="B929" s="148"/>
      <c r="C929" s="149">
        <v>0</v>
      </c>
      <c r="D929" s="149">
        <v>0</v>
      </c>
      <c r="E929" s="149">
        <v>0</v>
      </c>
      <c r="F929" s="150">
        <v>0</v>
      </c>
      <c r="G929" s="150">
        <v>0</v>
      </c>
      <c r="H929" s="151">
        <v>0</v>
      </c>
    </row>
    <row r="930" spans="1:8" ht="18" hidden="1" customHeight="1" outlineLevel="1">
      <c r="A930" s="3" t="s">
        <v>269</v>
      </c>
      <c r="B930" s="148"/>
      <c r="C930" s="149">
        <v>0</v>
      </c>
      <c r="D930" s="149">
        <v>0</v>
      </c>
      <c r="E930" s="149">
        <v>0</v>
      </c>
      <c r="F930" s="150">
        <v>0</v>
      </c>
      <c r="G930" s="150">
        <v>0</v>
      </c>
      <c r="H930" s="151">
        <v>0</v>
      </c>
    </row>
    <row r="931" spans="1:8" ht="18" hidden="1" customHeight="1" outlineLevel="1">
      <c r="A931" s="3" t="s">
        <v>455</v>
      </c>
      <c r="B931" s="148"/>
      <c r="C931" s="149">
        <v>0</v>
      </c>
      <c r="D931" s="149">
        <v>0</v>
      </c>
      <c r="E931" s="149">
        <v>0</v>
      </c>
      <c r="F931" s="150">
        <v>0</v>
      </c>
      <c r="G931" s="150">
        <v>0</v>
      </c>
      <c r="H931" s="151">
        <v>0</v>
      </c>
    </row>
    <row r="932" spans="1:8" ht="18" hidden="1" customHeight="1" outlineLevel="1">
      <c r="A932" s="3" t="s">
        <v>217</v>
      </c>
      <c r="B932" s="148"/>
      <c r="C932" s="149">
        <v>0</v>
      </c>
      <c r="D932" s="149">
        <v>0</v>
      </c>
      <c r="E932" s="149">
        <v>0</v>
      </c>
      <c r="F932" s="150">
        <v>0</v>
      </c>
      <c r="G932" s="150">
        <v>0</v>
      </c>
      <c r="H932" s="151">
        <v>0</v>
      </c>
    </row>
    <row r="933" spans="1:8" ht="18" hidden="1" customHeight="1" outlineLevel="1">
      <c r="A933" s="3" t="s">
        <v>218</v>
      </c>
      <c r="B933" s="148"/>
      <c r="C933" s="149">
        <v>0</v>
      </c>
      <c r="D933" s="149">
        <v>0</v>
      </c>
      <c r="E933" s="149">
        <v>0</v>
      </c>
      <c r="F933" s="150">
        <v>0</v>
      </c>
      <c r="G933" s="150">
        <v>0</v>
      </c>
      <c r="H933" s="151">
        <v>0</v>
      </c>
    </row>
    <row r="934" spans="1:8" ht="18" hidden="1" customHeight="1" outlineLevel="1">
      <c r="A934" s="3" t="s">
        <v>219</v>
      </c>
      <c r="B934" s="148"/>
      <c r="C934" s="149">
        <v>0</v>
      </c>
      <c r="D934" s="149">
        <v>0</v>
      </c>
      <c r="E934" s="149">
        <v>0</v>
      </c>
      <c r="F934" s="150">
        <v>0</v>
      </c>
      <c r="G934" s="150">
        <v>0</v>
      </c>
      <c r="H934" s="151">
        <v>0</v>
      </c>
    </row>
    <row r="935" spans="1:8" ht="18" hidden="1" customHeight="1" outlineLevel="1">
      <c r="A935" s="3" t="s">
        <v>220</v>
      </c>
      <c r="B935" s="148"/>
      <c r="C935" s="149">
        <v>0</v>
      </c>
      <c r="D935" s="149">
        <v>0</v>
      </c>
      <c r="E935" s="149">
        <v>0</v>
      </c>
      <c r="F935" s="150">
        <v>0</v>
      </c>
      <c r="G935" s="150">
        <v>0</v>
      </c>
      <c r="H935" s="151">
        <v>0</v>
      </c>
    </row>
    <row r="936" spans="1:8" ht="18" customHeight="1" collapsed="1">
      <c r="A936" s="3"/>
      <c r="B936" s="148" t="s">
        <v>386</v>
      </c>
      <c r="C936" s="152">
        <f t="shared" ref="C936:H936" si="36">SUM(C912:C935)</f>
        <v>4</v>
      </c>
      <c r="D936" s="152">
        <f t="shared" si="36"/>
        <v>6</v>
      </c>
      <c r="E936" s="152">
        <f t="shared" si="36"/>
        <v>0</v>
      </c>
      <c r="F936" s="153">
        <f t="shared" si="36"/>
        <v>250000</v>
      </c>
      <c r="G936" s="153">
        <f t="shared" si="36"/>
        <v>8364.2799999999988</v>
      </c>
      <c r="H936" s="154">
        <f t="shared" si="36"/>
        <v>0</v>
      </c>
    </row>
    <row r="937" spans="1:8" ht="18" hidden="1" customHeight="1" outlineLevel="1">
      <c r="A937" s="3" t="s">
        <v>280</v>
      </c>
      <c r="B937" s="148"/>
      <c r="C937" s="149">
        <v>0</v>
      </c>
      <c r="D937" s="149">
        <v>0</v>
      </c>
      <c r="E937" s="149">
        <v>0</v>
      </c>
      <c r="F937" s="150">
        <v>0</v>
      </c>
      <c r="G937" s="150">
        <v>0</v>
      </c>
      <c r="H937" s="151">
        <v>0</v>
      </c>
    </row>
    <row r="938" spans="1:8" ht="18" hidden="1" customHeight="1" outlineLevel="1">
      <c r="A938" s="3" t="s">
        <v>203</v>
      </c>
      <c r="B938" s="148"/>
      <c r="C938" s="149">
        <v>0</v>
      </c>
      <c r="D938" s="149">
        <v>0</v>
      </c>
      <c r="E938" s="149">
        <v>0</v>
      </c>
      <c r="F938" s="150">
        <v>0</v>
      </c>
      <c r="G938" s="150">
        <v>0</v>
      </c>
      <c r="H938" s="151">
        <v>0</v>
      </c>
    </row>
    <row r="939" spans="1:8" ht="18" hidden="1" customHeight="1" outlineLevel="1">
      <c r="A939" s="3" t="s">
        <v>204</v>
      </c>
      <c r="B939" s="148"/>
      <c r="C939" s="149">
        <v>0</v>
      </c>
      <c r="D939" s="149">
        <v>0</v>
      </c>
      <c r="E939" s="149">
        <v>0</v>
      </c>
      <c r="F939" s="150">
        <v>0</v>
      </c>
      <c r="G939" s="150">
        <v>0</v>
      </c>
      <c r="H939" s="151">
        <v>0</v>
      </c>
    </row>
    <row r="940" spans="1:8" ht="18" hidden="1" customHeight="1" outlineLevel="1">
      <c r="A940" s="3" t="s">
        <v>267</v>
      </c>
      <c r="B940" s="148"/>
      <c r="C940" s="149">
        <v>0</v>
      </c>
      <c r="D940" s="149">
        <v>0</v>
      </c>
      <c r="E940" s="149">
        <v>0</v>
      </c>
      <c r="F940" s="150">
        <v>0</v>
      </c>
      <c r="G940" s="150">
        <v>0</v>
      </c>
      <c r="H940" s="151">
        <v>0</v>
      </c>
    </row>
    <row r="941" spans="1:8" ht="18" hidden="1" customHeight="1" outlineLevel="1">
      <c r="A941" s="3" t="s">
        <v>274</v>
      </c>
      <c r="B941" s="148"/>
      <c r="C941" s="149">
        <v>0</v>
      </c>
      <c r="D941" s="149">
        <v>0</v>
      </c>
      <c r="E941" s="149">
        <v>0</v>
      </c>
      <c r="F941" s="150">
        <v>0</v>
      </c>
      <c r="G941" s="150">
        <v>0</v>
      </c>
      <c r="H941" s="151">
        <v>0</v>
      </c>
    </row>
    <row r="942" spans="1:8" ht="18" hidden="1" customHeight="1" outlineLevel="1">
      <c r="A942" s="3" t="s">
        <v>275</v>
      </c>
      <c r="B942" s="148"/>
      <c r="C942" s="149">
        <v>0</v>
      </c>
      <c r="D942" s="149">
        <v>0</v>
      </c>
      <c r="E942" s="149">
        <v>0</v>
      </c>
      <c r="F942" s="150">
        <v>0</v>
      </c>
      <c r="G942" s="150">
        <v>0</v>
      </c>
      <c r="H942" s="151">
        <v>0</v>
      </c>
    </row>
    <row r="943" spans="1:8" ht="18" hidden="1" customHeight="1" outlineLevel="1">
      <c r="A943" s="3" t="s">
        <v>205</v>
      </c>
      <c r="B943" s="148"/>
      <c r="C943" s="149">
        <v>0</v>
      </c>
      <c r="D943" s="149">
        <v>0</v>
      </c>
      <c r="E943" s="149">
        <v>0</v>
      </c>
      <c r="F943" s="150">
        <v>0</v>
      </c>
      <c r="G943" s="150">
        <v>0</v>
      </c>
      <c r="H943" s="151">
        <v>0</v>
      </c>
    </row>
    <row r="944" spans="1:8" ht="18" hidden="1" customHeight="1" outlineLevel="1">
      <c r="A944" s="3" t="s">
        <v>206</v>
      </c>
      <c r="B944" s="148"/>
      <c r="C944" s="149">
        <v>0</v>
      </c>
      <c r="D944" s="149">
        <v>0</v>
      </c>
      <c r="E944" s="149">
        <v>0</v>
      </c>
      <c r="F944" s="150">
        <v>0</v>
      </c>
      <c r="G944" s="150">
        <v>0</v>
      </c>
      <c r="H944" s="151">
        <v>0</v>
      </c>
    </row>
    <row r="945" spans="1:8" ht="18" hidden="1" customHeight="1" outlineLevel="1">
      <c r="A945" s="3" t="s">
        <v>268</v>
      </c>
      <c r="B945" s="148"/>
      <c r="C945" s="149">
        <v>0</v>
      </c>
      <c r="D945" s="149">
        <v>0</v>
      </c>
      <c r="E945" s="149">
        <v>0</v>
      </c>
      <c r="F945" s="150">
        <v>0</v>
      </c>
      <c r="G945" s="150">
        <v>0</v>
      </c>
      <c r="H945" s="151">
        <v>0</v>
      </c>
    </row>
    <row r="946" spans="1:8" ht="18" hidden="1" customHeight="1" outlineLevel="1">
      <c r="A946" s="3" t="s">
        <v>207</v>
      </c>
      <c r="B946" s="148"/>
      <c r="C946" s="149">
        <v>0</v>
      </c>
      <c r="D946" s="149">
        <v>0</v>
      </c>
      <c r="E946" s="149">
        <v>0</v>
      </c>
      <c r="F946" s="150">
        <v>0</v>
      </c>
      <c r="G946" s="150">
        <v>0</v>
      </c>
      <c r="H946" s="151">
        <v>0</v>
      </c>
    </row>
    <row r="947" spans="1:8" ht="18" hidden="1" customHeight="1" outlineLevel="1">
      <c r="A947" s="3" t="s">
        <v>270</v>
      </c>
      <c r="B947" s="148"/>
      <c r="C947" s="149">
        <v>0</v>
      </c>
      <c r="D947" s="149">
        <v>0</v>
      </c>
      <c r="E947" s="149">
        <v>0</v>
      </c>
      <c r="F947" s="150">
        <v>0</v>
      </c>
      <c r="G947" s="150">
        <v>0</v>
      </c>
      <c r="H947" s="151">
        <v>0</v>
      </c>
    </row>
    <row r="948" spans="1:8" ht="18" hidden="1" customHeight="1" outlineLevel="1">
      <c r="A948" s="3" t="s">
        <v>208</v>
      </c>
      <c r="B948" s="148"/>
      <c r="C948" s="149">
        <v>0</v>
      </c>
      <c r="D948" s="149">
        <v>0</v>
      </c>
      <c r="E948" s="149">
        <v>0</v>
      </c>
      <c r="F948" s="150">
        <v>0</v>
      </c>
      <c r="G948" s="150">
        <v>0</v>
      </c>
      <c r="H948" s="151">
        <v>0</v>
      </c>
    </row>
    <row r="949" spans="1:8" ht="18" hidden="1" customHeight="1" outlineLevel="1">
      <c r="A949" s="3" t="s">
        <v>209</v>
      </c>
      <c r="B949" s="148"/>
      <c r="C949" s="149">
        <v>0</v>
      </c>
      <c r="D949" s="149">
        <v>0</v>
      </c>
      <c r="E949" s="149">
        <v>0</v>
      </c>
      <c r="F949" s="150">
        <v>0</v>
      </c>
      <c r="G949" s="150">
        <v>0</v>
      </c>
      <c r="H949" s="151">
        <v>0</v>
      </c>
    </row>
    <row r="950" spans="1:8" ht="18" hidden="1" customHeight="1" outlineLevel="1">
      <c r="A950" s="3" t="s">
        <v>454</v>
      </c>
      <c r="B950" s="148"/>
      <c r="C950" s="149">
        <v>0</v>
      </c>
      <c r="D950" s="149">
        <v>0</v>
      </c>
      <c r="E950" s="149">
        <v>0</v>
      </c>
      <c r="F950" s="150">
        <v>0</v>
      </c>
      <c r="G950" s="150">
        <v>0</v>
      </c>
      <c r="H950" s="151">
        <v>0</v>
      </c>
    </row>
    <row r="951" spans="1:8" ht="18" hidden="1" customHeight="1" outlineLevel="1">
      <c r="A951" s="3" t="s">
        <v>211</v>
      </c>
      <c r="B951" s="148"/>
      <c r="C951" s="149">
        <v>0</v>
      </c>
      <c r="D951" s="149">
        <v>0</v>
      </c>
      <c r="E951" s="149">
        <v>0</v>
      </c>
      <c r="F951" s="150">
        <v>0</v>
      </c>
      <c r="G951" s="150">
        <v>0</v>
      </c>
      <c r="H951" s="151">
        <v>0</v>
      </c>
    </row>
    <row r="952" spans="1:8" ht="18" hidden="1" customHeight="1" outlineLevel="1">
      <c r="A952" s="3" t="s">
        <v>212</v>
      </c>
      <c r="B952" s="148"/>
      <c r="C952" s="149">
        <v>0</v>
      </c>
      <c r="D952" s="149">
        <v>0</v>
      </c>
      <c r="E952" s="149">
        <v>0</v>
      </c>
      <c r="F952" s="150">
        <v>0</v>
      </c>
      <c r="G952" s="150">
        <v>0</v>
      </c>
      <c r="H952" s="151">
        <v>0</v>
      </c>
    </row>
    <row r="953" spans="1:8" ht="18" hidden="1" customHeight="1" outlineLevel="1">
      <c r="A953" s="3" t="s">
        <v>213</v>
      </c>
      <c r="B953" s="148"/>
      <c r="C953" s="149">
        <v>0</v>
      </c>
      <c r="D953" s="149">
        <v>0</v>
      </c>
      <c r="E953" s="149">
        <v>0</v>
      </c>
      <c r="F953" s="150">
        <v>0</v>
      </c>
      <c r="G953" s="150">
        <v>0</v>
      </c>
      <c r="H953" s="151">
        <v>0</v>
      </c>
    </row>
    <row r="954" spans="1:8" ht="18" hidden="1" customHeight="1" outlineLevel="1">
      <c r="A954" s="3" t="s">
        <v>214</v>
      </c>
      <c r="B954" s="148"/>
      <c r="C954" s="149">
        <v>0</v>
      </c>
      <c r="D954" s="149">
        <v>0</v>
      </c>
      <c r="E954" s="149">
        <v>0</v>
      </c>
      <c r="F954" s="150">
        <v>0</v>
      </c>
      <c r="G954" s="150">
        <v>0</v>
      </c>
      <c r="H954" s="151">
        <v>0</v>
      </c>
    </row>
    <row r="955" spans="1:8" ht="18" hidden="1" customHeight="1" outlineLevel="1">
      <c r="A955" s="3" t="s">
        <v>269</v>
      </c>
      <c r="B955" s="148"/>
      <c r="C955" s="149">
        <v>0</v>
      </c>
      <c r="D955" s="149">
        <v>0</v>
      </c>
      <c r="E955" s="149">
        <v>0</v>
      </c>
      <c r="F955" s="150">
        <v>0</v>
      </c>
      <c r="G955" s="150">
        <v>0</v>
      </c>
      <c r="H955" s="151">
        <v>0</v>
      </c>
    </row>
    <row r="956" spans="1:8" ht="18" hidden="1" customHeight="1" outlineLevel="1">
      <c r="A956" s="3" t="s">
        <v>455</v>
      </c>
      <c r="B956" s="148"/>
      <c r="C956" s="149">
        <v>0</v>
      </c>
      <c r="D956" s="149">
        <v>0</v>
      </c>
      <c r="E956" s="149">
        <v>0</v>
      </c>
      <c r="F956" s="150">
        <v>0</v>
      </c>
      <c r="G956" s="150">
        <v>0</v>
      </c>
      <c r="H956" s="151">
        <v>0</v>
      </c>
    </row>
    <row r="957" spans="1:8" ht="18" hidden="1" customHeight="1" outlineLevel="1">
      <c r="A957" s="3" t="s">
        <v>217</v>
      </c>
      <c r="B957" s="148"/>
      <c r="C957" s="149">
        <v>0</v>
      </c>
      <c r="D957" s="149">
        <v>0</v>
      </c>
      <c r="E957" s="149">
        <v>0</v>
      </c>
      <c r="F957" s="150">
        <v>0</v>
      </c>
      <c r="G957" s="150">
        <v>0</v>
      </c>
      <c r="H957" s="151">
        <v>0</v>
      </c>
    </row>
    <row r="958" spans="1:8" ht="18" hidden="1" customHeight="1" outlineLevel="1">
      <c r="A958" s="3" t="s">
        <v>218</v>
      </c>
      <c r="B958" s="148"/>
      <c r="C958" s="149">
        <v>0</v>
      </c>
      <c r="D958" s="149">
        <v>0</v>
      </c>
      <c r="E958" s="149">
        <v>0</v>
      </c>
      <c r="F958" s="150">
        <v>0</v>
      </c>
      <c r="G958" s="150">
        <v>0</v>
      </c>
      <c r="H958" s="151">
        <v>0</v>
      </c>
    </row>
    <row r="959" spans="1:8" ht="18" hidden="1" customHeight="1" outlineLevel="1">
      <c r="A959" s="3" t="s">
        <v>219</v>
      </c>
      <c r="B959" s="148"/>
      <c r="C959" s="149">
        <v>0</v>
      </c>
      <c r="D959" s="149">
        <v>0</v>
      </c>
      <c r="E959" s="149">
        <v>0</v>
      </c>
      <c r="F959" s="150">
        <v>0</v>
      </c>
      <c r="G959" s="150">
        <v>0</v>
      </c>
      <c r="H959" s="151">
        <v>0</v>
      </c>
    </row>
    <row r="960" spans="1:8" ht="18" hidden="1" customHeight="1" outlineLevel="1">
      <c r="A960" s="3" t="s">
        <v>220</v>
      </c>
      <c r="B960" s="148"/>
      <c r="C960" s="149">
        <v>0</v>
      </c>
      <c r="D960" s="149">
        <v>0</v>
      </c>
      <c r="E960" s="149">
        <v>0</v>
      </c>
      <c r="F960" s="150">
        <v>0</v>
      </c>
      <c r="G960" s="150">
        <v>0</v>
      </c>
      <c r="H960" s="151">
        <v>0</v>
      </c>
    </row>
    <row r="961" spans="1:8" ht="18" customHeight="1" collapsed="1">
      <c r="A961" s="3"/>
      <c r="B961" s="148" t="s">
        <v>387</v>
      </c>
      <c r="C961" s="152">
        <f t="shared" ref="C961:H961" si="37">SUM(C937:C960)</f>
        <v>0</v>
      </c>
      <c r="D961" s="152">
        <f t="shared" si="37"/>
        <v>0</v>
      </c>
      <c r="E961" s="152">
        <f t="shared" si="37"/>
        <v>0</v>
      </c>
      <c r="F961" s="153">
        <f t="shared" si="37"/>
        <v>0</v>
      </c>
      <c r="G961" s="153">
        <f t="shared" si="37"/>
        <v>0</v>
      </c>
      <c r="H961" s="154">
        <f t="shared" si="37"/>
        <v>0</v>
      </c>
    </row>
    <row r="962" spans="1:8" ht="18" hidden="1" customHeight="1" outlineLevel="1">
      <c r="A962" s="3" t="s">
        <v>280</v>
      </c>
      <c r="B962" s="148"/>
      <c r="C962" s="149">
        <v>0</v>
      </c>
      <c r="D962" s="149">
        <v>0</v>
      </c>
      <c r="E962" s="149">
        <v>0</v>
      </c>
      <c r="F962" s="150">
        <v>0</v>
      </c>
      <c r="G962" s="150">
        <v>0</v>
      </c>
      <c r="H962" s="151">
        <v>0</v>
      </c>
    </row>
    <row r="963" spans="1:8" ht="18" hidden="1" customHeight="1" outlineLevel="1">
      <c r="A963" s="3" t="s">
        <v>203</v>
      </c>
      <c r="B963" s="148"/>
      <c r="C963" s="149">
        <v>1</v>
      </c>
      <c r="D963" s="149">
        <v>1</v>
      </c>
      <c r="E963" s="149">
        <v>0</v>
      </c>
      <c r="F963" s="150">
        <v>5000</v>
      </c>
      <c r="G963" s="150">
        <v>1037</v>
      </c>
      <c r="H963" s="151">
        <v>0</v>
      </c>
    </row>
    <row r="964" spans="1:8" ht="18" hidden="1" customHeight="1" outlineLevel="1">
      <c r="A964" s="3" t="s">
        <v>204</v>
      </c>
      <c r="B964" s="148"/>
      <c r="C964" s="149">
        <v>0</v>
      </c>
      <c r="D964" s="149">
        <v>0</v>
      </c>
      <c r="E964" s="149">
        <v>0</v>
      </c>
      <c r="F964" s="150">
        <v>0</v>
      </c>
      <c r="G964" s="150">
        <v>0</v>
      </c>
      <c r="H964" s="151">
        <v>0</v>
      </c>
    </row>
    <row r="965" spans="1:8" ht="18" hidden="1" customHeight="1" outlineLevel="1">
      <c r="A965" s="3" t="s">
        <v>267</v>
      </c>
      <c r="B965" s="148"/>
      <c r="C965" s="149">
        <v>0</v>
      </c>
      <c r="D965" s="149">
        <v>0</v>
      </c>
      <c r="E965" s="149">
        <v>0</v>
      </c>
      <c r="F965" s="150">
        <v>0</v>
      </c>
      <c r="G965" s="150">
        <v>0</v>
      </c>
      <c r="H965" s="151">
        <v>0</v>
      </c>
    </row>
    <row r="966" spans="1:8" ht="18" hidden="1" customHeight="1" outlineLevel="1">
      <c r="A966" s="3" t="s">
        <v>274</v>
      </c>
      <c r="B966" s="148"/>
      <c r="C966" s="149">
        <v>0</v>
      </c>
      <c r="D966" s="149">
        <v>0</v>
      </c>
      <c r="E966" s="149">
        <v>0</v>
      </c>
      <c r="F966" s="150">
        <v>0</v>
      </c>
      <c r="G966" s="150">
        <v>0</v>
      </c>
      <c r="H966" s="151">
        <v>0</v>
      </c>
    </row>
    <row r="967" spans="1:8" ht="18" hidden="1" customHeight="1" outlineLevel="1">
      <c r="A967" s="3" t="s">
        <v>275</v>
      </c>
      <c r="B967" s="148"/>
      <c r="C967" s="149">
        <v>0</v>
      </c>
      <c r="D967" s="149">
        <v>0</v>
      </c>
      <c r="E967" s="149">
        <v>0</v>
      </c>
      <c r="F967" s="150">
        <v>0</v>
      </c>
      <c r="G967" s="150">
        <v>0</v>
      </c>
      <c r="H967" s="151">
        <v>0</v>
      </c>
    </row>
    <row r="968" spans="1:8" ht="18" hidden="1" customHeight="1" outlineLevel="1">
      <c r="A968" s="3" t="s">
        <v>205</v>
      </c>
      <c r="B968" s="148"/>
      <c r="C968" s="149">
        <v>1</v>
      </c>
      <c r="D968" s="149">
        <v>1</v>
      </c>
      <c r="E968" s="149">
        <v>0</v>
      </c>
      <c r="F968" s="150">
        <v>0</v>
      </c>
      <c r="G968" s="150">
        <v>41040.5</v>
      </c>
      <c r="H968" s="151">
        <v>0</v>
      </c>
    </row>
    <row r="969" spans="1:8" ht="18" hidden="1" customHeight="1" outlineLevel="1">
      <c r="A969" s="3" t="s">
        <v>206</v>
      </c>
      <c r="B969" s="148"/>
      <c r="C969" s="149">
        <v>1</v>
      </c>
      <c r="D969" s="149">
        <v>1</v>
      </c>
      <c r="E969" s="149">
        <v>0</v>
      </c>
      <c r="F969" s="150">
        <v>0</v>
      </c>
      <c r="G969" s="150">
        <v>1188</v>
      </c>
      <c r="H969" s="151">
        <v>0</v>
      </c>
    </row>
    <row r="970" spans="1:8" ht="18" hidden="1" customHeight="1" outlineLevel="1">
      <c r="A970" s="3" t="s">
        <v>268</v>
      </c>
      <c r="B970" s="148"/>
      <c r="C970" s="149">
        <v>0</v>
      </c>
      <c r="D970" s="149">
        <v>0</v>
      </c>
      <c r="E970" s="149">
        <v>0</v>
      </c>
      <c r="F970" s="150">
        <v>0</v>
      </c>
      <c r="G970" s="150">
        <v>0</v>
      </c>
      <c r="H970" s="151">
        <v>0</v>
      </c>
    </row>
    <row r="971" spans="1:8" ht="18" hidden="1" customHeight="1" outlineLevel="1">
      <c r="A971" s="3" t="s">
        <v>207</v>
      </c>
      <c r="B971" s="148"/>
      <c r="C971" s="149">
        <v>1</v>
      </c>
      <c r="D971" s="149">
        <v>1</v>
      </c>
      <c r="E971" s="149">
        <v>0</v>
      </c>
      <c r="F971" s="150">
        <v>3000</v>
      </c>
      <c r="G971" s="150">
        <v>6417.5</v>
      </c>
      <c r="H971" s="151">
        <v>0</v>
      </c>
    </row>
    <row r="972" spans="1:8" ht="18" hidden="1" customHeight="1" outlineLevel="1">
      <c r="A972" s="3" t="s">
        <v>270</v>
      </c>
      <c r="B972" s="148"/>
      <c r="C972" s="149">
        <v>0</v>
      </c>
      <c r="D972" s="149">
        <v>0</v>
      </c>
      <c r="E972" s="149">
        <v>0</v>
      </c>
      <c r="F972" s="150">
        <v>0</v>
      </c>
      <c r="G972" s="150">
        <v>0</v>
      </c>
      <c r="H972" s="151">
        <v>0</v>
      </c>
    </row>
    <row r="973" spans="1:8" ht="18" hidden="1" customHeight="1" outlineLevel="1">
      <c r="A973" s="3" t="s">
        <v>208</v>
      </c>
      <c r="B973" s="148"/>
      <c r="C973" s="149">
        <v>0</v>
      </c>
      <c r="D973" s="149">
        <v>1</v>
      </c>
      <c r="E973" s="149">
        <v>0</v>
      </c>
      <c r="F973" s="150">
        <v>0</v>
      </c>
      <c r="G973" s="150">
        <v>-24581.72</v>
      </c>
      <c r="H973" s="151">
        <v>0</v>
      </c>
    </row>
    <row r="974" spans="1:8" ht="18" hidden="1" customHeight="1" outlineLevel="1">
      <c r="A974" s="3" t="s">
        <v>209</v>
      </c>
      <c r="B974" s="148"/>
      <c r="C974" s="149">
        <v>0</v>
      </c>
      <c r="D974" s="149">
        <v>0</v>
      </c>
      <c r="E974" s="149">
        <v>0</v>
      </c>
      <c r="F974" s="150">
        <v>0</v>
      </c>
      <c r="G974" s="150">
        <v>0</v>
      </c>
      <c r="H974" s="151">
        <v>0</v>
      </c>
    </row>
    <row r="975" spans="1:8" ht="18" hidden="1" customHeight="1" outlineLevel="1">
      <c r="A975" s="3" t="s">
        <v>454</v>
      </c>
      <c r="B975" s="148"/>
      <c r="C975" s="149">
        <v>0</v>
      </c>
      <c r="D975" s="149">
        <v>0</v>
      </c>
      <c r="E975" s="149">
        <v>0</v>
      </c>
      <c r="F975" s="150">
        <v>0</v>
      </c>
      <c r="G975" s="150">
        <v>0</v>
      </c>
      <c r="H975" s="151">
        <v>0</v>
      </c>
    </row>
    <row r="976" spans="1:8" ht="18" hidden="1" customHeight="1" outlineLevel="1">
      <c r="A976" s="3" t="s">
        <v>211</v>
      </c>
      <c r="B976" s="148"/>
      <c r="C976" s="149">
        <v>0</v>
      </c>
      <c r="D976" s="149">
        <v>0</v>
      </c>
      <c r="E976" s="149">
        <v>0</v>
      </c>
      <c r="F976" s="150">
        <v>0</v>
      </c>
      <c r="G976" s="150">
        <v>0</v>
      </c>
      <c r="H976" s="151">
        <v>0</v>
      </c>
    </row>
    <row r="977" spans="1:8" ht="18" hidden="1" customHeight="1" outlineLevel="1">
      <c r="A977" s="3" t="s">
        <v>212</v>
      </c>
      <c r="B977" s="148"/>
      <c r="C977" s="149">
        <v>0</v>
      </c>
      <c r="D977" s="149">
        <v>0</v>
      </c>
      <c r="E977" s="149">
        <v>0</v>
      </c>
      <c r="F977" s="150">
        <v>0</v>
      </c>
      <c r="G977" s="150">
        <v>0</v>
      </c>
      <c r="H977" s="151">
        <v>0</v>
      </c>
    </row>
    <row r="978" spans="1:8" ht="18" hidden="1" customHeight="1" outlineLevel="1">
      <c r="A978" s="3" t="s">
        <v>213</v>
      </c>
      <c r="B978" s="148"/>
      <c r="C978" s="149">
        <v>0</v>
      </c>
      <c r="D978" s="149">
        <v>0</v>
      </c>
      <c r="E978" s="149">
        <v>0</v>
      </c>
      <c r="F978" s="150">
        <v>0</v>
      </c>
      <c r="G978" s="150">
        <v>0</v>
      </c>
      <c r="H978" s="151">
        <v>0</v>
      </c>
    </row>
    <row r="979" spans="1:8" ht="18" hidden="1" customHeight="1" outlineLevel="1">
      <c r="A979" s="3" t="s">
        <v>214</v>
      </c>
      <c r="B979" s="148"/>
      <c r="C979" s="149">
        <v>0</v>
      </c>
      <c r="D979" s="149">
        <v>0</v>
      </c>
      <c r="E979" s="149">
        <v>0</v>
      </c>
      <c r="F979" s="150">
        <v>0</v>
      </c>
      <c r="G979" s="150">
        <v>0</v>
      </c>
      <c r="H979" s="151">
        <v>0</v>
      </c>
    </row>
    <row r="980" spans="1:8" ht="18" hidden="1" customHeight="1" outlineLevel="1">
      <c r="A980" s="3" t="s">
        <v>269</v>
      </c>
      <c r="B980" s="148"/>
      <c r="C980" s="149">
        <v>0</v>
      </c>
      <c r="D980" s="149">
        <v>0</v>
      </c>
      <c r="E980" s="149">
        <v>0</v>
      </c>
      <c r="F980" s="150">
        <v>0</v>
      </c>
      <c r="G980" s="150">
        <v>0</v>
      </c>
      <c r="H980" s="151">
        <v>0</v>
      </c>
    </row>
    <row r="981" spans="1:8" ht="18" hidden="1" customHeight="1" outlineLevel="1">
      <c r="A981" s="3" t="s">
        <v>455</v>
      </c>
      <c r="B981" s="148"/>
      <c r="C981" s="149">
        <v>0</v>
      </c>
      <c r="D981" s="149">
        <v>0</v>
      </c>
      <c r="E981" s="149">
        <v>0</v>
      </c>
      <c r="F981" s="150">
        <v>0</v>
      </c>
      <c r="G981" s="150">
        <v>0</v>
      </c>
      <c r="H981" s="151">
        <v>0</v>
      </c>
    </row>
    <row r="982" spans="1:8" ht="18" hidden="1" customHeight="1" outlineLevel="1">
      <c r="A982" s="3" t="s">
        <v>217</v>
      </c>
      <c r="B982" s="148"/>
      <c r="C982" s="149">
        <v>4</v>
      </c>
      <c r="D982" s="149">
        <v>2</v>
      </c>
      <c r="E982" s="149">
        <v>0</v>
      </c>
      <c r="F982" s="150">
        <v>51924</v>
      </c>
      <c r="G982" s="150">
        <v>31275</v>
      </c>
      <c r="H982" s="151">
        <v>0</v>
      </c>
    </row>
    <row r="983" spans="1:8" ht="18" hidden="1" customHeight="1" outlineLevel="1">
      <c r="A983" s="3" t="s">
        <v>218</v>
      </c>
      <c r="B983" s="148"/>
      <c r="C983" s="149">
        <v>0</v>
      </c>
      <c r="D983" s="149">
        <v>0</v>
      </c>
      <c r="E983" s="149">
        <v>0</v>
      </c>
      <c r="F983" s="150">
        <v>0</v>
      </c>
      <c r="G983" s="150">
        <v>0</v>
      </c>
      <c r="H983" s="151">
        <v>0</v>
      </c>
    </row>
    <row r="984" spans="1:8" ht="18" hidden="1" customHeight="1" outlineLevel="1">
      <c r="A984" s="3" t="s">
        <v>219</v>
      </c>
      <c r="B984" s="148"/>
      <c r="C984" s="149">
        <v>0</v>
      </c>
      <c r="D984" s="149">
        <v>0</v>
      </c>
      <c r="E984" s="149">
        <v>0</v>
      </c>
      <c r="F984" s="150">
        <v>0</v>
      </c>
      <c r="G984" s="150">
        <v>0</v>
      </c>
      <c r="H984" s="151">
        <v>0</v>
      </c>
    </row>
    <row r="985" spans="1:8" ht="18" hidden="1" customHeight="1" outlineLevel="1">
      <c r="A985" s="3" t="s">
        <v>220</v>
      </c>
      <c r="B985" s="148"/>
      <c r="C985" s="149">
        <v>0</v>
      </c>
      <c r="D985" s="149">
        <v>0</v>
      </c>
      <c r="E985" s="149">
        <v>0</v>
      </c>
      <c r="F985" s="150">
        <v>0</v>
      </c>
      <c r="G985" s="150">
        <v>0</v>
      </c>
      <c r="H985" s="151">
        <v>0</v>
      </c>
    </row>
    <row r="986" spans="1:8" ht="18" customHeight="1" collapsed="1">
      <c r="A986" s="3"/>
      <c r="B986" s="148" t="s">
        <v>388</v>
      </c>
      <c r="C986" s="152">
        <f t="shared" ref="C986:H986" si="38">SUM(C962:C985)</f>
        <v>8</v>
      </c>
      <c r="D986" s="152">
        <f t="shared" si="38"/>
        <v>7</v>
      </c>
      <c r="E986" s="152">
        <f t="shared" si="38"/>
        <v>0</v>
      </c>
      <c r="F986" s="153">
        <f t="shared" si="38"/>
        <v>59924</v>
      </c>
      <c r="G986" s="153">
        <f t="shared" si="38"/>
        <v>56376.28</v>
      </c>
      <c r="H986" s="154">
        <f t="shared" si="38"/>
        <v>0</v>
      </c>
    </row>
    <row r="987" spans="1:8" ht="18" hidden="1" customHeight="1" outlineLevel="1">
      <c r="A987" s="3" t="s">
        <v>280</v>
      </c>
      <c r="B987" s="148"/>
      <c r="C987" s="149">
        <v>0</v>
      </c>
      <c r="D987" s="149">
        <v>0</v>
      </c>
      <c r="E987" s="149">
        <v>0</v>
      </c>
      <c r="F987" s="150">
        <v>0</v>
      </c>
      <c r="G987" s="150">
        <v>0</v>
      </c>
      <c r="H987" s="151">
        <v>0</v>
      </c>
    </row>
    <row r="988" spans="1:8" ht="18" hidden="1" customHeight="1" outlineLevel="1">
      <c r="A988" s="3" t="s">
        <v>203</v>
      </c>
      <c r="B988" s="148"/>
      <c r="C988" s="149">
        <v>45</v>
      </c>
      <c r="D988" s="149">
        <v>41</v>
      </c>
      <c r="E988" s="149">
        <v>0</v>
      </c>
      <c r="F988" s="150">
        <v>154439.27000000002</v>
      </c>
      <c r="G988" s="150">
        <v>289017.25</v>
      </c>
      <c r="H988" s="151">
        <v>0</v>
      </c>
    </row>
    <row r="989" spans="1:8" ht="18" hidden="1" customHeight="1" outlineLevel="1">
      <c r="A989" s="3" t="s">
        <v>204</v>
      </c>
      <c r="B989" s="148"/>
      <c r="C989" s="149">
        <v>281</v>
      </c>
      <c r="D989" s="149">
        <v>281</v>
      </c>
      <c r="E989" s="149">
        <v>0</v>
      </c>
      <c r="F989" s="150">
        <v>313844.21000000002</v>
      </c>
      <c r="G989" s="150">
        <v>19961.91</v>
      </c>
      <c r="H989" s="151">
        <v>0</v>
      </c>
    </row>
    <row r="990" spans="1:8" ht="18" hidden="1" customHeight="1" outlineLevel="1">
      <c r="A990" s="3" t="s">
        <v>267</v>
      </c>
      <c r="B990" s="148"/>
      <c r="C990" s="149">
        <v>0</v>
      </c>
      <c r="D990" s="149">
        <v>0</v>
      </c>
      <c r="E990" s="149">
        <v>0</v>
      </c>
      <c r="F990" s="150">
        <v>0</v>
      </c>
      <c r="G990" s="150">
        <v>0</v>
      </c>
      <c r="H990" s="151">
        <v>0</v>
      </c>
    </row>
    <row r="991" spans="1:8" ht="18" hidden="1" customHeight="1" outlineLevel="1">
      <c r="A991" s="3" t="s">
        <v>274</v>
      </c>
      <c r="B991" s="148"/>
      <c r="C991" s="149">
        <v>0</v>
      </c>
      <c r="D991" s="149">
        <v>0</v>
      </c>
      <c r="E991" s="149">
        <v>0</v>
      </c>
      <c r="F991" s="150">
        <v>0</v>
      </c>
      <c r="G991" s="150">
        <v>0</v>
      </c>
      <c r="H991" s="151">
        <v>0</v>
      </c>
    </row>
    <row r="992" spans="1:8" ht="18" hidden="1" customHeight="1" outlineLevel="1">
      <c r="A992" s="3" t="s">
        <v>275</v>
      </c>
      <c r="B992" s="148"/>
      <c r="C992" s="149">
        <v>0</v>
      </c>
      <c r="D992" s="149">
        <v>0</v>
      </c>
      <c r="E992" s="149">
        <v>0</v>
      </c>
      <c r="F992" s="150">
        <v>0</v>
      </c>
      <c r="G992" s="150">
        <v>0</v>
      </c>
      <c r="H992" s="151">
        <v>0</v>
      </c>
    </row>
    <row r="993" spans="1:8" ht="18" hidden="1" customHeight="1" outlineLevel="1">
      <c r="A993" s="3" t="s">
        <v>205</v>
      </c>
      <c r="B993" s="148"/>
      <c r="C993" s="149">
        <v>98</v>
      </c>
      <c r="D993" s="149">
        <v>79</v>
      </c>
      <c r="E993" s="149">
        <v>0</v>
      </c>
      <c r="F993" s="150">
        <v>-263017.23</v>
      </c>
      <c r="G993" s="150">
        <v>109307.93</v>
      </c>
      <c r="H993" s="151">
        <v>0</v>
      </c>
    </row>
    <row r="994" spans="1:8" ht="18" hidden="1" customHeight="1" outlineLevel="1">
      <c r="A994" s="3" t="s">
        <v>206</v>
      </c>
      <c r="B994" s="148"/>
      <c r="C994" s="149">
        <v>22</v>
      </c>
      <c r="D994" s="149">
        <v>20</v>
      </c>
      <c r="E994" s="149">
        <v>0</v>
      </c>
      <c r="F994" s="150">
        <v>312151.34000000003</v>
      </c>
      <c r="G994" s="150">
        <v>40247.03</v>
      </c>
      <c r="H994" s="151">
        <v>0</v>
      </c>
    </row>
    <row r="995" spans="1:8" ht="18" hidden="1" customHeight="1" outlineLevel="1">
      <c r="A995" s="3" t="s">
        <v>268</v>
      </c>
      <c r="B995" s="148"/>
      <c r="C995" s="149">
        <v>0</v>
      </c>
      <c r="D995" s="149">
        <v>0</v>
      </c>
      <c r="E995" s="149">
        <v>0</v>
      </c>
      <c r="F995" s="150">
        <v>0</v>
      </c>
      <c r="G995" s="150">
        <v>0</v>
      </c>
      <c r="H995" s="151">
        <v>0</v>
      </c>
    </row>
    <row r="996" spans="1:8" ht="18" hidden="1" customHeight="1" outlineLevel="1">
      <c r="A996" s="3" t="s">
        <v>207</v>
      </c>
      <c r="B996" s="148"/>
      <c r="C996" s="149">
        <v>190</v>
      </c>
      <c r="D996" s="149">
        <v>143</v>
      </c>
      <c r="E996" s="149">
        <v>0</v>
      </c>
      <c r="F996" s="150">
        <v>862560.74</v>
      </c>
      <c r="G996" s="150">
        <v>370941.16</v>
      </c>
      <c r="H996" s="151">
        <v>0</v>
      </c>
    </row>
    <row r="997" spans="1:8" ht="18" hidden="1" customHeight="1" outlineLevel="1">
      <c r="A997" s="3" t="s">
        <v>270</v>
      </c>
      <c r="B997" s="148"/>
      <c r="C997" s="149">
        <v>0</v>
      </c>
      <c r="D997" s="149">
        <v>0</v>
      </c>
      <c r="E997" s="149">
        <v>0</v>
      </c>
      <c r="F997" s="150">
        <v>0</v>
      </c>
      <c r="G997" s="150">
        <v>0</v>
      </c>
      <c r="H997" s="151">
        <v>0</v>
      </c>
    </row>
    <row r="998" spans="1:8" ht="18" hidden="1" customHeight="1" outlineLevel="1">
      <c r="A998" s="3" t="s">
        <v>208</v>
      </c>
      <c r="B998" s="148"/>
      <c r="C998" s="149">
        <v>0</v>
      </c>
      <c r="D998" s="149">
        <v>0</v>
      </c>
      <c r="E998" s="149">
        <v>0</v>
      </c>
      <c r="F998" s="150">
        <v>0</v>
      </c>
      <c r="G998" s="150">
        <v>0</v>
      </c>
      <c r="H998" s="151">
        <v>0</v>
      </c>
    </row>
    <row r="999" spans="1:8" ht="18" hidden="1" customHeight="1" outlineLevel="1">
      <c r="A999" s="3" t="s">
        <v>209</v>
      </c>
      <c r="B999" s="148"/>
      <c r="C999" s="149">
        <v>47</v>
      </c>
      <c r="D999" s="149">
        <v>8</v>
      </c>
      <c r="E999" s="149">
        <v>3</v>
      </c>
      <c r="F999" s="150">
        <v>602285</v>
      </c>
      <c r="G999" s="150">
        <v>326166</v>
      </c>
      <c r="H999" s="151">
        <v>0</v>
      </c>
    </row>
    <row r="1000" spans="1:8" ht="18" hidden="1" customHeight="1" outlineLevel="1">
      <c r="A1000" s="3" t="s">
        <v>454</v>
      </c>
      <c r="B1000" s="148"/>
      <c r="C1000" s="149">
        <v>13</v>
      </c>
      <c r="D1000" s="149">
        <v>2</v>
      </c>
      <c r="E1000" s="149">
        <v>11</v>
      </c>
      <c r="F1000" s="150">
        <v>0</v>
      </c>
      <c r="G1000" s="150">
        <v>6015</v>
      </c>
      <c r="H1000" s="151">
        <v>0</v>
      </c>
    </row>
    <row r="1001" spans="1:8" ht="18" hidden="1" customHeight="1" outlineLevel="1">
      <c r="A1001" s="3" t="s">
        <v>211</v>
      </c>
      <c r="B1001" s="148"/>
      <c r="C1001" s="149">
        <v>4</v>
      </c>
      <c r="D1001" s="149">
        <v>3</v>
      </c>
      <c r="E1001" s="149">
        <v>0</v>
      </c>
      <c r="F1001" s="150">
        <v>-39729.519999999997</v>
      </c>
      <c r="G1001" s="150">
        <v>25</v>
      </c>
      <c r="H1001" s="151">
        <v>0</v>
      </c>
    </row>
    <row r="1002" spans="1:8" ht="18" hidden="1" customHeight="1" outlineLevel="1">
      <c r="A1002" s="3" t="s">
        <v>212</v>
      </c>
      <c r="B1002" s="148"/>
      <c r="C1002" s="149">
        <v>0</v>
      </c>
      <c r="D1002" s="149">
        <v>0</v>
      </c>
      <c r="E1002" s="149">
        <v>0</v>
      </c>
      <c r="F1002" s="150">
        <v>0</v>
      </c>
      <c r="G1002" s="150">
        <v>0</v>
      </c>
      <c r="H1002" s="151">
        <v>0</v>
      </c>
    </row>
    <row r="1003" spans="1:8" ht="18" hidden="1" customHeight="1" outlineLevel="1">
      <c r="A1003" s="3" t="s">
        <v>213</v>
      </c>
      <c r="B1003" s="148"/>
      <c r="C1003" s="149">
        <v>0</v>
      </c>
      <c r="D1003" s="149">
        <v>0</v>
      </c>
      <c r="E1003" s="149">
        <v>0</v>
      </c>
      <c r="F1003" s="150">
        <v>0</v>
      </c>
      <c r="G1003" s="150">
        <v>0</v>
      </c>
      <c r="H1003" s="151">
        <v>0</v>
      </c>
    </row>
    <row r="1004" spans="1:8" ht="18" hidden="1" customHeight="1" outlineLevel="1">
      <c r="A1004" s="3" t="s">
        <v>214</v>
      </c>
      <c r="B1004" s="148"/>
      <c r="C1004" s="149">
        <v>8</v>
      </c>
      <c r="D1004" s="149">
        <v>0</v>
      </c>
      <c r="E1004" s="149">
        <v>4</v>
      </c>
      <c r="F1004" s="150">
        <v>0</v>
      </c>
      <c r="G1004" s="150">
        <v>0</v>
      </c>
      <c r="H1004" s="151">
        <v>0</v>
      </c>
    </row>
    <row r="1005" spans="1:8" ht="18" hidden="1" customHeight="1" outlineLevel="1">
      <c r="A1005" s="3" t="s">
        <v>269</v>
      </c>
      <c r="B1005" s="148"/>
      <c r="C1005" s="149">
        <v>0</v>
      </c>
      <c r="D1005" s="149">
        <v>0</v>
      </c>
      <c r="E1005" s="149">
        <v>0</v>
      </c>
      <c r="F1005" s="150">
        <v>0</v>
      </c>
      <c r="G1005" s="150">
        <v>0</v>
      </c>
      <c r="H1005" s="151">
        <v>0</v>
      </c>
    </row>
    <row r="1006" spans="1:8" ht="18" hidden="1" customHeight="1" outlineLevel="1">
      <c r="A1006" s="3" t="s">
        <v>455</v>
      </c>
      <c r="B1006" s="148"/>
      <c r="C1006" s="149">
        <v>0</v>
      </c>
      <c r="D1006" s="149">
        <v>0</v>
      </c>
      <c r="E1006" s="149">
        <v>0</v>
      </c>
      <c r="F1006" s="150">
        <v>0</v>
      </c>
      <c r="G1006" s="150">
        <v>0</v>
      </c>
      <c r="H1006" s="151">
        <v>0</v>
      </c>
    </row>
    <row r="1007" spans="1:8" ht="18" hidden="1" customHeight="1" outlineLevel="1">
      <c r="A1007" s="3" t="s">
        <v>217</v>
      </c>
      <c r="B1007" s="148"/>
      <c r="C1007" s="149">
        <v>0</v>
      </c>
      <c r="D1007" s="149">
        <v>0</v>
      </c>
      <c r="E1007" s="149">
        <v>0</v>
      </c>
      <c r="F1007" s="150">
        <v>0</v>
      </c>
      <c r="G1007" s="150">
        <v>0</v>
      </c>
      <c r="H1007" s="151">
        <v>0</v>
      </c>
    </row>
    <row r="1008" spans="1:8" ht="18" hidden="1" customHeight="1" outlineLevel="1">
      <c r="A1008" s="3" t="s">
        <v>218</v>
      </c>
      <c r="B1008" s="148"/>
      <c r="C1008" s="149">
        <v>336</v>
      </c>
      <c r="D1008" s="149">
        <v>56</v>
      </c>
      <c r="E1008" s="149">
        <v>11</v>
      </c>
      <c r="F1008" s="150">
        <v>387952</v>
      </c>
      <c r="G1008" s="150">
        <v>870944</v>
      </c>
      <c r="H1008" s="151">
        <v>-156835</v>
      </c>
    </row>
    <row r="1009" spans="1:8" ht="18" hidden="1" customHeight="1" outlineLevel="1">
      <c r="A1009" s="3" t="s">
        <v>219</v>
      </c>
      <c r="B1009" s="148"/>
      <c r="C1009" s="149">
        <v>8</v>
      </c>
      <c r="D1009" s="149">
        <v>0</v>
      </c>
      <c r="E1009" s="149">
        <v>0</v>
      </c>
      <c r="F1009" s="150">
        <v>131500</v>
      </c>
      <c r="G1009" s="150">
        <v>-42585.479999999981</v>
      </c>
      <c r="H1009" s="151">
        <v>0</v>
      </c>
    </row>
    <row r="1010" spans="1:8" ht="18" hidden="1" customHeight="1" outlineLevel="1">
      <c r="A1010" s="3" t="s">
        <v>220</v>
      </c>
      <c r="B1010" s="148"/>
      <c r="C1010" s="149">
        <v>0</v>
      </c>
      <c r="D1010" s="149">
        <v>0</v>
      </c>
      <c r="E1010" s="149">
        <v>0</v>
      </c>
      <c r="F1010" s="150">
        <v>0</v>
      </c>
      <c r="G1010" s="150">
        <v>0</v>
      </c>
      <c r="H1010" s="151">
        <v>0</v>
      </c>
    </row>
    <row r="1011" spans="1:8" ht="18" customHeight="1" collapsed="1">
      <c r="A1011" s="3"/>
      <c r="B1011" s="148" t="s">
        <v>389</v>
      </c>
      <c r="C1011" s="152">
        <f t="shared" ref="C1011:H1011" si="39">SUM(C987:C1010)</f>
        <v>1052</v>
      </c>
      <c r="D1011" s="152">
        <f t="shared" si="39"/>
        <v>633</v>
      </c>
      <c r="E1011" s="152">
        <f t="shared" si="39"/>
        <v>29</v>
      </c>
      <c r="F1011" s="153">
        <f t="shared" si="39"/>
        <v>2461985.81</v>
      </c>
      <c r="G1011" s="153">
        <f t="shared" si="39"/>
        <v>1990039.8</v>
      </c>
      <c r="H1011" s="154">
        <f t="shared" si="39"/>
        <v>-156835</v>
      </c>
    </row>
    <row r="1012" spans="1:8" ht="18" hidden="1" customHeight="1" outlineLevel="1">
      <c r="A1012" s="3" t="s">
        <v>280</v>
      </c>
      <c r="B1012" s="148"/>
      <c r="C1012" s="152">
        <v>0</v>
      </c>
      <c r="D1012" s="152">
        <v>0</v>
      </c>
      <c r="E1012" s="152">
        <v>0</v>
      </c>
      <c r="F1012" s="153">
        <v>0</v>
      </c>
      <c r="G1012" s="153">
        <v>0</v>
      </c>
      <c r="H1012" s="154">
        <v>0</v>
      </c>
    </row>
    <row r="1013" spans="1:8" ht="18" hidden="1" customHeight="1" outlineLevel="1">
      <c r="A1013" s="3" t="s">
        <v>203</v>
      </c>
      <c r="B1013" s="148"/>
      <c r="C1013" s="152">
        <v>0</v>
      </c>
      <c r="D1013" s="152">
        <v>0</v>
      </c>
      <c r="E1013" s="152">
        <v>0</v>
      </c>
      <c r="F1013" s="153">
        <v>0</v>
      </c>
      <c r="G1013" s="153">
        <v>0</v>
      </c>
      <c r="H1013" s="154">
        <v>0</v>
      </c>
    </row>
    <row r="1014" spans="1:8" ht="18" hidden="1" customHeight="1" outlineLevel="1">
      <c r="A1014" s="3" t="s">
        <v>204</v>
      </c>
      <c r="B1014" s="148"/>
      <c r="C1014" s="152">
        <v>0</v>
      </c>
      <c r="D1014" s="152">
        <v>0</v>
      </c>
      <c r="E1014" s="152">
        <v>0</v>
      </c>
      <c r="F1014" s="153">
        <v>0</v>
      </c>
      <c r="G1014" s="153">
        <v>0</v>
      </c>
      <c r="H1014" s="154">
        <v>0</v>
      </c>
    </row>
    <row r="1015" spans="1:8" ht="18" hidden="1" customHeight="1" outlineLevel="1">
      <c r="A1015" s="3" t="s">
        <v>267</v>
      </c>
      <c r="B1015" s="148"/>
      <c r="C1015" s="152">
        <v>0</v>
      </c>
      <c r="D1015" s="152">
        <v>0</v>
      </c>
      <c r="E1015" s="152">
        <v>0</v>
      </c>
      <c r="F1015" s="153">
        <v>0</v>
      </c>
      <c r="G1015" s="153">
        <v>0</v>
      </c>
      <c r="H1015" s="154">
        <v>0</v>
      </c>
    </row>
    <row r="1016" spans="1:8" ht="18" hidden="1" customHeight="1" outlineLevel="1">
      <c r="A1016" s="3" t="s">
        <v>274</v>
      </c>
      <c r="B1016" s="148"/>
      <c r="C1016" s="152">
        <v>0</v>
      </c>
      <c r="D1016" s="152">
        <v>0</v>
      </c>
      <c r="E1016" s="152">
        <v>0</v>
      </c>
      <c r="F1016" s="153">
        <v>0</v>
      </c>
      <c r="G1016" s="153">
        <v>0</v>
      </c>
      <c r="H1016" s="154">
        <v>0</v>
      </c>
    </row>
    <row r="1017" spans="1:8" ht="18" hidden="1" customHeight="1" outlineLevel="1">
      <c r="A1017" s="3" t="s">
        <v>275</v>
      </c>
      <c r="B1017" s="148"/>
      <c r="C1017" s="152">
        <v>0</v>
      </c>
      <c r="D1017" s="152">
        <v>0</v>
      </c>
      <c r="E1017" s="152">
        <v>0</v>
      </c>
      <c r="F1017" s="153">
        <v>0</v>
      </c>
      <c r="G1017" s="153">
        <v>0</v>
      </c>
      <c r="H1017" s="154">
        <v>0</v>
      </c>
    </row>
    <row r="1018" spans="1:8" ht="18" hidden="1" customHeight="1" outlineLevel="1">
      <c r="A1018" s="3" t="s">
        <v>205</v>
      </c>
      <c r="B1018" s="148"/>
      <c r="C1018" s="152">
        <v>0</v>
      </c>
      <c r="D1018" s="152">
        <v>0</v>
      </c>
      <c r="E1018" s="152">
        <v>0</v>
      </c>
      <c r="F1018" s="153">
        <v>0</v>
      </c>
      <c r="G1018" s="153">
        <v>0</v>
      </c>
      <c r="H1018" s="154">
        <v>0</v>
      </c>
    </row>
    <row r="1019" spans="1:8" ht="18" hidden="1" customHeight="1" outlineLevel="1">
      <c r="A1019" s="3" t="s">
        <v>206</v>
      </c>
      <c r="B1019" s="148"/>
      <c r="C1019" s="152">
        <v>0</v>
      </c>
      <c r="D1019" s="152">
        <v>0</v>
      </c>
      <c r="E1019" s="152">
        <v>0</v>
      </c>
      <c r="F1019" s="153">
        <v>0</v>
      </c>
      <c r="G1019" s="153">
        <v>0</v>
      </c>
      <c r="H1019" s="154">
        <v>0</v>
      </c>
    </row>
    <row r="1020" spans="1:8" ht="18" hidden="1" customHeight="1" outlineLevel="1">
      <c r="A1020" s="3" t="s">
        <v>268</v>
      </c>
      <c r="B1020" s="148"/>
      <c r="C1020" s="152">
        <v>0</v>
      </c>
      <c r="D1020" s="152">
        <v>0</v>
      </c>
      <c r="E1020" s="152">
        <v>0</v>
      </c>
      <c r="F1020" s="153">
        <v>0</v>
      </c>
      <c r="G1020" s="153">
        <v>0</v>
      </c>
      <c r="H1020" s="154">
        <v>0</v>
      </c>
    </row>
    <row r="1021" spans="1:8" ht="18" hidden="1" customHeight="1" outlineLevel="1">
      <c r="A1021" s="3" t="s">
        <v>207</v>
      </c>
      <c r="B1021" s="148"/>
      <c r="C1021" s="152">
        <v>0</v>
      </c>
      <c r="D1021" s="152">
        <v>0</v>
      </c>
      <c r="E1021" s="152">
        <v>0</v>
      </c>
      <c r="F1021" s="153">
        <v>0</v>
      </c>
      <c r="G1021" s="153">
        <v>0</v>
      </c>
      <c r="H1021" s="154">
        <v>0</v>
      </c>
    </row>
    <row r="1022" spans="1:8" ht="18" hidden="1" customHeight="1" outlineLevel="1">
      <c r="A1022" s="3" t="s">
        <v>270</v>
      </c>
      <c r="B1022" s="148"/>
      <c r="C1022" s="152">
        <v>0</v>
      </c>
      <c r="D1022" s="152">
        <v>0</v>
      </c>
      <c r="E1022" s="152">
        <v>0</v>
      </c>
      <c r="F1022" s="153">
        <v>0</v>
      </c>
      <c r="G1022" s="153">
        <v>0</v>
      </c>
      <c r="H1022" s="154">
        <v>0</v>
      </c>
    </row>
    <row r="1023" spans="1:8" ht="18" hidden="1" customHeight="1" outlineLevel="1">
      <c r="A1023" s="3" t="s">
        <v>208</v>
      </c>
      <c r="B1023" s="148"/>
      <c r="C1023" s="152">
        <v>0</v>
      </c>
      <c r="D1023" s="152">
        <v>0</v>
      </c>
      <c r="E1023" s="152">
        <v>0</v>
      </c>
      <c r="F1023" s="153">
        <v>0</v>
      </c>
      <c r="G1023" s="153">
        <v>0</v>
      </c>
      <c r="H1023" s="154">
        <v>0</v>
      </c>
    </row>
    <row r="1024" spans="1:8" ht="18" hidden="1" customHeight="1" outlineLevel="1">
      <c r="A1024" s="3" t="s">
        <v>209</v>
      </c>
      <c r="B1024" s="148"/>
      <c r="C1024" s="152">
        <v>0</v>
      </c>
      <c r="D1024" s="152">
        <v>0</v>
      </c>
      <c r="E1024" s="152">
        <v>0</v>
      </c>
      <c r="F1024" s="153">
        <v>0</v>
      </c>
      <c r="G1024" s="153">
        <v>0</v>
      </c>
      <c r="H1024" s="154">
        <v>0</v>
      </c>
    </row>
    <row r="1025" spans="1:8" ht="18" hidden="1" customHeight="1" outlineLevel="1">
      <c r="A1025" s="3" t="s">
        <v>454</v>
      </c>
      <c r="B1025" s="148"/>
      <c r="C1025" s="152">
        <v>0</v>
      </c>
      <c r="D1025" s="152">
        <v>0</v>
      </c>
      <c r="E1025" s="152">
        <v>0</v>
      </c>
      <c r="F1025" s="153">
        <v>0</v>
      </c>
      <c r="G1025" s="153">
        <v>0</v>
      </c>
      <c r="H1025" s="154">
        <v>0</v>
      </c>
    </row>
    <row r="1026" spans="1:8" ht="18" hidden="1" customHeight="1" outlineLevel="1">
      <c r="A1026" s="3" t="s">
        <v>211</v>
      </c>
      <c r="B1026" s="148"/>
      <c r="C1026" s="152">
        <v>0</v>
      </c>
      <c r="D1026" s="152">
        <v>0</v>
      </c>
      <c r="E1026" s="152">
        <v>0</v>
      </c>
      <c r="F1026" s="153">
        <v>0</v>
      </c>
      <c r="G1026" s="153">
        <v>0</v>
      </c>
      <c r="H1026" s="154">
        <v>0</v>
      </c>
    </row>
    <row r="1027" spans="1:8" ht="18" hidden="1" customHeight="1" outlineLevel="1">
      <c r="A1027" s="3" t="s">
        <v>212</v>
      </c>
      <c r="B1027" s="148"/>
      <c r="C1027" s="152">
        <v>0</v>
      </c>
      <c r="D1027" s="152">
        <v>0</v>
      </c>
      <c r="E1027" s="152">
        <v>0</v>
      </c>
      <c r="F1027" s="153">
        <v>0</v>
      </c>
      <c r="G1027" s="153">
        <v>0</v>
      </c>
      <c r="H1027" s="154">
        <v>0</v>
      </c>
    </row>
    <row r="1028" spans="1:8" ht="18" hidden="1" customHeight="1" outlineLevel="1">
      <c r="A1028" s="3" t="s">
        <v>213</v>
      </c>
      <c r="B1028" s="148"/>
      <c r="C1028" s="152">
        <v>0</v>
      </c>
      <c r="D1028" s="152">
        <v>0</v>
      </c>
      <c r="E1028" s="152">
        <v>0</v>
      </c>
      <c r="F1028" s="153">
        <v>0</v>
      </c>
      <c r="G1028" s="153">
        <v>0</v>
      </c>
      <c r="H1028" s="154">
        <v>0</v>
      </c>
    </row>
    <row r="1029" spans="1:8" ht="18" hidden="1" customHeight="1" outlineLevel="1">
      <c r="A1029" s="3" t="s">
        <v>214</v>
      </c>
      <c r="B1029" s="148"/>
      <c r="C1029" s="152">
        <v>0</v>
      </c>
      <c r="D1029" s="152">
        <v>0</v>
      </c>
      <c r="E1029" s="152">
        <v>0</v>
      </c>
      <c r="F1029" s="153">
        <v>0</v>
      </c>
      <c r="G1029" s="153">
        <v>0</v>
      </c>
      <c r="H1029" s="154">
        <v>0</v>
      </c>
    </row>
    <row r="1030" spans="1:8" ht="18" hidden="1" customHeight="1" outlineLevel="1">
      <c r="A1030" s="3" t="s">
        <v>269</v>
      </c>
      <c r="B1030" s="148"/>
      <c r="C1030" s="152">
        <v>0</v>
      </c>
      <c r="D1030" s="152">
        <v>0</v>
      </c>
      <c r="E1030" s="152">
        <v>0</v>
      </c>
      <c r="F1030" s="153">
        <v>0</v>
      </c>
      <c r="G1030" s="153">
        <v>0</v>
      </c>
      <c r="H1030" s="154">
        <v>0</v>
      </c>
    </row>
    <row r="1031" spans="1:8" ht="18" hidden="1" customHeight="1" outlineLevel="1">
      <c r="A1031" s="3" t="s">
        <v>455</v>
      </c>
      <c r="B1031" s="148"/>
      <c r="C1031" s="152">
        <v>0</v>
      </c>
      <c r="D1031" s="152">
        <v>0</v>
      </c>
      <c r="E1031" s="152">
        <v>0</v>
      </c>
      <c r="F1031" s="153">
        <v>0</v>
      </c>
      <c r="G1031" s="153">
        <v>0</v>
      </c>
      <c r="H1031" s="154">
        <v>0</v>
      </c>
    </row>
    <row r="1032" spans="1:8" ht="18" hidden="1" customHeight="1" outlineLevel="1">
      <c r="A1032" s="3" t="s">
        <v>217</v>
      </c>
      <c r="B1032" s="148"/>
      <c r="C1032" s="152">
        <v>0</v>
      </c>
      <c r="D1032" s="152">
        <v>0</v>
      </c>
      <c r="E1032" s="152">
        <v>0</v>
      </c>
      <c r="F1032" s="153">
        <v>0</v>
      </c>
      <c r="G1032" s="153">
        <v>0</v>
      </c>
      <c r="H1032" s="154">
        <v>0</v>
      </c>
    </row>
    <row r="1033" spans="1:8" ht="18" hidden="1" customHeight="1" outlineLevel="1">
      <c r="A1033" s="3" t="s">
        <v>218</v>
      </c>
      <c r="B1033" s="148"/>
      <c r="C1033" s="152">
        <v>0</v>
      </c>
      <c r="D1033" s="152">
        <v>0</v>
      </c>
      <c r="E1033" s="152">
        <v>0</v>
      </c>
      <c r="F1033" s="153">
        <v>0</v>
      </c>
      <c r="G1033" s="153">
        <v>0</v>
      </c>
      <c r="H1033" s="154">
        <v>0</v>
      </c>
    </row>
    <row r="1034" spans="1:8" ht="18" hidden="1" customHeight="1" outlineLevel="1">
      <c r="A1034" s="3" t="s">
        <v>219</v>
      </c>
      <c r="B1034" s="148"/>
      <c r="C1034" s="152">
        <v>0</v>
      </c>
      <c r="D1034" s="152">
        <v>0</v>
      </c>
      <c r="E1034" s="152">
        <v>0</v>
      </c>
      <c r="F1034" s="153">
        <v>0</v>
      </c>
      <c r="G1034" s="153">
        <v>0</v>
      </c>
      <c r="H1034" s="154">
        <v>0</v>
      </c>
    </row>
    <row r="1035" spans="1:8" ht="18" hidden="1" customHeight="1" outlineLevel="1">
      <c r="A1035" s="3" t="s">
        <v>220</v>
      </c>
      <c r="B1035" s="148"/>
      <c r="C1035" s="152">
        <v>0</v>
      </c>
      <c r="D1035" s="152">
        <v>0</v>
      </c>
      <c r="E1035" s="152">
        <v>0</v>
      </c>
      <c r="F1035" s="153">
        <v>0</v>
      </c>
      <c r="G1035" s="153">
        <v>0</v>
      </c>
      <c r="H1035" s="154">
        <v>0</v>
      </c>
    </row>
    <row r="1036" spans="1:8" ht="18" customHeight="1" collapsed="1">
      <c r="A1036" s="3"/>
      <c r="B1036" s="148" t="s">
        <v>390</v>
      </c>
      <c r="C1036" s="152">
        <f t="shared" ref="C1036:H1036" si="40">SUM(C1012:C1035)</f>
        <v>0</v>
      </c>
      <c r="D1036" s="152">
        <f t="shared" si="40"/>
        <v>0</v>
      </c>
      <c r="E1036" s="152">
        <f t="shared" si="40"/>
        <v>0</v>
      </c>
      <c r="F1036" s="153">
        <f t="shared" si="40"/>
        <v>0</v>
      </c>
      <c r="G1036" s="153">
        <f t="shared" si="40"/>
        <v>0</v>
      </c>
      <c r="H1036" s="154">
        <f t="shared" si="40"/>
        <v>0</v>
      </c>
    </row>
    <row r="1037" spans="1:8" ht="18" hidden="1" customHeight="1" outlineLevel="1">
      <c r="A1037" s="3" t="s">
        <v>280</v>
      </c>
      <c r="B1037" s="148"/>
      <c r="C1037" s="149">
        <v>0</v>
      </c>
      <c r="D1037" s="149">
        <v>0</v>
      </c>
      <c r="E1037" s="149">
        <v>0</v>
      </c>
      <c r="F1037" s="150">
        <v>0</v>
      </c>
      <c r="G1037" s="150">
        <v>0</v>
      </c>
      <c r="H1037" s="151">
        <v>0</v>
      </c>
    </row>
    <row r="1038" spans="1:8" ht="18" hidden="1" customHeight="1" outlineLevel="1">
      <c r="A1038" s="3" t="s">
        <v>203</v>
      </c>
      <c r="B1038" s="148"/>
      <c r="C1038" s="149">
        <v>0</v>
      </c>
      <c r="D1038" s="149">
        <v>0</v>
      </c>
      <c r="E1038" s="149">
        <v>0</v>
      </c>
      <c r="F1038" s="150">
        <v>0</v>
      </c>
      <c r="G1038" s="150">
        <v>0</v>
      </c>
      <c r="H1038" s="151">
        <v>0</v>
      </c>
    </row>
    <row r="1039" spans="1:8" ht="18" hidden="1" customHeight="1" outlineLevel="1">
      <c r="A1039" s="3" t="s">
        <v>204</v>
      </c>
      <c r="B1039" s="148"/>
      <c r="C1039" s="149">
        <v>0</v>
      </c>
      <c r="D1039" s="149">
        <v>0</v>
      </c>
      <c r="E1039" s="149">
        <v>0</v>
      </c>
      <c r="F1039" s="150">
        <v>0</v>
      </c>
      <c r="G1039" s="150">
        <v>0</v>
      </c>
      <c r="H1039" s="151">
        <v>0</v>
      </c>
    </row>
    <row r="1040" spans="1:8" ht="18" hidden="1" customHeight="1" outlineLevel="1">
      <c r="A1040" s="3" t="s">
        <v>267</v>
      </c>
      <c r="B1040" s="148"/>
      <c r="C1040" s="149">
        <v>0</v>
      </c>
      <c r="D1040" s="149">
        <v>0</v>
      </c>
      <c r="E1040" s="149">
        <v>0</v>
      </c>
      <c r="F1040" s="150">
        <v>0</v>
      </c>
      <c r="G1040" s="150">
        <v>0</v>
      </c>
      <c r="H1040" s="151">
        <v>0</v>
      </c>
    </row>
    <row r="1041" spans="1:8" ht="18" hidden="1" customHeight="1" outlineLevel="1">
      <c r="A1041" s="3" t="s">
        <v>274</v>
      </c>
      <c r="B1041" s="148"/>
      <c r="C1041" s="149">
        <v>0</v>
      </c>
      <c r="D1041" s="149">
        <v>0</v>
      </c>
      <c r="E1041" s="149">
        <v>0</v>
      </c>
      <c r="F1041" s="150">
        <v>0</v>
      </c>
      <c r="G1041" s="150">
        <v>0</v>
      </c>
      <c r="H1041" s="151">
        <v>0</v>
      </c>
    </row>
    <row r="1042" spans="1:8" ht="18" hidden="1" customHeight="1" outlineLevel="1">
      <c r="A1042" s="3" t="s">
        <v>275</v>
      </c>
      <c r="B1042" s="148"/>
      <c r="C1042" s="149">
        <v>0</v>
      </c>
      <c r="D1042" s="149">
        <v>0</v>
      </c>
      <c r="E1042" s="149">
        <v>0</v>
      </c>
      <c r="F1042" s="150">
        <v>0</v>
      </c>
      <c r="G1042" s="150">
        <v>0</v>
      </c>
      <c r="H1042" s="151">
        <v>0</v>
      </c>
    </row>
    <row r="1043" spans="1:8" ht="18" hidden="1" customHeight="1" outlineLevel="1">
      <c r="A1043" s="3" t="s">
        <v>205</v>
      </c>
      <c r="B1043" s="148"/>
      <c r="C1043" s="149">
        <v>4</v>
      </c>
      <c r="D1043" s="149">
        <v>2</v>
      </c>
      <c r="E1043" s="149">
        <v>0</v>
      </c>
      <c r="F1043" s="150">
        <v>4977.5</v>
      </c>
      <c r="G1043" s="150">
        <v>-3634</v>
      </c>
      <c r="H1043" s="151">
        <v>0</v>
      </c>
    </row>
    <row r="1044" spans="1:8" ht="18" hidden="1" customHeight="1" outlineLevel="1">
      <c r="A1044" s="3" t="s">
        <v>206</v>
      </c>
      <c r="B1044" s="148"/>
      <c r="C1044" s="149">
        <v>1</v>
      </c>
      <c r="D1044" s="149">
        <v>0</v>
      </c>
      <c r="E1044" s="149">
        <v>0</v>
      </c>
      <c r="F1044" s="150">
        <v>0</v>
      </c>
      <c r="G1044" s="150">
        <v>0</v>
      </c>
      <c r="H1044" s="151">
        <v>0</v>
      </c>
    </row>
    <row r="1045" spans="1:8" ht="18" hidden="1" customHeight="1" outlineLevel="1">
      <c r="A1045" s="3" t="s">
        <v>268</v>
      </c>
      <c r="B1045" s="148"/>
      <c r="C1045" s="149">
        <v>0</v>
      </c>
      <c r="D1045" s="149">
        <v>0</v>
      </c>
      <c r="E1045" s="149">
        <v>0</v>
      </c>
      <c r="F1045" s="150">
        <v>0</v>
      </c>
      <c r="G1045" s="150">
        <v>0</v>
      </c>
      <c r="H1045" s="151">
        <v>0</v>
      </c>
    </row>
    <row r="1046" spans="1:8" ht="18" hidden="1" customHeight="1" outlineLevel="1">
      <c r="A1046" s="3" t="s">
        <v>207</v>
      </c>
      <c r="B1046" s="148"/>
      <c r="C1046" s="149">
        <v>2</v>
      </c>
      <c r="D1046" s="149">
        <v>1</v>
      </c>
      <c r="E1046" s="149">
        <v>0</v>
      </c>
      <c r="F1046" s="150">
        <v>4000</v>
      </c>
      <c r="G1046" s="150">
        <v>321</v>
      </c>
      <c r="H1046" s="151">
        <v>0</v>
      </c>
    </row>
    <row r="1047" spans="1:8" ht="18" hidden="1" customHeight="1" outlineLevel="1">
      <c r="A1047" s="3" t="s">
        <v>270</v>
      </c>
      <c r="B1047" s="148"/>
      <c r="C1047" s="149">
        <v>0</v>
      </c>
      <c r="D1047" s="149">
        <v>0</v>
      </c>
      <c r="E1047" s="149">
        <v>0</v>
      </c>
      <c r="F1047" s="150">
        <v>0</v>
      </c>
      <c r="G1047" s="150">
        <v>0</v>
      </c>
      <c r="H1047" s="151">
        <v>0</v>
      </c>
    </row>
    <row r="1048" spans="1:8" ht="18" hidden="1" customHeight="1" outlineLevel="1">
      <c r="A1048" s="3" t="s">
        <v>208</v>
      </c>
      <c r="B1048" s="148"/>
      <c r="C1048" s="149">
        <v>0</v>
      </c>
      <c r="D1048" s="149">
        <v>0</v>
      </c>
      <c r="E1048" s="149">
        <v>0</v>
      </c>
      <c r="F1048" s="150">
        <v>0</v>
      </c>
      <c r="G1048" s="150">
        <v>0</v>
      </c>
      <c r="H1048" s="151">
        <v>0</v>
      </c>
    </row>
    <row r="1049" spans="1:8" ht="18" hidden="1" customHeight="1" outlineLevel="1">
      <c r="A1049" s="3" t="s">
        <v>209</v>
      </c>
      <c r="B1049" s="148"/>
      <c r="C1049" s="149">
        <v>0</v>
      </c>
      <c r="D1049" s="149">
        <v>0</v>
      </c>
      <c r="E1049" s="149">
        <v>0</v>
      </c>
      <c r="F1049" s="150">
        <v>0</v>
      </c>
      <c r="G1049" s="150">
        <v>0</v>
      </c>
      <c r="H1049" s="151">
        <v>0</v>
      </c>
    </row>
    <row r="1050" spans="1:8" ht="18" hidden="1" customHeight="1" outlineLevel="1">
      <c r="A1050" s="3" t="s">
        <v>454</v>
      </c>
      <c r="B1050" s="148"/>
      <c r="C1050" s="149">
        <v>0</v>
      </c>
      <c r="D1050" s="149">
        <v>0</v>
      </c>
      <c r="E1050" s="149">
        <v>0</v>
      </c>
      <c r="F1050" s="150">
        <v>0</v>
      </c>
      <c r="G1050" s="150">
        <v>0</v>
      </c>
      <c r="H1050" s="151">
        <v>0</v>
      </c>
    </row>
    <row r="1051" spans="1:8" ht="18" hidden="1" customHeight="1" outlineLevel="1">
      <c r="A1051" s="3" t="s">
        <v>211</v>
      </c>
      <c r="B1051" s="148"/>
      <c r="C1051" s="149">
        <v>0</v>
      </c>
      <c r="D1051" s="149">
        <v>0</v>
      </c>
      <c r="E1051" s="149">
        <v>0</v>
      </c>
      <c r="F1051" s="150">
        <v>0</v>
      </c>
      <c r="G1051" s="150">
        <v>0</v>
      </c>
      <c r="H1051" s="151">
        <v>0</v>
      </c>
    </row>
    <row r="1052" spans="1:8" ht="18" hidden="1" customHeight="1" outlineLevel="1">
      <c r="A1052" s="3" t="s">
        <v>212</v>
      </c>
      <c r="B1052" s="148"/>
      <c r="C1052" s="149">
        <v>0</v>
      </c>
      <c r="D1052" s="149">
        <v>0</v>
      </c>
      <c r="E1052" s="149">
        <v>0</v>
      </c>
      <c r="F1052" s="150">
        <v>0</v>
      </c>
      <c r="G1052" s="150">
        <v>0</v>
      </c>
      <c r="H1052" s="151">
        <v>0</v>
      </c>
    </row>
    <row r="1053" spans="1:8" ht="18" hidden="1" customHeight="1" outlineLevel="1">
      <c r="A1053" s="3" t="s">
        <v>213</v>
      </c>
      <c r="B1053" s="148"/>
      <c r="C1053" s="149">
        <v>0</v>
      </c>
      <c r="D1053" s="149">
        <v>0</v>
      </c>
      <c r="E1053" s="149">
        <v>0</v>
      </c>
      <c r="F1053" s="150">
        <v>0</v>
      </c>
      <c r="G1053" s="150">
        <v>0</v>
      </c>
      <c r="H1053" s="151">
        <v>0</v>
      </c>
    </row>
    <row r="1054" spans="1:8" ht="18" hidden="1" customHeight="1" outlineLevel="1">
      <c r="A1054" s="3" t="s">
        <v>214</v>
      </c>
      <c r="B1054" s="148"/>
      <c r="C1054" s="149">
        <v>0</v>
      </c>
      <c r="D1054" s="149">
        <v>0</v>
      </c>
      <c r="E1054" s="149">
        <v>0</v>
      </c>
      <c r="F1054" s="150">
        <v>0</v>
      </c>
      <c r="G1054" s="150">
        <v>0</v>
      </c>
      <c r="H1054" s="151">
        <v>0</v>
      </c>
    </row>
    <row r="1055" spans="1:8" ht="18" hidden="1" customHeight="1" outlineLevel="1">
      <c r="A1055" s="3" t="s">
        <v>269</v>
      </c>
      <c r="B1055" s="148"/>
      <c r="C1055" s="149">
        <v>0</v>
      </c>
      <c r="D1055" s="149">
        <v>0</v>
      </c>
      <c r="E1055" s="149">
        <v>0</v>
      </c>
      <c r="F1055" s="150">
        <v>0</v>
      </c>
      <c r="G1055" s="150">
        <v>0</v>
      </c>
      <c r="H1055" s="151">
        <v>0</v>
      </c>
    </row>
    <row r="1056" spans="1:8" ht="18" hidden="1" customHeight="1" outlineLevel="1">
      <c r="A1056" s="3" t="s">
        <v>455</v>
      </c>
      <c r="B1056" s="148"/>
      <c r="C1056" s="149">
        <v>0</v>
      </c>
      <c r="D1056" s="149">
        <v>0</v>
      </c>
      <c r="E1056" s="149">
        <v>0</v>
      </c>
      <c r="F1056" s="150">
        <v>0</v>
      </c>
      <c r="G1056" s="150">
        <v>0</v>
      </c>
      <c r="H1056" s="151">
        <v>0</v>
      </c>
    </row>
    <row r="1057" spans="1:8" ht="18" hidden="1" customHeight="1" outlineLevel="1">
      <c r="A1057" s="3" t="s">
        <v>217</v>
      </c>
      <c r="B1057" s="148"/>
      <c r="C1057" s="149">
        <v>0</v>
      </c>
      <c r="D1057" s="149">
        <v>0</v>
      </c>
      <c r="E1057" s="149">
        <v>0</v>
      </c>
      <c r="F1057" s="150">
        <v>0</v>
      </c>
      <c r="G1057" s="150">
        <v>0</v>
      </c>
      <c r="H1057" s="151">
        <v>0</v>
      </c>
    </row>
    <row r="1058" spans="1:8" ht="18" hidden="1" customHeight="1" outlineLevel="1">
      <c r="A1058" s="3" t="s">
        <v>218</v>
      </c>
      <c r="B1058" s="148"/>
      <c r="C1058" s="149">
        <v>0</v>
      </c>
      <c r="D1058" s="149">
        <v>0</v>
      </c>
      <c r="E1058" s="149">
        <v>0</v>
      </c>
      <c r="F1058" s="150">
        <v>0</v>
      </c>
      <c r="G1058" s="150">
        <v>0</v>
      </c>
      <c r="H1058" s="151">
        <v>0</v>
      </c>
    </row>
    <row r="1059" spans="1:8" ht="18" hidden="1" customHeight="1" outlineLevel="1">
      <c r="A1059" s="3" t="s">
        <v>219</v>
      </c>
      <c r="B1059" s="148"/>
      <c r="C1059" s="149">
        <v>0</v>
      </c>
      <c r="D1059" s="149">
        <v>0</v>
      </c>
      <c r="E1059" s="149">
        <v>0</v>
      </c>
      <c r="F1059" s="150">
        <v>0</v>
      </c>
      <c r="G1059" s="150">
        <v>0</v>
      </c>
      <c r="H1059" s="151">
        <v>0</v>
      </c>
    </row>
    <row r="1060" spans="1:8" ht="18" hidden="1" customHeight="1" outlineLevel="1">
      <c r="A1060" s="3" t="s">
        <v>220</v>
      </c>
      <c r="B1060" s="148"/>
      <c r="C1060" s="149">
        <v>0</v>
      </c>
      <c r="D1060" s="149">
        <v>0</v>
      </c>
      <c r="E1060" s="149">
        <v>0</v>
      </c>
      <c r="F1060" s="150">
        <v>0</v>
      </c>
      <c r="G1060" s="150">
        <v>0</v>
      </c>
      <c r="H1060" s="151">
        <v>0</v>
      </c>
    </row>
    <row r="1061" spans="1:8" ht="18" customHeight="1" collapsed="1">
      <c r="A1061" s="3"/>
      <c r="B1061" s="148" t="s">
        <v>391</v>
      </c>
      <c r="C1061" s="152">
        <f t="shared" ref="C1061:H1061" si="41">SUM(C1037:C1060)</f>
        <v>7</v>
      </c>
      <c r="D1061" s="152">
        <f t="shared" si="41"/>
        <v>3</v>
      </c>
      <c r="E1061" s="152">
        <f t="shared" si="41"/>
        <v>0</v>
      </c>
      <c r="F1061" s="153">
        <f t="shared" si="41"/>
        <v>8977.5</v>
      </c>
      <c r="G1061" s="153">
        <f t="shared" si="41"/>
        <v>-3313</v>
      </c>
      <c r="H1061" s="154">
        <f t="shared" si="41"/>
        <v>0</v>
      </c>
    </row>
    <row r="1062" spans="1:8" ht="18" hidden="1" customHeight="1" outlineLevel="1">
      <c r="A1062" s="3" t="s">
        <v>280</v>
      </c>
      <c r="B1062" s="148"/>
      <c r="C1062" s="149">
        <v>0</v>
      </c>
      <c r="D1062" s="149">
        <v>0</v>
      </c>
      <c r="E1062" s="149">
        <v>0</v>
      </c>
      <c r="F1062" s="150">
        <v>0</v>
      </c>
      <c r="G1062" s="150">
        <v>0</v>
      </c>
      <c r="H1062" s="151">
        <v>0</v>
      </c>
    </row>
    <row r="1063" spans="1:8" ht="18" hidden="1" customHeight="1" outlineLevel="1">
      <c r="A1063" s="3" t="s">
        <v>203</v>
      </c>
      <c r="B1063" s="148"/>
      <c r="C1063" s="149">
        <v>0</v>
      </c>
      <c r="D1063" s="149">
        <v>0</v>
      </c>
      <c r="E1063" s="149">
        <v>0</v>
      </c>
      <c r="F1063" s="150">
        <v>0</v>
      </c>
      <c r="G1063" s="150">
        <v>0</v>
      </c>
      <c r="H1063" s="151">
        <v>0</v>
      </c>
    </row>
    <row r="1064" spans="1:8" ht="18" hidden="1" customHeight="1" outlineLevel="1">
      <c r="A1064" s="3" t="s">
        <v>204</v>
      </c>
      <c r="B1064" s="148"/>
      <c r="C1064" s="149">
        <v>0</v>
      </c>
      <c r="D1064" s="149">
        <v>0</v>
      </c>
      <c r="E1064" s="149">
        <v>0</v>
      </c>
      <c r="F1064" s="150">
        <v>0</v>
      </c>
      <c r="G1064" s="150">
        <v>0</v>
      </c>
      <c r="H1064" s="151">
        <v>0</v>
      </c>
    </row>
    <row r="1065" spans="1:8" ht="18" hidden="1" customHeight="1" outlineLevel="1">
      <c r="A1065" s="3" t="s">
        <v>267</v>
      </c>
      <c r="B1065" s="148"/>
      <c r="C1065" s="149">
        <v>0</v>
      </c>
      <c r="D1065" s="149">
        <v>0</v>
      </c>
      <c r="E1065" s="149">
        <v>0</v>
      </c>
      <c r="F1065" s="150">
        <v>0</v>
      </c>
      <c r="G1065" s="150">
        <v>0</v>
      </c>
      <c r="H1065" s="151">
        <v>0</v>
      </c>
    </row>
    <row r="1066" spans="1:8" ht="18" hidden="1" customHeight="1" outlineLevel="1">
      <c r="A1066" s="3" t="s">
        <v>274</v>
      </c>
      <c r="B1066" s="148"/>
      <c r="C1066" s="149">
        <v>0</v>
      </c>
      <c r="D1066" s="149">
        <v>0</v>
      </c>
      <c r="E1066" s="149">
        <v>0</v>
      </c>
      <c r="F1066" s="150">
        <v>0</v>
      </c>
      <c r="G1066" s="150">
        <v>0</v>
      </c>
      <c r="H1066" s="151">
        <v>0</v>
      </c>
    </row>
    <row r="1067" spans="1:8" ht="18" hidden="1" customHeight="1" outlineLevel="1">
      <c r="A1067" s="3" t="s">
        <v>275</v>
      </c>
      <c r="B1067" s="148"/>
      <c r="C1067" s="149">
        <v>0</v>
      </c>
      <c r="D1067" s="149">
        <v>0</v>
      </c>
      <c r="E1067" s="149">
        <v>0</v>
      </c>
      <c r="F1067" s="150">
        <v>0</v>
      </c>
      <c r="G1067" s="150">
        <v>0</v>
      </c>
      <c r="H1067" s="151">
        <v>0</v>
      </c>
    </row>
    <row r="1068" spans="1:8" ht="18" hidden="1" customHeight="1" outlineLevel="1">
      <c r="A1068" s="3" t="s">
        <v>205</v>
      </c>
      <c r="B1068" s="148"/>
      <c r="C1068" s="149">
        <v>0</v>
      </c>
      <c r="D1068" s="149">
        <v>0</v>
      </c>
      <c r="E1068" s="149">
        <v>0</v>
      </c>
      <c r="F1068" s="150">
        <v>0</v>
      </c>
      <c r="G1068" s="150">
        <v>0</v>
      </c>
      <c r="H1068" s="151">
        <v>0</v>
      </c>
    </row>
    <row r="1069" spans="1:8" ht="18" hidden="1" customHeight="1" outlineLevel="1">
      <c r="A1069" s="3" t="s">
        <v>206</v>
      </c>
      <c r="B1069" s="148"/>
      <c r="C1069" s="149">
        <v>0</v>
      </c>
      <c r="D1069" s="149">
        <v>0</v>
      </c>
      <c r="E1069" s="149">
        <v>0</v>
      </c>
      <c r="F1069" s="150">
        <v>0</v>
      </c>
      <c r="G1069" s="150">
        <v>0</v>
      </c>
      <c r="H1069" s="151">
        <v>0</v>
      </c>
    </row>
    <row r="1070" spans="1:8" ht="18" hidden="1" customHeight="1" outlineLevel="1">
      <c r="A1070" s="3" t="s">
        <v>268</v>
      </c>
      <c r="B1070" s="148"/>
      <c r="C1070" s="149">
        <v>0</v>
      </c>
      <c r="D1070" s="149">
        <v>0</v>
      </c>
      <c r="E1070" s="149">
        <v>0</v>
      </c>
      <c r="F1070" s="150">
        <v>0</v>
      </c>
      <c r="G1070" s="150">
        <v>0</v>
      </c>
      <c r="H1070" s="151">
        <v>0</v>
      </c>
    </row>
    <row r="1071" spans="1:8" ht="18" hidden="1" customHeight="1" outlineLevel="1">
      <c r="A1071" s="3" t="s">
        <v>207</v>
      </c>
      <c r="B1071" s="148"/>
      <c r="C1071" s="149">
        <v>0</v>
      </c>
      <c r="D1071" s="149">
        <v>0</v>
      </c>
      <c r="E1071" s="149">
        <v>0</v>
      </c>
      <c r="F1071" s="150">
        <v>0</v>
      </c>
      <c r="G1071" s="150">
        <v>0</v>
      </c>
      <c r="H1071" s="151">
        <v>0</v>
      </c>
    </row>
    <row r="1072" spans="1:8" ht="18" hidden="1" customHeight="1" outlineLevel="1">
      <c r="A1072" s="3" t="s">
        <v>270</v>
      </c>
      <c r="B1072" s="148"/>
      <c r="C1072" s="149">
        <v>0</v>
      </c>
      <c r="D1072" s="149">
        <v>0</v>
      </c>
      <c r="E1072" s="149">
        <v>0</v>
      </c>
      <c r="F1072" s="150">
        <v>0</v>
      </c>
      <c r="G1072" s="150">
        <v>0</v>
      </c>
      <c r="H1072" s="151">
        <v>0</v>
      </c>
    </row>
    <row r="1073" spans="1:8" ht="18" hidden="1" customHeight="1" outlineLevel="1">
      <c r="A1073" s="3" t="s">
        <v>208</v>
      </c>
      <c r="B1073" s="148"/>
      <c r="C1073" s="149">
        <v>0</v>
      </c>
      <c r="D1073" s="149">
        <v>0</v>
      </c>
      <c r="E1073" s="149">
        <v>0</v>
      </c>
      <c r="F1073" s="150">
        <v>0</v>
      </c>
      <c r="G1073" s="150">
        <v>0</v>
      </c>
      <c r="H1073" s="151">
        <v>0</v>
      </c>
    </row>
    <row r="1074" spans="1:8" ht="18" hidden="1" customHeight="1" outlineLevel="1">
      <c r="A1074" s="3" t="s">
        <v>209</v>
      </c>
      <c r="B1074" s="148"/>
      <c r="C1074" s="149">
        <v>0</v>
      </c>
      <c r="D1074" s="149">
        <v>0</v>
      </c>
      <c r="E1074" s="149">
        <v>0</v>
      </c>
      <c r="F1074" s="150">
        <v>0</v>
      </c>
      <c r="G1074" s="150">
        <v>0</v>
      </c>
      <c r="H1074" s="151">
        <v>0</v>
      </c>
    </row>
    <row r="1075" spans="1:8" ht="18" hidden="1" customHeight="1" outlineLevel="1">
      <c r="A1075" s="3" t="s">
        <v>454</v>
      </c>
      <c r="B1075" s="148"/>
      <c r="C1075" s="149">
        <v>0</v>
      </c>
      <c r="D1075" s="149">
        <v>0</v>
      </c>
      <c r="E1075" s="149">
        <v>0</v>
      </c>
      <c r="F1075" s="150">
        <v>0</v>
      </c>
      <c r="G1075" s="150">
        <v>0</v>
      </c>
      <c r="H1075" s="151">
        <v>0</v>
      </c>
    </row>
    <row r="1076" spans="1:8" ht="18" hidden="1" customHeight="1" outlineLevel="1">
      <c r="A1076" s="3" t="s">
        <v>211</v>
      </c>
      <c r="B1076" s="148"/>
      <c r="C1076" s="149">
        <v>0</v>
      </c>
      <c r="D1076" s="149">
        <v>0</v>
      </c>
      <c r="E1076" s="149">
        <v>0</v>
      </c>
      <c r="F1076" s="150">
        <v>0</v>
      </c>
      <c r="G1076" s="150">
        <v>0</v>
      </c>
      <c r="H1076" s="151">
        <v>0</v>
      </c>
    </row>
    <row r="1077" spans="1:8" ht="18" hidden="1" customHeight="1" outlineLevel="1">
      <c r="A1077" s="3" t="s">
        <v>212</v>
      </c>
      <c r="B1077" s="148"/>
      <c r="C1077" s="149">
        <v>0</v>
      </c>
      <c r="D1077" s="149">
        <v>0</v>
      </c>
      <c r="E1077" s="149">
        <v>0</v>
      </c>
      <c r="F1077" s="150">
        <v>0</v>
      </c>
      <c r="G1077" s="150">
        <v>0</v>
      </c>
      <c r="H1077" s="151">
        <v>0</v>
      </c>
    </row>
    <row r="1078" spans="1:8" ht="18" hidden="1" customHeight="1" outlineLevel="1">
      <c r="A1078" s="3" t="s">
        <v>213</v>
      </c>
      <c r="B1078" s="148"/>
      <c r="C1078" s="149">
        <v>0</v>
      </c>
      <c r="D1078" s="149">
        <v>0</v>
      </c>
      <c r="E1078" s="149">
        <v>0</v>
      </c>
      <c r="F1078" s="150">
        <v>0</v>
      </c>
      <c r="G1078" s="150">
        <v>0</v>
      </c>
      <c r="H1078" s="151">
        <v>0</v>
      </c>
    </row>
    <row r="1079" spans="1:8" ht="18" hidden="1" customHeight="1" outlineLevel="1">
      <c r="A1079" s="3" t="s">
        <v>214</v>
      </c>
      <c r="B1079" s="148"/>
      <c r="C1079" s="149">
        <v>0</v>
      </c>
      <c r="D1079" s="149">
        <v>0</v>
      </c>
      <c r="E1079" s="149">
        <v>0</v>
      </c>
      <c r="F1079" s="150">
        <v>0</v>
      </c>
      <c r="G1079" s="150">
        <v>0</v>
      </c>
      <c r="H1079" s="151">
        <v>0</v>
      </c>
    </row>
    <row r="1080" spans="1:8" ht="18" hidden="1" customHeight="1" outlineLevel="1">
      <c r="A1080" s="3" t="s">
        <v>269</v>
      </c>
      <c r="B1080" s="148"/>
      <c r="C1080" s="149">
        <v>0</v>
      </c>
      <c r="D1080" s="149">
        <v>0</v>
      </c>
      <c r="E1080" s="149">
        <v>0</v>
      </c>
      <c r="F1080" s="150">
        <v>0</v>
      </c>
      <c r="G1080" s="150">
        <v>0</v>
      </c>
      <c r="H1080" s="151">
        <v>0</v>
      </c>
    </row>
    <row r="1081" spans="1:8" ht="18" hidden="1" customHeight="1" outlineLevel="1">
      <c r="A1081" s="3" t="s">
        <v>455</v>
      </c>
      <c r="B1081" s="148"/>
      <c r="C1081" s="149">
        <v>0</v>
      </c>
      <c r="D1081" s="149">
        <v>0</v>
      </c>
      <c r="E1081" s="149">
        <v>0</v>
      </c>
      <c r="F1081" s="150">
        <v>0</v>
      </c>
      <c r="G1081" s="150">
        <v>0</v>
      </c>
      <c r="H1081" s="151">
        <v>0</v>
      </c>
    </row>
    <row r="1082" spans="1:8" ht="18" hidden="1" customHeight="1" outlineLevel="1">
      <c r="A1082" s="3" t="s">
        <v>217</v>
      </c>
      <c r="B1082" s="148"/>
      <c r="C1082" s="149">
        <v>2</v>
      </c>
      <c r="D1082" s="149">
        <v>1</v>
      </c>
      <c r="E1082" s="149">
        <v>0</v>
      </c>
      <c r="F1082" s="150">
        <v>88479</v>
      </c>
      <c r="G1082" s="150">
        <v>28701</v>
      </c>
      <c r="H1082" s="151">
        <v>0</v>
      </c>
    </row>
    <row r="1083" spans="1:8" ht="18" hidden="1" customHeight="1" outlineLevel="1">
      <c r="A1083" s="3" t="s">
        <v>218</v>
      </c>
      <c r="B1083" s="148"/>
      <c r="C1083" s="149">
        <v>0</v>
      </c>
      <c r="D1083" s="149">
        <v>0</v>
      </c>
      <c r="E1083" s="149">
        <v>0</v>
      </c>
      <c r="F1083" s="150">
        <v>0</v>
      </c>
      <c r="G1083" s="150">
        <v>0</v>
      </c>
      <c r="H1083" s="151">
        <v>0</v>
      </c>
    </row>
    <row r="1084" spans="1:8" ht="18" hidden="1" customHeight="1" outlineLevel="1">
      <c r="A1084" s="3" t="s">
        <v>219</v>
      </c>
      <c r="B1084" s="148"/>
      <c r="C1084" s="149">
        <v>0</v>
      </c>
      <c r="D1084" s="149">
        <v>0</v>
      </c>
      <c r="E1084" s="149">
        <v>0</v>
      </c>
      <c r="F1084" s="150">
        <v>0</v>
      </c>
      <c r="G1084" s="150">
        <v>0</v>
      </c>
      <c r="H1084" s="151">
        <v>0</v>
      </c>
    </row>
    <row r="1085" spans="1:8" ht="18" hidden="1" customHeight="1" outlineLevel="1">
      <c r="A1085" s="3" t="s">
        <v>220</v>
      </c>
      <c r="B1085" s="148"/>
      <c r="C1085" s="149">
        <v>0</v>
      </c>
      <c r="D1085" s="149">
        <v>0</v>
      </c>
      <c r="E1085" s="149">
        <v>0</v>
      </c>
      <c r="F1085" s="150">
        <v>0</v>
      </c>
      <c r="G1085" s="150">
        <v>0</v>
      </c>
      <c r="H1085" s="151">
        <v>0</v>
      </c>
    </row>
    <row r="1086" spans="1:8" ht="18" customHeight="1" collapsed="1">
      <c r="A1086" s="3"/>
      <c r="B1086" s="148" t="s">
        <v>392</v>
      </c>
      <c r="C1086" s="152">
        <f t="shared" ref="C1086:H1086" si="42">SUM(C1062:C1085)</f>
        <v>2</v>
      </c>
      <c r="D1086" s="152">
        <f t="shared" si="42"/>
        <v>1</v>
      </c>
      <c r="E1086" s="152">
        <f t="shared" si="42"/>
        <v>0</v>
      </c>
      <c r="F1086" s="153">
        <f t="shared" si="42"/>
        <v>88479</v>
      </c>
      <c r="G1086" s="153">
        <f t="shared" si="42"/>
        <v>28701</v>
      </c>
      <c r="H1086" s="154">
        <f t="shared" si="42"/>
        <v>0</v>
      </c>
    </row>
    <row r="1087" spans="1:8" ht="18" hidden="1" customHeight="1" outlineLevel="1">
      <c r="A1087" s="3" t="s">
        <v>280</v>
      </c>
      <c r="B1087" s="148"/>
      <c r="C1087" s="152">
        <v>0</v>
      </c>
      <c r="D1087" s="152">
        <v>0</v>
      </c>
      <c r="E1087" s="152">
        <v>0</v>
      </c>
      <c r="F1087" s="153">
        <v>0</v>
      </c>
      <c r="G1087" s="153">
        <v>0</v>
      </c>
      <c r="H1087" s="154">
        <v>0</v>
      </c>
    </row>
    <row r="1088" spans="1:8" ht="18" hidden="1" customHeight="1" outlineLevel="1">
      <c r="A1088" s="3" t="s">
        <v>203</v>
      </c>
      <c r="B1088" s="148"/>
      <c r="C1088" s="152">
        <v>0</v>
      </c>
      <c r="D1088" s="152">
        <v>0</v>
      </c>
      <c r="E1088" s="152">
        <v>0</v>
      </c>
      <c r="F1088" s="153">
        <v>0</v>
      </c>
      <c r="G1088" s="153">
        <v>0</v>
      </c>
      <c r="H1088" s="154">
        <v>0</v>
      </c>
    </row>
    <row r="1089" spans="1:8" ht="18" hidden="1" customHeight="1" outlineLevel="1">
      <c r="A1089" s="3" t="s">
        <v>204</v>
      </c>
      <c r="B1089" s="148"/>
      <c r="C1089" s="152">
        <v>0</v>
      </c>
      <c r="D1089" s="152">
        <v>0</v>
      </c>
      <c r="E1089" s="152">
        <v>0</v>
      </c>
      <c r="F1089" s="153">
        <v>0</v>
      </c>
      <c r="G1089" s="153">
        <v>0</v>
      </c>
      <c r="H1089" s="154">
        <v>0</v>
      </c>
    </row>
    <row r="1090" spans="1:8" ht="18" hidden="1" customHeight="1" outlineLevel="1">
      <c r="A1090" s="3" t="s">
        <v>267</v>
      </c>
      <c r="B1090" s="148"/>
      <c r="C1090" s="152">
        <v>0</v>
      </c>
      <c r="D1090" s="152">
        <v>0</v>
      </c>
      <c r="E1090" s="152">
        <v>0</v>
      </c>
      <c r="F1090" s="153">
        <v>0</v>
      </c>
      <c r="G1090" s="153">
        <v>0</v>
      </c>
      <c r="H1090" s="154">
        <v>0</v>
      </c>
    </row>
    <row r="1091" spans="1:8" ht="18" hidden="1" customHeight="1" outlineLevel="1">
      <c r="A1091" s="3" t="s">
        <v>274</v>
      </c>
      <c r="B1091" s="148"/>
      <c r="C1091" s="152">
        <v>0</v>
      </c>
      <c r="D1091" s="152">
        <v>0</v>
      </c>
      <c r="E1091" s="152">
        <v>0</v>
      </c>
      <c r="F1091" s="153">
        <v>0</v>
      </c>
      <c r="G1091" s="153">
        <v>0</v>
      </c>
      <c r="H1091" s="154">
        <v>0</v>
      </c>
    </row>
    <row r="1092" spans="1:8" ht="18" hidden="1" customHeight="1" outlineLevel="1">
      <c r="A1092" s="3" t="s">
        <v>275</v>
      </c>
      <c r="B1092" s="148"/>
      <c r="C1092" s="152">
        <v>0</v>
      </c>
      <c r="D1092" s="152">
        <v>0</v>
      </c>
      <c r="E1092" s="152">
        <v>0</v>
      </c>
      <c r="F1092" s="153">
        <v>0</v>
      </c>
      <c r="G1092" s="153">
        <v>0</v>
      </c>
      <c r="H1092" s="154">
        <v>0</v>
      </c>
    </row>
    <row r="1093" spans="1:8" ht="18" hidden="1" customHeight="1" outlineLevel="1">
      <c r="A1093" s="3" t="s">
        <v>205</v>
      </c>
      <c r="B1093" s="148"/>
      <c r="C1093" s="152">
        <v>0</v>
      </c>
      <c r="D1093" s="152">
        <v>0</v>
      </c>
      <c r="E1093" s="152">
        <v>0</v>
      </c>
      <c r="F1093" s="153">
        <v>0</v>
      </c>
      <c r="G1093" s="153">
        <v>0</v>
      </c>
      <c r="H1093" s="154">
        <v>0</v>
      </c>
    </row>
    <row r="1094" spans="1:8" ht="18" hidden="1" customHeight="1" outlineLevel="1">
      <c r="A1094" s="3" t="s">
        <v>206</v>
      </c>
      <c r="B1094" s="148"/>
      <c r="C1094" s="152">
        <v>0</v>
      </c>
      <c r="D1094" s="152">
        <v>0</v>
      </c>
      <c r="E1094" s="152">
        <v>0</v>
      </c>
      <c r="F1094" s="153">
        <v>0</v>
      </c>
      <c r="G1094" s="153">
        <v>0</v>
      </c>
      <c r="H1094" s="154">
        <v>0</v>
      </c>
    </row>
    <row r="1095" spans="1:8" ht="18" hidden="1" customHeight="1" outlineLevel="1">
      <c r="A1095" s="3" t="s">
        <v>268</v>
      </c>
      <c r="B1095" s="148"/>
      <c r="C1095" s="152">
        <v>0</v>
      </c>
      <c r="D1095" s="152">
        <v>0</v>
      </c>
      <c r="E1095" s="152">
        <v>0</v>
      </c>
      <c r="F1095" s="153">
        <v>0</v>
      </c>
      <c r="G1095" s="153">
        <v>0</v>
      </c>
      <c r="H1095" s="154">
        <v>0</v>
      </c>
    </row>
    <row r="1096" spans="1:8" ht="18" hidden="1" customHeight="1" outlineLevel="1">
      <c r="A1096" s="3" t="s">
        <v>207</v>
      </c>
      <c r="B1096" s="148"/>
      <c r="C1096" s="152">
        <v>0</v>
      </c>
      <c r="D1096" s="152">
        <v>0</v>
      </c>
      <c r="E1096" s="152">
        <v>0</v>
      </c>
      <c r="F1096" s="153">
        <v>0</v>
      </c>
      <c r="G1096" s="153">
        <v>0</v>
      </c>
      <c r="H1096" s="154">
        <v>0</v>
      </c>
    </row>
    <row r="1097" spans="1:8" ht="18" hidden="1" customHeight="1" outlineLevel="1">
      <c r="A1097" s="3" t="s">
        <v>270</v>
      </c>
      <c r="B1097" s="148"/>
      <c r="C1097" s="152">
        <v>0</v>
      </c>
      <c r="D1097" s="152">
        <v>0</v>
      </c>
      <c r="E1097" s="152">
        <v>0</v>
      </c>
      <c r="F1097" s="153">
        <v>0</v>
      </c>
      <c r="G1097" s="153">
        <v>0</v>
      </c>
      <c r="H1097" s="154">
        <v>0</v>
      </c>
    </row>
    <row r="1098" spans="1:8" ht="18" hidden="1" customHeight="1" outlineLevel="1">
      <c r="A1098" s="3" t="s">
        <v>208</v>
      </c>
      <c r="B1098" s="148"/>
      <c r="C1098" s="152">
        <v>0</v>
      </c>
      <c r="D1098" s="152">
        <v>0</v>
      </c>
      <c r="E1098" s="152">
        <v>0</v>
      </c>
      <c r="F1098" s="153">
        <v>0</v>
      </c>
      <c r="G1098" s="153">
        <v>0</v>
      </c>
      <c r="H1098" s="154">
        <v>0</v>
      </c>
    </row>
    <row r="1099" spans="1:8" ht="18" hidden="1" customHeight="1" outlineLevel="1">
      <c r="A1099" s="3" t="s">
        <v>209</v>
      </c>
      <c r="B1099" s="148"/>
      <c r="C1099" s="152">
        <v>0</v>
      </c>
      <c r="D1099" s="152">
        <v>0</v>
      </c>
      <c r="E1099" s="152">
        <v>0</v>
      </c>
      <c r="F1099" s="153">
        <v>0</v>
      </c>
      <c r="G1099" s="153">
        <v>0</v>
      </c>
      <c r="H1099" s="154">
        <v>0</v>
      </c>
    </row>
    <row r="1100" spans="1:8" ht="18" hidden="1" customHeight="1" outlineLevel="1">
      <c r="A1100" s="3" t="s">
        <v>454</v>
      </c>
      <c r="B1100" s="148"/>
      <c r="C1100" s="152">
        <v>0</v>
      </c>
      <c r="D1100" s="152">
        <v>0</v>
      </c>
      <c r="E1100" s="152">
        <v>0</v>
      </c>
      <c r="F1100" s="153">
        <v>0</v>
      </c>
      <c r="G1100" s="153">
        <v>0</v>
      </c>
      <c r="H1100" s="154">
        <v>0</v>
      </c>
    </row>
    <row r="1101" spans="1:8" ht="18" hidden="1" customHeight="1" outlineLevel="1">
      <c r="A1101" s="3" t="s">
        <v>211</v>
      </c>
      <c r="B1101" s="148"/>
      <c r="C1101" s="152">
        <v>0</v>
      </c>
      <c r="D1101" s="152">
        <v>0</v>
      </c>
      <c r="E1101" s="152">
        <v>0</v>
      </c>
      <c r="F1101" s="153">
        <v>0</v>
      </c>
      <c r="G1101" s="153">
        <v>0</v>
      </c>
      <c r="H1101" s="154">
        <v>0</v>
      </c>
    </row>
    <row r="1102" spans="1:8" ht="18" hidden="1" customHeight="1" outlineLevel="1">
      <c r="A1102" s="3" t="s">
        <v>212</v>
      </c>
      <c r="B1102" s="148"/>
      <c r="C1102" s="152">
        <v>0</v>
      </c>
      <c r="D1102" s="152">
        <v>0</v>
      </c>
      <c r="E1102" s="152">
        <v>0</v>
      </c>
      <c r="F1102" s="153">
        <v>0</v>
      </c>
      <c r="G1102" s="153">
        <v>0</v>
      </c>
      <c r="H1102" s="154">
        <v>0</v>
      </c>
    </row>
    <row r="1103" spans="1:8" ht="18" hidden="1" customHeight="1" outlineLevel="1">
      <c r="A1103" s="3" t="s">
        <v>213</v>
      </c>
      <c r="B1103" s="148"/>
      <c r="C1103" s="152">
        <v>0</v>
      </c>
      <c r="D1103" s="152">
        <v>0</v>
      </c>
      <c r="E1103" s="152">
        <v>0</v>
      </c>
      <c r="F1103" s="153">
        <v>0</v>
      </c>
      <c r="G1103" s="153">
        <v>0</v>
      </c>
      <c r="H1103" s="154">
        <v>0</v>
      </c>
    </row>
    <row r="1104" spans="1:8" ht="18" hidden="1" customHeight="1" outlineLevel="1">
      <c r="A1104" s="3" t="s">
        <v>214</v>
      </c>
      <c r="B1104" s="148"/>
      <c r="C1104" s="152">
        <v>0</v>
      </c>
      <c r="D1104" s="152">
        <v>0</v>
      </c>
      <c r="E1104" s="152">
        <v>0</v>
      </c>
      <c r="F1104" s="153">
        <v>0</v>
      </c>
      <c r="G1104" s="153">
        <v>0</v>
      </c>
      <c r="H1104" s="154">
        <v>0</v>
      </c>
    </row>
    <row r="1105" spans="1:8" ht="18" hidden="1" customHeight="1" outlineLevel="1">
      <c r="A1105" s="3" t="s">
        <v>269</v>
      </c>
      <c r="B1105" s="148"/>
      <c r="C1105" s="152">
        <v>0</v>
      </c>
      <c r="D1105" s="152">
        <v>0</v>
      </c>
      <c r="E1105" s="152">
        <v>0</v>
      </c>
      <c r="F1105" s="153">
        <v>0</v>
      </c>
      <c r="G1105" s="153">
        <v>0</v>
      </c>
      <c r="H1105" s="154">
        <v>0</v>
      </c>
    </row>
    <row r="1106" spans="1:8" ht="18" hidden="1" customHeight="1" outlineLevel="1">
      <c r="A1106" s="3" t="s">
        <v>455</v>
      </c>
      <c r="B1106" s="148"/>
      <c r="C1106" s="152">
        <v>0</v>
      </c>
      <c r="D1106" s="152">
        <v>0</v>
      </c>
      <c r="E1106" s="152">
        <v>0</v>
      </c>
      <c r="F1106" s="153">
        <v>0</v>
      </c>
      <c r="G1106" s="153">
        <v>0</v>
      </c>
      <c r="H1106" s="154">
        <v>0</v>
      </c>
    </row>
    <row r="1107" spans="1:8" ht="18" hidden="1" customHeight="1" outlineLevel="1">
      <c r="A1107" s="3" t="s">
        <v>217</v>
      </c>
      <c r="B1107" s="148"/>
      <c r="C1107" s="152">
        <v>0</v>
      </c>
      <c r="D1107" s="152">
        <v>0</v>
      </c>
      <c r="E1107" s="152">
        <v>0</v>
      </c>
      <c r="F1107" s="153">
        <v>0</v>
      </c>
      <c r="G1107" s="153">
        <v>0</v>
      </c>
      <c r="H1107" s="154">
        <v>0</v>
      </c>
    </row>
    <row r="1108" spans="1:8" ht="18" hidden="1" customHeight="1" outlineLevel="1">
      <c r="A1108" s="3" t="s">
        <v>218</v>
      </c>
      <c r="B1108" s="148"/>
      <c r="C1108" s="152">
        <v>0</v>
      </c>
      <c r="D1108" s="152">
        <v>0</v>
      </c>
      <c r="E1108" s="152">
        <v>0</v>
      </c>
      <c r="F1108" s="153">
        <v>0</v>
      </c>
      <c r="G1108" s="153">
        <v>0</v>
      </c>
      <c r="H1108" s="154">
        <v>0</v>
      </c>
    </row>
    <row r="1109" spans="1:8" ht="18" hidden="1" customHeight="1" outlineLevel="1">
      <c r="A1109" s="3" t="s">
        <v>219</v>
      </c>
      <c r="B1109" s="148"/>
      <c r="C1109" s="152">
        <v>0</v>
      </c>
      <c r="D1109" s="152">
        <v>0</v>
      </c>
      <c r="E1109" s="152">
        <v>0</v>
      </c>
      <c r="F1109" s="153">
        <v>0</v>
      </c>
      <c r="G1109" s="153">
        <v>0</v>
      </c>
      <c r="H1109" s="154">
        <v>0</v>
      </c>
    </row>
    <row r="1110" spans="1:8" ht="18" hidden="1" customHeight="1" outlineLevel="1">
      <c r="A1110" s="3" t="s">
        <v>220</v>
      </c>
      <c r="B1110" s="148"/>
      <c r="C1110" s="149">
        <v>0</v>
      </c>
      <c r="D1110" s="149">
        <v>0</v>
      </c>
      <c r="E1110" s="149">
        <v>0</v>
      </c>
      <c r="F1110" s="150">
        <v>0</v>
      </c>
      <c r="G1110" s="150">
        <v>0</v>
      </c>
      <c r="H1110" s="151">
        <v>0</v>
      </c>
    </row>
    <row r="1111" spans="1:8" ht="18" customHeight="1" collapsed="1">
      <c r="A1111" s="3"/>
      <c r="B1111" s="148" t="s">
        <v>451</v>
      </c>
      <c r="C1111" s="152">
        <f t="shared" ref="C1111:H1111" si="43">SUM(C1087:C1110)</f>
        <v>0</v>
      </c>
      <c r="D1111" s="152">
        <f t="shared" si="43"/>
        <v>0</v>
      </c>
      <c r="E1111" s="152">
        <f t="shared" si="43"/>
        <v>0</v>
      </c>
      <c r="F1111" s="153">
        <f t="shared" si="43"/>
        <v>0</v>
      </c>
      <c r="G1111" s="153">
        <f t="shared" si="43"/>
        <v>0</v>
      </c>
      <c r="H1111" s="154">
        <f t="shared" si="43"/>
        <v>0</v>
      </c>
    </row>
    <row r="1112" spans="1:8" ht="18" hidden="1" customHeight="1" outlineLevel="1">
      <c r="A1112" s="3" t="s">
        <v>280</v>
      </c>
      <c r="B1112" s="148"/>
      <c r="C1112" s="152">
        <v>0</v>
      </c>
      <c r="D1112" s="152">
        <v>0</v>
      </c>
      <c r="E1112" s="152">
        <v>0</v>
      </c>
      <c r="F1112" s="153">
        <v>0</v>
      </c>
      <c r="G1112" s="153">
        <v>0</v>
      </c>
      <c r="H1112" s="154">
        <v>0</v>
      </c>
    </row>
    <row r="1113" spans="1:8" ht="18" hidden="1" customHeight="1" outlineLevel="1">
      <c r="A1113" s="3" t="s">
        <v>203</v>
      </c>
      <c r="B1113" s="148"/>
      <c r="C1113" s="152">
        <v>0</v>
      </c>
      <c r="D1113" s="152">
        <v>0</v>
      </c>
      <c r="E1113" s="152">
        <v>0</v>
      </c>
      <c r="F1113" s="153">
        <v>0</v>
      </c>
      <c r="G1113" s="153">
        <v>0</v>
      </c>
      <c r="H1113" s="154">
        <v>0</v>
      </c>
    </row>
    <row r="1114" spans="1:8" ht="18" hidden="1" customHeight="1" outlineLevel="1">
      <c r="A1114" s="3" t="s">
        <v>204</v>
      </c>
      <c r="B1114" s="148"/>
      <c r="C1114" s="152">
        <v>0</v>
      </c>
      <c r="D1114" s="152">
        <v>0</v>
      </c>
      <c r="E1114" s="152">
        <v>0</v>
      </c>
      <c r="F1114" s="153">
        <v>0</v>
      </c>
      <c r="G1114" s="153">
        <v>0</v>
      </c>
      <c r="H1114" s="154">
        <v>0</v>
      </c>
    </row>
    <row r="1115" spans="1:8" ht="18" hidden="1" customHeight="1" outlineLevel="1">
      <c r="A1115" s="3" t="s">
        <v>267</v>
      </c>
      <c r="B1115" s="148"/>
      <c r="C1115" s="152">
        <v>0</v>
      </c>
      <c r="D1115" s="152">
        <v>0</v>
      </c>
      <c r="E1115" s="152">
        <v>0</v>
      </c>
      <c r="F1115" s="153">
        <v>0</v>
      </c>
      <c r="G1115" s="153">
        <v>0</v>
      </c>
      <c r="H1115" s="154">
        <v>0</v>
      </c>
    </row>
    <row r="1116" spans="1:8" ht="18" hidden="1" customHeight="1" outlineLevel="1">
      <c r="A1116" s="3" t="s">
        <v>274</v>
      </c>
      <c r="B1116" s="148"/>
      <c r="C1116" s="152">
        <v>0</v>
      </c>
      <c r="D1116" s="152">
        <v>0</v>
      </c>
      <c r="E1116" s="152">
        <v>0</v>
      </c>
      <c r="F1116" s="153">
        <v>0</v>
      </c>
      <c r="G1116" s="153">
        <v>0</v>
      </c>
      <c r="H1116" s="154">
        <v>0</v>
      </c>
    </row>
    <row r="1117" spans="1:8" ht="18" hidden="1" customHeight="1" outlineLevel="1">
      <c r="A1117" s="3" t="s">
        <v>275</v>
      </c>
      <c r="B1117" s="148"/>
      <c r="C1117" s="152">
        <v>0</v>
      </c>
      <c r="D1117" s="152">
        <v>0</v>
      </c>
      <c r="E1117" s="152">
        <v>0</v>
      </c>
      <c r="F1117" s="153">
        <v>0</v>
      </c>
      <c r="G1117" s="153">
        <v>0</v>
      </c>
      <c r="H1117" s="154">
        <v>0</v>
      </c>
    </row>
    <row r="1118" spans="1:8" ht="18" hidden="1" customHeight="1" outlineLevel="1">
      <c r="A1118" s="3" t="s">
        <v>205</v>
      </c>
      <c r="B1118" s="148"/>
      <c r="C1118" s="152">
        <v>0</v>
      </c>
      <c r="D1118" s="152">
        <v>0</v>
      </c>
      <c r="E1118" s="152">
        <v>0</v>
      </c>
      <c r="F1118" s="153">
        <v>0</v>
      </c>
      <c r="G1118" s="153">
        <v>0</v>
      </c>
      <c r="H1118" s="154">
        <v>0</v>
      </c>
    </row>
    <row r="1119" spans="1:8" ht="18" hidden="1" customHeight="1" outlineLevel="1">
      <c r="A1119" s="3" t="s">
        <v>206</v>
      </c>
      <c r="B1119" s="148"/>
      <c r="C1119" s="152">
        <v>0</v>
      </c>
      <c r="D1119" s="152">
        <v>0</v>
      </c>
      <c r="E1119" s="152">
        <v>0</v>
      </c>
      <c r="F1119" s="153">
        <v>0</v>
      </c>
      <c r="G1119" s="153">
        <v>0</v>
      </c>
      <c r="H1119" s="154">
        <v>0</v>
      </c>
    </row>
    <row r="1120" spans="1:8" ht="18" hidden="1" customHeight="1" outlineLevel="1">
      <c r="A1120" s="3" t="s">
        <v>268</v>
      </c>
      <c r="B1120" s="148"/>
      <c r="C1120" s="152">
        <v>0</v>
      </c>
      <c r="D1120" s="152">
        <v>0</v>
      </c>
      <c r="E1120" s="152">
        <v>0</v>
      </c>
      <c r="F1120" s="153">
        <v>0</v>
      </c>
      <c r="G1120" s="153">
        <v>0</v>
      </c>
      <c r="H1120" s="154">
        <v>0</v>
      </c>
    </row>
    <row r="1121" spans="1:8" ht="18" hidden="1" customHeight="1" outlineLevel="1">
      <c r="A1121" s="3" t="s">
        <v>207</v>
      </c>
      <c r="B1121" s="148"/>
      <c r="C1121" s="152">
        <v>0</v>
      </c>
      <c r="D1121" s="152">
        <v>1</v>
      </c>
      <c r="E1121" s="152">
        <v>0</v>
      </c>
      <c r="F1121" s="153">
        <v>93053</v>
      </c>
      <c r="G1121" s="153">
        <v>16727.849999999999</v>
      </c>
      <c r="H1121" s="154">
        <v>0</v>
      </c>
    </row>
    <row r="1122" spans="1:8" ht="18" hidden="1" customHeight="1" outlineLevel="1">
      <c r="A1122" s="3" t="s">
        <v>270</v>
      </c>
      <c r="B1122" s="148"/>
      <c r="C1122" s="152">
        <v>0</v>
      </c>
      <c r="D1122" s="152">
        <v>0</v>
      </c>
      <c r="E1122" s="152">
        <v>0</v>
      </c>
      <c r="F1122" s="153">
        <v>0</v>
      </c>
      <c r="G1122" s="153">
        <v>0</v>
      </c>
      <c r="H1122" s="154">
        <v>0</v>
      </c>
    </row>
    <row r="1123" spans="1:8" ht="18" hidden="1" customHeight="1" outlineLevel="1">
      <c r="A1123" s="3" t="s">
        <v>208</v>
      </c>
      <c r="B1123" s="148"/>
      <c r="C1123" s="152">
        <v>0</v>
      </c>
      <c r="D1123" s="152">
        <v>0</v>
      </c>
      <c r="E1123" s="152">
        <v>0</v>
      </c>
      <c r="F1123" s="153">
        <v>0</v>
      </c>
      <c r="G1123" s="153">
        <v>0</v>
      </c>
      <c r="H1123" s="154">
        <v>0</v>
      </c>
    </row>
    <row r="1124" spans="1:8" ht="18" hidden="1" customHeight="1" outlineLevel="1">
      <c r="A1124" s="3" t="s">
        <v>209</v>
      </c>
      <c r="B1124" s="148"/>
      <c r="C1124" s="152">
        <v>0</v>
      </c>
      <c r="D1124" s="152">
        <v>0</v>
      </c>
      <c r="E1124" s="152">
        <v>0</v>
      </c>
      <c r="F1124" s="153">
        <v>0</v>
      </c>
      <c r="G1124" s="153">
        <v>0</v>
      </c>
      <c r="H1124" s="154">
        <v>0</v>
      </c>
    </row>
    <row r="1125" spans="1:8" ht="18" hidden="1" customHeight="1" outlineLevel="1">
      <c r="A1125" s="3" t="s">
        <v>454</v>
      </c>
      <c r="B1125" s="148"/>
      <c r="C1125" s="152">
        <v>0</v>
      </c>
      <c r="D1125" s="152">
        <v>0</v>
      </c>
      <c r="E1125" s="152">
        <v>0</v>
      </c>
      <c r="F1125" s="153">
        <v>0</v>
      </c>
      <c r="G1125" s="153">
        <v>0</v>
      </c>
      <c r="H1125" s="154">
        <v>0</v>
      </c>
    </row>
    <row r="1126" spans="1:8" ht="18" hidden="1" customHeight="1" outlineLevel="1">
      <c r="A1126" s="3" t="s">
        <v>211</v>
      </c>
      <c r="B1126" s="148"/>
      <c r="C1126" s="152">
        <v>0</v>
      </c>
      <c r="D1126" s="152">
        <v>0</v>
      </c>
      <c r="E1126" s="152">
        <v>0</v>
      </c>
      <c r="F1126" s="153">
        <v>0</v>
      </c>
      <c r="G1126" s="153">
        <v>0</v>
      </c>
      <c r="H1126" s="154">
        <v>0</v>
      </c>
    </row>
    <row r="1127" spans="1:8" ht="18" hidden="1" customHeight="1" outlineLevel="1">
      <c r="A1127" s="3" t="s">
        <v>212</v>
      </c>
      <c r="B1127" s="148"/>
      <c r="C1127" s="152">
        <v>0</v>
      </c>
      <c r="D1127" s="152">
        <v>0</v>
      </c>
      <c r="E1127" s="152">
        <v>0</v>
      </c>
      <c r="F1127" s="153">
        <v>0</v>
      </c>
      <c r="G1127" s="153">
        <v>0</v>
      </c>
      <c r="H1127" s="154">
        <v>0</v>
      </c>
    </row>
    <row r="1128" spans="1:8" ht="18" hidden="1" customHeight="1" outlineLevel="1">
      <c r="A1128" s="3" t="s">
        <v>213</v>
      </c>
      <c r="B1128" s="148"/>
      <c r="C1128" s="152">
        <v>0</v>
      </c>
      <c r="D1128" s="152">
        <v>0</v>
      </c>
      <c r="E1128" s="152">
        <v>0</v>
      </c>
      <c r="F1128" s="153">
        <v>0</v>
      </c>
      <c r="G1128" s="153">
        <v>0</v>
      </c>
      <c r="H1128" s="154">
        <v>0</v>
      </c>
    </row>
    <row r="1129" spans="1:8" ht="18" hidden="1" customHeight="1" outlineLevel="1">
      <c r="A1129" s="3" t="s">
        <v>214</v>
      </c>
      <c r="B1129" s="148"/>
      <c r="C1129" s="152">
        <v>0</v>
      </c>
      <c r="D1129" s="152">
        <v>0</v>
      </c>
      <c r="E1129" s="152">
        <v>0</v>
      </c>
      <c r="F1129" s="153">
        <v>0</v>
      </c>
      <c r="G1129" s="153">
        <v>0</v>
      </c>
      <c r="H1129" s="154">
        <v>0</v>
      </c>
    </row>
    <row r="1130" spans="1:8" ht="18" hidden="1" customHeight="1" outlineLevel="1">
      <c r="A1130" s="3" t="s">
        <v>269</v>
      </c>
      <c r="B1130" s="148"/>
      <c r="C1130" s="152">
        <v>0</v>
      </c>
      <c r="D1130" s="152">
        <v>0</v>
      </c>
      <c r="E1130" s="152">
        <v>0</v>
      </c>
      <c r="F1130" s="153">
        <v>0</v>
      </c>
      <c r="G1130" s="153">
        <v>0</v>
      </c>
      <c r="H1130" s="154">
        <v>0</v>
      </c>
    </row>
    <row r="1131" spans="1:8" ht="18" hidden="1" customHeight="1" outlineLevel="1">
      <c r="A1131" s="3" t="s">
        <v>455</v>
      </c>
      <c r="B1131" s="148"/>
      <c r="C1131" s="152">
        <v>0</v>
      </c>
      <c r="D1131" s="152">
        <v>0</v>
      </c>
      <c r="E1131" s="152">
        <v>0</v>
      </c>
      <c r="F1131" s="153">
        <v>0</v>
      </c>
      <c r="G1131" s="153">
        <v>0</v>
      </c>
      <c r="H1131" s="154">
        <v>0</v>
      </c>
    </row>
    <row r="1132" spans="1:8" ht="18" hidden="1" customHeight="1" outlineLevel="1">
      <c r="A1132" s="3" t="s">
        <v>217</v>
      </c>
      <c r="B1132" s="148"/>
      <c r="C1132" s="152">
        <v>0</v>
      </c>
      <c r="D1132" s="152">
        <v>0</v>
      </c>
      <c r="E1132" s="152">
        <v>0</v>
      </c>
      <c r="F1132" s="153">
        <v>0</v>
      </c>
      <c r="G1132" s="153">
        <v>0</v>
      </c>
      <c r="H1132" s="154">
        <v>0</v>
      </c>
    </row>
    <row r="1133" spans="1:8" ht="18" hidden="1" customHeight="1" outlineLevel="1">
      <c r="A1133" s="3" t="s">
        <v>218</v>
      </c>
      <c r="B1133" s="148"/>
      <c r="C1133" s="152">
        <v>0</v>
      </c>
      <c r="D1133" s="152">
        <v>0</v>
      </c>
      <c r="E1133" s="152">
        <v>0</v>
      </c>
      <c r="F1133" s="153">
        <v>0</v>
      </c>
      <c r="G1133" s="153">
        <v>0</v>
      </c>
      <c r="H1133" s="154">
        <v>0</v>
      </c>
    </row>
    <row r="1134" spans="1:8" ht="18" hidden="1" customHeight="1" outlineLevel="1">
      <c r="A1134" s="3" t="s">
        <v>219</v>
      </c>
      <c r="B1134" s="148"/>
      <c r="C1134" s="152">
        <v>0</v>
      </c>
      <c r="D1134" s="152">
        <v>0</v>
      </c>
      <c r="E1134" s="152">
        <v>0</v>
      </c>
      <c r="F1134" s="153">
        <v>0</v>
      </c>
      <c r="G1134" s="153">
        <v>0</v>
      </c>
      <c r="H1134" s="154">
        <v>0</v>
      </c>
    </row>
    <row r="1135" spans="1:8" ht="18" hidden="1" customHeight="1" outlineLevel="1">
      <c r="A1135" s="3" t="s">
        <v>220</v>
      </c>
      <c r="B1135" s="148"/>
      <c r="C1135" s="152">
        <v>0</v>
      </c>
      <c r="D1135" s="152">
        <v>0</v>
      </c>
      <c r="E1135" s="152">
        <v>0</v>
      </c>
      <c r="F1135" s="153">
        <v>0</v>
      </c>
      <c r="G1135" s="153">
        <v>0</v>
      </c>
      <c r="H1135" s="154">
        <v>0</v>
      </c>
    </row>
    <row r="1136" spans="1:8" ht="18" customHeight="1" collapsed="1">
      <c r="A1136" s="3"/>
      <c r="B1136" s="148" t="s">
        <v>393</v>
      </c>
      <c r="C1136" s="152">
        <f t="shared" ref="C1136:H1136" si="44">SUM(C1112:C1135)</f>
        <v>0</v>
      </c>
      <c r="D1136" s="152">
        <f t="shared" si="44"/>
        <v>1</v>
      </c>
      <c r="E1136" s="152">
        <f t="shared" si="44"/>
        <v>0</v>
      </c>
      <c r="F1136" s="152">
        <f t="shared" si="44"/>
        <v>93053</v>
      </c>
      <c r="G1136" s="152">
        <f t="shared" si="44"/>
        <v>16727.849999999999</v>
      </c>
      <c r="H1136" s="152">
        <f t="shared" si="44"/>
        <v>0</v>
      </c>
    </row>
    <row r="1137" spans="1:8" ht="18" hidden="1" customHeight="1" outlineLevel="1">
      <c r="A1137" s="3" t="s">
        <v>280</v>
      </c>
      <c r="B1137" s="148"/>
      <c r="C1137" s="152">
        <v>0</v>
      </c>
      <c r="D1137" s="152">
        <v>0</v>
      </c>
      <c r="E1137" s="152">
        <v>0</v>
      </c>
      <c r="F1137" s="153">
        <v>0</v>
      </c>
      <c r="G1137" s="153">
        <v>0</v>
      </c>
      <c r="H1137" s="154">
        <v>0</v>
      </c>
    </row>
    <row r="1138" spans="1:8" ht="18" hidden="1" customHeight="1" outlineLevel="1">
      <c r="A1138" s="3" t="s">
        <v>203</v>
      </c>
      <c r="B1138" s="148"/>
      <c r="C1138" s="152">
        <v>0</v>
      </c>
      <c r="D1138" s="152">
        <v>0</v>
      </c>
      <c r="E1138" s="152">
        <v>0</v>
      </c>
      <c r="F1138" s="153">
        <v>0</v>
      </c>
      <c r="G1138" s="153">
        <v>0</v>
      </c>
      <c r="H1138" s="154">
        <v>0</v>
      </c>
    </row>
    <row r="1139" spans="1:8" ht="18" hidden="1" customHeight="1" outlineLevel="1">
      <c r="A1139" s="3" t="s">
        <v>204</v>
      </c>
      <c r="B1139" s="148"/>
      <c r="C1139" s="152">
        <v>0</v>
      </c>
      <c r="D1139" s="152">
        <v>0</v>
      </c>
      <c r="E1139" s="152">
        <v>0</v>
      </c>
      <c r="F1139" s="153">
        <v>0</v>
      </c>
      <c r="G1139" s="153">
        <v>0</v>
      </c>
      <c r="H1139" s="154">
        <v>0</v>
      </c>
    </row>
    <row r="1140" spans="1:8" ht="18" hidden="1" customHeight="1" outlineLevel="1">
      <c r="A1140" s="3" t="s">
        <v>267</v>
      </c>
      <c r="B1140" s="148"/>
      <c r="C1140" s="152">
        <v>0</v>
      </c>
      <c r="D1140" s="152">
        <v>0</v>
      </c>
      <c r="E1140" s="152">
        <v>0</v>
      </c>
      <c r="F1140" s="153">
        <v>0</v>
      </c>
      <c r="G1140" s="153">
        <v>0</v>
      </c>
      <c r="H1140" s="154">
        <v>0</v>
      </c>
    </row>
    <row r="1141" spans="1:8" ht="18" hidden="1" customHeight="1" outlineLevel="1">
      <c r="A1141" s="3" t="s">
        <v>274</v>
      </c>
      <c r="B1141" s="148"/>
      <c r="C1141" s="152">
        <v>0</v>
      </c>
      <c r="D1141" s="152">
        <v>0</v>
      </c>
      <c r="E1141" s="152">
        <v>0</v>
      </c>
      <c r="F1141" s="153">
        <v>0</v>
      </c>
      <c r="G1141" s="153">
        <v>0</v>
      </c>
      <c r="H1141" s="154">
        <v>0</v>
      </c>
    </row>
    <row r="1142" spans="1:8" ht="18" hidden="1" customHeight="1" outlineLevel="1">
      <c r="A1142" s="3" t="s">
        <v>275</v>
      </c>
      <c r="B1142" s="148"/>
      <c r="C1142" s="152">
        <v>0</v>
      </c>
      <c r="D1142" s="152">
        <v>0</v>
      </c>
      <c r="E1142" s="152">
        <v>0</v>
      </c>
      <c r="F1142" s="153">
        <v>0</v>
      </c>
      <c r="G1142" s="153">
        <v>0</v>
      </c>
      <c r="H1142" s="154">
        <v>0</v>
      </c>
    </row>
    <row r="1143" spans="1:8" ht="18" hidden="1" customHeight="1" outlineLevel="1">
      <c r="A1143" s="3" t="s">
        <v>205</v>
      </c>
      <c r="B1143" s="148"/>
      <c r="C1143" s="152">
        <v>0</v>
      </c>
      <c r="D1143" s="152">
        <v>0</v>
      </c>
      <c r="E1143" s="152">
        <v>0</v>
      </c>
      <c r="F1143" s="153">
        <v>0</v>
      </c>
      <c r="G1143" s="153">
        <v>0</v>
      </c>
      <c r="H1143" s="154">
        <v>0</v>
      </c>
    </row>
    <row r="1144" spans="1:8" ht="18" hidden="1" customHeight="1" outlineLevel="1">
      <c r="A1144" s="3" t="s">
        <v>206</v>
      </c>
      <c r="B1144" s="148"/>
      <c r="C1144" s="152">
        <v>0</v>
      </c>
      <c r="D1144" s="152">
        <v>0</v>
      </c>
      <c r="E1144" s="152">
        <v>0</v>
      </c>
      <c r="F1144" s="153">
        <v>0</v>
      </c>
      <c r="G1144" s="153">
        <v>0</v>
      </c>
      <c r="H1144" s="154">
        <v>0</v>
      </c>
    </row>
    <row r="1145" spans="1:8" ht="18" hidden="1" customHeight="1" outlineLevel="1">
      <c r="A1145" s="3" t="s">
        <v>268</v>
      </c>
      <c r="B1145" s="148"/>
      <c r="C1145" s="152">
        <v>0</v>
      </c>
      <c r="D1145" s="152">
        <v>0</v>
      </c>
      <c r="E1145" s="152">
        <v>0</v>
      </c>
      <c r="F1145" s="153">
        <v>0</v>
      </c>
      <c r="G1145" s="153">
        <v>0</v>
      </c>
      <c r="H1145" s="154">
        <v>0</v>
      </c>
    </row>
    <row r="1146" spans="1:8" ht="18" hidden="1" customHeight="1" outlineLevel="1">
      <c r="A1146" s="3" t="s">
        <v>207</v>
      </c>
      <c r="B1146" s="148"/>
      <c r="C1146" s="152">
        <v>0</v>
      </c>
      <c r="D1146" s="152">
        <v>0</v>
      </c>
      <c r="E1146" s="152">
        <v>0</v>
      </c>
      <c r="F1146" s="153">
        <v>0</v>
      </c>
      <c r="G1146" s="153">
        <v>0</v>
      </c>
      <c r="H1146" s="154">
        <v>0</v>
      </c>
    </row>
    <row r="1147" spans="1:8" ht="18" hidden="1" customHeight="1" outlineLevel="1">
      <c r="A1147" s="3" t="s">
        <v>270</v>
      </c>
      <c r="B1147" s="148"/>
      <c r="C1147" s="152">
        <v>0</v>
      </c>
      <c r="D1147" s="152">
        <v>0</v>
      </c>
      <c r="E1147" s="152">
        <v>0</v>
      </c>
      <c r="F1147" s="153">
        <v>0</v>
      </c>
      <c r="G1147" s="153">
        <v>0</v>
      </c>
      <c r="H1147" s="154">
        <v>0</v>
      </c>
    </row>
    <row r="1148" spans="1:8" ht="18" hidden="1" customHeight="1" outlineLevel="1">
      <c r="A1148" s="3" t="s">
        <v>208</v>
      </c>
      <c r="B1148" s="148"/>
      <c r="C1148" s="152">
        <v>0</v>
      </c>
      <c r="D1148" s="152">
        <v>0</v>
      </c>
      <c r="E1148" s="152">
        <v>0</v>
      </c>
      <c r="F1148" s="153">
        <v>0</v>
      </c>
      <c r="G1148" s="153">
        <v>0</v>
      </c>
      <c r="H1148" s="154">
        <v>0</v>
      </c>
    </row>
    <row r="1149" spans="1:8" ht="3" hidden="1" customHeight="1" outlineLevel="1">
      <c r="A1149" s="3" t="s">
        <v>209</v>
      </c>
      <c r="B1149" s="148"/>
      <c r="C1149" s="152">
        <v>0</v>
      </c>
      <c r="D1149" s="152">
        <v>0</v>
      </c>
      <c r="E1149" s="152">
        <v>0</v>
      </c>
      <c r="F1149" s="153">
        <v>0</v>
      </c>
      <c r="G1149" s="153">
        <v>0</v>
      </c>
      <c r="H1149" s="154">
        <v>0</v>
      </c>
    </row>
    <row r="1150" spans="1:8" ht="18" hidden="1" customHeight="1" outlineLevel="1">
      <c r="A1150" s="3" t="s">
        <v>454</v>
      </c>
      <c r="B1150" s="148"/>
      <c r="C1150" s="152">
        <v>0</v>
      </c>
      <c r="D1150" s="152">
        <v>0</v>
      </c>
      <c r="E1150" s="152">
        <v>0</v>
      </c>
      <c r="F1150" s="153">
        <v>0</v>
      </c>
      <c r="G1150" s="153">
        <v>0</v>
      </c>
      <c r="H1150" s="154">
        <v>0</v>
      </c>
    </row>
    <row r="1151" spans="1:8" ht="18" hidden="1" customHeight="1" outlineLevel="1">
      <c r="A1151" s="3" t="s">
        <v>211</v>
      </c>
      <c r="B1151" s="148"/>
      <c r="C1151" s="152">
        <v>0</v>
      </c>
      <c r="D1151" s="152">
        <v>0</v>
      </c>
      <c r="E1151" s="152">
        <v>0</v>
      </c>
      <c r="F1151" s="153">
        <v>0</v>
      </c>
      <c r="G1151" s="153">
        <v>0</v>
      </c>
      <c r="H1151" s="154">
        <v>0</v>
      </c>
    </row>
    <row r="1152" spans="1:8" ht="18" hidden="1" customHeight="1" outlineLevel="1">
      <c r="A1152" s="3" t="s">
        <v>212</v>
      </c>
      <c r="B1152" s="148"/>
      <c r="C1152" s="152">
        <v>0</v>
      </c>
      <c r="D1152" s="152">
        <v>0</v>
      </c>
      <c r="E1152" s="152">
        <v>0</v>
      </c>
      <c r="F1152" s="153">
        <v>0</v>
      </c>
      <c r="G1152" s="153">
        <v>0</v>
      </c>
      <c r="H1152" s="154">
        <v>0</v>
      </c>
    </row>
    <row r="1153" spans="1:8" ht="18" hidden="1" customHeight="1" outlineLevel="1">
      <c r="A1153" s="3" t="s">
        <v>213</v>
      </c>
      <c r="B1153" s="148"/>
      <c r="C1153" s="152">
        <v>0</v>
      </c>
      <c r="D1153" s="152">
        <v>0</v>
      </c>
      <c r="E1153" s="152">
        <v>0</v>
      </c>
      <c r="F1153" s="153">
        <v>0</v>
      </c>
      <c r="G1153" s="153">
        <v>0</v>
      </c>
      <c r="H1153" s="154">
        <v>0</v>
      </c>
    </row>
    <row r="1154" spans="1:8" ht="18" hidden="1" customHeight="1" outlineLevel="1">
      <c r="A1154" s="3" t="s">
        <v>214</v>
      </c>
      <c r="B1154" s="148"/>
      <c r="C1154" s="152">
        <v>0</v>
      </c>
      <c r="D1154" s="152">
        <v>0</v>
      </c>
      <c r="E1154" s="152">
        <v>0</v>
      </c>
      <c r="F1154" s="153">
        <v>0</v>
      </c>
      <c r="G1154" s="153">
        <v>0</v>
      </c>
      <c r="H1154" s="154">
        <v>0</v>
      </c>
    </row>
    <row r="1155" spans="1:8" ht="18" hidden="1" customHeight="1" outlineLevel="1">
      <c r="A1155" s="3" t="s">
        <v>269</v>
      </c>
      <c r="B1155" s="148"/>
      <c r="C1155" s="152">
        <v>0</v>
      </c>
      <c r="D1155" s="152">
        <v>0</v>
      </c>
      <c r="E1155" s="152">
        <v>0</v>
      </c>
      <c r="F1155" s="153">
        <v>0</v>
      </c>
      <c r="G1155" s="153">
        <v>0</v>
      </c>
      <c r="H1155" s="154">
        <v>0</v>
      </c>
    </row>
    <row r="1156" spans="1:8" ht="18" hidden="1" customHeight="1" outlineLevel="1">
      <c r="A1156" s="3" t="s">
        <v>455</v>
      </c>
      <c r="B1156" s="148"/>
      <c r="C1156" s="152">
        <v>0</v>
      </c>
      <c r="D1156" s="152">
        <v>0</v>
      </c>
      <c r="E1156" s="152">
        <v>0</v>
      </c>
      <c r="F1156" s="153">
        <v>0</v>
      </c>
      <c r="G1156" s="153">
        <v>0</v>
      </c>
      <c r="H1156" s="154">
        <v>0</v>
      </c>
    </row>
    <row r="1157" spans="1:8" ht="18" hidden="1" customHeight="1" outlineLevel="1">
      <c r="A1157" s="3" t="s">
        <v>217</v>
      </c>
      <c r="B1157" s="148"/>
      <c r="C1157" s="152">
        <v>0</v>
      </c>
      <c r="D1157" s="152">
        <v>0</v>
      </c>
      <c r="E1157" s="152">
        <v>0</v>
      </c>
      <c r="F1157" s="153">
        <v>0</v>
      </c>
      <c r="G1157" s="153">
        <v>0</v>
      </c>
      <c r="H1157" s="154">
        <v>0</v>
      </c>
    </row>
    <row r="1158" spans="1:8" ht="18" hidden="1" customHeight="1" outlineLevel="1">
      <c r="A1158" s="3" t="s">
        <v>218</v>
      </c>
      <c r="B1158" s="148"/>
      <c r="C1158" s="152">
        <v>0</v>
      </c>
      <c r="D1158" s="152">
        <v>0</v>
      </c>
      <c r="E1158" s="152">
        <v>0</v>
      </c>
      <c r="F1158" s="153">
        <v>0</v>
      </c>
      <c r="G1158" s="153">
        <v>0</v>
      </c>
      <c r="H1158" s="154">
        <v>0</v>
      </c>
    </row>
    <row r="1159" spans="1:8" ht="18" hidden="1" customHeight="1" outlineLevel="1">
      <c r="A1159" s="3" t="s">
        <v>219</v>
      </c>
      <c r="B1159" s="148"/>
      <c r="C1159" s="152">
        <v>0</v>
      </c>
      <c r="D1159" s="152">
        <v>0</v>
      </c>
      <c r="E1159" s="152">
        <v>0</v>
      </c>
      <c r="F1159" s="153">
        <v>0</v>
      </c>
      <c r="G1159" s="153">
        <v>0</v>
      </c>
      <c r="H1159" s="154">
        <v>0</v>
      </c>
    </row>
    <row r="1160" spans="1:8" ht="18" hidden="1" customHeight="1" outlineLevel="1">
      <c r="A1160" s="3" t="s">
        <v>220</v>
      </c>
      <c r="B1160" s="148"/>
      <c r="C1160" s="149">
        <v>0</v>
      </c>
      <c r="D1160" s="149">
        <v>0</v>
      </c>
      <c r="E1160" s="149">
        <v>0</v>
      </c>
      <c r="F1160" s="150">
        <v>0</v>
      </c>
      <c r="G1160" s="150">
        <v>0</v>
      </c>
      <c r="H1160" s="151">
        <v>0</v>
      </c>
    </row>
    <row r="1161" spans="1:8" ht="18" customHeight="1" collapsed="1">
      <c r="A1161" s="3"/>
      <c r="B1161" s="148" t="s">
        <v>394</v>
      </c>
      <c r="C1161" s="152">
        <f t="shared" ref="C1161:H1161" si="45">SUM(C1137:C1160)</f>
        <v>0</v>
      </c>
      <c r="D1161" s="152">
        <f t="shared" si="45"/>
        <v>0</v>
      </c>
      <c r="E1161" s="152">
        <f t="shared" si="45"/>
        <v>0</v>
      </c>
      <c r="F1161" s="153">
        <f t="shared" si="45"/>
        <v>0</v>
      </c>
      <c r="G1161" s="153">
        <f t="shared" si="45"/>
        <v>0</v>
      </c>
      <c r="H1161" s="154">
        <f t="shared" si="45"/>
        <v>0</v>
      </c>
    </row>
    <row r="1162" spans="1:8" ht="18" hidden="1" customHeight="1" outlineLevel="1">
      <c r="A1162" s="3" t="s">
        <v>280</v>
      </c>
      <c r="B1162" s="148"/>
      <c r="C1162" s="149">
        <v>0</v>
      </c>
      <c r="D1162" s="149">
        <v>0</v>
      </c>
      <c r="E1162" s="149">
        <v>0</v>
      </c>
      <c r="F1162" s="150">
        <v>0</v>
      </c>
      <c r="G1162" s="150">
        <v>0</v>
      </c>
      <c r="H1162" s="151">
        <v>0</v>
      </c>
    </row>
    <row r="1163" spans="1:8" ht="18" hidden="1" customHeight="1" outlineLevel="1">
      <c r="A1163" s="3" t="s">
        <v>203</v>
      </c>
      <c r="B1163" s="148"/>
      <c r="C1163" s="149">
        <v>0</v>
      </c>
      <c r="D1163" s="149">
        <v>0</v>
      </c>
      <c r="E1163" s="149">
        <v>0</v>
      </c>
      <c r="F1163" s="150">
        <v>0</v>
      </c>
      <c r="G1163" s="150">
        <v>0</v>
      </c>
      <c r="H1163" s="151">
        <v>0</v>
      </c>
    </row>
    <row r="1164" spans="1:8" ht="18" hidden="1" customHeight="1" outlineLevel="1">
      <c r="A1164" s="3" t="s">
        <v>204</v>
      </c>
      <c r="B1164" s="148"/>
      <c r="C1164" s="149">
        <v>3</v>
      </c>
      <c r="D1164" s="149">
        <v>3</v>
      </c>
      <c r="E1164" s="149">
        <v>0</v>
      </c>
      <c r="F1164" s="150">
        <v>1000</v>
      </c>
      <c r="G1164" s="150">
        <v>28723.82</v>
      </c>
      <c r="H1164" s="151">
        <v>0</v>
      </c>
    </row>
    <row r="1165" spans="1:8" ht="18" hidden="1" customHeight="1" outlineLevel="1">
      <c r="A1165" s="3" t="s">
        <v>267</v>
      </c>
      <c r="B1165" s="148"/>
      <c r="C1165" s="149">
        <v>0</v>
      </c>
      <c r="D1165" s="149">
        <v>0</v>
      </c>
      <c r="E1165" s="149">
        <v>0</v>
      </c>
      <c r="F1165" s="150">
        <v>0</v>
      </c>
      <c r="G1165" s="150">
        <v>0</v>
      </c>
      <c r="H1165" s="151">
        <v>0</v>
      </c>
    </row>
    <row r="1166" spans="1:8" ht="18" hidden="1" customHeight="1" outlineLevel="1">
      <c r="A1166" s="3" t="s">
        <v>274</v>
      </c>
      <c r="B1166" s="148"/>
      <c r="C1166" s="149">
        <v>0</v>
      </c>
      <c r="D1166" s="149">
        <v>0</v>
      </c>
      <c r="E1166" s="149">
        <v>0</v>
      </c>
      <c r="F1166" s="150">
        <v>0</v>
      </c>
      <c r="G1166" s="150">
        <v>0</v>
      </c>
      <c r="H1166" s="151">
        <v>0</v>
      </c>
    </row>
    <row r="1167" spans="1:8" ht="18" hidden="1" customHeight="1" outlineLevel="1">
      <c r="A1167" s="3" t="s">
        <v>275</v>
      </c>
      <c r="B1167" s="148"/>
      <c r="C1167" s="149">
        <v>0</v>
      </c>
      <c r="D1167" s="149">
        <v>0</v>
      </c>
      <c r="E1167" s="149">
        <v>0</v>
      </c>
      <c r="F1167" s="150">
        <v>0</v>
      </c>
      <c r="G1167" s="150">
        <v>0</v>
      </c>
      <c r="H1167" s="151">
        <v>0</v>
      </c>
    </row>
    <row r="1168" spans="1:8" ht="18" hidden="1" customHeight="1" outlineLevel="1">
      <c r="A1168" s="3" t="s">
        <v>205</v>
      </c>
      <c r="B1168" s="148"/>
      <c r="C1168" s="149">
        <v>0</v>
      </c>
      <c r="D1168" s="149">
        <v>0</v>
      </c>
      <c r="E1168" s="149">
        <v>0</v>
      </c>
      <c r="F1168" s="150">
        <v>0</v>
      </c>
      <c r="G1168" s="150">
        <v>0</v>
      </c>
      <c r="H1168" s="151">
        <v>0</v>
      </c>
    </row>
    <row r="1169" spans="1:8" ht="18" hidden="1" customHeight="1" outlineLevel="1">
      <c r="A1169" s="3" t="s">
        <v>206</v>
      </c>
      <c r="B1169" s="148"/>
      <c r="C1169" s="149">
        <v>0</v>
      </c>
      <c r="D1169" s="149">
        <v>0</v>
      </c>
      <c r="E1169" s="149">
        <v>0</v>
      </c>
      <c r="F1169" s="150">
        <v>0</v>
      </c>
      <c r="G1169" s="150">
        <v>0</v>
      </c>
      <c r="H1169" s="151">
        <v>0</v>
      </c>
    </row>
    <row r="1170" spans="1:8" ht="18" hidden="1" customHeight="1" outlineLevel="1">
      <c r="A1170" s="3" t="s">
        <v>268</v>
      </c>
      <c r="B1170" s="148"/>
      <c r="C1170" s="149">
        <v>0</v>
      </c>
      <c r="D1170" s="149">
        <v>0</v>
      </c>
      <c r="E1170" s="149">
        <v>0</v>
      </c>
      <c r="F1170" s="150">
        <v>0</v>
      </c>
      <c r="G1170" s="150">
        <v>0</v>
      </c>
      <c r="H1170" s="151">
        <v>0</v>
      </c>
    </row>
    <row r="1171" spans="1:8" ht="18" hidden="1" customHeight="1" outlineLevel="1">
      <c r="A1171" s="3" t="s">
        <v>207</v>
      </c>
      <c r="B1171" s="148"/>
      <c r="C1171" s="149">
        <v>0</v>
      </c>
      <c r="D1171" s="149">
        <v>1</v>
      </c>
      <c r="E1171" s="149">
        <v>0</v>
      </c>
      <c r="F1171" s="150">
        <v>0</v>
      </c>
      <c r="G1171" s="150">
        <v>-1501</v>
      </c>
      <c r="H1171" s="151">
        <v>0</v>
      </c>
    </row>
    <row r="1172" spans="1:8" ht="18" hidden="1" customHeight="1" outlineLevel="1">
      <c r="A1172" s="3" t="s">
        <v>270</v>
      </c>
      <c r="B1172" s="148"/>
      <c r="C1172" s="149">
        <v>0</v>
      </c>
      <c r="D1172" s="149">
        <v>0</v>
      </c>
      <c r="E1172" s="149">
        <v>0</v>
      </c>
      <c r="F1172" s="150">
        <v>0</v>
      </c>
      <c r="G1172" s="150">
        <v>0</v>
      </c>
      <c r="H1172" s="151">
        <v>0</v>
      </c>
    </row>
    <row r="1173" spans="1:8" ht="18" hidden="1" customHeight="1" outlineLevel="1">
      <c r="A1173" s="3" t="s">
        <v>208</v>
      </c>
      <c r="B1173" s="148"/>
      <c r="C1173" s="149">
        <v>0</v>
      </c>
      <c r="D1173" s="149">
        <v>0</v>
      </c>
      <c r="E1173" s="149">
        <v>0</v>
      </c>
      <c r="F1173" s="150">
        <v>0</v>
      </c>
      <c r="G1173" s="150">
        <v>0</v>
      </c>
      <c r="H1173" s="151">
        <v>0</v>
      </c>
    </row>
    <row r="1174" spans="1:8" ht="18" hidden="1" customHeight="1" outlineLevel="1">
      <c r="A1174" s="3" t="s">
        <v>209</v>
      </c>
      <c r="B1174" s="148"/>
      <c r="C1174" s="149">
        <v>0</v>
      </c>
      <c r="D1174" s="149">
        <v>0</v>
      </c>
      <c r="E1174" s="149">
        <v>0</v>
      </c>
      <c r="F1174" s="150">
        <v>0</v>
      </c>
      <c r="G1174" s="150">
        <v>0</v>
      </c>
      <c r="H1174" s="151">
        <v>0</v>
      </c>
    </row>
    <row r="1175" spans="1:8" ht="18" hidden="1" customHeight="1" outlineLevel="1">
      <c r="A1175" s="3" t="s">
        <v>454</v>
      </c>
      <c r="B1175" s="148"/>
      <c r="C1175" s="149">
        <v>0</v>
      </c>
      <c r="D1175" s="149">
        <v>0</v>
      </c>
      <c r="E1175" s="149">
        <v>0</v>
      </c>
      <c r="F1175" s="150">
        <v>0</v>
      </c>
      <c r="G1175" s="150">
        <v>0</v>
      </c>
      <c r="H1175" s="151">
        <v>0</v>
      </c>
    </row>
    <row r="1176" spans="1:8" ht="18" hidden="1" customHeight="1" outlineLevel="1">
      <c r="A1176" s="3" t="s">
        <v>211</v>
      </c>
      <c r="B1176" s="148"/>
      <c r="C1176" s="149">
        <v>0</v>
      </c>
      <c r="D1176" s="149">
        <v>0</v>
      </c>
      <c r="E1176" s="149">
        <v>0</v>
      </c>
      <c r="F1176" s="150">
        <v>0</v>
      </c>
      <c r="G1176" s="150">
        <v>0</v>
      </c>
      <c r="H1176" s="151">
        <v>0</v>
      </c>
    </row>
    <row r="1177" spans="1:8" ht="18" hidden="1" customHeight="1" outlineLevel="1">
      <c r="A1177" s="3" t="s">
        <v>212</v>
      </c>
      <c r="B1177" s="148"/>
      <c r="C1177" s="149">
        <v>0</v>
      </c>
      <c r="D1177" s="149">
        <v>0</v>
      </c>
      <c r="E1177" s="149">
        <v>0</v>
      </c>
      <c r="F1177" s="150">
        <v>0</v>
      </c>
      <c r="G1177" s="150">
        <v>0</v>
      </c>
      <c r="H1177" s="151">
        <v>0</v>
      </c>
    </row>
    <row r="1178" spans="1:8" ht="18" hidden="1" customHeight="1" outlineLevel="1">
      <c r="A1178" s="3" t="s">
        <v>213</v>
      </c>
      <c r="B1178" s="148"/>
      <c r="C1178" s="149">
        <v>0</v>
      </c>
      <c r="D1178" s="149">
        <v>0</v>
      </c>
      <c r="E1178" s="149">
        <v>0</v>
      </c>
      <c r="F1178" s="150">
        <v>0</v>
      </c>
      <c r="G1178" s="150">
        <v>0</v>
      </c>
      <c r="H1178" s="151">
        <v>0</v>
      </c>
    </row>
    <row r="1179" spans="1:8" ht="18" hidden="1" customHeight="1" outlineLevel="1">
      <c r="A1179" s="3" t="s">
        <v>214</v>
      </c>
      <c r="B1179" s="148"/>
      <c r="C1179" s="149">
        <v>0</v>
      </c>
      <c r="D1179" s="149">
        <v>0</v>
      </c>
      <c r="E1179" s="149">
        <v>0</v>
      </c>
      <c r="F1179" s="150">
        <v>0</v>
      </c>
      <c r="G1179" s="150">
        <v>0</v>
      </c>
      <c r="H1179" s="151">
        <v>0</v>
      </c>
    </row>
    <row r="1180" spans="1:8" ht="18" hidden="1" customHeight="1" outlineLevel="1">
      <c r="A1180" s="3" t="s">
        <v>269</v>
      </c>
      <c r="B1180" s="148"/>
      <c r="C1180" s="149">
        <v>0</v>
      </c>
      <c r="D1180" s="149">
        <v>0</v>
      </c>
      <c r="E1180" s="149">
        <v>0</v>
      </c>
      <c r="F1180" s="150">
        <v>0</v>
      </c>
      <c r="G1180" s="150">
        <v>0</v>
      </c>
      <c r="H1180" s="151">
        <v>0</v>
      </c>
    </row>
    <row r="1181" spans="1:8" ht="18" hidden="1" customHeight="1" outlineLevel="1">
      <c r="A1181" s="3" t="s">
        <v>455</v>
      </c>
      <c r="B1181" s="148"/>
      <c r="C1181" s="149">
        <v>0</v>
      </c>
      <c r="D1181" s="149">
        <v>0</v>
      </c>
      <c r="E1181" s="149">
        <v>0</v>
      </c>
      <c r="F1181" s="150">
        <v>0</v>
      </c>
      <c r="G1181" s="150">
        <v>0</v>
      </c>
      <c r="H1181" s="151">
        <v>0</v>
      </c>
    </row>
    <row r="1182" spans="1:8" ht="18" hidden="1" customHeight="1" outlineLevel="1">
      <c r="A1182" s="3" t="s">
        <v>217</v>
      </c>
      <c r="B1182" s="148"/>
      <c r="C1182" s="149">
        <v>0</v>
      </c>
      <c r="D1182" s="149">
        <v>0</v>
      </c>
      <c r="E1182" s="149">
        <v>0</v>
      </c>
      <c r="F1182" s="150">
        <v>0</v>
      </c>
      <c r="G1182" s="150">
        <v>0</v>
      </c>
      <c r="H1182" s="151">
        <v>0</v>
      </c>
    </row>
    <row r="1183" spans="1:8" ht="18" hidden="1" customHeight="1" outlineLevel="1">
      <c r="A1183" s="3" t="s">
        <v>218</v>
      </c>
      <c r="B1183" s="148"/>
      <c r="C1183" s="149">
        <v>0</v>
      </c>
      <c r="D1183" s="149">
        <v>0</v>
      </c>
      <c r="E1183" s="149">
        <v>0</v>
      </c>
      <c r="F1183" s="150">
        <v>0</v>
      </c>
      <c r="G1183" s="150">
        <v>0</v>
      </c>
      <c r="H1183" s="151">
        <v>0</v>
      </c>
    </row>
    <row r="1184" spans="1:8" ht="18" hidden="1" customHeight="1" outlineLevel="1">
      <c r="A1184" s="3" t="s">
        <v>219</v>
      </c>
      <c r="B1184" s="148"/>
      <c r="C1184" s="149">
        <v>0</v>
      </c>
      <c r="D1184" s="149">
        <v>0</v>
      </c>
      <c r="E1184" s="149">
        <v>0</v>
      </c>
      <c r="F1184" s="150">
        <v>0</v>
      </c>
      <c r="G1184" s="150">
        <v>0</v>
      </c>
      <c r="H1184" s="151">
        <v>0</v>
      </c>
    </row>
    <row r="1185" spans="1:8" ht="18" hidden="1" customHeight="1" outlineLevel="1">
      <c r="A1185" s="3" t="s">
        <v>220</v>
      </c>
      <c r="B1185" s="148"/>
      <c r="C1185" s="149">
        <v>0</v>
      </c>
      <c r="D1185" s="149">
        <v>0</v>
      </c>
      <c r="E1185" s="149">
        <v>0</v>
      </c>
      <c r="F1185" s="150">
        <v>0</v>
      </c>
      <c r="G1185" s="150">
        <v>0</v>
      </c>
      <c r="H1185" s="151">
        <v>0</v>
      </c>
    </row>
    <row r="1186" spans="1:8" ht="18" customHeight="1" collapsed="1">
      <c r="A1186" s="3"/>
      <c r="B1186" s="148" t="s">
        <v>395</v>
      </c>
      <c r="C1186" s="152">
        <f t="shared" ref="C1186:H1186" si="46">SUM(C1162:C1185)</f>
        <v>3</v>
      </c>
      <c r="D1186" s="152">
        <f t="shared" si="46"/>
        <v>4</v>
      </c>
      <c r="E1186" s="152">
        <f t="shared" si="46"/>
        <v>0</v>
      </c>
      <c r="F1186" s="153">
        <f t="shared" si="46"/>
        <v>1000</v>
      </c>
      <c r="G1186" s="153">
        <f t="shared" si="46"/>
        <v>27222.82</v>
      </c>
      <c r="H1186" s="154">
        <f t="shared" si="46"/>
        <v>0</v>
      </c>
    </row>
    <row r="1187" spans="1:8" ht="18" hidden="1" customHeight="1" outlineLevel="1">
      <c r="A1187" s="3" t="s">
        <v>280</v>
      </c>
      <c r="B1187" s="148"/>
      <c r="C1187" s="149">
        <v>0</v>
      </c>
      <c r="D1187" s="149">
        <v>0</v>
      </c>
      <c r="E1187" s="149">
        <v>0</v>
      </c>
      <c r="F1187" s="150">
        <v>0</v>
      </c>
      <c r="G1187" s="150">
        <v>0</v>
      </c>
      <c r="H1187" s="151">
        <v>0</v>
      </c>
    </row>
    <row r="1188" spans="1:8" ht="18" hidden="1" customHeight="1" outlineLevel="1">
      <c r="A1188" s="3" t="s">
        <v>203</v>
      </c>
      <c r="B1188" s="148"/>
      <c r="C1188" s="149">
        <v>3</v>
      </c>
      <c r="D1188" s="149">
        <v>8</v>
      </c>
      <c r="E1188" s="149">
        <v>0</v>
      </c>
      <c r="F1188" s="150">
        <v>109400</v>
      </c>
      <c r="G1188" s="150">
        <v>159579.06</v>
      </c>
      <c r="H1188" s="151">
        <v>0</v>
      </c>
    </row>
    <row r="1189" spans="1:8" ht="18" hidden="1" customHeight="1" outlineLevel="1">
      <c r="A1189" s="3" t="s">
        <v>204</v>
      </c>
      <c r="B1189" s="148"/>
      <c r="C1189" s="149">
        <v>0</v>
      </c>
      <c r="D1189" s="149">
        <v>0</v>
      </c>
      <c r="E1189" s="149">
        <v>0</v>
      </c>
      <c r="F1189" s="150">
        <v>0</v>
      </c>
      <c r="G1189" s="150">
        <v>0</v>
      </c>
      <c r="H1189" s="151">
        <v>0</v>
      </c>
    </row>
    <row r="1190" spans="1:8" ht="18" hidden="1" customHeight="1" outlineLevel="1">
      <c r="A1190" s="3" t="s">
        <v>267</v>
      </c>
      <c r="B1190" s="148"/>
      <c r="C1190" s="149">
        <v>0</v>
      </c>
      <c r="D1190" s="149">
        <v>0</v>
      </c>
      <c r="E1190" s="149">
        <v>0</v>
      </c>
      <c r="F1190" s="150">
        <v>0</v>
      </c>
      <c r="G1190" s="150">
        <v>0</v>
      </c>
      <c r="H1190" s="151">
        <v>0</v>
      </c>
    </row>
    <row r="1191" spans="1:8" ht="18" hidden="1" customHeight="1" outlineLevel="1">
      <c r="A1191" s="3" t="s">
        <v>274</v>
      </c>
      <c r="B1191" s="148"/>
      <c r="C1191" s="149">
        <v>0</v>
      </c>
      <c r="D1191" s="149">
        <v>0</v>
      </c>
      <c r="E1191" s="149">
        <v>0</v>
      </c>
      <c r="F1191" s="150">
        <v>0</v>
      </c>
      <c r="G1191" s="150">
        <v>0</v>
      </c>
      <c r="H1191" s="151">
        <v>0</v>
      </c>
    </row>
    <row r="1192" spans="1:8" ht="18" hidden="1" customHeight="1" outlineLevel="1">
      <c r="A1192" s="3" t="s">
        <v>275</v>
      </c>
      <c r="B1192" s="148"/>
      <c r="C1192" s="149">
        <v>0</v>
      </c>
      <c r="D1192" s="149">
        <v>0</v>
      </c>
      <c r="E1192" s="149">
        <v>0</v>
      </c>
      <c r="F1192" s="150">
        <v>0</v>
      </c>
      <c r="G1192" s="150">
        <v>0</v>
      </c>
      <c r="H1192" s="151">
        <v>0</v>
      </c>
    </row>
    <row r="1193" spans="1:8" ht="18" hidden="1" customHeight="1" outlineLevel="1">
      <c r="A1193" s="3" t="s">
        <v>205</v>
      </c>
      <c r="B1193" s="148"/>
      <c r="C1193" s="149">
        <v>1</v>
      </c>
      <c r="D1193" s="149">
        <v>2</v>
      </c>
      <c r="E1193" s="149">
        <v>0</v>
      </c>
      <c r="F1193" s="150">
        <v>0</v>
      </c>
      <c r="G1193" s="150">
        <v>2624</v>
      </c>
      <c r="H1193" s="151">
        <v>0</v>
      </c>
    </row>
    <row r="1194" spans="1:8" ht="18" hidden="1" customHeight="1" outlineLevel="1">
      <c r="A1194" s="3" t="s">
        <v>206</v>
      </c>
      <c r="B1194" s="148"/>
      <c r="C1194" s="149">
        <v>0</v>
      </c>
      <c r="D1194" s="149">
        <v>0</v>
      </c>
      <c r="E1194" s="149">
        <v>0</v>
      </c>
      <c r="F1194" s="150">
        <v>0</v>
      </c>
      <c r="G1194" s="150">
        <v>-2255.1799999999998</v>
      </c>
      <c r="H1194" s="151">
        <v>0</v>
      </c>
    </row>
    <row r="1195" spans="1:8" ht="18" hidden="1" customHeight="1" outlineLevel="1">
      <c r="A1195" s="3" t="s">
        <v>268</v>
      </c>
      <c r="B1195" s="148"/>
      <c r="C1195" s="149">
        <v>0</v>
      </c>
      <c r="D1195" s="149">
        <v>0</v>
      </c>
      <c r="E1195" s="149">
        <v>0</v>
      </c>
      <c r="F1195" s="150">
        <v>0</v>
      </c>
      <c r="G1195" s="150">
        <v>0</v>
      </c>
      <c r="H1195" s="151">
        <v>0</v>
      </c>
    </row>
    <row r="1196" spans="1:8" ht="18" hidden="1" customHeight="1" outlineLevel="1">
      <c r="A1196" s="3" t="s">
        <v>207</v>
      </c>
      <c r="B1196" s="148"/>
      <c r="C1196" s="149">
        <v>5</v>
      </c>
      <c r="D1196" s="149">
        <v>5</v>
      </c>
      <c r="E1196" s="149">
        <v>0</v>
      </c>
      <c r="F1196" s="150">
        <v>23103</v>
      </c>
      <c r="G1196" s="150">
        <v>59067.199999999997</v>
      </c>
      <c r="H1196" s="151">
        <v>0</v>
      </c>
    </row>
    <row r="1197" spans="1:8" ht="18" hidden="1" customHeight="1" outlineLevel="1">
      <c r="A1197" s="3" t="s">
        <v>270</v>
      </c>
      <c r="B1197" s="148"/>
      <c r="C1197" s="149">
        <v>0</v>
      </c>
      <c r="D1197" s="149">
        <v>0</v>
      </c>
      <c r="E1197" s="149">
        <v>0</v>
      </c>
      <c r="F1197" s="150">
        <v>0</v>
      </c>
      <c r="G1197" s="150">
        <v>0</v>
      </c>
      <c r="H1197" s="151">
        <v>0</v>
      </c>
    </row>
    <row r="1198" spans="1:8" ht="18" hidden="1" customHeight="1" outlineLevel="1">
      <c r="A1198" s="3" t="s">
        <v>208</v>
      </c>
      <c r="B1198" s="148"/>
      <c r="C1198" s="149">
        <v>0</v>
      </c>
      <c r="D1198" s="149">
        <v>0</v>
      </c>
      <c r="E1198" s="149">
        <v>0</v>
      </c>
      <c r="F1198" s="150">
        <v>0</v>
      </c>
      <c r="G1198" s="150">
        <v>0</v>
      </c>
      <c r="H1198" s="151">
        <v>0</v>
      </c>
    </row>
    <row r="1199" spans="1:8" ht="18" hidden="1" customHeight="1" outlineLevel="1">
      <c r="A1199" s="3" t="s">
        <v>209</v>
      </c>
      <c r="B1199" s="148"/>
      <c r="C1199" s="149">
        <v>0</v>
      </c>
      <c r="D1199" s="149">
        <v>0</v>
      </c>
      <c r="E1199" s="149">
        <v>0</v>
      </c>
      <c r="F1199" s="150">
        <v>0</v>
      </c>
      <c r="G1199" s="150">
        <v>0</v>
      </c>
      <c r="H1199" s="151">
        <v>0</v>
      </c>
    </row>
    <row r="1200" spans="1:8" ht="18" hidden="1" customHeight="1" outlineLevel="1">
      <c r="A1200" s="3" t="s">
        <v>454</v>
      </c>
      <c r="B1200" s="148"/>
      <c r="C1200" s="149">
        <v>0</v>
      </c>
      <c r="D1200" s="149">
        <v>0</v>
      </c>
      <c r="E1200" s="149">
        <v>0</v>
      </c>
      <c r="F1200" s="150">
        <v>0</v>
      </c>
      <c r="G1200" s="150">
        <v>0</v>
      </c>
      <c r="H1200" s="151">
        <v>0</v>
      </c>
    </row>
    <row r="1201" spans="1:8" ht="18" hidden="1" customHeight="1" outlineLevel="1">
      <c r="A1201" s="3" t="s">
        <v>211</v>
      </c>
      <c r="B1201" s="148"/>
      <c r="C1201" s="149">
        <v>0</v>
      </c>
      <c r="D1201" s="149">
        <v>0</v>
      </c>
      <c r="E1201" s="149">
        <v>0</v>
      </c>
      <c r="F1201" s="150">
        <v>0</v>
      </c>
      <c r="G1201" s="150">
        <v>0</v>
      </c>
      <c r="H1201" s="151">
        <v>0</v>
      </c>
    </row>
    <row r="1202" spans="1:8" ht="18" hidden="1" customHeight="1" outlineLevel="1">
      <c r="A1202" s="3" t="s">
        <v>212</v>
      </c>
      <c r="B1202" s="148"/>
      <c r="C1202" s="149">
        <v>0</v>
      </c>
      <c r="D1202" s="149">
        <v>0</v>
      </c>
      <c r="E1202" s="149">
        <v>0</v>
      </c>
      <c r="F1202" s="150">
        <v>0</v>
      </c>
      <c r="G1202" s="150">
        <v>0</v>
      </c>
      <c r="H1202" s="151">
        <v>0</v>
      </c>
    </row>
    <row r="1203" spans="1:8" ht="18" hidden="1" customHeight="1" outlineLevel="1">
      <c r="A1203" s="3" t="s">
        <v>213</v>
      </c>
      <c r="B1203" s="148"/>
      <c r="C1203" s="149">
        <v>0</v>
      </c>
      <c r="D1203" s="149">
        <v>0</v>
      </c>
      <c r="E1203" s="149">
        <v>0</v>
      </c>
      <c r="F1203" s="150">
        <v>0</v>
      </c>
      <c r="G1203" s="150">
        <v>0</v>
      </c>
      <c r="H1203" s="151">
        <v>0</v>
      </c>
    </row>
    <row r="1204" spans="1:8" ht="18" hidden="1" customHeight="1" outlineLevel="1">
      <c r="A1204" s="3" t="s">
        <v>214</v>
      </c>
      <c r="B1204" s="148"/>
      <c r="C1204" s="149">
        <v>0</v>
      </c>
      <c r="D1204" s="149">
        <v>0</v>
      </c>
      <c r="E1204" s="149">
        <v>0</v>
      </c>
      <c r="F1204" s="150">
        <v>0</v>
      </c>
      <c r="G1204" s="150">
        <v>0</v>
      </c>
      <c r="H1204" s="151">
        <v>0</v>
      </c>
    </row>
    <row r="1205" spans="1:8" ht="18" hidden="1" customHeight="1" outlineLevel="1">
      <c r="A1205" s="3" t="s">
        <v>269</v>
      </c>
      <c r="B1205" s="148"/>
      <c r="C1205" s="149">
        <v>0</v>
      </c>
      <c r="D1205" s="149">
        <v>0</v>
      </c>
      <c r="E1205" s="149">
        <v>0</v>
      </c>
      <c r="F1205" s="150">
        <v>0</v>
      </c>
      <c r="G1205" s="150">
        <v>0</v>
      </c>
      <c r="H1205" s="151">
        <v>0</v>
      </c>
    </row>
    <row r="1206" spans="1:8" ht="18" hidden="1" customHeight="1" outlineLevel="1">
      <c r="A1206" s="3" t="s">
        <v>455</v>
      </c>
      <c r="B1206" s="148"/>
      <c r="C1206" s="149">
        <v>0</v>
      </c>
      <c r="D1206" s="149">
        <v>0</v>
      </c>
      <c r="E1206" s="149">
        <v>0</v>
      </c>
      <c r="F1206" s="150">
        <v>0</v>
      </c>
      <c r="G1206" s="150">
        <v>0</v>
      </c>
      <c r="H1206" s="151">
        <v>0</v>
      </c>
    </row>
    <row r="1207" spans="1:8" ht="18" hidden="1" customHeight="1" outlineLevel="1">
      <c r="A1207" s="3" t="s">
        <v>217</v>
      </c>
      <c r="B1207" s="148"/>
      <c r="C1207" s="149">
        <v>1</v>
      </c>
      <c r="D1207" s="149">
        <v>0</v>
      </c>
      <c r="E1207" s="149">
        <v>0</v>
      </c>
      <c r="F1207" s="150">
        <v>-69543</v>
      </c>
      <c r="G1207" s="150">
        <v>5964</v>
      </c>
      <c r="H1207" s="151">
        <v>6220</v>
      </c>
    </row>
    <row r="1208" spans="1:8" ht="18" hidden="1" customHeight="1" outlineLevel="1">
      <c r="A1208" s="3" t="s">
        <v>218</v>
      </c>
      <c r="B1208" s="148"/>
      <c r="C1208" s="149">
        <v>10</v>
      </c>
      <c r="D1208" s="149">
        <v>3</v>
      </c>
      <c r="E1208" s="149">
        <v>7</v>
      </c>
      <c r="F1208" s="150">
        <v>4500</v>
      </c>
      <c r="G1208" s="150">
        <v>10919.8</v>
      </c>
      <c r="H1208" s="151">
        <v>0</v>
      </c>
    </row>
    <row r="1209" spans="1:8" ht="18" hidden="1" customHeight="1" outlineLevel="1">
      <c r="A1209" s="3" t="s">
        <v>219</v>
      </c>
      <c r="B1209" s="148"/>
      <c r="C1209" s="149">
        <v>0</v>
      </c>
      <c r="D1209" s="149">
        <v>0</v>
      </c>
      <c r="E1209" s="149">
        <v>0</v>
      </c>
      <c r="F1209" s="150">
        <v>0</v>
      </c>
      <c r="G1209" s="150">
        <v>0</v>
      </c>
      <c r="H1209" s="151">
        <v>0</v>
      </c>
    </row>
    <row r="1210" spans="1:8" ht="18" hidden="1" customHeight="1" outlineLevel="1">
      <c r="A1210" s="3" t="s">
        <v>220</v>
      </c>
      <c r="B1210" s="148"/>
      <c r="C1210" s="149">
        <v>0</v>
      </c>
      <c r="D1210" s="149">
        <v>0</v>
      </c>
      <c r="E1210" s="149">
        <v>0</v>
      </c>
      <c r="F1210" s="150">
        <v>0</v>
      </c>
      <c r="G1210" s="150">
        <v>0</v>
      </c>
      <c r="H1210" s="151">
        <v>0</v>
      </c>
    </row>
    <row r="1211" spans="1:8" ht="18" customHeight="1" collapsed="1">
      <c r="A1211" s="3"/>
      <c r="B1211" s="148" t="s">
        <v>396</v>
      </c>
      <c r="C1211" s="152">
        <f t="shared" ref="C1211:H1211" si="47">SUM(C1187:C1210)</f>
        <v>20</v>
      </c>
      <c r="D1211" s="152">
        <f t="shared" si="47"/>
        <v>18</v>
      </c>
      <c r="E1211" s="152">
        <f t="shared" si="47"/>
        <v>7</v>
      </c>
      <c r="F1211" s="153">
        <f t="shared" si="47"/>
        <v>67460</v>
      </c>
      <c r="G1211" s="153">
        <f t="shared" si="47"/>
        <v>235898.88</v>
      </c>
      <c r="H1211" s="154">
        <f t="shared" si="47"/>
        <v>6220</v>
      </c>
    </row>
    <row r="1212" spans="1:8" ht="18" hidden="1" customHeight="1" outlineLevel="1">
      <c r="A1212" s="3" t="s">
        <v>280</v>
      </c>
      <c r="B1212" s="148"/>
      <c r="C1212" s="149">
        <v>0</v>
      </c>
      <c r="D1212" s="149">
        <v>0</v>
      </c>
      <c r="E1212" s="149">
        <v>0</v>
      </c>
      <c r="F1212" s="150">
        <v>0</v>
      </c>
      <c r="G1212" s="150">
        <v>0</v>
      </c>
      <c r="H1212" s="151">
        <v>0</v>
      </c>
    </row>
    <row r="1213" spans="1:8" ht="18" hidden="1" customHeight="1" outlineLevel="1">
      <c r="A1213" s="3" t="s">
        <v>203</v>
      </c>
      <c r="B1213" s="148"/>
      <c r="C1213" s="149">
        <v>0</v>
      </c>
      <c r="D1213" s="149">
        <v>0</v>
      </c>
      <c r="E1213" s="149">
        <v>0</v>
      </c>
      <c r="F1213" s="150">
        <v>0</v>
      </c>
      <c r="G1213" s="150">
        <v>0</v>
      </c>
      <c r="H1213" s="151">
        <v>0</v>
      </c>
    </row>
    <row r="1214" spans="1:8" ht="18" hidden="1" customHeight="1" outlineLevel="1">
      <c r="A1214" s="3" t="s">
        <v>204</v>
      </c>
      <c r="B1214" s="148"/>
      <c r="C1214" s="149">
        <v>2</v>
      </c>
      <c r="D1214" s="149">
        <v>2</v>
      </c>
      <c r="E1214" s="149">
        <v>0</v>
      </c>
      <c r="F1214" s="150">
        <v>0</v>
      </c>
      <c r="G1214" s="150">
        <v>901.6</v>
      </c>
      <c r="H1214" s="151">
        <v>0</v>
      </c>
    </row>
    <row r="1215" spans="1:8" ht="18" hidden="1" customHeight="1" outlineLevel="1">
      <c r="A1215" s="3" t="s">
        <v>267</v>
      </c>
      <c r="B1215" s="148"/>
      <c r="C1215" s="149">
        <v>0</v>
      </c>
      <c r="D1215" s="149">
        <v>0</v>
      </c>
      <c r="E1215" s="149">
        <v>0</v>
      </c>
      <c r="F1215" s="150">
        <v>0</v>
      </c>
      <c r="G1215" s="150">
        <v>0</v>
      </c>
      <c r="H1215" s="151">
        <v>0</v>
      </c>
    </row>
    <row r="1216" spans="1:8" ht="18" hidden="1" customHeight="1" outlineLevel="1">
      <c r="A1216" s="3" t="s">
        <v>274</v>
      </c>
      <c r="B1216" s="148"/>
      <c r="C1216" s="149">
        <v>0</v>
      </c>
      <c r="D1216" s="149">
        <v>0</v>
      </c>
      <c r="E1216" s="149">
        <v>0</v>
      </c>
      <c r="F1216" s="150">
        <v>0</v>
      </c>
      <c r="G1216" s="150">
        <v>0</v>
      </c>
      <c r="H1216" s="151">
        <v>0</v>
      </c>
    </row>
    <row r="1217" spans="1:8" ht="18" hidden="1" customHeight="1" outlineLevel="1">
      <c r="A1217" s="3" t="s">
        <v>275</v>
      </c>
      <c r="B1217" s="148"/>
      <c r="C1217" s="149">
        <v>0</v>
      </c>
      <c r="D1217" s="149">
        <v>0</v>
      </c>
      <c r="E1217" s="149">
        <v>0</v>
      </c>
      <c r="F1217" s="150">
        <v>0</v>
      </c>
      <c r="G1217" s="150">
        <v>0</v>
      </c>
      <c r="H1217" s="151">
        <v>0</v>
      </c>
    </row>
    <row r="1218" spans="1:8" ht="18" hidden="1" customHeight="1" outlineLevel="1">
      <c r="A1218" s="3" t="s">
        <v>205</v>
      </c>
      <c r="B1218" s="148"/>
      <c r="C1218" s="149">
        <v>0</v>
      </c>
      <c r="D1218" s="149">
        <v>1</v>
      </c>
      <c r="E1218" s="149">
        <v>0</v>
      </c>
      <c r="F1218" s="150">
        <v>0</v>
      </c>
      <c r="G1218" s="150">
        <v>7690</v>
      </c>
      <c r="H1218" s="151">
        <v>0</v>
      </c>
    </row>
    <row r="1219" spans="1:8" ht="18" hidden="1" customHeight="1" outlineLevel="1">
      <c r="A1219" s="3" t="s">
        <v>206</v>
      </c>
      <c r="B1219" s="148"/>
      <c r="C1219" s="149">
        <v>0</v>
      </c>
      <c r="D1219" s="149">
        <v>1</v>
      </c>
      <c r="E1219" s="149">
        <v>0</v>
      </c>
      <c r="F1219" s="150">
        <v>0</v>
      </c>
      <c r="G1219" s="150">
        <v>4287.55</v>
      </c>
      <c r="H1219" s="151">
        <v>0</v>
      </c>
    </row>
    <row r="1220" spans="1:8" ht="18" hidden="1" customHeight="1" outlineLevel="1">
      <c r="A1220" s="3" t="s">
        <v>268</v>
      </c>
      <c r="B1220" s="148"/>
      <c r="C1220" s="149">
        <v>0</v>
      </c>
      <c r="D1220" s="149">
        <v>0</v>
      </c>
      <c r="E1220" s="149">
        <v>0</v>
      </c>
      <c r="F1220" s="150">
        <v>0</v>
      </c>
      <c r="G1220" s="150">
        <v>0</v>
      </c>
      <c r="H1220" s="151">
        <v>0</v>
      </c>
    </row>
    <row r="1221" spans="1:8" ht="18" hidden="1" customHeight="1" outlineLevel="1">
      <c r="A1221" s="3" t="s">
        <v>207</v>
      </c>
      <c r="B1221" s="148"/>
      <c r="C1221" s="149">
        <v>3</v>
      </c>
      <c r="D1221" s="149">
        <v>5</v>
      </c>
      <c r="E1221" s="149">
        <v>0</v>
      </c>
      <c r="F1221" s="150">
        <v>13000</v>
      </c>
      <c r="G1221" s="150">
        <v>106005.84</v>
      </c>
      <c r="H1221" s="151">
        <v>0</v>
      </c>
    </row>
    <row r="1222" spans="1:8" ht="18" hidden="1" customHeight="1" outlineLevel="1">
      <c r="A1222" s="3" t="s">
        <v>270</v>
      </c>
      <c r="B1222" s="148"/>
      <c r="C1222" s="149">
        <v>0</v>
      </c>
      <c r="D1222" s="149">
        <v>0</v>
      </c>
      <c r="E1222" s="149">
        <v>0</v>
      </c>
      <c r="F1222" s="150">
        <v>0</v>
      </c>
      <c r="G1222" s="150">
        <v>0</v>
      </c>
      <c r="H1222" s="151">
        <v>0</v>
      </c>
    </row>
    <row r="1223" spans="1:8" ht="18" hidden="1" customHeight="1" outlineLevel="1">
      <c r="A1223" s="3" t="s">
        <v>208</v>
      </c>
      <c r="B1223" s="148"/>
      <c r="C1223" s="149">
        <v>0</v>
      </c>
      <c r="D1223" s="149">
        <v>0</v>
      </c>
      <c r="E1223" s="149">
        <v>0</v>
      </c>
      <c r="F1223" s="150">
        <v>0</v>
      </c>
      <c r="G1223" s="150">
        <v>0</v>
      </c>
      <c r="H1223" s="151">
        <v>0</v>
      </c>
    </row>
    <row r="1224" spans="1:8" ht="18" hidden="1" customHeight="1" outlineLevel="1">
      <c r="A1224" s="3" t="s">
        <v>209</v>
      </c>
      <c r="B1224" s="148"/>
      <c r="C1224" s="149">
        <v>1</v>
      </c>
      <c r="D1224" s="149">
        <v>0</v>
      </c>
      <c r="E1224" s="149">
        <v>0</v>
      </c>
      <c r="F1224" s="150">
        <v>0</v>
      </c>
      <c r="G1224" s="150">
        <v>0</v>
      </c>
      <c r="H1224" s="151">
        <v>0</v>
      </c>
    </row>
    <row r="1225" spans="1:8" ht="18" hidden="1" customHeight="1" outlineLevel="1">
      <c r="A1225" s="3" t="s">
        <v>454</v>
      </c>
      <c r="B1225" s="148"/>
      <c r="C1225" s="149">
        <v>0</v>
      </c>
      <c r="D1225" s="149">
        <v>0</v>
      </c>
      <c r="E1225" s="149">
        <v>0</v>
      </c>
      <c r="F1225" s="150">
        <v>0</v>
      </c>
      <c r="G1225" s="150">
        <v>0</v>
      </c>
      <c r="H1225" s="151">
        <v>0</v>
      </c>
    </row>
    <row r="1226" spans="1:8" ht="18" hidden="1" customHeight="1" outlineLevel="1">
      <c r="A1226" s="3" t="s">
        <v>211</v>
      </c>
      <c r="B1226" s="148"/>
      <c r="C1226" s="149">
        <v>0</v>
      </c>
      <c r="D1226" s="149">
        <v>0</v>
      </c>
      <c r="E1226" s="149">
        <v>0</v>
      </c>
      <c r="F1226" s="150">
        <v>0</v>
      </c>
      <c r="G1226" s="150">
        <v>0</v>
      </c>
      <c r="H1226" s="151">
        <v>0</v>
      </c>
    </row>
    <row r="1227" spans="1:8" ht="18" hidden="1" customHeight="1" outlineLevel="1">
      <c r="A1227" s="3" t="s">
        <v>212</v>
      </c>
      <c r="B1227" s="148"/>
      <c r="C1227" s="149">
        <v>0</v>
      </c>
      <c r="D1227" s="149">
        <v>0</v>
      </c>
      <c r="E1227" s="149">
        <v>0</v>
      </c>
      <c r="F1227" s="150">
        <v>0</v>
      </c>
      <c r="G1227" s="150">
        <v>0</v>
      </c>
      <c r="H1227" s="151">
        <v>0</v>
      </c>
    </row>
    <row r="1228" spans="1:8" ht="18" hidden="1" customHeight="1" outlineLevel="1">
      <c r="A1228" s="3" t="s">
        <v>213</v>
      </c>
      <c r="B1228" s="148"/>
      <c r="C1228" s="149">
        <v>0</v>
      </c>
      <c r="D1228" s="149">
        <v>0</v>
      </c>
      <c r="E1228" s="149">
        <v>0</v>
      </c>
      <c r="F1228" s="150">
        <v>0</v>
      </c>
      <c r="G1228" s="150">
        <v>0</v>
      </c>
      <c r="H1228" s="151">
        <v>0</v>
      </c>
    </row>
    <row r="1229" spans="1:8" ht="18" hidden="1" customHeight="1" outlineLevel="1">
      <c r="A1229" s="3" t="s">
        <v>214</v>
      </c>
      <c r="B1229" s="148"/>
      <c r="C1229" s="149">
        <v>0</v>
      </c>
      <c r="D1229" s="149">
        <v>0</v>
      </c>
      <c r="E1229" s="149">
        <v>0</v>
      </c>
      <c r="F1229" s="150">
        <v>0</v>
      </c>
      <c r="G1229" s="150">
        <v>0</v>
      </c>
      <c r="H1229" s="151">
        <v>0</v>
      </c>
    </row>
    <row r="1230" spans="1:8" ht="18" hidden="1" customHeight="1" outlineLevel="1">
      <c r="A1230" s="3" t="s">
        <v>269</v>
      </c>
      <c r="B1230" s="148"/>
      <c r="C1230" s="149">
        <v>0</v>
      </c>
      <c r="D1230" s="149">
        <v>0</v>
      </c>
      <c r="E1230" s="149">
        <v>0</v>
      </c>
      <c r="F1230" s="150">
        <v>0</v>
      </c>
      <c r="G1230" s="150">
        <v>0</v>
      </c>
      <c r="H1230" s="151">
        <v>0</v>
      </c>
    </row>
    <row r="1231" spans="1:8" ht="18" hidden="1" customHeight="1" outlineLevel="1">
      <c r="A1231" s="3" t="s">
        <v>455</v>
      </c>
      <c r="B1231" s="148"/>
      <c r="C1231" s="149">
        <v>0</v>
      </c>
      <c r="D1231" s="149">
        <v>0</v>
      </c>
      <c r="E1231" s="149">
        <v>0</v>
      </c>
      <c r="F1231" s="150">
        <v>0</v>
      </c>
      <c r="G1231" s="150">
        <v>0</v>
      </c>
      <c r="H1231" s="151">
        <v>0</v>
      </c>
    </row>
    <row r="1232" spans="1:8" ht="18" hidden="1" customHeight="1" outlineLevel="1">
      <c r="A1232" s="3" t="s">
        <v>217</v>
      </c>
      <c r="B1232" s="148"/>
      <c r="C1232" s="149">
        <v>0</v>
      </c>
      <c r="D1232" s="149">
        <v>0</v>
      </c>
      <c r="E1232" s="149">
        <v>0</v>
      </c>
      <c r="F1232" s="150">
        <v>0</v>
      </c>
      <c r="G1232" s="150">
        <v>0</v>
      </c>
      <c r="H1232" s="151">
        <v>0</v>
      </c>
    </row>
    <row r="1233" spans="1:8" ht="18" hidden="1" customHeight="1" outlineLevel="1">
      <c r="A1233" s="3" t="s">
        <v>218</v>
      </c>
      <c r="B1233" s="148"/>
      <c r="C1233" s="149">
        <v>0</v>
      </c>
      <c r="D1233" s="149">
        <v>0</v>
      </c>
      <c r="E1233" s="149">
        <v>0</v>
      </c>
      <c r="F1233" s="150">
        <v>0</v>
      </c>
      <c r="G1233" s="150">
        <v>0</v>
      </c>
      <c r="H1233" s="151">
        <v>0</v>
      </c>
    </row>
    <row r="1234" spans="1:8" ht="18" hidden="1" customHeight="1" outlineLevel="1">
      <c r="A1234" s="3" t="s">
        <v>219</v>
      </c>
      <c r="B1234" s="148"/>
      <c r="C1234" s="149">
        <v>0</v>
      </c>
      <c r="D1234" s="149">
        <v>0</v>
      </c>
      <c r="E1234" s="149">
        <v>0</v>
      </c>
      <c r="F1234" s="150">
        <v>0</v>
      </c>
      <c r="G1234" s="150">
        <v>0</v>
      </c>
      <c r="H1234" s="151">
        <v>0</v>
      </c>
    </row>
    <row r="1235" spans="1:8" ht="18" hidden="1" customHeight="1" outlineLevel="1">
      <c r="A1235" s="3" t="s">
        <v>220</v>
      </c>
      <c r="B1235" s="148"/>
      <c r="C1235" s="149">
        <v>0</v>
      </c>
      <c r="D1235" s="149">
        <v>0</v>
      </c>
      <c r="E1235" s="149">
        <v>0</v>
      </c>
      <c r="F1235" s="150">
        <v>0</v>
      </c>
      <c r="G1235" s="150">
        <v>0</v>
      </c>
      <c r="H1235" s="151">
        <v>0</v>
      </c>
    </row>
    <row r="1236" spans="1:8" ht="18" customHeight="1" collapsed="1">
      <c r="A1236" s="3"/>
      <c r="B1236" s="148" t="s">
        <v>397</v>
      </c>
      <c r="C1236" s="152">
        <f t="shared" ref="C1236:H1236" si="48">SUM(C1212:C1235)</f>
        <v>6</v>
      </c>
      <c r="D1236" s="152">
        <f t="shared" si="48"/>
        <v>9</v>
      </c>
      <c r="E1236" s="152">
        <f t="shared" si="48"/>
        <v>0</v>
      </c>
      <c r="F1236" s="153">
        <f t="shared" si="48"/>
        <v>13000</v>
      </c>
      <c r="G1236" s="153">
        <f t="shared" si="48"/>
        <v>118884.98999999999</v>
      </c>
      <c r="H1236" s="154">
        <f t="shared" si="48"/>
        <v>0</v>
      </c>
    </row>
    <row r="1237" spans="1:8" ht="18" hidden="1" customHeight="1" outlineLevel="1">
      <c r="A1237" s="3" t="s">
        <v>280</v>
      </c>
      <c r="B1237" s="148"/>
      <c r="C1237" s="149">
        <v>0</v>
      </c>
      <c r="D1237" s="149">
        <v>0</v>
      </c>
      <c r="E1237" s="149">
        <v>0</v>
      </c>
      <c r="F1237" s="150">
        <v>0</v>
      </c>
      <c r="G1237" s="150">
        <v>0</v>
      </c>
      <c r="H1237" s="151">
        <v>0</v>
      </c>
    </row>
    <row r="1238" spans="1:8" ht="18" hidden="1" customHeight="1" outlineLevel="1">
      <c r="A1238" s="3" t="s">
        <v>203</v>
      </c>
      <c r="B1238" s="148"/>
      <c r="C1238" s="149">
        <v>0</v>
      </c>
      <c r="D1238" s="149">
        <v>0</v>
      </c>
      <c r="E1238" s="149">
        <v>0</v>
      </c>
      <c r="F1238" s="150">
        <v>0</v>
      </c>
      <c r="G1238" s="150">
        <v>0</v>
      </c>
      <c r="H1238" s="151">
        <v>0</v>
      </c>
    </row>
    <row r="1239" spans="1:8" ht="18" hidden="1" customHeight="1" outlineLevel="1">
      <c r="A1239" s="3" t="s">
        <v>204</v>
      </c>
      <c r="B1239" s="148"/>
      <c r="C1239" s="149">
        <v>0</v>
      </c>
      <c r="D1239" s="149">
        <v>0</v>
      </c>
      <c r="E1239" s="149">
        <v>0</v>
      </c>
      <c r="F1239" s="150">
        <v>0</v>
      </c>
      <c r="G1239" s="150">
        <v>0</v>
      </c>
      <c r="H1239" s="151">
        <v>0</v>
      </c>
    </row>
    <row r="1240" spans="1:8" ht="18" hidden="1" customHeight="1" outlineLevel="1">
      <c r="A1240" s="3" t="s">
        <v>267</v>
      </c>
      <c r="B1240" s="148"/>
      <c r="C1240" s="149">
        <v>0</v>
      </c>
      <c r="D1240" s="149">
        <v>0</v>
      </c>
      <c r="E1240" s="149">
        <v>0</v>
      </c>
      <c r="F1240" s="150">
        <v>0</v>
      </c>
      <c r="G1240" s="150">
        <v>0</v>
      </c>
      <c r="H1240" s="151">
        <v>0</v>
      </c>
    </row>
    <row r="1241" spans="1:8" ht="18" hidden="1" customHeight="1" outlineLevel="1">
      <c r="A1241" s="3" t="s">
        <v>274</v>
      </c>
      <c r="B1241" s="148"/>
      <c r="C1241" s="149">
        <v>0</v>
      </c>
      <c r="D1241" s="149">
        <v>0</v>
      </c>
      <c r="E1241" s="149">
        <v>0</v>
      </c>
      <c r="F1241" s="150">
        <v>0</v>
      </c>
      <c r="G1241" s="150">
        <v>0</v>
      </c>
      <c r="H1241" s="151">
        <v>0</v>
      </c>
    </row>
    <row r="1242" spans="1:8" ht="18" hidden="1" customHeight="1" outlineLevel="1">
      <c r="A1242" s="3" t="s">
        <v>275</v>
      </c>
      <c r="B1242" s="148"/>
      <c r="C1242" s="149">
        <v>0</v>
      </c>
      <c r="D1242" s="149">
        <v>0</v>
      </c>
      <c r="E1242" s="149">
        <v>0</v>
      </c>
      <c r="F1242" s="150">
        <v>0</v>
      </c>
      <c r="G1242" s="150">
        <v>0</v>
      </c>
      <c r="H1242" s="151">
        <v>0</v>
      </c>
    </row>
    <row r="1243" spans="1:8" ht="18" hidden="1" customHeight="1" outlineLevel="1">
      <c r="A1243" s="3" t="s">
        <v>205</v>
      </c>
      <c r="B1243" s="148"/>
      <c r="C1243" s="149">
        <v>0</v>
      </c>
      <c r="D1243" s="149">
        <v>0</v>
      </c>
      <c r="E1243" s="149">
        <v>0</v>
      </c>
      <c r="F1243" s="150">
        <v>0</v>
      </c>
      <c r="G1243" s="150">
        <v>0</v>
      </c>
      <c r="H1243" s="151">
        <v>0</v>
      </c>
    </row>
    <row r="1244" spans="1:8" ht="18" hidden="1" customHeight="1" outlineLevel="1">
      <c r="A1244" s="3" t="s">
        <v>206</v>
      </c>
      <c r="B1244" s="148"/>
      <c r="C1244" s="149">
        <v>0</v>
      </c>
      <c r="D1244" s="149">
        <v>1</v>
      </c>
      <c r="E1244" s="149">
        <v>0</v>
      </c>
      <c r="F1244" s="150">
        <v>0</v>
      </c>
      <c r="G1244" s="150">
        <v>-2162.5</v>
      </c>
      <c r="H1244" s="151">
        <v>0</v>
      </c>
    </row>
    <row r="1245" spans="1:8" ht="18" hidden="1" customHeight="1" outlineLevel="1">
      <c r="A1245" s="3" t="s">
        <v>268</v>
      </c>
      <c r="B1245" s="148"/>
      <c r="C1245" s="149">
        <v>0</v>
      </c>
      <c r="D1245" s="149">
        <v>0</v>
      </c>
      <c r="E1245" s="149">
        <v>0</v>
      </c>
      <c r="F1245" s="150">
        <v>0</v>
      </c>
      <c r="G1245" s="150">
        <v>0</v>
      </c>
      <c r="H1245" s="151">
        <v>0</v>
      </c>
    </row>
    <row r="1246" spans="1:8" ht="18" hidden="1" customHeight="1" outlineLevel="1">
      <c r="A1246" s="3" t="s">
        <v>207</v>
      </c>
      <c r="B1246" s="148"/>
      <c r="C1246" s="149">
        <v>1</v>
      </c>
      <c r="D1246" s="149">
        <v>0</v>
      </c>
      <c r="E1246" s="149">
        <v>0</v>
      </c>
      <c r="F1246" s="150">
        <v>0</v>
      </c>
      <c r="G1246" s="150">
        <v>0</v>
      </c>
      <c r="H1246" s="151">
        <v>0</v>
      </c>
    </row>
    <row r="1247" spans="1:8" ht="18" hidden="1" customHeight="1" outlineLevel="1">
      <c r="A1247" s="3" t="s">
        <v>270</v>
      </c>
      <c r="B1247" s="148"/>
      <c r="C1247" s="149">
        <v>0</v>
      </c>
      <c r="D1247" s="149">
        <v>0</v>
      </c>
      <c r="E1247" s="149">
        <v>0</v>
      </c>
      <c r="F1247" s="150">
        <v>0</v>
      </c>
      <c r="G1247" s="150">
        <v>0</v>
      </c>
      <c r="H1247" s="151">
        <v>0</v>
      </c>
    </row>
    <row r="1248" spans="1:8" ht="18" hidden="1" customHeight="1" outlineLevel="1">
      <c r="A1248" s="3" t="s">
        <v>208</v>
      </c>
      <c r="B1248" s="148"/>
      <c r="C1248" s="149">
        <v>0</v>
      </c>
      <c r="D1248" s="149">
        <v>0</v>
      </c>
      <c r="E1248" s="149">
        <v>0</v>
      </c>
      <c r="F1248" s="150">
        <v>0</v>
      </c>
      <c r="G1248" s="150">
        <v>0</v>
      </c>
      <c r="H1248" s="151">
        <v>0</v>
      </c>
    </row>
    <row r="1249" spans="1:8" ht="18" hidden="1" customHeight="1" outlineLevel="1">
      <c r="A1249" s="3" t="s">
        <v>209</v>
      </c>
      <c r="B1249" s="148"/>
      <c r="C1249" s="149">
        <v>0</v>
      </c>
      <c r="D1249" s="149">
        <v>0</v>
      </c>
      <c r="E1249" s="149">
        <v>0</v>
      </c>
      <c r="F1249" s="150">
        <v>0</v>
      </c>
      <c r="G1249" s="150">
        <v>0</v>
      </c>
      <c r="H1249" s="151">
        <v>0</v>
      </c>
    </row>
    <row r="1250" spans="1:8" ht="18" hidden="1" customHeight="1" outlineLevel="1">
      <c r="A1250" s="3" t="s">
        <v>454</v>
      </c>
      <c r="B1250" s="148"/>
      <c r="C1250" s="149">
        <v>0</v>
      </c>
      <c r="D1250" s="149">
        <v>0</v>
      </c>
      <c r="E1250" s="149">
        <v>0</v>
      </c>
      <c r="F1250" s="150">
        <v>0</v>
      </c>
      <c r="G1250" s="150">
        <v>0</v>
      </c>
      <c r="H1250" s="151">
        <v>0</v>
      </c>
    </row>
    <row r="1251" spans="1:8" ht="18" hidden="1" customHeight="1" outlineLevel="1">
      <c r="A1251" s="3" t="s">
        <v>211</v>
      </c>
      <c r="B1251" s="148"/>
      <c r="C1251" s="149">
        <v>0</v>
      </c>
      <c r="D1251" s="149">
        <v>0</v>
      </c>
      <c r="E1251" s="149">
        <v>0</v>
      </c>
      <c r="F1251" s="150">
        <v>0</v>
      </c>
      <c r="G1251" s="150">
        <v>0</v>
      </c>
      <c r="H1251" s="151">
        <v>0</v>
      </c>
    </row>
    <row r="1252" spans="1:8" ht="18" hidden="1" customHeight="1" outlineLevel="1">
      <c r="A1252" s="3" t="s">
        <v>212</v>
      </c>
      <c r="B1252" s="148"/>
      <c r="C1252" s="149">
        <v>0</v>
      </c>
      <c r="D1252" s="149">
        <v>0</v>
      </c>
      <c r="E1252" s="149">
        <v>0</v>
      </c>
      <c r="F1252" s="150">
        <v>0</v>
      </c>
      <c r="G1252" s="150">
        <v>0</v>
      </c>
      <c r="H1252" s="151">
        <v>0</v>
      </c>
    </row>
    <row r="1253" spans="1:8" ht="18" hidden="1" customHeight="1" outlineLevel="1">
      <c r="A1253" s="3" t="s">
        <v>213</v>
      </c>
      <c r="B1253" s="148"/>
      <c r="C1253" s="149">
        <v>0</v>
      </c>
      <c r="D1253" s="149">
        <v>0</v>
      </c>
      <c r="E1253" s="149">
        <v>0</v>
      </c>
      <c r="F1253" s="150">
        <v>0</v>
      </c>
      <c r="G1253" s="150">
        <v>0</v>
      </c>
      <c r="H1253" s="151">
        <v>0</v>
      </c>
    </row>
    <row r="1254" spans="1:8" ht="18" hidden="1" customHeight="1" outlineLevel="1">
      <c r="A1254" s="3" t="s">
        <v>214</v>
      </c>
      <c r="B1254" s="148"/>
      <c r="C1254" s="149">
        <v>0</v>
      </c>
      <c r="D1254" s="149">
        <v>0</v>
      </c>
      <c r="E1254" s="149">
        <v>0</v>
      </c>
      <c r="F1254" s="150">
        <v>0</v>
      </c>
      <c r="G1254" s="150">
        <v>0</v>
      </c>
      <c r="H1254" s="151">
        <v>0</v>
      </c>
    </row>
    <row r="1255" spans="1:8" ht="18" hidden="1" customHeight="1" outlineLevel="1">
      <c r="A1255" s="3" t="s">
        <v>269</v>
      </c>
      <c r="B1255" s="148"/>
      <c r="C1255" s="149">
        <v>0</v>
      </c>
      <c r="D1255" s="149">
        <v>0</v>
      </c>
      <c r="E1255" s="149">
        <v>0</v>
      </c>
      <c r="F1255" s="150">
        <v>0</v>
      </c>
      <c r="G1255" s="150">
        <v>0</v>
      </c>
      <c r="H1255" s="151">
        <v>0</v>
      </c>
    </row>
    <row r="1256" spans="1:8" ht="18" hidden="1" customHeight="1" outlineLevel="1">
      <c r="A1256" s="3" t="s">
        <v>455</v>
      </c>
      <c r="B1256" s="148"/>
      <c r="C1256" s="149">
        <v>0</v>
      </c>
      <c r="D1256" s="149">
        <v>0</v>
      </c>
      <c r="E1256" s="149">
        <v>0</v>
      </c>
      <c r="F1256" s="150">
        <v>0</v>
      </c>
      <c r="G1256" s="150">
        <v>0</v>
      </c>
      <c r="H1256" s="151">
        <v>0</v>
      </c>
    </row>
    <row r="1257" spans="1:8" ht="18" hidden="1" customHeight="1" outlineLevel="1">
      <c r="A1257" s="3" t="s">
        <v>217</v>
      </c>
      <c r="B1257" s="148"/>
      <c r="C1257" s="149">
        <v>0</v>
      </c>
      <c r="D1257" s="149">
        <v>0</v>
      </c>
      <c r="E1257" s="149">
        <v>0</v>
      </c>
      <c r="F1257" s="150">
        <v>0</v>
      </c>
      <c r="G1257" s="150">
        <v>0</v>
      </c>
      <c r="H1257" s="151">
        <v>0</v>
      </c>
    </row>
    <row r="1258" spans="1:8" ht="18" hidden="1" customHeight="1" outlineLevel="1">
      <c r="A1258" s="3" t="s">
        <v>218</v>
      </c>
      <c r="B1258" s="148"/>
      <c r="C1258" s="149">
        <v>0</v>
      </c>
      <c r="D1258" s="149">
        <v>0</v>
      </c>
      <c r="E1258" s="149">
        <v>0</v>
      </c>
      <c r="F1258" s="150">
        <v>0</v>
      </c>
      <c r="G1258" s="150">
        <v>0</v>
      </c>
      <c r="H1258" s="151">
        <v>0</v>
      </c>
    </row>
    <row r="1259" spans="1:8" ht="18" hidden="1" customHeight="1" outlineLevel="1">
      <c r="A1259" s="3" t="s">
        <v>219</v>
      </c>
      <c r="B1259" s="148"/>
      <c r="C1259" s="149">
        <v>0</v>
      </c>
      <c r="D1259" s="149">
        <v>0</v>
      </c>
      <c r="E1259" s="149">
        <v>0</v>
      </c>
      <c r="F1259" s="150">
        <v>0</v>
      </c>
      <c r="G1259" s="150">
        <v>0</v>
      </c>
      <c r="H1259" s="151">
        <v>0</v>
      </c>
    </row>
    <row r="1260" spans="1:8" ht="18" hidden="1" customHeight="1" outlineLevel="1">
      <c r="A1260" s="3" t="s">
        <v>220</v>
      </c>
      <c r="B1260" s="148"/>
      <c r="C1260" s="149">
        <v>0</v>
      </c>
      <c r="D1260" s="149">
        <v>0</v>
      </c>
      <c r="E1260" s="149">
        <v>0</v>
      </c>
      <c r="F1260" s="150">
        <v>0</v>
      </c>
      <c r="G1260" s="150">
        <v>0</v>
      </c>
      <c r="H1260" s="151">
        <v>0</v>
      </c>
    </row>
    <row r="1261" spans="1:8" ht="18" customHeight="1" collapsed="1">
      <c r="A1261" s="3"/>
      <c r="B1261" s="148" t="s">
        <v>398</v>
      </c>
      <c r="C1261" s="152">
        <f t="shared" ref="C1261:H1261" si="49">SUM(C1237:C1260)</f>
        <v>1</v>
      </c>
      <c r="D1261" s="152">
        <f t="shared" si="49"/>
        <v>1</v>
      </c>
      <c r="E1261" s="152">
        <f t="shared" si="49"/>
        <v>0</v>
      </c>
      <c r="F1261" s="153">
        <f t="shared" si="49"/>
        <v>0</v>
      </c>
      <c r="G1261" s="153">
        <f t="shared" si="49"/>
        <v>-2162.5</v>
      </c>
      <c r="H1261" s="154">
        <f t="shared" si="49"/>
        <v>0</v>
      </c>
    </row>
    <row r="1262" spans="1:8" ht="18" hidden="1" customHeight="1" outlineLevel="1">
      <c r="A1262" s="3" t="s">
        <v>280</v>
      </c>
      <c r="B1262" s="148"/>
      <c r="C1262" s="152">
        <v>0</v>
      </c>
      <c r="D1262" s="152">
        <v>0</v>
      </c>
      <c r="E1262" s="152">
        <v>0</v>
      </c>
      <c r="F1262" s="153">
        <v>0</v>
      </c>
      <c r="G1262" s="153">
        <v>0</v>
      </c>
      <c r="H1262" s="154">
        <v>0</v>
      </c>
    </row>
    <row r="1263" spans="1:8" ht="18" hidden="1" customHeight="1" outlineLevel="1">
      <c r="A1263" s="3" t="s">
        <v>203</v>
      </c>
      <c r="B1263" s="148"/>
      <c r="C1263" s="152">
        <v>0</v>
      </c>
      <c r="D1263" s="152">
        <v>0</v>
      </c>
      <c r="E1263" s="152">
        <v>0</v>
      </c>
      <c r="F1263" s="153">
        <v>0</v>
      </c>
      <c r="G1263" s="153">
        <v>0</v>
      </c>
      <c r="H1263" s="154">
        <v>0</v>
      </c>
    </row>
    <row r="1264" spans="1:8" ht="18" hidden="1" customHeight="1" outlineLevel="1">
      <c r="A1264" s="3" t="s">
        <v>204</v>
      </c>
      <c r="B1264" s="148"/>
      <c r="C1264" s="152">
        <v>0</v>
      </c>
      <c r="D1264" s="152">
        <v>0</v>
      </c>
      <c r="E1264" s="152">
        <v>0</v>
      </c>
      <c r="F1264" s="153">
        <v>0</v>
      </c>
      <c r="G1264" s="153">
        <v>0</v>
      </c>
      <c r="H1264" s="154">
        <v>0</v>
      </c>
    </row>
    <row r="1265" spans="1:8" ht="18" hidden="1" customHeight="1" outlineLevel="1">
      <c r="A1265" s="3" t="s">
        <v>267</v>
      </c>
      <c r="B1265" s="148"/>
      <c r="C1265" s="152">
        <v>0</v>
      </c>
      <c r="D1265" s="152">
        <v>0</v>
      </c>
      <c r="E1265" s="152">
        <v>0</v>
      </c>
      <c r="F1265" s="153">
        <v>0</v>
      </c>
      <c r="G1265" s="153">
        <v>0</v>
      </c>
      <c r="H1265" s="154">
        <v>0</v>
      </c>
    </row>
    <row r="1266" spans="1:8" ht="18" hidden="1" customHeight="1" outlineLevel="1">
      <c r="A1266" s="3" t="s">
        <v>274</v>
      </c>
      <c r="B1266" s="148"/>
      <c r="C1266" s="152">
        <v>0</v>
      </c>
      <c r="D1266" s="152">
        <v>0</v>
      </c>
      <c r="E1266" s="152">
        <v>0</v>
      </c>
      <c r="F1266" s="153">
        <v>0</v>
      </c>
      <c r="G1266" s="153">
        <v>0</v>
      </c>
      <c r="H1266" s="154">
        <v>0</v>
      </c>
    </row>
    <row r="1267" spans="1:8" ht="18" hidden="1" customHeight="1" outlineLevel="1">
      <c r="A1267" s="3" t="s">
        <v>275</v>
      </c>
      <c r="B1267" s="148"/>
      <c r="C1267" s="152">
        <v>0</v>
      </c>
      <c r="D1267" s="152">
        <v>0</v>
      </c>
      <c r="E1267" s="152">
        <v>0</v>
      </c>
      <c r="F1267" s="153">
        <v>0</v>
      </c>
      <c r="G1267" s="153">
        <v>0</v>
      </c>
      <c r="H1267" s="154">
        <v>0</v>
      </c>
    </row>
    <row r="1268" spans="1:8" ht="18" hidden="1" customHeight="1" outlineLevel="1">
      <c r="A1268" s="3" t="s">
        <v>205</v>
      </c>
      <c r="B1268" s="148"/>
      <c r="C1268" s="152">
        <v>0</v>
      </c>
      <c r="D1268" s="152">
        <v>0</v>
      </c>
      <c r="E1268" s="152">
        <v>0</v>
      </c>
      <c r="F1268" s="153">
        <v>0</v>
      </c>
      <c r="G1268" s="153">
        <v>0</v>
      </c>
      <c r="H1268" s="154">
        <v>0</v>
      </c>
    </row>
    <row r="1269" spans="1:8" ht="18" hidden="1" customHeight="1" outlineLevel="1">
      <c r="A1269" s="3" t="s">
        <v>206</v>
      </c>
      <c r="B1269" s="148"/>
      <c r="C1269" s="152">
        <v>0</v>
      </c>
      <c r="D1269" s="152">
        <v>0</v>
      </c>
      <c r="E1269" s="152">
        <v>0</v>
      </c>
      <c r="F1269" s="153">
        <v>0</v>
      </c>
      <c r="G1269" s="153">
        <v>0</v>
      </c>
      <c r="H1269" s="154">
        <v>0</v>
      </c>
    </row>
    <row r="1270" spans="1:8" ht="18" hidden="1" customHeight="1" outlineLevel="1">
      <c r="A1270" s="3" t="s">
        <v>268</v>
      </c>
      <c r="B1270" s="148"/>
      <c r="C1270" s="152">
        <v>0</v>
      </c>
      <c r="D1270" s="152">
        <v>0</v>
      </c>
      <c r="E1270" s="152">
        <v>0</v>
      </c>
      <c r="F1270" s="153">
        <v>0</v>
      </c>
      <c r="G1270" s="153">
        <v>0</v>
      </c>
      <c r="H1270" s="154">
        <v>0</v>
      </c>
    </row>
    <row r="1271" spans="1:8" ht="18" hidden="1" customHeight="1" outlineLevel="1">
      <c r="A1271" s="3" t="s">
        <v>207</v>
      </c>
      <c r="B1271" s="148"/>
      <c r="C1271" s="152">
        <v>0</v>
      </c>
      <c r="D1271" s="152">
        <v>0</v>
      </c>
      <c r="E1271" s="152">
        <v>0</v>
      </c>
      <c r="F1271" s="153">
        <v>0</v>
      </c>
      <c r="G1271" s="153">
        <v>0</v>
      </c>
      <c r="H1271" s="154">
        <v>0</v>
      </c>
    </row>
    <row r="1272" spans="1:8" ht="18" hidden="1" customHeight="1" outlineLevel="1">
      <c r="A1272" s="3" t="s">
        <v>270</v>
      </c>
      <c r="B1272" s="148"/>
      <c r="C1272" s="152">
        <v>0</v>
      </c>
      <c r="D1272" s="152">
        <v>0</v>
      </c>
      <c r="E1272" s="152">
        <v>0</v>
      </c>
      <c r="F1272" s="153">
        <v>0</v>
      </c>
      <c r="G1272" s="153">
        <v>0</v>
      </c>
      <c r="H1272" s="154">
        <v>0</v>
      </c>
    </row>
    <row r="1273" spans="1:8" ht="18" hidden="1" customHeight="1" outlineLevel="1">
      <c r="A1273" s="3" t="s">
        <v>208</v>
      </c>
      <c r="B1273" s="148"/>
      <c r="C1273" s="152">
        <v>0</v>
      </c>
      <c r="D1273" s="152">
        <v>0</v>
      </c>
      <c r="E1273" s="152">
        <v>0</v>
      </c>
      <c r="F1273" s="153">
        <v>0</v>
      </c>
      <c r="G1273" s="153">
        <v>0</v>
      </c>
      <c r="H1273" s="154">
        <v>0</v>
      </c>
    </row>
    <row r="1274" spans="1:8" ht="18" hidden="1" customHeight="1" outlineLevel="1">
      <c r="A1274" s="3" t="s">
        <v>209</v>
      </c>
      <c r="B1274" s="148"/>
      <c r="C1274" s="152">
        <v>0</v>
      </c>
      <c r="D1274" s="152">
        <v>0</v>
      </c>
      <c r="E1274" s="152">
        <v>0</v>
      </c>
      <c r="F1274" s="153">
        <v>-12000</v>
      </c>
      <c r="G1274" s="153">
        <v>0</v>
      </c>
      <c r="H1274" s="154">
        <v>0</v>
      </c>
    </row>
    <row r="1275" spans="1:8" ht="18" hidden="1" customHeight="1" outlineLevel="1">
      <c r="A1275" s="3" t="s">
        <v>454</v>
      </c>
      <c r="B1275" s="148"/>
      <c r="C1275" s="152">
        <v>0</v>
      </c>
      <c r="D1275" s="152">
        <v>0</v>
      </c>
      <c r="E1275" s="152">
        <v>0</v>
      </c>
      <c r="F1275" s="153">
        <v>0</v>
      </c>
      <c r="G1275" s="153">
        <v>0</v>
      </c>
      <c r="H1275" s="154">
        <v>0</v>
      </c>
    </row>
    <row r="1276" spans="1:8" ht="18" hidden="1" customHeight="1" outlineLevel="1">
      <c r="A1276" s="3" t="s">
        <v>211</v>
      </c>
      <c r="B1276" s="148"/>
      <c r="C1276" s="152">
        <v>0</v>
      </c>
      <c r="D1276" s="152">
        <v>0</v>
      </c>
      <c r="E1276" s="152">
        <v>0</v>
      </c>
      <c r="F1276" s="153">
        <v>0</v>
      </c>
      <c r="G1276" s="153">
        <v>0</v>
      </c>
      <c r="H1276" s="154">
        <v>0</v>
      </c>
    </row>
    <row r="1277" spans="1:8" ht="18" hidden="1" customHeight="1" outlineLevel="1">
      <c r="A1277" s="3" t="s">
        <v>212</v>
      </c>
      <c r="B1277" s="148"/>
      <c r="C1277" s="152">
        <v>0</v>
      </c>
      <c r="D1277" s="152">
        <v>0</v>
      </c>
      <c r="E1277" s="152">
        <v>0</v>
      </c>
      <c r="F1277" s="153">
        <v>0</v>
      </c>
      <c r="G1277" s="153">
        <v>0</v>
      </c>
      <c r="H1277" s="154">
        <v>0</v>
      </c>
    </row>
    <row r="1278" spans="1:8" ht="18" hidden="1" customHeight="1" outlineLevel="1">
      <c r="A1278" s="3" t="s">
        <v>213</v>
      </c>
      <c r="B1278" s="148"/>
      <c r="C1278" s="152">
        <v>0</v>
      </c>
      <c r="D1278" s="152">
        <v>0</v>
      </c>
      <c r="E1278" s="152">
        <v>0</v>
      </c>
      <c r="F1278" s="153">
        <v>0</v>
      </c>
      <c r="G1278" s="153">
        <v>0</v>
      </c>
      <c r="H1278" s="154">
        <v>0</v>
      </c>
    </row>
    <row r="1279" spans="1:8" ht="18" hidden="1" customHeight="1" outlineLevel="1">
      <c r="A1279" s="3" t="s">
        <v>214</v>
      </c>
      <c r="B1279" s="148"/>
      <c r="C1279" s="152">
        <v>0</v>
      </c>
      <c r="D1279" s="152">
        <v>0</v>
      </c>
      <c r="E1279" s="152">
        <v>0</v>
      </c>
      <c r="F1279" s="153">
        <v>0</v>
      </c>
      <c r="G1279" s="153">
        <v>0</v>
      </c>
      <c r="H1279" s="154">
        <v>0</v>
      </c>
    </row>
    <row r="1280" spans="1:8" ht="18" hidden="1" customHeight="1" outlineLevel="1">
      <c r="A1280" s="3" t="s">
        <v>269</v>
      </c>
      <c r="B1280" s="148"/>
      <c r="C1280" s="152">
        <v>0</v>
      </c>
      <c r="D1280" s="152">
        <v>0</v>
      </c>
      <c r="E1280" s="152">
        <v>0</v>
      </c>
      <c r="F1280" s="153">
        <v>0</v>
      </c>
      <c r="G1280" s="153">
        <v>0</v>
      </c>
      <c r="H1280" s="154">
        <v>0</v>
      </c>
    </row>
    <row r="1281" spans="1:8" ht="18" hidden="1" customHeight="1" outlineLevel="1">
      <c r="A1281" s="3" t="s">
        <v>455</v>
      </c>
      <c r="B1281" s="148"/>
      <c r="C1281" s="152">
        <v>0</v>
      </c>
      <c r="D1281" s="152">
        <v>0</v>
      </c>
      <c r="E1281" s="152">
        <v>0</v>
      </c>
      <c r="F1281" s="153">
        <v>0</v>
      </c>
      <c r="G1281" s="153">
        <v>0</v>
      </c>
      <c r="H1281" s="154">
        <v>0</v>
      </c>
    </row>
    <row r="1282" spans="1:8" ht="18" hidden="1" customHeight="1" outlineLevel="1">
      <c r="A1282" s="3" t="s">
        <v>217</v>
      </c>
      <c r="B1282" s="148"/>
      <c r="C1282" s="152">
        <v>0</v>
      </c>
      <c r="D1282" s="152">
        <v>0</v>
      </c>
      <c r="E1282" s="152">
        <v>0</v>
      </c>
      <c r="F1282" s="153">
        <v>0</v>
      </c>
      <c r="G1282" s="153">
        <v>0</v>
      </c>
      <c r="H1282" s="154">
        <v>0</v>
      </c>
    </row>
    <row r="1283" spans="1:8" ht="18" hidden="1" customHeight="1" outlineLevel="1">
      <c r="A1283" s="3" t="s">
        <v>218</v>
      </c>
      <c r="B1283" s="148"/>
      <c r="C1283" s="152">
        <v>0</v>
      </c>
      <c r="D1283" s="152">
        <v>0</v>
      </c>
      <c r="E1283" s="152">
        <v>0</v>
      </c>
      <c r="F1283" s="153">
        <v>0</v>
      </c>
      <c r="G1283" s="153">
        <v>0</v>
      </c>
      <c r="H1283" s="154">
        <v>0</v>
      </c>
    </row>
    <row r="1284" spans="1:8" ht="18" hidden="1" customHeight="1" outlineLevel="1">
      <c r="A1284" s="3" t="s">
        <v>219</v>
      </c>
      <c r="B1284" s="148"/>
      <c r="C1284" s="152">
        <v>0</v>
      </c>
      <c r="D1284" s="152">
        <v>0</v>
      </c>
      <c r="E1284" s="152">
        <v>0</v>
      </c>
      <c r="F1284" s="153">
        <v>0</v>
      </c>
      <c r="G1284" s="153">
        <v>0</v>
      </c>
      <c r="H1284" s="154">
        <v>0</v>
      </c>
    </row>
    <row r="1285" spans="1:8" ht="18" hidden="1" customHeight="1" outlineLevel="1">
      <c r="A1285" s="3" t="s">
        <v>220</v>
      </c>
      <c r="B1285" s="148"/>
      <c r="C1285" s="152">
        <v>0</v>
      </c>
      <c r="D1285" s="152">
        <v>0</v>
      </c>
      <c r="E1285" s="152">
        <v>0</v>
      </c>
      <c r="F1285" s="153">
        <v>0</v>
      </c>
      <c r="G1285" s="153">
        <v>0</v>
      </c>
      <c r="H1285" s="154">
        <v>0</v>
      </c>
    </row>
    <row r="1286" spans="1:8" ht="18" customHeight="1" collapsed="1">
      <c r="A1286" s="3"/>
      <c r="B1286" s="148" t="s">
        <v>399</v>
      </c>
      <c r="C1286" s="152">
        <f t="shared" ref="C1286:H1286" si="50">SUM(C1262:C1285)</f>
        <v>0</v>
      </c>
      <c r="D1286" s="152">
        <f t="shared" si="50"/>
        <v>0</v>
      </c>
      <c r="E1286" s="152">
        <f t="shared" si="50"/>
        <v>0</v>
      </c>
      <c r="F1286" s="153">
        <f t="shared" si="50"/>
        <v>-12000</v>
      </c>
      <c r="G1286" s="153">
        <f t="shared" si="50"/>
        <v>0</v>
      </c>
      <c r="H1286" s="154">
        <f t="shared" si="50"/>
        <v>0</v>
      </c>
    </row>
    <row r="1287" spans="1:8" ht="18" hidden="1" customHeight="1" outlineLevel="1">
      <c r="A1287" s="3" t="s">
        <v>280</v>
      </c>
      <c r="B1287" s="148"/>
      <c r="C1287" s="149">
        <v>0</v>
      </c>
      <c r="D1287" s="149">
        <v>0</v>
      </c>
      <c r="E1287" s="149">
        <v>0</v>
      </c>
      <c r="F1287" s="150">
        <v>0</v>
      </c>
      <c r="G1287" s="150">
        <v>0</v>
      </c>
      <c r="H1287" s="151">
        <v>0</v>
      </c>
    </row>
    <row r="1288" spans="1:8" ht="18" hidden="1" customHeight="1" outlineLevel="1">
      <c r="A1288" s="3" t="s">
        <v>203</v>
      </c>
      <c r="B1288" s="148"/>
      <c r="C1288" s="149">
        <v>0</v>
      </c>
      <c r="D1288" s="149">
        <v>1</v>
      </c>
      <c r="E1288" s="149">
        <v>0</v>
      </c>
      <c r="F1288" s="150">
        <v>4000</v>
      </c>
      <c r="G1288" s="150">
        <v>0</v>
      </c>
      <c r="H1288" s="151">
        <v>0</v>
      </c>
    </row>
    <row r="1289" spans="1:8" ht="18" hidden="1" customHeight="1" outlineLevel="1">
      <c r="A1289" s="3" t="s">
        <v>204</v>
      </c>
      <c r="B1289" s="148"/>
      <c r="C1289" s="149">
        <v>4</v>
      </c>
      <c r="D1289" s="149">
        <v>4</v>
      </c>
      <c r="E1289" s="149">
        <v>0</v>
      </c>
      <c r="F1289" s="150">
        <v>0</v>
      </c>
      <c r="G1289" s="150">
        <v>1435</v>
      </c>
      <c r="H1289" s="151">
        <v>0</v>
      </c>
    </row>
    <row r="1290" spans="1:8" ht="18" hidden="1" customHeight="1" outlineLevel="1">
      <c r="A1290" s="3" t="s">
        <v>267</v>
      </c>
      <c r="B1290" s="148"/>
      <c r="C1290" s="149">
        <v>0</v>
      </c>
      <c r="D1290" s="149">
        <v>0</v>
      </c>
      <c r="E1290" s="149">
        <v>0</v>
      </c>
      <c r="F1290" s="150">
        <v>0</v>
      </c>
      <c r="G1290" s="150">
        <v>0</v>
      </c>
      <c r="H1290" s="151">
        <v>0</v>
      </c>
    </row>
    <row r="1291" spans="1:8" ht="18" hidden="1" customHeight="1" outlineLevel="1">
      <c r="A1291" s="3" t="s">
        <v>274</v>
      </c>
      <c r="B1291" s="148"/>
      <c r="C1291" s="149">
        <v>0</v>
      </c>
      <c r="D1291" s="149">
        <v>0</v>
      </c>
      <c r="E1291" s="149">
        <v>0</v>
      </c>
      <c r="F1291" s="150">
        <v>0</v>
      </c>
      <c r="G1291" s="150">
        <v>0</v>
      </c>
      <c r="H1291" s="151">
        <v>0</v>
      </c>
    </row>
    <row r="1292" spans="1:8" ht="18" hidden="1" customHeight="1" outlineLevel="1">
      <c r="A1292" s="3" t="s">
        <v>275</v>
      </c>
      <c r="B1292" s="148"/>
      <c r="C1292" s="149">
        <v>0</v>
      </c>
      <c r="D1292" s="149">
        <v>0</v>
      </c>
      <c r="E1292" s="149">
        <v>0</v>
      </c>
      <c r="F1292" s="150">
        <v>0</v>
      </c>
      <c r="G1292" s="150">
        <v>0</v>
      </c>
      <c r="H1292" s="151">
        <v>0</v>
      </c>
    </row>
    <row r="1293" spans="1:8" ht="18" hidden="1" customHeight="1" outlineLevel="1">
      <c r="A1293" s="3" t="s">
        <v>205</v>
      </c>
      <c r="B1293" s="148"/>
      <c r="C1293" s="149">
        <v>1</v>
      </c>
      <c r="D1293" s="149">
        <v>0</v>
      </c>
      <c r="E1293" s="149">
        <v>0</v>
      </c>
      <c r="F1293" s="150">
        <v>0</v>
      </c>
      <c r="G1293" s="150">
        <v>0</v>
      </c>
      <c r="H1293" s="151">
        <v>0</v>
      </c>
    </row>
    <row r="1294" spans="1:8" ht="18" hidden="1" customHeight="1" outlineLevel="1">
      <c r="A1294" s="3" t="s">
        <v>206</v>
      </c>
      <c r="B1294" s="148"/>
      <c r="C1294" s="149">
        <v>0</v>
      </c>
      <c r="D1294" s="149">
        <v>0</v>
      </c>
      <c r="E1294" s="149">
        <v>0</v>
      </c>
      <c r="F1294" s="150">
        <v>0</v>
      </c>
      <c r="G1294" s="150">
        <v>0</v>
      </c>
      <c r="H1294" s="151">
        <v>0</v>
      </c>
    </row>
    <row r="1295" spans="1:8" ht="18" hidden="1" customHeight="1" outlineLevel="1">
      <c r="A1295" s="3" t="s">
        <v>268</v>
      </c>
      <c r="B1295" s="148"/>
      <c r="C1295" s="149">
        <v>0</v>
      </c>
      <c r="D1295" s="149">
        <v>0</v>
      </c>
      <c r="E1295" s="149">
        <v>0</v>
      </c>
      <c r="F1295" s="150">
        <v>0</v>
      </c>
      <c r="G1295" s="150">
        <v>0</v>
      </c>
      <c r="H1295" s="151">
        <v>0</v>
      </c>
    </row>
    <row r="1296" spans="1:8" ht="18" hidden="1" customHeight="1" outlineLevel="1">
      <c r="A1296" s="3" t="s">
        <v>207</v>
      </c>
      <c r="B1296" s="148"/>
      <c r="C1296" s="149">
        <v>2</v>
      </c>
      <c r="D1296" s="149">
        <v>2</v>
      </c>
      <c r="E1296" s="149">
        <v>0</v>
      </c>
      <c r="F1296" s="150">
        <v>4175</v>
      </c>
      <c r="G1296" s="150">
        <v>-2521.44</v>
      </c>
      <c r="H1296" s="151">
        <v>0</v>
      </c>
    </row>
    <row r="1297" spans="1:8" ht="18" hidden="1" customHeight="1" outlineLevel="1">
      <c r="A1297" s="3" t="s">
        <v>270</v>
      </c>
      <c r="B1297" s="148"/>
      <c r="C1297" s="149">
        <v>2</v>
      </c>
      <c r="D1297" s="149">
        <v>3</v>
      </c>
      <c r="E1297" s="149">
        <v>0</v>
      </c>
      <c r="F1297" s="150">
        <v>69990</v>
      </c>
      <c r="G1297" s="150">
        <v>9475</v>
      </c>
      <c r="H1297" s="151">
        <v>0</v>
      </c>
    </row>
    <row r="1298" spans="1:8" ht="18" hidden="1" customHeight="1" outlineLevel="1">
      <c r="A1298" s="3" t="s">
        <v>208</v>
      </c>
      <c r="B1298" s="148"/>
      <c r="C1298" s="149">
        <v>5</v>
      </c>
      <c r="D1298" s="149">
        <v>7</v>
      </c>
      <c r="E1298" s="149">
        <v>0</v>
      </c>
      <c r="F1298" s="150">
        <v>159443</v>
      </c>
      <c r="G1298" s="150">
        <v>138528.44999999998</v>
      </c>
      <c r="H1298" s="151">
        <v>0</v>
      </c>
    </row>
    <row r="1299" spans="1:8" ht="18" hidden="1" customHeight="1" outlineLevel="1">
      <c r="A1299" s="3" t="s">
        <v>209</v>
      </c>
      <c r="B1299" s="148"/>
      <c r="C1299" s="149">
        <v>0</v>
      </c>
      <c r="D1299" s="149">
        <v>0</v>
      </c>
      <c r="E1299" s="149">
        <v>0</v>
      </c>
      <c r="F1299" s="150">
        <v>0</v>
      </c>
      <c r="G1299" s="150">
        <v>0</v>
      </c>
      <c r="H1299" s="151">
        <v>0</v>
      </c>
    </row>
    <row r="1300" spans="1:8" ht="18" hidden="1" customHeight="1" outlineLevel="1">
      <c r="A1300" s="3" t="s">
        <v>454</v>
      </c>
      <c r="B1300" s="148"/>
      <c r="C1300" s="149">
        <v>1</v>
      </c>
      <c r="D1300" s="149">
        <v>1</v>
      </c>
      <c r="E1300" s="149">
        <v>0</v>
      </c>
      <c r="F1300" s="150">
        <v>1500</v>
      </c>
      <c r="G1300" s="150">
        <v>0</v>
      </c>
      <c r="H1300" s="151">
        <v>0</v>
      </c>
    </row>
    <row r="1301" spans="1:8" ht="18" hidden="1" customHeight="1" outlineLevel="1">
      <c r="A1301" s="3" t="s">
        <v>211</v>
      </c>
      <c r="B1301" s="148"/>
      <c r="C1301" s="149">
        <v>0</v>
      </c>
      <c r="D1301" s="149">
        <v>0</v>
      </c>
      <c r="E1301" s="149">
        <v>0</v>
      </c>
      <c r="F1301" s="150">
        <v>0</v>
      </c>
      <c r="G1301" s="150">
        <v>0</v>
      </c>
      <c r="H1301" s="151">
        <v>0</v>
      </c>
    </row>
    <row r="1302" spans="1:8" ht="18" hidden="1" customHeight="1" outlineLevel="1">
      <c r="A1302" s="3" t="s">
        <v>212</v>
      </c>
      <c r="B1302" s="148"/>
      <c r="C1302" s="149">
        <v>0</v>
      </c>
      <c r="D1302" s="149">
        <v>0</v>
      </c>
      <c r="E1302" s="149">
        <v>0</v>
      </c>
      <c r="F1302" s="150">
        <v>0</v>
      </c>
      <c r="G1302" s="150">
        <v>0</v>
      </c>
      <c r="H1302" s="151">
        <v>0</v>
      </c>
    </row>
    <row r="1303" spans="1:8" ht="18" hidden="1" customHeight="1" outlineLevel="1">
      <c r="A1303" s="3" t="s">
        <v>213</v>
      </c>
      <c r="B1303" s="148"/>
      <c r="C1303" s="149">
        <v>0</v>
      </c>
      <c r="D1303" s="149">
        <v>0</v>
      </c>
      <c r="E1303" s="149">
        <v>0</v>
      </c>
      <c r="F1303" s="150">
        <v>0</v>
      </c>
      <c r="G1303" s="150">
        <v>0</v>
      </c>
      <c r="H1303" s="151">
        <v>0</v>
      </c>
    </row>
    <row r="1304" spans="1:8" ht="18" hidden="1" customHeight="1" outlineLevel="1">
      <c r="A1304" s="3" t="s">
        <v>214</v>
      </c>
      <c r="B1304" s="148"/>
      <c r="C1304" s="149">
        <v>0</v>
      </c>
      <c r="D1304" s="149">
        <v>0</v>
      </c>
      <c r="E1304" s="149">
        <v>0</v>
      </c>
      <c r="F1304" s="150">
        <v>0</v>
      </c>
      <c r="G1304" s="150">
        <v>0</v>
      </c>
      <c r="H1304" s="151">
        <v>0</v>
      </c>
    </row>
    <row r="1305" spans="1:8" ht="18" hidden="1" customHeight="1" outlineLevel="1">
      <c r="A1305" s="3" t="s">
        <v>269</v>
      </c>
      <c r="B1305" s="148"/>
      <c r="C1305" s="149">
        <v>0</v>
      </c>
      <c r="D1305" s="149">
        <v>0</v>
      </c>
      <c r="E1305" s="149">
        <v>0</v>
      </c>
      <c r="F1305" s="150">
        <v>0</v>
      </c>
      <c r="G1305" s="150">
        <v>0</v>
      </c>
      <c r="H1305" s="151">
        <v>0</v>
      </c>
    </row>
    <row r="1306" spans="1:8" ht="18" hidden="1" customHeight="1" outlineLevel="1">
      <c r="A1306" s="3" t="s">
        <v>455</v>
      </c>
      <c r="B1306" s="148"/>
      <c r="C1306" s="149">
        <v>0</v>
      </c>
      <c r="D1306" s="149">
        <v>0</v>
      </c>
      <c r="E1306" s="149">
        <v>0</v>
      </c>
      <c r="F1306" s="150">
        <v>0</v>
      </c>
      <c r="G1306" s="150">
        <v>0</v>
      </c>
      <c r="H1306" s="151">
        <v>0</v>
      </c>
    </row>
    <row r="1307" spans="1:8" ht="18" hidden="1" customHeight="1" outlineLevel="1">
      <c r="A1307" s="3" t="s">
        <v>217</v>
      </c>
      <c r="B1307" s="148"/>
      <c r="C1307" s="149">
        <v>0</v>
      </c>
      <c r="D1307" s="149">
        <v>0</v>
      </c>
      <c r="E1307" s="149">
        <v>0</v>
      </c>
      <c r="F1307" s="150">
        <v>0</v>
      </c>
      <c r="G1307" s="150">
        <v>0</v>
      </c>
      <c r="H1307" s="151">
        <v>0</v>
      </c>
    </row>
    <row r="1308" spans="1:8" ht="18" hidden="1" customHeight="1" outlineLevel="1">
      <c r="A1308" s="3" t="s">
        <v>218</v>
      </c>
      <c r="B1308" s="148"/>
      <c r="C1308" s="149">
        <v>0</v>
      </c>
      <c r="D1308" s="149">
        <v>0</v>
      </c>
      <c r="E1308" s="149">
        <v>0</v>
      </c>
      <c r="F1308" s="150">
        <v>0</v>
      </c>
      <c r="G1308" s="150">
        <v>0</v>
      </c>
      <c r="H1308" s="151">
        <v>0</v>
      </c>
    </row>
    <row r="1309" spans="1:8" ht="18" hidden="1" customHeight="1" outlineLevel="1">
      <c r="A1309" s="3" t="s">
        <v>219</v>
      </c>
      <c r="B1309" s="148"/>
      <c r="C1309" s="149">
        <v>0</v>
      </c>
      <c r="D1309" s="149">
        <v>0</v>
      </c>
      <c r="E1309" s="149">
        <v>0</v>
      </c>
      <c r="F1309" s="150">
        <v>0</v>
      </c>
      <c r="G1309" s="150">
        <v>0</v>
      </c>
      <c r="H1309" s="151">
        <v>0</v>
      </c>
    </row>
    <row r="1310" spans="1:8" ht="18" hidden="1" customHeight="1" outlineLevel="1">
      <c r="A1310" s="3" t="s">
        <v>220</v>
      </c>
      <c r="B1310" s="148"/>
      <c r="C1310" s="149">
        <v>0</v>
      </c>
      <c r="D1310" s="149">
        <v>0</v>
      </c>
      <c r="E1310" s="149">
        <v>0</v>
      </c>
      <c r="F1310" s="150">
        <v>0</v>
      </c>
      <c r="G1310" s="150">
        <v>0</v>
      </c>
      <c r="H1310" s="151">
        <v>0</v>
      </c>
    </row>
    <row r="1311" spans="1:8" ht="18" customHeight="1" collapsed="1">
      <c r="A1311" s="3"/>
      <c r="B1311" s="148" t="s">
        <v>400</v>
      </c>
      <c r="C1311" s="152">
        <f t="shared" ref="C1311:H1311" si="51">SUM(C1287:C1310)</f>
        <v>15</v>
      </c>
      <c r="D1311" s="152">
        <f t="shared" si="51"/>
        <v>18</v>
      </c>
      <c r="E1311" s="152">
        <f t="shared" si="51"/>
        <v>0</v>
      </c>
      <c r="F1311" s="153">
        <f t="shared" si="51"/>
        <v>239108</v>
      </c>
      <c r="G1311" s="153">
        <f t="shared" si="51"/>
        <v>146917.00999999998</v>
      </c>
      <c r="H1311" s="154">
        <f t="shared" si="51"/>
        <v>0</v>
      </c>
    </row>
    <row r="1312" spans="1:8" ht="18" hidden="1" customHeight="1" outlineLevel="1">
      <c r="A1312" s="3" t="s">
        <v>280</v>
      </c>
      <c r="B1312" s="148"/>
      <c r="C1312" s="149">
        <v>0</v>
      </c>
      <c r="D1312" s="149">
        <v>0</v>
      </c>
      <c r="E1312" s="149">
        <v>0</v>
      </c>
      <c r="F1312" s="150">
        <v>0</v>
      </c>
      <c r="G1312" s="150">
        <v>0</v>
      </c>
      <c r="H1312" s="151">
        <v>0</v>
      </c>
    </row>
    <row r="1313" spans="1:8" ht="18" hidden="1" customHeight="1" outlineLevel="1">
      <c r="A1313" s="3" t="s">
        <v>203</v>
      </c>
      <c r="B1313" s="148"/>
      <c r="C1313" s="149">
        <v>1</v>
      </c>
      <c r="D1313" s="149">
        <v>1</v>
      </c>
      <c r="E1313" s="149">
        <v>0</v>
      </c>
      <c r="F1313" s="150">
        <v>80000</v>
      </c>
      <c r="G1313" s="150">
        <v>11640.99</v>
      </c>
      <c r="H1313" s="151">
        <v>0</v>
      </c>
    </row>
    <row r="1314" spans="1:8" ht="18" hidden="1" customHeight="1" outlineLevel="1">
      <c r="A1314" s="3" t="s">
        <v>204</v>
      </c>
      <c r="B1314" s="148"/>
      <c r="C1314" s="149">
        <v>7</v>
      </c>
      <c r="D1314" s="149">
        <v>7</v>
      </c>
      <c r="E1314" s="149">
        <v>0</v>
      </c>
      <c r="F1314" s="150">
        <v>114000</v>
      </c>
      <c r="G1314" s="150">
        <v>23995.8</v>
      </c>
      <c r="H1314" s="151">
        <v>0</v>
      </c>
    </row>
    <row r="1315" spans="1:8" ht="18" hidden="1" customHeight="1" outlineLevel="1">
      <c r="A1315" s="3" t="s">
        <v>267</v>
      </c>
      <c r="B1315" s="148"/>
      <c r="C1315" s="149">
        <v>0</v>
      </c>
      <c r="D1315" s="149">
        <v>0</v>
      </c>
      <c r="E1315" s="149">
        <v>0</v>
      </c>
      <c r="F1315" s="150">
        <v>0</v>
      </c>
      <c r="G1315" s="150">
        <v>0</v>
      </c>
      <c r="H1315" s="151">
        <v>0</v>
      </c>
    </row>
    <row r="1316" spans="1:8" ht="18" hidden="1" customHeight="1" outlineLevel="1">
      <c r="A1316" s="3" t="s">
        <v>274</v>
      </c>
      <c r="B1316" s="148"/>
      <c r="C1316" s="149">
        <v>0</v>
      </c>
      <c r="D1316" s="149">
        <v>0</v>
      </c>
      <c r="E1316" s="149">
        <v>0</v>
      </c>
      <c r="F1316" s="150">
        <v>0</v>
      </c>
      <c r="G1316" s="150">
        <v>0</v>
      </c>
      <c r="H1316" s="151">
        <v>0</v>
      </c>
    </row>
    <row r="1317" spans="1:8" ht="18" hidden="1" customHeight="1" outlineLevel="1">
      <c r="A1317" s="3" t="s">
        <v>275</v>
      </c>
      <c r="B1317" s="148"/>
      <c r="C1317" s="149">
        <v>0</v>
      </c>
      <c r="D1317" s="149">
        <v>0</v>
      </c>
      <c r="E1317" s="149">
        <v>0</v>
      </c>
      <c r="F1317" s="150">
        <v>0</v>
      </c>
      <c r="G1317" s="150">
        <v>0</v>
      </c>
      <c r="H1317" s="151">
        <v>0</v>
      </c>
    </row>
    <row r="1318" spans="1:8" ht="18" hidden="1" customHeight="1" outlineLevel="1">
      <c r="A1318" s="3" t="s">
        <v>205</v>
      </c>
      <c r="B1318" s="148"/>
      <c r="C1318" s="149">
        <v>2</v>
      </c>
      <c r="D1318" s="149">
        <v>3</v>
      </c>
      <c r="E1318" s="149">
        <v>0</v>
      </c>
      <c r="F1318" s="150">
        <v>-6500</v>
      </c>
      <c r="G1318" s="150">
        <v>709</v>
      </c>
      <c r="H1318" s="151">
        <v>0</v>
      </c>
    </row>
    <row r="1319" spans="1:8" ht="18" hidden="1" customHeight="1" outlineLevel="1">
      <c r="A1319" s="3" t="s">
        <v>206</v>
      </c>
      <c r="B1319" s="148"/>
      <c r="C1319" s="149">
        <v>0</v>
      </c>
      <c r="D1319" s="149">
        <v>2</v>
      </c>
      <c r="E1319" s="149">
        <v>0</v>
      </c>
      <c r="F1319" s="150">
        <v>20000</v>
      </c>
      <c r="G1319" s="150">
        <v>4665</v>
      </c>
      <c r="H1319" s="151">
        <v>0</v>
      </c>
    </row>
    <row r="1320" spans="1:8" ht="18" hidden="1" customHeight="1" outlineLevel="1">
      <c r="A1320" s="3" t="s">
        <v>268</v>
      </c>
      <c r="B1320" s="148"/>
      <c r="C1320" s="149">
        <v>0</v>
      </c>
      <c r="D1320" s="149">
        <v>0</v>
      </c>
      <c r="E1320" s="149">
        <v>0</v>
      </c>
      <c r="F1320" s="150">
        <v>0</v>
      </c>
      <c r="G1320" s="150">
        <v>0</v>
      </c>
      <c r="H1320" s="151">
        <v>0</v>
      </c>
    </row>
    <row r="1321" spans="1:8" ht="18" hidden="1" customHeight="1" outlineLevel="1">
      <c r="A1321" s="3" t="s">
        <v>207</v>
      </c>
      <c r="B1321" s="148"/>
      <c r="C1321" s="149">
        <v>1</v>
      </c>
      <c r="D1321" s="149">
        <v>5</v>
      </c>
      <c r="E1321" s="149">
        <v>0</v>
      </c>
      <c r="F1321" s="150">
        <v>58900</v>
      </c>
      <c r="G1321" s="150">
        <v>-3042.3799999999992</v>
      </c>
      <c r="H1321" s="151">
        <v>0</v>
      </c>
    </row>
    <row r="1322" spans="1:8" ht="18" hidden="1" customHeight="1" outlineLevel="1">
      <c r="A1322" s="3" t="s">
        <v>270</v>
      </c>
      <c r="B1322" s="148"/>
      <c r="C1322" s="149">
        <v>0</v>
      </c>
      <c r="D1322" s="149">
        <v>0</v>
      </c>
      <c r="E1322" s="149">
        <v>0</v>
      </c>
      <c r="F1322" s="150">
        <v>0</v>
      </c>
      <c r="G1322" s="150">
        <v>0</v>
      </c>
      <c r="H1322" s="151">
        <v>0</v>
      </c>
    </row>
    <row r="1323" spans="1:8" ht="18" hidden="1" customHeight="1" outlineLevel="1">
      <c r="A1323" s="3" t="s">
        <v>208</v>
      </c>
      <c r="B1323" s="148"/>
      <c r="C1323" s="149">
        <v>0</v>
      </c>
      <c r="D1323" s="149">
        <v>0</v>
      </c>
      <c r="E1323" s="149">
        <v>0</v>
      </c>
      <c r="F1323" s="150">
        <v>0</v>
      </c>
      <c r="G1323" s="150">
        <v>0</v>
      </c>
      <c r="H1323" s="151">
        <v>0</v>
      </c>
    </row>
    <row r="1324" spans="1:8" ht="18" hidden="1" customHeight="1" outlineLevel="1">
      <c r="A1324" s="3" t="s">
        <v>209</v>
      </c>
      <c r="B1324" s="148"/>
      <c r="C1324" s="149">
        <v>0</v>
      </c>
      <c r="D1324" s="149">
        <v>0</v>
      </c>
      <c r="E1324" s="149">
        <v>0</v>
      </c>
      <c r="F1324" s="150">
        <v>-10000</v>
      </c>
      <c r="G1324" s="150">
        <v>-5000</v>
      </c>
      <c r="H1324" s="151">
        <v>0</v>
      </c>
    </row>
    <row r="1325" spans="1:8" ht="18" hidden="1" customHeight="1" outlineLevel="1">
      <c r="A1325" s="3" t="s">
        <v>454</v>
      </c>
      <c r="B1325" s="148"/>
      <c r="C1325" s="149">
        <v>1</v>
      </c>
      <c r="D1325" s="149">
        <v>0</v>
      </c>
      <c r="E1325" s="149">
        <v>1</v>
      </c>
      <c r="F1325" s="150">
        <v>0</v>
      </c>
      <c r="G1325" s="150">
        <v>0</v>
      </c>
      <c r="H1325" s="151">
        <v>0</v>
      </c>
    </row>
    <row r="1326" spans="1:8" ht="18" hidden="1" customHeight="1" outlineLevel="1">
      <c r="A1326" s="3" t="s">
        <v>211</v>
      </c>
      <c r="B1326" s="148"/>
      <c r="C1326" s="149">
        <v>0</v>
      </c>
      <c r="D1326" s="149">
        <v>1</v>
      </c>
      <c r="E1326" s="149">
        <v>0</v>
      </c>
      <c r="F1326" s="150">
        <v>0</v>
      </c>
      <c r="G1326" s="150">
        <v>10000</v>
      </c>
      <c r="H1326" s="151">
        <v>0</v>
      </c>
    </row>
    <row r="1327" spans="1:8" ht="18" hidden="1" customHeight="1" outlineLevel="1">
      <c r="A1327" s="3" t="s">
        <v>212</v>
      </c>
      <c r="B1327" s="148"/>
      <c r="C1327" s="149">
        <v>0</v>
      </c>
      <c r="D1327" s="149">
        <v>0</v>
      </c>
      <c r="E1327" s="149">
        <v>0</v>
      </c>
      <c r="F1327" s="150">
        <v>0</v>
      </c>
      <c r="G1327" s="150">
        <v>0</v>
      </c>
      <c r="H1327" s="151">
        <v>0</v>
      </c>
    </row>
    <row r="1328" spans="1:8" ht="18" hidden="1" customHeight="1" outlineLevel="1">
      <c r="A1328" s="3" t="s">
        <v>213</v>
      </c>
      <c r="B1328" s="148"/>
      <c r="C1328" s="149">
        <v>0</v>
      </c>
      <c r="D1328" s="149">
        <v>0</v>
      </c>
      <c r="E1328" s="149">
        <v>0</v>
      </c>
      <c r="F1328" s="150">
        <v>0</v>
      </c>
      <c r="G1328" s="150">
        <v>0</v>
      </c>
      <c r="H1328" s="151">
        <v>0</v>
      </c>
    </row>
    <row r="1329" spans="1:8" ht="18" hidden="1" customHeight="1" outlineLevel="1">
      <c r="A1329" s="3" t="s">
        <v>214</v>
      </c>
      <c r="B1329" s="148"/>
      <c r="C1329" s="149">
        <v>0</v>
      </c>
      <c r="D1329" s="149">
        <v>0</v>
      </c>
      <c r="E1329" s="149">
        <v>0</v>
      </c>
      <c r="F1329" s="150">
        <v>0</v>
      </c>
      <c r="G1329" s="150">
        <v>0</v>
      </c>
      <c r="H1329" s="151">
        <v>0</v>
      </c>
    </row>
    <row r="1330" spans="1:8" ht="18" hidden="1" customHeight="1" outlineLevel="1">
      <c r="A1330" s="3" t="s">
        <v>269</v>
      </c>
      <c r="B1330" s="148"/>
      <c r="C1330" s="149">
        <v>0</v>
      </c>
      <c r="D1330" s="149">
        <v>0</v>
      </c>
      <c r="E1330" s="149">
        <v>0</v>
      </c>
      <c r="F1330" s="150">
        <v>0</v>
      </c>
      <c r="G1330" s="150">
        <v>0</v>
      </c>
      <c r="H1330" s="151">
        <v>0</v>
      </c>
    </row>
    <row r="1331" spans="1:8" ht="18" hidden="1" customHeight="1" outlineLevel="1">
      <c r="A1331" s="3" t="s">
        <v>455</v>
      </c>
      <c r="B1331" s="148"/>
      <c r="C1331" s="149">
        <v>0</v>
      </c>
      <c r="D1331" s="149">
        <v>0</v>
      </c>
      <c r="E1331" s="149">
        <v>0</v>
      </c>
      <c r="F1331" s="150">
        <v>0</v>
      </c>
      <c r="G1331" s="150">
        <v>0</v>
      </c>
      <c r="H1331" s="151">
        <v>0</v>
      </c>
    </row>
    <row r="1332" spans="1:8" ht="18" hidden="1" customHeight="1" outlineLevel="1">
      <c r="A1332" s="3" t="s">
        <v>217</v>
      </c>
      <c r="B1332" s="148"/>
      <c r="C1332" s="149">
        <v>0</v>
      </c>
      <c r="D1332" s="149">
        <v>0</v>
      </c>
      <c r="E1332" s="149">
        <v>0</v>
      </c>
      <c r="F1332" s="150">
        <v>0</v>
      </c>
      <c r="G1332" s="150">
        <v>0</v>
      </c>
      <c r="H1332" s="151">
        <v>0</v>
      </c>
    </row>
    <row r="1333" spans="1:8" ht="18" hidden="1" customHeight="1" outlineLevel="1">
      <c r="A1333" s="3" t="s">
        <v>218</v>
      </c>
      <c r="B1333" s="148"/>
      <c r="C1333" s="149">
        <v>7</v>
      </c>
      <c r="D1333" s="149">
        <v>3</v>
      </c>
      <c r="E1333" s="149">
        <v>4</v>
      </c>
      <c r="F1333" s="150">
        <v>108500</v>
      </c>
      <c r="G1333" s="150">
        <v>6900</v>
      </c>
      <c r="H1333" s="151">
        <v>0</v>
      </c>
    </row>
    <row r="1334" spans="1:8" ht="18" hidden="1" customHeight="1" outlineLevel="1">
      <c r="A1334" s="3" t="s">
        <v>219</v>
      </c>
      <c r="B1334" s="148"/>
      <c r="C1334" s="149">
        <v>0</v>
      </c>
      <c r="D1334" s="149">
        <v>0</v>
      </c>
      <c r="E1334" s="149">
        <v>0</v>
      </c>
      <c r="F1334" s="150">
        <v>0</v>
      </c>
      <c r="G1334" s="150">
        <v>0</v>
      </c>
      <c r="H1334" s="151">
        <v>0</v>
      </c>
    </row>
    <row r="1335" spans="1:8" ht="18" hidden="1" customHeight="1" outlineLevel="1">
      <c r="A1335" s="3" t="s">
        <v>220</v>
      </c>
      <c r="B1335" s="148"/>
      <c r="C1335" s="149">
        <v>0</v>
      </c>
      <c r="D1335" s="149">
        <v>0</v>
      </c>
      <c r="E1335" s="149">
        <v>0</v>
      </c>
      <c r="F1335" s="150">
        <v>0</v>
      </c>
      <c r="G1335" s="150">
        <v>0</v>
      </c>
      <c r="H1335" s="151">
        <v>0</v>
      </c>
    </row>
    <row r="1336" spans="1:8" ht="18" customHeight="1" collapsed="1">
      <c r="A1336" s="3"/>
      <c r="B1336" s="148" t="s">
        <v>401</v>
      </c>
      <c r="C1336" s="152">
        <f t="shared" ref="C1336:H1336" si="52">SUM(C1312:C1335)</f>
        <v>19</v>
      </c>
      <c r="D1336" s="152">
        <f t="shared" si="52"/>
        <v>22</v>
      </c>
      <c r="E1336" s="152">
        <f t="shared" si="52"/>
        <v>5</v>
      </c>
      <c r="F1336" s="153">
        <f t="shared" si="52"/>
        <v>364900</v>
      </c>
      <c r="G1336" s="153">
        <f t="shared" si="52"/>
        <v>49868.41</v>
      </c>
      <c r="H1336" s="154">
        <f t="shared" si="52"/>
        <v>0</v>
      </c>
    </row>
    <row r="1337" spans="1:8" ht="18" hidden="1" customHeight="1" outlineLevel="1">
      <c r="A1337" s="3" t="s">
        <v>280</v>
      </c>
      <c r="B1337" s="148"/>
      <c r="C1337" s="152">
        <v>0</v>
      </c>
      <c r="D1337" s="152">
        <v>0</v>
      </c>
      <c r="E1337" s="152">
        <v>0</v>
      </c>
      <c r="F1337" s="153">
        <v>0</v>
      </c>
      <c r="G1337" s="153">
        <v>0</v>
      </c>
      <c r="H1337" s="154">
        <v>0</v>
      </c>
    </row>
    <row r="1338" spans="1:8" ht="18" hidden="1" customHeight="1" outlineLevel="1">
      <c r="A1338" s="3" t="s">
        <v>203</v>
      </c>
      <c r="B1338" s="148"/>
      <c r="C1338" s="152">
        <v>0</v>
      </c>
      <c r="D1338" s="152">
        <v>0</v>
      </c>
      <c r="E1338" s="152">
        <v>0</v>
      </c>
      <c r="F1338" s="153">
        <v>0</v>
      </c>
      <c r="G1338" s="153">
        <v>0</v>
      </c>
      <c r="H1338" s="154">
        <v>0</v>
      </c>
    </row>
    <row r="1339" spans="1:8" ht="18" hidden="1" customHeight="1" outlineLevel="1">
      <c r="A1339" s="3" t="s">
        <v>204</v>
      </c>
      <c r="B1339" s="148"/>
      <c r="C1339" s="152">
        <v>0</v>
      </c>
      <c r="D1339" s="152">
        <v>0</v>
      </c>
      <c r="E1339" s="152">
        <v>0</v>
      </c>
      <c r="F1339" s="153">
        <v>0</v>
      </c>
      <c r="G1339" s="153">
        <v>0</v>
      </c>
      <c r="H1339" s="154">
        <v>0</v>
      </c>
    </row>
    <row r="1340" spans="1:8" ht="18" hidden="1" customHeight="1" outlineLevel="1">
      <c r="A1340" s="3" t="s">
        <v>267</v>
      </c>
      <c r="B1340" s="148"/>
      <c r="C1340" s="152">
        <v>0</v>
      </c>
      <c r="D1340" s="152">
        <v>0</v>
      </c>
      <c r="E1340" s="152">
        <v>0</v>
      </c>
      <c r="F1340" s="153">
        <v>0</v>
      </c>
      <c r="G1340" s="153">
        <v>0</v>
      </c>
      <c r="H1340" s="154">
        <v>0</v>
      </c>
    </row>
    <row r="1341" spans="1:8" ht="18" hidden="1" customHeight="1" outlineLevel="1">
      <c r="A1341" s="3" t="s">
        <v>274</v>
      </c>
      <c r="B1341" s="148"/>
      <c r="C1341" s="152">
        <v>0</v>
      </c>
      <c r="D1341" s="152">
        <v>0</v>
      </c>
      <c r="E1341" s="152">
        <v>0</v>
      </c>
      <c r="F1341" s="153">
        <v>0</v>
      </c>
      <c r="G1341" s="153">
        <v>0</v>
      </c>
      <c r="H1341" s="154">
        <v>0</v>
      </c>
    </row>
    <row r="1342" spans="1:8" ht="18" hidden="1" customHeight="1" outlineLevel="1">
      <c r="A1342" s="3" t="s">
        <v>275</v>
      </c>
      <c r="B1342" s="148"/>
      <c r="C1342" s="152">
        <v>0</v>
      </c>
      <c r="D1342" s="152">
        <v>0</v>
      </c>
      <c r="E1342" s="152">
        <v>0</v>
      </c>
      <c r="F1342" s="153">
        <v>0</v>
      </c>
      <c r="G1342" s="153">
        <v>0</v>
      </c>
      <c r="H1342" s="154">
        <v>0</v>
      </c>
    </row>
    <row r="1343" spans="1:8" ht="18" hidden="1" customHeight="1" outlineLevel="1">
      <c r="A1343" s="3" t="s">
        <v>205</v>
      </c>
      <c r="B1343" s="148"/>
      <c r="C1343" s="152">
        <v>0</v>
      </c>
      <c r="D1343" s="152">
        <v>0</v>
      </c>
      <c r="E1343" s="152">
        <v>0</v>
      </c>
      <c r="F1343" s="153">
        <v>0</v>
      </c>
      <c r="G1343" s="153">
        <v>0</v>
      </c>
      <c r="H1343" s="154">
        <v>0</v>
      </c>
    </row>
    <row r="1344" spans="1:8" ht="18" hidden="1" customHeight="1" outlineLevel="1">
      <c r="A1344" s="3" t="s">
        <v>206</v>
      </c>
      <c r="B1344" s="148"/>
      <c r="C1344" s="152">
        <v>0</v>
      </c>
      <c r="D1344" s="152">
        <v>0</v>
      </c>
      <c r="E1344" s="152">
        <v>0</v>
      </c>
      <c r="F1344" s="153">
        <v>0</v>
      </c>
      <c r="G1344" s="153">
        <v>0</v>
      </c>
      <c r="H1344" s="154">
        <v>0</v>
      </c>
    </row>
    <row r="1345" spans="1:8" ht="18" hidden="1" customHeight="1" outlineLevel="1">
      <c r="A1345" s="3" t="s">
        <v>268</v>
      </c>
      <c r="B1345" s="148"/>
      <c r="C1345" s="152">
        <v>0</v>
      </c>
      <c r="D1345" s="152">
        <v>0</v>
      </c>
      <c r="E1345" s="152">
        <v>0</v>
      </c>
      <c r="F1345" s="153">
        <v>0</v>
      </c>
      <c r="G1345" s="153">
        <v>0</v>
      </c>
      <c r="H1345" s="154">
        <v>0</v>
      </c>
    </row>
    <row r="1346" spans="1:8" ht="18" hidden="1" customHeight="1" outlineLevel="1">
      <c r="A1346" s="3" t="s">
        <v>207</v>
      </c>
      <c r="B1346" s="148"/>
      <c r="C1346" s="152">
        <v>0</v>
      </c>
      <c r="D1346" s="152">
        <v>0</v>
      </c>
      <c r="E1346" s="152">
        <v>0</v>
      </c>
      <c r="F1346" s="153">
        <v>0</v>
      </c>
      <c r="G1346" s="153">
        <v>0</v>
      </c>
      <c r="H1346" s="154">
        <v>0</v>
      </c>
    </row>
    <row r="1347" spans="1:8" ht="18" hidden="1" customHeight="1" outlineLevel="1">
      <c r="A1347" s="3" t="s">
        <v>270</v>
      </c>
      <c r="B1347" s="148"/>
      <c r="C1347" s="152">
        <v>0</v>
      </c>
      <c r="D1347" s="152">
        <v>0</v>
      </c>
      <c r="E1347" s="152">
        <v>0</v>
      </c>
      <c r="F1347" s="153">
        <v>0</v>
      </c>
      <c r="G1347" s="153">
        <v>0</v>
      </c>
      <c r="H1347" s="154">
        <v>0</v>
      </c>
    </row>
    <row r="1348" spans="1:8" ht="18" hidden="1" customHeight="1" outlineLevel="1">
      <c r="A1348" s="3" t="s">
        <v>208</v>
      </c>
      <c r="B1348" s="148"/>
      <c r="C1348" s="152">
        <v>0</v>
      </c>
      <c r="D1348" s="152">
        <v>0</v>
      </c>
      <c r="E1348" s="152">
        <v>0</v>
      </c>
      <c r="F1348" s="153">
        <v>0</v>
      </c>
      <c r="G1348" s="153">
        <v>0</v>
      </c>
      <c r="H1348" s="154">
        <v>0</v>
      </c>
    </row>
    <row r="1349" spans="1:8" ht="18" hidden="1" customHeight="1" outlineLevel="1">
      <c r="A1349" s="3" t="s">
        <v>209</v>
      </c>
      <c r="B1349" s="148"/>
      <c r="C1349" s="152">
        <v>0</v>
      </c>
      <c r="D1349" s="152">
        <v>0</v>
      </c>
      <c r="E1349" s="152">
        <v>0</v>
      </c>
      <c r="F1349" s="153">
        <v>0</v>
      </c>
      <c r="G1349" s="153">
        <v>0</v>
      </c>
      <c r="H1349" s="154">
        <v>0</v>
      </c>
    </row>
    <row r="1350" spans="1:8" ht="18" hidden="1" customHeight="1" outlineLevel="1">
      <c r="A1350" s="3" t="s">
        <v>454</v>
      </c>
      <c r="B1350" s="148"/>
      <c r="C1350" s="152">
        <v>0</v>
      </c>
      <c r="D1350" s="152">
        <v>0</v>
      </c>
      <c r="E1350" s="152">
        <v>0</v>
      </c>
      <c r="F1350" s="153">
        <v>0</v>
      </c>
      <c r="G1350" s="153">
        <v>0</v>
      </c>
      <c r="H1350" s="154">
        <v>0</v>
      </c>
    </row>
    <row r="1351" spans="1:8" ht="18" hidden="1" customHeight="1" outlineLevel="1">
      <c r="A1351" s="3" t="s">
        <v>211</v>
      </c>
      <c r="B1351" s="148"/>
      <c r="C1351" s="152">
        <v>0</v>
      </c>
      <c r="D1351" s="152">
        <v>0</v>
      </c>
      <c r="E1351" s="152">
        <v>0</v>
      </c>
      <c r="F1351" s="153">
        <v>0</v>
      </c>
      <c r="G1351" s="153">
        <v>0</v>
      </c>
      <c r="H1351" s="154">
        <v>0</v>
      </c>
    </row>
    <row r="1352" spans="1:8" ht="18" hidden="1" customHeight="1" outlineLevel="1">
      <c r="A1352" s="3" t="s">
        <v>212</v>
      </c>
      <c r="B1352" s="148"/>
      <c r="C1352" s="152">
        <v>0</v>
      </c>
      <c r="D1352" s="152">
        <v>0</v>
      </c>
      <c r="E1352" s="152">
        <v>0</v>
      </c>
      <c r="F1352" s="153">
        <v>0</v>
      </c>
      <c r="G1352" s="153">
        <v>0</v>
      </c>
      <c r="H1352" s="154">
        <v>0</v>
      </c>
    </row>
    <row r="1353" spans="1:8" ht="18" hidden="1" customHeight="1" outlineLevel="1">
      <c r="A1353" s="3" t="s">
        <v>213</v>
      </c>
      <c r="B1353" s="148"/>
      <c r="C1353" s="152">
        <v>0</v>
      </c>
      <c r="D1353" s="152">
        <v>0</v>
      </c>
      <c r="E1353" s="152">
        <v>0</v>
      </c>
      <c r="F1353" s="153">
        <v>0</v>
      </c>
      <c r="G1353" s="153">
        <v>0</v>
      </c>
      <c r="H1353" s="154">
        <v>0</v>
      </c>
    </row>
    <row r="1354" spans="1:8" ht="18" hidden="1" customHeight="1" outlineLevel="1">
      <c r="A1354" s="3" t="s">
        <v>214</v>
      </c>
      <c r="B1354" s="148"/>
      <c r="C1354" s="152">
        <v>0</v>
      </c>
      <c r="D1354" s="152">
        <v>0</v>
      </c>
      <c r="E1354" s="152">
        <v>0</v>
      </c>
      <c r="F1354" s="153">
        <v>0</v>
      </c>
      <c r="G1354" s="153">
        <v>0</v>
      </c>
      <c r="H1354" s="154">
        <v>0</v>
      </c>
    </row>
    <row r="1355" spans="1:8" ht="18" hidden="1" customHeight="1" outlineLevel="1">
      <c r="A1355" s="3" t="s">
        <v>269</v>
      </c>
      <c r="B1355" s="148"/>
      <c r="C1355" s="152">
        <v>0</v>
      </c>
      <c r="D1355" s="152">
        <v>0</v>
      </c>
      <c r="E1355" s="152">
        <v>0</v>
      </c>
      <c r="F1355" s="153">
        <v>0</v>
      </c>
      <c r="G1355" s="153">
        <v>0</v>
      </c>
      <c r="H1355" s="154">
        <v>0</v>
      </c>
    </row>
    <row r="1356" spans="1:8" ht="18" hidden="1" customHeight="1" outlineLevel="1">
      <c r="A1356" s="3" t="s">
        <v>455</v>
      </c>
      <c r="B1356" s="148"/>
      <c r="C1356" s="152">
        <v>0</v>
      </c>
      <c r="D1356" s="152">
        <v>0</v>
      </c>
      <c r="E1356" s="152">
        <v>0</v>
      </c>
      <c r="F1356" s="153">
        <v>0</v>
      </c>
      <c r="G1356" s="153">
        <v>0</v>
      </c>
      <c r="H1356" s="154">
        <v>0</v>
      </c>
    </row>
    <row r="1357" spans="1:8" ht="18" hidden="1" customHeight="1" outlineLevel="1">
      <c r="A1357" s="3" t="s">
        <v>217</v>
      </c>
      <c r="B1357" s="148"/>
      <c r="C1357" s="152">
        <v>0</v>
      </c>
      <c r="D1357" s="152">
        <v>0</v>
      </c>
      <c r="E1357" s="152">
        <v>0</v>
      </c>
      <c r="F1357" s="153">
        <v>0</v>
      </c>
      <c r="G1357" s="153">
        <v>0</v>
      </c>
      <c r="H1357" s="154">
        <v>0</v>
      </c>
    </row>
    <row r="1358" spans="1:8" ht="18" hidden="1" customHeight="1" outlineLevel="1">
      <c r="A1358" s="3" t="s">
        <v>218</v>
      </c>
      <c r="B1358" s="148"/>
      <c r="C1358" s="152">
        <v>1</v>
      </c>
      <c r="D1358" s="152">
        <v>0</v>
      </c>
      <c r="E1358" s="152">
        <v>0</v>
      </c>
      <c r="F1358" s="153">
        <v>0</v>
      </c>
      <c r="G1358" s="153">
        <v>0</v>
      </c>
      <c r="H1358" s="154">
        <v>0</v>
      </c>
    </row>
    <row r="1359" spans="1:8" ht="18" hidden="1" customHeight="1" outlineLevel="1">
      <c r="A1359" s="3" t="s">
        <v>219</v>
      </c>
      <c r="B1359" s="148"/>
      <c r="C1359" s="152">
        <v>0</v>
      </c>
      <c r="D1359" s="152">
        <v>0</v>
      </c>
      <c r="E1359" s="152">
        <v>0</v>
      </c>
      <c r="F1359" s="153">
        <v>0</v>
      </c>
      <c r="G1359" s="153">
        <v>0</v>
      </c>
      <c r="H1359" s="154">
        <v>0</v>
      </c>
    </row>
    <row r="1360" spans="1:8" ht="18" hidden="1" customHeight="1" outlineLevel="1">
      <c r="A1360" s="3" t="s">
        <v>220</v>
      </c>
      <c r="B1360" s="148"/>
      <c r="C1360" s="149">
        <v>0</v>
      </c>
      <c r="D1360" s="149">
        <v>0</v>
      </c>
      <c r="E1360" s="149">
        <v>0</v>
      </c>
      <c r="F1360" s="150">
        <v>0</v>
      </c>
      <c r="G1360" s="150">
        <v>0</v>
      </c>
      <c r="H1360" s="151">
        <v>0</v>
      </c>
    </row>
    <row r="1361" spans="1:8" ht="18" customHeight="1" collapsed="1">
      <c r="A1361" s="3"/>
      <c r="B1361" s="148" t="s">
        <v>402</v>
      </c>
      <c r="C1361" s="152">
        <f t="shared" ref="C1361:H1361" si="53">SUM(C1337:C1360)</f>
        <v>1</v>
      </c>
      <c r="D1361" s="152">
        <f t="shared" si="53"/>
        <v>0</v>
      </c>
      <c r="E1361" s="152">
        <f t="shared" si="53"/>
        <v>0</v>
      </c>
      <c r="F1361" s="153">
        <f t="shared" si="53"/>
        <v>0</v>
      </c>
      <c r="G1361" s="153">
        <f t="shared" si="53"/>
        <v>0</v>
      </c>
      <c r="H1361" s="154">
        <f t="shared" si="53"/>
        <v>0</v>
      </c>
    </row>
    <row r="1362" spans="1:8" ht="18" hidden="1" customHeight="1" outlineLevel="1">
      <c r="A1362" s="3" t="s">
        <v>280</v>
      </c>
      <c r="B1362" s="148"/>
      <c r="C1362" s="149">
        <v>0</v>
      </c>
      <c r="D1362" s="149">
        <v>0</v>
      </c>
      <c r="E1362" s="149">
        <v>0</v>
      </c>
      <c r="F1362" s="150">
        <v>0</v>
      </c>
      <c r="G1362" s="150">
        <v>0</v>
      </c>
      <c r="H1362" s="151">
        <v>0</v>
      </c>
    </row>
    <row r="1363" spans="1:8" ht="18" hidden="1" customHeight="1" outlineLevel="1">
      <c r="A1363" s="3" t="s">
        <v>203</v>
      </c>
      <c r="B1363" s="148"/>
      <c r="C1363" s="149">
        <v>0</v>
      </c>
      <c r="D1363" s="149">
        <v>0</v>
      </c>
      <c r="E1363" s="149">
        <v>0</v>
      </c>
      <c r="F1363" s="150">
        <v>0</v>
      </c>
      <c r="G1363" s="150">
        <v>0</v>
      </c>
      <c r="H1363" s="151">
        <v>0</v>
      </c>
    </row>
    <row r="1364" spans="1:8" ht="18" hidden="1" customHeight="1" outlineLevel="1">
      <c r="A1364" s="3" t="s">
        <v>204</v>
      </c>
      <c r="B1364" s="148"/>
      <c r="C1364" s="149">
        <v>0</v>
      </c>
      <c r="D1364" s="149">
        <v>0</v>
      </c>
      <c r="E1364" s="149">
        <v>0</v>
      </c>
      <c r="F1364" s="150">
        <v>0</v>
      </c>
      <c r="G1364" s="150">
        <v>0</v>
      </c>
      <c r="H1364" s="151">
        <v>0</v>
      </c>
    </row>
    <row r="1365" spans="1:8" ht="18" hidden="1" customHeight="1" outlineLevel="1">
      <c r="A1365" s="3" t="s">
        <v>267</v>
      </c>
      <c r="B1365" s="148"/>
      <c r="C1365" s="149">
        <v>0</v>
      </c>
      <c r="D1365" s="149">
        <v>0</v>
      </c>
      <c r="E1365" s="149">
        <v>0</v>
      </c>
      <c r="F1365" s="150">
        <v>0</v>
      </c>
      <c r="G1365" s="150">
        <v>0</v>
      </c>
      <c r="H1365" s="151">
        <v>0</v>
      </c>
    </row>
    <row r="1366" spans="1:8" ht="18" hidden="1" customHeight="1" outlineLevel="1">
      <c r="A1366" s="3" t="s">
        <v>274</v>
      </c>
      <c r="B1366" s="148"/>
      <c r="C1366" s="149">
        <v>0</v>
      </c>
      <c r="D1366" s="149">
        <v>0</v>
      </c>
      <c r="E1366" s="149">
        <v>0</v>
      </c>
      <c r="F1366" s="150">
        <v>0</v>
      </c>
      <c r="G1366" s="150">
        <v>0</v>
      </c>
      <c r="H1366" s="151">
        <v>0</v>
      </c>
    </row>
    <row r="1367" spans="1:8" ht="18" hidden="1" customHeight="1" outlineLevel="1">
      <c r="A1367" s="3" t="s">
        <v>275</v>
      </c>
      <c r="B1367" s="148"/>
      <c r="C1367" s="149">
        <v>0</v>
      </c>
      <c r="D1367" s="149">
        <v>0</v>
      </c>
      <c r="E1367" s="149">
        <v>0</v>
      </c>
      <c r="F1367" s="150">
        <v>0</v>
      </c>
      <c r="G1367" s="150">
        <v>0</v>
      </c>
      <c r="H1367" s="151">
        <v>0</v>
      </c>
    </row>
    <row r="1368" spans="1:8" ht="18" hidden="1" customHeight="1" outlineLevel="1">
      <c r="A1368" s="3" t="s">
        <v>205</v>
      </c>
      <c r="B1368" s="148"/>
      <c r="C1368" s="149">
        <v>0</v>
      </c>
      <c r="D1368" s="149">
        <v>1</v>
      </c>
      <c r="E1368" s="149">
        <v>0</v>
      </c>
      <c r="F1368" s="150">
        <v>105000</v>
      </c>
      <c r="G1368" s="150">
        <v>5087</v>
      </c>
      <c r="H1368" s="151">
        <v>0</v>
      </c>
    </row>
    <row r="1369" spans="1:8" ht="18" hidden="1" customHeight="1" outlineLevel="1">
      <c r="A1369" s="3" t="s">
        <v>206</v>
      </c>
      <c r="B1369" s="148"/>
      <c r="C1369" s="149">
        <v>0</v>
      </c>
      <c r="D1369" s="149">
        <v>0</v>
      </c>
      <c r="E1369" s="149">
        <v>0</v>
      </c>
      <c r="F1369" s="150">
        <v>0</v>
      </c>
      <c r="G1369" s="150">
        <v>0</v>
      </c>
      <c r="H1369" s="151">
        <v>0</v>
      </c>
    </row>
    <row r="1370" spans="1:8" ht="18" hidden="1" customHeight="1" outlineLevel="1">
      <c r="A1370" s="3" t="s">
        <v>268</v>
      </c>
      <c r="B1370" s="148"/>
      <c r="C1370" s="149">
        <v>0</v>
      </c>
      <c r="D1370" s="149">
        <v>0</v>
      </c>
      <c r="E1370" s="149">
        <v>0</v>
      </c>
      <c r="F1370" s="150">
        <v>0</v>
      </c>
      <c r="G1370" s="150">
        <v>0</v>
      </c>
      <c r="H1370" s="151">
        <v>0</v>
      </c>
    </row>
    <row r="1371" spans="1:8" ht="18" hidden="1" customHeight="1" outlineLevel="1">
      <c r="A1371" s="3" t="s">
        <v>207</v>
      </c>
      <c r="B1371" s="148"/>
      <c r="C1371" s="149">
        <v>0</v>
      </c>
      <c r="D1371" s="149">
        <v>0</v>
      </c>
      <c r="E1371" s="149">
        <v>0</v>
      </c>
      <c r="F1371" s="150">
        <v>0</v>
      </c>
      <c r="G1371" s="150">
        <v>0</v>
      </c>
      <c r="H1371" s="151">
        <v>0</v>
      </c>
    </row>
    <row r="1372" spans="1:8" ht="18" hidden="1" customHeight="1" outlineLevel="1">
      <c r="A1372" s="3" t="s">
        <v>270</v>
      </c>
      <c r="B1372" s="148"/>
      <c r="C1372" s="149">
        <v>0</v>
      </c>
      <c r="D1372" s="149">
        <v>0</v>
      </c>
      <c r="E1372" s="149">
        <v>0</v>
      </c>
      <c r="F1372" s="150">
        <v>0</v>
      </c>
      <c r="G1372" s="150">
        <v>0</v>
      </c>
      <c r="H1372" s="151">
        <v>0</v>
      </c>
    </row>
    <row r="1373" spans="1:8" ht="18" hidden="1" customHeight="1" outlineLevel="1">
      <c r="A1373" s="3" t="s">
        <v>208</v>
      </c>
      <c r="B1373" s="148"/>
      <c r="C1373" s="149">
        <v>0</v>
      </c>
      <c r="D1373" s="149">
        <v>0</v>
      </c>
      <c r="E1373" s="149">
        <v>0</v>
      </c>
      <c r="F1373" s="150">
        <v>0</v>
      </c>
      <c r="G1373" s="150">
        <v>0</v>
      </c>
      <c r="H1373" s="151">
        <v>0</v>
      </c>
    </row>
    <row r="1374" spans="1:8" ht="18" hidden="1" customHeight="1" outlineLevel="1">
      <c r="A1374" s="3" t="s">
        <v>209</v>
      </c>
      <c r="B1374" s="148"/>
      <c r="C1374" s="149">
        <v>0</v>
      </c>
      <c r="D1374" s="149">
        <v>0</v>
      </c>
      <c r="E1374" s="149">
        <v>0</v>
      </c>
      <c r="F1374" s="150">
        <v>0</v>
      </c>
      <c r="G1374" s="150">
        <v>0</v>
      </c>
      <c r="H1374" s="151">
        <v>0</v>
      </c>
    </row>
    <row r="1375" spans="1:8" ht="18" hidden="1" customHeight="1" outlineLevel="1">
      <c r="A1375" s="3" t="s">
        <v>454</v>
      </c>
      <c r="B1375" s="148"/>
      <c r="C1375" s="149">
        <v>0</v>
      </c>
      <c r="D1375" s="149">
        <v>0</v>
      </c>
      <c r="E1375" s="149">
        <v>0</v>
      </c>
      <c r="F1375" s="150">
        <v>0</v>
      </c>
      <c r="G1375" s="150">
        <v>0</v>
      </c>
      <c r="H1375" s="151">
        <v>0</v>
      </c>
    </row>
    <row r="1376" spans="1:8" ht="18" hidden="1" customHeight="1" outlineLevel="1">
      <c r="A1376" s="3" t="s">
        <v>211</v>
      </c>
      <c r="B1376" s="148"/>
      <c r="C1376" s="149">
        <v>0</v>
      </c>
      <c r="D1376" s="149">
        <v>0</v>
      </c>
      <c r="E1376" s="149">
        <v>0</v>
      </c>
      <c r="F1376" s="150">
        <v>0</v>
      </c>
      <c r="G1376" s="150">
        <v>0</v>
      </c>
      <c r="H1376" s="151">
        <v>0</v>
      </c>
    </row>
    <row r="1377" spans="1:8" ht="18" hidden="1" customHeight="1" outlineLevel="1">
      <c r="A1377" s="3" t="s">
        <v>212</v>
      </c>
      <c r="B1377" s="148"/>
      <c r="C1377" s="149">
        <v>0</v>
      </c>
      <c r="D1377" s="149">
        <v>0</v>
      </c>
      <c r="E1377" s="149">
        <v>0</v>
      </c>
      <c r="F1377" s="150">
        <v>0</v>
      </c>
      <c r="G1377" s="150">
        <v>0</v>
      </c>
      <c r="H1377" s="151">
        <v>0</v>
      </c>
    </row>
    <row r="1378" spans="1:8" ht="18" hidden="1" customHeight="1" outlineLevel="1">
      <c r="A1378" s="3" t="s">
        <v>213</v>
      </c>
      <c r="B1378" s="148"/>
      <c r="C1378" s="149">
        <v>0</v>
      </c>
      <c r="D1378" s="149">
        <v>0</v>
      </c>
      <c r="E1378" s="149">
        <v>0</v>
      </c>
      <c r="F1378" s="150">
        <v>0</v>
      </c>
      <c r="G1378" s="150">
        <v>0</v>
      </c>
      <c r="H1378" s="151">
        <v>0</v>
      </c>
    </row>
    <row r="1379" spans="1:8" ht="18" hidden="1" customHeight="1" outlineLevel="1">
      <c r="A1379" s="3" t="s">
        <v>214</v>
      </c>
      <c r="B1379" s="148"/>
      <c r="C1379" s="149">
        <v>0</v>
      </c>
      <c r="D1379" s="149">
        <v>0</v>
      </c>
      <c r="E1379" s="149">
        <v>0</v>
      </c>
      <c r="F1379" s="150">
        <v>0</v>
      </c>
      <c r="G1379" s="150">
        <v>0</v>
      </c>
      <c r="H1379" s="151">
        <v>0</v>
      </c>
    </row>
    <row r="1380" spans="1:8" ht="18" hidden="1" customHeight="1" outlineLevel="1">
      <c r="A1380" s="3" t="s">
        <v>269</v>
      </c>
      <c r="B1380" s="148"/>
      <c r="C1380" s="149">
        <v>0</v>
      </c>
      <c r="D1380" s="149">
        <v>0</v>
      </c>
      <c r="E1380" s="149">
        <v>0</v>
      </c>
      <c r="F1380" s="150">
        <v>0</v>
      </c>
      <c r="G1380" s="150">
        <v>0</v>
      </c>
      <c r="H1380" s="151">
        <v>0</v>
      </c>
    </row>
    <row r="1381" spans="1:8" ht="18" hidden="1" customHeight="1" outlineLevel="1">
      <c r="A1381" s="3" t="s">
        <v>455</v>
      </c>
      <c r="B1381" s="148"/>
      <c r="C1381" s="149">
        <v>0</v>
      </c>
      <c r="D1381" s="149">
        <v>0</v>
      </c>
      <c r="E1381" s="149">
        <v>0</v>
      </c>
      <c r="F1381" s="150">
        <v>0</v>
      </c>
      <c r="G1381" s="150">
        <v>0</v>
      </c>
      <c r="H1381" s="151">
        <v>0</v>
      </c>
    </row>
    <row r="1382" spans="1:8" ht="18" hidden="1" customHeight="1" outlineLevel="1">
      <c r="A1382" s="3" t="s">
        <v>217</v>
      </c>
      <c r="B1382" s="148"/>
      <c r="C1382" s="149">
        <v>0</v>
      </c>
      <c r="D1382" s="149">
        <v>0</v>
      </c>
      <c r="E1382" s="149">
        <v>0</v>
      </c>
      <c r="F1382" s="150">
        <v>0</v>
      </c>
      <c r="G1382" s="150">
        <v>0</v>
      </c>
      <c r="H1382" s="151">
        <v>0</v>
      </c>
    </row>
    <row r="1383" spans="1:8" ht="18" hidden="1" customHeight="1" outlineLevel="1">
      <c r="A1383" s="3" t="s">
        <v>218</v>
      </c>
      <c r="B1383" s="148"/>
      <c r="C1383" s="149">
        <v>0</v>
      </c>
      <c r="D1383" s="149">
        <v>0</v>
      </c>
      <c r="E1383" s="149">
        <v>0</v>
      </c>
      <c r="F1383" s="150">
        <v>0</v>
      </c>
      <c r="G1383" s="150">
        <v>0</v>
      </c>
      <c r="H1383" s="151">
        <v>0</v>
      </c>
    </row>
    <row r="1384" spans="1:8" ht="18" hidden="1" customHeight="1" outlineLevel="1">
      <c r="A1384" s="3" t="s">
        <v>219</v>
      </c>
      <c r="B1384" s="148"/>
      <c r="C1384" s="149">
        <v>0</v>
      </c>
      <c r="D1384" s="149">
        <v>0</v>
      </c>
      <c r="E1384" s="149">
        <v>0</v>
      </c>
      <c r="F1384" s="150">
        <v>0</v>
      </c>
      <c r="G1384" s="150">
        <v>0</v>
      </c>
      <c r="H1384" s="151">
        <v>0</v>
      </c>
    </row>
    <row r="1385" spans="1:8" ht="18" hidden="1" customHeight="1" outlineLevel="1">
      <c r="A1385" s="3" t="s">
        <v>220</v>
      </c>
      <c r="B1385" s="148"/>
      <c r="C1385" s="149">
        <v>0</v>
      </c>
      <c r="D1385" s="149">
        <v>0</v>
      </c>
      <c r="E1385" s="149">
        <v>0</v>
      </c>
      <c r="F1385" s="150">
        <v>0</v>
      </c>
      <c r="G1385" s="150">
        <v>0</v>
      </c>
      <c r="H1385" s="151">
        <v>0</v>
      </c>
    </row>
    <row r="1386" spans="1:8" ht="18" customHeight="1" collapsed="1">
      <c r="A1386" s="3"/>
      <c r="B1386" s="148" t="s">
        <v>403</v>
      </c>
      <c r="C1386" s="152">
        <f t="shared" ref="C1386:H1386" si="54">SUM(C1362:C1385)</f>
        <v>0</v>
      </c>
      <c r="D1386" s="152">
        <f t="shared" si="54"/>
        <v>1</v>
      </c>
      <c r="E1386" s="152">
        <f t="shared" si="54"/>
        <v>0</v>
      </c>
      <c r="F1386" s="153">
        <f t="shared" si="54"/>
        <v>105000</v>
      </c>
      <c r="G1386" s="153">
        <f t="shared" si="54"/>
        <v>5087</v>
      </c>
      <c r="H1386" s="154">
        <f t="shared" si="54"/>
        <v>0</v>
      </c>
    </row>
    <row r="1387" spans="1:8" ht="18" hidden="1" customHeight="1" outlineLevel="1">
      <c r="A1387" s="3" t="s">
        <v>280</v>
      </c>
      <c r="B1387" s="148"/>
      <c r="C1387" s="149">
        <v>0</v>
      </c>
      <c r="D1387" s="149">
        <v>0</v>
      </c>
      <c r="E1387" s="149">
        <v>0</v>
      </c>
      <c r="F1387" s="150">
        <v>0</v>
      </c>
      <c r="G1387" s="150">
        <v>0</v>
      </c>
      <c r="H1387" s="151">
        <v>0</v>
      </c>
    </row>
    <row r="1388" spans="1:8" ht="18" hidden="1" customHeight="1" outlineLevel="1">
      <c r="A1388" s="3" t="s">
        <v>203</v>
      </c>
      <c r="B1388" s="148"/>
      <c r="C1388" s="149">
        <v>1</v>
      </c>
      <c r="D1388" s="149">
        <v>1</v>
      </c>
      <c r="E1388" s="149">
        <v>0</v>
      </c>
      <c r="F1388" s="150">
        <v>0</v>
      </c>
      <c r="G1388" s="150">
        <v>239.85</v>
      </c>
      <c r="H1388" s="151">
        <v>0</v>
      </c>
    </row>
    <row r="1389" spans="1:8" ht="18" hidden="1" customHeight="1" outlineLevel="1">
      <c r="A1389" s="3" t="s">
        <v>204</v>
      </c>
      <c r="B1389" s="148"/>
      <c r="C1389" s="149">
        <v>0</v>
      </c>
      <c r="D1389" s="149">
        <v>0</v>
      </c>
      <c r="E1389" s="149">
        <v>0</v>
      </c>
      <c r="F1389" s="150">
        <v>0</v>
      </c>
      <c r="G1389" s="150">
        <v>0</v>
      </c>
      <c r="H1389" s="151">
        <v>0</v>
      </c>
    </row>
    <row r="1390" spans="1:8" ht="18" hidden="1" customHeight="1" outlineLevel="1">
      <c r="A1390" s="3" t="s">
        <v>267</v>
      </c>
      <c r="B1390" s="148"/>
      <c r="C1390" s="149">
        <v>0</v>
      </c>
      <c r="D1390" s="149">
        <v>0</v>
      </c>
      <c r="E1390" s="149">
        <v>0</v>
      </c>
      <c r="F1390" s="150">
        <v>0</v>
      </c>
      <c r="G1390" s="150">
        <v>0</v>
      </c>
      <c r="H1390" s="151">
        <v>0</v>
      </c>
    </row>
    <row r="1391" spans="1:8" ht="18" hidden="1" customHeight="1" outlineLevel="1">
      <c r="A1391" s="3" t="s">
        <v>274</v>
      </c>
      <c r="B1391" s="148"/>
      <c r="C1391" s="149">
        <v>0</v>
      </c>
      <c r="D1391" s="149">
        <v>0</v>
      </c>
      <c r="E1391" s="149">
        <v>0</v>
      </c>
      <c r="F1391" s="150">
        <v>0</v>
      </c>
      <c r="G1391" s="150">
        <v>0</v>
      </c>
      <c r="H1391" s="151">
        <v>0</v>
      </c>
    </row>
    <row r="1392" spans="1:8" ht="18" hidden="1" customHeight="1" outlineLevel="1">
      <c r="A1392" s="3" t="s">
        <v>275</v>
      </c>
      <c r="B1392" s="148"/>
      <c r="C1392" s="149">
        <v>0</v>
      </c>
      <c r="D1392" s="149">
        <v>0</v>
      </c>
      <c r="E1392" s="149">
        <v>0</v>
      </c>
      <c r="F1392" s="150">
        <v>0</v>
      </c>
      <c r="G1392" s="150">
        <v>0</v>
      </c>
      <c r="H1392" s="151">
        <v>0</v>
      </c>
    </row>
    <row r="1393" spans="1:8" ht="18" hidden="1" customHeight="1" outlineLevel="1">
      <c r="A1393" s="3" t="s">
        <v>205</v>
      </c>
      <c r="B1393" s="148"/>
      <c r="C1393" s="149">
        <v>1</v>
      </c>
      <c r="D1393" s="149">
        <v>1</v>
      </c>
      <c r="E1393" s="149">
        <v>0</v>
      </c>
      <c r="F1393" s="150">
        <v>2539</v>
      </c>
      <c r="G1393" s="150">
        <v>0</v>
      </c>
      <c r="H1393" s="151">
        <v>0</v>
      </c>
    </row>
    <row r="1394" spans="1:8" ht="18" hidden="1" customHeight="1" outlineLevel="1">
      <c r="A1394" s="3" t="s">
        <v>206</v>
      </c>
      <c r="B1394" s="148"/>
      <c r="C1394" s="149">
        <v>0</v>
      </c>
      <c r="D1394" s="149">
        <v>0</v>
      </c>
      <c r="E1394" s="149">
        <v>0</v>
      </c>
      <c r="F1394" s="150">
        <v>0</v>
      </c>
      <c r="G1394" s="150">
        <v>0</v>
      </c>
      <c r="H1394" s="151">
        <v>0</v>
      </c>
    </row>
    <row r="1395" spans="1:8" ht="18" hidden="1" customHeight="1" outlineLevel="1">
      <c r="A1395" s="3" t="s">
        <v>268</v>
      </c>
      <c r="B1395" s="148"/>
      <c r="C1395" s="149">
        <v>0</v>
      </c>
      <c r="D1395" s="149">
        <v>0</v>
      </c>
      <c r="E1395" s="149">
        <v>0</v>
      </c>
      <c r="F1395" s="150">
        <v>0</v>
      </c>
      <c r="G1395" s="150">
        <v>0</v>
      </c>
      <c r="H1395" s="151">
        <v>0</v>
      </c>
    </row>
    <row r="1396" spans="1:8" ht="18" hidden="1" customHeight="1" outlineLevel="1">
      <c r="A1396" s="3" t="s">
        <v>207</v>
      </c>
      <c r="B1396" s="148"/>
      <c r="C1396" s="149">
        <v>0</v>
      </c>
      <c r="D1396" s="149">
        <v>0</v>
      </c>
      <c r="E1396" s="149">
        <v>0</v>
      </c>
      <c r="F1396" s="150">
        <v>0</v>
      </c>
      <c r="G1396" s="150">
        <v>0</v>
      </c>
      <c r="H1396" s="151">
        <v>0</v>
      </c>
    </row>
    <row r="1397" spans="1:8" ht="18" hidden="1" customHeight="1" outlineLevel="1">
      <c r="A1397" s="3" t="s">
        <v>270</v>
      </c>
      <c r="B1397" s="148"/>
      <c r="C1397" s="149">
        <v>0</v>
      </c>
      <c r="D1397" s="149">
        <v>0</v>
      </c>
      <c r="E1397" s="149">
        <v>0</v>
      </c>
      <c r="F1397" s="150">
        <v>0</v>
      </c>
      <c r="G1397" s="150">
        <v>0</v>
      </c>
      <c r="H1397" s="151">
        <v>0</v>
      </c>
    </row>
    <row r="1398" spans="1:8" ht="18" hidden="1" customHeight="1" outlineLevel="1">
      <c r="A1398" s="3" t="s">
        <v>208</v>
      </c>
      <c r="B1398" s="148"/>
      <c r="C1398" s="149">
        <v>0</v>
      </c>
      <c r="D1398" s="149">
        <v>0</v>
      </c>
      <c r="E1398" s="149">
        <v>0</v>
      </c>
      <c r="F1398" s="150">
        <v>0</v>
      </c>
      <c r="G1398" s="150">
        <v>0</v>
      </c>
      <c r="H1398" s="151">
        <v>0</v>
      </c>
    </row>
    <row r="1399" spans="1:8" ht="18" hidden="1" customHeight="1" outlineLevel="1">
      <c r="A1399" s="3" t="s">
        <v>209</v>
      </c>
      <c r="B1399" s="148"/>
      <c r="C1399" s="149">
        <v>0</v>
      </c>
      <c r="D1399" s="149">
        <v>0</v>
      </c>
      <c r="E1399" s="149">
        <v>0</v>
      </c>
      <c r="F1399" s="150">
        <v>0</v>
      </c>
      <c r="G1399" s="150">
        <v>0</v>
      </c>
      <c r="H1399" s="151">
        <v>0</v>
      </c>
    </row>
    <row r="1400" spans="1:8" ht="18" hidden="1" customHeight="1" outlineLevel="1">
      <c r="A1400" s="3" t="s">
        <v>454</v>
      </c>
      <c r="B1400" s="148"/>
      <c r="C1400" s="149">
        <v>0</v>
      </c>
      <c r="D1400" s="149">
        <v>0</v>
      </c>
      <c r="E1400" s="149">
        <v>0</v>
      </c>
      <c r="F1400" s="150">
        <v>0</v>
      </c>
      <c r="G1400" s="150">
        <v>0</v>
      </c>
      <c r="H1400" s="151">
        <v>0</v>
      </c>
    </row>
    <row r="1401" spans="1:8" ht="18" hidden="1" customHeight="1" outlineLevel="1">
      <c r="A1401" s="3" t="s">
        <v>211</v>
      </c>
      <c r="B1401" s="148"/>
      <c r="C1401" s="149">
        <v>0</v>
      </c>
      <c r="D1401" s="149">
        <v>0</v>
      </c>
      <c r="E1401" s="149">
        <v>0</v>
      </c>
      <c r="F1401" s="150">
        <v>0</v>
      </c>
      <c r="G1401" s="150">
        <v>0</v>
      </c>
      <c r="H1401" s="151">
        <v>0</v>
      </c>
    </row>
    <row r="1402" spans="1:8" ht="18" hidden="1" customHeight="1" outlineLevel="1">
      <c r="A1402" s="3" t="s">
        <v>212</v>
      </c>
      <c r="B1402" s="148"/>
      <c r="C1402" s="149">
        <v>0</v>
      </c>
      <c r="D1402" s="149">
        <v>0</v>
      </c>
      <c r="E1402" s="149">
        <v>0</v>
      </c>
      <c r="F1402" s="150">
        <v>0</v>
      </c>
      <c r="G1402" s="150">
        <v>0</v>
      </c>
      <c r="H1402" s="151">
        <v>0</v>
      </c>
    </row>
    <row r="1403" spans="1:8" ht="18" hidden="1" customHeight="1" outlineLevel="1">
      <c r="A1403" s="3" t="s">
        <v>213</v>
      </c>
      <c r="B1403" s="148"/>
      <c r="C1403" s="149">
        <v>0</v>
      </c>
      <c r="D1403" s="149">
        <v>0</v>
      </c>
      <c r="E1403" s="149">
        <v>0</v>
      </c>
      <c r="F1403" s="150">
        <v>0</v>
      </c>
      <c r="G1403" s="150">
        <v>0</v>
      </c>
      <c r="H1403" s="151">
        <v>0</v>
      </c>
    </row>
    <row r="1404" spans="1:8" ht="18" hidden="1" customHeight="1" outlineLevel="1">
      <c r="A1404" s="3" t="s">
        <v>214</v>
      </c>
      <c r="B1404" s="148"/>
      <c r="C1404" s="149">
        <v>0</v>
      </c>
      <c r="D1404" s="149">
        <v>0</v>
      </c>
      <c r="E1404" s="149">
        <v>0</v>
      </c>
      <c r="F1404" s="150">
        <v>0</v>
      </c>
      <c r="G1404" s="150">
        <v>0</v>
      </c>
      <c r="H1404" s="151">
        <v>0</v>
      </c>
    </row>
    <row r="1405" spans="1:8" ht="18" hidden="1" customHeight="1" outlineLevel="1">
      <c r="A1405" s="3" t="s">
        <v>269</v>
      </c>
      <c r="B1405" s="148"/>
      <c r="C1405" s="149">
        <v>0</v>
      </c>
      <c r="D1405" s="149">
        <v>0</v>
      </c>
      <c r="E1405" s="149">
        <v>0</v>
      </c>
      <c r="F1405" s="150">
        <v>0</v>
      </c>
      <c r="G1405" s="150">
        <v>0</v>
      </c>
      <c r="H1405" s="151">
        <v>0</v>
      </c>
    </row>
    <row r="1406" spans="1:8" ht="18" hidden="1" customHeight="1" outlineLevel="1">
      <c r="A1406" s="3" t="s">
        <v>455</v>
      </c>
      <c r="B1406" s="148"/>
      <c r="C1406" s="149">
        <v>0</v>
      </c>
      <c r="D1406" s="149">
        <v>0</v>
      </c>
      <c r="E1406" s="149">
        <v>0</v>
      </c>
      <c r="F1406" s="150">
        <v>0</v>
      </c>
      <c r="G1406" s="150">
        <v>0</v>
      </c>
      <c r="H1406" s="151">
        <v>0</v>
      </c>
    </row>
    <row r="1407" spans="1:8" ht="18" hidden="1" customHeight="1" outlineLevel="1">
      <c r="A1407" s="3" t="s">
        <v>217</v>
      </c>
      <c r="B1407" s="148"/>
      <c r="C1407" s="149">
        <v>0</v>
      </c>
      <c r="D1407" s="149">
        <v>0</v>
      </c>
      <c r="E1407" s="149">
        <v>0</v>
      </c>
      <c r="F1407" s="150">
        <v>0</v>
      </c>
      <c r="G1407" s="150">
        <v>0</v>
      </c>
      <c r="H1407" s="151">
        <v>0</v>
      </c>
    </row>
    <row r="1408" spans="1:8" ht="18" hidden="1" customHeight="1" outlineLevel="1">
      <c r="A1408" s="3" t="s">
        <v>218</v>
      </c>
      <c r="B1408" s="148"/>
      <c r="C1408" s="149">
        <v>0</v>
      </c>
      <c r="D1408" s="149">
        <v>0</v>
      </c>
      <c r="E1408" s="149">
        <v>0</v>
      </c>
      <c r="F1408" s="150">
        <v>0</v>
      </c>
      <c r="G1408" s="150">
        <v>0</v>
      </c>
      <c r="H1408" s="151">
        <v>0</v>
      </c>
    </row>
    <row r="1409" spans="1:8" ht="18" hidden="1" customHeight="1" outlineLevel="1">
      <c r="A1409" s="3" t="s">
        <v>219</v>
      </c>
      <c r="B1409" s="148"/>
      <c r="C1409" s="149">
        <v>0</v>
      </c>
      <c r="D1409" s="149">
        <v>0</v>
      </c>
      <c r="E1409" s="149">
        <v>0</v>
      </c>
      <c r="F1409" s="150">
        <v>0</v>
      </c>
      <c r="G1409" s="150">
        <v>0</v>
      </c>
      <c r="H1409" s="151">
        <v>0</v>
      </c>
    </row>
    <row r="1410" spans="1:8" ht="18" hidden="1" customHeight="1" outlineLevel="1">
      <c r="A1410" s="3" t="s">
        <v>220</v>
      </c>
      <c r="B1410" s="148"/>
      <c r="C1410" s="149">
        <v>0</v>
      </c>
      <c r="D1410" s="149">
        <v>0</v>
      </c>
      <c r="E1410" s="149">
        <v>0</v>
      </c>
      <c r="F1410" s="150">
        <v>0</v>
      </c>
      <c r="G1410" s="150">
        <v>0</v>
      </c>
      <c r="H1410" s="151">
        <v>0</v>
      </c>
    </row>
    <row r="1411" spans="1:8" ht="18" customHeight="1" collapsed="1">
      <c r="A1411" s="3"/>
      <c r="B1411" s="148" t="s">
        <v>404</v>
      </c>
      <c r="C1411" s="152">
        <f t="shared" ref="C1411:H1411" si="55">SUM(C1387:C1410)</f>
        <v>2</v>
      </c>
      <c r="D1411" s="152">
        <f t="shared" si="55"/>
        <v>2</v>
      </c>
      <c r="E1411" s="152">
        <f t="shared" si="55"/>
        <v>0</v>
      </c>
      <c r="F1411" s="153">
        <f t="shared" si="55"/>
        <v>2539</v>
      </c>
      <c r="G1411" s="153">
        <f t="shared" si="55"/>
        <v>239.85</v>
      </c>
      <c r="H1411" s="154">
        <f t="shared" si="55"/>
        <v>0</v>
      </c>
    </row>
    <row r="1412" spans="1:8" ht="18" hidden="1" customHeight="1" outlineLevel="1">
      <c r="A1412" s="3" t="s">
        <v>280</v>
      </c>
      <c r="B1412" s="148"/>
      <c r="C1412" s="152">
        <v>0</v>
      </c>
      <c r="D1412" s="152">
        <v>0</v>
      </c>
      <c r="E1412" s="152">
        <v>0</v>
      </c>
      <c r="F1412" s="153">
        <v>0</v>
      </c>
      <c r="G1412" s="153">
        <v>0</v>
      </c>
      <c r="H1412" s="154">
        <v>0</v>
      </c>
    </row>
    <row r="1413" spans="1:8" ht="18" hidden="1" customHeight="1" outlineLevel="1">
      <c r="A1413" s="3" t="s">
        <v>203</v>
      </c>
      <c r="B1413" s="148"/>
      <c r="C1413" s="152">
        <v>0</v>
      </c>
      <c r="D1413" s="152">
        <v>0</v>
      </c>
      <c r="E1413" s="152">
        <v>0</v>
      </c>
      <c r="F1413" s="153">
        <v>0</v>
      </c>
      <c r="G1413" s="153">
        <v>0</v>
      </c>
      <c r="H1413" s="154">
        <v>0</v>
      </c>
    </row>
    <row r="1414" spans="1:8" ht="18" hidden="1" customHeight="1" outlineLevel="1">
      <c r="A1414" s="3" t="s">
        <v>204</v>
      </c>
      <c r="B1414" s="148"/>
      <c r="C1414" s="152">
        <v>0</v>
      </c>
      <c r="D1414" s="152">
        <v>0</v>
      </c>
      <c r="E1414" s="152">
        <v>0</v>
      </c>
      <c r="F1414" s="153">
        <v>0</v>
      </c>
      <c r="G1414" s="153">
        <v>0</v>
      </c>
      <c r="H1414" s="154">
        <v>0</v>
      </c>
    </row>
    <row r="1415" spans="1:8" ht="18" hidden="1" customHeight="1" outlineLevel="1">
      <c r="A1415" s="3" t="s">
        <v>267</v>
      </c>
      <c r="B1415" s="148"/>
      <c r="C1415" s="152">
        <v>0</v>
      </c>
      <c r="D1415" s="152">
        <v>0</v>
      </c>
      <c r="E1415" s="152">
        <v>0</v>
      </c>
      <c r="F1415" s="153">
        <v>0</v>
      </c>
      <c r="G1415" s="153">
        <v>0</v>
      </c>
      <c r="H1415" s="154">
        <v>0</v>
      </c>
    </row>
    <row r="1416" spans="1:8" ht="18" hidden="1" customHeight="1" outlineLevel="1">
      <c r="A1416" s="3" t="s">
        <v>274</v>
      </c>
      <c r="B1416" s="148"/>
      <c r="C1416" s="152">
        <v>0</v>
      </c>
      <c r="D1416" s="152">
        <v>0</v>
      </c>
      <c r="E1416" s="152">
        <v>0</v>
      </c>
      <c r="F1416" s="153">
        <v>0</v>
      </c>
      <c r="G1416" s="153">
        <v>0</v>
      </c>
      <c r="H1416" s="154">
        <v>0</v>
      </c>
    </row>
    <row r="1417" spans="1:8" ht="18" hidden="1" customHeight="1" outlineLevel="1">
      <c r="A1417" s="3" t="s">
        <v>275</v>
      </c>
      <c r="B1417" s="148"/>
      <c r="C1417" s="152">
        <v>0</v>
      </c>
      <c r="D1417" s="152">
        <v>0</v>
      </c>
      <c r="E1417" s="152">
        <v>0</v>
      </c>
      <c r="F1417" s="153">
        <v>0</v>
      </c>
      <c r="G1417" s="153">
        <v>0</v>
      </c>
      <c r="H1417" s="154">
        <v>0</v>
      </c>
    </row>
    <row r="1418" spans="1:8" ht="18" hidden="1" customHeight="1" outlineLevel="1">
      <c r="A1418" s="3" t="s">
        <v>205</v>
      </c>
      <c r="B1418" s="148"/>
      <c r="C1418" s="152">
        <v>0</v>
      </c>
      <c r="D1418" s="152">
        <v>0</v>
      </c>
      <c r="E1418" s="152">
        <v>0</v>
      </c>
      <c r="F1418" s="153">
        <v>0</v>
      </c>
      <c r="G1418" s="153">
        <v>0</v>
      </c>
      <c r="H1418" s="154">
        <v>0</v>
      </c>
    </row>
    <row r="1419" spans="1:8" ht="18" hidden="1" customHeight="1" outlineLevel="1">
      <c r="A1419" s="3" t="s">
        <v>206</v>
      </c>
      <c r="B1419" s="148"/>
      <c r="C1419" s="152">
        <v>0</v>
      </c>
      <c r="D1419" s="152">
        <v>0</v>
      </c>
      <c r="E1419" s="152">
        <v>0</v>
      </c>
      <c r="F1419" s="153">
        <v>0</v>
      </c>
      <c r="G1419" s="153">
        <v>0</v>
      </c>
      <c r="H1419" s="154">
        <v>0</v>
      </c>
    </row>
    <row r="1420" spans="1:8" ht="18" hidden="1" customHeight="1" outlineLevel="1">
      <c r="A1420" s="3" t="s">
        <v>268</v>
      </c>
      <c r="B1420" s="148"/>
      <c r="C1420" s="152">
        <v>0</v>
      </c>
      <c r="D1420" s="152">
        <v>0</v>
      </c>
      <c r="E1420" s="152">
        <v>0</v>
      </c>
      <c r="F1420" s="153">
        <v>0</v>
      </c>
      <c r="G1420" s="153">
        <v>0</v>
      </c>
      <c r="H1420" s="154">
        <v>0</v>
      </c>
    </row>
    <row r="1421" spans="1:8" ht="18" hidden="1" customHeight="1" outlineLevel="1">
      <c r="A1421" s="3" t="s">
        <v>207</v>
      </c>
      <c r="B1421" s="148"/>
      <c r="C1421" s="152">
        <v>0</v>
      </c>
      <c r="D1421" s="152">
        <v>0</v>
      </c>
      <c r="E1421" s="152">
        <v>0</v>
      </c>
      <c r="F1421" s="153">
        <v>0</v>
      </c>
      <c r="G1421" s="153">
        <v>0</v>
      </c>
      <c r="H1421" s="154">
        <v>0</v>
      </c>
    </row>
    <row r="1422" spans="1:8" ht="18" hidden="1" customHeight="1" outlineLevel="1">
      <c r="A1422" s="3" t="s">
        <v>270</v>
      </c>
      <c r="B1422" s="148"/>
      <c r="C1422" s="152">
        <v>0</v>
      </c>
      <c r="D1422" s="152">
        <v>0</v>
      </c>
      <c r="E1422" s="152">
        <v>0</v>
      </c>
      <c r="F1422" s="153">
        <v>0</v>
      </c>
      <c r="G1422" s="153">
        <v>0</v>
      </c>
      <c r="H1422" s="154">
        <v>0</v>
      </c>
    </row>
    <row r="1423" spans="1:8" ht="18" hidden="1" customHeight="1" outlineLevel="1">
      <c r="A1423" s="3" t="s">
        <v>208</v>
      </c>
      <c r="B1423" s="148"/>
      <c r="C1423" s="152">
        <v>0</v>
      </c>
      <c r="D1423" s="152">
        <v>0</v>
      </c>
      <c r="E1423" s="152">
        <v>0</v>
      </c>
      <c r="F1423" s="153">
        <v>0</v>
      </c>
      <c r="G1423" s="153">
        <v>0</v>
      </c>
      <c r="H1423" s="154">
        <v>0</v>
      </c>
    </row>
    <row r="1424" spans="1:8" ht="18" hidden="1" customHeight="1" outlineLevel="1">
      <c r="A1424" s="3" t="s">
        <v>209</v>
      </c>
      <c r="B1424" s="148"/>
      <c r="C1424" s="152">
        <v>0</v>
      </c>
      <c r="D1424" s="152">
        <v>0</v>
      </c>
      <c r="E1424" s="152">
        <v>0</v>
      </c>
      <c r="F1424" s="153">
        <v>0</v>
      </c>
      <c r="G1424" s="153">
        <v>0</v>
      </c>
      <c r="H1424" s="154">
        <v>0</v>
      </c>
    </row>
    <row r="1425" spans="1:8" ht="18" hidden="1" customHeight="1" outlineLevel="1">
      <c r="A1425" s="3" t="s">
        <v>454</v>
      </c>
      <c r="B1425" s="148"/>
      <c r="C1425" s="152">
        <v>0</v>
      </c>
      <c r="D1425" s="152">
        <v>0</v>
      </c>
      <c r="E1425" s="152">
        <v>0</v>
      </c>
      <c r="F1425" s="153">
        <v>0</v>
      </c>
      <c r="G1425" s="153">
        <v>0</v>
      </c>
      <c r="H1425" s="154">
        <v>0</v>
      </c>
    </row>
    <row r="1426" spans="1:8" ht="18" hidden="1" customHeight="1" outlineLevel="1">
      <c r="A1426" s="3" t="s">
        <v>211</v>
      </c>
      <c r="B1426" s="148"/>
      <c r="C1426" s="152">
        <v>0</v>
      </c>
      <c r="D1426" s="152">
        <v>0</v>
      </c>
      <c r="E1426" s="152">
        <v>0</v>
      </c>
      <c r="F1426" s="153">
        <v>0</v>
      </c>
      <c r="G1426" s="153">
        <v>0</v>
      </c>
      <c r="H1426" s="154">
        <v>0</v>
      </c>
    </row>
    <row r="1427" spans="1:8" ht="18" hidden="1" customHeight="1" outlineLevel="1">
      <c r="A1427" s="3" t="s">
        <v>212</v>
      </c>
      <c r="B1427" s="148"/>
      <c r="C1427" s="152">
        <v>0</v>
      </c>
      <c r="D1427" s="152">
        <v>0</v>
      </c>
      <c r="E1427" s="152">
        <v>0</v>
      </c>
      <c r="F1427" s="153">
        <v>0</v>
      </c>
      <c r="G1427" s="153">
        <v>0</v>
      </c>
      <c r="H1427" s="154">
        <v>0</v>
      </c>
    </row>
    <row r="1428" spans="1:8" ht="18" hidden="1" customHeight="1" outlineLevel="1">
      <c r="A1428" s="3" t="s">
        <v>213</v>
      </c>
      <c r="B1428" s="148"/>
      <c r="C1428" s="152">
        <v>0</v>
      </c>
      <c r="D1428" s="152">
        <v>0</v>
      </c>
      <c r="E1428" s="152">
        <v>0</v>
      </c>
      <c r="F1428" s="153">
        <v>0</v>
      </c>
      <c r="G1428" s="153">
        <v>0</v>
      </c>
      <c r="H1428" s="154">
        <v>0</v>
      </c>
    </row>
    <row r="1429" spans="1:8" ht="18" hidden="1" customHeight="1" outlineLevel="1">
      <c r="A1429" s="3" t="s">
        <v>214</v>
      </c>
      <c r="B1429" s="148"/>
      <c r="C1429" s="152">
        <v>0</v>
      </c>
      <c r="D1429" s="152">
        <v>0</v>
      </c>
      <c r="E1429" s="152">
        <v>0</v>
      </c>
      <c r="F1429" s="153">
        <v>0</v>
      </c>
      <c r="G1429" s="153">
        <v>0</v>
      </c>
      <c r="H1429" s="154">
        <v>0</v>
      </c>
    </row>
    <row r="1430" spans="1:8" ht="18" hidden="1" customHeight="1" outlineLevel="1">
      <c r="A1430" s="3" t="s">
        <v>269</v>
      </c>
      <c r="B1430" s="148"/>
      <c r="C1430" s="152">
        <v>0</v>
      </c>
      <c r="D1430" s="152">
        <v>0</v>
      </c>
      <c r="E1430" s="152">
        <v>0</v>
      </c>
      <c r="F1430" s="153">
        <v>0</v>
      </c>
      <c r="G1430" s="153">
        <v>0</v>
      </c>
      <c r="H1430" s="154">
        <v>0</v>
      </c>
    </row>
    <row r="1431" spans="1:8" ht="18" hidden="1" customHeight="1" outlineLevel="1">
      <c r="A1431" s="3" t="s">
        <v>455</v>
      </c>
      <c r="B1431" s="148"/>
      <c r="C1431" s="152">
        <v>3</v>
      </c>
      <c r="D1431" s="152">
        <v>0</v>
      </c>
      <c r="E1431" s="152">
        <v>2</v>
      </c>
      <c r="F1431" s="153">
        <v>0</v>
      </c>
      <c r="G1431" s="153">
        <v>0</v>
      </c>
      <c r="H1431" s="154">
        <v>0</v>
      </c>
    </row>
    <row r="1432" spans="1:8" ht="18" hidden="1" customHeight="1" outlineLevel="1">
      <c r="A1432" s="3" t="s">
        <v>217</v>
      </c>
      <c r="B1432" s="148"/>
      <c r="C1432" s="152">
        <v>0</v>
      </c>
      <c r="D1432" s="152">
        <v>0</v>
      </c>
      <c r="E1432" s="152">
        <v>0</v>
      </c>
      <c r="F1432" s="153">
        <v>0</v>
      </c>
      <c r="G1432" s="153">
        <v>0</v>
      </c>
      <c r="H1432" s="154">
        <v>0</v>
      </c>
    </row>
    <row r="1433" spans="1:8" ht="18" hidden="1" customHeight="1" outlineLevel="1">
      <c r="A1433" s="3" t="s">
        <v>218</v>
      </c>
      <c r="B1433" s="148"/>
      <c r="C1433" s="152">
        <v>0</v>
      </c>
      <c r="D1433" s="152">
        <v>0</v>
      </c>
      <c r="E1433" s="152">
        <v>0</v>
      </c>
      <c r="F1433" s="153">
        <v>0</v>
      </c>
      <c r="G1433" s="153">
        <v>0</v>
      </c>
      <c r="H1433" s="154">
        <v>0</v>
      </c>
    </row>
    <row r="1434" spans="1:8" ht="18" hidden="1" customHeight="1" outlineLevel="1">
      <c r="A1434" s="3" t="s">
        <v>219</v>
      </c>
      <c r="B1434" s="148"/>
      <c r="C1434" s="152">
        <v>0</v>
      </c>
      <c r="D1434" s="152">
        <v>0</v>
      </c>
      <c r="E1434" s="152">
        <v>0</v>
      </c>
      <c r="F1434" s="153">
        <v>0</v>
      </c>
      <c r="G1434" s="153">
        <v>0</v>
      </c>
      <c r="H1434" s="154">
        <v>0</v>
      </c>
    </row>
    <row r="1435" spans="1:8" ht="18" hidden="1" customHeight="1" outlineLevel="1">
      <c r="A1435" s="3" t="s">
        <v>220</v>
      </c>
      <c r="B1435" s="148"/>
      <c r="C1435" s="149">
        <v>0</v>
      </c>
      <c r="D1435" s="149">
        <v>0</v>
      </c>
      <c r="E1435" s="149">
        <v>0</v>
      </c>
      <c r="F1435" s="150">
        <v>0</v>
      </c>
      <c r="G1435" s="150">
        <v>0</v>
      </c>
      <c r="H1435" s="151">
        <v>0</v>
      </c>
    </row>
    <row r="1436" spans="1:8" ht="18" customHeight="1" collapsed="1">
      <c r="A1436" s="3"/>
      <c r="B1436" s="148" t="s">
        <v>405</v>
      </c>
      <c r="C1436" s="152">
        <f t="shared" ref="C1436:H1436" si="56">SUM(C1412:C1435)</f>
        <v>3</v>
      </c>
      <c r="D1436" s="152">
        <f t="shared" si="56"/>
        <v>0</v>
      </c>
      <c r="E1436" s="152">
        <f t="shared" si="56"/>
        <v>2</v>
      </c>
      <c r="F1436" s="153">
        <f t="shared" si="56"/>
        <v>0</v>
      </c>
      <c r="G1436" s="153">
        <f t="shared" si="56"/>
        <v>0</v>
      </c>
      <c r="H1436" s="154">
        <f t="shared" si="56"/>
        <v>0</v>
      </c>
    </row>
    <row r="1437" spans="1:8" ht="18" hidden="1" customHeight="1" outlineLevel="1">
      <c r="A1437" s="3" t="s">
        <v>280</v>
      </c>
      <c r="B1437" s="148"/>
      <c r="C1437" s="152">
        <v>0</v>
      </c>
      <c r="D1437" s="152">
        <v>0</v>
      </c>
      <c r="E1437" s="152">
        <v>0</v>
      </c>
      <c r="F1437" s="153">
        <v>0</v>
      </c>
      <c r="G1437" s="153">
        <v>0</v>
      </c>
      <c r="H1437" s="154">
        <v>0</v>
      </c>
    </row>
    <row r="1438" spans="1:8" ht="18" hidden="1" customHeight="1" outlineLevel="1">
      <c r="A1438" s="3" t="s">
        <v>203</v>
      </c>
      <c r="B1438" s="148"/>
      <c r="C1438" s="152">
        <v>0</v>
      </c>
      <c r="D1438" s="152">
        <v>2</v>
      </c>
      <c r="E1438" s="152">
        <v>0</v>
      </c>
      <c r="F1438" s="153">
        <v>25000</v>
      </c>
      <c r="G1438" s="153">
        <v>3858</v>
      </c>
      <c r="H1438" s="154">
        <v>0</v>
      </c>
    </row>
    <row r="1439" spans="1:8" ht="18" hidden="1" customHeight="1" outlineLevel="1">
      <c r="A1439" s="3" t="s">
        <v>204</v>
      </c>
      <c r="B1439" s="148"/>
      <c r="C1439" s="152">
        <v>0</v>
      </c>
      <c r="D1439" s="152">
        <v>0</v>
      </c>
      <c r="E1439" s="152">
        <v>0</v>
      </c>
      <c r="F1439" s="153">
        <v>0</v>
      </c>
      <c r="G1439" s="153">
        <v>0</v>
      </c>
      <c r="H1439" s="154">
        <v>0</v>
      </c>
    </row>
    <row r="1440" spans="1:8" ht="18" hidden="1" customHeight="1" outlineLevel="1">
      <c r="A1440" s="3" t="s">
        <v>267</v>
      </c>
      <c r="B1440" s="148"/>
      <c r="C1440" s="152">
        <v>0</v>
      </c>
      <c r="D1440" s="152">
        <v>0</v>
      </c>
      <c r="E1440" s="152">
        <v>0</v>
      </c>
      <c r="F1440" s="153">
        <v>0</v>
      </c>
      <c r="G1440" s="153">
        <v>0</v>
      </c>
      <c r="H1440" s="154">
        <v>0</v>
      </c>
    </row>
    <row r="1441" spans="1:8" ht="18" hidden="1" customHeight="1" outlineLevel="1">
      <c r="A1441" s="3" t="s">
        <v>274</v>
      </c>
      <c r="B1441" s="148"/>
      <c r="C1441" s="152">
        <v>0</v>
      </c>
      <c r="D1441" s="152">
        <v>0</v>
      </c>
      <c r="E1441" s="152">
        <v>0</v>
      </c>
      <c r="F1441" s="153">
        <v>0</v>
      </c>
      <c r="G1441" s="153">
        <v>0</v>
      </c>
      <c r="H1441" s="154">
        <v>0</v>
      </c>
    </row>
    <row r="1442" spans="1:8" ht="18" hidden="1" customHeight="1" outlineLevel="1">
      <c r="A1442" s="3" t="s">
        <v>275</v>
      </c>
      <c r="B1442" s="148"/>
      <c r="C1442" s="152">
        <v>0</v>
      </c>
      <c r="D1442" s="152">
        <v>0</v>
      </c>
      <c r="E1442" s="152">
        <v>0</v>
      </c>
      <c r="F1442" s="153">
        <v>0</v>
      </c>
      <c r="G1442" s="153">
        <v>0</v>
      </c>
      <c r="H1442" s="154">
        <v>0</v>
      </c>
    </row>
    <row r="1443" spans="1:8" ht="18" hidden="1" customHeight="1" outlineLevel="1">
      <c r="A1443" s="3" t="s">
        <v>205</v>
      </c>
      <c r="B1443" s="148"/>
      <c r="C1443" s="152">
        <v>0</v>
      </c>
      <c r="D1443" s="152">
        <v>1</v>
      </c>
      <c r="E1443" s="152">
        <v>0</v>
      </c>
      <c r="F1443" s="153">
        <v>0</v>
      </c>
      <c r="G1443" s="153">
        <v>0</v>
      </c>
      <c r="H1443" s="154">
        <v>0</v>
      </c>
    </row>
    <row r="1444" spans="1:8" ht="18" hidden="1" customHeight="1" outlineLevel="1">
      <c r="A1444" s="3" t="s">
        <v>206</v>
      </c>
      <c r="B1444" s="148"/>
      <c r="C1444" s="152">
        <v>0</v>
      </c>
      <c r="D1444" s="152">
        <v>0</v>
      </c>
      <c r="E1444" s="152">
        <v>0</v>
      </c>
      <c r="F1444" s="153">
        <v>0</v>
      </c>
      <c r="G1444" s="153">
        <v>0</v>
      </c>
      <c r="H1444" s="154">
        <v>0</v>
      </c>
    </row>
    <row r="1445" spans="1:8" ht="18" hidden="1" customHeight="1" outlineLevel="1">
      <c r="A1445" s="3" t="s">
        <v>268</v>
      </c>
      <c r="B1445" s="148"/>
      <c r="C1445" s="152">
        <v>0</v>
      </c>
      <c r="D1445" s="152">
        <v>0</v>
      </c>
      <c r="E1445" s="152">
        <v>0</v>
      </c>
      <c r="F1445" s="153">
        <v>0</v>
      </c>
      <c r="G1445" s="153">
        <v>0</v>
      </c>
      <c r="H1445" s="154">
        <v>0</v>
      </c>
    </row>
    <row r="1446" spans="1:8" ht="18" hidden="1" customHeight="1" outlineLevel="1">
      <c r="A1446" s="3" t="s">
        <v>207</v>
      </c>
      <c r="B1446" s="148"/>
      <c r="C1446" s="152">
        <v>1</v>
      </c>
      <c r="D1446" s="152">
        <v>1</v>
      </c>
      <c r="E1446" s="152">
        <v>0</v>
      </c>
      <c r="F1446" s="153">
        <v>0</v>
      </c>
      <c r="G1446" s="153">
        <v>12143.55</v>
      </c>
      <c r="H1446" s="154">
        <v>0</v>
      </c>
    </row>
    <row r="1447" spans="1:8" ht="18" hidden="1" customHeight="1" outlineLevel="1">
      <c r="A1447" s="3" t="s">
        <v>270</v>
      </c>
      <c r="B1447" s="148"/>
      <c r="C1447" s="152">
        <v>0</v>
      </c>
      <c r="D1447" s="152">
        <v>0</v>
      </c>
      <c r="E1447" s="152">
        <v>0</v>
      </c>
      <c r="F1447" s="153">
        <v>0</v>
      </c>
      <c r="G1447" s="153">
        <v>0</v>
      </c>
      <c r="H1447" s="154">
        <v>0</v>
      </c>
    </row>
    <row r="1448" spans="1:8" ht="18" hidden="1" customHeight="1" outlineLevel="1">
      <c r="A1448" s="3" t="s">
        <v>208</v>
      </c>
      <c r="B1448" s="148"/>
      <c r="C1448" s="152">
        <v>0</v>
      </c>
      <c r="D1448" s="152">
        <v>0</v>
      </c>
      <c r="E1448" s="152">
        <v>0</v>
      </c>
      <c r="F1448" s="153">
        <v>0</v>
      </c>
      <c r="G1448" s="153">
        <v>0</v>
      </c>
      <c r="H1448" s="154">
        <v>0</v>
      </c>
    </row>
    <row r="1449" spans="1:8" ht="18" hidden="1" customHeight="1" outlineLevel="1">
      <c r="A1449" s="3" t="s">
        <v>209</v>
      </c>
      <c r="B1449" s="148"/>
      <c r="C1449" s="152">
        <v>0</v>
      </c>
      <c r="D1449" s="152">
        <v>0</v>
      </c>
      <c r="E1449" s="152">
        <v>0</v>
      </c>
      <c r="F1449" s="153">
        <v>-188</v>
      </c>
      <c r="G1449" s="153">
        <v>0</v>
      </c>
      <c r="H1449" s="154">
        <v>0</v>
      </c>
    </row>
    <row r="1450" spans="1:8" ht="18" hidden="1" customHeight="1" outlineLevel="1">
      <c r="A1450" s="3" t="s">
        <v>454</v>
      </c>
      <c r="B1450" s="148"/>
      <c r="C1450" s="152">
        <v>0</v>
      </c>
      <c r="D1450" s="152">
        <v>0</v>
      </c>
      <c r="E1450" s="152">
        <v>0</v>
      </c>
      <c r="F1450" s="153">
        <v>0</v>
      </c>
      <c r="G1450" s="153">
        <v>0</v>
      </c>
      <c r="H1450" s="154">
        <v>0</v>
      </c>
    </row>
    <row r="1451" spans="1:8" ht="18" hidden="1" customHeight="1" outlineLevel="1">
      <c r="A1451" s="3" t="s">
        <v>211</v>
      </c>
      <c r="B1451" s="148"/>
      <c r="C1451" s="152">
        <v>0</v>
      </c>
      <c r="D1451" s="152">
        <v>0</v>
      </c>
      <c r="E1451" s="152">
        <v>0</v>
      </c>
      <c r="F1451" s="153">
        <v>0</v>
      </c>
      <c r="G1451" s="153">
        <v>0</v>
      </c>
      <c r="H1451" s="154">
        <v>0</v>
      </c>
    </row>
    <row r="1452" spans="1:8" ht="18" hidden="1" customHeight="1" outlineLevel="1">
      <c r="A1452" s="3" t="s">
        <v>212</v>
      </c>
      <c r="B1452" s="148"/>
      <c r="C1452" s="152">
        <v>0</v>
      </c>
      <c r="D1452" s="152">
        <v>0</v>
      </c>
      <c r="E1452" s="152">
        <v>0</v>
      </c>
      <c r="F1452" s="153">
        <v>0</v>
      </c>
      <c r="G1452" s="153">
        <v>0</v>
      </c>
      <c r="H1452" s="154">
        <v>0</v>
      </c>
    </row>
    <row r="1453" spans="1:8" ht="18" hidden="1" customHeight="1" outlineLevel="1">
      <c r="A1453" s="3" t="s">
        <v>213</v>
      </c>
      <c r="B1453" s="148"/>
      <c r="C1453" s="152">
        <v>0</v>
      </c>
      <c r="D1453" s="152">
        <v>0</v>
      </c>
      <c r="E1453" s="152">
        <v>0</v>
      </c>
      <c r="F1453" s="153">
        <v>0</v>
      </c>
      <c r="G1453" s="153">
        <v>0</v>
      </c>
      <c r="H1453" s="154">
        <v>0</v>
      </c>
    </row>
    <row r="1454" spans="1:8" ht="18" hidden="1" customHeight="1" outlineLevel="1">
      <c r="A1454" s="3" t="s">
        <v>214</v>
      </c>
      <c r="B1454" s="148"/>
      <c r="C1454" s="152">
        <v>0</v>
      </c>
      <c r="D1454" s="152">
        <v>0</v>
      </c>
      <c r="E1454" s="152">
        <v>0</v>
      </c>
      <c r="F1454" s="153">
        <v>0</v>
      </c>
      <c r="G1454" s="153">
        <v>0</v>
      </c>
      <c r="H1454" s="154">
        <v>0</v>
      </c>
    </row>
    <row r="1455" spans="1:8" ht="18" hidden="1" customHeight="1" outlineLevel="1">
      <c r="A1455" s="3" t="s">
        <v>269</v>
      </c>
      <c r="B1455" s="148"/>
      <c r="C1455" s="152">
        <v>0</v>
      </c>
      <c r="D1455" s="152">
        <v>0</v>
      </c>
      <c r="E1455" s="152">
        <v>0</v>
      </c>
      <c r="F1455" s="153">
        <v>0</v>
      </c>
      <c r="G1455" s="153">
        <v>0</v>
      </c>
      <c r="H1455" s="154">
        <v>0</v>
      </c>
    </row>
    <row r="1456" spans="1:8" ht="18" hidden="1" customHeight="1" outlineLevel="1">
      <c r="A1456" s="3" t="s">
        <v>455</v>
      </c>
      <c r="B1456" s="148"/>
      <c r="C1456" s="152">
        <v>0</v>
      </c>
      <c r="D1456" s="152">
        <v>0</v>
      </c>
      <c r="E1456" s="152">
        <v>0</v>
      </c>
      <c r="F1456" s="153">
        <v>0</v>
      </c>
      <c r="G1456" s="153">
        <v>0</v>
      </c>
      <c r="H1456" s="154">
        <v>0</v>
      </c>
    </row>
    <row r="1457" spans="1:8" ht="18" hidden="1" customHeight="1" outlineLevel="1">
      <c r="A1457" s="3" t="s">
        <v>217</v>
      </c>
      <c r="B1457" s="148"/>
      <c r="C1457" s="152">
        <v>0</v>
      </c>
      <c r="D1457" s="152">
        <v>0</v>
      </c>
      <c r="E1457" s="152">
        <v>0</v>
      </c>
      <c r="F1457" s="153">
        <v>0</v>
      </c>
      <c r="G1457" s="153">
        <v>0</v>
      </c>
      <c r="H1457" s="154">
        <v>0</v>
      </c>
    </row>
    <row r="1458" spans="1:8" ht="18" hidden="1" customHeight="1" outlineLevel="1">
      <c r="A1458" s="3" t="s">
        <v>218</v>
      </c>
      <c r="B1458" s="148"/>
      <c r="C1458" s="152">
        <v>0</v>
      </c>
      <c r="D1458" s="152">
        <v>0</v>
      </c>
      <c r="E1458" s="152">
        <v>0</v>
      </c>
      <c r="F1458" s="153">
        <v>0</v>
      </c>
      <c r="G1458" s="153">
        <v>0</v>
      </c>
      <c r="H1458" s="154">
        <v>0</v>
      </c>
    </row>
    <row r="1459" spans="1:8" ht="18" hidden="1" customHeight="1" outlineLevel="1">
      <c r="A1459" s="3" t="s">
        <v>219</v>
      </c>
      <c r="B1459" s="148"/>
      <c r="C1459" s="152">
        <v>0</v>
      </c>
      <c r="D1459" s="152">
        <v>0</v>
      </c>
      <c r="E1459" s="152">
        <v>0</v>
      </c>
      <c r="F1459" s="153">
        <v>0</v>
      </c>
      <c r="G1459" s="153">
        <v>0</v>
      </c>
      <c r="H1459" s="154">
        <v>0</v>
      </c>
    </row>
    <row r="1460" spans="1:8" ht="18" hidden="1" customHeight="1" outlineLevel="1">
      <c r="A1460" s="3" t="s">
        <v>220</v>
      </c>
      <c r="B1460" s="148"/>
      <c r="C1460" s="149">
        <v>0</v>
      </c>
      <c r="D1460" s="149">
        <v>0</v>
      </c>
      <c r="E1460" s="149">
        <v>0</v>
      </c>
      <c r="F1460" s="150">
        <v>0</v>
      </c>
      <c r="G1460" s="150">
        <v>0</v>
      </c>
      <c r="H1460" s="151">
        <v>0</v>
      </c>
    </row>
    <row r="1461" spans="1:8" ht="18" customHeight="1" collapsed="1">
      <c r="A1461" s="3"/>
      <c r="B1461" s="148" t="s">
        <v>406</v>
      </c>
      <c r="C1461" s="152">
        <f t="shared" ref="C1461:H1461" si="57">SUM(C1437:C1460)</f>
        <v>1</v>
      </c>
      <c r="D1461" s="152">
        <f t="shared" si="57"/>
        <v>4</v>
      </c>
      <c r="E1461" s="152">
        <f t="shared" si="57"/>
        <v>0</v>
      </c>
      <c r="F1461" s="153">
        <f t="shared" si="57"/>
        <v>24812</v>
      </c>
      <c r="G1461" s="153">
        <f t="shared" si="57"/>
        <v>16001.55</v>
      </c>
      <c r="H1461" s="154">
        <f t="shared" si="57"/>
        <v>0</v>
      </c>
    </row>
    <row r="1462" spans="1:8" ht="18" hidden="1" customHeight="1" outlineLevel="1">
      <c r="A1462" s="3" t="s">
        <v>280</v>
      </c>
      <c r="B1462" s="148"/>
      <c r="C1462" s="149">
        <v>0</v>
      </c>
      <c r="D1462" s="149">
        <v>0</v>
      </c>
      <c r="E1462" s="149">
        <v>0</v>
      </c>
      <c r="F1462" s="150">
        <v>0</v>
      </c>
      <c r="G1462" s="150">
        <v>0</v>
      </c>
      <c r="H1462" s="151">
        <v>0</v>
      </c>
    </row>
    <row r="1463" spans="1:8" ht="18" hidden="1" customHeight="1" outlineLevel="1">
      <c r="A1463" s="3" t="s">
        <v>203</v>
      </c>
      <c r="B1463" s="148"/>
      <c r="C1463" s="149">
        <v>0</v>
      </c>
      <c r="D1463" s="149">
        <v>0</v>
      </c>
      <c r="E1463" s="149">
        <v>0</v>
      </c>
      <c r="F1463" s="150">
        <v>0</v>
      </c>
      <c r="G1463" s="150">
        <v>0</v>
      </c>
      <c r="H1463" s="151">
        <v>0</v>
      </c>
    </row>
    <row r="1464" spans="1:8" ht="18" hidden="1" customHeight="1" outlineLevel="1">
      <c r="A1464" s="3" t="s">
        <v>204</v>
      </c>
      <c r="B1464" s="148"/>
      <c r="C1464" s="149">
        <v>2</v>
      </c>
      <c r="D1464" s="149">
        <v>2</v>
      </c>
      <c r="E1464" s="149">
        <v>0</v>
      </c>
      <c r="F1464" s="150">
        <v>40000</v>
      </c>
      <c r="G1464" s="150">
        <v>855</v>
      </c>
      <c r="H1464" s="151">
        <v>0</v>
      </c>
    </row>
    <row r="1465" spans="1:8" ht="18" hidden="1" customHeight="1" outlineLevel="1">
      <c r="A1465" s="3" t="s">
        <v>267</v>
      </c>
      <c r="B1465" s="148"/>
      <c r="C1465" s="149">
        <v>0</v>
      </c>
      <c r="D1465" s="149">
        <v>0</v>
      </c>
      <c r="E1465" s="149">
        <v>0</v>
      </c>
      <c r="F1465" s="150">
        <v>0</v>
      </c>
      <c r="G1465" s="150">
        <v>0</v>
      </c>
      <c r="H1465" s="151">
        <v>0</v>
      </c>
    </row>
    <row r="1466" spans="1:8" ht="18" hidden="1" customHeight="1" outlineLevel="1">
      <c r="A1466" s="3" t="s">
        <v>274</v>
      </c>
      <c r="B1466" s="148"/>
      <c r="C1466" s="149">
        <v>0</v>
      </c>
      <c r="D1466" s="149">
        <v>0</v>
      </c>
      <c r="E1466" s="149">
        <v>0</v>
      </c>
      <c r="F1466" s="150">
        <v>0</v>
      </c>
      <c r="G1466" s="150">
        <v>0</v>
      </c>
      <c r="H1466" s="151">
        <v>0</v>
      </c>
    </row>
    <row r="1467" spans="1:8" ht="18" hidden="1" customHeight="1" outlineLevel="1">
      <c r="A1467" s="3" t="s">
        <v>275</v>
      </c>
      <c r="B1467" s="148"/>
      <c r="C1467" s="149">
        <v>0</v>
      </c>
      <c r="D1467" s="149">
        <v>0</v>
      </c>
      <c r="E1467" s="149">
        <v>0</v>
      </c>
      <c r="F1467" s="150">
        <v>0</v>
      </c>
      <c r="G1467" s="150">
        <v>0</v>
      </c>
      <c r="H1467" s="151">
        <v>0</v>
      </c>
    </row>
    <row r="1468" spans="1:8" ht="18" hidden="1" customHeight="1" outlineLevel="1">
      <c r="A1468" s="3" t="s">
        <v>205</v>
      </c>
      <c r="B1468" s="148"/>
      <c r="C1468" s="149">
        <v>0</v>
      </c>
      <c r="D1468" s="149">
        <v>0</v>
      </c>
      <c r="E1468" s="149">
        <v>0</v>
      </c>
      <c r="F1468" s="150">
        <v>0</v>
      </c>
      <c r="G1468" s="150">
        <v>0</v>
      </c>
      <c r="H1468" s="151">
        <v>0</v>
      </c>
    </row>
    <row r="1469" spans="1:8" ht="18" hidden="1" customHeight="1" outlineLevel="1">
      <c r="A1469" s="3" t="s">
        <v>206</v>
      </c>
      <c r="B1469" s="148"/>
      <c r="C1469" s="149">
        <v>0</v>
      </c>
      <c r="D1469" s="149">
        <v>0</v>
      </c>
      <c r="E1469" s="149">
        <v>0</v>
      </c>
      <c r="F1469" s="150">
        <v>0</v>
      </c>
      <c r="G1469" s="150">
        <v>0</v>
      </c>
      <c r="H1469" s="151">
        <v>0</v>
      </c>
    </row>
    <row r="1470" spans="1:8" ht="18" hidden="1" customHeight="1" outlineLevel="1">
      <c r="A1470" s="3" t="s">
        <v>268</v>
      </c>
      <c r="B1470" s="148"/>
      <c r="C1470" s="149">
        <v>0</v>
      </c>
      <c r="D1470" s="149">
        <v>0</v>
      </c>
      <c r="E1470" s="149">
        <v>0</v>
      </c>
      <c r="F1470" s="150">
        <v>0</v>
      </c>
      <c r="G1470" s="150">
        <v>0</v>
      </c>
      <c r="H1470" s="151">
        <v>0</v>
      </c>
    </row>
    <row r="1471" spans="1:8" ht="18" hidden="1" customHeight="1" outlineLevel="1">
      <c r="A1471" s="3" t="s">
        <v>207</v>
      </c>
      <c r="B1471" s="148"/>
      <c r="C1471" s="149">
        <v>0</v>
      </c>
      <c r="D1471" s="149">
        <v>0</v>
      </c>
      <c r="E1471" s="149">
        <v>0</v>
      </c>
      <c r="F1471" s="150">
        <v>0</v>
      </c>
      <c r="G1471" s="150">
        <v>0</v>
      </c>
      <c r="H1471" s="151">
        <v>0</v>
      </c>
    </row>
    <row r="1472" spans="1:8" ht="18" hidden="1" customHeight="1" outlineLevel="1">
      <c r="A1472" s="3" t="s">
        <v>270</v>
      </c>
      <c r="B1472" s="148"/>
      <c r="C1472" s="149">
        <v>0</v>
      </c>
      <c r="D1472" s="149">
        <v>0</v>
      </c>
      <c r="E1472" s="149">
        <v>0</v>
      </c>
      <c r="F1472" s="150">
        <v>0</v>
      </c>
      <c r="G1472" s="150">
        <v>0</v>
      </c>
      <c r="H1472" s="151">
        <v>0</v>
      </c>
    </row>
    <row r="1473" spans="1:8" ht="18" hidden="1" customHeight="1" outlineLevel="1">
      <c r="A1473" s="3" t="s">
        <v>208</v>
      </c>
      <c r="B1473" s="148"/>
      <c r="C1473" s="149">
        <v>0</v>
      </c>
      <c r="D1473" s="149">
        <v>0</v>
      </c>
      <c r="E1473" s="149">
        <v>0</v>
      </c>
      <c r="F1473" s="150">
        <v>0</v>
      </c>
      <c r="G1473" s="150">
        <v>0</v>
      </c>
      <c r="H1473" s="151">
        <v>0</v>
      </c>
    </row>
    <row r="1474" spans="1:8" ht="18" hidden="1" customHeight="1" outlineLevel="1">
      <c r="A1474" s="3" t="s">
        <v>209</v>
      </c>
      <c r="B1474" s="148"/>
      <c r="C1474" s="149">
        <v>0</v>
      </c>
      <c r="D1474" s="149">
        <v>0</v>
      </c>
      <c r="E1474" s="149">
        <v>0</v>
      </c>
      <c r="F1474" s="150">
        <v>0</v>
      </c>
      <c r="G1474" s="150">
        <v>0</v>
      </c>
      <c r="H1474" s="151">
        <v>0</v>
      </c>
    </row>
    <row r="1475" spans="1:8" ht="18" hidden="1" customHeight="1" outlineLevel="1">
      <c r="A1475" s="3" t="s">
        <v>454</v>
      </c>
      <c r="B1475" s="148"/>
      <c r="C1475" s="149">
        <v>0</v>
      </c>
      <c r="D1475" s="149">
        <v>0</v>
      </c>
      <c r="E1475" s="149">
        <v>0</v>
      </c>
      <c r="F1475" s="150">
        <v>0</v>
      </c>
      <c r="G1475" s="150">
        <v>0</v>
      </c>
      <c r="H1475" s="151">
        <v>0</v>
      </c>
    </row>
    <row r="1476" spans="1:8" ht="18" hidden="1" customHeight="1" outlineLevel="1">
      <c r="A1476" s="3" t="s">
        <v>211</v>
      </c>
      <c r="B1476" s="148"/>
      <c r="C1476" s="149">
        <v>0</v>
      </c>
      <c r="D1476" s="149">
        <v>0</v>
      </c>
      <c r="E1476" s="149">
        <v>0</v>
      </c>
      <c r="F1476" s="150">
        <v>0</v>
      </c>
      <c r="G1476" s="150">
        <v>0</v>
      </c>
      <c r="H1476" s="151">
        <v>0</v>
      </c>
    </row>
    <row r="1477" spans="1:8" ht="18" hidden="1" customHeight="1" outlineLevel="1">
      <c r="A1477" s="3" t="s">
        <v>212</v>
      </c>
      <c r="B1477" s="148"/>
      <c r="C1477" s="149">
        <v>0</v>
      </c>
      <c r="D1477" s="149">
        <v>0</v>
      </c>
      <c r="E1477" s="149">
        <v>0</v>
      </c>
      <c r="F1477" s="150">
        <v>0</v>
      </c>
      <c r="G1477" s="150">
        <v>0</v>
      </c>
      <c r="H1477" s="151">
        <v>0</v>
      </c>
    </row>
    <row r="1478" spans="1:8" ht="18" hidden="1" customHeight="1" outlineLevel="1">
      <c r="A1478" s="3" t="s">
        <v>213</v>
      </c>
      <c r="B1478" s="148"/>
      <c r="C1478" s="149">
        <v>0</v>
      </c>
      <c r="D1478" s="149">
        <v>0</v>
      </c>
      <c r="E1478" s="149">
        <v>0</v>
      </c>
      <c r="F1478" s="150">
        <v>0</v>
      </c>
      <c r="G1478" s="150">
        <v>0</v>
      </c>
      <c r="H1478" s="151">
        <v>0</v>
      </c>
    </row>
    <row r="1479" spans="1:8" ht="18" hidden="1" customHeight="1" outlineLevel="1">
      <c r="A1479" s="3" t="s">
        <v>214</v>
      </c>
      <c r="B1479" s="148"/>
      <c r="C1479" s="149">
        <v>0</v>
      </c>
      <c r="D1479" s="149">
        <v>0</v>
      </c>
      <c r="E1479" s="149">
        <v>0</v>
      </c>
      <c r="F1479" s="150">
        <v>0</v>
      </c>
      <c r="G1479" s="150">
        <v>0</v>
      </c>
      <c r="H1479" s="151">
        <v>0</v>
      </c>
    </row>
    <row r="1480" spans="1:8" ht="18" hidden="1" customHeight="1" outlineLevel="1">
      <c r="A1480" s="3" t="s">
        <v>269</v>
      </c>
      <c r="B1480" s="148"/>
      <c r="C1480" s="149">
        <v>0</v>
      </c>
      <c r="D1480" s="149">
        <v>0</v>
      </c>
      <c r="E1480" s="149">
        <v>0</v>
      </c>
      <c r="F1480" s="150">
        <v>0</v>
      </c>
      <c r="G1480" s="150">
        <v>0</v>
      </c>
      <c r="H1480" s="151">
        <v>0</v>
      </c>
    </row>
    <row r="1481" spans="1:8" ht="18" hidden="1" customHeight="1" outlineLevel="1">
      <c r="A1481" s="3" t="s">
        <v>455</v>
      </c>
      <c r="B1481" s="148"/>
      <c r="C1481" s="149">
        <v>0</v>
      </c>
      <c r="D1481" s="149">
        <v>0</v>
      </c>
      <c r="E1481" s="149">
        <v>0</v>
      </c>
      <c r="F1481" s="150">
        <v>0</v>
      </c>
      <c r="G1481" s="150">
        <v>0</v>
      </c>
      <c r="H1481" s="151">
        <v>0</v>
      </c>
    </row>
    <row r="1482" spans="1:8" ht="18" hidden="1" customHeight="1" outlineLevel="1">
      <c r="A1482" s="3" t="s">
        <v>217</v>
      </c>
      <c r="B1482" s="148"/>
      <c r="C1482" s="149">
        <v>0</v>
      </c>
      <c r="D1482" s="149">
        <v>0</v>
      </c>
      <c r="E1482" s="149">
        <v>0</v>
      </c>
      <c r="F1482" s="150">
        <v>0</v>
      </c>
      <c r="G1482" s="150">
        <v>0</v>
      </c>
      <c r="H1482" s="151">
        <v>0</v>
      </c>
    </row>
    <row r="1483" spans="1:8" ht="18" hidden="1" customHeight="1" outlineLevel="1">
      <c r="A1483" s="3" t="s">
        <v>218</v>
      </c>
      <c r="B1483" s="148"/>
      <c r="C1483" s="149">
        <v>0</v>
      </c>
      <c r="D1483" s="149">
        <v>0</v>
      </c>
      <c r="E1483" s="149">
        <v>0</v>
      </c>
      <c r="F1483" s="150">
        <v>0</v>
      </c>
      <c r="G1483" s="150">
        <v>0</v>
      </c>
      <c r="H1483" s="151">
        <v>0</v>
      </c>
    </row>
    <row r="1484" spans="1:8" ht="18" hidden="1" customHeight="1" outlineLevel="1">
      <c r="A1484" s="3" t="s">
        <v>219</v>
      </c>
      <c r="B1484" s="148"/>
      <c r="C1484" s="149">
        <v>0</v>
      </c>
      <c r="D1484" s="149">
        <v>0</v>
      </c>
      <c r="E1484" s="149">
        <v>0</v>
      </c>
      <c r="F1484" s="150">
        <v>0</v>
      </c>
      <c r="G1484" s="150">
        <v>0</v>
      </c>
      <c r="H1484" s="151">
        <v>0</v>
      </c>
    </row>
    <row r="1485" spans="1:8" ht="18" hidden="1" customHeight="1" outlineLevel="1">
      <c r="A1485" s="3" t="s">
        <v>220</v>
      </c>
      <c r="B1485" s="148"/>
      <c r="C1485" s="149">
        <v>0</v>
      </c>
      <c r="D1485" s="149">
        <v>0</v>
      </c>
      <c r="E1485" s="149">
        <v>0</v>
      </c>
      <c r="F1485" s="150">
        <v>0</v>
      </c>
      <c r="G1485" s="150">
        <v>0</v>
      </c>
      <c r="H1485" s="151">
        <v>0</v>
      </c>
    </row>
    <row r="1486" spans="1:8" ht="18" customHeight="1" collapsed="1">
      <c r="A1486" s="3"/>
      <c r="B1486" s="148" t="s">
        <v>407</v>
      </c>
      <c r="C1486" s="152">
        <f t="shared" ref="C1486:H1486" si="58">SUM(C1462:C1485)</f>
        <v>2</v>
      </c>
      <c r="D1486" s="152">
        <f t="shared" si="58"/>
        <v>2</v>
      </c>
      <c r="E1486" s="152">
        <f t="shared" si="58"/>
        <v>0</v>
      </c>
      <c r="F1486" s="153">
        <f t="shared" si="58"/>
        <v>40000</v>
      </c>
      <c r="G1486" s="153">
        <f t="shared" si="58"/>
        <v>855</v>
      </c>
      <c r="H1486" s="154">
        <f t="shared" si="58"/>
        <v>0</v>
      </c>
    </row>
    <row r="1487" spans="1:8" ht="18" hidden="1" customHeight="1" outlineLevel="1">
      <c r="A1487" s="3" t="s">
        <v>280</v>
      </c>
      <c r="B1487" s="148"/>
      <c r="C1487" s="152">
        <v>0</v>
      </c>
      <c r="D1487" s="152">
        <v>0</v>
      </c>
      <c r="E1487" s="152">
        <v>0</v>
      </c>
      <c r="F1487" s="153">
        <v>0</v>
      </c>
      <c r="G1487" s="153">
        <v>0</v>
      </c>
      <c r="H1487" s="154">
        <v>0</v>
      </c>
    </row>
    <row r="1488" spans="1:8" ht="18" hidden="1" customHeight="1" outlineLevel="1">
      <c r="A1488" s="3" t="s">
        <v>203</v>
      </c>
      <c r="B1488" s="148"/>
      <c r="C1488" s="152">
        <v>0</v>
      </c>
      <c r="D1488" s="152">
        <v>0</v>
      </c>
      <c r="E1488" s="152">
        <v>0</v>
      </c>
      <c r="F1488" s="153">
        <v>0</v>
      </c>
      <c r="G1488" s="153">
        <v>0</v>
      </c>
      <c r="H1488" s="154">
        <v>0</v>
      </c>
    </row>
    <row r="1489" spans="1:8" ht="18" hidden="1" customHeight="1" outlineLevel="1">
      <c r="A1489" s="3" t="s">
        <v>204</v>
      </c>
      <c r="B1489" s="148"/>
      <c r="C1489" s="152">
        <v>0</v>
      </c>
      <c r="D1489" s="152">
        <v>0</v>
      </c>
      <c r="E1489" s="152">
        <v>0</v>
      </c>
      <c r="F1489" s="153">
        <v>0</v>
      </c>
      <c r="G1489" s="153">
        <v>0</v>
      </c>
      <c r="H1489" s="154">
        <v>0</v>
      </c>
    </row>
    <row r="1490" spans="1:8" ht="18" hidden="1" customHeight="1" outlineLevel="1">
      <c r="A1490" s="3" t="s">
        <v>267</v>
      </c>
      <c r="B1490" s="148"/>
      <c r="C1490" s="152">
        <v>0</v>
      </c>
      <c r="D1490" s="152">
        <v>0</v>
      </c>
      <c r="E1490" s="152">
        <v>0</v>
      </c>
      <c r="F1490" s="153">
        <v>0</v>
      </c>
      <c r="G1490" s="153">
        <v>0</v>
      </c>
      <c r="H1490" s="154">
        <v>0</v>
      </c>
    </row>
    <row r="1491" spans="1:8" ht="18" hidden="1" customHeight="1" outlineLevel="1">
      <c r="A1491" s="3" t="s">
        <v>274</v>
      </c>
      <c r="B1491" s="148"/>
      <c r="C1491" s="152">
        <v>0</v>
      </c>
      <c r="D1491" s="152">
        <v>0</v>
      </c>
      <c r="E1491" s="152">
        <v>0</v>
      </c>
      <c r="F1491" s="153">
        <v>0</v>
      </c>
      <c r="G1491" s="153">
        <v>0</v>
      </c>
      <c r="H1491" s="154">
        <v>0</v>
      </c>
    </row>
    <row r="1492" spans="1:8" ht="18" hidden="1" customHeight="1" outlineLevel="1">
      <c r="A1492" s="3" t="s">
        <v>275</v>
      </c>
      <c r="B1492" s="148"/>
      <c r="C1492" s="152">
        <v>0</v>
      </c>
      <c r="D1492" s="152">
        <v>0</v>
      </c>
      <c r="E1492" s="152">
        <v>0</v>
      </c>
      <c r="F1492" s="153">
        <v>0</v>
      </c>
      <c r="G1492" s="153">
        <v>0</v>
      </c>
      <c r="H1492" s="154">
        <v>0</v>
      </c>
    </row>
    <row r="1493" spans="1:8" ht="18" hidden="1" customHeight="1" outlineLevel="1">
      <c r="A1493" s="3" t="s">
        <v>205</v>
      </c>
      <c r="B1493" s="148"/>
      <c r="C1493" s="152">
        <v>0</v>
      </c>
      <c r="D1493" s="152">
        <v>0</v>
      </c>
      <c r="E1493" s="152">
        <v>0</v>
      </c>
      <c r="F1493" s="153">
        <v>0</v>
      </c>
      <c r="G1493" s="153">
        <v>0</v>
      </c>
      <c r="H1493" s="154">
        <v>0</v>
      </c>
    </row>
    <row r="1494" spans="1:8" ht="18" hidden="1" customHeight="1" outlineLevel="1">
      <c r="A1494" s="3" t="s">
        <v>206</v>
      </c>
      <c r="B1494" s="148"/>
      <c r="C1494" s="152">
        <v>0</v>
      </c>
      <c r="D1494" s="152">
        <v>0</v>
      </c>
      <c r="E1494" s="152">
        <v>0</v>
      </c>
      <c r="F1494" s="153">
        <v>0</v>
      </c>
      <c r="G1494" s="153">
        <v>0</v>
      </c>
      <c r="H1494" s="154">
        <v>0</v>
      </c>
    </row>
    <row r="1495" spans="1:8" ht="18" hidden="1" customHeight="1" outlineLevel="1">
      <c r="A1495" s="3" t="s">
        <v>268</v>
      </c>
      <c r="B1495" s="148"/>
      <c r="C1495" s="152">
        <v>0</v>
      </c>
      <c r="D1495" s="152">
        <v>0</v>
      </c>
      <c r="E1495" s="152">
        <v>0</v>
      </c>
      <c r="F1495" s="153">
        <v>0</v>
      </c>
      <c r="G1495" s="153">
        <v>0</v>
      </c>
      <c r="H1495" s="154">
        <v>0</v>
      </c>
    </row>
    <row r="1496" spans="1:8" ht="18" hidden="1" customHeight="1" outlineLevel="1">
      <c r="A1496" s="3" t="s">
        <v>207</v>
      </c>
      <c r="B1496" s="148"/>
      <c r="C1496" s="152">
        <v>0</v>
      </c>
      <c r="D1496" s="152">
        <v>0</v>
      </c>
      <c r="E1496" s="152">
        <v>0</v>
      </c>
      <c r="F1496" s="153">
        <v>0</v>
      </c>
      <c r="G1496" s="153">
        <v>0</v>
      </c>
      <c r="H1496" s="154">
        <v>0</v>
      </c>
    </row>
    <row r="1497" spans="1:8" ht="18" hidden="1" customHeight="1" outlineLevel="1">
      <c r="A1497" s="3" t="s">
        <v>270</v>
      </c>
      <c r="B1497" s="148"/>
      <c r="C1497" s="152">
        <v>0</v>
      </c>
      <c r="D1497" s="152">
        <v>0</v>
      </c>
      <c r="E1497" s="152">
        <v>0</v>
      </c>
      <c r="F1497" s="153">
        <v>0</v>
      </c>
      <c r="G1497" s="153">
        <v>0</v>
      </c>
      <c r="H1497" s="154">
        <v>0</v>
      </c>
    </row>
    <row r="1498" spans="1:8" ht="18" hidden="1" customHeight="1" outlineLevel="1">
      <c r="A1498" s="3" t="s">
        <v>208</v>
      </c>
      <c r="B1498" s="148"/>
      <c r="C1498" s="152">
        <v>0</v>
      </c>
      <c r="D1498" s="152">
        <v>0</v>
      </c>
      <c r="E1498" s="152">
        <v>0</v>
      </c>
      <c r="F1498" s="153">
        <v>0</v>
      </c>
      <c r="G1498" s="153">
        <v>0</v>
      </c>
      <c r="H1498" s="154">
        <v>0</v>
      </c>
    </row>
    <row r="1499" spans="1:8" ht="18" hidden="1" customHeight="1" outlineLevel="1">
      <c r="A1499" s="3" t="s">
        <v>209</v>
      </c>
      <c r="B1499" s="148"/>
      <c r="C1499" s="152">
        <v>0</v>
      </c>
      <c r="D1499" s="152">
        <v>0</v>
      </c>
      <c r="E1499" s="152">
        <v>0</v>
      </c>
      <c r="F1499" s="153">
        <v>0</v>
      </c>
      <c r="G1499" s="153">
        <v>0</v>
      </c>
      <c r="H1499" s="154">
        <v>0</v>
      </c>
    </row>
    <row r="1500" spans="1:8" ht="18" hidden="1" customHeight="1" outlineLevel="1">
      <c r="A1500" s="3" t="s">
        <v>454</v>
      </c>
      <c r="B1500" s="148"/>
      <c r="C1500" s="152">
        <v>0</v>
      </c>
      <c r="D1500" s="152">
        <v>0</v>
      </c>
      <c r="E1500" s="152">
        <v>0</v>
      </c>
      <c r="F1500" s="153">
        <v>0</v>
      </c>
      <c r="G1500" s="153">
        <v>0</v>
      </c>
      <c r="H1500" s="154">
        <v>0</v>
      </c>
    </row>
    <row r="1501" spans="1:8" ht="18" hidden="1" customHeight="1" outlineLevel="1">
      <c r="A1501" s="3" t="s">
        <v>211</v>
      </c>
      <c r="B1501" s="148"/>
      <c r="C1501" s="152">
        <v>0</v>
      </c>
      <c r="D1501" s="152">
        <v>0</v>
      </c>
      <c r="E1501" s="152">
        <v>0</v>
      </c>
      <c r="F1501" s="153">
        <v>0</v>
      </c>
      <c r="G1501" s="153">
        <v>0</v>
      </c>
      <c r="H1501" s="154">
        <v>0</v>
      </c>
    </row>
    <row r="1502" spans="1:8" ht="18" hidden="1" customHeight="1" outlineLevel="1">
      <c r="A1502" s="3" t="s">
        <v>212</v>
      </c>
      <c r="B1502" s="148"/>
      <c r="C1502" s="152">
        <v>0</v>
      </c>
      <c r="D1502" s="152">
        <v>0</v>
      </c>
      <c r="E1502" s="152">
        <v>0</v>
      </c>
      <c r="F1502" s="153">
        <v>0</v>
      </c>
      <c r="G1502" s="153">
        <v>0</v>
      </c>
      <c r="H1502" s="154">
        <v>0</v>
      </c>
    </row>
    <row r="1503" spans="1:8" ht="18" hidden="1" customHeight="1" outlineLevel="1">
      <c r="A1503" s="3" t="s">
        <v>213</v>
      </c>
      <c r="B1503" s="148"/>
      <c r="C1503" s="152">
        <v>0</v>
      </c>
      <c r="D1503" s="152">
        <v>0</v>
      </c>
      <c r="E1503" s="152">
        <v>0</v>
      </c>
      <c r="F1503" s="153">
        <v>0</v>
      </c>
      <c r="G1503" s="153">
        <v>0</v>
      </c>
      <c r="H1503" s="154">
        <v>0</v>
      </c>
    </row>
    <row r="1504" spans="1:8" ht="18" hidden="1" customHeight="1" outlineLevel="1">
      <c r="A1504" s="3" t="s">
        <v>214</v>
      </c>
      <c r="B1504" s="148"/>
      <c r="C1504" s="152">
        <v>0</v>
      </c>
      <c r="D1504" s="152">
        <v>0</v>
      </c>
      <c r="E1504" s="152">
        <v>0</v>
      </c>
      <c r="F1504" s="153">
        <v>0</v>
      </c>
      <c r="G1504" s="153">
        <v>0</v>
      </c>
      <c r="H1504" s="154">
        <v>0</v>
      </c>
    </row>
    <row r="1505" spans="1:8" ht="18" hidden="1" customHeight="1" outlineLevel="1">
      <c r="A1505" s="3" t="s">
        <v>269</v>
      </c>
      <c r="B1505" s="148"/>
      <c r="C1505" s="152">
        <v>0</v>
      </c>
      <c r="D1505" s="152">
        <v>0</v>
      </c>
      <c r="E1505" s="152">
        <v>0</v>
      </c>
      <c r="F1505" s="153">
        <v>0</v>
      </c>
      <c r="G1505" s="153">
        <v>0</v>
      </c>
      <c r="H1505" s="154">
        <v>0</v>
      </c>
    </row>
    <row r="1506" spans="1:8" ht="18" hidden="1" customHeight="1" outlineLevel="1">
      <c r="A1506" s="3" t="s">
        <v>455</v>
      </c>
      <c r="B1506" s="148"/>
      <c r="C1506" s="152">
        <v>0</v>
      </c>
      <c r="D1506" s="152">
        <v>0</v>
      </c>
      <c r="E1506" s="152">
        <v>0</v>
      </c>
      <c r="F1506" s="153">
        <v>0</v>
      </c>
      <c r="G1506" s="153">
        <v>0</v>
      </c>
      <c r="H1506" s="154">
        <v>0</v>
      </c>
    </row>
    <row r="1507" spans="1:8" ht="18" hidden="1" customHeight="1" outlineLevel="1">
      <c r="A1507" s="3" t="s">
        <v>217</v>
      </c>
      <c r="B1507" s="148"/>
      <c r="C1507" s="152">
        <v>0</v>
      </c>
      <c r="D1507" s="152">
        <v>0</v>
      </c>
      <c r="E1507" s="152">
        <v>0</v>
      </c>
      <c r="F1507" s="153">
        <v>0</v>
      </c>
      <c r="G1507" s="153">
        <v>0</v>
      </c>
      <c r="H1507" s="154">
        <v>0</v>
      </c>
    </row>
    <row r="1508" spans="1:8" ht="18" hidden="1" customHeight="1" outlineLevel="1">
      <c r="A1508" s="3" t="s">
        <v>218</v>
      </c>
      <c r="B1508" s="148"/>
      <c r="C1508" s="152">
        <v>9</v>
      </c>
      <c r="D1508" s="152">
        <v>3</v>
      </c>
      <c r="E1508" s="152">
        <v>0</v>
      </c>
      <c r="F1508" s="153">
        <v>-1320</v>
      </c>
      <c r="G1508" s="153">
        <v>-68.5</v>
      </c>
      <c r="H1508" s="154">
        <v>-3000</v>
      </c>
    </row>
    <row r="1509" spans="1:8" ht="18" hidden="1" customHeight="1" outlineLevel="1">
      <c r="A1509" s="3" t="s">
        <v>219</v>
      </c>
      <c r="B1509" s="148"/>
      <c r="C1509" s="152">
        <v>0</v>
      </c>
      <c r="D1509" s="152">
        <v>0</v>
      </c>
      <c r="E1509" s="152">
        <v>0</v>
      </c>
      <c r="F1509" s="153">
        <v>0</v>
      </c>
      <c r="G1509" s="153">
        <v>0</v>
      </c>
      <c r="H1509" s="154">
        <v>0</v>
      </c>
    </row>
    <row r="1510" spans="1:8" ht="18" hidden="1" customHeight="1" outlineLevel="1">
      <c r="A1510" s="3" t="s">
        <v>220</v>
      </c>
      <c r="B1510" s="148"/>
      <c r="C1510" s="152">
        <v>0</v>
      </c>
      <c r="D1510" s="152">
        <v>0</v>
      </c>
      <c r="E1510" s="152">
        <v>0</v>
      </c>
      <c r="F1510" s="153">
        <v>0</v>
      </c>
      <c r="G1510" s="153">
        <v>0</v>
      </c>
      <c r="H1510" s="154">
        <v>0</v>
      </c>
    </row>
    <row r="1511" spans="1:8" ht="18" customHeight="1" collapsed="1">
      <c r="A1511" s="3"/>
      <c r="B1511" s="148" t="s">
        <v>460</v>
      </c>
      <c r="C1511" s="152">
        <f t="shared" ref="C1511:H1511" si="59">SUM(C1487:C1510)</f>
        <v>9</v>
      </c>
      <c r="D1511" s="152">
        <f t="shared" si="59"/>
        <v>3</v>
      </c>
      <c r="E1511" s="152">
        <f t="shared" si="59"/>
        <v>0</v>
      </c>
      <c r="F1511" s="153">
        <f t="shared" si="59"/>
        <v>-1320</v>
      </c>
      <c r="G1511" s="153">
        <f t="shared" si="59"/>
        <v>-68.5</v>
      </c>
      <c r="H1511" s="153">
        <f t="shared" si="59"/>
        <v>-3000</v>
      </c>
    </row>
    <row r="1512" spans="1:8" ht="18" hidden="1" customHeight="1" outlineLevel="1">
      <c r="A1512" s="3" t="s">
        <v>280</v>
      </c>
      <c r="B1512" s="148"/>
      <c r="C1512" s="152">
        <v>0</v>
      </c>
      <c r="D1512" s="152">
        <v>0</v>
      </c>
      <c r="E1512" s="152">
        <v>0</v>
      </c>
      <c r="F1512" s="153">
        <v>0</v>
      </c>
      <c r="G1512" s="153">
        <v>0</v>
      </c>
      <c r="H1512" s="154">
        <v>0</v>
      </c>
    </row>
    <row r="1513" spans="1:8" ht="18" hidden="1" customHeight="1" outlineLevel="1">
      <c r="A1513" s="3" t="s">
        <v>203</v>
      </c>
      <c r="B1513" s="148"/>
      <c r="C1513" s="152">
        <v>0</v>
      </c>
      <c r="D1513" s="152">
        <v>0</v>
      </c>
      <c r="E1513" s="152">
        <v>0</v>
      </c>
      <c r="F1513" s="153">
        <v>0</v>
      </c>
      <c r="G1513" s="153">
        <v>0</v>
      </c>
      <c r="H1513" s="154">
        <v>0</v>
      </c>
    </row>
    <row r="1514" spans="1:8" ht="18" hidden="1" customHeight="1" outlineLevel="1">
      <c r="A1514" s="3" t="s">
        <v>204</v>
      </c>
      <c r="B1514" s="148"/>
      <c r="C1514" s="152">
        <v>0</v>
      </c>
      <c r="D1514" s="152">
        <v>0</v>
      </c>
      <c r="E1514" s="152">
        <v>0</v>
      </c>
      <c r="F1514" s="153">
        <v>0</v>
      </c>
      <c r="G1514" s="153">
        <v>0</v>
      </c>
      <c r="H1514" s="154">
        <v>0</v>
      </c>
    </row>
    <row r="1515" spans="1:8" ht="18" hidden="1" customHeight="1" outlineLevel="1">
      <c r="A1515" s="3" t="s">
        <v>267</v>
      </c>
      <c r="B1515" s="148"/>
      <c r="C1515" s="152">
        <v>0</v>
      </c>
      <c r="D1515" s="152">
        <v>0</v>
      </c>
      <c r="E1515" s="152">
        <v>0</v>
      </c>
      <c r="F1515" s="153">
        <v>0</v>
      </c>
      <c r="G1515" s="153">
        <v>0</v>
      </c>
      <c r="H1515" s="154">
        <v>0</v>
      </c>
    </row>
    <row r="1516" spans="1:8" ht="18" hidden="1" customHeight="1" outlineLevel="1">
      <c r="A1516" s="3" t="s">
        <v>274</v>
      </c>
      <c r="B1516" s="148"/>
      <c r="C1516" s="152">
        <v>0</v>
      </c>
      <c r="D1516" s="152">
        <v>0</v>
      </c>
      <c r="E1516" s="152">
        <v>0</v>
      </c>
      <c r="F1516" s="153">
        <v>0</v>
      </c>
      <c r="G1516" s="153">
        <v>0</v>
      </c>
      <c r="H1516" s="154">
        <v>0</v>
      </c>
    </row>
    <row r="1517" spans="1:8" ht="18" hidden="1" customHeight="1" outlineLevel="1">
      <c r="A1517" s="3" t="s">
        <v>275</v>
      </c>
      <c r="B1517" s="148"/>
      <c r="C1517" s="152">
        <v>0</v>
      </c>
      <c r="D1517" s="152">
        <v>0</v>
      </c>
      <c r="E1517" s="152">
        <v>0</v>
      </c>
      <c r="F1517" s="153">
        <v>0</v>
      </c>
      <c r="G1517" s="153">
        <v>0</v>
      </c>
      <c r="H1517" s="154">
        <v>0</v>
      </c>
    </row>
    <row r="1518" spans="1:8" ht="18" hidden="1" customHeight="1" outlineLevel="1">
      <c r="A1518" s="3" t="s">
        <v>205</v>
      </c>
      <c r="B1518" s="148"/>
      <c r="C1518" s="152">
        <v>0</v>
      </c>
      <c r="D1518" s="152">
        <v>0</v>
      </c>
      <c r="E1518" s="152">
        <v>0</v>
      </c>
      <c r="F1518" s="153">
        <v>0</v>
      </c>
      <c r="G1518" s="153">
        <v>0</v>
      </c>
      <c r="H1518" s="154">
        <v>0</v>
      </c>
    </row>
    <row r="1519" spans="1:8" ht="18" hidden="1" customHeight="1" outlineLevel="1">
      <c r="A1519" s="3" t="s">
        <v>206</v>
      </c>
      <c r="B1519" s="148"/>
      <c r="C1519" s="152">
        <v>0</v>
      </c>
      <c r="D1519" s="152">
        <v>0</v>
      </c>
      <c r="E1519" s="152">
        <v>0</v>
      </c>
      <c r="F1519" s="153">
        <v>0</v>
      </c>
      <c r="G1519" s="153">
        <v>0</v>
      </c>
      <c r="H1519" s="154">
        <v>0</v>
      </c>
    </row>
    <row r="1520" spans="1:8" ht="18" hidden="1" customHeight="1" outlineLevel="1">
      <c r="A1520" s="3" t="s">
        <v>268</v>
      </c>
      <c r="B1520" s="148"/>
      <c r="C1520" s="152">
        <v>0</v>
      </c>
      <c r="D1520" s="152">
        <v>0</v>
      </c>
      <c r="E1520" s="152">
        <v>0</v>
      </c>
      <c r="F1520" s="153">
        <v>0</v>
      </c>
      <c r="G1520" s="153">
        <v>0</v>
      </c>
      <c r="H1520" s="154">
        <v>0</v>
      </c>
    </row>
    <row r="1521" spans="1:8" ht="18" hidden="1" customHeight="1" outlineLevel="1">
      <c r="A1521" s="3" t="s">
        <v>207</v>
      </c>
      <c r="B1521" s="148"/>
      <c r="C1521" s="152">
        <v>0</v>
      </c>
      <c r="D1521" s="152">
        <v>0</v>
      </c>
      <c r="E1521" s="152">
        <v>0</v>
      </c>
      <c r="F1521" s="153">
        <v>0</v>
      </c>
      <c r="G1521" s="153">
        <v>0</v>
      </c>
      <c r="H1521" s="154">
        <v>0</v>
      </c>
    </row>
    <row r="1522" spans="1:8" ht="18" hidden="1" customHeight="1" outlineLevel="1">
      <c r="A1522" s="3" t="s">
        <v>270</v>
      </c>
      <c r="B1522" s="148"/>
      <c r="C1522" s="152">
        <v>0</v>
      </c>
      <c r="D1522" s="152">
        <v>0</v>
      </c>
      <c r="E1522" s="152">
        <v>0</v>
      </c>
      <c r="F1522" s="153">
        <v>0</v>
      </c>
      <c r="G1522" s="153">
        <v>0</v>
      </c>
      <c r="H1522" s="154">
        <v>0</v>
      </c>
    </row>
    <row r="1523" spans="1:8" ht="18" hidden="1" customHeight="1" outlineLevel="1">
      <c r="A1523" s="3" t="s">
        <v>208</v>
      </c>
      <c r="B1523" s="148"/>
      <c r="C1523" s="152">
        <v>0</v>
      </c>
      <c r="D1523" s="152">
        <v>0</v>
      </c>
      <c r="E1523" s="152">
        <v>0</v>
      </c>
      <c r="F1523" s="153">
        <v>0</v>
      </c>
      <c r="G1523" s="153">
        <v>0</v>
      </c>
      <c r="H1523" s="154">
        <v>0</v>
      </c>
    </row>
    <row r="1524" spans="1:8" ht="18" hidden="1" customHeight="1" outlineLevel="1">
      <c r="A1524" s="3" t="s">
        <v>209</v>
      </c>
      <c r="B1524" s="148"/>
      <c r="C1524" s="152">
        <v>0</v>
      </c>
      <c r="D1524" s="152">
        <v>0</v>
      </c>
      <c r="E1524" s="152">
        <v>0</v>
      </c>
      <c r="F1524" s="153">
        <v>0</v>
      </c>
      <c r="G1524" s="153">
        <v>0</v>
      </c>
      <c r="H1524" s="154">
        <v>0</v>
      </c>
    </row>
    <row r="1525" spans="1:8" ht="18" hidden="1" customHeight="1" outlineLevel="1">
      <c r="A1525" s="3" t="s">
        <v>454</v>
      </c>
      <c r="B1525" s="148"/>
      <c r="C1525" s="152">
        <v>0</v>
      </c>
      <c r="D1525" s="152">
        <v>0</v>
      </c>
      <c r="E1525" s="152">
        <v>0</v>
      </c>
      <c r="F1525" s="153">
        <v>0</v>
      </c>
      <c r="G1525" s="153">
        <v>0</v>
      </c>
      <c r="H1525" s="154">
        <v>0</v>
      </c>
    </row>
    <row r="1526" spans="1:8" ht="18" hidden="1" customHeight="1" outlineLevel="1">
      <c r="A1526" s="3" t="s">
        <v>211</v>
      </c>
      <c r="B1526" s="148"/>
      <c r="C1526" s="152">
        <v>0</v>
      </c>
      <c r="D1526" s="152">
        <v>0</v>
      </c>
      <c r="E1526" s="152">
        <v>0</v>
      </c>
      <c r="F1526" s="153">
        <v>0</v>
      </c>
      <c r="G1526" s="153">
        <v>0</v>
      </c>
      <c r="H1526" s="154">
        <v>0</v>
      </c>
    </row>
    <row r="1527" spans="1:8" ht="18" hidden="1" customHeight="1" outlineLevel="1">
      <c r="A1527" s="3" t="s">
        <v>212</v>
      </c>
      <c r="B1527" s="148"/>
      <c r="C1527" s="152">
        <v>0</v>
      </c>
      <c r="D1527" s="152">
        <v>0</v>
      </c>
      <c r="E1527" s="152">
        <v>0</v>
      </c>
      <c r="F1527" s="153">
        <v>0</v>
      </c>
      <c r="G1527" s="153">
        <v>0</v>
      </c>
      <c r="H1527" s="154">
        <v>0</v>
      </c>
    </row>
    <row r="1528" spans="1:8" ht="18" hidden="1" customHeight="1" outlineLevel="1">
      <c r="A1528" s="3" t="s">
        <v>213</v>
      </c>
      <c r="B1528" s="148"/>
      <c r="C1528" s="152">
        <v>0</v>
      </c>
      <c r="D1528" s="152">
        <v>0</v>
      </c>
      <c r="E1528" s="152">
        <v>0</v>
      </c>
      <c r="F1528" s="153">
        <v>0</v>
      </c>
      <c r="G1528" s="153">
        <v>0</v>
      </c>
      <c r="H1528" s="154">
        <v>0</v>
      </c>
    </row>
    <row r="1529" spans="1:8" ht="18" hidden="1" customHeight="1" outlineLevel="1">
      <c r="A1529" s="3" t="s">
        <v>214</v>
      </c>
      <c r="B1529" s="148"/>
      <c r="C1529" s="152">
        <v>0</v>
      </c>
      <c r="D1529" s="152">
        <v>0</v>
      </c>
      <c r="E1529" s="152">
        <v>0</v>
      </c>
      <c r="F1529" s="153">
        <v>0</v>
      </c>
      <c r="G1529" s="153">
        <v>0</v>
      </c>
      <c r="H1529" s="154">
        <v>0</v>
      </c>
    </row>
    <row r="1530" spans="1:8" ht="18" hidden="1" customHeight="1" outlineLevel="1">
      <c r="A1530" s="3" t="s">
        <v>269</v>
      </c>
      <c r="B1530" s="148"/>
      <c r="C1530" s="152">
        <v>0</v>
      </c>
      <c r="D1530" s="152">
        <v>0</v>
      </c>
      <c r="E1530" s="152">
        <v>0</v>
      </c>
      <c r="F1530" s="153">
        <v>0</v>
      </c>
      <c r="G1530" s="153">
        <v>0</v>
      </c>
      <c r="H1530" s="154">
        <v>0</v>
      </c>
    </row>
    <row r="1531" spans="1:8" ht="18" hidden="1" customHeight="1" outlineLevel="1">
      <c r="A1531" s="3" t="s">
        <v>455</v>
      </c>
      <c r="B1531" s="148"/>
      <c r="C1531" s="152">
        <v>0</v>
      </c>
      <c r="D1531" s="152">
        <v>0</v>
      </c>
      <c r="E1531" s="152">
        <v>0</v>
      </c>
      <c r="F1531" s="153">
        <v>0</v>
      </c>
      <c r="G1531" s="153">
        <v>0</v>
      </c>
      <c r="H1531" s="154">
        <v>0</v>
      </c>
    </row>
    <row r="1532" spans="1:8" ht="18" hidden="1" customHeight="1" outlineLevel="1">
      <c r="A1532" s="3" t="s">
        <v>217</v>
      </c>
      <c r="B1532" s="148"/>
      <c r="C1532" s="152">
        <v>0</v>
      </c>
      <c r="D1532" s="152">
        <v>0</v>
      </c>
      <c r="E1532" s="152">
        <v>0</v>
      </c>
      <c r="F1532" s="153">
        <v>0</v>
      </c>
      <c r="G1532" s="153">
        <v>0</v>
      </c>
      <c r="H1532" s="154">
        <v>0</v>
      </c>
    </row>
    <row r="1533" spans="1:8" ht="18" hidden="1" customHeight="1" outlineLevel="1">
      <c r="A1533" s="3" t="s">
        <v>218</v>
      </c>
      <c r="B1533" s="148"/>
      <c r="C1533" s="152">
        <v>0</v>
      </c>
      <c r="D1533" s="152">
        <v>0</v>
      </c>
      <c r="E1533" s="152">
        <v>0</v>
      </c>
      <c r="F1533" s="153">
        <v>0</v>
      </c>
      <c r="G1533" s="153">
        <v>0</v>
      </c>
      <c r="H1533" s="154">
        <v>0</v>
      </c>
    </row>
    <row r="1534" spans="1:8" ht="18" hidden="1" customHeight="1" outlineLevel="1">
      <c r="A1534" s="3" t="s">
        <v>219</v>
      </c>
      <c r="B1534" s="148"/>
      <c r="C1534" s="152">
        <v>0</v>
      </c>
      <c r="D1534" s="152">
        <v>0</v>
      </c>
      <c r="E1534" s="152">
        <v>0</v>
      </c>
      <c r="F1534" s="153">
        <v>0</v>
      </c>
      <c r="G1534" s="153">
        <v>0</v>
      </c>
      <c r="H1534" s="154">
        <v>0</v>
      </c>
    </row>
    <row r="1535" spans="1:8" ht="18" hidden="1" customHeight="1" outlineLevel="1">
      <c r="A1535" s="3" t="s">
        <v>220</v>
      </c>
      <c r="B1535" s="148"/>
      <c r="C1535" s="152">
        <v>0</v>
      </c>
      <c r="D1535" s="152">
        <v>0</v>
      </c>
      <c r="E1535" s="152">
        <v>0</v>
      </c>
      <c r="F1535" s="153">
        <v>0</v>
      </c>
      <c r="G1535" s="153">
        <v>0</v>
      </c>
      <c r="H1535" s="154">
        <v>0</v>
      </c>
    </row>
    <row r="1536" spans="1:8" ht="18" customHeight="1" collapsed="1">
      <c r="A1536" s="3"/>
      <c r="B1536" s="148" t="s">
        <v>461</v>
      </c>
      <c r="C1536" s="152">
        <f t="shared" ref="C1536:H1536" si="60">SUM(C1512:C1535)</f>
        <v>0</v>
      </c>
      <c r="D1536" s="152">
        <f t="shared" si="60"/>
        <v>0</v>
      </c>
      <c r="E1536" s="152">
        <f t="shared" si="60"/>
        <v>0</v>
      </c>
      <c r="F1536" s="153">
        <f t="shared" si="60"/>
        <v>0</v>
      </c>
      <c r="G1536" s="153">
        <f t="shared" si="60"/>
        <v>0</v>
      </c>
      <c r="H1536" s="154">
        <f t="shared" si="60"/>
        <v>0</v>
      </c>
    </row>
    <row r="1537" spans="1:8" ht="18" hidden="1" customHeight="1" outlineLevel="1">
      <c r="A1537" s="3" t="s">
        <v>280</v>
      </c>
      <c r="B1537" s="148"/>
      <c r="C1537" s="152">
        <v>0</v>
      </c>
      <c r="D1537" s="152">
        <v>0</v>
      </c>
      <c r="E1537" s="152">
        <v>0</v>
      </c>
      <c r="F1537" s="153">
        <v>0</v>
      </c>
      <c r="G1537" s="153">
        <v>0</v>
      </c>
      <c r="H1537" s="154">
        <v>0</v>
      </c>
    </row>
    <row r="1538" spans="1:8" ht="18" hidden="1" customHeight="1" outlineLevel="1">
      <c r="A1538" s="3" t="s">
        <v>203</v>
      </c>
      <c r="B1538" s="148"/>
      <c r="C1538" s="152">
        <v>0</v>
      </c>
      <c r="D1538" s="152">
        <v>0</v>
      </c>
      <c r="E1538" s="152">
        <v>0</v>
      </c>
      <c r="F1538" s="153">
        <v>0</v>
      </c>
      <c r="G1538" s="153">
        <v>0</v>
      </c>
      <c r="H1538" s="154">
        <v>0</v>
      </c>
    </row>
    <row r="1539" spans="1:8" ht="18" hidden="1" customHeight="1" outlineLevel="1">
      <c r="A1539" s="3" t="s">
        <v>204</v>
      </c>
      <c r="B1539" s="148"/>
      <c r="C1539" s="152">
        <v>0</v>
      </c>
      <c r="D1539" s="152">
        <v>0</v>
      </c>
      <c r="E1539" s="152">
        <v>0</v>
      </c>
      <c r="F1539" s="153">
        <v>0</v>
      </c>
      <c r="G1539" s="153">
        <v>0</v>
      </c>
      <c r="H1539" s="154">
        <v>0</v>
      </c>
    </row>
    <row r="1540" spans="1:8" ht="18" hidden="1" customHeight="1" outlineLevel="1">
      <c r="A1540" s="3" t="s">
        <v>267</v>
      </c>
      <c r="B1540" s="148"/>
      <c r="C1540" s="152">
        <v>0</v>
      </c>
      <c r="D1540" s="152">
        <v>0</v>
      </c>
      <c r="E1540" s="152">
        <v>0</v>
      </c>
      <c r="F1540" s="153">
        <v>0</v>
      </c>
      <c r="G1540" s="153">
        <v>0</v>
      </c>
      <c r="H1540" s="154">
        <v>0</v>
      </c>
    </row>
    <row r="1541" spans="1:8" ht="18" hidden="1" customHeight="1" outlineLevel="1">
      <c r="A1541" s="3" t="s">
        <v>274</v>
      </c>
      <c r="B1541" s="148"/>
      <c r="C1541" s="152">
        <v>0</v>
      </c>
      <c r="D1541" s="152">
        <v>0</v>
      </c>
      <c r="E1541" s="152">
        <v>0</v>
      </c>
      <c r="F1541" s="153">
        <v>0</v>
      </c>
      <c r="G1541" s="153">
        <v>0</v>
      </c>
      <c r="H1541" s="154">
        <v>0</v>
      </c>
    </row>
    <row r="1542" spans="1:8" ht="18" hidden="1" customHeight="1" outlineLevel="1">
      <c r="A1542" s="3" t="s">
        <v>275</v>
      </c>
      <c r="B1542" s="148"/>
      <c r="C1542" s="152">
        <v>0</v>
      </c>
      <c r="D1542" s="152">
        <v>0</v>
      </c>
      <c r="E1542" s="152">
        <v>0</v>
      </c>
      <c r="F1542" s="153">
        <v>0</v>
      </c>
      <c r="G1542" s="153">
        <v>0</v>
      </c>
      <c r="H1542" s="154">
        <v>0</v>
      </c>
    </row>
    <row r="1543" spans="1:8" ht="18" hidden="1" customHeight="1" outlineLevel="1">
      <c r="A1543" s="3" t="s">
        <v>205</v>
      </c>
      <c r="B1543" s="148"/>
      <c r="C1543" s="152">
        <v>0</v>
      </c>
      <c r="D1543" s="152">
        <v>0</v>
      </c>
      <c r="E1543" s="152">
        <v>0</v>
      </c>
      <c r="F1543" s="153">
        <v>0</v>
      </c>
      <c r="G1543" s="153">
        <v>0</v>
      </c>
      <c r="H1543" s="154">
        <v>0</v>
      </c>
    </row>
    <row r="1544" spans="1:8" ht="18" hidden="1" customHeight="1" outlineLevel="1">
      <c r="A1544" s="3" t="s">
        <v>206</v>
      </c>
      <c r="B1544" s="148"/>
      <c r="C1544" s="152">
        <v>0</v>
      </c>
      <c r="D1544" s="152">
        <v>0</v>
      </c>
      <c r="E1544" s="152">
        <v>0</v>
      </c>
      <c r="F1544" s="153">
        <v>0</v>
      </c>
      <c r="G1544" s="153">
        <v>0</v>
      </c>
      <c r="H1544" s="154">
        <v>0</v>
      </c>
    </row>
    <row r="1545" spans="1:8" ht="18" hidden="1" customHeight="1" outlineLevel="1">
      <c r="A1545" s="3" t="s">
        <v>268</v>
      </c>
      <c r="B1545" s="148"/>
      <c r="C1545" s="152">
        <v>0</v>
      </c>
      <c r="D1545" s="152">
        <v>0</v>
      </c>
      <c r="E1545" s="152">
        <v>0</v>
      </c>
      <c r="F1545" s="153">
        <v>0</v>
      </c>
      <c r="G1545" s="153">
        <v>0</v>
      </c>
      <c r="H1545" s="154">
        <v>0</v>
      </c>
    </row>
    <row r="1546" spans="1:8" ht="18" hidden="1" customHeight="1" outlineLevel="1">
      <c r="A1546" s="3" t="s">
        <v>207</v>
      </c>
      <c r="B1546" s="148"/>
      <c r="C1546" s="152">
        <v>0</v>
      </c>
      <c r="D1546" s="152">
        <v>0</v>
      </c>
      <c r="E1546" s="152">
        <v>0</v>
      </c>
      <c r="F1546" s="153">
        <v>0</v>
      </c>
      <c r="G1546" s="153">
        <v>0</v>
      </c>
      <c r="H1546" s="154">
        <v>0</v>
      </c>
    </row>
    <row r="1547" spans="1:8" ht="18" hidden="1" customHeight="1" outlineLevel="1">
      <c r="A1547" s="3" t="s">
        <v>270</v>
      </c>
      <c r="B1547" s="148"/>
      <c r="C1547" s="152">
        <v>0</v>
      </c>
      <c r="D1547" s="152">
        <v>0</v>
      </c>
      <c r="E1547" s="152">
        <v>0</v>
      </c>
      <c r="F1547" s="153">
        <v>0</v>
      </c>
      <c r="G1547" s="153">
        <v>0</v>
      </c>
      <c r="H1547" s="154">
        <v>0</v>
      </c>
    </row>
    <row r="1548" spans="1:8" ht="18" hidden="1" customHeight="1" outlineLevel="1">
      <c r="A1548" s="3" t="s">
        <v>208</v>
      </c>
      <c r="B1548" s="148"/>
      <c r="C1548" s="152">
        <v>0</v>
      </c>
      <c r="D1548" s="152">
        <v>0</v>
      </c>
      <c r="E1548" s="152">
        <v>0</v>
      </c>
      <c r="F1548" s="153">
        <v>0</v>
      </c>
      <c r="G1548" s="153">
        <v>0</v>
      </c>
      <c r="H1548" s="154">
        <v>0</v>
      </c>
    </row>
    <row r="1549" spans="1:8" ht="18" hidden="1" customHeight="1" outlineLevel="1">
      <c r="A1549" s="3" t="s">
        <v>209</v>
      </c>
      <c r="B1549" s="148"/>
      <c r="C1549" s="152">
        <v>0</v>
      </c>
      <c r="D1549" s="152">
        <v>0</v>
      </c>
      <c r="E1549" s="152">
        <v>0</v>
      </c>
      <c r="F1549" s="153">
        <v>0</v>
      </c>
      <c r="G1549" s="153">
        <v>0</v>
      </c>
      <c r="H1549" s="154">
        <v>0</v>
      </c>
    </row>
    <row r="1550" spans="1:8" ht="18" hidden="1" customHeight="1" outlineLevel="1">
      <c r="A1550" s="3" t="s">
        <v>454</v>
      </c>
      <c r="B1550" s="148"/>
      <c r="C1550" s="152">
        <v>0</v>
      </c>
      <c r="D1550" s="152">
        <v>0</v>
      </c>
      <c r="E1550" s="152">
        <v>0</v>
      </c>
      <c r="F1550" s="153">
        <v>0</v>
      </c>
      <c r="G1550" s="153">
        <v>0</v>
      </c>
      <c r="H1550" s="154">
        <v>0</v>
      </c>
    </row>
    <row r="1551" spans="1:8" ht="18" hidden="1" customHeight="1" outlineLevel="1">
      <c r="A1551" s="3" t="s">
        <v>211</v>
      </c>
      <c r="B1551" s="148"/>
      <c r="C1551" s="152">
        <v>0</v>
      </c>
      <c r="D1551" s="152">
        <v>0</v>
      </c>
      <c r="E1551" s="152">
        <v>0</v>
      </c>
      <c r="F1551" s="153">
        <v>0</v>
      </c>
      <c r="G1551" s="153">
        <v>0</v>
      </c>
      <c r="H1551" s="154">
        <v>0</v>
      </c>
    </row>
    <row r="1552" spans="1:8" ht="18" hidden="1" customHeight="1" outlineLevel="1">
      <c r="A1552" s="3" t="s">
        <v>212</v>
      </c>
      <c r="B1552" s="148"/>
      <c r="C1552" s="152">
        <v>0</v>
      </c>
      <c r="D1552" s="152">
        <v>0</v>
      </c>
      <c r="E1552" s="152">
        <v>0</v>
      </c>
      <c r="F1552" s="153">
        <v>0</v>
      </c>
      <c r="G1552" s="153">
        <v>0</v>
      </c>
      <c r="H1552" s="154">
        <v>0</v>
      </c>
    </row>
    <row r="1553" spans="1:8" ht="18" hidden="1" customHeight="1" outlineLevel="1">
      <c r="A1553" s="3" t="s">
        <v>213</v>
      </c>
      <c r="B1553" s="148"/>
      <c r="C1553" s="152">
        <v>0</v>
      </c>
      <c r="D1553" s="152">
        <v>0</v>
      </c>
      <c r="E1553" s="152">
        <v>0</v>
      </c>
      <c r="F1553" s="153">
        <v>0</v>
      </c>
      <c r="G1553" s="153">
        <v>0</v>
      </c>
      <c r="H1553" s="154">
        <v>0</v>
      </c>
    </row>
    <row r="1554" spans="1:8" ht="18" hidden="1" customHeight="1" outlineLevel="1">
      <c r="A1554" s="3" t="s">
        <v>214</v>
      </c>
      <c r="B1554" s="148"/>
      <c r="C1554" s="152">
        <v>0</v>
      </c>
      <c r="D1554" s="152">
        <v>0</v>
      </c>
      <c r="E1554" s="152">
        <v>0</v>
      </c>
      <c r="F1554" s="153">
        <v>0</v>
      </c>
      <c r="G1554" s="153">
        <v>0</v>
      </c>
      <c r="H1554" s="154">
        <v>0</v>
      </c>
    </row>
    <row r="1555" spans="1:8" ht="18" hidden="1" customHeight="1" outlineLevel="1">
      <c r="A1555" s="3" t="s">
        <v>269</v>
      </c>
      <c r="B1555" s="148"/>
      <c r="C1555" s="152">
        <v>0</v>
      </c>
      <c r="D1555" s="152">
        <v>0</v>
      </c>
      <c r="E1555" s="152">
        <v>0</v>
      </c>
      <c r="F1555" s="153">
        <v>0</v>
      </c>
      <c r="G1555" s="153">
        <v>0</v>
      </c>
      <c r="H1555" s="154">
        <v>0</v>
      </c>
    </row>
    <row r="1556" spans="1:8" ht="18" hidden="1" customHeight="1" outlineLevel="1">
      <c r="A1556" s="3" t="s">
        <v>455</v>
      </c>
      <c r="B1556" s="148"/>
      <c r="C1556" s="152">
        <v>0</v>
      </c>
      <c r="D1556" s="152">
        <v>0</v>
      </c>
      <c r="E1556" s="152">
        <v>0</v>
      </c>
      <c r="F1556" s="153">
        <v>0</v>
      </c>
      <c r="G1556" s="153">
        <v>0</v>
      </c>
      <c r="H1556" s="154">
        <v>0</v>
      </c>
    </row>
    <row r="1557" spans="1:8" ht="18" hidden="1" customHeight="1" outlineLevel="1">
      <c r="A1557" s="3" t="s">
        <v>217</v>
      </c>
      <c r="B1557" s="148"/>
      <c r="C1557" s="152">
        <v>0</v>
      </c>
      <c r="D1557" s="152">
        <v>0</v>
      </c>
      <c r="E1557" s="152">
        <v>0</v>
      </c>
      <c r="F1557" s="153">
        <v>0</v>
      </c>
      <c r="G1557" s="153">
        <v>0</v>
      </c>
      <c r="H1557" s="154">
        <v>0</v>
      </c>
    </row>
    <row r="1558" spans="1:8" ht="18" hidden="1" customHeight="1" outlineLevel="1">
      <c r="A1558" s="3" t="s">
        <v>218</v>
      </c>
      <c r="B1558" s="148"/>
      <c r="C1558" s="152">
        <v>0</v>
      </c>
      <c r="D1558" s="152">
        <v>0</v>
      </c>
      <c r="E1558" s="152">
        <v>0</v>
      </c>
      <c r="F1558" s="153">
        <v>0</v>
      </c>
      <c r="G1558" s="153">
        <v>0</v>
      </c>
      <c r="H1558" s="154">
        <v>0</v>
      </c>
    </row>
    <row r="1559" spans="1:8" ht="20.25" hidden="1" customHeight="1" outlineLevel="1">
      <c r="A1559" s="3" t="s">
        <v>219</v>
      </c>
      <c r="B1559" s="148"/>
      <c r="C1559" s="152">
        <v>1</v>
      </c>
      <c r="D1559" s="152">
        <v>1</v>
      </c>
      <c r="E1559" s="152">
        <v>0</v>
      </c>
      <c r="F1559" s="153">
        <v>3500</v>
      </c>
      <c r="G1559" s="153">
        <v>0</v>
      </c>
      <c r="H1559" s="154">
        <v>3500</v>
      </c>
    </row>
    <row r="1560" spans="1:8" ht="17.25" hidden="1" customHeight="1" outlineLevel="1">
      <c r="A1560" s="3" t="s">
        <v>220</v>
      </c>
      <c r="B1560" s="148"/>
      <c r="C1560" s="152">
        <v>0</v>
      </c>
      <c r="D1560" s="152">
        <v>0</v>
      </c>
      <c r="E1560" s="152">
        <v>0</v>
      </c>
      <c r="F1560" s="153">
        <v>0</v>
      </c>
      <c r="G1560" s="153">
        <v>0</v>
      </c>
      <c r="H1560" s="154">
        <v>0</v>
      </c>
    </row>
    <row r="1561" spans="1:8" ht="18" customHeight="1" collapsed="1">
      <c r="A1561" s="3"/>
      <c r="B1561" s="148" t="s">
        <v>463</v>
      </c>
      <c r="C1561" s="152">
        <f t="shared" ref="C1561:H1561" si="61">SUM(C1537:C1560)</f>
        <v>1</v>
      </c>
      <c r="D1561" s="152">
        <f t="shared" si="61"/>
        <v>1</v>
      </c>
      <c r="E1561" s="152">
        <f t="shared" si="61"/>
        <v>0</v>
      </c>
      <c r="F1561" s="153">
        <f t="shared" si="61"/>
        <v>3500</v>
      </c>
      <c r="G1561" s="153">
        <f t="shared" si="61"/>
        <v>0</v>
      </c>
      <c r="H1561" s="154">
        <f t="shared" si="61"/>
        <v>3500</v>
      </c>
    </row>
    <row r="1562" spans="1:8" ht="17.25" customHeight="1">
      <c r="B1562" s="168" t="s">
        <v>408</v>
      </c>
      <c r="C1562" s="169"/>
      <c r="D1562" s="169"/>
      <c r="E1562" s="169"/>
      <c r="F1562" s="166"/>
      <c r="G1562" s="166"/>
      <c r="H1562" s="167"/>
    </row>
    <row r="1563" spans="1:8" ht="18" hidden="1" customHeight="1" outlineLevel="1">
      <c r="A1563" s="3" t="s">
        <v>280</v>
      </c>
      <c r="B1563" s="148"/>
      <c r="C1563" s="149">
        <v>0</v>
      </c>
      <c r="D1563" s="149">
        <v>0</v>
      </c>
      <c r="E1563" s="149">
        <v>0</v>
      </c>
      <c r="F1563" s="150">
        <v>0</v>
      </c>
      <c r="G1563" s="150">
        <v>0</v>
      </c>
      <c r="H1563" s="151">
        <v>0</v>
      </c>
    </row>
    <row r="1564" spans="1:8" ht="18" hidden="1" customHeight="1" outlineLevel="1">
      <c r="A1564" s="3" t="s">
        <v>203</v>
      </c>
      <c r="B1564" s="148"/>
      <c r="C1564" s="149">
        <v>0</v>
      </c>
      <c r="D1564" s="149">
        <v>0</v>
      </c>
      <c r="E1564" s="149">
        <v>0</v>
      </c>
      <c r="F1564" s="150">
        <v>0</v>
      </c>
      <c r="G1564" s="150">
        <v>0</v>
      </c>
      <c r="H1564" s="151">
        <v>0</v>
      </c>
    </row>
    <row r="1565" spans="1:8" ht="18" hidden="1" customHeight="1" outlineLevel="1">
      <c r="A1565" s="3" t="s">
        <v>204</v>
      </c>
      <c r="B1565" s="148"/>
      <c r="C1565" s="149">
        <v>0</v>
      </c>
      <c r="D1565" s="149">
        <v>0</v>
      </c>
      <c r="E1565" s="149">
        <v>0</v>
      </c>
      <c r="F1565" s="150">
        <v>0</v>
      </c>
      <c r="G1565" s="150">
        <v>0</v>
      </c>
      <c r="H1565" s="151">
        <v>0</v>
      </c>
    </row>
    <row r="1566" spans="1:8" ht="18" hidden="1" customHeight="1" outlineLevel="1">
      <c r="A1566" s="3" t="s">
        <v>267</v>
      </c>
      <c r="B1566" s="148"/>
      <c r="C1566" s="149">
        <v>0</v>
      </c>
      <c r="D1566" s="149">
        <v>0</v>
      </c>
      <c r="E1566" s="149">
        <v>0</v>
      </c>
      <c r="F1566" s="150">
        <v>0</v>
      </c>
      <c r="G1566" s="150">
        <v>0</v>
      </c>
      <c r="H1566" s="151">
        <v>0</v>
      </c>
    </row>
    <row r="1567" spans="1:8" ht="18" hidden="1" customHeight="1" outlineLevel="1">
      <c r="A1567" s="3" t="s">
        <v>274</v>
      </c>
      <c r="B1567" s="148"/>
      <c r="C1567" s="149">
        <v>0</v>
      </c>
      <c r="D1567" s="149">
        <v>0</v>
      </c>
      <c r="E1567" s="149">
        <v>0</v>
      </c>
      <c r="F1567" s="150">
        <v>0</v>
      </c>
      <c r="G1567" s="150">
        <v>0</v>
      </c>
      <c r="H1567" s="151">
        <v>0</v>
      </c>
    </row>
    <row r="1568" spans="1:8" ht="18" hidden="1" customHeight="1" outlineLevel="1">
      <c r="A1568" s="3" t="s">
        <v>275</v>
      </c>
      <c r="B1568" s="148"/>
      <c r="C1568" s="149">
        <v>0</v>
      </c>
      <c r="D1568" s="149">
        <v>0</v>
      </c>
      <c r="E1568" s="149">
        <v>0</v>
      </c>
      <c r="F1568" s="150">
        <v>0</v>
      </c>
      <c r="G1568" s="150">
        <v>0</v>
      </c>
      <c r="H1568" s="151">
        <v>0</v>
      </c>
    </row>
    <row r="1569" spans="1:8" ht="18" hidden="1" customHeight="1" outlineLevel="1">
      <c r="A1569" s="3" t="s">
        <v>205</v>
      </c>
      <c r="B1569" s="148"/>
      <c r="C1569" s="149">
        <v>0</v>
      </c>
      <c r="D1569" s="149">
        <v>1</v>
      </c>
      <c r="E1569" s="149">
        <v>0</v>
      </c>
      <c r="F1569" s="150">
        <v>-1000</v>
      </c>
      <c r="G1569" s="150">
        <v>208.5</v>
      </c>
      <c r="H1569" s="151">
        <v>0</v>
      </c>
    </row>
    <row r="1570" spans="1:8" ht="18" hidden="1" customHeight="1" outlineLevel="1">
      <c r="A1570" s="3" t="s">
        <v>206</v>
      </c>
      <c r="B1570" s="148"/>
      <c r="C1570" s="149">
        <v>0</v>
      </c>
      <c r="D1570" s="149">
        <v>0</v>
      </c>
      <c r="E1570" s="149">
        <v>0</v>
      </c>
      <c r="F1570" s="150">
        <v>-1023.1</v>
      </c>
      <c r="G1570" s="150">
        <v>-1507.28</v>
      </c>
      <c r="H1570" s="151">
        <v>0</v>
      </c>
    </row>
    <row r="1571" spans="1:8" ht="18" hidden="1" customHeight="1" outlineLevel="1">
      <c r="A1571" s="3" t="s">
        <v>268</v>
      </c>
      <c r="B1571" s="148"/>
      <c r="C1571" s="149">
        <v>0</v>
      </c>
      <c r="D1571" s="149">
        <v>0</v>
      </c>
      <c r="E1571" s="149">
        <v>0</v>
      </c>
      <c r="F1571" s="150">
        <v>0</v>
      </c>
      <c r="G1571" s="150">
        <v>0</v>
      </c>
      <c r="H1571" s="151">
        <v>0</v>
      </c>
    </row>
    <row r="1572" spans="1:8" ht="18" hidden="1" customHeight="1" outlineLevel="1">
      <c r="A1572" s="3" t="s">
        <v>207</v>
      </c>
      <c r="B1572" s="148"/>
      <c r="C1572" s="149">
        <v>0</v>
      </c>
      <c r="D1572" s="149">
        <v>0</v>
      </c>
      <c r="E1572" s="149">
        <v>0</v>
      </c>
      <c r="F1572" s="150">
        <v>-3600</v>
      </c>
      <c r="G1572" s="150">
        <v>0</v>
      </c>
      <c r="H1572" s="151">
        <v>0</v>
      </c>
    </row>
    <row r="1573" spans="1:8" ht="18" hidden="1" customHeight="1" outlineLevel="1">
      <c r="A1573" s="3" t="s">
        <v>270</v>
      </c>
      <c r="B1573" s="148"/>
      <c r="C1573" s="149">
        <v>0</v>
      </c>
      <c r="D1573" s="149">
        <v>0</v>
      </c>
      <c r="E1573" s="149">
        <v>0</v>
      </c>
      <c r="F1573" s="150">
        <v>0</v>
      </c>
      <c r="G1573" s="150">
        <v>0</v>
      </c>
      <c r="H1573" s="151">
        <v>0</v>
      </c>
    </row>
    <row r="1574" spans="1:8" ht="18" hidden="1" customHeight="1" outlineLevel="1">
      <c r="A1574" s="3" t="s">
        <v>208</v>
      </c>
      <c r="B1574" s="148"/>
      <c r="C1574" s="149">
        <v>0</v>
      </c>
      <c r="D1574" s="149">
        <v>0</v>
      </c>
      <c r="E1574" s="149">
        <v>0</v>
      </c>
      <c r="F1574" s="150">
        <v>0</v>
      </c>
      <c r="G1574" s="150">
        <v>0</v>
      </c>
      <c r="H1574" s="151">
        <v>0</v>
      </c>
    </row>
    <row r="1575" spans="1:8" ht="18" hidden="1" customHeight="1" outlineLevel="1">
      <c r="A1575" s="3" t="s">
        <v>209</v>
      </c>
      <c r="B1575" s="148"/>
      <c r="C1575" s="149">
        <v>3</v>
      </c>
      <c r="D1575" s="149">
        <v>0</v>
      </c>
      <c r="E1575" s="149">
        <v>0</v>
      </c>
      <c r="F1575" s="150">
        <v>0</v>
      </c>
      <c r="G1575" s="150">
        <v>0</v>
      </c>
      <c r="H1575" s="151">
        <v>0</v>
      </c>
    </row>
    <row r="1576" spans="1:8" ht="18" hidden="1" customHeight="1" outlineLevel="1">
      <c r="A1576" s="3" t="s">
        <v>454</v>
      </c>
      <c r="B1576" s="148"/>
      <c r="C1576" s="149">
        <v>0</v>
      </c>
      <c r="D1576" s="149">
        <v>0</v>
      </c>
      <c r="E1576" s="149">
        <v>0</v>
      </c>
      <c r="F1576" s="150">
        <v>0</v>
      </c>
      <c r="G1576" s="150">
        <v>0</v>
      </c>
      <c r="H1576" s="151">
        <v>0</v>
      </c>
    </row>
    <row r="1577" spans="1:8" ht="18" hidden="1" customHeight="1" outlineLevel="1">
      <c r="A1577" s="3" t="s">
        <v>211</v>
      </c>
      <c r="B1577" s="148"/>
      <c r="C1577" s="149">
        <v>0</v>
      </c>
      <c r="D1577" s="149">
        <v>0</v>
      </c>
      <c r="E1577" s="149">
        <v>0</v>
      </c>
      <c r="F1577" s="150">
        <v>0</v>
      </c>
      <c r="G1577" s="150">
        <v>0</v>
      </c>
      <c r="H1577" s="151">
        <v>0</v>
      </c>
    </row>
    <row r="1578" spans="1:8" ht="18" hidden="1" customHeight="1" outlineLevel="1">
      <c r="A1578" s="3" t="s">
        <v>212</v>
      </c>
      <c r="B1578" s="148"/>
      <c r="C1578" s="149">
        <v>1</v>
      </c>
      <c r="D1578" s="149">
        <v>1</v>
      </c>
      <c r="E1578" s="149">
        <v>0</v>
      </c>
      <c r="F1578" s="150">
        <v>0</v>
      </c>
      <c r="G1578" s="150">
        <v>14200</v>
      </c>
      <c r="H1578" s="151">
        <v>0</v>
      </c>
    </row>
    <row r="1579" spans="1:8" ht="18" hidden="1" customHeight="1" outlineLevel="1">
      <c r="A1579" s="3" t="s">
        <v>213</v>
      </c>
      <c r="B1579" s="148"/>
      <c r="C1579" s="149">
        <v>0</v>
      </c>
      <c r="D1579" s="149">
        <v>0</v>
      </c>
      <c r="E1579" s="149">
        <v>0</v>
      </c>
      <c r="F1579" s="150">
        <v>0</v>
      </c>
      <c r="G1579" s="150">
        <v>0</v>
      </c>
      <c r="H1579" s="151">
        <v>0</v>
      </c>
    </row>
    <row r="1580" spans="1:8" ht="18" hidden="1" customHeight="1" outlineLevel="1">
      <c r="A1580" s="3" t="s">
        <v>214</v>
      </c>
      <c r="B1580" s="148"/>
      <c r="C1580" s="149">
        <v>0</v>
      </c>
      <c r="D1580" s="149">
        <v>0</v>
      </c>
      <c r="E1580" s="149">
        <v>0</v>
      </c>
      <c r="F1580" s="150">
        <v>0</v>
      </c>
      <c r="G1580" s="150">
        <v>0</v>
      </c>
      <c r="H1580" s="151">
        <v>0</v>
      </c>
    </row>
    <row r="1581" spans="1:8" ht="18" hidden="1" customHeight="1" outlineLevel="1">
      <c r="A1581" s="3" t="s">
        <v>269</v>
      </c>
      <c r="B1581" s="148"/>
      <c r="C1581" s="149">
        <v>0</v>
      </c>
      <c r="D1581" s="149">
        <v>0</v>
      </c>
      <c r="E1581" s="149">
        <v>0</v>
      </c>
      <c r="F1581" s="150">
        <v>0</v>
      </c>
      <c r="G1581" s="150">
        <v>0</v>
      </c>
      <c r="H1581" s="151">
        <v>0</v>
      </c>
    </row>
    <row r="1582" spans="1:8" ht="18" hidden="1" customHeight="1" outlineLevel="1">
      <c r="A1582" s="3" t="s">
        <v>455</v>
      </c>
      <c r="B1582" s="148"/>
      <c r="C1582" s="149">
        <v>0</v>
      </c>
      <c r="D1582" s="149">
        <v>0</v>
      </c>
      <c r="E1582" s="149">
        <v>0</v>
      </c>
      <c r="F1582" s="150">
        <v>0</v>
      </c>
      <c r="G1582" s="150">
        <v>0</v>
      </c>
      <c r="H1582" s="151">
        <v>0</v>
      </c>
    </row>
    <row r="1583" spans="1:8" ht="18" hidden="1" customHeight="1" outlineLevel="1">
      <c r="A1583" s="3" t="s">
        <v>217</v>
      </c>
      <c r="B1583" s="148"/>
      <c r="C1583" s="149">
        <v>1</v>
      </c>
      <c r="D1583" s="149">
        <v>0</v>
      </c>
      <c r="E1583" s="149">
        <v>0</v>
      </c>
      <c r="F1583" s="150">
        <v>1263</v>
      </c>
      <c r="G1583" s="150">
        <v>1263</v>
      </c>
      <c r="H1583" s="151">
        <v>0</v>
      </c>
    </row>
    <row r="1584" spans="1:8" ht="18" hidden="1" customHeight="1" outlineLevel="1">
      <c r="A1584" s="3" t="s">
        <v>218</v>
      </c>
      <c r="B1584" s="148"/>
      <c r="C1584" s="149">
        <v>1</v>
      </c>
      <c r="D1584" s="149">
        <v>0</v>
      </c>
      <c r="E1584" s="149">
        <v>0</v>
      </c>
      <c r="F1584" s="150">
        <v>0</v>
      </c>
      <c r="G1584" s="150">
        <v>0</v>
      </c>
      <c r="H1584" s="151">
        <v>0</v>
      </c>
    </row>
    <row r="1585" spans="1:8" ht="18" hidden="1" customHeight="1" outlineLevel="1">
      <c r="A1585" s="3" t="s">
        <v>219</v>
      </c>
      <c r="B1585" s="148"/>
      <c r="C1585" s="149">
        <v>0</v>
      </c>
      <c r="D1585" s="149">
        <v>0</v>
      </c>
      <c r="E1585" s="149">
        <v>0</v>
      </c>
      <c r="F1585" s="150">
        <v>0</v>
      </c>
      <c r="G1585" s="150">
        <v>0</v>
      </c>
      <c r="H1585" s="151">
        <v>0</v>
      </c>
    </row>
    <row r="1586" spans="1:8" ht="18" hidden="1" customHeight="1" outlineLevel="1">
      <c r="A1586" s="3" t="s">
        <v>220</v>
      </c>
      <c r="B1586" s="148"/>
      <c r="C1586" s="149">
        <v>1</v>
      </c>
      <c r="D1586" s="149">
        <v>1</v>
      </c>
      <c r="E1586" s="149">
        <v>0</v>
      </c>
      <c r="F1586" s="150">
        <v>2</v>
      </c>
      <c r="G1586" s="150">
        <v>0</v>
      </c>
      <c r="H1586" s="151">
        <v>0</v>
      </c>
    </row>
    <row r="1587" spans="1:8" collapsed="1">
      <c r="A1587" s="3"/>
      <c r="B1587" s="148" t="s">
        <v>409</v>
      </c>
      <c r="C1587" s="152">
        <f t="shared" ref="C1587:H1587" si="62">SUM(C1563:C1586)</f>
        <v>7</v>
      </c>
      <c r="D1587" s="152">
        <f t="shared" si="62"/>
        <v>3</v>
      </c>
      <c r="E1587" s="152">
        <f t="shared" si="62"/>
        <v>0</v>
      </c>
      <c r="F1587" s="153">
        <f t="shared" si="62"/>
        <v>-4358.1000000000004</v>
      </c>
      <c r="G1587" s="153">
        <f t="shared" si="62"/>
        <v>14164.22</v>
      </c>
      <c r="H1587" s="154">
        <f t="shared" si="62"/>
        <v>0</v>
      </c>
    </row>
    <row r="1588" spans="1:8" ht="18" hidden="1" customHeight="1" outlineLevel="1">
      <c r="A1588" s="3" t="s">
        <v>280</v>
      </c>
      <c r="B1588" s="148"/>
      <c r="C1588" s="149">
        <v>0</v>
      </c>
      <c r="D1588" s="149">
        <v>0</v>
      </c>
      <c r="E1588" s="149">
        <v>0</v>
      </c>
      <c r="F1588" s="150">
        <v>0</v>
      </c>
      <c r="G1588" s="150">
        <v>0</v>
      </c>
      <c r="H1588" s="151">
        <v>0</v>
      </c>
    </row>
    <row r="1589" spans="1:8" ht="18" hidden="1" customHeight="1" outlineLevel="1">
      <c r="A1589" s="3" t="s">
        <v>203</v>
      </c>
      <c r="B1589" s="148"/>
      <c r="C1589" s="149">
        <v>0</v>
      </c>
      <c r="D1589" s="149">
        <v>0</v>
      </c>
      <c r="E1589" s="149">
        <v>0</v>
      </c>
      <c r="F1589" s="150">
        <v>0</v>
      </c>
      <c r="G1589" s="150">
        <v>0</v>
      </c>
      <c r="H1589" s="151">
        <v>0</v>
      </c>
    </row>
    <row r="1590" spans="1:8" ht="18" hidden="1" customHeight="1" outlineLevel="1">
      <c r="A1590" s="3" t="s">
        <v>204</v>
      </c>
      <c r="B1590" s="148"/>
      <c r="C1590" s="149">
        <v>0</v>
      </c>
      <c r="D1590" s="149">
        <v>0</v>
      </c>
      <c r="E1590" s="149">
        <v>0</v>
      </c>
      <c r="F1590" s="150">
        <v>0</v>
      </c>
      <c r="G1590" s="150">
        <v>0</v>
      </c>
      <c r="H1590" s="151">
        <v>0</v>
      </c>
    </row>
    <row r="1591" spans="1:8" ht="18" hidden="1" customHeight="1" outlineLevel="1">
      <c r="A1591" s="3" t="s">
        <v>267</v>
      </c>
      <c r="B1591" s="148"/>
      <c r="C1591" s="149">
        <v>0</v>
      </c>
      <c r="D1591" s="149">
        <v>0</v>
      </c>
      <c r="E1591" s="149">
        <v>0</v>
      </c>
      <c r="F1591" s="150">
        <v>0</v>
      </c>
      <c r="G1591" s="150">
        <v>0</v>
      </c>
      <c r="H1591" s="151">
        <v>0</v>
      </c>
    </row>
    <row r="1592" spans="1:8" ht="18" hidden="1" customHeight="1" outlineLevel="1">
      <c r="A1592" s="3" t="s">
        <v>274</v>
      </c>
      <c r="B1592" s="148"/>
      <c r="C1592" s="149">
        <v>0</v>
      </c>
      <c r="D1592" s="149">
        <v>0</v>
      </c>
      <c r="E1592" s="149">
        <v>0</v>
      </c>
      <c r="F1592" s="150">
        <v>0</v>
      </c>
      <c r="G1592" s="150">
        <v>0</v>
      </c>
      <c r="H1592" s="151">
        <v>0</v>
      </c>
    </row>
    <row r="1593" spans="1:8" ht="18" hidden="1" customHeight="1" outlineLevel="1">
      <c r="A1593" s="3" t="s">
        <v>275</v>
      </c>
      <c r="B1593" s="148"/>
      <c r="C1593" s="149">
        <v>0</v>
      </c>
      <c r="D1593" s="149">
        <v>0</v>
      </c>
      <c r="E1593" s="149">
        <v>0</v>
      </c>
      <c r="F1593" s="150">
        <v>0</v>
      </c>
      <c r="G1593" s="150">
        <v>0</v>
      </c>
      <c r="H1593" s="151">
        <v>0</v>
      </c>
    </row>
    <row r="1594" spans="1:8" ht="18" hidden="1" customHeight="1" outlineLevel="1">
      <c r="A1594" s="3" t="s">
        <v>205</v>
      </c>
      <c r="B1594" s="148"/>
      <c r="C1594" s="149">
        <v>0</v>
      </c>
      <c r="D1594" s="149">
        <v>0</v>
      </c>
      <c r="E1594" s="149">
        <v>0</v>
      </c>
      <c r="F1594" s="150">
        <v>0</v>
      </c>
      <c r="G1594" s="150">
        <v>0</v>
      </c>
      <c r="H1594" s="151">
        <v>0</v>
      </c>
    </row>
    <row r="1595" spans="1:8" ht="18" hidden="1" customHeight="1" outlineLevel="1">
      <c r="A1595" s="3" t="s">
        <v>206</v>
      </c>
      <c r="B1595" s="148"/>
      <c r="C1595" s="149">
        <v>0</v>
      </c>
      <c r="D1595" s="149">
        <v>0</v>
      </c>
      <c r="E1595" s="149">
        <v>0</v>
      </c>
      <c r="F1595" s="150">
        <v>0</v>
      </c>
      <c r="G1595" s="150">
        <v>0</v>
      </c>
      <c r="H1595" s="151">
        <v>0</v>
      </c>
    </row>
    <row r="1596" spans="1:8" ht="18" hidden="1" customHeight="1" outlineLevel="1">
      <c r="A1596" s="3" t="s">
        <v>268</v>
      </c>
      <c r="B1596" s="148"/>
      <c r="C1596" s="149">
        <v>0</v>
      </c>
      <c r="D1596" s="149">
        <v>0</v>
      </c>
      <c r="E1596" s="149">
        <v>0</v>
      </c>
      <c r="F1596" s="150">
        <v>0</v>
      </c>
      <c r="G1596" s="150">
        <v>0</v>
      </c>
      <c r="H1596" s="151">
        <v>0</v>
      </c>
    </row>
    <row r="1597" spans="1:8" ht="18" hidden="1" customHeight="1" outlineLevel="1">
      <c r="A1597" s="3" t="s">
        <v>207</v>
      </c>
      <c r="B1597" s="148"/>
      <c r="C1597" s="149">
        <v>0</v>
      </c>
      <c r="D1597" s="149">
        <v>1</v>
      </c>
      <c r="E1597" s="149">
        <v>0</v>
      </c>
      <c r="F1597" s="150">
        <v>0</v>
      </c>
      <c r="G1597" s="150">
        <v>19</v>
      </c>
      <c r="H1597" s="151">
        <v>0</v>
      </c>
    </row>
    <row r="1598" spans="1:8" ht="18" hidden="1" customHeight="1" outlineLevel="1">
      <c r="A1598" s="3" t="s">
        <v>270</v>
      </c>
      <c r="B1598" s="148"/>
      <c r="C1598" s="149">
        <v>1</v>
      </c>
      <c r="D1598" s="149">
        <v>0</v>
      </c>
      <c r="E1598" s="149">
        <v>0</v>
      </c>
      <c r="F1598" s="150">
        <v>158248</v>
      </c>
      <c r="G1598" s="150">
        <v>5000</v>
      </c>
      <c r="H1598" s="151">
        <v>0</v>
      </c>
    </row>
    <row r="1599" spans="1:8" ht="18" hidden="1" customHeight="1" outlineLevel="1">
      <c r="A1599" s="3" t="s">
        <v>208</v>
      </c>
      <c r="B1599" s="148"/>
      <c r="C1599" s="149">
        <v>1</v>
      </c>
      <c r="D1599" s="149">
        <v>0</v>
      </c>
      <c r="E1599" s="149">
        <v>0</v>
      </c>
      <c r="F1599" s="150">
        <v>0</v>
      </c>
      <c r="G1599" s="150">
        <v>25500</v>
      </c>
      <c r="H1599" s="151">
        <v>0</v>
      </c>
    </row>
    <row r="1600" spans="1:8" ht="18" hidden="1" customHeight="1" outlineLevel="1">
      <c r="A1600" s="3" t="s">
        <v>209</v>
      </c>
      <c r="B1600" s="148"/>
      <c r="C1600" s="149">
        <v>0</v>
      </c>
      <c r="D1600" s="149">
        <v>0</v>
      </c>
      <c r="E1600" s="149">
        <v>0</v>
      </c>
      <c r="F1600" s="150">
        <v>0</v>
      </c>
      <c r="G1600" s="150">
        <v>0</v>
      </c>
      <c r="H1600" s="151">
        <v>0</v>
      </c>
    </row>
    <row r="1601" spans="1:8" ht="18" hidden="1" customHeight="1" outlineLevel="1">
      <c r="A1601" s="3" t="s">
        <v>454</v>
      </c>
      <c r="B1601" s="148"/>
      <c r="C1601" s="149">
        <v>0</v>
      </c>
      <c r="D1601" s="149">
        <v>0</v>
      </c>
      <c r="E1601" s="149">
        <v>0</v>
      </c>
      <c r="F1601" s="150">
        <v>0</v>
      </c>
      <c r="G1601" s="150">
        <v>0</v>
      </c>
      <c r="H1601" s="151">
        <v>0</v>
      </c>
    </row>
    <row r="1602" spans="1:8" ht="18" hidden="1" customHeight="1" outlineLevel="1">
      <c r="A1602" s="3" t="s">
        <v>211</v>
      </c>
      <c r="B1602" s="148"/>
      <c r="C1602" s="149">
        <v>0</v>
      </c>
      <c r="D1602" s="149">
        <v>0</v>
      </c>
      <c r="E1602" s="149">
        <v>0</v>
      </c>
      <c r="F1602" s="150">
        <v>0</v>
      </c>
      <c r="G1602" s="150">
        <v>0</v>
      </c>
      <c r="H1602" s="151">
        <v>0</v>
      </c>
    </row>
    <row r="1603" spans="1:8" ht="18" hidden="1" customHeight="1" outlineLevel="1">
      <c r="A1603" s="3" t="s">
        <v>212</v>
      </c>
      <c r="B1603" s="148"/>
      <c r="C1603" s="149">
        <v>0</v>
      </c>
      <c r="D1603" s="149">
        <v>0</v>
      </c>
      <c r="E1603" s="149">
        <v>0</v>
      </c>
      <c r="F1603" s="150">
        <v>0</v>
      </c>
      <c r="G1603" s="150">
        <v>0</v>
      </c>
      <c r="H1603" s="151">
        <v>0</v>
      </c>
    </row>
    <row r="1604" spans="1:8" ht="18" hidden="1" customHeight="1" outlineLevel="1">
      <c r="A1604" s="3" t="s">
        <v>213</v>
      </c>
      <c r="B1604" s="148"/>
      <c r="C1604" s="149">
        <v>0</v>
      </c>
      <c r="D1604" s="149">
        <v>2</v>
      </c>
      <c r="E1604" s="149">
        <v>0</v>
      </c>
      <c r="F1604" s="150">
        <v>39469</v>
      </c>
      <c r="G1604" s="150">
        <v>13000</v>
      </c>
      <c r="H1604" s="151">
        <v>0</v>
      </c>
    </row>
    <row r="1605" spans="1:8" ht="18" hidden="1" customHeight="1" outlineLevel="1">
      <c r="A1605" s="3" t="s">
        <v>214</v>
      </c>
      <c r="B1605" s="148"/>
      <c r="C1605" s="149">
        <v>0</v>
      </c>
      <c r="D1605" s="149">
        <v>0</v>
      </c>
      <c r="E1605" s="149">
        <v>0</v>
      </c>
      <c r="F1605" s="150">
        <v>0</v>
      </c>
      <c r="G1605" s="150">
        <v>0</v>
      </c>
      <c r="H1605" s="151">
        <v>0</v>
      </c>
    </row>
    <row r="1606" spans="1:8" ht="18" hidden="1" customHeight="1" outlineLevel="1">
      <c r="A1606" s="3" t="s">
        <v>269</v>
      </c>
      <c r="B1606" s="148"/>
      <c r="C1606" s="149">
        <v>0</v>
      </c>
      <c r="D1606" s="149">
        <v>0</v>
      </c>
      <c r="E1606" s="149">
        <v>0</v>
      </c>
      <c r="F1606" s="150">
        <v>0</v>
      </c>
      <c r="G1606" s="150">
        <v>0</v>
      </c>
      <c r="H1606" s="151">
        <v>0</v>
      </c>
    </row>
    <row r="1607" spans="1:8" ht="18" hidden="1" customHeight="1" outlineLevel="1">
      <c r="A1607" s="3" t="s">
        <v>455</v>
      </c>
      <c r="B1607" s="148"/>
      <c r="C1607" s="149">
        <v>0</v>
      </c>
      <c r="D1607" s="149">
        <v>0</v>
      </c>
      <c r="E1607" s="149">
        <v>0</v>
      </c>
      <c r="F1607" s="150">
        <v>0</v>
      </c>
      <c r="G1607" s="150">
        <v>0</v>
      </c>
      <c r="H1607" s="151">
        <v>0</v>
      </c>
    </row>
    <row r="1608" spans="1:8" ht="18" hidden="1" customHeight="1" outlineLevel="1">
      <c r="A1608" s="3" t="s">
        <v>217</v>
      </c>
      <c r="B1608" s="148"/>
      <c r="C1608" s="149">
        <v>0</v>
      </c>
      <c r="D1608" s="149">
        <v>0</v>
      </c>
      <c r="E1608" s="149">
        <v>0</v>
      </c>
      <c r="F1608" s="150">
        <v>0</v>
      </c>
      <c r="G1608" s="150">
        <v>0</v>
      </c>
      <c r="H1608" s="151">
        <v>0</v>
      </c>
    </row>
    <row r="1609" spans="1:8" ht="18" hidden="1" customHeight="1" outlineLevel="1">
      <c r="A1609" s="3" t="s">
        <v>218</v>
      </c>
      <c r="B1609" s="148"/>
      <c r="C1609" s="149">
        <v>0</v>
      </c>
      <c r="D1609" s="149">
        <v>0</v>
      </c>
      <c r="E1609" s="149">
        <v>0</v>
      </c>
      <c r="F1609" s="150">
        <v>0</v>
      </c>
      <c r="G1609" s="150">
        <v>0</v>
      </c>
      <c r="H1609" s="151">
        <v>0</v>
      </c>
    </row>
    <row r="1610" spans="1:8" ht="18" hidden="1" customHeight="1" outlineLevel="1">
      <c r="A1610" s="3" t="s">
        <v>219</v>
      </c>
      <c r="B1610" s="148"/>
      <c r="C1610" s="149">
        <v>0</v>
      </c>
      <c r="D1610" s="149">
        <v>0</v>
      </c>
      <c r="E1610" s="149">
        <v>0</v>
      </c>
      <c r="F1610" s="150">
        <v>0</v>
      </c>
      <c r="G1610" s="150">
        <v>0</v>
      </c>
      <c r="H1610" s="151">
        <v>0</v>
      </c>
    </row>
    <row r="1611" spans="1:8" ht="18" hidden="1" customHeight="1" outlineLevel="1">
      <c r="A1611" s="3" t="s">
        <v>220</v>
      </c>
      <c r="B1611" s="148"/>
      <c r="C1611" s="149">
        <v>1</v>
      </c>
      <c r="D1611" s="149">
        <v>1</v>
      </c>
      <c r="E1611" s="149">
        <v>0</v>
      </c>
      <c r="F1611" s="150">
        <v>-1249</v>
      </c>
      <c r="G1611" s="150">
        <v>291</v>
      </c>
      <c r="H1611" s="151">
        <v>0</v>
      </c>
    </row>
    <row r="1612" spans="1:8" ht="18" customHeight="1" collapsed="1">
      <c r="A1612" s="3"/>
      <c r="B1612" s="148" t="s">
        <v>410</v>
      </c>
      <c r="C1612" s="152">
        <f t="shared" ref="C1612:H1612" si="63">SUM(C1588:C1611)</f>
        <v>3</v>
      </c>
      <c r="D1612" s="152">
        <f t="shared" si="63"/>
        <v>4</v>
      </c>
      <c r="E1612" s="152">
        <f t="shared" si="63"/>
        <v>0</v>
      </c>
      <c r="F1612" s="153">
        <f t="shared" si="63"/>
        <v>196468</v>
      </c>
      <c r="G1612" s="153">
        <f t="shared" si="63"/>
        <v>43810</v>
      </c>
      <c r="H1612" s="154">
        <f t="shared" si="63"/>
        <v>0</v>
      </c>
    </row>
    <row r="1613" spans="1:8" ht="18" hidden="1" customHeight="1" outlineLevel="1">
      <c r="A1613" s="3" t="s">
        <v>280</v>
      </c>
      <c r="B1613" s="148"/>
      <c r="C1613" s="149">
        <v>0</v>
      </c>
      <c r="D1613" s="149">
        <v>0</v>
      </c>
      <c r="E1613" s="149">
        <v>0</v>
      </c>
      <c r="F1613" s="150">
        <v>0</v>
      </c>
      <c r="G1613" s="150">
        <v>0</v>
      </c>
      <c r="H1613" s="151">
        <v>0</v>
      </c>
    </row>
    <row r="1614" spans="1:8" ht="18" hidden="1" customHeight="1" outlineLevel="1">
      <c r="A1614" s="3" t="s">
        <v>203</v>
      </c>
      <c r="B1614" s="148"/>
      <c r="C1614" s="149">
        <v>6</v>
      </c>
      <c r="D1614" s="149">
        <v>3</v>
      </c>
      <c r="E1614" s="149">
        <v>0</v>
      </c>
      <c r="F1614" s="150">
        <v>102448.52</v>
      </c>
      <c r="G1614" s="150">
        <v>-4602.5</v>
      </c>
      <c r="H1614" s="151">
        <v>0</v>
      </c>
    </row>
    <row r="1615" spans="1:8" ht="18" hidden="1" customHeight="1" outlineLevel="1">
      <c r="A1615" s="3" t="s">
        <v>204</v>
      </c>
      <c r="B1615" s="148"/>
      <c r="C1615" s="149">
        <v>0</v>
      </c>
      <c r="D1615" s="149">
        <v>0</v>
      </c>
      <c r="E1615" s="149">
        <v>0</v>
      </c>
      <c r="F1615" s="150">
        <v>0</v>
      </c>
      <c r="G1615" s="150">
        <v>0</v>
      </c>
      <c r="H1615" s="151">
        <v>0</v>
      </c>
    </row>
    <row r="1616" spans="1:8" ht="18" hidden="1" customHeight="1" outlineLevel="1">
      <c r="A1616" s="3" t="s">
        <v>267</v>
      </c>
      <c r="B1616" s="148"/>
      <c r="C1616" s="149">
        <v>0</v>
      </c>
      <c r="D1616" s="149">
        <v>0</v>
      </c>
      <c r="E1616" s="149">
        <v>0</v>
      </c>
      <c r="F1616" s="150">
        <v>0</v>
      </c>
      <c r="G1616" s="150">
        <v>0</v>
      </c>
      <c r="H1616" s="151">
        <v>0</v>
      </c>
    </row>
    <row r="1617" spans="1:8" ht="18" hidden="1" customHeight="1" outlineLevel="1">
      <c r="A1617" s="3" t="s">
        <v>274</v>
      </c>
      <c r="B1617" s="148"/>
      <c r="C1617" s="149">
        <v>0</v>
      </c>
      <c r="D1617" s="149">
        <v>0</v>
      </c>
      <c r="E1617" s="149">
        <v>0</v>
      </c>
      <c r="F1617" s="150">
        <v>0</v>
      </c>
      <c r="G1617" s="150">
        <v>0</v>
      </c>
      <c r="H1617" s="151">
        <v>0</v>
      </c>
    </row>
    <row r="1618" spans="1:8" ht="18" hidden="1" customHeight="1" outlineLevel="1">
      <c r="A1618" s="3" t="s">
        <v>275</v>
      </c>
      <c r="B1618" s="148"/>
      <c r="C1618" s="149">
        <v>0</v>
      </c>
      <c r="D1618" s="149">
        <v>0</v>
      </c>
      <c r="E1618" s="149">
        <v>0</v>
      </c>
      <c r="F1618" s="150">
        <v>0</v>
      </c>
      <c r="G1618" s="150">
        <v>0</v>
      </c>
      <c r="H1618" s="151">
        <v>0</v>
      </c>
    </row>
    <row r="1619" spans="1:8" ht="18" hidden="1" customHeight="1" outlineLevel="1">
      <c r="A1619" s="3" t="s">
        <v>205</v>
      </c>
      <c r="B1619" s="148"/>
      <c r="C1619" s="149">
        <v>8</v>
      </c>
      <c r="D1619" s="149">
        <v>15</v>
      </c>
      <c r="E1619" s="149">
        <v>0</v>
      </c>
      <c r="F1619" s="150">
        <v>310899.5</v>
      </c>
      <c r="G1619" s="150">
        <v>6238.7699999999895</v>
      </c>
      <c r="H1619" s="151">
        <v>0</v>
      </c>
    </row>
    <row r="1620" spans="1:8" ht="18" hidden="1" customHeight="1" outlineLevel="1">
      <c r="A1620" s="3" t="s">
        <v>206</v>
      </c>
      <c r="B1620" s="148"/>
      <c r="C1620" s="149">
        <v>2</v>
      </c>
      <c r="D1620" s="149">
        <v>2</v>
      </c>
      <c r="E1620" s="149">
        <v>0</v>
      </c>
      <c r="F1620" s="150">
        <v>0</v>
      </c>
      <c r="G1620" s="150">
        <v>31800</v>
      </c>
      <c r="H1620" s="151">
        <v>0</v>
      </c>
    </row>
    <row r="1621" spans="1:8" ht="18" hidden="1" customHeight="1" outlineLevel="1">
      <c r="A1621" s="3" t="s">
        <v>268</v>
      </c>
      <c r="B1621" s="148"/>
      <c r="C1621" s="149">
        <v>0</v>
      </c>
      <c r="D1621" s="149">
        <v>0</v>
      </c>
      <c r="E1621" s="149">
        <v>0</v>
      </c>
      <c r="F1621" s="150">
        <v>0</v>
      </c>
      <c r="G1621" s="150">
        <v>0</v>
      </c>
      <c r="H1621" s="151">
        <v>0</v>
      </c>
    </row>
    <row r="1622" spans="1:8" ht="18" hidden="1" customHeight="1" outlineLevel="1">
      <c r="A1622" s="3" t="s">
        <v>207</v>
      </c>
      <c r="B1622" s="148"/>
      <c r="C1622" s="149">
        <v>14</v>
      </c>
      <c r="D1622" s="149">
        <v>17</v>
      </c>
      <c r="E1622" s="149">
        <v>0</v>
      </c>
      <c r="F1622" s="150">
        <v>79735</v>
      </c>
      <c r="G1622" s="150">
        <v>80097.63</v>
      </c>
      <c r="H1622" s="151">
        <v>0</v>
      </c>
    </row>
    <row r="1623" spans="1:8" ht="18" hidden="1" customHeight="1" outlineLevel="1">
      <c r="A1623" s="3" t="s">
        <v>270</v>
      </c>
      <c r="B1623" s="148"/>
      <c r="C1623" s="149">
        <v>1</v>
      </c>
      <c r="D1623" s="149">
        <v>0</v>
      </c>
      <c r="E1623" s="149">
        <v>0</v>
      </c>
      <c r="F1623" s="150">
        <v>0</v>
      </c>
      <c r="G1623" s="150">
        <v>2500</v>
      </c>
      <c r="H1623" s="151">
        <v>0</v>
      </c>
    </row>
    <row r="1624" spans="1:8" ht="18" hidden="1" customHeight="1" outlineLevel="1">
      <c r="A1624" s="3" t="s">
        <v>208</v>
      </c>
      <c r="B1624" s="148"/>
      <c r="C1624" s="149">
        <v>1</v>
      </c>
      <c r="D1624" s="149">
        <v>1</v>
      </c>
      <c r="E1624" s="149">
        <v>0</v>
      </c>
      <c r="F1624" s="150">
        <v>9506.2199999999993</v>
      </c>
      <c r="G1624" s="150">
        <v>-8306.5</v>
      </c>
      <c r="H1624" s="151">
        <v>0</v>
      </c>
    </row>
    <row r="1625" spans="1:8" ht="18" hidden="1" customHeight="1" outlineLevel="1">
      <c r="A1625" s="3" t="s">
        <v>209</v>
      </c>
      <c r="B1625" s="148"/>
      <c r="C1625" s="149">
        <v>2</v>
      </c>
      <c r="D1625" s="149">
        <v>1</v>
      </c>
      <c r="E1625" s="149">
        <v>0</v>
      </c>
      <c r="F1625" s="150">
        <v>41371</v>
      </c>
      <c r="G1625" s="150">
        <v>1246</v>
      </c>
      <c r="H1625" s="151">
        <v>0</v>
      </c>
    </row>
    <row r="1626" spans="1:8" ht="18" hidden="1" customHeight="1" outlineLevel="1">
      <c r="A1626" s="3" t="s">
        <v>454</v>
      </c>
      <c r="B1626" s="148"/>
      <c r="C1626" s="149">
        <v>2</v>
      </c>
      <c r="D1626" s="149">
        <v>2</v>
      </c>
      <c r="E1626" s="149">
        <v>0</v>
      </c>
      <c r="F1626" s="150">
        <v>180000</v>
      </c>
      <c r="G1626" s="150">
        <v>8000</v>
      </c>
      <c r="H1626" s="151">
        <v>0</v>
      </c>
    </row>
    <row r="1627" spans="1:8" ht="18" hidden="1" customHeight="1" outlineLevel="1">
      <c r="A1627" s="3" t="s">
        <v>211</v>
      </c>
      <c r="B1627" s="148"/>
      <c r="C1627" s="149">
        <v>1</v>
      </c>
      <c r="D1627" s="149">
        <v>1</v>
      </c>
      <c r="E1627" s="149">
        <v>0</v>
      </c>
      <c r="F1627" s="150">
        <v>15500</v>
      </c>
      <c r="G1627" s="150">
        <v>100</v>
      </c>
      <c r="H1627" s="151">
        <v>0</v>
      </c>
    </row>
    <row r="1628" spans="1:8" ht="18" hidden="1" customHeight="1" outlineLevel="1">
      <c r="A1628" s="3" t="s">
        <v>212</v>
      </c>
      <c r="B1628" s="148"/>
      <c r="C1628" s="149">
        <v>0</v>
      </c>
      <c r="D1628" s="149">
        <v>0</v>
      </c>
      <c r="E1628" s="149">
        <v>0</v>
      </c>
      <c r="F1628" s="150">
        <v>0</v>
      </c>
      <c r="G1628" s="150">
        <v>0</v>
      </c>
      <c r="H1628" s="151">
        <v>0</v>
      </c>
    </row>
    <row r="1629" spans="1:8" ht="18" hidden="1" customHeight="1" outlineLevel="1">
      <c r="A1629" s="3" t="s">
        <v>213</v>
      </c>
      <c r="B1629" s="148"/>
      <c r="C1629" s="149">
        <v>62</v>
      </c>
      <c r="D1629" s="149">
        <v>15</v>
      </c>
      <c r="E1629" s="149">
        <v>0</v>
      </c>
      <c r="F1629" s="150">
        <v>21795</v>
      </c>
      <c r="G1629" s="150">
        <v>151163</v>
      </c>
      <c r="H1629" s="151">
        <v>-14438</v>
      </c>
    </row>
    <row r="1630" spans="1:8" ht="18" hidden="1" customHeight="1" outlineLevel="1">
      <c r="A1630" s="3" t="s">
        <v>214</v>
      </c>
      <c r="B1630" s="148"/>
      <c r="C1630" s="149">
        <v>0</v>
      </c>
      <c r="D1630" s="149">
        <v>0</v>
      </c>
      <c r="E1630" s="149">
        <v>0</v>
      </c>
      <c r="F1630" s="150">
        <v>0</v>
      </c>
      <c r="G1630" s="150">
        <v>0</v>
      </c>
      <c r="H1630" s="151">
        <v>0</v>
      </c>
    </row>
    <row r="1631" spans="1:8" ht="18" hidden="1" customHeight="1" outlineLevel="1">
      <c r="A1631" s="3" t="s">
        <v>269</v>
      </c>
      <c r="B1631" s="148"/>
      <c r="C1631" s="149">
        <v>0</v>
      </c>
      <c r="D1631" s="149">
        <v>0</v>
      </c>
      <c r="E1631" s="149">
        <v>0</v>
      </c>
      <c r="F1631" s="150">
        <v>0</v>
      </c>
      <c r="G1631" s="150">
        <v>0</v>
      </c>
      <c r="H1631" s="151">
        <v>0</v>
      </c>
    </row>
    <row r="1632" spans="1:8" ht="18" hidden="1" customHeight="1" outlineLevel="1">
      <c r="A1632" s="3" t="s">
        <v>455</v>
      </c>
      <c r="B1632" s="148"/>
      <c r="C1632" s="149">
        <v>1</v>
      </c>
      <c r="D1632" s="149">
        <v>0</v>
      </c>
      <c r="E1632" s="149">
        <v>0</v>
      </c>
      <c r="F1632" s="150">
        <v>0</v>
      </c>
      <c r="G1632" s="150">
        <v>0</v>
      </c>
      <c r="H1632" s="151">
        <v>0</v>
      </c>
    </row>
    <row r="1633" spans="1:8" ht="18" hidden="1" customHeight="1" outlineLevel="1">
      <c r="A1633" s="3" t="s">
        <v>217</v>
      </c>
      <c r="B1633" s="148"/>
      <c r="C1633" s="149">
        <v>40</v>
      </c>
      <c r="D1633" s="149">
        <v>43</v>
      </c>
      <c r="E1633" s="149">
        <v>0</v>
      </c>
      <c r="F1633" s="150">
        <v>3111747</v>
      </c>
      <c r="G1633" s="150">
        <v>375605</v>
      </c>
      <c r="H1633" s="151">
        <v>763830</v>
      </c>
    </row>
    <row r="1634" spans="1:8" ht="18" hidden="1" customHeight="1" outlineLevel="1">
      <c r="A1634" s="3" t="s">
        <v>218</v>
      </c>
      <c r="B1634" s="148"/>
      <c r="C1634" s="149">
        <v>60</v>
      </c>
      <c r="D1634" s="149">
        <v>35</v>
      </c>
      <c r="E1634" s="149">
        <v>8</v>
      </c>
      <c r="F1634" s="150">
        <v>234434.97999999998</v>
      </c>
      <c r="G1634" s="150">
        <v>78308.36</v>
      </c>
      <c r="H1634" s="151">
        <v>0</v>
      </c>
    </row>
    <row r="1635" spans="1:8" ht="18" hidden="1" customHeight="1" outlineLevel="1">
      <c r="A1635" s="3" t="s">
        <v>219</v>
      </c>
      <c r="B1635" s="148"/>
      <c r="C1635" s="149">
        <v>0</v>
      </c>
      <c r="D1635" s="149">
        <v>0</v>
      </c>
      <c r="E1635" s="149">
        <v>0</v>
      </c>
      <c r="F1635" s="150">
        <v>0</v>
      </c>
      <c r="G1635" s="150">
        <v>0</v>
      </c>
      <c r="H1635" s="151">
        <v>0</v>
      </c>
    </row>
    <row r="1636" spans="1:8" ht="18" hidden="1" customHeight="1" outlineLevel="1">
      <c r="A1636" s="3" t="s">
        <v>220</v>
      </c>
      <c r="B1636" s="148"/>
      <c r="C1636" s="149">
        <v>47</v>
      </c>
      <c r="D1636" s="149">
        <v>42</v>
      </c>
      <c r="E1636" s="149">
        <v>5</v>
      </c>
      <c r="F1636" s="150">
        <v>467867</v>
      </c>
      <c r="G1636" s="150">
        <v>487090</v>
      </c>
      <c r="H1636" s="151">
        <v>0</v>
      </c>
    </row>
    <row r="1637" spans="1:8" ht="18" customHeight="1" collapsed="1">
      <c r="A1637" s="3"/>
      <c r="B1637" s="148" t="s">
        <v>411</v>
      </c>
      <c r="C1637" s="152">
        <f t="shared" ref="C1637:H1637" si="64">SUM(C1613:C1636)</f>
        <v>247</v>
      </c>
      <c r="D1637" s="152">
        <f t="shared" si="64"/>
        <v>177</v>
      </c>
      <c r="E1637" s="152">
        <f t="shared" si="64"/>
        <v>13</v>
      </c>
      <c r="F1637" s="153">
        <f t="shared" si="64"/>
        <v>4575304.2200000007</v>
      </c>
      <c r="G1637" s="153">
        <f t="shared" si="64"/>
        <v>1209239.76</v>
      </c>
      <c r="H1637" s="154">
        <f t="shared" si="64"/>
        <v>749392</v>
      </c>
    </row>
    <row r="1638" spans="1:8" ht="18" hidden="1" customHeight="1" outlineLevel="1">
      <c r="A1638" s="3" t="s">
        <v>280</v>
      </c>
      <c r="B1638" s="148"/>
      <c r="C1638" s="149">
        <v>0</v>
      </c>
      <c r="D1638" s="149">
        <v>0</v>
      </c>
      <c r="E1638" s="149">
        <v>0</v>
      </c>
      <c r="F1638" s="150">
        <v>0</v>
      </c>
      <c r="G1638" s="150">
        <v>0</v>
      </c>
      <c r="H1638" s="151">
        <v>0</v>
      </c>
    </row>
    <row r="1639" spans="1:8" ht="18" hidden="1" customHeight="1" outlineLevel="1">
      <c r="A1639" s="3" t="s">
        <v>203</v>
      </c>
      <c r="B1639" s="148"/>
      <c r="C1639" s="149">
        <v>0</v>
      </c>
      <c r="D1639" s="149">
        <v>0</v>
      </c>
      <c r="E1639" s="149">
        <v>0</v>
      </c>
      <c r="F1639" s="150">
        <v>0</v>
      </c>
      <c r="G1639" s="150">
        <v>0</v>
      </c>
      <c r="H1639" s="151">
        <v>0</v>
      </c>
    </row>
    <row r="1640" spans="1:8" ht="18" hidden="1" customHeight="1" outlineLevel="1">
      <c r="A1640" s="3" t="s">
        <v>204</v>
      </c>
      <c r="B1640" s="148"/>
      <c r="C1640" s="149">
        <v>0</v>
      </c>
      <c r="D1640" s="149">
        <v>0</v>
      </c>
      <c r="E1640" s="149">
        <v>0</v>
      </c>
      <c r="F1640" s="150">
        <v>0</v>
      </c>
      <c r="G1640" s="150">
        <v>0</v>
      </c>
      <c r="H1640" s="151">
        <v>0</v>
      </c>
    </row>
    <row r="1641" spans="1:8" ht="18" hidden="1" customHeight="1" outlineLevel="1">
      <c r="A1641" s="3" t="s">
        <v>267</v>
      </c>
      <c r="B1641" s="148"/>
      <c r="C1641" s="149">
        <v>0</v>
      </c>
      <c r="D1641" s="149">
        <v>0</v>
      </c>
      <c r="E1641" s="149">
        <v>0</v>
      </c>
      <c r="F1641" s="150">
        <v>0</v>
      </c>
      <c r="G1641" s="150">
        <v>0</v>
      </c>
      <c r="H1641" s="151">
        <v>0</v>
      </c>
    </row>
    <row r="1642" spans="1:8" ht="18" hidden="1" customHeight="1" outlineLevel="1">
      <c r="A1642" s="3" t="s">
        <v>274</v>
      </c>
      <c r="B1642" s="148"/>
      <c r="C1642" s="149">
        <v>0</v>
      </c>
      <c r="D1642" s="149">
        <v>0</v>
      </c>
      <c r="E1642" s="149">
        <v>0</v>
      </c>
      <c r="F1642" s="150">
        <v>0</v>
      </c>
      <c r="G1642" s="150">
        <v>0</v>
      </c>
      <c r="H1642" s="151">
        <v>0</v>
      </c>
    </row>
    <row r="1643" spans="1:8" ht="18" hidden="1" customHeight="1" outlineLevel="1">
      <c r="A1643" s="3" t="s">
        <v>275</v>
      </c>
      <c r="B1643" s="148"/>
      <c r="C1643" s="149">
        <v>0</v>
      </c>
      <c r="D1643" s="149">
        <v>0</v>
      </c>
      <c r="E1643" s="149">
        <v>0</v>
      </c>
      <c r="F1643" s="150">
        <v>0</v>
      </c>
      <c r="G1643" s="150">
        <v>0</v>
      </c>
      <c r="H1643" s="151">
        <v>0</v>
      </c>
    </row>
    <row r="1644" spans="1:8" ht="18" hidden="1" customHeight="1" outlineLevel="1">
      <c r="A1644" s="3" t="s">
        <v>205</v>
      </c>
      <c r="B1644" s="148"/>
      <c r="C1644" s="149">
        <v>0</v>
      </c>
      <c r="D1644" s="149">
        <v>0</v>
      </c>
      <c r="E1644" s="149">
        <v>0</v>
      </c>
      <c r="F1644" s="150">
        <v>0</v>
      </c>
      <c r="G1644" s="150">
        <v>0</v>
      </c>
      <c r="H1644" s="151">
        <v>0</v>
      </c>
    </row>
    <row r="1645" spans="1:8" ht="18" hidden="1" customHeight="1" outlineLevel="1">
      <c r="A1645" s="3" t="s">
        <v>206</v>
      </c>
      <c r="B1645" s="148"/>
      <c r="C1645" s="149">
        <v>2</v>
      </c>
      <c r="D1645" s="149">
        <v>2</v>
      </c>
      <c r="E1645" s="149">
        <v>0</v>
      </c>
      <c r="F1645" s="150">
        <v>5000</v>
      </c>
      <c r="G1645" s="150">
        <v>1659</v>
      </c>
      <c r="H1645" s="151">
        <v>0</v>
      </c>
    </row>
    <row r="1646" spans="1:8" ht="18" hidden="1" customHeight="1" outlineLevel="1">
      <c r="A1646" s="3" t="s">
        <v>268</v>
      </c>
      <c r="B1646" s="148"/>
      <c r="C1646" s="149">
        <v>0</v>
      </c>
      <c r="D1646" s="149">
        <v>0</v>
      </c>
      <c r="E1646" s="149">
        <v>0</v>
      </c>
      <c r="F1646" s="150">
        <v>0</v>
      </c>
      <c r="G1646" s="150">
        <v>0</v>
      </c>
      <c r="H1646" s="151">
        <v>0</v>
      </c>
    </row>
    <row r="1647" spans="1:8" ht="18" hidden="1" customHeight="1" outlineLevel="1">
      <c r="A1647" s="3" t="s">
        <v>207</v>
      </c>
      <c r="B1647" s="148"/>
      <c r="C1647" s="149">
        <v>0</v>
      </c>
      <c r="D1647" s="149">
        <v>0</v>
      </c>
      <c r="E1647" s="149">
        <v>0</v>
      </c>
      <c r="F1647" s="150">
        <v>-1518.76</v>
      </c>
      <c r="G1647" s="150">
        <v>0</v>
      </c>
      <c r="H1647" s="151">
        <v>0</v>
      </c>
    </row>
    <row r="1648" spans="1:8" ht="18" hidden="1" customHeight="1" outlineLevel="1">
      <c r="A1648" s="3" t="s">
        <v>270</v>
      </c>
      <c r="B1648" s="148"/>
      <c r="C1648" s="149">
        <v>0</v>
      </c>
      <c r="D1648" s="149">
        <v>0</v>
      </c>
      <c r="E1648" s="149">
        <v>0</v>
      </c>
      <c r="F1648" s="150">
        <v>0</v>
      </c>
      <c r="G1648" s="150">
        <v>0</v>
      </c>
      <c r="H1648" s="151">
        <v>0</v>
      </c>
    </row>
    <row r="1649" spans="1:8" ht="18" hidden="1" customHeight="1" outlineLevel="1">
      <c r="A1649" s="3" t="s">
        <v>208</v>
      </c>
      <c r="B1649" s="148"/>
      <c r="C1649" s="149">
        <v>0</v>
      </c>
      <c r="D1649" s="149">
        <v>0</v>
      </c>
      <c r="E1649" s="149">
        <v>0</v>
      </c>
      <c r="F1649" s="150">
        <v>0</v>
      </c>
      <c r="G1649" s="150">
        <v>0</v>
      </c>
      <c r="H1649" s="151">
        <v>0</v>
      </c>
    </row>
    <row r="1650" spans="1:8" ht="18" hidden="1" customHeight="1" outlineLevel="1">
      <c r="A1650" s="3" t="s">
        <v>209</v>
      </c>
      <c r="B1650" s="148"/>
      <c r="C1650" s="149">
        <v>0</v>
      </c>
      <c r="D1650" s="149">
        <v>0</v>
      </c>
      <c r="E1650" s="149">
        <v>0</v>
      </c>
      <c r="F1650" s="150">
        <v>0</v>
      </c>
      <c r="G1650" s="150">
        <v>0</v>
      </c>
      <c r="H1650" s="151">
        <v>0</v>
      </c>
    </row>
    <row r="1651" spans="1:8" ht="18" hidden="1" customHeight="1" outlineLevel="1">
      <c r="A1651" s="3" t="s">
        <v>454</v>
      </c>
      <c r="B1651" s="148"/>
      <c r="C1651" s="149">
        <v>0</v>
      </c>
      <c r="D1651" s="149">
        <v>0</v>
      </c>
      <c r="E1651" s="149">
        <v>0</v>
      </c>
      <c r="F1651" s="150">
        <v>0</v>
      </c>
      <c r="G1651" s="150">
        <v>0</v>
      </c>
      <c r="H1651" s="151">
        <v>0</v>
      </c>
    </row>
    <row r="1652" spans="1:8" ht="18" hidden="1" customHeight="1" outlineLevel="1">
      <c r="A1652" s="3" t="s">
        <v>211</v>
      </c>
      <c r="B1652" s="148"/>
      <c r="C1652" s="149">
        <v>0</v>
      </c>
      <c r="D1652" s="149">
        <v>0</v>
      </c>
      <c r="E1652" s="149">
        <v>0</v>
      </c>
      <c r="F1652" s="150">
        <v>0</v>
      </c>
      <c r="G1652" s="150">
        <v>0</v>
      </c>
      <c r="H1652" s="151">
        <v>0</v>
      </c>
    </row>
    <row r="1653" spans="1:8" ht="18" hidden="1" customHeight="1" outlineLevel="1">
      <c r="A1653" s="3" t="s">
        <v>212</v>
      </c>
      <c r="B1653" s="148"/>
      <c r="C1653" s="149">
        <v>0</v>
      </c>
      <c r="D1653" s="149">
        <v>0</v>
      </c>
      <c r="E1653" s="149">
        <v>0</v>
      </c>
      <c r="F1653" s="150">
        <v>0</v>
      </c>
      <c r="G1653" s="150">
        <v>0</v>
      </c>
      <c r="H1653" s="151">
        <v>0</v>
      </c>
    </row>
    <row r="1654" spans="1:8" ht="18" hidden="1" customHeight="1" outlineLevel="1">
      <c r="A1654" s="3" t="s">
        <v>213</v>
      </c>
      <c r="B1654" s="148"/>
      <c r="C1654" s="149">
        <v>0</v>
      </c>
      <c r="D1654" s="149">
        <v>1</v>
      </c>
      <c r="E1654" s="149">
        <v>0</v>
      </c>
      <c r="F1654" s="150">
        <v>32800</v>
      </c>
      <c r="G1654" s="150">
        <v>12515</v>
      </c>
      <c r="H1654" s="151">
        <v>0</v>
      </c>
    </row>
    <row r="1655" spans="1:8" ht="18" hidden="1" customHeight="1" outlineLevel="1">
      <c r="A1655" s="3" t="s">
        <v>214</v>
      </c>
      <c r="B1655" s="148"/>
      <c r="C1655" s="149">
        <v>0</v>
      </c>
      <c r="D1655" s="149">
        <v>0</v>
      </c>
      <c r="E1655" s="149">
        <v>0</v>
      </c>
      <c r="F1655" s="150">
        <v>0</v>
      </c>
      <c r="G1655" s="150">
        <v>0</v>
      </c>
      <c r="H1655" s="151">
        <v>0</v>
      </c>
    </row>
    <row r="1656" spans="1:8" ht="18" hidden="1" customHeight="1" outlineLevel="1">
      <c r="A1656" s="3" t="s">
        <v>269</v>
      </c>
      <c r="B1656" s="148"/>
      <c r="C1656" s="149">
        <v>0</v>
      </c>
      <c r="D1656" s="149">
        <v>0</v>
      </c>
      <c r="E1656" s="149">
        <v>0</v>
      </c>
      <c r="F1656" s="150">
        <v>0</v>
      </c>
      <c r="G1656" s="150">
        <v>0</v>
      </c>
      <c r="H1656" s="151">
        <v>0</v>
      </c>
    </row>
    <row r="1657" spans="1:8" ht="18" hidden="1" customHeight="1" outlineLevel="1">
      <c r="A1657" s="3" t="s">
        <v>455</v>
      </c>
      <c r="B1657" s="148"/>
      <c r="C1657" s="149">
        <v>2</v>
      </c>
      <c r="D1657" s="149">
        <v>0</v>
      </c>
      <c r="E1657" s="149">
        <v>2</v>
      </c>
      <c r="F1657" s="150">
        <v>15000</v>
      </c>
      <c r="G1657" s="150">
        <v>0</v>
      </c>
      <c r="H1657" s="151">
        <v>0</v>
      </c>
    </row>
    <row r="1658" spans="1:8" ht="18" hidden="1" customHeight="1" outlineLevel="1">
      <c r="A1658" s="3" t="s">
        <v>217</v>
      </c>
      <c r="B1658" s="148"/>
      <c r="C1658" s="149">
        <v>0</v>
      </c>
      <c r="D1658" s="149">
        <v>0</v>
      </c>
      <c r="E1658" s="149">
        <v>0</v>
      </c>
      <c r="F1658" s="150">
        <v>0</v>
      </c>
      <c r="G1658" s="150">
        <v>0</v>
      </c>
      <c r="H1658" s="151">
        <v>0</v>
      </c>
    </row>
    <row r="1659" spans="1:8" ht="18" hidden="1" customHeight="1" outlineLevel="1">
      <c r="A1659" s="3" t="s">
        <v>218</v>
      </c>
      <c r="B1659" s="148"/>
      <c r="C1659" s="149">
        <v>0</v>
      </c>
      <c r="D1659" s="149">
        <v>0</v>
      </c>
      <c r="E1659" s="149">
        <v>0</v>
      </c>
      <c r="F1659" s="150">
        <v>0</v>
      </c>
      <c r="G1659" s="150">
        <v>0</v>
      </c>
      <c r="H1659" s="151">
        <v>0</v>
      </c>
    </row>
    <row r="1660" spans="1:8" ht="18" hidden="1" customHeight="1" outlineLevel="1">
      <c r="A1660" s="3" t="s">
        <v>219</v>
      </c>
      <c r="B1660" s="148"/>
      <c r="C1660" s="149">
        <v>0</v>
      </c>
      <c r="D1660" s="149">
        <v>0</v>
      </c>
      <c r="E1660" s="149">
        <v>0</v>
      </c>
      <c r="F1660" s="150">
        <v>0</v>
      </c>
      <c r="G1660" s="150">
        <v>0</v>
      </c>
      <c r="H1660" s="151">
        <v>0</v>
      </c>
    </row>
    <row r="1661" spans="1:8" ht="18" hidden="1" customHeight="1" outlineLevel="1">
      <c r="A1661" s="3" t="s">
        <v>220</v>
      </c>
      <c r="B1661" s="148"/>
      <c r="C1661" s="149">
        <v>0</v>
      </c>
      <c r="D1661" s="149">
        <v>0</v>
      </c>
      <c r="E1661" s="149">
        <v>0</v>
      </c>
      <c r="F1661" s="150">
        <v>0</v>
      </c>
      <c r="G1661" s="150">
        <v>0</v>
      </c>
      <c r="H1661" s="151">
        <v>0</v>
      </c>
    </row>
    <row r="1662" spans="1:8" ht="18" customHeight="1" collapsed="1">
      <c r="A1662" s="3"/>
      <c r="B1662" s="148" t="s">
        <v>412</v>
      </c>
      <c r="C1662" s="152">
        <f t="shared" ref="C1662:H1662" si="65">SUM(C1638:C1661)</f>
        <v>4</v>
      </c>
      <c r="D1662" s="152">
        <f t="shared" si="65"/>
        <v>3</v>
      </c>
      <c r="E1662" s="152">
        <f t="shared" si="65"/>
        <v>2</v>
      </c>
      <c r="F1662" s="153">
        <f t="shared" si="65"/>
        <v>51281.24</v>
      </c>
      <c r="G1662" s="153">
        <f t="shared" si="65"/>
        <v>14174</v>
      </c>
      <c r="H1662" s="154">
        <f t="shared" si="65"/>
        <v>0</v>
      </c>
    </row>
    <row r="1663" spans="1:8" ht="18" hidden="1" customHeight="1" outlineLevel="1">
      <c r="A1663" s="3" t="s">
        <v>280</v>
      </c>
      <c r="B1663" s="148"/>
      <c r="C1663" s="149">
        <v>0</v>
      </c>
      <c r="D1663" s="149">
        <v>0</v>
      </c>
      <c r="E1663" s="149">
        <v>0</v>
      </c>
      <c r="F1663" s="150">
        <v>0</v>
      </c>
      <c r="G1663" s="150">
        <v>0</v>
      </c>
      <c r="H1663" s="151">
        <v>0</v>
      </c>
    </row>
    <row r="1664" spans="1:8" ht="18" hidden="1" customHeight="1" outlineLevel="1">
      <c r="A1664" s="3" t="s">
        <v>203</v>
      </c>
      <c r="B1664" s="148"/>
      <c r="C1664" s="149">
        <v>5</v>
      </c>
      <c r="D1664" s="149">
        <v>12</v>
      </c>
      <c r="E1664" s="149">
        <v>0</v>
      </c>
      <c r="F1664" s="150">
        <v>179891.07</v>
      </c>
      <c r="G1664" s="150">
        <v>126471.28</v>
      </c>
      <c r="H1664" s="151">
        <v>0</v>
      </c>
    </row>
    <row r="1665" spans="1:8" ht="18" hidden="1" customHeight="1" outlineLevel="1">
      <c r="A1665" s="3" t="s">
        <v>204</v>
      </c>
      <c r="B1665" s="148"/>
      <c r="C1665" s="149">
        <v>0</v>
      </c>
      <c r="D1665" s="149">
        <v>0</v>
      </c>
      <c r="E1665" s="149">
        <v>0</v>
      </c>
      <c r="F1665" s="150">
        <v>0</v>
      </c>
      <c r="G1665" s="150">
        <v>0</v>
      </c>
      <c r="H1665" s="151">
        <v>0</v>
      </c>
    </row>
    <row r="1666" spans="1:8" ht="18" hidden="1" customHeight="1" outlineLevel="1">
      <c r="A1666" s="3" t="s">
        <v>267</v>
      </c>
      <c r="B1666" s="148"/>
      <c r="C1666" s="149">
        <v>0</v>
      </c>
      <c r="D1666" s="149">
        <v>0</v>
      </c>
      <c r="E1666" s="149">
        <v>0</v>
      </c>
      <c r="F1666" s="150">
        <v>0</v>
      </c>
      <c r="G1666" s="150">
        <v>0</v>
      </c>
      <c r="H1666" s="151">
        <v>0</v>
      </c>
    </row>
    <row r="1667" spans="1:8" ht="18" hidden="1" customHeight="1" outlineLevel="1">
      <c r="A1667" s="3" t="s">
        <v>274</v>
      </c>
      <c r="B1667" s="148"/>
      <c r="C1667" s="149">
        <v>0</v>
      </c>
      <c r="D1667" s="149">
        <v>0</v>
      </c>
      <c r="E1667" s="149">
        <v>0</v>
      </c>
      <c r="F1667" s="150">
        <v>0</v>
      </c>
      <c r="G1667" s="150">
        <v>0</v>
      </c>
      <c r="H1667" s="151">
        <v>0</v>
      </c>
    </row>
    <row r="1668" spans="1:8" ht="18" hidden="1" customHeight="1" outlineLevel="1">
      <c r="A1668" s="3" t="s">
        <v>275</v>
      </c>
      <c r="B1668" s="148"/>
      <c r="C1668" s="149">
        <v>0</v>
      </c>
      <c r="D1668" s="149">
        <v>0</v>
      </c>
      <c r="E1668" s="149">
        <v>0</v>
      </c>
      <c r="F1668" s="150">
        <v>0</v>
      </c>
      <c r="G1668" s="150">
        <v>0</v>
      </c>
      <c r="H1668" s="151">
        <v>0</v>
      </c>
    </row>
    <row r="1669" spans="1:8" ht="18" hidden="1" customHeight="1" outlineLevel="1">
      <c r="A1669" s="3" t="s">
        <v>205</v>
      </c>
      <c r="B1669" s="148"/>
      <c r="C1669" s="149">
        <v>11</v>
      </c>
      <c r="D1669" s="149">
        <v>13</v>
      </c>
      <c r="E1669" s="149">
        <v>0</v>
      </c>
      <c r="F1669" s="150">
        <v>46524.82</v>
      </c>
      <c r="G1669" s="150">
        <v>16270.65</v>
      </c>
      <c r="H1669" s="151">
        <v>0</v>
      </c>
    </row>
    <row r="1670" spans="1:8" ht="18" hidden="1" customHeight="1" outlineLevel="1">
      <c r="A1670" s="3" t="s">
        <v>206</v>
      </c>
      <c r="B1670" s="148"/>
      <c r="C1670" s="149">
        <v>3</v>
      </c>
      <c r="D1670" s="149">
        <v>3</v>
      </c>
      <c r="E1670" s="149">
        <v>0</v>
      </c>
      <c r="F1670" s="150">
        <v>0</v>
      </c>
      <c r="G1670" s="150">
        <v>6681.7</v>
      </c>
      <c r="H1670" s="151">
        <v>0</v>
      </c>
    </row>
    <row r="1671" spans="1:8" ht="18" hidden="1" customHeight="1" outlineLevel="1">
      <c r="A1671" s="3" t="s">
        <v>268</v>
      </c>
      <c r="B1671" s="148"/>
      <c r="C1671" s="149">
        <v>0</v>
      </c>
      <c r="D1671" s="149">
        <v>0</v>
      </c>
      <c r="E1671" s="149">
        <v>0</v>
      </c>
      <c r="F1671" s="150">
        <v>0</v>
      </c>
      <c r="G1671" s="150">
        <v>0</v>
      </c>
      <c r="H1671" s="151">
        <v>0</v>
      </c>
    </row>
    <row r="1672" spans="1:8" ht="18" hidden="1" customHeight="1" outlineLevel="1">
      <c r="A1672" s="3" t="s">
        <v>207</v>
      </c>
      <c r="B1672" s="148"/>
      <c r="C1672" s="149">
        <v>9</v>
      </c>
      <c r="D1672" s="149">
        <v>21</v>
      </c>
      <c r="E1672" s="149">
        <v>0</v>
      </c>
      <c r="F1672" s="150">
        <v>82350</v>
      </c>
      <c r="G1672" s="150">
        <v>191981.06</v>
      </c>
      <c r="H1672" s="151">
        <v>0</v>
      </c>
    </row>
    <row r="1673" spans="1:8" ht="18" hidden="1" customHeight="1" outlineLevel="1">
      <c r="A1673" s="3" t="s">
        <v>270</v>
      </c>
      <c r="B1673" s="148"/>
      <c r="C1673" s="149">
        <v>0</v>
      </c>
      <c r="D1673" s="149">
        <v>0</v>
      </c>
      <c r="E1673" s="149">
        <v>0</v>
      </c>
      <c r="F1673" s="150">
        <v>0</v>
      </c>
      <c r="G1673" s="150">
        <v>0</v>
      </c>
      <c r="H1673" s="151">
        <v>0</v>
      </c>
    </row>
    <row r="1674" spans="1:8" ht="18" hidden="1" customHeight="1" outlineLevel="1">
      <c r="A1674" s="3" t="s">
        <v>208</v>
      </c>
      <c r="B1674" s="148"/>
      <c r="C1674" s="149">
        <v>0</v>
      </c>
      <c r="D1674" s="149">
        <v>0</v>
      </c>
      <c r="E1674" s="149">
        <v>0</v>
      </c>
      <c r="F1674" s="150">
        <v>0</v>
      </c>
      <c r="G1674" s="150">
        <v>0</v>
      </c>
      <c r="H1674" s="151">
        <v>0</v>
      </c>
    </row>
    <row r="1675" spans="1:8" ht="18" hidden="1" customHeight="1" outlineLevel="1">
      <c r="A1675" s="3" t="s">
        <v>209</v>
      </c>
      <c r="B1675" s="148"/>
      <c r="C1675" s="149">
        <v>4</v>
      </c>
      <c r="D1675" s="149">
        <v>1</v>
      </c>
      <c r="E1675" s="149">
        <v>0</v>
      </c>
      <c r="F1675" s="150">
        <v>3795</v>
      </c>
      <c r="G1675" s="150">
        <v>40768</v>
      </c>
      <c r="H1675" s="151">
        <v>0</v>
      </c>
    </row>
    <row r="1676" spans="1:8" ht="18" hidden="1" customHeight="1" outlineLevel="1">
      <c r="A1676" s="3" t="s">
        <v>454</v>
      </c>
      <c r="B1676" s="148"/>
      <c r="C1676" s="149">
        <v>0</v>
      </c>
      <c r="D1676" s="149">
        <v>0</v>
      </c>
      <c r="E1676" s="149">
        <v>0</v>
      </c>
      <c r="F1676" s="150">
        <v>0</v>
      </c>
      <c r="G1676" s="150">
        <v>0</v>
      </c>
      <c r="H1676" s="151">
        <v>0</v>
      </c>
    </row>
    <row r="1677" spans="1:8" ht="18" hidden="1" customHeight="1" outlineLevel="1">
      <c r="A1677" s="3" t="s">
        <v>211</v>
      </c>
      <c r="B1677" s="148"/>
      <c r="C1677" s="149">
        <v>0</v>
      </c>
      <c r="D1677" s="149">
        <v>0</v>
      </c>
      <c r="E1677" s="149">
        <v>0</v>
      </c>
      <c r="F1677" s="150">
        <v>0</v>
      </c>
      <c r="G1677" s="150">
        <v>0</v>
      </c>
      <c r="H1677" s="151">
        <v>0</v>
      </c>
    </row>
    <row r="1678" spans="1:8" ht="18" hidden="1" customHeight="1" outlineLevel="1">
      <c r="A1678" s="3" t="s">
        <v>212</v>
      </c>
      <c r="B1678" s="148"/>
      <c r="C1678" s="149">
        <v>0</v>
      </c>
      <c r="D1678" s="149">
        <v>0</v>
      </c>
      <c r="E1678" s="149">
        <v>0</v>
      </c>
      <c r="F1678" s="150">
        <v>0</v>
      </c>
      <c r="G1678" s="150">
        <v>0</v>
      </c>
      <c r="H1678" s="151">
        <v>0</v>
      </c>
    </row>
    <row r="1679" spans="1:8" ht="18" hidden="1" customHeight="1" outlineLevel="1">
      <c r="A1679" s="3" t="s">
        <v>213</v>
      </c>
      <c r="B1679" s="148"/>
      <c r="C1679" s="149">
        <v>4</v>
      </c>
      <c r="D1679" s="149">
        <v>3</v>
      </c>
      <c r="E1679" s="149">
        <v>0</v>
      </c>
      <c r="F1679" s="150">
        <v>3977</v>
      </c>
      <c r="G1679" s="150">
        <v>6200</v>
      </c>
      <c r="H1679" s="151">
        <v>-3350</v>
      </c>
    </row>
    <row r="1680" spans="1:8" ht="18" hidden="1" customHeight="1" outlineLevel="1">
      <c r="A1680" s="3" t="s">
        <v>214</v>
      </c>
      <c r="B1680" s="148"/>
      <c r="C1680" s="149">
        <v>0</v>
      </c>
      <c r="D1680" s="149">
        <v>0</v>
      </c>
      <c r="E1680" s="149">
        <v>0</v>
      </c>
      <c r="F1680" s="150">
        <v>0</v>
      </c>
      <c r="G1680" s="150">
        <v>0</v>
      </c>
      <c r="H1680" s="151">
        <v>0</v>
      </c>
    </row>
    <row r="1681" spans="1:8" ht="18" hidden="1" customHeight="1" outlineLevel="1">
      <c r="A1681" s="3" t="s">
        <v>269</v>
      </c>
      <c r="B1681" s="148"/>
      <c r="C1681" s="149">
        <v>0</v>
      </c>
      <c r="D1681" s="149">
        <v>0</v>
      </c>
      <c r="E1681" s="149">
        <v>0</v>
      </c>
      <c r="F1681" s="150">
        <v>0</v>
      </c>
      <c r="G1681" s="150">
        <v>0</v>
      </c>
      <c r="H1681" s="151">
        <v>0</v>
      </c>
    </row>
    <row r="1682" spans="1:8" ht="18" hidden="1" customHeight="1" outlineLevel="1">
      <c r="A1682" s="3" t="s">
        <v>455</v>
      </c>
      <c r="B1682" s="148"/>
      <c r="C1682" s="149">
        <v>0</v>
      </c>
      <c r="D1682" s="149">
        <v>0</v>
      </c>
      <c r="E1682" s="149">
        <v>0</v>
      </c>
      <c r="F1682" s="150">
        <v>0</v>
      </c>
      <c r="G1682" s="150">
        <v>0</v>
      </c>
      <c r="H1682" s="151">
        <v>0</v>
      </c>
    </row>
    <row r="1683" spans="1:8" ht="18" hidden="1" customHeight="1" outlineLevel="1">
      <c r="A1683" s="3" t="s">
        <v>217</v>
      </c>
      <c r="B1683" s="148"/>
      <c r="C1683" s="149">
        <v>1</v>
      </c>
      <c r="D1683" s="149">
        <v>1</v>
      </c>
      <c r="E1683" s="149">
        <v>0</v>
      </c>
      <c r="F1683" s="150">
        <v>75000</v>
      </c>
      <c r="G1683" s="150">
        <v>61064</v>
      </c>
      <c r="H1683" s="151">
        <v>0</v>
      </c>
    </row>
    <row r="1684" spans="1:8" ht="18" hidden="1" customHeight="1" outlineLevel="1">
      <c r="A1684" s="3" t="s">
        <v>218</v>
      </c>
      <c r="B1684" s="148"/>
      <c r="C1684" s="149">
        <v>7</v>
      </c>
      <c r="D1684" s="149">
        <v>6</v>
      </c>
      <c r="E1684" s="149">
        <v>0</v>
      </c>
      <c r="F1684" s="150">
        <v>10000</v>
      </c>
      <c r="G1684" s="150">
        <v>103255.83</v>
      </c>
      <c r="H1684" s="151">
        <v>0</v>
      </c>
    </row>
    <row r="1685" spans="1:8" ht="18" hidden="1" customHeight="1" outlineLevel="1">
      <c r="A1685" s="3" t="s">
        <v>219</v>
      </c>
      <c r="B1685" s="148"/>
      <c r="C1685" s="149">
        <v>0</v>
      </c>
      <c r="D1685" s="149">
        <v>0</v>
      </c>
      <c r="E1685" s="149">
        <v>0</v>
      </c>
      <c r="F1685" s="150">
        <v>0</v>
      </c>
      <c r="G1685" s="150">
        <v>0</v>
      </c>
      <c r="H1685" s="151">
        <v>0</v>
      </c>
    </row>
    <row r="1686" spans="1:8" ht="18" hidden="1" customHeight="1" outlineLevel="1">
      <c r="A1686" s="3" t="s">
        <v>220</v>
      </c>
      <c r="B1686" s="148"/>
      <c r="C1686" s="149">
        <v>0</v>
      </c>
      <c r="D1686" s="149">
        <v>0</v>
      </c>
      <c r="E1686" s="149">
        <v>0</v>
      </c>
      <c r="F1686" s="150">
        <v>0</v>
      </c>
      <c r="G1686" s="150">
        <v>0</v>
      </c>
      <c r="H1686" s="151">
        <v>0</v>
      </c>
    </row>
    <row r="1687" spans="1:8" ht="18" customHeight="1" collapsed="1">
      <c r="A1687" s="3"/>
      <c r="B1687" s="148" t="s">
        <v>413</v>
      </c>
      <c r="C1687" s="152">
        <f t="shared" ref="C1687:H1687" si="66">SUM(C1663:C1686)</f>
        <v>44</v>
      </c>
      <c r="D1687" s="152">
        <f t="shared" si="66"/>
        <v>60</v>
      </c>
      <c r="E1687" s="152">
        <f t="shared" si="66"/>
        <v>0</v>
      </c>
      <c r="F1687" s="153">
        <f t="shared" si="66"/>
        <v>401537.89</v>
      </c>
      <c r="G1687" s="153">
        <f t="shared" si="66"/>
        <v>552692.52</v>
      </c>
      <c r="H1687" s="154">
        <f t="shared" si="66"/>
        <v>-3350</v>
      </c>
    </row>
    <row r="1688" spans="1:8" ht="18" customHeight="1">
      <c r="B1688" s="168" t="s">
        <v>414</v>
      </c>
      <c r="C1688" s="169"/>
      <c r="D1688" s="169"/>
      <c r="E1688" s="169"/>
      <c r="F1688" s="166"/>
      <c r="G1688" s="166"/>
      <c r="H1688" s="167"/>
    </row>
    <row r="1689" spans="1:8" ht="18" hidden="1" customHeight="1" outlineLevel="1">
      <c r="A1689" s="3" t="s">
        <v>280</v>
      </c>
      <c r="B1689" s="148"/>
      <c r="C1689" s="149">
        <v>0</v>
      </c>
      <c r="D1689" s="149">
        <v>0</v>
      </c>
      <c r="E1689" s="149">
        <v>0</v>
      </c>
      <c r="F1689" s="150">
        <v>0</v>
      </c>
      <c r="G1689" s="150">
        <v>0</v>
      </c>
      <c r="H1689" s="151">
        <v>0</v>
      </c>
    </row>
    <row r="1690" spans="1:8" ht="18" hidden="1" customHeight="1" outlineLevel="1">
      <c r="A1690" s="3" t="s">
        <v>203</v>
      </c>
      <c r="B1690" s="148"/>
      <c r="C1690" s="149">
        <v>1</v>
      </c>
      <c r="D1690" s="149">
        <v>4</v>
      </c>
      <c r="E1690" s="149">
        <v>0</v>
      </c>
      <c r="F1690" s="150">
        <v>10000</v>
      </c>
      <c r="G1690" s="150">
        <v>-2074.1300000000006</v>
      </c>
      <c r="H1690" s="151">
        <v>0</v>
      </c>
    </row>
    <row r="1691" spans="1:8" ht="18" hidden="1" customHeight="1" outlineLevel="1">
      <c r="A1691" s="3" t="s">
        <v>204</v>
      </c>
      <c r="B1691" s="148"/>
      <c r="C1691" s="149">
        <v>0</v>
      </c>
      <c r="D1691" s="149">
        <v>0</v>
      </c>
      <c r="E1691" s="149">
        <v>0</v>
      </c>
      <c r="F1691" s="150">
        <v>0</v>
      </c>
      <c r="G1691" s="150">
        <v>0</v>
      </c>
      <c r="H1691" s="151">
        <v>0</v>
      </c>
    </row>
    <row r="1692" spans="1:8" ht="18" hidden="1" customHeight="1" outlineLevel="1">
      <c r="A1692" s="3" t="s">
        <v>267</v>
      </c>
      <c r="B1692" s="148"/>
      <c r="C1692" s="149">
        <v>0</v>
      </c>
      <c r="D1692" s="149">
        <v>0</v>
      </c>
      <c r="E1692" s="149">
        <v>0</v>
      </c>
      <c r="F1692" s="150">
        <v>0</v>
      </c>
      <c r="G1692" s="150">
        <v>0</v>
      </c>
      <c r="H1692" s="151">
        <v>0</v>
      </c>
    </row>
    <row r="1693" spans="1:8" ht="18" hidden="1" customHeight="1" outlineLevel="1">
      <c r="A1693" s="3" t="s">
        <v>274</v>
      </c>
      <c r="B1693" s="148"/>
      <c r="C1693" s="149">
        <v>0</v>
      </c>
      <c r="D1693" s="149">
        <v>0</v>
      </c>
      <c r="E1693" s="149">
        <v>0</v>
      </c>
      <c r="F1693" s="150">
        <v>0</v>
      </c>
      <c r="G1693" s="150">
        <v>0</v>
      </c>
      <c r="H1693" s="151">
        <v>0</v>
      </c>
    </row>
    <row r="1694" spans="1:8" ht="18" hidden="1" customHeight="1" outlineLevel="1">
      <c r="A1694" s="3" t="s">
        <v>275</v>
      </c>
      <c r="B1694" s="148"/>
      <c r="C1694" s="149">
        <v>0</v>
      </c>
      <c r="D1694" s="149">
        <v>0</v>
      </c>
      <c r="E1694" s="149">
        <v>0</v>
      </c>
      <c r="F1694" s="150">
        <v>0</v>
      </c>
      <c r="G1694" s="150">
        <v>0</v>
      </c>
      <c r="H1694" s="151">
        <v>0</v>
      </c>
    </row>
    <row r="1695" spans="1:8" ht="18" hidden="1" customHeight="1" outlineLevel="1">
      <c r="A1695" s="3" t="s">
        <v>205</v>
      </c>
      <c r="B1695" s="148"/>
      <c r="C1695" s="149">
        <v>0</v>
      </c>
      <c r="D1695" s="149">
        <v>2</v>
      </c>
      <c r="E1695" s="149">
        <v>0</v>
      </c>
      <c r="F1695" s="150">
        <v>0</v>
      </c>
      <c r="G1695" s="150">
        <v>-32622.629999999997</v>
      </c>
      <c r="H1695" s="151">
        <v>0</v>
      </c>
    </row>
    <row r="1696" spans="1:8" ht="18" hidden="1" customHeight="1" outlineLevel="1">
      <c r="A1696" s="3" t="s">
        <v>206</v>
      </c>
      <c r="B1696" s="148"/>
      <c r="C1696" s="149">
        <v>1</v>
      </c>
      <c r="D1696" s="149">
        <v>0</v>
      </c>
      <c r="E1696" s="149">
        <v>0</v>
      </c>
      <c r="F1696" s="150">
        <v>0</v>
      </c>
      <c r="G1696" s="150">
        <v>0</v>
      </c>
      <c r="H1696" s="151">
        <v>0</v>
      </c>
    </row>
    <row r="1697" spans="1:8" ht="18" hidden="1" customHeight="1" outlineLevel="1">
      <c r="A1697" s="3" t="s">
        <v>268</v>
      </c>
      <c r="B1697" s="148"/>
      <c r="C1697" s="149">
        <v>0</v>
      </c>
      <c r="D1697" s="149">
        <v>0</v>
      </c>
      <c r="E1697" s="149">
        <v>0</v>
      </c>
      <c r="F1697" s="150">
        <v>0</v>
      </c>
      <c r="G1697" s="150">
        <v>0</v>
      </c>
      <c r="H1697" s="151">
        <v>0</v>
      </c>
    </row>
    <row r="1698" spans="1:8" ht="18" hidden="1" customHeight="1" outlineLevel="1">
      <c r="A1698" s="3" t="s">
        <v>207</v>
      </c>
      <c r="B1698" s="148"/>
      <c r="C1698" s="149">
        <v>1</v>
      </c>
      <c r="D1698" s="149">
        <v>4</v>
      </c>
      <c r="E1698" s="149">
        <v>0</v>
      </c>
      <c r="F1698" s="150">
        <v>28761.53</v>
      </c>
      <c r="G1698" s="150">
        <v>4559.41</v>
      </c>
      <c r="H1698" s="151">
        <v>0</v>
      </c>
    </row>
    <row r="1699" spans="1:8" ht="18" hidden="1" customHeight="1" outlineLevel="1">
      <c r="A1699" s="3" t="s">
        <v>270</v>
      </c>
      <c r="B1699" s="148"/>
      <c r="C1699" s="149">
        <v>4</v>
      </c>
      <c r="D1699" s="149">
        <v>1</v>
      </c>
      <c r="E1699" s="149">
        <v>0</v>
      </c>
      <c r="F1699" s="150">
        <v>9000</v>
      </c>
      <c r="G1699" s="150">
        <v>33048</v>
      </c>
      <c r="H1699" s="151">
        <v>0</v>
      </c>
    </row>
    <row r="1700" spans="1:8" ht="18" hidden="1" customHeight="1" outlineLevel="1">
      <c r="A1700" s="3" t="s">
        <v>208</v>
      </c>
      <c r="B1700" s="148"/>
      <c r="C1700" s="149">
        <v>14</v>
      </c>
      <c r="D1700" s="149">
        <v>6</v>
      </c>
      <c r="E1700" s="149">
        <v>0</v>
      </c>
      <c r="F1700" s="150">
        <v>272500</v>
      </c>
      <c r="G1700" s="150">
        <v>193864.56000000003</v>
      </c>
      <c r="H1700" s="151">
        <v>0</v>
      </c>
    </row>
    <row r="1701" spans="1:8" ht="18" hidden="1" customHeight="1" outlineLevel="1">
      <c r="A1701" s="3" t="s">
        <v>209</v>
      </c>
      <c r="B1701" s="148"/>
      <c r="C1701" s="149">
        <v>0</v>
      </c>
      <c r="D1701" s="149">
        <v>0</v>
      </c>
      <c r="E1701" s="149">
        <v>0</v>
      </c>
      <c r="F1701" s="150">
        <v>0</v>
      </c>
      <c r="G1701" s="150">
        <v>0</v>
      </c>
      <c r="H1701" s="151">
        <v>0</v>
      </c>
    </row>
    <row r="1702" spans="1:8" ht="18" hidden="1" customHeight="1" outlineLevel="1">
      <c r="A1702" s="3" t="s">
        <v>454</v>
      </c>
      <c r="B1702" s="148"/>
      <c r="C1702" s="149">
        <v>0</v>
      </c>
      <c r="D1702" s="149">
        <v>0</v>
      </c>
      <c r="E1702" s="149">
        <v>0</v>
      </c>
      <c r="F1702" s="150">
        <v>0</v>
      </c>
      <c r="G1702" s="150">
        <v>0</v>
      </c>
      <c r="H1702" s="151">
        <v>0</v>
      </c>
    </row>
    <row r="1703" spans="1:8" ht="18" hidden="1" customHeight="1" outlineLevel="1">
      <c r="A1703" s="3" t="s">
        <v>211</v>
      </c>
      <c r="B1703" s="148"/>
      <c r="C1703" s="149">
        <v>0</v>
      </c>
      <c r="D1703" s="149">
        <v>0</v>
      </c>
      <c r="E1703" s="149">
        <v>0</v>
      </c>
      <c r="F1703" s="150">
        <v>0</v>
      </c>
      <c r="G1703" s="150">
        <v>0</v>
      </c>
      <c r="H1703" s="151">
        <v>0</v>
      </c>
    </row>
    <row r="1704" spans="1:8" ht="18" hidden="1" customHeight="1" outlineLevel="1">
      <c r="A1704" s="3" t="s">
        <v>212</v>
      </c>
      <c r="B1704" s="148"/>
      <c r="C1704" s="149">
        <v>1</v>
      </c>
      <c r="D1704" s="149">
        <v>1</v>
      </c>
      <c r="E1704" s="149">
        <v>0</v>
      </c>
      <c r="F1704" s="150">
        <v>0</v>
      </c>
      <c r="G1704" s="150">
        <v>8000</v>
      </c>
      <c r="H1704" s="151">
        <v>0</v>
      </c>
    </row>
    <row r="1705" spans="1:8" ht="18" hidden="1" customHeight="1" outlineLevel="1">
      <c r="A1705" s="3" t="s">
        <v>213</v>
      </c>
      <c r="B1705" s="148"/>
      <c r="C1705" s="149">
        <v>0</v>
      </c>
      <c r="D1705" s="149">
        <v>0</v>
      </c>
      <c r="E1705" s="149">
        <v>0</v>
      </c>
      <c r="F1705" s="150">
        <v>0</v>
      </c>
      <c r="G1705" s="150">
        <v>0</v>
      </c>
      <c r="H1705" s="151">
        <v>0</v>
      </c>
    </row>
    <row r="1706" spans="1:8" ht="18" hidden="1" customHeight="1" outlineLevel="1">
      <c r="A1706" s="3" t="s">
        <v>214</v>
      </c>
      <c r="B1706" s="148"/>
      <c r="C1706" s="149">
        <v>0</v>
      </c>
      <c r="D1706" s="149">
        <v>0</v>
      </c>
      <c r="E1706" s="149">
        <v>0</v>
      </c>
      <c r="F1706" s="150">
        <v>0</v>
      </c>
      <c r="G1706" s="150">
        <v>0</v>
      </c>
      <c r="H1706" s="151">
        <v>0</v>
      </c>
    </row>
    <row r="1707" spans="1:8" ht="18" hidden="1" customHeight="1" outlineLevel="1">
      <c r="A1707" s="3" t="s">
        <v>269</v>
      </c>
      <c r="B1707" s="148"/>
      <c r="C1707" s="149">
        <v>0</v>
      </c>
      <c r="D1707" s="149">
        <v>0</v>
      </c>
      <c r="E1707" s="149">
        <v>0</v>
      </c>
      <c r="F1707" s="150">
        <v>0</v>
      </c>
      <c r="G1707" s="150">
        <v>0</v>
      </c>
      <c r="H1707" s="151">
        <v>0</v>
      </c>
    </row>
    <row r="1708" spans="1:8" ht="18" hidden="1" customHeight="1" outlineLevel="1">
      <c r="A1708" s="3" t="s">
        <v>455</v>
      </c>
      <c r="B1708" s="148"/>
      <c r="C1708" s="149">
        <v>0</v>
      </c>
      <c r="D1708" s="149">
        <v>0</v>
      </c>
      <c r="E1708" s="149">
        <v>0</v>
      </c>
      <c r="F1708" s="150">
        <v>0</v>
      </c>
      <c r="G1708" s="150">
        <v>0</v>
      </c>
      <c r="H1708" s="151">
        <v>0</v>
      </c>
    </row>
    <row r="1709" spans="1:8" ht="18" hidden="1" customHeight="1" outlineLevel="1">
      <c r="A1709" s="3" t="s">
        <v>217</v>
      </c>
      <c r="B1709" s="148"/>
      <c r="C1709" s="149">
        <v>4</v>
      </c>
      <c r="D1709" s="149">
        <v>1</v>
      </c>
      <c r="E1709" s="149">
        <v>0</v>
      </c>
      <c r="F1709" s="150">
        <v>419915</v>
      </c>
      <c r="G1709" s="150">
        <v>65188</v>
      </c>
      <c r="H1709" s="151">
        <v>22593</v>
      </c>
    </row>
    <row r="1710" spans="1:8" ht="18" hidden="1" customHeight="1" outlineLevel="1">
      <c r="A1710" s="3" t="s">
        <v>218</v>
      </c>
      <c r="B1710" s="148"/>
      <c r="C1710" s="149">
        <v>0</v>
      </c>
      <c r="D1710" s="149">
        <v>0</v>
      </c>
      <c r="E1710" s="149">
        <v>0</v>
      </c>
      <c r="F1710" s="150">
        <v>0</v>
      </c>
      <c r="G1710" s="150">
        <v>0</v>
      </c>
      <c r="H1710" s="151">
        <v>0</v>
      </c>
    </row>
    <row r="1711" spans="1:8" ht="18" hidden="1" customHeight="1" outlineLevel="1">
      <c r="A1711" s="3" t="s">
        <v>219</v>
      </c>
      <c r="B1711" s="148"/>
      <c r="C1711" s="149">
        <v>0</v>
      </c>
      <c r="D1711" s="149">
        <v>0</v>
      </c>
      <c r="E1711" s="149">
        <v>0</v>
      </c>
      <c r="F1711" s="150">
        <v>0</v>
      </c>
      <c r="G1711" s="150">
        <v>0</v>
      </c>
      <c r="H1711" s="151">
        <v>0</v>
      </c>
    </row>
    <row r="1712" spans="1:8" ht="18" hidden="1" customHeight="1" outlineLevel="1">
      <c r="A1712" s="3" t="s">
        <v>220</v>
      </c>
      <c r="B1712" s="148"/>
      <c r="C1712" s="149">
        <v>54</v>
      </c>
      <c r="D1712" s="149">
        <v>48</v>
      </c>
      <c r="E1712" s="149">
        <v>6</v>
      </c>
      <c r="F1712" s="150">
        <v>149721</v>
      </c>
      <c r="G1712" s="150">
        <v>343630</v>
      </c>
      <c r="H1712" s="151">
        <v>0</v>
      </c>
    </row>
    <row r="1713" spans="1:8" ht="18" customHeight="1" collapsed="1">
      <c r="A1713" s="3"/>
      <c r="B1713" s="148" t="s">
        <v>416</v>
      </c>
      <c r="C1713" s="152">
        <f t="shared" ref="C1713:H1713" si="67">SUM(C1689:C1712)</f>
        <v>80</v>
      </c>
      <c r="D1713" s="152">
        <f t="shared" si="67"/>
        <v>67</v>
      </c>
      <c r="E1713" s="152">
        <f t="shared" si="67"/>
        <v>6</v>
      </c>
      <c r="F1713" s="153">
        <f t="shared" si="67"/>
        <v>889897.53</v>
      </c>
      <c r="G1713" s="153">
        <f t="shared" si="67"/>
        <v>613593.21</v>
      </c>
      <c r="H1713" s="154">
        <f t="shared" si="67"/>
        <v>22593</v>
      </c>
    </row>
    <row r="1714" spans="1:8" ht="18" hidden="1" customHeight="1" outlineLevel="1">
      <c r="A1714" s="3" t="s">
        <v>280</v>
      </c>
      <c r="B1714" s="148"/>
      <c r="C1714" s="149">
        <v>0</v>
      </c>
      <c r="D1714" s="149">
        <v>0</v>
      </c>
      <c r="E1714" s="149">
        <v>0</v>
      </c>
      <c r="F1714" s="150">
        <v>0</v>
      </c>
      <c r="G1714" s="150">
        <v>0</v>
      </c>
      <c r="H1714" s="151">
        <v>0</v>
      </c>
    </row>
    <row r="1715" spans="1:8" ht="18" hidden="1" customHeight="1" outlineLevel="1">
      <c r="A1715" s="3" t="s">
        <v>203</v>
      </c>
      <c r="B1715" s="148"/>
      <c r="C1715" s="149">
        <v>3</v>
      </c>
      <c r="D1715" s="149">
        <v>2</v>
      </c>
      <c r="E1715" s="149">
        <v>0</v>
      </c>
      <c r="F1715" s="150">
        <v>0</v>
      </c>
      <c r="G1715" s="150">
        <v>7025.5</v>
      </c>
      <c r="H1715" s="151">
        <v>0</v>
      </c>
    </row>
    <row r="1716" spans="1:8" ht="18" hidden="1" customHeight="1" outlineLevel="1">
      <c r="A1716" s="3" t="s">
        <v>204</v>
      </c>
      <c r="B1716" s="148"/>
      <c r="C1716" s="149">
        <v>8</v>
      </c>
      <c r="D1716" s="149">
        <v>8</v>
      </c>
      <c r="E1716" s="149">
        <v>0</v>
      </c>
      <c r="F1716" s="150">
        <v>0</v>
      </c>
      <c r="G1716" s="150">
        <v>5551.68</v>
      </c>
      <c r="H1716" s="151">
        <v>0</v>
      </c>
    </row>
    <row r="1717" spans="1:8" ht="18" hidden="1" customHeight="1" outlineLevel="1">
      <c r="A1717" s="3" t="s">
        <v>267</v>
      </c>
      <c r="B1717" s="148"/>
      <c r="C1717" s="149">
        <v>0</v>
      </c>
      <c r="D1717" s="149">
        <v>0</v>
      </c>
      <c r="E1717" s="149">
        <v>0</v>
      </c>
      <c r="F1717" s="150">
        <v>0</v>
      </c>
      <c r="G1717" s="150">
        <v>0</v>
      </c>
      <c r="H1717" s="151">
        <v>0</v>
      </c>
    </row>
    <row r="1718" spans="1:8" ht="18" hidden="1" customHeight="1" outlineLevel="1">
      <c r="A1718" s="3" t="s">
        <v>274</v>
      </c>
      <c r="B1718" s="148"/>
      <c r="C1718" s="149">
        <v>0</v>
      </c>
      <c r="D1718" s="149">
        <v>0</v>
      </c>
      <c r="E1718" s="149">
        <v>0</v>
      </c>
      <c r="F1718" s="150">
        <v>0</v>
      </c>
      <c r="G1718" s="150">
        <v>0</v>
      </c>
      <c r="H1718" s="151">
        <v>0</v>
      </c>
    </row>
    <row r="1719" spans="1:8" ht="18" hidden="1" customHeight="1" outlineLevel="1">
      <c r="A1719" s="3" t="s">
        <v>275</v>
      </c>
      <c r="B1719" s="148"/>
      <c r="C1719" s="149">
        <v>0</v>
      </c>
      <c r="D1719" s="149">
        <v>0</v>
      </c>
      <c r="E1719" s="149">
        <v>0</v>
      </c>
      <c r="F1719" s="150">
        <v>0</v>
      </c>
      <c r="G1719" s="150">
        <v>0</v>
      </c>
      <c r="H1719" s="151">
        <v>0</v>
      </c>
    </row>
    <row r="1720" spans="1:8" ht="18" hidden="1" customHeight="1" outlineLevel="1">
      <c r="A1720" s="3" t="s">
        <v>205</v>
      </c>
      <c r="B1720" s="148"/>
      <c r="C1720" s="149">
        <v>1</v>
      </c>
      <c r="D1720" s="149">
        <v>2</v>
      </c>
      <c r="E1720" s="149">
        <v>0</v>
      </c>
      <c r="F1720" s="150">
        <v>25000</v>
      </c>
      <c r="G1720" s="150">
        <v>783</v>
      </c>
      <c r="H1720" s="151">
        <v>0</v>
      </c>
    </row>
    <row r="1721" spans="1:8" ht="18" hidden="1" customHeight="1" outlineLevel="1">
      <c r="A1721" s="3" t="s">
        <v>206</v>
      </c>
      <c r="B1721" s="148"/>
      <c r="C1721" s="149">
        <v>0</v>
      </c>
      <c r="D1721" s="149">
        <v>0</v>
      </c>
      <c r="E1721" s="149">
        <v>0</v>
      </c>
      <c r="F1721" s="150">
        <v>0</v>
      </c>
      <c r="G1721" s="150">
        <v>0</v>
      </c>
      <c r="H1721" s="151">
        <v>0</v>
      </c>
    </row>
    <row r="1722" spans="1:8" ht="18" hidden="1" customHeight="1" outlineLevel="1">
      <c r="A1722" s="3" t="s">
        <v>268</v>
      </c>
      <c r="B1722" s="148"/>
      <c r="C1722" s="149">
        <v>0</v>
      </c>
      <c r="D1722" s="149">
        <v>0</v>
      </c>
      <c r="E1722" s="149">
        <v>0</v>
      </c>
      <c r="F1722" s="150">
        <v>0</v>
      </c>
      <c r="G1722" s="150">
        <v>0</v>
      </c>
      <c r="H1722" s="151">
        <v>0</v>
      </c>
    </row>
    <row r="1723" spans="1:8" ht="18" hidden="1" customHeight="1" outlineLevel="1">
      <c r="A1723" s="3" t="s">
        <v>207</v>
      </c>
      <c r="B1723" s="148"/>
      <c r="C1723" s="149">
        <v>6</v>
      </c>
      <c r="D1723" s="149">
        <v>4</v>
      </c>
      <c r="E1723" s="149">
        <v>0</v>
      </c>
      <c r="F1723" s="150">
        <v>24126.59</v>
      </c>
      <c r="G1723" s="150">
        <v>-285.48</v>
      </c>
      <c r="H1723" s="151">
        <v>0</v>
      </c>
    </row>
    <row r="1724" spans="1:8" ht="18" hidden="1" customHeight="1" outlineLevel="1">
      <c r="A1724" s="3" t="s">
        <v>270</v>
      </c>
      <c r="B1724" s="148"/>
      <c r="C1724" s="149">
        <v>4</v>
      </c>
      <c r="D1724" s="149">
        <v>3</v>
      </c>
      <c r="E1724" s="149">
        <v>0</v>
      </c>
      <c r="F1724" s="150">
        <v>437224</v>
      </c>
      <c r="G1724" s="150">
        <v>1000</v>
      </c>
      <c r="H1724" s="151">
        <v>0</v>
      </c>
    </row>
    <row r="1725" spans="1:8" ht="18" hidden="1" customHeight="1" outlineLevel="1">
      <c r="A1725" s="3" t="s">
        <v>208</v>
      </c>
      <c r="B1725" s="148"/>
      <c r="C1725" s="149">
        <v>17</v>
      </c>
      <c r="D1725" s="149">
        <v>13</v>
      </c>
      <c r="E1725" s="149">
        <v>0</v>
      </c>
      <c r="F1725" s="150">
        <v>367052.47</v>
      </c>
      <c r="G1725" s="150">
        <v>95864.66</v>
      </c>
      <c r="H1725" s="151">
        <v>0</v>
      </c>
    </row>
    <row r="1726" spans="1:8" ht="18" hidden="1" customHeight="1" outlineLevel="1">
      <c r="A1726" s="3" t="s">
        <v>209</v>
      </c>
      <c r="B1726" s="148"/>
      <c r="C1726" s="149">
        <v>1</v>
      </c>
      <c r="D1726" s="149">
        <v>0</v>
      </c>
      <c r="E1726" s="149">
        <v>0</v>
      </c>
      <c r="F1726" s="150">
        <v>0</v>
      </c>
      <c r="G1726" s="150">
        <v>0</v>
      </c>
      <c r="H1726" s="151">
        <v>0</v>
      </c>
    </row>
    <row r="1727" spans="1:8" ht="18" hidden="1" customHeight="1" outlineLevel="1">
      <c r="A1727" s="3" t="s">
        <v>454</v>
      </c>
      <c r="B1727" s="148"/>
      <c r="C1727" s="149">
        <v>0</v>
      </c>
      <c r="D1727" s="149">
        <v>0</v>
      </c>
      <c r="E1727" s="149">
        <v>0</v>
      </c>
      <c r="F1727" s="150">
        <v>0</v>
      </c>
      <c r="G1727" s="150">
        <v>0</v>
      </c>
      <c r="H1727" s="151">
        <v>0</v>
      </c>
    </row>
    <row r="1728" spans="1:8" ht="18" hidden="1" customHeight="1" outlineLevel="1">
      <c r="A1728" s="3" t="s">
        <v>211</v>
      </c>
      <c r="B1728" s="148"/>
      <c r="C1728" s="149">
        <v>0</v>
      </c>
      <c r="D1728" s="149">
        <v>0</v>
      </c>
      <c r="E1728" s="149">
        <v>0</v>
      </c>
      <c r="F1728" s="150">
        <v>0</v>
      </c>
      <c r="G1728" s="150">
        <v>0</v>
      </c>
      <c r="H1728" s="151">
        <v>0</v>
      </c>
    </row>
    <row r="1729" spans="1:8" ht="18" hidden="1" customHeight="1" outlineLevel="1">
      <c r="A1729" s="3" t="s">
        <v>212</v>
      </c>
      <c r="B1729" s="148"/>
      <c r="C1729" s="149">
        <v>0</v>
      </c>
      <c r="D1729" s="149">
        <v>0</v>
      </c>
      <c r="E1729" s="149">
        <v>0</v>
      </c>
      <c r="F1729" s="150">
        <v>0</v>
      </c>
      <c r="G1729" s="150">
        <v>0</v>
      </c>
      <c r="H1729" s="151">
        <v>0</v>
      </c>
    </row>
    <row r="1730" spans="1:8" ht="18" hidden="1" customHeight="1" outlineLevel="1">
      <c r="A1730" s="3" t="s">
        <v>213</v>
      </c>
      <c r="B1730" s="148"/>
      <c r="C1730" s="149">
        <v>0</v>
      </c>
      <c r="D1730" s="149">
        <v>0</v>
      </c>
      <c r="E1730" s="149">
        <v>0</v>
      </c>
      <c r="F1730" s="150">
        <v>0</v>
      </c>
      <c r="G1730" s="150">
        <v>0</v>
      </c>
      <c r="H1730" s="151">
        <v>0</v>
      </c>
    </row>
    <row r="1731" spans="1:8" ht="18" hidden="1" customHeight="1" outlineLevel="1">
      <c r="A1731" s="3" t="s">
        <v>214</v>
      </c>
      <c r="B1731" s="148"/>
      <c r="C1731" s="149">
        <v>1</v>
      </c>
      <c r="D1731" s="149">
        <v>0</v>
      </c>
      <c r="E1731" s="149">
        <v>0</v>
      </c>
      <c r="F1731" s="150">
        <v>0</v>
      </c>
      <c r="G1731" s="150">
        <v>0</v>
      </c>
      <c r="H1731" s="151">
        <v>-4017</v>
      </c>
    </row>
    <row r="1732" spans="1:8" ht="18" hidden="1" customHeight="1" outlineLevel="1">
      <c r="A1732" s="3" t="s">
        <v>269</v>
      </c>
      <c r="B1732" s="148"/>
      <c r="C1732" s="149">
        <v>0</v>
      </c>
      <c r="D1732" s="149">
        <v>0</v>
      </c>
      <c r="E1732" s="149">
        <v>0</v>
      </c>
      <c r="F1732" s="150">
        <v>0</v>
      </c>
      <c r="G1732" s="150">
        <v>0</v>
      </c>
      <c r="H1732" s="151">
        <v>0</v>
      </c>
    </row>
    <row r="1733" spans="1:8" ht="18" hidden="1" customHeight="1" outlineLevel="1">
      <c r="A1733" s="3" t="s">
        <v>455</v>
      </c>
      <c r="B1733" s="148"/>
      <c r="C1733" s="149">
        <v>0</v>
      </c>
      <c r="D1733" s="149">
        <v>0</v>
      </c>
      <c r="E1733" s="149">
        <v>0</v>
      </c>
      <c r="F1733" s="150">
        <v>0</v>
      </c>
      <c r="G1733" s="150">
        <v>0</v>
      </c>
      <c r="H1733" s="151">
        <v>0</v>
      </c>
    </row>
    <row r="1734" spans="1:8" ht="18" hidden="1" customHeight="1" outlineLevel="1">
      <c r="A1734" s="3" t="s">
        <v>217</v>
      </c>
      <c r="B1734" s="148"/>
      <c r="C1734" s="149">
        <v>1</v>
      </c>
      <c r="D1734" s="149">
        <v>1</v>
      </c>
      <c r="E1734" s="149">
        <v>0</v>
      </c>
      <c r="F1734" s="150">
        <v>50000</v>
      </c>
      <c r="G1734" s="150">
        <v>55506</v>
      </c>
      <c r="H1734" s="151">
        <v>0</v>
      </c>
    </row>
    <row r="1735" spans="1:8" ht="18" hidden="1" customHeight="1" outlineLevel="1">
      <c r="A1735" s="3" t="s">
        <v>218</v>
      </c>
      <c r="B1735" s="148"/>
      <c r="C1735" s="149">
        <v>1</v>
      </c>
      <c r="D1735" s="149">
        <v>0</v>
      </c>
      <c r="E1735" s="149">
        <v>1</v>
      </c>
      <c r="F1735" s="150">
        <v>0</v>
      </c>
      <c r="G1735" s="150">
        <v>0</v>
      </c>
      <c r="H1735" s="151">
        <v>0</v>
      </c>
    </row>
    <row r="1736" spans="1:8" ht="18" hidden="1" customHeight="1" outlineLevel="1">
      <c r="A1736" s="3" t="s">
        <v>219</v>
      </c>
      <c r="B1736" s="148"/>
      <c r="C1736" s="149">
        <v>23</v>
      </c>
      <c r="D1736" s="149">
        <v>3</v>
      </c>
      <c r="E1736" s="149">
        <v>0</v>
      </c>
      <c r="F1736" s="150">
        <v>887.32000000000278</v>
      </c>
      <c r="G1736" s="150">
        <v>117940.48</v>
      </c>
      <c r="H1736" s="151">
        <v>134799.53</v>
      </c>
    </row>
    <row r="1737" spans="1:8" ht="18" hidden="1" customHeight="1" outlineLevel="1">
      <c r="A1737" s="3" t="s">
        <v>220</v>
      </c>
      <c r="B1737" s="148"/>
      <c r="C1737" s="149">
        <v>0</v>
      </c>
      <c r="D1737" s="149">
        <v>0</v>
      </c>
      <c r="E1737" s="149">
        <v>0</v>
      </c>
      <c r="F1737" s="150">
        <v>0</v>
      </c>
      <c r="G1737" s="150">
        <v>0</v>
      </c>
      <c r="H1737" s="151">
        <v>0</v>
      </c>
    </row>
    <row r="1738" spans="1:8" ht="18" customHeight="1" collapsed="1">
      <c r="A1738" s="3"/>
      <c r="B1738" s="148" t="s">
        <v>417</v>
      </c>
      <c r="C1738" s="152">
        <f t="shared" ref="C1738:H1738" si="68">SUM(C1714:C1737)</f>
        <v>66</v>
      </c>
      <c r="D1738" s="152">
        <f t="shared" si="68"/>
        <v>36</v>
      </c>
      <c r="E1738" s="152">
        <f t="shared" si="68"/>
        <v>1</v>
      </c>
      <c r="F1738" s="153">
        <f t="shared" si="68"/>
        <v>904290.37999999989</v>
      </c>
      <c r="G1738" s="153">
        <f t="shared" si="68"/>
        <v>283385.83999999997</v>
      </c>
      <c r="H1738" s="154">
        <f t="shared" si="68"/>
        <v>130782.53</v>
      </c>
    </row>
    <row r="1739" spans="1:8" ht="18" hidden="1" customHeight="1" outlineLevel="1">
      <c r="A1739" s="3" t="s">
        <v>280</v>
      </c>
      <c r="B1739" s="148"/>
      <c r="C1739" s="149">
        <v>0</v>
      </c>
      <c r="D1739" s="149">
        <v>0</v>
      </c>
      <c r="E1739" s="149">
        <v>0</v>
      </c>
      <c r="F1739" s="150">
        <v>0</v>
      </c>
      <c r="G1739" s="150">
        <v>0</v>
      </c>
      <c r="H1739" s="151">
        <v>0</v>
      </c>
    </row>
    <row r="1740" spans="1:8" ht="18" hidden="1" customHeight="1" outlineLevel="1">
      <c r="A1740" s="3" t="s">
        <v>203</v>
      </c>
      <c r="B1740" s="148"/>
      <c r="C1740" s="149">
        <v>2</v>
      </c>
      <c r="D1740" s="149">
        <v>4</v>
      </c>
      <c r="E1740" s="149">
        <v>0</v>
      </c>
      <c r="F1740" s="150">
        <v>-4341.16</v>
      </c>
      <c r="G1740" s="150">
        <v>2069.71</v>
      </c>
      <c r="H1740" s="151">
        <v>0</v>
      </c>
    </row>
    <row r="1741" spans="1:8" ht="18" hidden="1" customHeight="1" outlineLevel="1">
      <c r="A1741" s="3" t="s">
        <v>204</v>
      </c>
      <c r="B1741" s="148"/>
      <c r="C1741" s="149">
        <v>0</v>
      </c>
      <c r="D1741" s="149">
        <v>0</v>
      </c>
      <c r="E1741" s="149">
        <v>0</v>
      </c>
      <c r="F1741" s="150">
        <v>0</v>
      </c>
      <c r="G1741" s="150">
        <v>0</v>
      </c>
      <c r="H1741" s="151">
        <v>0</v>
      </c>
    </row>
    <row r="1742" spans="1:8" ht="18" hidden="1" customHeight="1" outlineLevel="1">
      <c r="A1742" s="3" t="s">
        <v>267</v>
      </c>
      <c r="B1742" s="148"/>
      <c r="C1742" s="149">
        <v>0</v>
      </c>
      <c r="D1742" s="149">
        <v>0</v>
      </c>
      <c r="E1742" s="149">
        <v>0</v>
      </c>
      <c r="F1742" s="150">
        <v>0</v>
      </c>
      <c r="G1742" s="150">
        <v>0</v>
      </c>
      <c r="H1742" s="151">
        <v>0</v>
      </c>
    </row>
    <row r="1743" spans="1:8" ht="18" hidden="1" customHeight="1" outlineLevel="1">
      <c r="A1743" s="3" t="s">
        <v>274</v>
      </c>
      <c r="B1743" s="148"/>
      <c r="C1743" s="149">
        <v>0</v>
      </c>
      <c r="D1743" s="149">
        <v>0</v>
      </c>
      <c r="E1743" s="149">
        <v>0</v>
      </c>
      <c r="F1743" s="150">
        <v>0</v>
      </c>
      <c r="G1743" s="150">
        <v>0</v>
      </c>
      <c r="H1743" s="151">
        <v>0</v>
      </c>
    </row>
    <row r="1744" spans="1:8" ht="18" hidden="1" customHeight="1" outlineLevel="1">
      <c r="A1744" s="3" t="s">
        <v>275</v>
      </c>
      <c r="B1744" s="148"/>
      <c r="C1744" s="149">
        <v>0</v>
      </c>
      <c r="D1744" s="149">
        <v>0</v>
      </c>
      <c r="E1744" s="149">
        <v>0</v>
      </c>
      <c r="F1744" s="150">
        <v>0</v>
      </c>
      <c r="G1744" s="150">
        <v>0</v>
      </c>
      <c r="H1744" s="151">
        <v>0</v>
      </c>
    </row>
    <row r="1745" spans="1:8" ht="18" hidden="1" customHeight="1" outlineLevel="1">
      <c r="A1745" s="3" t="s">
        <v>205</v>
      </c>
      <c r="B1745" s="148"/>
      <c r="C1745" s="149">
        <v>0</v>
      </c>
      <c r="D1745" s="149">
        <v>3</v>
      </c>
      <c r="E1745" s="149">
        <v>0</v>
      </c>
      <c r="F1745" s="150">
        <v>25000</v>
      </c>
      <c r="G1745" s="150">
        <v>-11243.89</v>
      </c>
      <c r="H1745" s="151">
        <v>0</v>
      </c>
    </row>
    <row r="1746" spans="1:8" ht="18" hidden="1" customHeight="1" outlineLevel="1">
      <c r="A1746" s="3" t="s">
        <v>206</v>
      </c>
      <c r="B1746" s="148"/>
      <c r="C1746" s="149">
        <v>0</v>
      </c>
      <c r="D1746" s="149">
        <v>1</v>
      </c>
      <c r="E1746" s="149">
        <v>0</v>
      </c>
      <c r="F1746" s="150">
        <v>0</v>
      </c>
      <c r="G1746" s="150">
        <v>-3036.8500000000004</v>
      </c>
      <c r="H1746" s="151">
        <v>0</v>
      </c>
    </row>
    <row r="1747" spans="1:8" ht="18" hidden="1" customHeight="1" outlineLevel="1">
      <c r="A1747" s="3" t="s">
        <v>268</v>
      </c>
      <c r="B1747" s="148"/>
      <c r="C1747" s="149">
        <v>0</v>
      </c>
      <c r="D1747" s="149">
        <v>0</v>
      </c>
      <c r="E1747" s="149">
        <v>0</v>
      </c>
      <c r="F1747" s="150">
        <v>0</v>
      </c>
      <c r="G1747" s="150">
        <v>0</v>
      </c>
      <c r="H1747" s="151">
        <v>0</v>
      </c>
    </row>
    <row r="1748" spans="1:8" ht="18" hidden="1" customHeight="1" outlineLevel="1">
      <c r="A1748" s="3" t="s">
        <v>207</v>
      </c>
      <c r="B1748" s="148"/>
      <c r="C1748" s="149">
        <v>6</v>
      </c>
      <c r="D1748" s="149">
        <v>6</v>
      </c>
      <c r="E1748" s="149">
        <v>0</v>
      </c>
      <c r="F1748" s="150">
        <v>14010.73</v>
      </c>
      <c r="G1748" s="150">
        <v>15237</v>
      </c>
      <c r="H1748" s="151">
        <v>0</v>
      </c>
    </row>
    <row r="1749" spans="1:8" ht="18" hidden="1" customHeight="1" outlineLevel="1">
      <c r="A1749" s="3" t="s">
        <v>270</v>
      </c>
      <c r="B1749" s="148"/>
      <c r="C1749" s="149">
        <v>25</v>
      </c>
      <c r="D1749" s="149">
        <v>5</v>
      </c>
      <c r="E1749" s="149">
        <v>0</v>
      </c>
      <c r="F1749" s="150">
        <v>329410</v>
      </c>
      <c r="G1749" s="150">
        <v>33423</v>
      </c>
      <c r="H1749" s="151">
        <v>0</v>
      </c>
    </row>
    <row r="1750" spans="1:8" ht="18" hidden="1" customHeight="1" outlineLevel="1">
      <c r="A1750" s="3" t="s">
        <v>208</v>
      </c>
      <c r="B1750" s="148"/>
      <c r="C1750" s="149">
        <v>143</v>
      </c>
      <c r="D1750" s="149">
        <v>23</v>
      </c>
      <c r="E1750" s="149">
        <v>0</v>
      </c>
      <c r="F1750" s="150">
        <v>946548.62000000011</v>
      </c>
      <c r="G1750" s="150">
        <v>200167.92</v>
      </c>
      <c r="H1750" s="151">
        <v>0</v>
      </c>
    </row>
    <row r="1751" spans="1:8" ht="18" hidden="1" customHeight="1" outlineLevel="1">
      <c r="A1751" s="3" t="s">
        <v>209</v>
      </c>
      <c r="B1751" s="148"/>
      <c r="C1751" s="149">
        <v>2</v>
      </c>
      <c r="D1751" s="149">
        <v>0</v>
      </c>
      <c r="E1751" s="149">
        <v>0</v>
      </c>
      <c r="F1751" s="150">
        <v>0</v>
      </c>
      <c r="G1751" s="150">
        <v>0</v>
      </c>
      <c r="H1751" s="151">
        <v>0</v>
      </c>
    </row>
    <row r="1752" spans="1:8" ht="18" hidden="1" customHeight="1" outlineLevel="1">
      <c r="A1752" s="3" t="s">
        <v>454</v>
      </c>
      <c r="B1752" s="148"/>
      <c r="C1752" s="149">
        <v>0</v>
      </c>
      <c r="D1752" s="149">
        <v>0</v>
      </c>
      <c r="E1752" s="149">
        <v>0</v>
      </c>
      <c r="F1752" s="150">
        <v>0</v>
      </c>
      <c r="G1752" s="150">
        <v>0</v>
      </c>
      <c r="H1752" s="151">
        <v>0</v>
      </c>
    </row>
    <row r="1753" spans="1:8" ht="18" hidden="1" customHeight="1" outlineLevel="1">
      <c r="A1753" s="3" t="s">
        <v>211</v>
      </c>
      <c r="B1753" s="148"/>
      <c r="C1753" s="149">
        <v>0</v>
      </c>
      <c r="D1753" s="149">
        <v>0</v>
      </c>
      <c r="E1753" s="149">
        <v>0</v>
      </c>
      <c r="F1753" s="150">
        <v>0</v>
      </c>
      <c r="G1753" s="150">
        <v>0</v>
      </c>
      <c r="H1753" s="151">
        <v>0</v>
      </c>
    </row>
    <row r="1754" spans="1:8" ht="18" hidden="1" customHeight="1" outlineLevel="1">
      <c r="A1754" s="3" t="s">
        <v>212</v>
      </c>
      <c r="B1754" s="148"/>
      <c r="C1754" s="149">
        <v>0</v>
      </c>
      <c r="D1754" s="149">
        <v>0</v>
      </c>
      <c r="E1754" s="149">
        <v>0</v>
      </c>
      <c r="F1754" s="150">
        <v>0</v>
      </c>
      <c r="G1754" s="150">
        <v>0</v>
      </c>
      <c r="H1754" s="151">
        <v>0</v>
      </c>
    </row>
    <row r="1755" spans="1:8" ht="18" hidden="1" customHeight="1" outlineLevel="1">
      <c r="A1755" s="3" t="s">
        <v>213</v>
      </c>
      <c r="B1755" s="148"/>
      <c r="C1755" s="149">
        <v>0</v>
      </c>
      <c r="D1755" s="149">
        <v>0</v>
      </c>
      <c r="E1755" s="149">
        <v>0</v>
      </c>
      <c r="F1755" s="150">
        <v>0</v>
      </c>
      <c r="G1755" s="150">
        <v>0</v>
      </c>
      <c r="H1755" s="151">
        <v>0</v>
      </c>
    </row>
    <row r="1756" spans="1:8" ht="18" hidden="1" customHeight="1" outlineLevel="1">
      <c r="A1756" s="3" t="s">
        <v>214</v>
      </c>
      <c r="B1756" s="148"/>
      <c r="C1756" s="149">
        <v>0</v>
      </c>
      <c r="D1756" s="149">
        <v>0</v>
      </c>
      <c r="E1756" s="149">
        <v>0</v>
      </c>
      <c r="F1756" s="150">
        <v>0</v>
      </c>
      <c r="G1756" s="150">
        <v>0</v>
      </c>
      <c r="H1756" s="151">
        <v>0</v>
      </c>
    </row>
    <row r="1757" spans="1:8" ht="18" hidden="1" customHeight="1" outlineLevel="1">
      <c r="A1757" s="3" t="s">
        <v>269</v>
      </c>
      <c r="B1757" s="148"/>
      <c r="C1757" s="149">
        <v>0</v>
      </c>
      <c r="D1757" s="149">
        <v>0</v>
      </c>
      <c r="E1757" s="149">
        <v>0</v>
      </c>
      <c r="F1757" s="150">
        <v>0</v>
      </c>
      <c r="G1757" s="150">
        <v>0</v>
      </c>
      <c r="H1757" s="151">
        <v>0</v>
      </c>
    </row>
    <row r="1758" spans="1:8" ht="18" hidden="1" customHeight="1" outlineLevel="1">
      <c r="A1758" s="3" t="s">
        <v>455</v>
      </c>
      <c r="B1758" s="148"/>
      <c r="C1758" s="149">
        <v>0</v>
      </c>
      <c r="D1758" s="149">
        <v>0</v>
      </c>
      <c r="E1758" s="149">
        <v>0</v>
      </c>
      <c r="F1758" s="150">
        <v>0</v>
      </c>
      <c r="G1758" s="150">
        <v>0</v>
      </c>
      <c r="H1758" s="151">
        <v>0</v>
      </c>
    </row>
    <row r="1759" spans="1:8" ht="18" hidden="1" customHeight="1" outlineLevel="1">
      <c r="A1759" s="3" t="s">
        <v>217</v>
      </c>
      <c r="B1759" s="148"/>
      <c r="C1759" s="149">
        <v>4</v>
      </c>
      <c r="D1759" s="149">
        <v>2</v>
      </c>
      <c r="E1759" s="149">
        <v>0</v>
      </c>
      <c r="F1759" s="150">
        <v>-4157</v>
      </c>
      <c r="G1759" s="150">
        <v>19404</v>
      </c>
      <c r="H1759" s="151">
        <v>51810</v>
      </c>
    </row>
    <row r="1760" spans="1:8" ht="18" hidden="1" customHeight="1" outlineLevel="1">
      <c r="A1760" s="3" t="s">
        <v>218</v>
      </c>
      <c r="B1760" s="148"/>
      <c r="C1760" s="149">
        <v>8</v>
      </c>
      <c r="D1760" s="149">
        <v>5</v>
      </c>
      <c r="E1760" s="149">
        <v>3</v>
      </c>
      <c r="F1760" s="150">
        <v>1000</v>
      </c>
      <c r="G1760" s="150">
        <v>149.62</v>
      </c>
      <c r="H1760" s="151">
        <v>0</v>
      </c>
    </row>
    <row r="1761" spans="1:8" ht="18" hidden="1" customHeight="1" outlineLevel="1">
      <c r="A1761" s="3" t="s">
        <v>219</v>
      </c>
      <c r="B1761" s="148"/>
      <c r="C1761" s="149">
        <v>0</v>
      </c>
      <c r="D1761" s="149">
        <v>0</v>
      </c>
      <c r="E1761" s="149">
        <v>0</v>
      </c>
      <c r="F1761" s="150">
        <v>0</v>
      </c>
      <c r="G1761" s="150">
        <v>0</v>
      </c>
      <c r="H1761" s="151">
        <v>0</v>
      </c>
    </row>
    <row r="1762" spans="1:8" ht="18" hidden="1" customHeight="1" outlineLevel="1">
      <c r="A1762" s="3" t="s">
        <v>220</v>
      </c>
      <c r="B1762" s="148"/>
      <c r="C1762" s="149">
        <v>1</v>
      </c>
      <c r="D1762" s="149">
        <v>1</v>
      </c>
      <c r="E1762" s="149">
        <v>0</v>
      </c>
      <c r="F1762" s="150">
        <v>-317398</v>
      </c>
      <c r="G1762" s="150">
        <v>27397</v>
      </c>
      <c r="H1762" s="151">
        <v>0</v>
      </c>
    </row>
    <row r="1763" spans="1:8" ht="18" customHeight="1" collapsed="1">
      <c r="A1763" s="3"/>
      <c r="B1763" s="148" t="s">
        <v>418</v>
      </c>
      <c r="C1763" s="152">
        <f t="shared" ref="C1763:H1763" si="69">SUM(C1739:C1762)</f>
        <v>191</v>
      </c>
      <c r="D1763" s="152">
        <f t="shared" si="69"/>
        <v>50</v>
      </c>
      <c r="E1763" s="152">
        <f t="shared" si="69"/>
        <v>3</v>
      </c>
      <c r="F1763" s="153">
        <f t="shared" si="69"/>
        <v>990073.19000000018</v>
      </c>
      <c r="G1763" s="153">
        <f t="shared" si="69"/>
        <v>283567.51</v>
      </c>
      <c r="H1763" s="154">
        <f t="shared" si="69"/>
        <v>51810</v>
      </c>
    </row>
    <row r="1764" spans="1:8" ht="18" hidden="1" customHeight="1" outlineLevel="1">
      <c r="A1764" s="3" t="s">
        <v>280</v>
      </c>
      <c r="B1764" s="148"/>
      <c r="C1764" s="152">
        <v>0</v>
      </c>
      <c r="D1764" s="152">
        <v>0</v>
      </c>
      <c r="E1764" s="152">
        <v>0</v>
      </c>
      <c r="F1764" s="153">
        <v>0</v>
      </c>
      <c r="G1764" s="153">
        <v>0</v>
      </c>
      <c r="H1764" s="154">
        <v>0</v>
      </c>
    </row>
    <row r="1765" spans="1:8" ht="18" hidden="1" customHeight="1" outlineLevel="1">
      <c r="A1765" s="3" t="s">
        <v>203</v>
      </c>
      <c r="B1765" s="148"/>
      <c r="C1765" s="152">
        <v>0</v>
      </c>
      <c r="D1765" s="152">
        <v>0</v>
      </c>
      <c r="E1765" s="152">
        <v>0</v>
      </c>
      <c r="F1765" s="153">
        <v>0</v>
      </c>
      <c r="G1765" s="153">
        <v>0</v>
      </c>
      <c r="H1765" s="154">
        <v>0</v>
      </c>
    </row>
    <row r="1766" spans="1:8" ht="18" hidden="1" customHeight="1" outlineLevel="1">
      <c r="A1766" s="3" t="s">
        <v>204</v>
      </c>
      <c r="B1766" s="148"/>
      <c r="C1766" s="152">
        <v>0</v>
      </c>
      <c r="D1766" s="152">
        <v>0</v>
      </c>
      <c r="E1766" s="152">
        <v>0</v>
      </c>
      <c r="F1766" s="153">
        <v>0</v>
      </c>
      <c r="G1766" s="153">
        <v>0</v>
      </c>
      <c r="H1766" s="154">
        <v>0</v>
      </c>
    </row>
    <row r="1767" spans="1:8" ht="18" hidden="1" customHeight="1" outlineLevel="1">
      <c r="A1767" s="3" t="s">
        <v>267</v>
      </c>
      <c r="B1767" s="148"/>
      <c r="C1767" s="152">
        <v>0</v>
      </c>
      <c r="D1767" s="152">
        <v>0</v>
      </c>
      <c r="E1767" s="152">
        <v>0</v>
      </c>
      <c r="F1767" s="153">
        <v>0</v>
      </c>
      <c r="G1767" s="153">
        <v>0</v>
      </c>
      <c r="H1767" s="154">
        <v>0</v>
      </c>
    </row>
    <row r="1768" spans="1:8" ht="18" hidden="1" customHeight="1" outlineLevel="1">
      <c r="A1768" s="3" t="s">
        <v>274</v>
      </c>
      <c r="B1768" s="148"/>
      <c r="C1768" s="152">
        <v>0</v>
      </c>
      <c r="D1768" s="152">
        <v>0</v>
      </c>
      <c r="E1768" s="152">
        <v>0</v>
      </c>
      <c r="F1768" s="153">
        <v>0</v>
      </c>
      <c r="G1768" s="153">
        <v>0</v>
      </c>
      <c r="H1768" s="154">
        <v>0</v>
      </c>
    </row>
    <row r="1769" spans="1:8" ht="18" hidden="1" customHeight="1" outlineLevel="1">
      <c r="A1769" s="3" t="s">
        <v>275</v>
      </c>
      <c r="B1769" s="148"/>
      <c r="C1769" s="152">
        <v>0</v>
      </c>
      <c r="D1769" s="152">
        <v>0</v>
      </c>
      <c r="E1769" s="152">
        <v>0</v>
      </c>
      <c r="F1769" s="153">
        <v>0</v>
      </c>
      <c r="G1769" s="153">
        <v>0</v>
      </c>
      <c r="H1769" s="154">
        <v>0</v>
      </c>
    </row>
    <row r="1770" spans="1:8" ht="18" hidden="1" customHeight="1" outlineLevel="1">
      <c r="A1770" s="3" t="s">
        <v>205</v>
      </c>
      <c r="B1770" s="148"/>
      <c r="C1770" s="152">
        <v>0</v>
      </c>
      <c r="D1770" s="152">
        <v>0</v>
      </c>
      <c r="E1770" s="152">
        <v>0</v>
      </c>
      <c r="F1770" s="153">
        <v>0</v>
      </c>
      <c r="G1770" s="153">
        <v>0</v>
      </c>
      <c r="H1770" s="154">
        <v>0</v>
      </c>
    </row>
    <row r="1771" spans="1:8" ht="18" hidden="1" customHeight="1" outlineLevel="1">
      <c r="A1771" s="3" t="s">
        <v>206</v>
      </c>
      <c r="B1771" s="148"/>
      <c r="C1771" s="152">
        <v>0</v>
      </c>
      <c r="D1771" s="152">
        <v>0</v>
      </c>
      <c r="E1771" s="152">
        <v>0</v>
      </c>
      <c r="F1771" s="153">
        <v>0</v>
      </c>
      <c r="G1771" s="153">
        <v>0</v>
      </c>
      <c r="H1771" s="154">
        <v>0</v>
      </c>
    </row>
    <row r="1772" spans="1:8" ht="18" hidden="1" customHeight="1" outlineLevel="1">
      <c r="A1772" s="3" t="s">
        <v>268</v>
      </c>
      <c r="B1772" s="148"/>
      <c r="C1772" s="152">
        <v>0</v>
      </c>
      <c r="D1772" s="152">
        <v>0</v>
      </c>
      <c r="E1772" s="152">
        <v>0</v>
      </c>
      <c r="F1772" s="153">
        <v>0</v>
      </c>
      <c r="G1772" s="153">
        <v>0</v>
      </c>
      <c r="H1772" s="154">
        <v>0</v>
      </c>
    </row>
    <row r="1773" spans="1:8" ht="18" hidden="1" customHeight="1" outlineLevel="1">
      <c r="A1773" s="3" t="s">
        <v>207</v>
      </c>
      <c r="B1773" s="148"/>
      <c r="C1773" s="152">
        <v>0</v>
      </c>
      <c r="D1773" s="152">
        <v>0</v>
      </c>
      <c r="E1773" s="152">
        <v>0</v>
      </c>
      <c r="F1773" s="153">
        <v>0</v>
      </c>
      <c r="G1773" s="153">
        <v>0</v>
      </c>
      <c r="H1773" s="154">
        <v>0</v>
      </c>
    </row>
    <row r="1774" spans="1:8" ht="18" hidden="1" customHeight="1" outlineLevel="1">
      <c r="A1774" s="3" t="s">
        <v>270</v>
      </c>
      <c r="B1774" s="148"/>
      <c r="C1774" s="152">
        <v>0</v>
      </c>
      <c r="D1774" s="152">
        <v>0</v>
      </c>
      <c r="E1774" s="152">
        <v>0</v>
      </c>
      <c r="F1774" s="153">
        <v>0</v>
      </c>
      <c r="G1774" s="153">
        <v>0</v>
      </c>
      <c r="H1774" s="154">
        <v>0</v>
      </c>
    </row>
    <row r="1775" spans="1:8" ht="18" hidden="1" customHeight="1" outlineLevel="1">
      <c r="A1775" s="3" t="s">
        <v>208</v>
      </c>
      <c r="B1775" s="148"/>
      <c r="C1775" s="152">
        <v>0</v>
      </c>
      <c r="D1775" s="152">
        <v>0</v>
      </c>
      <c r="E1775" s="152">
        <v>0</v>
      </c>
      <c r="F1775" s="153">
        <v>0</v>
      </c>
      <c r="G1775" s="153">
        <v>0</v>
      </c>
      <c r="H1775" s="154">
        <v>0</v>
      </c>
    </row>
    <row r="1776" spans="1:8" ht="18" hidden="1" customHeight="1" outlineLevel="1">
      <c r="A1776" s="3" t="s">
        <v>209</v>
      </c>
      <c r="B1776" s="148"/>
      <c r="C1776" s="152">
        <v>0</v>
      </c>
      <c r="D1776" s="152">
        <v>0</v>
      </c>
      <c r="E1776" s="152">
        <v>0</v>
      </c>
      <c r="F1776" s="153">
        <v>0</v>
      </c>
      <c r="G1776" s="153">
        <v>0</v>
      </c>
      <c r="H1776" s="154">
        <v>0</v>
      </c>
    </row>
    <row r="1777" spans="1:8" ht="18" hidden="1" customHeight="1" outlineLevel="1">
      <c r="A1777" s="3" t="s">
        <v>454</v>
      </c>
      <c r="B1777" s="148"/>
      <c r="C1777" s="152">
        <v>0</v>
      </c>
      <c r="D1777" s="152">
        <v>0</v>
      </c>
      <c r="E1777" s="152">
        <v>0</v>
      </c>
      <c r="F1777" s="153">
        <v>0</v>
      </c>
      <c r="G1777" s="153">
        <v>0</v>
      </c>
      <c r="H1777" s="154">
        <v>0</v>
      </c>
    </row>
    <row r="1778" spans="1:8" ht="18" hidden="1" customHeight="1" outlineLevel="1">
      <c r="A1778" s="3" t="s">
        <v>211</v>
      </c>
      <c r="B1778" s="148"/>
      <c r="C1778" s="152">
        <v>0</v>
      </c>
      <c r="D1778" s="152">
        <v>0</v>
      </c>
      <c r="E1778" s="152">
        <v>0</v>
      </c>
      <c r="F1778" s="153">
        <v>0</v>
      </c>
      <c r="G1778" s="153">
        <v>0</v>
      </c>
      <c r="H1778" s="154">
        <v>0</v>
      </c>
    </row>
    <row r="1779" spans="1:8" ht="18" hidden="1" customHeight="1" outlineLevel="1">
      <c r="A1779" s="3" t="s">
        <v>212</v>
      </c>
      <c r="B1779" s="148"/>
      <c r="C1779" s="152">
        <v>0</v>
      </c>
      <c r="D1779" s="152">
        <v>0</v>
      </c>
      <c r="E1779" s="152">
        <v>0</v>
      </c>
      <c r="F1779" s="153">
        <v>0</v>
      </c>
      <c r="G1779" s="153">
        <v>0</v>
      </c>
      <c r="H1779" s="154">
        <v>0</v>
      </c>
    </row>
    <row r="1780" spans="1:8" ht="18" hidden="1" customHeight="1" outlineLevel="1">
      <c r="A1780" s="3" t="s">
        <v>213</v>
      </c>
      <c r="B1780" s="148"/>
      <c r="C1780" s="152">
        <v>0</v>
      </c>
      <c r="D1780" s="152">
        <v>0</v>
      </c>
      <c r="E1780" s="152">
        <v>0</v>
      </c>
      <c r="F1780" s="153">
        <v>0</v>
      </c>
      <c r="G1780" s="153">
        <v>0</v>
      </c>
      <c r="H1780" s="154">
        <v>0</v>
      </c>
    </row>
    <row r="1781" spans="1:8" ht="18" hidden="1" customHeight="1" outlineLevel="1">
      <c r="A1781" s="3" t="s">
        <v>214</v>
      </c>
      <c r="B1781" s="148"/>
      <c r="C1781" s="152">
        <v>0</v>
      </c>
      <c r="D1781" s="152">
        <v>0</v>
      </c>
      <c r="E1781" s="152">
        <v>0</v>
      </c>
      <c r="F1781" s="153">
        <v>0</v>
      </c>
      <c r="G1781" s="153">
        <v>0</v>
      </c>
      <c r="H1781" s="154">
        <v>0</v>
      </c>
    </row>
    <row r="1782" spans="1:8" ht="18" hidden="1" customHeight="1" outlineLevel="1">
      <c r="A1782" s="3" t="s">
        <v>269</v>
      </c>
      <c r="B1782" s="148"/>
      <c r="C1782" s="152">
        <v>0</v>
      </c>
      <c r="D1782" s="152">
        <v>0</v>
      </c>
      <c r="E1782" s="152">
        <v>0</v>
      </c>
      <c r="F1782" s="153">
        <v>0</v>
      </c>
      <c r="G1782" s="153">
        <v>0</v>
      </c>
      <c r="H1782" s="154">
        <v>0</v>
      </c>
    </row>
    <row r="1783" spans="1:8" ht="18" hidden="1" customHeight="1" outlineLevel="1">
      <c r="A1783" s="3" t="s">
        <v>455</v>
      </c>
      <c r="B1783" s="148"/>
      <c r="C1783" s="152">
        <v>0</v>
      </c>
      <c r="D1783" s="152">
        <v>0</v>
      </c>
      <c r="E1783" s="152">
        <v>0</v>
      </c>
      <c r="F1783" s="153">
        <v>0</v>
      </c>
      <c r="G1783" s="153">
        <v>0</v>
      </c>
      <c r="H1783" s="154">
        <v>0</v>
      </c>
    </row>
    <row r="1784" spans="1:8" ht="18" hidden="1" customHeight="1" outlineLevel="1">
      <c r="A1784" s="3" t="s">
        <v>217</v>
      </c>
      <c r="B1784" s="148"/>
      <c r="C1784" s="152">
        <v>0</v>
      </c>
      <c r="D1784" s="152">
        <v>0</v>
      </c>
      <c r="E1784" s="152">
        <v>0</v>
      </c>
      <c r="F1784" s="153">
        <v>0</v>
      </c>
      <c r="G1784" s="153">
        <v>0</v>
      </c>
      <c r="H1784" s="154">
        <v>0</v>
      </c>
    </row>
    <row r="1785" spans="1:8" ht="18" hidden="1" customHeight="1" outlineLevel="1">
      <c r="A1785" s="3" t="s">
        <v>218</v>
      </c>
      <c r="B1785" s="148"/>
      <c r="C1785" s="152">
        <v>3</v>
      </c>
      <c r="D1785" s="152">
        <v>3</v>
      </c>
      <c r="E1785" s="152">
        <v>1</v>
      </c>
      <c r="F1785" s="153">
        <v>0</v>
      </c>
      <c r="G1785" s="153">
        <v>-25.5</v>
      </c>
      <c r="H1785" s="154">
        <v>0</v>
      </c>
    </row>
    <row r="1786" spans="1:8" ht="18" hidden="1" customHeight="1" outlineLevel="1">
      <c r="A1786" s="3" t="s">
        <v>219</v>
      </c>
      <c r="B1786" s="148"/>
      <c r="C1786" s="152">
        <v>0</v>
      </c>
      <c r="D1786" s="152">
        <v>0</v>
      </c>
      <c r="E1786" s="152">
        <v>0</v>
      </c>
      <c r="F1786" s="153">
        <v>0</v>
      </c>
      <c r="G1786" s="153">
        <v>0</v>
      </c>
      <c r="H1786" s="154">
        <v>0</v>
      </c>
    </row>
    <row r="1787" spans="1:8" ht="18" hidden="1" customHeight="1" outlineLevel="1">
      <c r="A1787" s="3" t="s">
        <v>220</v>
      </c>
      <c r="B1787" s="148"/>
      <c r="C1787" s="152">
        <v>0</v>
      </c>
      <c r="D1787" s="152">
        <v>0</v>
      </c>
      <c r="E1787" s="152">
        <v>0</v>
      </c>
      <c r="F1787" s="153">
        <v>0</v>
      </c>
      <c r="G1787" s="153">
        <v>0</v>
      </c>
      <c r="H1787" s="154">
        <v>0</v>
      </c>
    </row>
    <row r="1788" spans="1:8" ht="18" customHeight="1" collapsed="1">
      <c r="A1788" s="3"/>
      <c r="B1788" s="148" t="s">
        <v>462</v>
      </c>
      <c r="C1788" s="152">
        <f t="shared" ref="C1788:H1788" si="70">SUM(C1764:C1787)</f>
        <v>3</v>
      </c>
      <c r="D1788" s="152">
        <f t="shared" si="70"/>
        <v>3</v>
      </c>
      <c r="E1788" s="152">
        <f t="shared" si="70"/>
        <v>1</v>
      </c>
      <c r="F1788" s="153">
        <f t="shared" si="70"/>
        <v>0</v>
      </c>
      <c r="G1788" s="153">
        <f t="shared" si="70"/>
        <v>-25.5</v>
      </c>
      <c r="H1788" s="154">
        <f t="shared" si="70"/>
        <v>0</v>
      </c>
    </row>
    <row r="1789" spans="1:8" ht="18" customHeight="1">
      <c r="B1789" s="168" t="s">
        <v>419</v>
      </c>
      <c r="C1789" s="169"/>
      <c r="D1789" s="169"/>
      <c r="E1789" s="169"/>
      <c r="F1789" s="166"/>
      <c r="G1789" s="166"/>
      <c r="H1789" s="167"/>
    </row>
    <row r="1790" spans="1:8" ht="18" hidden="1" customHeight="1" outlineLevel="1">
      <c r="A1790" s="3" t="s">
        <v>280</v>
      </c>
      <c r="B1790" s="148"/>
      <c r="C1790" s="149">
        <v>0</v>
      </c>
      <c r="D1790" s="149">
        <v>0</v>
      </c>
      <c r="E1790" s="149">
        <v>0</v>
      </c>
      <c r="F1790" s="150">
        <v>0</v>
      </c>
      <c r="G1790" s="150">
        <v>0</v>
      </c>
      <c r="H1790" s="151">
        <v>0</v>
      </c>
    </row>
    <row r="1791" spans="1:8" ht="18" hidden="1" customHeight="1" outlineLevel="1">
      <c r="A1791" s="3" t="s">
        <v>203</v>
      </c>
      <c r="B1791" s="148"/>
      <c r="C1791" s="149">
        <v>3</v>
      </c>
      <c r="D1791" s="149">
        <v>4</v>
      </c>
      <c r="E1791" s="149">
        <v>0</v>
      </c>
      <c r="F1791" s="150">
        <v>63455</v>
      </c>
      <c r="G1791" s="150">
        <v>-11269.61</v>
      </c>
      <c r="H1791" s="151">
        <v>0</v>
      </c>
    </row>
    <row r="1792" spans="1:8" ht="18" hidden="1" customHeight="1" outlineLevel="1">
      <c r="A1792" s="3" t="s">
        <v>204</v>
      </c>
      <c r="B1792" s="148"/>
      <c r="C1792" s="149">
        <v>12</v>
      </c>
      <c r="D1792" s="149">
        <v>12</v>
      </c>
      <c r="E1792" s="149">
        <v>0</v>
      </c>
      <c r="F1792" s="150">
        <v>0</v>
      </c>
      <c r="G1792" s="150">
        <v>830.7</v>
      </c>
      <c r="H1792" s="151">
        <v>0</v>
      </c>
    </row>
    <row r="1793" spans="1:8" ht="18" hidden="1" customHeight="1" outlineLevel="1">
      <c r="A1793" s="3" t="s">
        <v>267</v>
      </c>
      <c r="B1793" s="148"/>
      <c r="C1793" s="149">
        <v>0</v>
      </c>
      <c r="D1793" s="149">
        <v>0</v>
      </c>
      <c r="E1793" s="149">
        <v>0</v>
      </c>
      <c r="F1793" s="150">
        <v>0</v>
      </c>
      <c r="G1793" s="150">
        <v>0</v>
      </c>
      <c r="H1793" s="151">
        <v>0</v>
      </c>
    </row>
    <row r="1794" spans="1:8" ht="18" hidden="1" customHeight="1" outlineLevel="1">
      <c r="A1794" s="3" t="s">
        <v>274</v>
      </c>
      <c r="B1794" s="148"/>
      <c r="C1794" s="149">
        <v>0</v>
      </c>
      <c r="D1794" s="149">
        <v>0</v>
      </c>
      <c r="E1794" s="149">
        <v>0</v>
      </c>
      <c r="F1794" s="150">
        <v>0</v>
      </c>
      <c r="G1794" s="150">
        <v>0</v>
      </c>
      <c r="H1794" s="151">
        <v>0</v>
      </c>
    </row>
    <row r="1795" spans="1:8" ht="18" hidden="1" customHeight="1" outlineLevel="1">
      <c r="A1795" s="3" t="s">
        <v>275</v>
      </c>
      <c r="B1795" s="148"/>
      <c r="C1795" s="149">
        <v>0</v>
      </c>
      <c r="D1795" s="149">
        <v>0</v>
      </c>
      <c r="E1795" s="149">
        <v>0</v>
      </c>
      <c r="F1795" s="150">
        <v>0</v>
      </c>
      <c r="G1795" s="150">
        <v>0</v>
      </c>
      <c r="H1795" s="151">
        <v>0</v>
      </c>
    </row>
    <row r="1796" spans="1:8" ht="18" hidden="1" customHeight="1" outlineLevel="1">
      <c r="A1796" s="3" t="s">
        <v>205</v>
      </c>
      <c r="B1796" s="148"/>
      <c r="C1796" s="149">
        <v>2</v>
      </c>
      <c r="D1796" s="149">
        <v>3</v>
      </c>
      <c r="E1796" s="149">
        <v>0</v>
      </c>
      <c r="F1796" s="150">
        <v>16750</v>
      </c>
      <c r="G1796" s="150">
        <v>42568.5</v>
      </c>
      <c r="H1796" s="151">
        <v>0</v>
      </c>
    </row>
    <row r="1797" spans="1:8" ht="18" hidden="1" customHeight="1" outlineLevel="1">
      <c r="A1797" s="3" t="s">
        <v>206</v>
      </c>
      <c r="B1797" s="148"/>
      <c r="C1797" s="149">
        <v>2</v>
      </c>
      <c r="D1797" s="149">
        <v>2</v>
      </c>
      <c r="E1797" s="149">
        <v>0</v>
      </c>
      <c r="F1797" s="150">
        <v>4500</v>
      </c>
      <c r="G1797" s="150">
        <v>5649</v>
      </c>
      <c r="H1797" s="151">
        <v>0</v>
      </c>
    </row>
    <row r="1798" spans="1:8" ht="18" hidden="1" customHeight="1" outlineLevel="1">
      <c r="A1798" s="3" t="s">
        <v>268</v>
      </c>
      <c r="B1798" s="148"/>
      <c r="C1798" s="149">
        <v>0</v>
      </c>
      <c r="D1798" s="149">
        <v>0</v>
      </c>
      <c r="E1798" s="149">
        <v>0</v>
      </c>
      <c r="F1798" s="150">
        <v>0</v>
      </c>
      <c r="G1798" s="150">
        <v>0</v>
      </c>
      <c r="H1798" s="151">
        <v>0</v>
      </c>
    </row>
    <row r="1799" spans="1:8" ht="18" hidden="1" customHeight="1" outlineLevel="1">
      <c r="A1799" s="3" t="s">
        <v>207</v>
      </c>
      <c r="B1799" s="148"/>
      <c r="C1799" s="149">
        <v>9</v>
      </c>
      <c r="D1799" s="149">
        <v>8</v>
      </c>
      <c r="E1799" s="149">
        <v>0</v>
      </c>
      <c r="F1799" s="150">
        <v>101080.17</v>
      </c>
      <c r="G1799" s="150">
        <v>191261</v>
      </c>
      <c r="H1799" s="151">
        <v>0</v>
      </c>
    </row>
    <row r="1800" spans="1:8" ht="18" hidden="1" customHeight="1" outlineLevel="1">
      <c r="A1800" s="3" t="s">
        <v>270</v>
      </c>
      <c r="B1800" s="148"/>
      <c r="C1800" s="149">
        <v>0</v>
      </c>
      <c r="D1800" s="149">
        <v>0</v>
      </c>
      <c r="E1800" s="149">
        <v>0</v>
      </c>
      <c r="F1800" s="150">
        <v>0</v>
      </c>
      <c r="G1800" s="150">
        <v>0</v>
      </c>
      <c r="H1800" s="151">
        <v>0</v>
      </c>
    </row>
    <row r="1801" spans="1:8" ht="18" hidden="1" customHeight="1" outlineLevel="1">
      <c r="A1801" s="3" t="s">
        <v>208</v>
      </c>
      <c r="B1801" s="148"/>
      <c r="C1801" s="149">
        <v>4</v>
      </c>
      <c r="D1801" s="149">
        <v>4</v>
      </c>
      <c r="E1801" s="149">
        <v>0</v>
      </c>
      <c r="F1801" s="150">
        <v>241725.55</v>
      </c>
      <c r="G1801" s="150">
        <v>31200</v>
      </c>
      <c r="H1801" s="151">
        <v>0</v>
      </c>
    </row>
    <row r="1802" spans="1:8" ht="18" hidden="1" customHeight="1" outlineLevel="1">
      <c r="A1802" s="3" t="s">
        <v>209</v>
      </c>
      <c r="B1802" s="148"/>
      <c r="C1802" s="149">
        <v>4</v>
      </c>
      <c r="D1802" s="149">
        <v>1</v>
      </c>
      <c r="E1802" s="149">
        <v>2</v>
      </c>
      <c r="F1802" s="150">
        <v>13749</v>
      </c>
      <c r="G1802" s="150">
        <v>0</v>
      </c>
      <c r="H1802" s="151">
        <v>0</v>
      </c>
    </row>
    <row r="1803" spans="1:8" ht="18" hidden="1" customHeight="1" outlineLevel="1">
      <c r="A1803" s="3" t="s">
        <v>454</v>
      </c>
      <c r="B1803" s="148"/>
      <c r="C1803" s="149">
        <v>1</v>
      </c>
      <c r="D1803" s="149">
        <v>1</v>
      </c>
      <c r="E1803" s="149">
        <v>0</v>
      </c>
      <c r="F1803" s="150">
        <v>5000</v>
      </c>
      <c r="G1803" s="150">
        <v>3500</v>
      </c>
      <c r="H1803" s="151">
        <v>0</v>
      </c>
    </row>
    <row r="1804" spans="1:8" ht="18" hidden="1" customHeight="1" outlineLevel="1">
      <c r="A1804" s="3" t="s">
        <v>211</v>
      </c>
      <c r="B1804" s="148"/>
      <c r="C1804" s="149">
        <v>0</v>
      </c>
      <c r="D1804" s="149">
        <v>0</v>
      </c>
      <c r="E1804" s="149">
        <v>0</v>
      </c>
      <c r="F1804" s="150">
        <v>0</v>
      </c>
      <c r="G1804" s="150">
        <v>0</v>
      </c>
      <c r="H1804" s="151">
        <v>0</v>
      </c>
    </row>
    <row r="1805" spans="1:8" ht="18" hidden="1" customHeight="1" outlineLevel="1">
      <c r="A1805" s="3" t="s">
        <v>212</v>
      </c>
      <c r="B1805" s="148"/>
      <c r="C1805" s="149">
        <v>0</v>
      </c>
      <c r="D1805" s="149">
        <v>0</v>
      </c>
      <c r="E1805" s="149">
        <v>0</v>
      </c>
      <c r="F1805" s="150">
        <v>0</v>
      </c>
      <c r="G1805" s="150">
        <v>0</v>
      </c>
      <c r="H1805" s="151">
        <v>0</v>
      </c>
    </row>
    <row r="1806" spans="1:8" ht="18" hidden="1" customHeight="1" outlineLevel="1">
      <c r="A1806" s="3" t="s">
        <v>213</v>
      </c>
      <c r="B1806" s="148"/>
      <c r="C1806" s="149">
        <v>7</v>
      </c>
      <c r="D1806" s="149">
        <v>5</v>
      </c>
      <c r="E1806" s="149">
        <v>0</v>
      </c>
      <c r="F1806" s="150">
        <v>35310</v>
      </c>
      <c r="G1806" s="150">
        <v>27662</v>
      </c>
      <c r="H1806" s="151">
        <v>0</v>
      </c>
    </row>
    <row r="1807" spans="1:8" ht="18" hidden="1" customHeight="1" outlineLevel="1">
      <c r="A1807" s="3" t="s">
        <v>214</v>
      </c>
      <c r="B1807" s="148"/>
      <c r="C1807" s="149">
        <v>0</v>
      </c>
      <c r="D1807" s="149">
        <v>0</v>
      </c>
      <c r="E1807" s="149">
        <v>0</v>
      </c>
      <c r="F1807" s="150">
        <v>0</v>
      </c>
      <c r="G1807" s="150">
        <v>0</v>
      </c>
      <c r="H1807" s="151">
        <v>0</v>
      </c>
    </row>
    <row r="1808" spans="1:8" ht="18" hidden="1" customHeight="1" outlineLevel="1">
      <c r="A1808" s="3" t="s">
        <v>269</v>
      </c>
      <c r="B1808" s="148"/>
      <c r="C1808" s="149">
        <v>0</v>
      </c>
      <c r="D1808" s="149">
        <v>0</v>
      </c>
      <c r="E1808" s="149">
        <v>0</v>
      </c>
      <c r="F1808" s="150">
        <v>0</v>
      </c>
      <c r="G1808" s="150">
        <v>0</v>
      </c>
      <c r="H1808" s="151">
        <v>0</v>
      </c>
    </row>
    <row r="1809" spans="1:8" ht="18" hidden="1" customHeight="1" outlineLevel="1">
      <c r="A1809" s="3" t="s">
        <v>455</v>
      </c>
      <c r="B1809" s="148"/>
      <c r="C1809" s="149">
        <v>0</v>
      </c>
      <c r="D1809" s="149">
        <v>0</v>
      </c>
      <c r="E1809" s="149">
        <v>0</v>
      </c>
      <c r="F1809" s="150">
        <v>0</v>
      </c>
      <c r="G1809" s="150">
        <v>0</v>
      </c>
      <c r="H1809" s="151">
        <v>0</v>
      </c>
    </row>
    <row r="1810" spans="1:8" ht="18" hidden="1" customHeight="1" outlineLevel="1">
      <c r="A1810" s="3" t="s">
        <v>217</v>
      </c>
      <c r="B1810" s="148"/>
      <c r="C1810" s="149">
        <v>9</v>
      </c>
      <c r="D1810" s="149">
        <v>10</v>
      </c>
      <c r="E1810" s="149">
        <v>0</v>
      </c>
      <c r="F1810" s="150">
        <v>141455</v>
      </c>
      <c r="G1810" s="150">
        <v>59348</v>
      </c>
      <c r="H1810" s="151">
        <v>11983</v>
      </c>
    </row>
    <row r="1811" spans="1:8" ht="18" hidden="1" customHeight="1" outlineLevel="1">
      <c r="A1811" s="3" t="s">
        <v>218</v>
      </c>
      <c r="B1811" s="148"/>
      <c r="C1811" s="149">
        <v>2</v>
      </c>
      <c r="D1811" s="149">
        <v>3</v>
      </c>
      <c r="E1811" s="149">
        <v>3</v>
      </c>
      <c r="F1811" s="150">
        <v>17968</v>
      </c>
      <c r="G1811" s="150">
        <v>-3498.5</v>
      </c>
      <c r="H1811" s="151">
        <v>0</v>
      </c>
    </row>
    <row r="1812" spans="1:8" ht="18" hidden="1" customHeight="1" outlineLevel="1">
      <c r="A1812" s="3" t="s">
        <v>219</v>
      </c>
      <c r="B1812" s="148"/>
      <c r="C1812" s="149">
        <v>2</v>
      </c>
      <c r="D1812" s="149">
        <v>0</v>
      </c>
      <c r="E1812" s="149">
        <v>0</v>
      </c>
      <c r="F1812" s="150">
        <v>0</v>
      </c>
      <c r="G1812" s="150">
        <v>25306.57</v>
      </c>
      <c r="H1812" s="151">
        <v>0</v>
      </c>
    </row>
    <row r="1813" spans="1:8" ht="18" hidden="1" customHeight="1" outlineLevel="1">
      <c r="A1813" s="3" t="s">
        <v>220</v>
      </c>
      <c r="B1813" s="148"/>
      <c r="C1813" s="149">
        <v>0</v>
      </c>
      <c r="D1813" s="149">
        <v>0</v>
      </c>
      <c r="E1813" s="149">
        <v>0</v>
      </c>
      <c r="F1813" s="150">
        <v>0</v>
      </c>
      <c r="G1813" s="150">
        <v>0</v>
      </c>
      <c r="H1813" s="151">
        <v>0</v>
      </c>
    </row>
    <row r="1814" spans="1:8" ht="18" customHeight="1" collapsed="1">
      <c r="A1814" s="3"/>
      <c r="B1814" s="148" t="s">
        <v>421</v>
      </c>
      <c r="C1814" s="152">
        <f t="shared" ref="C1814:H1814" si="71">SUM(C1790:C1813)</f>
        <v>57</v>
      </c>
      <c r="D1814" s="152">
        <f t="shared" si="71"/>
        <v>53</v>
      </c>
      <c r="E1814" s="152">
        <f t="shared" si="71"/>
        <v>5</v>
      </c>
      <c r="F1814" s="153">
        <f t="shared" si="71"/>
        <v>640992.72</v>
      </c>
      <c r="G1814" s="153">
        <f t="shared" si="71"/>
        <v>372557.66</v>
      </c>
      <c r="H1814" s="154">
        <f t="shared" si="71"/>
        <v>11983</v>
      </c>
    </row>
    <row r="1815" spans="1:8" ht="18" hidden="1" customHeight="1" outlineLevel="1">
      <c r="A1815" s="3" t="s">
        <v>280</v>
      </c>
      <c r="B1815" s="148"/>
      <c r="C1815" s="149">
        <v>0</v>
      </c>
      <c r="D1815" s="149">
        <v>0</v>
      </c>
      <c r="E1815" s="149">
        <v>0</v>
      </c>
      <c r="F1815" s="150">
        <v>0</v>
      </c>
      <c r="G1815" s="150">
        <v>0</v>
      </c>
      <c r="H1815" s="151">
        <v>0</v>
      </c>
    </row>
    <row r="1816" spans="1:8" ht="18" hidden="1" customHeight="1" outlineLevel="1">
      <c r="A1816" s="3" t="s">
        <v>203</v>
      </c>
      <c r="B1816" s="148"/>
      <c r="C1816" s="149">
        <v>16</v>
      </c>
      <c r="D1816" s="149">
        <v>14</v>
      </c>
      <c r="E1816" s="149">
        <v>0</v>
      </c>
      <c r="F1816" s="150">
        <v>32995</v>
      </c>
      <c r="G1816" s="150">
        <v>23651</v>
      </c>
      <c r="H1816" s="151">
        <v>0</v>
      </c>
    </row>
    <row r="1817" spans="1:8" ht="18" hidden="1" customHeight="1" outlineLevel="1">
      <c r="A1817" s="3" t="s">
        <v>204</v>
      </c>
      <c r="B1817" s="148"/>
      <c r="C1817" s="149">
        <v>109</v>
      </c>
      <c r="D1817" s="149">
        <v>109</v>
      </c>
      <c r="E1817" s="149">
        <v>0</v>
      </c>
      <c r="F1817" s="150">
        <v>30000</v>
      </c>
      <c r="G1817" s="150">
        <v>127717.12999999999</v>
      </c>
      <c r="H1817" s="151">
        <v>0</v>
      </c>
    </row>
    <row r="1818" spans="1:8" ht="18" hidden="1" customHeight="1" outlineLevel="1">
      <c r="A1818" s="3" t="s">
        <v>267</v>
      </c>
      <c r="B1818" s="148"/>
      <c r="C1818" s="149">
        <v>0</v>
      </c>
      <c r="D1818" s="149">
        <v>0</v>
      </c>
      <c r="E1818" s="149">
        <v>0</v>
      </c>
      <c r="F1818" s="150">
        <v>0</v>
      </c>
      <c r="G1818" s="150">
        <v>0</v>
      </c>
      <c r="H1818" s="151">
        <v>0</v>
      </c>
    </row>
    <row r="1819" spans="1:8" ht="18" hidden="1" customHeight="1" outlineLevel="1">
      <c r="A1819" s="3" t="s">
        <v>274</v>
      </c>
      <c r="B1819" s="148"/>
      <c r="C1819" s="149">
        <v>0</v>
      </c>
      <c r="D1819" s="149">
        <v>0</v>
      </c>
      <c r="E1819" s="149">
        <v>0</v>
      </c>
      <c r="F1819" s="150">
        <v>0</v>
      </c>
      <c r="G1819" s="150">
        <v>0</v>
      </c>
      <c r="H1819" s="151">
        <v>0</v>
      </c>
    </row>
    <row r="1820" spans="1:8" ht="18" hidden="1" customHeight="1" outlineLevel="1">
      <c r="A1820" s="3" t="s">
        <v>275</v>
      </c>
      <c r="B1820" s="148"/>
      <c r="C1820" s="149">
        <v>0</v>
      </c>
      <c r="D1820" s="149">
        <v>0</v>
      </c>
      <c r="E1820" s="149">
        <v>0</v>
      </c>
      <c r="F1820" s="150">
        <v>0</v>
      </c>
      <c r="G1820" s="150">
        <v>0</v>
      </c>
      <c r="H1820" s="151">
        <v>0</v>
      </c>
    </row>
    <row r="1821" spans="1:8" ht="18" hidden="1" customHeight="1" outlineLevel="1">
      <c r="A1821" s="3" t="s">
        <v>205</v>
      </c>
      <c r="B1821" s="148"/>
      <c r="C1821" s="149">
        <v>21</v>
      </c>
      <c r="D1821" s="149">
        <v>17</v>
      </c>
      <c r="E1821" s="149">
        <v>0</v>
      </c>
      <c r="F1821" s="150">
        <v>112562.76</v>
      </c>
      <c r="G1821" s="150">
        <v>45573.65</v>
      </c>
      <c r="H1821" s="151">
        <v>0</v>
      </c>
    </row>
    <row r="1822" spans="1:8" ht="18" hidden="1" customHeight="1" outlineLevel="1">
      <c r="A1822" s="3" t="s">
        <v>206</v>
      </c>
      <c r="B1822" s="148"/>
      <c r="C1822" s="149">
        <v>7</v>
      </c>
      <c r="D1822" s="149">
        <v>9</v>
      </c>
      <c r="E1822" s="149">
        <v>0</v>
      </c>
      <c r="F1822" s="150">
        <v>-3892.2200000000003</v>
      </c>
      <c r="G1822" s="150">
        <v>-27400.25</v>
      </c>
      <c r="H1822" s="151">
        <v>0</v>
      </c>
    </row>
    <row r="1823" spans="1:8" ht="18" hidden="1" customHeight="1" outlineLevel="1">
      <c r="A1823" s="3" t="s">
        <v>268</v>
      </c>
      <c r="B1823" s="148"/>
      <c r="C1823" s="149">
        <v>0</v>
      </c>
      <c r="D1823" s="149">
        <v>0</v>
      </c>
      <c r="E1823" s="149">
        <v>0</v>
      </c>
      <c r="F1823" s="150">
        <v>0</v>
      </c>
      <c r="G1823" s="150">
        <v>0</v>
      </c>
      <c r="H1823" s="151">
        <v>0</v>
      </c>
    </row>
    <row r="1824" spans="1:8" ht="18" hidden="1" customHeight="1" outlineLevel="1">
      <c r="A1824" s="3" t="s">
        <v>207</v>
      </c>
      <c r="B1824" s="148"/>
      <c r="C1824" s="149">
        <v>43</v>
      </c>
      <c r="D1824" s="149">
        <v>51</v>
      </c>
      <c r="E1824" s="149">
        <v>0</v>
      </c>
      <c r="F1824" s="150">
        <v>104002.61</v>
      </c>
      <c r="G1824" s="150">
        <v>125554.99</v>
      </c>
      <c r="H1824" s="151">
        <v>0</v>
      </c>
    </row>
    <row r="1825" spans="1:8" ht="18" hidden="1" customHeight="1" outlineLevel="1">
      <c r="A1825" s="3" t="s">
        <v>270</v>
      </c>
      <c r="B1825" s="148"/>
      <c r="C1825" s="149">
        <v>0</v>
      </c>
      <c r="D1825" s="149">
        <v>0</v>
      </c>
      <c r="E1825" s="149">
        <v>0</v>
      </c>
      <c r="F1825" s="150">
        <v>0</v>
      </c>
      <c r="G1825" s="150">
        <v>0</v>
      </c>
      <c r="H1825" s="151">
        <v>0</v>
      </c>
    </row>
    <row r="1826" spans="1:8" ht="18" hidden="1" customHeight="1" outlineLevel="1">
      <c r="A1826" s="3" t="s">
        <v>208</v>
      </c>
      <c r="B1826" s="148"/>
      <c r="C1826" s="149">
        <v>3</v>
      </c>
      <c r="D1826" s="149">
        <v>1</v>
      </c>
      <c r="E1826" s="149">
        <v>0</v>
      </c>
      <c r="F1826" s="150">
        <v>14306.32</v>
      </c>
      <c r="G1826" s="150">
        <v>22925.67</v>
      </c>
      <c r="H1826" s="151">
        <v>0</v>
      </c>
    </row>
    <row r="1827" spans="1:8" ht="18" hidden="1" customHeight="1" outlineLevel="1">
      <c r="A1827" s="3" t="s">
        <v>209</v>
      </c>
      <c r="B1827" s="148"/>
      <c r="C1827" s="149">
        <v>9</v>
      </c>
      <c r="D1827" s="149">
        <v>0</v>
      </c>
      <c r="E1827" s="149">
        <v>0</v>
      </c>
      <c r="F1827" s="150">
        <v>0</v>
      </c>
      <c r="G1827" s="150">
        <v>116</v>
      </c>
      <c r="H1827" s="151">
        <v>0</v>
      </c>
    </row>
    <row r="1828" spans="1:8" ht="18" hidden="1" customHeight="1" outlineLevel="1">
      <c r="A1828" s="3" t="s">
        <v>454</v>
      </c>
      <c r="B1828" s="148"/>
      <c r="C1828" s="149">
        <v>2</v>
      </c>
      <c r="D1828" s="149">
        <v>1</v>
      </c>
      <c r="E1828" s="149">
        <v>1</v>
      </c>
      <c r="F1828" s="150">
        <v>0</v>
      </c>
      <c r="G1828" s="150">
        <v>5000</v>
      </c>
      <c r="H1828" s="151">
        <v>0</v>
      </c>
    </row>
    <row r="1829" spans="1:8" ht="18" hidden="1" customHeight="1" outlineLevel="1">
      <c r="A1829" s="3" t="s">
        <v>211</v>
      </c>
      <c r="B1829" s="148"/>
      <c r="C1829" s="149">
        <v>2</v>
      </c>
      <c r="D1829" s="149">
        <v>1</v>
      </c>
      <c r="E1829" s="149">
        <v>0</v>
      </c>
      <c r="F1829" s="150">
        <v>0</v>
      </c>
      <c r="G1829" s="150">
        <v>150</v>
      </c>
      <c r="H1829" s="151">
        <v>0</v>
      </c>
    </row>
    <row r="1830" spans="1:8" ht="18" hidden="1" customHeight="1" outlineLevel="1">
      <c r="A1830" s="3" t="s">
        <v>212</v>
      </c>
      <c r="B1830" s="148"/>
      <c r="C1830" s="149">
        <v>1</v>
      </c>
      <c r="D1830" s="149">
        <v>1</v>
      </c>
      <c r="E1830" s="149">
        <v>0</v>
      </c>
      <c r="F1830" s="150">
        <v>0</v>
      </c>
      <c r="G1830" s="150">
        <v>300</v>
      </c>
      <c r="H1830" s="151">
        <v>0</v>
      </c>
    </row>
    <row r="1831" spans="1:8" ht="18" hidden="1" customHeight="1" outlineLevel="1">
      <c r="A1831" s="3" t="s">
        <v>213</v>
      </c>
      <c r="B1831" s="148"/>
      <c r="C1831" s="149">
        <v>36</v>
      </c>
      <c r="D1831" s="149">
        <v>5</v>
      </c>
      <c r="E1831" s="149">
        <v>0</v>
      </c>
      <c r="F1831" s="150">
        <v>6500</v>
      </c>
      <c r="G1831" s="150">
        <v>22008</v>
      </c>
      <c r="H1831" s="151">
        <v>0</v>
      </c>
    </row>
    <row r="1832" spans="1:8" ht="18" hidden="1" customHeight="1" outlineLevel="1">
      <c r="A1832" s="3" t="s">
        <v>214</v>
      </c>
      <c r="B1832" s="148"/>
      <c r="C1832" s="149">
        <v>1</v>
      </c>
      <c r="D1832" s="149">
        <v>0</v>
      </c>
      <c r="E1832" s="149">
        <v>0</v>
      </c>
      <c r="F1832" s="150">
        <v>0</v>
      </c>
      <c r="G1832" s="150">
        <v>0</v>
      </c>
      <c r="H1832" s="151">
        <v>0</v>
      </c>
    </row>
    <row r="1833" spans="1:8" ht="18" hidden="1" customHeight="1" outlineLevel="1">
      <c r="A1833" s="3" t="s">
        <v>269</v>
      </c>
      <c r="B1833" s="148"/>
      <c r="C1833" s="149">
        <v>0</v>
      </c>
      <c r="D1833" s="149">
        <v>0</v>
      </c>
      <c r="E1833" s="149">
        <v>0</v>
      </c>
      <c r="F1833" s="150">
        <v>0</v>
      </c>
      <c r="G1833" s="150">
        <v>0</v>
      </c>
      <c r="H1833" s="151">
        <v>0</v>
      </c>
    </row>
    <row r="1834" spans="1:8" ht="18" hidden="1" customHeight="1" outlineLevel="1">
      <c r="A1834" s="3" t="s">
        <v>455</v>
      </c>
      <c r="B1834" s="148"/>
      <c r="C1834" s="149">
        <v>0</v>
      </c>
      <c r="D1834" s="149">
        <v>0</v>
      </c>
      <c r="E1834" s="149">
        <v>0</v>
      </c>
      <c r="F1834" s="150">
        <v>0</v>
      </c>
      <c r="G1834" s="150">
        <v>0</v>
      </c>
      <c r="H1834" s="151">
        <v>0</v>
      </c>
    </row>
    <row r="1835" spans="1:8" ht="18" hidden="1" customHeight="1" outlineLevel="1">
      <c r="A1835" s="3" t="s">
        <v>217</v>
      </c>
      <c r="B1835" s="148"/>
      <c r="C1835" s="149">
        <v>4</v>
      </c>
      <c r="D1835" s="149">
        <v>5</v>
      </c>
      <c r="E1835" s="149">
        <v>0</v>
      </c>
      <c r="F1835" s="150">
        <v>22631</v>
      </c>
      <c r="G1835" s="150">
        <v>52396</v>
      </c>
      <c r="H1835" s="151">
        <v>40565</v>
      </c>
    </row>
    <row r="1836" spans="1:8" ht="18" hidden="1" customHeight="1" outlineLevel="1">
      <c r="A1836" s="3" t="s">
        <v>218</v>
      </c>
      <c r="B1836" s="148"/>
      <c r="C1836" s="149">
        <v>90</v>
      </c>
      <c r="D1836" s="149">
        <v>14</v>
      </c>
      <c r="E1836" s="149">
        <v>5</v>
      </c>
      <c r="F1836" s="150">
        <v>5000</v>
      </c>
      <c r="G1836" s="150">
        <v>41666</v>
      </c>
      <c r="H1836" s="151">
        <v>0</v>
      </c>
    </row>
    <row r="1837" spans="1:8" ht="18" hidden="1" customHeight="1" outlineLevel="1">
      <c r="A1837" s="3" t="s">
        <v>219</v>
      </c>
      <c r="B1837" s="148"/>
      <c r="C1837" s="149">
        <v>15</v>
      </c>
      <c r="D1837" s="149">
        <v>0</v>
      </c>
      <c r="E1837" s="149">
        <v>0</v>
      </c>
      <c r="F1837" s="150">
        <v>-4</v>
      </c>
      <c r="G1837" s="150">
        <v>17243.21</v>
      </c>
      <c r="H1837" s="151">
        <v>4</v>
      </c>
    </row>
    <row r="1838" spans="1:8" ht="18" hidden="1" customHeight="1" outlineLevel="1">
      <c r="A1838" s="3" t="s">
        <v>220</v>
      </c>
      <c r="B1838" s="148"/>
      <c r="C1838" s="149">
        <v>2</v>
      </c>
      <c r="D1838" s="149">
        <v>2</v>
      </c>
      <c r="E1838" s="149">
        <v>0</v>
      </c>
      <c r="F1838" s="150">
        <v>2881</v>
      </c>
      <c r="G1838" s="150">
        <v>12712</v>
      </c>
      <c r="H1838" s="151">
        <v>0</v>
      </c>
    </row>
    <row r="1839" spans="1:8" ht="18" customHeight="1" collapsed="1">
      <c r="A1839" s="3"/>
      <c r="B1839" s="148" t="s">
        <v>422</v>
      </c>
      <c r="C1839" s="152">
        <f t="shared" ref="C1839:H1839" si="72">SUM(C1815:C1838)</f>
        <v>361</v>
      </c>
      <c r="D1839" s="152">
        <f t="shared" si="72"/>
        <v>230</v>
      </c>
      <c r="E1839" s="152">
        <f t="shared" si="72"/>
        <v>6</v>
      </c>
      <c r="F1839" s="153">
        <f t="shared" si="72"/>
        <v>326982.47000000003</v>
      </c>
      <c r="G1839" s="153">
        <f t="shared" si="72"/>
        <v>469613.4</v>
      </c>
      <c r="H1839" s="154">
        <f t="shared" si="72"/>
        <v>40569</v>
      </c>
    </row>
    <row r="1840" spans="1:8" ht="18" customHeight="1">
      <c r="B1840" s="168" t="s">
        <v>423</v>
      </c>
      <c r="C1840" s="169"/>
      <c r="D1840" s="169"/>
      <c r="E1840" s="169"/>
      <c r="F1840" s="166"/>
      <c r="G1840" s="166"/>
      <c r="H1840" s="167"/>
    </row>
    <row r="1841" spans="1:8" ht="18" hidden="1" customHeight="1" outlineLevel="1">
      <c r="A1841" s="3" t="s">
        <v>280</v>
      </c>
      <c r="B1841" s="148"/>
      <c r="C1841" s="149">
        <v>0</v>
      </c>
      <c r="D1841" s="149">
        <v>0</v>
      </c>
      <c r="E1841" s="149">
        <v>0</v>
      </c>
      <c r="F1841" s="150">
        <v>0</v>
      </c>
      <c r="G1841" s="150">
        <v>0</v>
      </c>
      <c r="H1841" s="151">
        <v>0</v>
      </c>
    </row>
    <row r="1842" spans="1:8" ht="18" hidden="1" customHeight="1" outlineLevel="1">
      <c r="A1842" s="3" t="s">
        <v>203</v>
      </c>
      <c r="B1842" s="148"/>
      <c r="C1842" s="149">
        <v>0</v>
      </c>
      <c r="D1842" s="149">
        <v>0</v>
      </c>
      <c r="E1842" s="149">
        <v>0</v>
      </c>
      <c r="F1842" s="150">
        <v>0</v>
      </c>
      <c r="G1842" s="150">
        <v>0</v>
      </c>
      <c r="H1842" s="151">
        <v>0</v>
      </c>
    </row>
    <row r="1843" spans="1:8" ht="18" hidden="1" customHeight="1" outlineLevel="1">
      <c r="A1843" s="3" t="s">
        <v>204</v>
      </c>
      <c r="B1843" s="148"/>
      <c r="C1843" s="149">
        <v>0</v>
      </c>
      <c r="D1843" s="149">
        <v>0</v>
      </c>
      <c r="E1843" s="149">
        <v>0</v>
      </c>
      <c r="F1843" s="150">
        <v>0</v>
      </c>
      <c r="G1843" s="150">
        <v>0</v>
      </c>
      <c r="H1843" s="151">
        <v>0</v>
      </c>
    </row>
    <row r="1844" spans="1:8" ht="18" hidden="1" customHeight="1" outlineLevel="1">
      <c r="A1844" s="3" t="s">
        <v>267</v>
      </c>
      <c r="B1844" s="148"/>
      <c r="C1844" s="149">
        <v>0</v>
      </c>
      <c r="D1844" s="149">
        <v>0</v>
      </c>
      <c r="E1844" s="149">
        <v>0</v>
      </c>
      <c r="F1844" s="150">
        <v>0</v>
      </c>
      <c r="G1844" s="150">
        <v>0</v>
      </c>
      <c r="H1844" s="151">
        <v>0</v>
      </c>
    </row>
    <row r="1845" spans="1:8" ht="18" hidden="1" customHeight="1" outlineLevel="1">
      <c r="A1845" s="3" t="s">
        <v>274</v>
      </c>
      <c r="B1845" s="148"/>
      <c r="C1845" s="149">
        <v>0</v>
      </c>
      <c r="D1845" s="149">
        <v>0</v>
      </c>
      <c r="E1845" s="149">
        <v>0</v>
      </c>
      <c r="F1845" s="150">
        <v>0</v>
      </c>
      <c r="G1845" s="150">
        <v>0</v>
      </c>
      <c r="H1845" s="151">
        <v>0</v>
      </c>
    </row>
    <row r="1846" spans="1:8" ht="18" hidden="1" customHeight="1" outlineLevel="1">
      <c r="A1846" s="3" t="s">
        <v>275</v>
      </c>
      <c r="B1846" s="148"/>
      <c r="C1846" s="149">
        <v>0</v>
      </c>
      <c r="D1846" s="149">
        <v>0</v>
      </c>
      <c r="E1846" s="149">
        <v>0</v>
      </c>
      <c r="F1846" s="150">
        <v>0</v>
      </c>
      <c r="G1846" s="150">
        <v>0</v>
      </c>
      <c r="H1846" s="151">
        <v>0</v>
      </c>
    </row>
    <row r="1847" spans="1:8" ht="18" hidden="1" customHeight="1" outlineLevel="1">
      <c r="A1847" s="3" t="s">
        <v>205</v>
      </c>
      <c r="B1847" s="148"/>
      <c r="C1847" s="149">
        <v>0</v>
      </c>
      <c r="D1847" s="149">
        <v>1</v>
      </c>
      <c r="E1847" s="149">
        <v>0</v>
      </c>
      <c r="F1847" s="150">
        <v>0</v>
      </c>
      <c r="G1847" s="150">
        <v>181.76</v>
      </c>
      <c r="H1847" s="151">
        <v>0</v>
      </c>
    </row>
    <row r="1848" spans="1:8" ht="18" hidden="1" customHeight="1" outlineLevel="1">
      <c r="A1848" s="3" t="s">
        <v>206</v>
      </c>
      <c r="B1848" s="148"/>
      <c r="C1848" s="149">
        <v>0</v>
      </c>
      <c r="D1848" s="149">
        <v>0</v>
      </c>
      <c r="E1848" s="149">
        <v>0</v>
      </c>
      <c r="F1848" s="150">
        <v>0</v>
      </c>
      <c r="G1848" s="150">
        <v>0</v>
      </c>
      <c r="H1848" s="151">
        <v>0</v>
      </c>
    </row>
    <row r="1849" spans="1:8" ht="18" hidden="1" customHeight="1" outlineLevel="1">
      <c r="A1849" s="3" t="s">
        <v>268</v>
      </c>
      <c r="B1849" s="148"/>
      <c r="C1849" s="149">
        <v>0</v>
      </c>
      <c r="D1849" s="149">
        <v>0</v>
      </c>
      <c r="E1849" s="149">
        <v>0</v>
      </c>
      <c r="F1849" s="150">
        <v>0</v>
      </c>
      <c r="G1849" s="150">
        <v>0</v>
      </c>
      <c r="H1849" s="151">
        <v>0</v>
      </c>
    </row>
    <row r="1850" spans="1:8" ht="18" hidden="1" customHeight="1" outlineLevel="1">
      <c r="A1850" s="3" t="s">
        <v>207</v>
      </c>
      <c r="B1850" s="148"/>
      <c r="C1850" s="149">
        <v>1</v>
      </c>
      <c r="D1850" s="149">
        <v>1</v>
      </c>
      <c r="E1850" s="149">
        <v>0</v>
      </c>
      <c r="F1850" s="150">
        <v>0</v>
      </c>
      <c r="G1850" s="150">
        <v>11411</v>
      </c>
      <c r="H1850" s="151">
        <v>0</v>
      </c>
    </row>
    <row r="1851" spans="1:8" ht="18" hidden="1" customHeight="1" outlineLevel="1">
      <c r="A1851" s="3" t="s">
        <v>270</v>
      </c>
      <c r="B1851" s="148"/>
      <c r="C1851" s="149">
        <v>0</v>
      </c>
      <c r="D1851" s="149">
        <v>0</v>
      </c>
      <c r="E1851" s="149">
        <v>0</v>
      </c>
      <c r="F1851" s="150">
        <v>0</v>
      </c>
      <c r="G1851" s="150">
        <v>0</v>
      </c>
      <c r="H1851" s="151">
        <v>0</v>
      </c>
    </row>
    <row r="1852" spans="1:8" ht="18" hidden="1" customHeight="1" outlineLevel="1">
      <c r="A1852" s="3" t="s">
        <v>208</v>
      </c>
      <c r="B1852" s="148"/>
      <c r="C1852" s="149">
        <v>2</v>
      </c>
      <c r="D1852" s="149">
        <v>2</v>
      </c>
      <c r="E1852" s="149">
        <v>0</v>
      </c>
      <c r="F1852" s="150">
        <v>140000</v>
      </c>
      <c r="G1852" s="150">
        <v>29035.25</v>
      </c>
      <c r="H1852" s="151">
        <v>0</v>
      </c>
    </row>
    <row r="1853" spans="1:8" ht="18" hidden="1" customHeight="1" outlineLevel="1">
      <c r="A1853" s="3" t="s">
        <v>209</v>
      </c>
      <c r="B1853" s="148"/>
      <c r="C1853" s="149">
        <v>1</v>
      </c>
      <c r="D1853" s="149">
        <v>0</v>
      </c>
      <c r="E1853" s="149">
        <v>0</v>
      </c>
      <c r="F1853" s="150">
        <v>0</v>
      </c>
      <c r="G1853" s="150">
        <v>0</v>
      </c>
      <c r="H1853" s="151">
        <v>0</v>
      </c>
    </row>
    <row r="1854" spans="1:8" ht="18" hidden="1" customHeight="1" outlineLevel="1">
      <c r="A1854" s="3" t="s">
        <v>454</v>
      </c>
      <c r="B1854" s="148"/>
      <c r="C1854" s="149">
        <v>0</v>
      </c>
      <c r="D1854" s="149">
        <v>0</v>
      </c>
      <c r="E1854" s="149">
        <v>0</v>
      </c>
      <c r="F1854" s="150">
        <v>0</v>
      </c>
      <c r="G1854" s="150">
        <v>0</v>
      </c>
      <c r="H1854" s="151">
        <v>0</v>
      </c>
    </row>
    <row r="1855" spans="1:8" ht="18" hidden="1" customHeight="1" outlineLevel="1">
      <c r="A1855" s="3" t="s">
        <v>211</v>
      </c>
      <c r="B1855" s="148"/>
      <c r="C1855" s="149">
        <v>0</v>
      </c>
      <c r="D1855" s="149">
        <v>0</v>
      </c>
      <c r="E1855" s="149">
        <v>0</v>
      </c>
      <c r="F1855" s="150">
        <v>0</v>
      </c>
      <c r="G1855" s="150">
        <v>0</v>
      </c>
      <c r="H1855" s="151">
        <v>0</v>
      </c>
    </row>
    <row r="1856" spans="1:8" ht="18" hidden="1" customHeight="1" outlineLevel="1">
      <c r="A1856" s="3" t="s">
        <v>212</v>
      </c>
      <c r="B1856" s="148"/>
      <c r="C1856" s="149">
        <v>0</v>
      </c>
      <c r="D1856" s="149">
        <v>0</v>
      </c>
      <c r="E1856" s="149">
        <v>0</v>
      </c>
      <c r="F1856" s="150">
        <v>0</v>
      </c>
      <c r="G1856" s="150">
        <v>0</v>
      </c>
      <c r="H1856" s="151">
        <v>0</v>
      </c>
    </row>
    <row r="1857" spans="1:8" ht="18" hidden="1" customHeight="1" outlineLevel="1">
      <c r="A1857" s="3" t="s">
        <v>213</v>
      </c>
      <c r="B1857" s="148"/>
      <c r="C1857" s="149">
        <v>0</v>
      </c>
      <c r="D1857" s="149">
        <v>0</v>
      </c>
      <c r="E1857" s="149">
        <v>0</v>
      </c>
      <c r="F1857" s="150">
        <v>0</v>
      </c>
      <c r="G1857" s="150">
        <v>0</v>
      </c>
      <c r="H1857" s="151">
        <v>0</v>
      </c>
    </row>
    <row r="1858" spans="1:8" ht="18" hidden="1" customHeight="1" outlineLevel="1">
      <c r="A1858" s="3" t="s">
        <v>214</v>
      </c>
      <c r="B1858" s="148"/>
      <c r="C1858" s="149">
        <v>0</v>
      </c>
      <c r="D1858" s="149">
        <v>0</v>
      </c>
      <c r="E1858" s="149">
        <v>0</v>
      </c>
      <c r="F1858" s="150">
        <v>0</v>
      </c>
      <c r="G1858" s="150">
        <v>0</v>
      </c>
      <c r="H1858" s="151">
        <v>0</v>
      </c>
    </row>
    <row r="1859" spans="1:8" ht="18" hidden="1" customHeight="1" outlineLevel="1">
      <c r="A1859" s="3" t="s">
        <v>269</v>
      </c>
      <c r="B1859" s="148"/>
      <c r="C1859" s="149">
        <v>0</v>
      </c>
      <c r="D1859" s="149">
        <v>0</v>
      </c>
      <c r="E1859" s="149">
        <v>0</v>
      </c>
      <c r="F1859" s="150">
        <v>0</v>
      </c>
      <c r="G1859" s="150">
        <v>0</v>
      </c>
      <c r="H1859" s="151">
        <v>0</v>
      </c>
    </row>
    <row r="1860" spans="1:8" ht="18" hidden="1" customHeight="1" outlineLevel="1">
      <c r="A1860" s="3" t="s">
        <v>455</v>
      </c>
      <c r="B1860" s="148"/>
      <c r="C1860" s="149">
        <v>0</v>
      </c>
      <c r="D1860" s="149">
        <v>0</v>
      </c>
      <c r="E1860" s="149">
        <v>0</v>
      </c>
      <c r="F1860" s="150">
        <v>0</v>
      </c>
      <c r="G1860" s="150">
        <v>0</v>
      </c>
      <c r="H1860" s="151">
        <v>0</v>
      </c>
    </row>
    <row r="1861" spans="1:8" ht="18" hidden="1" customHeight="1" outlineLevel="1">
      <c r="A1861" s="3" t="s">
        <v>217</v>
      </c>
      <c r="B1861" s="148"/>
      <c r="C1861" s="149">
        <v>0</v>
      </c>
      <c r="D1861" s="149">
        <v>0</v>
      </c>
      <c r="E1861" s="149">
        <v>0</v>
      </c>
      <c r="F1861" s="150">
        <v>0</v>
      </c>
      <c r="G1861" s="150">
        <v>0</v>
      </c>
      <c r="H1861" s="151">
        <v>0</v>
      </c>
    </row>
    <row r="1862" spans="1:8" ht="18" hidden="1" customHeight="1" outlineLevel="1">
      <c r="A1862" s="3" t="s">
        <v>218</v>
      </c>
      <c r="B1862" s="148"/>
      <c r="C1862" s="149">
        <v>0</v>
      </c>
      <c r="D1862" s="149">
        <v>0</v>
      </c>
      <c r="E1862" s="149">
        <v>0</v>
      </c>
      <c r="F1862" s="150">
        <v>0</v>
      </c>
      <c r="G1862" s="150">
        <v>0</v>
      </c>
      <c r="H1862" s="151">
        <v>0</v>
      </c>
    </row>
    <row r="1863" spans="1:8" ht="18" hidden="1" customHeight="1" outlineLevel="1">
      <c r="A1863" s="3" t="s">
        <v>219</v>
      </c>
      <c r="B1863" s="148"/>
      <c r="C1863" s="149">
        <v>0</v>
      </c>
      <c r="D1863" s="149">
        <v>0</v>
      </c>
      <c r="E1863" s="149">
        <v>0</v>
      </c>
      <c r="F1863" s="150">
        <v>0</v>
      </c>
      <c r="G1863" s="150">
        <v>0</v>
      </c>
      <c r="H1863" s="151">
        <v>0</v>
      </c>
    </row>
    <row r="1864" spans="1:8" ht="18" hidden="1" customHeight="1" outlineLevel="1">
      <c r="A1864" s="3" t="s">
        <v>220</v>
      </c>
      <c r="B1864" s="148"/>
      <c r="C1864" s="149">
        <v>0</v>
      </c>
      <c r="D1864" s="149">
        <v>0</v>
      </c>
      <c r="E1864" s="149">
        <v>0</v>
      </c>
      <c r="F1864" s="150">
        <v>0</v>
      </c>
      <c r="G1864" s="150">
        <v>0</v>
      </c>
      <c r="H1864" s="151">
        <v>0</v>
      </c>
    </row>
    <row r="1865" spans="1:8" collapsed="1">
      <c r="A1865" s="3"/>
      <c r="B1865" s="148" t="s">
        <v>424</v>
      </c>
      <c r="C1865" s="152">
        <f t="shared" ref="C1865:H1865" si="73">SUM(C1841:C1864)</f>
        <v>4</v>
      </c>
      <c r="D1865" s="152">
        <f t="shared" si="73"/>
        <v>4</v>
      </c>
      <c r="E1865" s="152">
        <f t="shared" si="73"/>
        <v>0</v>
      </c>
      <c r="F1865" s="153">
        <f t="shared" si="73"/>
        <v>140000</v>
      </c>
      <c r="G1865" s="153">
        <f t="shared" si="73"/>
        <v>40628.01</v>
      </c>
      <c r="H1865" s="154">
        <f t="shared" si="73"/>
        <v>0</v>
      </c>
    </row>
    <row r="1866" spans="1:8" ht="18" hidden="1" customHeight="1" outlineLevel="1">
      <c r="A1866" s="3" t="s">
        <v>280</v>
      </c>
      <c r="B1866" s="148"/>
      <c r="C1866" s="149">
        <v>0</v>
      </c>
      <c r="D1866" s="149">
        <v>0</v>
      </c>
      <c r="E1866" s="149">
        <v>0</v>
      </c>
      <c r="F1866" s="150">
        <v>0</v>
      </c>
      <c r="G1866" s="150">
        <v>0</v>
      </c>
      <c r="H1866" s="151">
        <v>0</v>
      </c>
    </row>
    <row r="1867" spans="1:8" ht="18" hidden="1" customHeight="1" outlineLevel="1">
      <c r="A1867" s="3" t="s">
        <v>203</v>
      </c>
      <c r="B1867" s="148"/>
      <c r="C1867" s="149">
        <v>1</v>
      </c>
      <c r="D1867" s="149">
        <v>0</v>
      </c>
      <c r="E1867" s="149">
        <v>0</v>
      </c>
      <c r="F1867" s="150">
        <v>0</v>
      </c>
      <c r="G1867" s="150">
        <v>0</v>
      </c>
      <c r="H1867" s="151">
        <v>0</v>
      </c>
    </row>
    <row r="1868" spans="1:8" ht="18" hidden="1" customHeight="1" outlineLevel="1">
      <c r="A1868" s="3" t="s">
        <v>204</v>
      </c>
      <c r="B1868" s="148"/>
      <c r="C1868" s="149">
        <v>17</v>
      </c>
      <c r="D1868" s="149">
        <v>17</v>
      </c>
      <c r="E1868" s="149">
        <v>0</v>
      </c>
      <c r="F1868" s="150">
        <v>0</v>
      </c>
      <c r="G1868" s="150">
        <v>24556.22</v>
      </c>
      <c r="H1868" s="151">
        <v>0</v>
      </c>
    </row>
    <row r="1869" spans="1:8" ht="18" hidden="1" customHeight="1" outlineLevel="1">
      <c r="A1869" s="3" t="s">
        <v>267</v>
      </c>
      <c r="B1869" s="148"/>
      <c r="C1869" s="149">
        <v>0</v>
      </c>
      <c r="D1869" s="149">
        <v>0</v>
      </c>
      <c r="E1869" s="149">
        <v>0</v>
      </c>
      <c r="F1869" s="150">
        <v>0</v>
      </c>
      <c r="G1869" s="150">
        <v>0</v>
      </c>
      <c r="H1869" s="151">
        <v>0</v>
      </c>
    </row>
    <row r="1870" spans="1:8" ht="18" hidden="1" customHeight="1" outlineLevel="1">
      <c r="A1870" s="3" t="s">
        <v>274</v>
      </c>
      <c r="B1870" s="148"/>
      <c r="C1870" s="149">
        <v>0</v>
      </c>
      <c r="D1870" s="149">
        <v>0</v>
      </c>
      <c r="E1870" s="149">
        <v>0</v>
      </c>
      <c r="F1870" s="150">
        <v>0</v>
      </c>
      <c r="G1870" s="150">
        <v>0</v>
      </c>
      <c r="H1870" s="151">
        <v>0</v>
      </c>
    </row>
    <row r="1871" spans="1:8" ht="18" hidden="1" customHeight="1" outlineLevel="1">
      <c r="A1871" s="3" t="s">
        <v>275</v>
      </c>
      <c r="B1871" s="148"/>
      <c r="C1871" s="149">
        <v>0</v>
      </c>
      <c r="D1871" s="149">
        <v>0</v>
      </c>
      <c r="E1871" s="149">
        <v>0</v>
      </c>
      <c r="F1871" s="150">
        <v>0</v>
      </c>
      <c r="G1871" s="150">
        <v>0</v>
      </c>
      <c r="H1871" s="151">
        <v>0</v>
      </c>
    </row>
    <row r="1872" spans="1:8" ht="18" hidden="1" customHeight="1" outlineLevel="1">
      <c r="A1872" s="3" t="s">
        <v>205</v>
      </c>
      <c r="B1872" s="148"/>
      <c r="C1872" s="149">
        <v>5</v>
      </c>
      <c r="D1872" s="149">
        <v>2</v>
      </c>
      <c r="E1872" s="149">
        <v>0</v>
      </c>
      <c r="F1872" s="150">
        <v>-2323.5</v>
      </c>
      <c r="G1872" s="150">
        <v>347.5</v>
      </c>
      <c r="H1872" s="151">
        <v>0</v>
      </c>
    </row>
    <row r="1873" spans="1:8" ht="18" hidden="1" customHeight="1" outlineLevel="1">
      <c r="A1873" s="3" t="s">
        <v>206</v>
      </c>
      <c r="B1873" s="148"/>
      <c r="C1873" s="149">
        <v>0</v>
      </c>
      <c r="D1873" s="149">
        <v>0</v>
      </c>
      <c r="E1873" s="149">
        <v>0</v>
      </c>
      <c r="F1873" s="150">
        <v>-349</v>
      </c>
      <c r="G1873" s="150">
        <v>-2500</v>
      </c>
      <c r="H1873" s="151">
        <v>0</v>
      </c>
    </row>
    <row r="1874" spans="1:8" ht="18" hidden="1" customHeight="1" outlineLevel="1">
      <c r="A1874" s="3" t="s">
        <v>268</v>
      </c>
      <c r="B1874" s="148"/>
      <c r="C1874" s="149">
        <v>1</v>
      </c>
      <c r="D1874" s="149">
        <v>1</v>
      </c>
      <c r="E1874" s="149">
        <v>0</v>
      </c>
      <c r="F1874" s="150">
        <v>0</v>
      </c>
      <c r="G1874" s="150">
        <v>500</v>
      </c>
      <c r="H1874" s="151">
        <v>0</v>
      </c>
    </row>
    <row r="1875" spans="1:8" ht="18" hidden="1" customHeight="1" outlineLevel="1">
      <c r="A1875" s="3" t="s">
        <v>207</v>
      </c>
      <c r="B1875" s="148"/>
      <c r="C1875" s="149">
        <v>2</v>
      </c>
      <c r="D1875" s="149">
        <v>6</v>
      </c>
      <c r="E1875" s="149">
        <v>0</v>
      </c>
      <c r="F1875" s="150">
        <v>0</v>
      </c>
      <c r="G1875" s="150">
        <v>33684.43</v>
      </c>
      <c r="H1875" s="151">
        <v>0</v>
      </c>
    </row>
    <row r="1876" spans="1:8" ht="18" hidden="1" customHeight="1" outlineLevel="1">
      <c r="A1876" s="3" t="s">
        <v>270</v>
      </c>
      <c r="B1876" s="148"/>
      <c r="C1876" s="149">
        <v>1</v>
      </c>
      <c r="D1876" s="149">
        <v>0</v>
      </c>
      <c r="E1876" s="149">
        <v>0</v>
      </c>
      <c r="F1876" s="150">
        <v>0</v>
      </c>
      <c r="G1876" s="150">
        <v>0</v>
      </c>
      <c r="H1876" s="151">
        <v>0</v>
      </c>
    </row>
    <row r="1877" spans="1:8" ht="18" hidden="1" customHeight="1" outlineLevel="1">
      <c r="A1877" s="3" t="s">
        <v>208</v>
      </c>
      <c r="B1877" s="148"/>
      <c r="C1877" s="149">
        <v>21</v>
      </c>
      <c r="D1877" s="149">
        <v>9</v>
      </c>
      <c r="E1877" s="149">
        <v>0</v>
      </c>
      <c r="F1877" s="150">
        <v>3758863.4099999997</v>
      </c>
      <c r="G1877" s="150">
        <v>70013.070000000007</v>
      </c>
      <c r="H1877" s="151">
        <v>0</v>
      </c>
    </row>
    <row r="1878" spans="1:8" ht="18" hidden="1" customHeight="1" outlineLevel="1">
      <c r="A1878" s="3" t="s">
        <v>209</v>
      </c>
      <c r="B1878" s="148"/>
      <c r="C1878" s="149">
        <v>1</v>
      </c>
      <c r="D1878" s="149">
        <v>0</v>
      </c>
      <c r="E1878" s="149">
        <v>0</v>
      </c>
      <c r="F1878" s="150">
        <v>0</v>
      </c>
      <c r="G1878" s="150">
        <v>0</v>
      </c>
      <c r="H1878" s="151">
        <v>0</v>
      </c>
    </row>
    <row r="1879" spans="1:8" ht="18" hidden="1" customHeight="1" outlineLevel="1">
      <c r="A1879" s="3" t="s">
        <v>454</v>
      </c>
      <c r="B1879" s="148"/>
      <c r="C1879" s="149">
        <v>0</v>
      </c>
      <c r="D1879" s="149">
        <v>0</v>
      </c>
      <c r="E1879" s="149">
        <v>0</v>
      </c>
      <c r="F1879" s="150">
        <v>0</v>
      </c>
      <c r="G1879" s="150">
        <v>0</v>
      </c>
      <c r="H1879" s="151">
        <v>0</v>
      </c>
    </row>
    <row r="1880" spans="1:8" ht="18" hidden="1" customHeight="1" outlineLevel="1">
      <c r="A1880" s="3" t="s">
        <v>211</v>
      </c>
      <c r="B1880" s="148"/>
      <c r="C1880" s="149">
        <v>0</v>
      </c>
      <c r="D1880" s="149">
        <v>0</v>
      </c>
      <c r="E1880" s="149">
        <v>0</v>
      </c>
      <c r="F1880" s="150">
        <v>0</v>
      </c>
      <c r="G1880" s="150">
        <v>0</v>
      </c>
      <c r="H1880" s="151">
        <v>0</v>
      </c>
    </row>
    <row r="1881" spans="1:8" ht="18" hidden="1" customHeight="1" outlineLevel="1">
      <c r="A1881" s="3" t="s">
        <v>212</v>
      </c>
      <c r="B1881" s="148"/>
      <c r="C1881" s="149">
        <v>1</v>
      </c>
      <c r="D1881" s="149">
        <v>0</v>
      </c>
      <c r="E1881" s="149">
        <v>0</v>
      </c>
      <c r="F1881" s="150">
        <v>50000</v>
      </c>
      <c r="G1881" s="150">
        <v>0</v>
      </c>
      <c r="H1881" s="151">
        <v>0</v>
      </c>
    </row>
    <row r="1882" spans="1:8" ht="18" hidden="1" customHeight="1" outlineLevel="1">
      <c r="A1882" s="3" t="s">
        <v>213</v>
      </c>
      <c r="B1882" s="148"/>
      <c r="C1882" s="149">
        <v>16</v>
      </c>
      <c r="D1882" s="149">
        <v>7</v>
      </c>
      <c r="E1882" s="149">
        <v>0</v>
      </c>
      <c r="F1882" s="150">
        <v>29786</v>
      </c>
      <c r="G1882" s="150">
        <v>-17626</v>
      </c>
      <c r="H1882" s="151">
        <v>0</v>
      </c>
    </row>
    <row r="1883" spans="1:8" ht="18" hidden="1" customHeight="1" outlineLevel="1">
      <c r="A1883" s="3" t="s">
        <v>214</v>
      </c>
      <c r="B1883" s="148"/>
      <c r="C1883" s="149">
        <v>3</v>
      </c>
      <c r="D1883" s="149">
        <v>0</v>
      </c>
      <c r="E1883" s="149">
        <v>0</v>
      </c>
      <c r="F1883" s="150">
        <v>0</v>
      </c>
      <c r="G1883" s="150">
        <v>0</v>
      </c>
      <c r="H1883" s="151">
        <v>0</v>
      </c>
    </row>
    <row r="1884" spans="1:8" ht="18" hidden="1" customHeight="1" outlineLevel="1">
      <c r="A1884" s="3" t="s">
        <v>269</v>
      </c>
      <c r="B1884" s="148"/>
      <c r="C1884" s="149">
        <v>0</v>
      </c>
      <c r="D1884" s="149">
        <v>0</v>
      </c>
      <c r="E1884" s="149">
        <v>0</v>
      </c>
      <c r="F1884" s="150">
        <v>0</v>
      </c>
      <c r="G1884" s="150">
        <v>0</v>
      </c>
      <c r="H1884" s="151">
        <v>0</v>
      </c>
    </row>
    <row r="1885" spans="1:8" ht="18" hidden="1" customHeight="1" outlineLevel="1">
      <c r="A1885" s="3" t="s">
        <v>455</v>
      </c>
      <c r="B1885" s="148"/>
      <c r="C1885" s="149">
        <v>0</v>
      </c>
      <c r="D1885" s="149">
        <v>0</v>
      </c>
      <c r="E1885" s="149">
        <v>0</v>
      </c>
      <c r="F1885" s="150">
        <v>0</v>
      </c>
      <c r="G1885" s="150">
        <v>0</v>
      </c>
      <c r="H1885" s="151">
        <v>0</v>
      </c>
    </row>
    <row r="1886" spans="1:8" ht="18" hidden="1" customHeight="1" outlineLevel="1">
      <c r="A1886" s="3" t="s">
        <v>217</v>
      </c>
      <c r="B1886" s="148"/>
      <c r="C1886" s="149">
        <v>1</v>
      </c>
      <c r="D1886" s="149">
        <v>2</v>
      </c>
      <c r="E1886" s="149">
        <v>0</v>
      </c>
      <c r="F1886" s="150">
        <v>54119</v>
      </c>
      <c r="G1886" s="150">
        <v>591</v>
      </c>
      <c r="H1886" s="151">
        <v>0</v>
      </c>
    </row>
    <row r="1887" spans="1:8" ht="18" hidden="1" customHeight="1" outlineLevel="1">
      <c r="A1887" s="3" t="s">
        <v>218</v>
      </c>
      <c r="B1887" s="148"/>
      <c r="C1887" s="149">
        <v>42</v>
      </c>
      <c r="D1887" s="149">
        <v>1</v>
      </c>
      <c r="E1887" s="149">
        <v>3</v>
      </c>
      <c r="F1887" s="150">
        <v>0</v>
      </c>
      <c r="G1887" s="150">
        <v>2022.67</v>
      </c>
      <c r="H1887" s="151">
        <v>0</v>
      </c>
    </row>
    <row r="1888" spans="1:8" ht="18" hidden="1" customHeight="1" outlineLevel="1">
      <c r="A1888" s="3" t="s">
        <v>219</v>
      </c>
      <c r="B1888" s="148"/>
      <c r="C1888" s="149">
        <v>14</v>
      </c>
      <c r="D1888" s="149">
        <v>0</v>
      </c>
      <c r="E1888" s="149">
        <v>0</v>
      </c>
      <c r="F1888" s="150">
        <v>15609.31</v>
      </c>
      <c r="G1888" s="150">
        <v>4431.76</v>
      </c>
      <c r="H1888" s="151">
        <v>0</v>
      </c>
    </row>
    <row r="1889" spans="1:8" ht="18" hidden="1" customHeight="1" outlineLevel="1">
      <c r="A1889" s="3" t="s">
        <v>220</v>
      </c>
      <c r="B1889" s="148"/>
      <c r="C1889" s="149">
        <v>0</v>
      </c>
      <c r="D1889" s="149">
        <v>0</v>
      </c>
      <c r="E1889" s="149">
        <v>0</v>
      </c>
      <c r="F1889" s="150">
        <v>0</v>
      </c>
      <c r="G1889" s="150">
        <v>0</v>
      </c>
      <c r="H1889" s="151">
        <v>0</v>
      </c>
    </row>
    <row r="1890" spans="1:8" ht="18" customHeight="1" collapsed="1">
      <c r="A1890" s="3"/>
      <c r="B1890" s="148" t="s">
        <v>425</v>
      </c>
      <c r="C1890" s="152">
        <f t="shared" ref="C1890:H1890" si="74">SUM(C1866:C1889)</f>
        <v>126</v>
      </c>
      <c r="D1890" s="152">
        <f t="shared" si="74"/>
        <v>45</v>
      </c>
      <c r="E1890" s="152">
        <f t="shared" si="74"/>
        <v>3</v>
      </c>
      <c r="F1890" s="153">
        <f t="shared" si="74"/>
        <v>3905705.2199999997</v>
      </c>
      <c r="G1890" s="153">
        <f t="shared" si="74"/>
        <v>116020.65</v>
      </c>
      <c r="H1890" s="154">
        <f t="shared" si="74"/>
        <v>0</v>
      </c>
    </row>
    <row r="1891" spans="1:8" ht="18" hidden="1" customHeight="1" outlineLevel="1">
      <c r="A1891" s="3" t="s">
        <v>280</v>
      </c>
      <c r="B1891" s="148"/>
      <c r="C1891" s="149">
        <v>0</v>
      </c>
      <c r="D1891" s="149">
        <v>0</v>
      </c>
      <c r="E1891" s="149">
        <v>0</v>
      </c>
      <c r="F1891" s="150">
        <v>0</v>
      </c>
      <c r="G1891" s="150">
        <v>0</v>
      </c>
      <c r="H1891" s="151">
        <v>0</v>
      </c>
    </row>
    <row r="1892" spans="1:8" ht="18" hidden="1" customHeight="1" outlineLevel="1">
      <c r="A1892" s="3" t="s">
        <v>203</v>
      </c>
      <c r="B1892" s="148"/>
      <c r="C1892" s="149">
        <v>5</v>
      </c>
      <c r="D1892" s="149">
        <v>5</v>
      </c>
      <c r="E1892" s="149">
        <v>0</v>
      </c>
      <c r="F1892" s="150">
        <v>0</v>
      </c>
      <c r="G1892" s="150">
        <v>47262.84</v>
      </c>
      <c r="H1892" s="151">
        <v>0</v>
      </c>
    </row>
    <row r="1893" spans="1:8" ht="18" hidden="1" customHeight="1" outlineLevel="1">
      <c r="A1893" s="3" t="s">
        <v>204</v>
      </c>
      <c r="B1893" s="148"/>
      <c r="C1893" s="149">
        <v>8</v>
      </c>
      <c r="D1893" s="149">
        <v>8</v>
      </c>
      <c r="E1893" s="149">
        <v>0</v>
      </c>
      <c r="F1893" s="150">
        <v>40706.19</v>
      </c>
      <c r="G1893" s="150">
        <v>9975.75</v>
      </c>
      <c r="H1893" s="151">
        <v>0</v>
      </c>
    </row>
    <row r="1894" spans="1:8" ht="18" hidden="1" customHeight="1" outlineLevel="1">
      <c r="A1894" s="3" t="s">
        <v>267</v>
      </c>
      <c r="B1894" s="148"/>
      <c r="C1894" s="149">
        <v>0</v>
      </c>
      <c r="D1894" s="149">
        <v>0</v>
      </c>
      <c r="E1894" s="149">
        <v>0</v>
      </c>
      <c r="F1894" s="150">
        <v>0</v>
      </c>
      <c r="G1894" s="150">
        <v>0</v>
      </c>
      <c r="H1894" s="151">
        <v>0</v>
      </c>
    </row>
    <row r="1895" spans="1:8" ht="18" hidden="1" customHeight="1" outlineLevel="1">
      <c r="A1895" s="3" t="s">
        <v>274</v>
      </c>
      <c r="B1895" s="148"/>
      <c r="C1895" s="149">
        <v>0</v>
      </c>
      <c r="D1895" s="149">
        <v>0</v>
      </c>
      <c r="E1895" s="149">
        <v>0</v>
      </c>
      <c r="F1895" s="150">
        <v>0</v>
      </c>
      <c r="G1895" s="150">
        <v>0</v>
      </c>
      <c r="H1895" s="151">
        <v>0</v>
      </c>
    </row>
    <row r="1896" spans="1:8" ht="18" hidden="1" customHeight="1" outlineLevel="1">
      <c r="A1896" s="3" t="s">
        <v>275</v>
      </c>
      <c r="B1896" s="148"/>
      <c r="C1896" s="149">
        <v>0</v>
      </c>
      <c r="D1896" s="149">
        <v>0</v>
      </c>
      <c r="E1896" s="149">
        <v>0</v>
      </c>
      <c r="F1896" s="150">
        <v>0</v>
      </c>
      <c r="G1896" s="150">
        <v>0</v>
      </c>
      <c r="H1896" s="151">
        <v>0</v>
      </c>
    </row>
    <row r="1897" spans="1:8" ht="18" hidden="1" customHeight="1" outlineLevel="1">
      <c r="A1897" s="3" t="s">
        <v>205</v>
      </c>
      <c r="B1897" s="148"/>
      <c r="C1897" s="149">
        <v>5</v>
      </c>
      <c r="D1897" s="149">
        <v>7</v>
      </c>
      <c r="E1897" s="149">
        <v>0</v>
      </c>
      <c r="F1897" s="150">
        <v>55340</v>
      </c>
      <c r="G1897" s="150">
        <v>6324.4</v>
      </c>
      <c r="H1897" s="151">
        <v>0</v>
      </c>
    </row>
    <row r="1898" spans="1:8" ht="18" hidden="1" customHeight="1" outlineLevel="1">
      <c r="A1898" s="3" t="s">
        <v>206</v>
      </c>
      <c r="B1898" s="148"/>
      <c r="C1898" s="149">
        <v>0</v>
      </c>
      <c r="D1898" s="149">
        <v>0</v>
      </c>
      <c r="E1898" s="149">
        <v>0</v>
      </c>
      <c r="F1898" s="150">
        <v>-5728</v>
      </c>
      <c r="G1898" s="150">
        <v>0</v>
      </c>
      <c r="H1898" s="151">
        <v>0</v>
      </c>
    </row>
    <row r="1899" spans="1:8" ht="18" hidden="1" customHeight="1" outlineLevel="1">
      <c r="A1899" s="3" t="s">
        <v>268</v>
      </c>
      <c r="B1899" s="148"/>
      <c r="C1899" s="149">
        <v>0</v>
      </c>
      <c r="D1899" s="149">
        <v>0</v>
      </c>
      <c r="E1899" s="149">
        <v>0</v>
      </c>
      <c r="F1899" s="150">
        <v>0</v>
      </c>
      <c r="G1899" s="150">
        <v>0</v>
      </c>
      <c r="H1899" s="151">
        <v>0</v>
      </c>
    </row>
    <row r="1900" spans="1:8" ht="18" hidden="1" customHeight="1" outlineLevel="1">
      <c r="A1900" s="3" t="s">
        <v>207</v>
      </c>
      <c r="B1900" s="148"/>
      <c r="C1900" s="149">
        <v>5</v>
      </c>
      <c r="D1900" s="149">
        <v>4</v>
      </c>
      <c r="E1900" s="149">
        <v>0</v>
      </c>
      <c r="F1900" s="150">
        <v>-16033.7</v>
      </c>
      <c r="G1900" s="150">
        <v>17742.240000000002</v>
      </c>
      <c r="H1900" s="151">
        <v>0</v>
      </c>
    </row>
    <row r="1901" spans="1:8" ht="18" hidden="1" customHeight="1" outlineLevel="1">
      <c r="A1901" s="3" t="s">
        <v>270</v>
      </c>
      <c r="B1901" s="148"/>
      <c r="C1901" s="149">
        <v>14</v>
      </c>
      <c r="D1901" s="149">
        <v>8</v>
      </c>
      <c r="E1901" s="149">
        <v>0</v>
      </c>
      <c r="F1901" s="150">
        <v>34364</v>
      </c>
      <c r="G1901" s="150">
        <v>16737</v>
      </c>
      <c r="H1901" s="151">
        <v>0</v>
      </c>
    </row>
    <row r="1902" spans="1:8" ht="18" hidden="1" customHeight="1" outlineLevel="1">
      <c r="A1902" s="3" t="s">
        <v>208</v>
      </c>
      <c r="B1902" s="148"/>
      <c r="C1902" s="149">
        <v>29</v>
      </c>
      <c r="D1902" s="149">
        <v>28</v>
      </c>
      <c r="E1902" s="149">
        <v>0</v>
      </c>
      <c r="F1902" s="150">
        <v>549003.23</v>
      </c>
      <c r="G1902" s="150">
        <v>49058.05</v>
      </c>
      <c r="H1902" s="151">
        <v>0</v>
      </c>
    </row>
    <row r="1903" spans="1:8" ht="18" hidden="1" customHeight="1" outlineLevel="1">
      <c r="A1903" s="3" t="s">
        <v>209</v>
      </c>
      <c r="B1903" s="148"/>
      <c r="C1903" s="149">
        <v>0</v>
      </c>
      <c r="D1903" s="149">
        <v>0</v>
      </c>
      <c r="E1903" s="149">
        <v>0</v>
      </c>
      <c r="F1903" s="150">
        <v>0</v>
      </c>
      <c r="G1903" s="150">
        <v>0</v>
      </c>
      <c r="H1903" s="151">
        <v>0</v>
      </c>
    </row>
    <row r="1904" spans="1:8" ht="18" hidden="1" customHeight="1" outlineLevel="1">
      <c r="A1904" s="3" t="s">
        <v>454</v>
      </c>
      <c r="B1904" s="148"/>
      <c r="C1904" s="149">
        <v>0</v>
      </c>
      <c r="D1904" s="149">
        <v>0</v>
      </c>
      <c r="E1904" s="149">
        <v>0</v>
      </c>
      <c r="F1904" s="150">
        <v>0</v>
      </c>
      <c r="G1904" s="150">
        <v>0</v>
      </c>
      <c r="H1904" s="151">
        <v>0</v>
      </c>
    </row>
    <row r="1905" spans="1:8" ht="18" hidden="1" customHeight="1" outlineLevel="1">
      <c r="A1905" s="3" t="s">
        <v>211</v>
      </c>
      <c r="B1905" s="148"/>
      <c r="C1905" s="149">
        <v>0</v>
      </c>
      <c r="D1905" s="149">
        <v>0</v>
      </c>
      <c r="E1905" s="149">
        <v>0</v>
      </c>
      <c r="F1905" s="150">
        <v>0</v>
      </c>
      <c r="G1905" s="150">
        <v>0</v>
      </c>
      <c r="H1905" s="151">
        <v>0</v>
      </c>
    </row>
    <row r="1906" spans="1:8" ht="18" hidden="1" customHeight="1" outlineLevel="1">
      <c r="A1906" s="3" t="s">
        <v>212</v>
      </c>
      <c r="B1906" s="148"/>
      <c r="C1906" s="149">
        <v>0</v>
      </c>
      <c r="D1906" s="149">
        <v>0</v>
      </c>
      <c r="E1906" s="149">
        <v>0</v>
      </c>
      <c r="F1906" s="150">
        <v>0</v>
      </c>
      <c r="G1906" s="150">
        <v>0</v>
      </c>
      <c r="H1906" s="151">
        <v>0</v>
      </c>
    </row>
    <row r="1907" spans="1:8" ht="18" hidden="1" customHeight="1" outlineLevel="1">
      <c r="A1907" s="3" t="s">
        <v>213</v>
      </c>
      <c r="B1907" s="148"/>
      <c r="C1907" s="149">
        <v>5</v>
      </c>
      <c r="D1907" s="149">
        <v>6</v>
      </c>
      <c r="E1907" s="149">
        <v>0</v>
      </c>
      <c r="F1907" s="150">
        <v>-48632</v>
      </c>
      <c r="G1907" s="150">
        <v>-2757</v>
      </c>
      <c r="H1907" s="151">
        <v>-97358</v>
      </c>
    </row>
    <row r="1908" spans="1:8" ht="18" hidden="1" customHeight="1" outlineLevel="1">
      <c r="A1908" s="3" t="s">
        <v>214</v>
      </c>
      <c r="B1908" s="148"/>
      <c r="C1908" s="149">
        <v>0</v>
      </c>
      <c r="D1908" s="149">
        <v>0</v>
      </c>
      <c r="E1908" s="149">
        <v>0</v>
      </c>
      <c r="F1908" s="150">
        <v>0</v>
      </c>
      <c r="G1908" s="150">
        <v>0</v>
      </c>
      <c r="H1908" s="151">
        <v>0</v>
      </c>
    </row>
    <row r="1909" spans="1:8" ht="18" hidden="1" customHeight="1" outlineLevel="1">
      <c r="A1909" s="3" t="s">
        <v>269</v>
      </c>
      <c r="B1909" s="148"/>
      <c r="C1909" s="149">
        <v>0</v>
      </c>
      <c r="D1909" s="149">
        <v>0</v>
      </c>
      <c r="E1909" s="149">
        <v>0</v>
      </c>
      <c r="F1909" s="150">
        <v>0</v>
      </c>
      <c r="G1909" s="150">
        <v>0</v>
      </c>
      <c r="H1909" s="151">
        <v>0</v>
      </c>
    </row>
    <row r="1910" spans="1:8" ht="18" hidden="1" customHeight="1" outlineLevel="1">
      <c r="A1910" s="3" t="s">
        <v>455</v>
      </c>
      <c r="B1910" s="148"/>
      <c r="C1910" s="149">
        <v>0</v>
      </c>
      <c r="D1910" s="149">
        <v>0</v>
      </c>
      <c r="E1910" s="149">
        <v>0</v>
      </c>
      <c r="F1910" s="150">
        <v>0</v>
      </c>
      <c r="G1910" s="150">
        <v>0</v>
      </c>
      <c r="H1910" s="151">
        <v>0</v>
      </c>
    </row>
    <row r="1911" spans="1:8" ht="18" hidden="1" customHeight="1" outlineLevel="1">
      <c r="A1911" s="3" t="s">
        <v>217</v>
      </c>
      <c r="B1911" s="148"/>
      <c r="C1911" s="149">
        <v>4</v>
      </c>
      <c r="D1911" s="149">
        <v>3</v>
      </c>
      <c r="E1911" s="149">
        <v>0</v>
      </c>
      <c r="F1911" s="150">
        <v>96944</v>
      </c>
      <c r="G1911" s="150">
        <v>27624</v>
      </c>
      <c r="H1911" s="151">
        <v>23091</v>
      </c>
    </row>
    <row r="1912" spans="1:8" ht="18" hidden="1" customHeight="1" outlineLevel="1">
      <c r="A1912" s="3" t="s">
        <v>218</v>
      </c>
      <c r="B1912" s="148"/>
      <c r="C1912" s="149">
        <v>4</v>
      </c>
      <c r="D1912" s="149">
        <v>2</v>
      </c>
      <c r="E1912" s="149">
        <v>1</v>
      </c>
      <c r="F1912" s="150">
        <v>12811.08</v>
      </c>
      <c r="G1912" s="150">
        <v>3537</v>
      </c>
      <c r="H1912" s="151">
        <v>0</v>
      </c>
    </row>
    <row r="1913" spans="1:8" ht="18" hidden="1" customHeight="1" outlineLevel="1">
      <c r="A1913" s="3" t="s">
        <v>219</v>
      </c>
      <c r="B1913" s="148"/>
      <c r="C1913" s="149">
        <v>0</v>
      </c>
      <c r="D1913" s="149">
        <v>0</v>
      </c>
      <c r="E1913" s="149">
        <v>0</v>
      </c>
      <c r="F1913" s="150">
        <v>0</v>
      </c>
      <c r="G1913" s="150">
        <v>-711.57999999999993</v>
      </c>
      <c r="H1913" s="151">
        <v>0</v>
      </c>
    </row>
    <row r="1914" spans="1:8" ht="18" hidden="1" customHeight="1" outlineLevel="1">
      <c r="A1914" s="3" t="s">
        <v>220</v>
      </c>
      <c r="B1914" s="148"/>
      <c r="C1914" s="149">
        <v>7</v>
      </c>
      <c r="D1914" s="149">
        <v>7</v>
      </c>
      <c r="E1914" s="149">
        <v>0</v>
      </c>
      <c r="F1914" s="150">
        <v>300</v>
      </c>
      <c r="G1914" s="150">
        <v>1770</v>
      </c>
      <c r="H1914" s="151">
        <v>0</v>
      </c>
    </row>
    <row r="1915" spans="1:8" ht="18" customHeight="1" collapsed="1">
      <c r="A1915" s="3"/>
      <c r="B1915" s="148" t="s">
        <v>426</v>
      </c>
      <c r="C1915" s="152">
        <f t="shared" ref="C1915:H1915" si="75">SUM(C1891:C1914)</f>
        <v>86</v>
      </c>
      <c r="D1915" s="152">
        <f t="shared" si="75"/>
        <v>78</v>
      </c>
      <c r="E1915" s="152">
        <f t="shared" si="75"/>
        <v>1</v>
      </c>
      <c r="F1915" s="153">
        <f t="shared" si="75"/>
        <v>719074.79999999993</v>
      </c>
      <c r="G1915" s="153">
        <f t="shared" si="75"/>
        <v>176562.7</v>
      </c>
      <c r="H1915" s="154">
        <f t="shared" si="75"/>
        <v>-74267</v>
      </c>
    </row>
    <row r="1916" spans="1:8" ht="18" hidden="1" customHeight="1" outlineLevel="1">
      <c r="A1916" s="3" t="s">
        <v>280</v>
      </c>
      <c r="B1916" s="148"/>
      <c r="C1916" s="149">
        <v>0</v>
      </c>
      <c r="D1916" s="149">
        <v>0</v>
      </c>
      <c r="E1916" s="149">
        <v>0</v>
      </c>
      <c r="F1916" s="150">
        <v>0</v>
      </c>
      <c r="G1916" s="150">
        <v>0</v>
      </c>
      <c r="H1916" s="151">
        <v>0</v>
      </c>
    </row>
    <row r="1917" spans="1:8" ht="18" hidden="1" customHeight="1" outlineLevel="1">
      <c r="A1917" s="3" t="s">
        <v>203</v>
      </c>
      <c r="B1917" s="148"/>
      <c r="C1917" s="149">
        <v>0</v>
      </c>
      <c r="D1917" s="149">
        <v>0</v>
      </c>
      <c r="E1917" s="149">
        <v>0</v>
      </c>
      <c r="F1917" s="150">
        <v>0</v>
      </c>
      <c r="G1917" s="150">
        <v>0</v>
      </c>
      <c r="H1917" s="151">
        <v>0</v>
      </c>
    </row>
    <row r="1918" spans="1:8" ht="18" hidden="1" customHeight="1" outlineLevel="1">
      <c r="A1918" s="3" t="s">
        <v>204</v>
      </c>
      <c r="B1918" s="148"/>
      <c r="C1918" s="149">
        <v>0</v>
      </c>
      <c r="D1918" s="149">
        <v>0</v>
      </c>
      <c r="E1918" s="149">
        <v>0</v>
      </c>
      <c r="F1918" s="150">
        <v>0</v>
      </c>
      <c r="G1918" s="150">
        <v>0</v>
      </c>
      <c r="H1918" s="151">
        <v>0</v>
      </c>
    </row>
    <row r="1919" spans="1:8" ht="18" hidden="1" customHeight="1" outlineLevel="1">
      <c r="A1919" s="3" t="s">
        <v>267</v>
      </c>
      <c r="B1919" s="148"/>
      <c r="C1919" s="149">
        <v>0</v>
      </c>
      <c r="D1919" s="149">
        <v>0</v>
      </c>
      <c r="E1919" s="149">
        <v>0</v>
      </c>
      <c r="F1919" s="150">
        <v>0</v>
      </c>
      <c r="G1919" s="150">
        <v>0</v>
      </c>
      <c r="H1919" s="151">
        <v>0</v>
      </c>
    </row>
    <row r="1920" spans="1:8" ht="18" hidden="1" customHeight="1" outlineLevel="1">
      <c r="A1920" s="3" t="s">
        <v>274</v>
      </c>
      <c r="B1920" s="148"/>
      <c r="C1920" s="149">
        <v>0</v>
      </c>
      <c r="D1920" s="149">
        <v>0</v>
      </c>
      <c r="E1920" s="149">
        <v>0</v>
      </c>
      <c r="F1920" s="150">
        <v>0</v>
      </c>
      <c r="G1920" s="150">
        <v>0</v>
      </c>
      <c r="H1920" s="151">
        <v>0</v>
      </c>
    </row>
    <row r="1921" spans="1:8" ht="18" hidden="1" customHeight="1" outlineLevel="1">
      <c r="A1921" s="3" t="s">
        <v>275</v>
      </c>
      <c r="B1921" s="148"/>
      <c r="C1921" s="149">
        <v>0</v>
      </c>
      <c r="D1921" s="149">
        <v>0</v>
      </c>
      <c r="E1921" s="149">
        <v>0</v>
      </c>
      <c r="F1921" s="150">
        <v>0</v>
      </c>
      <c r="G1921" s="150">
        <v>0</v>
      </c>
      <c r="H1921" s="151">
        <v>0</v>
      </c>
    </row>
    <row r="1922" spans="1:8" ht="18" hidden="1" customHeight="1" outlineLevel="1">
      <c r="A1922" s="3" t="s">
        <v>205</v>
      </c>
      <c r="B1922" s="148"/>
      <c r="C1922" s="149">
        <v>0</v>
      </c>
      <c r="D1922" s="149">
        <v>0</v>
      </c>
      <c r="E1922" s="149">
        <v>0</v>
      </c>
      <c r="F1922" s="150">
        <v>0</v>
      </c>
      <c r="G1922" s="150">
        <v>0</v>
      </c>
      <c r="H1922" s="151">
        <v>0</v>
      </c>
    </row>
    <row r="1923" spans="1:8" ht="18" hidden="1" customHeight="1" outlineLevel="1">
      <c r="A1923" s="3" t="s">
        <v>206</v>
      </c>
      <c r="B1923" s="148"/>
      <c r="C1923" s="149">
        <v>0</v>
      </c>
      <c r="D1923" s="149">
        <v>0</v>
      </c>
      <c r="E1923" s="149">
        <v>0</v>
      </c>
      <c r="F1923" s="150">
        <v>0</v>
      </c>
      <c r="G1923" s="150">
        <v>0</v>
      </c>
      <c r="H1923" s="151">
        <v>0</v>
      </c>
    </row>
    <row r="1924" spans="1:8" ht="18" hidden="1" customHeight="1" outlineLevel="1">
      <c r="A1924" s="3" t="s">
        <v>268</v>
      </c>
      <c r="B1924" s="148"/>
      <c r="C1924" s="149">
        <v>0</v>
      </c>
      <c r="D1924" s="149">
        <v>0</v>
      </c>
      <c r="E1924" s="149">
        <v>0</v>
      </c>
      <c r="F1924" s="150">
        <v>0</v>
      </c>
      <c r="G1924" s="150">
        <v>0</v>
      </c>
      <c r="H1924" s="151">
        <v>0</v>
      </c>
    </row>
    <row r="1925" spans="1:8" ht="18" hidden="1" customHeight="1" outlineLevel="1">
      <c r="A1925" s="3" t="s">
        <v>207</v>
      </c>
      <c r="B1925" s="148"/>
      <c r="C1925" s="149">
        <v>0</v>
      </c>
      <c r="D1925" s="149">
        <v>2</v>
      </c>
      <c r="E1925" s="149">
        <v>0</v>
      </c>
      <c r="F1925" s="150">
        <v>-150</v>
      </c>
      <c r="G1925" s="150">
        <v>-781.98</v>
      </c>
      <c r="H1925" s="151">
        <v>0</v>
      </c>
    </row>
    <row r="1926" spans="1:8" ht="18" hidden="1" customHeight="1" outlineLevel="1">
      <c r="A1926" s="3" t="s">
        <v>270</v>
      </c>
      <c r="B1926" s="148"/>
      <c r="C1926" s="149">
        <v>0</v>
      </c>
      <c r="D1926" s="149">
        <v>0</v>
      </c>
      <c r="E1926" s="149">
        <v>0</v>
      </c>
      <c r="F1926" s="150">
        <v>0</v>
      </c>
      <c r="G1926" s="150">
        <v>0</v>
      </c>
      <c r="H1926" s="151">
        <v>0</v>
      </c>
    </row>
    <row r="1927" spans="1:8" ht="18" hidden="1" customHeight="1" outlineLevel="1">
      <c r="A1927" s="3" t="s">
        <v>208</v>
      </c>
      <c r="B1927" s="148"/>
      <c r="C1927" s="149">
        <v>0</v>
      </c>
      <c r="D1927" s="149">
        <v>0</v>
      </c>
      <c r="E1927" s="149">
        <v>0</v>
      </c>
      <c r="F1927" s="150">
        <v>0</v>
      </c>
      <c r="G1927" s="150">
        <v>0</v>
      </c>
      <c r="H1927" s="151">
        <v>0</v>
      </c>
    </row>
    <row r="1928" spans="1:8" ht="18" hidden="1" customHeight="1" outlineLevel="1">
      <c r="A1928" s="3" t="s">
        <v>209</v>
      </c>
      <c r="B1928" s="148"/>
      <c r="C1928" s="149">
        <v>0</v>
      </c>
      <c r="D1928" s="149">
        <v>0</v>
      </c>
      <c r="E1928" s="149">
        <v>0</v>
      </c>
      <c r="F1928" s="150">
        <v>0</v>
      </c>
      <c r="G1928" s="150">
        <v>0</v>
      </c>
      <c r="H1928" s="151">
        <v>0</v>
      </c>
    </row>
    <row r="1929" spans="1:8" ht="18" hidden="1" customHeight="1" outlineLevel="1">
      <c r="A1929" s="3" t="s">
        <v>454</v>
      </c>
      <c r="B1929" s="148"/>
      <c r="C1929" s="149">
        <v>0</v>
      </c>
      <c r="D1929" s="149">
        <v>0</v>
      </c>
      <c r="E1929" s="149">
        <v>0</v>
      </c>
      <c r="F1929" s="150">
        <v>0</v>
      </c>
      <c r="G1929" s="150">
        <v>0</v>
      </c>
      <c r="H1929" s="151">
        <v>0</v>
      </c>
    </row>
    <row r="1930" spans="1:8" ht="18" hidden="1" customHeight="1" outlineLevel="1">
      <c r="A1930" s="3" t="s">
        <v>211</v>
      </c>
      <c r="B1930" s="148"/>
      <c r="C1930" s="149">
        <v>0</v>
      </c>
      <c r="D1930" s="149">
        <v>0</v>
      </c>
      <c r="E1930" s="149">
        <v>0</v>
      </c>
      <c r="F1930" s="150">
        <v>0</v>
      </c>
      <c r="G1930" s="150">
        <v>0</v>
      </c>
      <c r="H1930" s="151">
        <v>0</v>
      </c>
    </row>
    <row r="1931" spans="1:8" ht="18" hidden="1" customHeight="1" outlineLevel="1">
      <c r="A1931" s="3" t="s">
        <v>212</v>
      </c>
      <c r="B1931" s="148"/>
      <c r="C1931" s="149">
        <v>0</v>
      </c>
      <c r="D1931" s="149">
        <v>0</v>
      </c>
      <c r="E1931" s="149">
        <v>0</v>
      </c>
      <c r="F1931" s="150">
        <v>0</v>
      </c>
      <c r="G1931" s="150">
        <v>0</v>
      </c>
      <c r="H1931" s="151">
        <v>0</v>
      </c>
    </row>
    <row r="1932" spans="1:8" ht="18" hidden="1" customHeight="1" outlineLevel="1">
      <c r="A1932" s="3" t="s">
        <v>213</v>
      </c>
      <c r="B1932" s="148"/>
      <c r="C1932" s="149">
        <v>0</v>
      </c>
      <c r="D1932" s="149">
        <v>0</v>
      </c>
      <c r="E1932" s="149">
        <v>0</v>
      </c>
      <c r="F1932" s="150">
        <v>0</v>
      </c>
      <c r="G1932" s="150">
        <v>0</v>
      </c>
      <c r="H1932" s="151">
        <v>0</v>
      </c>
    </row>
    <row r="1933" spans="1:8" ht="18" hidden="1" customHeight="1" outlineLevel="1">
      <c r="A1933" s="3" t="s">
        <v>214</v>
      </c>
      <c r="B1933" s="148"/>
      <c r="C1933" s="149">
        <v>0</v>
      </c>
      <c r="D1933" s="149">
        <v>0</v>
      </c>
      <c r="E1933" s="149">
        <v>0</v>
      </c>
      <c r="F1933" s="150">
        <v>0</v>
      </c>
      <c r="G1933" s="150">
        <v>0</v>
      </c>
      <c r="H1933" s="151">
        <v>0</v>
      </c>
    </row>
    <row r="1934" spans="1:8" ht="18" hidden="1" customHeight="1" outlineLevel="1">
      <c r="A1934" s="3" t="s">
        <v>269</v>
      </c>
      <c r="B1934" s="148"/>
      <c r="C1934" s="149">
        <v>0</v>
      </c>
      <c r="D1934" s="149">
        <v>0</v>
      </c>
      <c r="E1934" s="149">
        <v>0</v>
      </c>
      <c r="F1934" s="150">
        <v>0</v>
      </c>
      <c r="G1934" s="150">
        <v>0</v>
      </c>
      <c r="H1934" s="151">
        <v>0</v>
      </c>
    </row>
    <row r="1935" spans="1:8" ht="18" hidden="1" customHeight="1" outlineLevel="1">
      <c r="A1935" s="3" t="s">
        <v>455</v>
      </c>
      <c r="B1935" s="148"/>
      <c r="C1935" s="149">
        <v>0</v>
      </c>
      <c r="D1935" s="149">
        <v>0</v>
      </c>
      <c r="E1935" s="149">
        <v>0</v>
      </c>
      <c r="F1935" s="150">
        <v>0</v>
      </c>
      <c r="G1935" s="150">
        <v>0</v>
      </c>
      <c r="H1935" s="151">
        <v>0</v>
      </c>
    </row>
    <row r="1936" spans="1:8" ht="18" hidden="1" customHeight="1" outlineLevel="1">
      <c r="A1936" s="3" t="s">
        <v>217</v>
      </c>
      <c r="B1936" s="148"/>
      <c r="C1936" s="149">
        <v>0</v>
      </c>
      <c r="D1936" s="149">
        <v>0</v>
      </c>
      <c r="E1936" s="149">
        <v>0</v>
      </c>
      <c r="F1936" s="150">
        <v>0</v>
      </c>
      <c r="G1936" s="150">
        <v>0</v>
      </c>
      <c r="H1936" s="151">
        <v>0</v>
      </c>
    </row>
    <row r="1937" spans="1:8" ht="18" hidden="1" customHeight="1" outlineLevel="1">
      <c r="A1937" s="3" t="s">
        <v>218</v>
      </c>
      <c r="B1937" s="148"/>
      <c r="C1937" s="149">
        <v>0</v>
      </c>
      <c r="D1937" s="149">
        <v>0</v>
      </c>
      <c r="E1937" s="149">
        <v>0</v>
      </c>
      <c r="F1937" s="150">
        <v>0</v>
      </c>
      <c r="G1937" s="150">
        <v>0</v>
      </c>
      <c r="H1937" s="151">
        <v>0</v>
      </c>
    </row>
    <row r="1938" spans="1:8" ht="18" hidden="1" customHeight="1" outlineLevel="1">
      <c r="A1938" s="3" t="s">
        <v>219</v>
      </c>
      <c r="B1938" s="148"/>
      <c r="C1938" s="149">
        <v>0</v>
      </c>
      <c r="D1938" s="149">
        <v>0</v>
      </c>
      <c r="E1938" s="149">
        <v>0</v>
      </c>
      <c r="F1938" s="150">
        <v>0</v>
      </c>
      <c r="G1938" s="150">
        <v>0</v>
      </c>
      <c r="H1938" s="151">
        <v>0</v>
      </c>
    </row>
    <row r="1939" spans="1:8" ht="18" hidden="1" customHeight="1" outlineLevel="1">
      <c r="A1939" s="3" t="s">
        <v>220</v>
      </c>
      <c r="B1939" s="148"/>
      <c r="C1939" s="149">
        <v>0</v>
      </c>
      <c r="D1939" s="149">
        <v>0</v>
      </c>
      <c r="E1939" s="149">
        <v>0</v>
      </c>
      <c r="F1939" s="150">
        <v>0</v>
      </c>
      <c r="G1939" s="150">
        <v>0</v>
      </c>
      <c r="H1939" s="151">
        <v>0</v>
      </c>
    </row>
    <row r="1940" spans="1:8" ht="18" customHeight="1" collapsed="1">
      <c r="A1940" s="3"/>
      <c r="B1940" s="148" t="s">
        <v>427</v>
      </c>
      <c r="C1940" s="152">
        <f t="shared" ref="C1940:H1940" si="76">SUM(C1916:C1939)</f>
        <v>0</v>
      </c>
      <c r="D1940" s="152">
        <f t="shared" si="76"/>
        <v>2</v>
      </c>
      <c r="E1940" s="152">
        <f t="shared" si="76"/>
        <v>0</v>
      </c>
      <c r="F1940" s="153">
        <f t="shared" si="76"/>
        <v>-150</v>
      </c>
      <c r="G1940" s="153">
        <f t="shared" si="76"/>
        <v>-781.98</v>
      </c>
      <c r="H1940" s="154">
        <f t="shared" si="76"/>
        <v>0</v>
      </c>
    </row>
    <row r="1941" spans="1:8" ht="18" hidden="1" customHeight="1" outlineLevel="1">
      <c r="A1941" s="3" t="s">
        <v>280</v>
      </c>
      <c r="B1941" s="148"/>
      <c r="C1941" s="149">
        <v>0</v>
      </c>
      <c r="D1941" s="149">
        <v>0</v>
      </c>
      <c r="E1941" s="149">
        <v>0</v>
      </c>
      <c r="F1941" s="150">
        <v>0</v>
      </c>
      <c r="G1941" s="150">
        <v>0</v>
      </c>
      <c r="H1941" s="151">
        <v>0</v>
      </c>
    </row>
    <row r="1942" spans="1:8" ht="18" hidden="1" customHeight="1" outlineLevel="1">
      <c r="A1942" s="3" t="s">
        <v>203</v>
      </c>
      <c r="B1942" s="148"/>
      <c r="C1942" s="149">
        <v>7</v>
      </c>
      <c r="D1942" s="149">
        <v>6</v>
      </c>
      <c r="E1942" s="149">
        <v>0</v>
      </c>
      <c r="F1942" s="150">
        <v>1000</v>
      </c>
      <c r="G1942" s="150">
        <v>11499.63</v>
      </c>
      <c r="H1942" s="151">
        <v>0</v>
      </c>
    </row>
    <row r="1943" spans="1:8" ht="18" hidden="1" customHeight="1" outlineLevel="1">
      <c r="A1943" s="3" t="s">
        <v>204</v>
      </c>
      <c r="B1943" s="148"/>
      <c r="C1943" s="149">
        <v>32</v>
      </c>
      <c r="D1943" s="149">
        <v>32</v>
      </c>
      <c r="E1943" s="149">
        <v>0</v>
      </c>
      <c r="F1943" s="150">
        <v>0</v>
      </c>
      <c r="G1943" s="150">
        <v>164</v>
      </c>
      <c r="H1943" s="151">
        <v>0</v>
      </c>
    </row>
    <row r="1944" spans="1:8" ht="18" hidden="1" customHeight="1" outlineLevel="1">
      <c r="A1944" s="3" t="s">
        <v>267</v>
      </c>
      <c r="B1944" s="148"/>
      <c r="C1944" s="149">
        <v>0</v>
      </c>
      <c r="D1944" s="149">
        <v>0</v>
      </c>
      <c r="E1944" s="149">
        <v>0</v>
      </c>
      <c r="F1944" s="150">
        <v>0</v>
      </c>
      <c r="G1944" s="150">
        <v>0</v>
      </c>
      <c r="H1944" s="151">
        <v>0</v>
      </c>
    </row>
    <row r="1945" spans="1:8" ht="18" hidden="1" customHeight="1" outlineLevel="1">
      <c r="A1945" s="3" t="s">
        <v>274</v>
      </c>
      <c r="B1945" s="148"/>
      <c r="C1945" s="149">
        <v>0</v>
      </c>
      <c r="D1945" s="149">
        <v>0</v>
      </c>
      <c r="E1945" s="149">
        <v>0</v>
      </c>
      <c r="F1945" s="150">
        <v>0</v>
      </c>
      <c r="G1945" s="150">
        <v>0</v>
      </c>
      <c r="H1945" s="151">
        <v>0</v>
      </c>
    </row>
    <row r="1946" spans="1:8" ht="18" hidden="1" customHeight="1" outlineLevel="1">
      <c r="A1946" s="3" t="s">
        <v>275</v>
      </c>
      <c r="B1946" s="148"/>
      <c r="C1946" s="149">
        <v>0</v>
      </c>
      <c r="D1946" s="149">
        <v>0</v>
      </c>
      <c r="E1946" s="149">
        <v>0</v>
      </c>
      <c r="F1946" s="150">
        <v>0</v>
      </c>
      <c r="G1946" s="150">
        <v>0</v>
      </c>
      <c r="H1946" s="151">
        <v>0</v>
      </c>
    </row>
    <row r="1947" spans="1:8" ht="18" hidden="1" customHeight="1" outlineLevel="1">
      <c r="A1947" s="3" t="s">
        <v>205</v>
      </c>
      <c r="B1947" s="148"/>
      <c r="C1947" s="149">
        <v>6</v>
      </c>
      <c r="D1947" s="149">
        <v>9</v>
      </c>
      <c r="E1947" s="149">
        <v>0</v>
      </c>
      <c r="F1947" s="150">
        <v>2828.4399999999951</v>
      </c>
      <c r="G1947" s="150">
        <v>313.52999999999975</v>
      </c>
      <c r="H1947" s="151">
        <v>0</v>
      </c>
    </row>
    <row r="1948" spans="1:8" ht="18" hidden="1" customHeight="1" outlineLevel="1">
      <c r="A1948" s="3" t="s">
        <v>206</v>
      </c>
      <c r="B1948" s="148"/>
      <c r="C1948" s="149">
        <v>5</v>
      </c>
      <c r="D1948" s="149">
        <v>8</v>
      </c>
      <c r="E1948" s="149">
        <v>0</v>
      </c>
      <c r="F1948" s="150">
        <v>0</v>
      </c>
      <c r="G1948" s="150">
        <v>1551.3199999999997</v>
      </c>
      <c r="H1948" s="151">
        <v>0</v>
      </c>
    </row>
    <row r="1949" spans="1:8" ht="18" hidden="1" customHeight="1" outlineLevel="1">
      <c r="A1949" s="3" t="s">
        <v>268</v>
      </c>
      <c r="B1949" s="148"/>
      <c r="C1949" s="149">
        <v>0</v>
      </c>
      <c r="D1949" s="149">
        <v>0</v>
      </c>
      <c r="E1949" s="149">
        <v>0</v>
      </c>
      <c r="F1949" s="150">
        <v>0</v>
      </c>
      <c r="G1949" s="150">
        <v>0</v>
      </c>
      <c r="H1949" s="151">
        <v>0</v>
      </c>
    </row>
    <row r="1950" spans="1:8" ht="18" hidden="1" customHeight="1" outlineLevel="1">
      <c r="A1950" s="3" t="s">
        <v>207</v>
      </c>
      <c r="B1950" s="148"/>
      <c r="C1950" s="149">
        <v>13</v>
      </c>
      <c r="D1950" s="149">
        <v>14</v>
      </c>
      <c r="E1950" s="149">
        <v>0</v>
      </c>
      <c r="F1950" s="150">
        <v>1401.65</v>
      </c>
      <c r="G1950" s="150">
        <v>20725.84</v>
      </c>
      <c r="H1950" s="151">
        <v>0</v>
      </c>
    </row>
    <row r="1951" spans="1:8" ht="18" hidden="1" customHeight="1" outlineLevel="1">
      <c r="A1951" s="3" t="s">
        <v>270</v>
      </c>
      <c r="B1951" s="148"/>
      <c r="C1951" s="149">
        <v>8</v>
      </c>
      <c r="D1951" s="149">
        <v>0</v>
      </c>
      <c r="E1951" s="149">
        <v>0</v>
      </c>
      <c r="F1951" s="150">
        <v>0</v>
      </c>
      <c r="G1951" s="150">
        <v>-10669</v>
      </c>
      <c r="H1951" s="151">
        <v>0</v>
      </c>
    </row>
    <row r="1952" spans="1:8" ht="18" hidden="1" customHeight="1" outlineLevel="1">
      <c r="A1952" s="3" t="s">
        <v>208</v>
      </c>
      <c r="B1952" s="148"/>
      <c r="C1952" s="149">
        <v>152</v>
      </c>
      <c r="D1952" s="149">
        <v>6</v>
      </c>
      <c r="E1952" s="149">
        <v>8</v>
      </c>
      <c r="F1952" s="150">
        <v>297828.7</v>
      </c>
      <c r="G1952" s="150">
        <v>8934.39</v>
      </c>
      <c r="H1952" s="151">
        <v>0</v>
      </c>
    </row>
    <row r="1953" spans="1:8" ht="18" hidden="1" customHeight="1" outlineLevel="1">
      <c r="A1953" s="3" t="s">
        <v>209</v>
      </c>
      <c r="B1953" s="148"/>
      <c r="C1953" s="149">
        <v>3</v>
      </c>
      <c r="D1953" s="149">
        <v>0</v>
      </c>
      <c r="E1953" s="149">
        <v>0</v>
      </c>
      <c r="F1953" s="150">
        <v>0</v>
      </c>
      <c r="G1953" s="150">
        <v>0</v>
      </c>
      <c r="H1953" s="151">
        <v>0</v>
      </c>
    </row>
    <row r="1954" spans="1:8" ht="18" hidden="1" customHeight="1" outlineLevel="1">
      <c r="A1954" s="3" t="s">
        <v>454</v>
      </c>
      <c r="B1954" s="148"/>
      <c r="C1954" s="149">
        <v>1</v>
      </c>
      <c r="D1954" s="149">
        <v>0</v>
      </c>
      <c r="E1954" s="149">
        <v>1</v>
      </c>
      <c r="F1954" s="150">
        <v>0</v>
      </c>
      <c r="G1954" s="150">
        <v>0</v>
      </c>
      <c r="H1954" s="151">
        <v>0</v>
      </c>
    </row>
    <row r="1955" spans="1:8" ht="18" hidden="1" customHeight="1" outlineLevel="1">
      <c r="A1955" s="3" t="s">
        <v>211</v>
      </c>
      <c r="B1955" s="148"/>
      <c r="C1955" s="149">
        <v>1</v>
      </c>
      <c r="D1955" s="149">
        <v>0</v>
      </c>
      <c r="E1955" s="149">
        <v>0</v>
      </c>
      <c r="F1955" s="150">
        <v>0</v>
      </c>
      <c r="G1955" s="150">
        <v>0</v>
      </c>
      <c r="H1955" s="151">
        <v>0</v>
      </c>
    </row>
    <row r="1956" spans="1:8" ht="18" hidden="1" customHeight="1" outlineLevel="1">
      <c r="A1956" s="3" t="s">
        <v>212</v>
      </c>
      <c r="B1956" s="148"/>
      <c r="C1956" s="149">
        <v>0</v>
      </c>
      <c r="D1956" s="149">
        <v>0</v>
      </c>
      <c r="E1956" s="149">
        <v>0</v>
      </c>
      <c r="F1956" s="150">
        <v>0</v>
      </c>
      <c r="G1956" s="150">
        <v>0</v>
      </c>
      <c r="H1956" s="151">
        <v>0</v>
      </c>
    </row>
    <row r="1957" spans="1:8" ht="18" hidden="1" customHeight="1" outlineLevel="1">
      <c r="A1957" s="3" t="s">
        <v>213</v>
      </c>
      <c r="B1957" s="148"/>
      <c r="C1957" s="149">
        <v>96</v>
      </c>
      <c r="D1957" s="149">
        <v>2</v>
      </c>
      <c r="E1957" s="149">
        <v>0</v>
      </c>
      <c r="F1957" s="150">
        <v>0</v>
      </c>
      <c r="G1957" s="150">
        <v>51449</v>
      </c>
      <c r="H1957" s="151">
        <v>0</v>
      </c>
    </row>
    <row r="1958" spans="1:8" ht="18" hidden="1" customHeight="1" outlineLevel="1">
      <c r="A1958" s="3" t="s">
        <v>214</v>
      </c>
      <c r="B1958" s="148"/>
      <c r="C1958" s="149">
        <v>0</v>
      </c>
      <c r="D1958" s="149">
        <v>0</v>
      </c>
      <c r="E1958" s="149">
        <v>0</v>
      </c>
      <c r="F1958" s="150">
        <v>0</v>
      </c>
      <c r="G1958" s="150">
        <v>0</v>
      </c>
      <c r="H1958" s="151">
        <v>0</v>
      </c>
    </row>
    <row r="1959" spans="1:8" ht="18" hidden="1" customHeight="1" outlineLevel="1">
      <c r="A1959" s="3" t="s">
        <v>269</v>
      </c>
      <c r="B1959" s="148"/>
      <c r="C1959" s="149">
        <v>0</v>
      </c>
      <c r="D1959" s="149">
        <v>0</v>
      </c>
      <c r="E1959" s="149">
        <v>0</v>
      </c>
      <c r="F1959" s="150">
        <v>0</v>
      </c>
      <c r="G1959" s="150">
        <v>0</v>
      </c>
      <c r="H1959" s="151">
        <v>0</v>
      </c>
    </row>
    <row r="1960" spans="1:8" ht="18" hidden="1" customHeight="1" outlineLevel="1">
      <c r="A1960" s="3" t="s">
        <v>455</v>
      </c>
      <c r="B1960" s="148"/>
      <c r="C1960" s="149">
        <v>0</v>
      </c>
      <c r="D1960" s="149">
        <v>0</v>
      </c>
      <c r="E1960" s="149">
        <v>0</v>
      </c>
      <c r="F1960" s="150">
        <v>0</v>
      </c>
      <c r="G1960" s="150">
        <v>0</v>
      </c>
      <c r="H1960" s="151">
        <v>0</v>
      </c>
    </row>
    <row r="1961" spans="1:8" ht="18" hidden="1" customHeight="1" outlineLevel="1">
      <c r="A1961" s="3" t="s">
        <v>217</v>
      </c>
      <c r="B1961" s="148"/>
      <c r="C1961" s="149">
        <v>53</v>
      </c>
      <c r="D1961" s="149">
        <v>43</v>
      </c>
      <c r="E1961" s="149">
        <v>0</v>
      </c>
      <c r="F1961" s="150">
        <v>216434</v>
      </c>
      <c r="G1961" s="150">
        <v>131890</v>
      </c>
      <c r="H1961" s="151">
        <v>3100</v>
      </c>
    </row>
    <row r="1962" spans="1:8" ht="18" hidden="1" customHeight="1" outlineLevel="1">
      <c r="A1962" s="3" t="s">
        <v>218</v>
      </c>
      <c r="B1962" s="148"/>
      <c r="C1962" s="149">
        <v>0</v>
      </c>
      <c r="D1962" s="149">
        <v>0</v>
      </c>
      <c r="E1962" s="149">
        <v>0</v>
      </c>
      <c r="F1962" s="150">
        <v>0</v>
      </c>
      <c r="G1962" s="150">
        <v>0</v>
      </c>
      <c r="H1962" s="151">
        <v>0</v>
      </c>
    </row>
    <row r="1963" spans="1:8" ht="18" hidden="1" customHeight="1" outlineLevel="1">
      <c r="A1963" s="3" t="s">
        <v>219</v>
      </c>
      <c r="B1963" s="148"/>
      <c r="C1963" s="149">
        <v>0</v>
      </c>
      <c r="D1963" s="149">
        <v>0</v>
      </c>
      <c r="E1963" s="149">
        <v>0</v>
      </c>
      <c r="F1963" s="150">
        <v>0</v>
      </c>
      <c r="G1963" s="150">
        <v>0</v>
      </c>
      <c r="H1963" s="151">
        <v>0</v>
      </c>
    </row>
    <row r="1964" spans="1:8" ht="18" hidden="1" customHeight="1" outlineLevel="1">
      <c r="A1964" s="3" t="s">
        <v>220</v>
      </c>
      <c r="B1964" s="148"/>
      <c r="C1964" s="149">
        <v>1</v>
      </c>
      <c r="D1964" s="149">
        <v>1</v>
      </c>
      <c r="E1964" s="149">
        <v>0</v>
      </c>
      <c r="F1964" s="150">
        <v>1228</v>
      </c>
      <c r="G1964" s="150">
        <v>2271</v>
      </c>
      <c r="H1964" s="151">
        <v>0</v>
      </c>
    </row>
    <row r="1965" spans="1:8" ht="18" customHeight="1" collapsed="1">
      <c r="A1965" s="3"/>
      <c r="B1965" s="148" t="s">
        <v>428</v>
      </c>
      <c r="C1965" s="152">
        <f t="shared" ref="C1965:H1965" si="77">SUM(C1941:C1964)</f>
        <v>378</v>
      </c>
      <c r="D1965" s="152">
        <f t="shared" si="77"/>
        <v>121</v>
      </c>
      <c r="E1965" s="152">
        <f t="shared" si="77"/>
        <v>9</v>
      </c>
      <c r="F1965" s="153">
        <f t="shared" si="77"/>
        <v>520720.79</v>
      </c>
      <c r="G1965" s="153">
        <f t="shared" si="77"/>
        <v>218129.71</v>
      </c>
      <c r="H1965" s="154">
        <f t="shared" si="77"/>
        <v>3100</v>
      </c>
    </row>
    <row r="1966" spans="1:8" ht="18" hidden="1" customHeight="1" outlineLevel="1">
      <c r="A1966" s="3" t="s">
        <v>280</v>
      </c>
      <c r="B1966" s="148"/>
      <c r="C1966" s="149">
        <v>0</v>
      </c>
      <c r="D1966" s="149">
        <v>0</v>
      </c>
      <c r="E1966" s="149">
        <v>0</v>
      </c>
      <c r="F1966" s="150">
        <v>0</v>
      </c>
      <c r="G1966" s="150">
        <v>0</v>
      </c>
      <c r="H1966" s="151">
        <v>0</v>
      </c>
    </row>
    <row r="1967" spans="1:8" ht="18" hidden="1" customHeight="1" outlineLevel="1">
      <c r="A1967" s="3" t="s">
        <v>203</v>
      </c>
      <c r="B1967" s="148"/>
      <c r="C1967" s="149">
        <v>5</v>
      </c>
      <c r="D1967" s="149">
        <v>4</v>
      </c>
      <c r="E1967" s="149">
        <v>0</v>
      </c>
      <c r="F1967" s="150">
        <v>2015</v>
      </c>
      <c r="G1967" s="150">
        <v>-13534.62</v>
      </c>
      <c r="H1967" s="151">
        <v>0</v>
      </c>
    </row>
    <row r="1968" spans="1:8" ht="18" hidden="1" customHeight="1" outlineLevel="1">
      <c r="A1968" s="3" t="s">
        <v>204</v>
      </c>
      <c r="B1968" s="148"/>
      <c r="C1968" s="149">
        <v>5</v>
      </c>
      <c r="D1968" s="149">
        <v>5</v>
      </c>
      <c r="E1968" s="149">
        <v>0</v>
      </c>
      <c r="F1968" s="150">
        <v>15000</v>
      </c>
      <c r="G1968" s="150">
        <v>0</v>
      </c>
      <c r="H1968" s="151">
        <v>0</v>
      </c>
    </row>
    <row r="1969" spans="1:8" ht="18" hidden="1" customHeight="1" outlineLevel="1">
      <c r="A1969" s="3" t="s">
        <v>267</v>
      </c>
      <c r="B1969" s="148"/>
      <c r="C1969" s="149">
        <v>0</v>
      </c>
      <c r="D1969" s="149">
        <v>0</v>
      </c>
      <c r="E1969" s="149">
        <v>0</v>
      </c>
      <c r="F1969" s="150">
        <v>0</v>
      </c>
      <c r="G1969" s="150">
        <v>0</v>
      </c>
      <c r="H1969" s="151">
        <v>0</v>
      </c>
    </row>
    <row r="1970" spans="1:8" ht="18" hidden="1" customHeight="1" outlineLevel="1">
      <c r="A1970" s="3" t="s">
        <v>274</v>
      </c>
      <c r="B1970" s="148"/>
      <c r="C1970" s="149">
        <v>0</v>
      </c>
      <c r="D1970" s="149">
        <v>0</v>
      </c>
      <c r="E1970" s="149">
        <v>0</v>
      </c>
      <c r="F1970" s="150">
        <v>0</v>
      </c>
      <c r="G1970" s="150">
        <v>0</v>
      </c>
      <c r="H1970" s="151">
        <v>0</v>
      </c>
    </row>
    <row r="1971" spans="1:8" ht="18" hidden="1" customHeight="1" outlineLevel="1">
      <c r="A1971" s="3" t="s">
        <v>275</v>
      </c>
      <c r="B1971" s="148"/>
      <c r="C1971" s="149">
        <v>0</v>
      </c>
      <c r="D1971" s="149">
        <v>0</v>
      </c>
      <c r="E1971" s="149">
        <v>0</v>
      </c>
      <c r="F1971" s="150">
        <v>0</v>
      </c>
      <c r="G1971" s="150">
        <v>0</v>
      </c>
      <c r="H1971" s="151">
        <v>0</v>
      </c>
    </row>
    <row r="1972" spans="1:8" ht="18" hidden="1" customHeight="1" outlineLevel="1">
      <c r="A1972" s="3" t="s">
        <v>205</v>
      </c>
      <c r="B1972" s="148"/>
      <c r="C1972" s="149">
        <v>5</v>
      </c>
      <c r="D1972" s="149">
        <v>5</v>
      </c>
      <c r="E1972" s="149">
        <v>0</v>
      </c>
      <c r="F1972" s="150">
        <v>47991</v>
      </c>
      <c r="G1972" s="150">
        <v>2041.75</v>
      </c>
      <c r="H1972" s="151">
        <v>0</v>
      </c>
    </row>
    <row r="1973" spans="1:8" ht="18" hidden="1" customHeight="1" outlineLevel="1">
      <c r="A1973" s="3" t="s">
        <v>206</v>
      </c>
      <c r="B1973" s="148"/>
      <c r="C1973" s="149">
        <v>1</v>
      </c>
      <c r="D1973" s="149">
        <v>1</v>
      </c>
      <c r="E1973" s="149">
        <v>0</v>
      </c>
      <c r="F1973" s="150">
        <v>0</v>
      </c>
      <c r="G1973" s="150">
        <v>270.75</v>
      </c>
      <c r="H1973" s="151">
        <v>0</v>
      </c>
    </row>
    <row r="1974" spans="1:8" ht="18" hidden="1" customHeight="1" outlineLevel="1">
      <c r="A1974" s="3" t="s">
        <v>268</v>
      </c>
      <c r="B1974" s="148"/>
      <c r="C1974" s="149">
        <v>1</v>
      </c>
      <c r="D1974" s="149">
        <v>0</v>
      </c>
      <c r="E1974" s="149">
        <v>0</v>
      </c>
      <c r="F1974" s="150">
        <v>0</v>
      </c>
      <c r="G1974" s="150">
        <v>0</v>
      </c>
      <c r="H1974" s="151">
        <v>0</v>
      </c>
    </row>
    <row r="1975" spans="1:8" ht="18" hidden="1" customHeight="1" outlineLevel="1">
      <c r="A1975" s="3" t="s">
        <v>207</v>
      </c>
      <c r="B1975" s="148"/>
      <c r="C1975" s="149">
        <v>17</v>
      </c>
      <c r="D1975" s="149">
        <v>17</v>
      </c>
      <c r="E1975" s="149">
        <v>0</v>
      </c>
      <c r="F1975" s="150">
        <v>114400</v>
      </c>
      <c r="G1975" s="150">
        <v>2021.0999999999985</v>
      </c>
      <c r="H1975" s="151">
        <v>0</v>
      </c>
    </row>
    <row r="1976" spans="1:8" ht="18" hidden="1" customHeight="1" outlineLevel="1">
      <c r="A1976" s="3" t="s">
        <v>270</v>
      </c>
      <c r="B1976" s="148"/>
      <c r="C1976" s="149">
        <v>11</v>
      </c>
      <c r="D1976" s="149">
        <v>2</v>
      </c>
      <c r="E1976" s="149">
        <v>0</v>
      </c>
      <c r="F1976" s="150">
        <v>9574</v>
      </c>
      <c r="G1976" s="150">
        <v>13373</v>
      </c>
      <c r="H1976" s="151">
        <v>0</v>
      </c>
    </row>
    <row r="1977" spans="1:8" ht="18" hidden="1" customHeight="1" outlineLevel="1">
      <c r="A1977" s="3" t="s">
        <v>208</v>
      </c>
      <c r="B1977" s="148"/>
      <c r="C1977" s="149">
        <v>83</v>
      </c>
      <c r="D1977" s="149">
        <v>3</v>
      </c>
      <c r="E1977" s="149">
        <v>0</v>
      </c>
      <c r="F1977" s="150">
        <v>115775</v>
      </c>
      <c r="G1977" s="150">
        <v>85790.03</v>
      </c>
      <c r="H1977" s="151">
        <v>0</v>
      </c>
    </row>
    <row r="1978" spans="1:8" ht="18" hidden="1" customHeight="1" outlineLevel="1">
      <c r="A1978" s="3" t="s">
        <v>209</v>
      </c>
      <c r="B1978" s="148"/>
      <c r="C1978" s="149">
        <v>4</v>
      </c>
      <c r="D1978" s="149">
        <v>2</v>
      </c>
      <c r="E1978" s="149">
        <v>0</v>
      </c>
      <c r="F1978" s="150">
        <v>220498</v>
      </c>
      <c r="G1978" s="150">
        <v>0</v>
      </c>
      <c r="H1978" s="151">
        <v>5000</v>
      </c>
    </row>
    <row r="1979" spans="1:8" ht="18" hidden="1" customHeight="1" outlineLevel="1">
      <c r="A1979" s="3" t="s">
        <v>454</v>
      </c>
      <c r="B1979" s="148"/>
      <c r="C1979" s="149">
        <v>0</v>
      </c>
      <c r="D1979" s="149">
        <v>0</v>
      </c>
      <c r="E1979" s="149">
        <v>0</v>
      </c>
      <c r="F1979" s="150">
        <v>0</v>
      </c>
      <c r="G1979" s="150">
        <v>0</v>
      </c>
      <c r="H1979" s="151">
        <v>0</v>
      </c>
    </row>
    <row r="1980" spans="1:8" ht="18" hidden="1" customHeight="1" outlineLevel="1">
      <c r="A1980" s="3" t="s">
        <v>211</v>
      </c>
      <c r="B1980" s="148"/>
      <c r="C1980" s="149">
        <v>0</v>
      </c>
      <c r="D1980" s="149">
        <v>0</v>
      </c>
      <c r="E1980" s="149">
        <v>0</v>
      </c>
      <c r="F1980" s="150">
        <v>0</v>
      </c>
      <c r="G1980" s="150">
        <v>0</v>
      </c>
      <c r="H1980" s="151">
        <v>0</v>
      </c>
    </row>
    <row r="1981" spans="1:8" ht="18" hidden="1" customHeight="1" outlineLevel="1">
      <c r="A1981" s="3" t="s">
        <v>212</v>
      </c>
      <c r="B1981" s="148"/>
      <c r="C1981" s="149">
        <v>0</v>
      </c>
      <c r="D1981" s="149">
        <v>0</v>
      </c>
      <c r="E1981" s="149">
        <v>0</v>
      </c>
      <c r="F1981" s="150">
        <v>0</v>
      </c>
      <c r="G1981" s="150">
        <v>0</v>
      </c>
      <c r="H1981" s="151">
        <v>0</v>
      </c>
    </row>
    <row r="1982" spans="1:8" ht="18" hidden="1" customHeight="1" outlineLevel="1">
      <c r="A1982" s="3" t="s">
        <v>213</v>
      </c>
      <c r="B1982" s="148"/>
      <c r="C1982" s="149">
        <v>2</v>
      </c>
      <c r="D1982" s="149">
        <v>2</v>
      </c>
      <c r="E1982" s="149">
        <v>0</v>
      </c>
      <c r="F1982" s="150">
        <v>-2500</v>
      </c>
      <c r="G1982" s="150">
        <v>263099</v>
      </c>
      <c r="H1982" s="151">
        <v>0</v>
      </c>
    </row>
    <row r="1983" spans="1:8" ht="18" hidden="1" customHeight="1" outlineLevel="1">
      <c r="A1983" s="3" t="s">
        <v>214</v>
      </c>
      <c r="B1983" s="148"/>
      <c r="C1983" s="149">
        <v>2</v>
      </c>
      <c r="D1983" s="149">
        <v>0</v>
      </c>
      <c r="E1983" s="149">
        <v>1</v>
      </c>
      <c r="F1983" s="150">
        <v>0</v>
      </c>
      <c r="G1983" s="150">
        <v>9576</v>
      </c>
      <c r="H1983" s="151">
        <v>0</v>
      </c>
    </row>
    <row r="1984" spans="1:8" ht="18" hidden="1" customHeight="1" outlineLevel="1">
      <c r="A1984" s="3" t="s">
        <v>269</v>
      </c>
      <c r="B1984" s="148"/>
      <c r="C1984" s="149">
        <v>0</v>
      </c>
      <c r="D1984" s="149">
        <v>0</v>
      </c>
      <c r="E1984" s="149">
        <v>0</v>
      </c>
      <c r="F1984" s="150">
        <v>0</v>
      </c>
      <c r="G1984" s="150">
        <v>0</v>
      </c>
      <c r="H1984" s="151">
        <v>0</v>
      </c>
    </row>
    <row r="1985" spans="1:8" ht="18" hidden="1" customHeight="1" outlineLevel="1">
      <c r="A1985" s="3" t="s">
        <v>455</v>
      </c>
      <c r="B1985" s="148"/>
      <c r="C1985" s="149">
        <v>0</v>
      </c>
      <c r="D1985" s="149">
        <v>0</v>
      </c>
      <c r="E1985" s="149">
        <v>0</v>
      </c>
      <c r="F1985" s="150">
        <v>0</v>
      </c>
      <c r="G1985" s="150">
        <v>0</v>
      </c>
      <c r="H1985" s="151">
        <v>0</v>
      </c>
    </row>
    <row r="1986" spans="1:8" ht="18" hidden="1" customHeight="1" outlineLevel="1">
      <c r="A1986" s="3" t="s">
        <v>217</v>
      </c>
      <c r="B1986" s="148"/>
      <c r="C1986" s="149">
        <v>0</v>
      </c>
      <c r="D1986" s="149">
        <v>0</v>
      </c>
      <c r="E1986" s="149">
        <v>0</v>
      </c>
      <c r="F1986" s="150">
        <v>0</v>
      </c>
      <c r="G1986" s="150">
        <v>0</v>
      </c>
      <c r="H1986" s="151">
        <v>0</v>
      </c>
    </row>
    <row r="1987" spans="1:8" ht="18" hidden="1" customHeight="1" outlineLevel="1">
      <c r="A1987" s="3" t="s">
        <v>218</v>
      </c>
      <c r="B1987" s="148"/>
      <c r="C1987" s="149">
        <v>2</v>
      </c>
      <c r="D1987" s="149">
        <v>0</v>
      </c>
      <c r="E1987" s="149">
        <v>0</v>
      </c>
      <c r="F1987" s="150">
        <v>0</v>
      </c>
      <c r="G1987" s="150">
        <v>0</v>
      </c>
      <c r="H1987" s="151">
        <v>0</v>
      </c>
    </row>
    <row r="1988" spans="1:8" ht="18" hidden="1" customHeight="1" outlineLevel="1">
      <c r="A1988" s="3" t="s">
        <v>219</v>
      </c>
      <c r="B1988" s="148"/>
      <c r="C1988" s="149">
        <v>0</v>
      </c>
      <c r="D1988" s="149">
        <v>0</v>
      </c>
      <c r="E1988" s="149">
        <v>0</v>
      </c>
      <c r="F1988" s="150">
        <v>0</v>
      </c>
      <c r="G1988" s="150">
        <v>0</v>
      </c>
      <c r="H1988" s="151">
        <v>0</v>
      </c>
    </row>
    <row r="1989" spans="1:8" ht="18" hidden="1" customHeight="1" outlineLevel="1">
      <c r="A1989" s="3" t="s">
        <v>220</v>
      </c>
      <c r="B1989" s="148"/>
      <c r="C1989" s="149">
        <v>3</v>
      </c>
      <c r="D1989" s="149">
        <v>3</v>
      </c>
      <c r="E1989" s="149">
        <v>0</v>
      </c>
      <c r="F1989" s="150">
        <v>99656</v>
      </c>
      <c r="G1989" s="150">
        <v>93345</v>
      </c>
      <c r="H1989" s="151">
        <v>0</v>
      </c>
    </row>
    <row r="1990" spans="1:8" ht="18" customHeight="1" collapsed="1">
      <c r="A1990" s="3"/>
      <c r="B1990" s="148" t="s">
        <v>429</v>
      </c>
      <c r="C1990" s="152">
        <f t="shared" ref="C1990:H1990" si="78">SUM(C1966:C1989)</f>
        <v>141</v>
      </c>
      <c r="D1990" s="152">
        <f t="shared" si="78"/>
        <v>44</v>
      </c>
      <c r="E1990" s="152">
        <f t="shared" si="78"/>
        <v>1</v>
      </c>
      <c r="F1990" s="153">
        <f t="shared" si="78"/>
        <v>622409</v>
      </c>
      <c r="G1990" s="153">
        <f t="shared" si="78"/>
        <v>455982.01</v>
      </c>
      <c r="H1990" s="154">
        <f t="shared" si="78"/>
        <v>5000</v>
      </c>
    </row>
    <row r="1991" spans="1:8" ht="18" customHeight="1">
      <c r="B1991" s="168" t="s">
        <v>430</v>
      </c>
      <c r="C1991" s="169"/>
      <c r="D1991" s="169"/>
      <c r="E1991" s="169"/>
      <c r="F1991" s="166"/>
      <c r="G1991" s="166"/>
      <c r="H1991" s="167"/>
    </row>
    <row r="1992" spans="1:8" ht="18" hidden="1" customHeight="1" outlineLevel="1">
      <c r="A1992" s="3" t="s">
        <v>280</v>
      </c>
      <c r="B1992" s="148"/>
      <c r="C1992" s="149">
        <v>0</v>
      </c>
      <c r="D1992" s="149">
        <v>0</v>
      </c>
      <c r="E1992" s="149">
        <v>0</v>
      </c>
      <c r="F1992" s="150">
        <v>0</v>
      </c>
      <c r="G1992" s="150">
        <v>0</v>
      </c>
      <c r="H1992" s="151">
        <v>0</v>
      </c>
    </row>
    <row r="1993" spans="1:8" ht="18" hidden="1" customHeight="1" outlineLevel="1">
      <c r="A1993" s="3" t="s">
        <v>203</v>
      </c>
      <c r="B1993" s="148"/>
      <c r="C1993" s="149">
        <v>0</v>
      </c>
      <c r="D1993" s="149">
        <v>0</v>
      </c>
      <c r="E1993" s="149">
        <v>0</v>
      </c>
      <c r="F1993" s="150">
        <v>0</v>
      </c>
      <c r="G1993" s="150">
        <v>0</v>
      </c>
      <c r="H1993" s="151">
        <v>0</v>
      </c>
    </row>
    <row r="1994" spans="1:8" ht="18" hidden="1" customHeight="1" outlineLevel="1">
      <c r="A1994" s="3" t="s">
        <v>204</v>
      </c>
      <c r="B1994" s="148"/>
      <c r="C1994" s="149">
        <v>0</v>
      </c>
      <c r="D1994" s="149">
        <v>0</v>
      </c>
      <c r="E1994" s="149">
        <v>0</v>
      </c>
      <c r="F1994" s="150">
        <v>0</v>
      </c>
      <c r="G1994" s="150">
        <v>0</v>
      </c>
      <c r="H1994" s="151">
        <v>0</v>
      </c>
    </row>
    <row r="1995" spans="1:8" ht="18" hidden="1" customHeight="1" outlineLevel="1">
      <c r="A1995" s="3" t="s">
        <v>267</v>
      </c>
      <c r="B1995" s="148"/>
      <c r="C1995" s="149">
        <v>0</v>
      </c>
      <c r="D1995" s="149">
        <v>0</v>
      </c>
      <c r="E1995" s="149">
        <v>0</v>
      </c>
      <c r="F1995" s="150">
        <v>0</v>
      </c>
      <c r="G1995" s="150">
        <v>0</v>
      </c>
      <c r="H1995" s="151">
        <v>0</v>
      </c>
    </row>
    <row r="1996" spans="1:8" ht="18" hidden="1" customHeight="1" outlineLevel="1">
      <c r="A1996" s="3" t="s">
        <v>274</v>
      </c>
      <c r="B1996" s="148"/>
      <c r="C1996" s="149">
        <v>0</v>
      </c>
      <c r="D1996" s="149">
        <v>0</v>
      </c>
      <c r="E1996" s="149">
        <v>0</v>
      </c>
      <c r="F1996" s="150">
        <v>0</v>
      </c>
      <c r="G1996" s="150">
        <v>0</v>
      </c>
      <c r="H1996" s="151">
        <v>0</v>
      </c>
    </row>
    <row r="1997" spans="1:8" ht="18" hidden="1" customHeight="1" outlineLevel="1">
      <c r="A1997" s="3" t="s">
        <v>275</v>
      </c>
      <c r="B1997" s="148"/>
      <c r="C1997" s="149">
        <v>0</v>
      </c>
      <c r="D1997" s="149">
        <v>0</v>
      </c>
      <c r="E1997" s="149">
        <v>0</v>
      </c>
      <c r="F1997" s="150">
        <v>0</v>
      </c>
      <c r="G1997" s="150">
        <v>0</v>
      </c>
      <c r="H1997" s="151">
        <v>0</v>
      </c>
    </row>
    <row r="1998" spans="1:8" ht="18" hidden="1" customHeight="1" outlineLevel="1">
      <c r="A1998" s="3" t="s">
        <v>205</v>
      </c>
      <c r="B1998" s="148"/>
      <c r="C1998" s="149">
        <v>0</v>
      </c>
      <c r="D1998" s="149">
        <v>0</v>
      </c>
      <c r="E1998" s="149">
        <v>0</v>
      </c>
      <c r="F1998" s="150">
        <v>0</v>
      </c>
      <c r="G1998" s="150">
        <v>0</v>
      </c>
      <c r="H1998" s="151">
        <v>0</v>
      </c>
    </row>
    <row r="1999" spans="1:8" ht="18" hidden="1" customHeight="1" outlineLevel="1">
      <c r="A1999" s="3" t="s">
        <v>206</v>
      </c>
      <c r="B1999" s="148"/>
      <c r="C1999" s="149">
        <v>0</v>
      </c>
      <c r="D1999" s="149">
        <v>0</v>
      </c>
      <c r="E1999" s="149">
        <v>0</v>
      </c>
      <c r="F1999" s="150">
        <v>0</v>
      </c>
      <c r="G1999" s="150">
        <v>0</v>
      </c>
      <c r="H1999" s="151">
        <v>0</v>
      </c>
    </row>
    <row r="2000" spans="1:8" ht="18" hidden="1" customHeight="1" outlineLevel="1">
      <c r="A2000" s="3" t="s">
        <v>268</v>
      </c>
      <c r="B2000" s="148"/>
      <c r="C2000" s="149">
        <v>0</v>
      </c>
      <c r="D2000" s="149">
        <v>0</v>
      </c>
      <c r="E2000" s="149">
        <v>0</v>
      </c>
      <c r="F2000" s="150">
        <v>0</v>
      </c>
      <c r="G2000" s="150">
        <v>0</v>
      </c>
      <c r="H2000" s="151">
        <v>0</v>
      </c>
    </row>
    <row r="2001" spans="1:8" ht="18" hidden="1" customHeight="1" outlineLevel="1">
      <c r="A2001" s="3" t="s">
        <v>207</v>
      </c>
      <c r="B2001" s="148"/>
      <c r="C2001" s="149">
        <v>2</v>
      </c>
      <c r="D2001" s="149">
        <v>0</v>
      </c>
      <c r="E2001" s="149">
        <v>0</v>
      </c>
      <c r="F2001" s="150">
        <v>-1000</v>
      </c>
      <c r="G2001" s="150">
        <v>0</v>
      </c>
      <c r="H2001" s="151">
        <v>0</v>
      </c>
    </row>
    <row r="2002" spans="1:8" ht="18" hidden="1" customHeight="1" outlineLevel="1">
      <c r="A2002" s="3" t="s">
        <v>270</v>
      </c>
      <c r="B2002" s="148"/>
      <c r="C2002" s="149">
        <v>4</v>
      </c>
      <c r="D2002" s="149">
        <v>2</v>
      </c>
      <c r="E2002" s="149">
        <v>0</v>
      </c>
      <c r="F2002" s="150">
        <v>13003</v>
      </c>
      <c r="G2002" s="150">
        <v>0</v>
      </c>
      <c r="H2002" s="151">
        <v>0</v>
      </c>
    </row>
    <row r="2003" spans="1:8" ht="18" hidden="1" customHeight="1" outlineLevel="1">
      <c r="A2003" s="3" t="s">
        <v>208</v>
      </c>
      <c r="B2003" s="148"/>
      <c r="C2003" s="149">
        <v>15</v>
      </c>
      <c r="D2003" s="149">
        <v>4</v>
      </c>
      <c r="E2003" s="149">
        <v>0</v>
      </c>
      <c r="F2003" s="150">
        <v>138126.24</v>
      </c>
      <c r="G2003" s="150">
        <v>76845.86</v>
      </c>
      <c r="H2003" s="151">
        <v>0</v>
      </c>
    </row>
    <row r="2004" spans="1:8" ht="18" hidden="1" customHeight="1" outlineLevel="1">
      <c r="A2004" s="3" t="s">
        <v>209</v>
      </c>
      <c r="B2004" s="148"/>
      <c r="C2004" s="149">
        <v>0</v>
      </c>
      <c r="D2004" s="149">
        <v>0</v>
      </c>
      <c r="E2004" s="149">
        <v>0</v>
      </c>
      <c r="F2004" s="150">
        <v>0</v>
      </c>
      <c r="G2004" s="150">
        <v>0</v>
      </c>
      <c r="H2004" s="151">
        <v>0</v>
      </c>
    </row>
    <row r="2005" spans="1:8" ht="18" hidden="1" customHeight="1" outlineLevel="1">
      <c r="A2005" s="3" t="s">
        <v>454</v>
      </c>
      <c r="B2005" s="148"/>
      <c r="C2005" s="149">
        <v>2</v>
      </c>
      <c r="D2005" s="149">
        <v>0</v>
      </c>
      <c r="E2005" s="149">
        <v>1</v>
      </c>
      <c r="F2005" s="150">
        <v>0</v>
      </c>
      <c r="G2005" s="150">
        <v>0</v>
      </c>
      <c r="H2005" s="151">
        <v>0</v>
      </c>
    </row>
    <row r="2006" spans="1:8" ht="18" hidden="1" customHeight="1" outlineLevel="1">
      <c r="A2006" s="3" t="s">
        <v>211</v>
      </c>
      <c r="B2006" s="148"/>
      <c r="C2006" s="149">
        <v>0</v>
      </c>
      <c r="D2006" s="149">
        <v>0</v>
      </c>
      <c r="E2006" s="149">
        <v>0</v>
      </c>
      <c r="F2006" s="150">
        <v>0</v>
      </c>
      <c r="G2006" s="150">
        <v>0</v>
      </c>
      <c r="H2006" s="151">
        <v>0</v>
      </c>
    </row>
    <row r="2007" spans="1:8" ht="18" hidden="1" customHeight="1" outlineLevel="1">
      <c r="A2007" s="3" t="s">
        <v>212</v>
      </c>
      <c r="B2007" s="148"/>
      <c r="C2007" s="149">
        <v>0</v>
      </c>
      <c r="D2007" s="149">
        <v>0</v>
      </c>
      <c r="E2007" s="149">
        <v>0</v>
      </c>
      <c r="F2007" s="150">
        <v>0</v>
      </c>
      <c r="G2007" s="150">
        <v>0</v>
      </c>
      <c r="H2007" s="151">
        <v>0</v>
      </c>
    </row>
    <row r="2008" spans="1:8" ht="18" hidden="1" customHeight="1" outlineLevel="1">
      <c r="A2008" s="3" t="s">
        <v>213</v>
      </c>
      <c r="B2008" s="148"/>
      <c r="C2008" s="149">
        <v>0</v>
      </c>
      <c r="D2008" s="149">
        <v>0</v>
      </c>
      <c r="E2008" s="149">
        <v>0</v>
      </c>
      <c r="F2008" s="150">
        <v>0</v>
      </c>
      <c r="G2008" s="150">
        <v>0</v>
      </c>
      <c r="H2008" s="151">
        <v>0</v>
      </c>
    </row>
    <row r="2009" spans="1:8" ht="18" hidden="1" customHeight="1" outlineLevel="1">
      <c r="A2009" s="3" t="s">
        <v>214</v>
      </c>
      <c r="B2009" s="148"/>
      <c r="C2009" s="149">
        <v>0</v>
      </c>
      <c r="D2009" s="149">
        <v>0</v>
      </c>
      <c r="E2009" s="149">
        <v>0</v>
      </c>
      <c r="F2009" s="150">
        <v>0</v>
      </c>
      <c r="G2009" s="150">
        <v>0</v>
      </c>
      <c r="H2009" s="151">
        <v>0</v>
      </c>
    </row>
    <row r="2010" spans="1:8" ht="18" hidden="1" customHeight="1" outlineLevel="1">
      <c r="A2010" s="3" t="s">
        <v>269</v>
      </c>
      <c r="B2010" s="148"/>
      <c r="C2010" s="149">
        <v>0</v>
      </c>
      <c r="D2010" s="149">
        <v>0</v>
      </c>
      <c r="E2010" s="149">
        <v>0</v>
      </c>
      <c r="F2010" s="150">
        <v>0</v>
      </c>
      <c r="G2010" s="150">
        <v>0</v>
      </c>
      <c r="H2010" s="151">
        <v>0</v>
      </c>
    </row>
    <row r="2011" spans="1:8" ht="18" hidden="1" customHeight="1" outlineLevel="1">
      <c r="A2011" s="3" t="s">
        <v>455</v>
      </c>
      <c r="B2011" s="148"/>
      <c r="C2011" s="149">
        <v>0</v>
      </c>
      <c r="D2011" s="149">
        <v>0</v>
      </c>
      <c r="E2011" s="149">
        <v>0</v>
      </c>
      <c r="F2011" s="150">
        <v>0</v>
      </c>
      <c r="G2011" s="150">
        <v>0</v>
      </c>
      <c r="H2011" s="151">
        <v>0</v>
      </c>
    </row>
    <row r="2012" spans="1:8" ht="18" hidden="1" customHeight="1" outlineLevel="1">
      <c r="A2012" s="3" t="s">
        <v>217</v>
      </c>
      <c r="B2012" s="148"/>
      <c r="C2012" s="149">
        <v>0</v>
      </c>
      <c r="D2012" s="149">
        <v>0</v>
      </c>
      <c r="E2012" s="149">
        <v>0</v>
      </c>
      <c r="F2012" s="150">
        <v>0</v>
      </c>
      <c r="G2012" s="150">
        <v>0</v>
      </c>
      <c r="H2012" s="151">
        <v>0</v>
      </c>
    </row>
    <row r="2013" spans="1:8" ht="18" hidden="1" customHeight="1" outlineLevel="1">
      <c r="A2013" s="3" t="s">
        <v>218</v>
      </c>
      <c r="B2013" s="148"/>
      <c r="C2013" s="149">
        <v>0</v>
      </c>
      <c r="D2013" s="149">
        <v>0</v>
      </c>
      <c r="E2013" s="149">
        <v>0</v>
      </c>
      <c r="F2013" s="150">
        <v>0</v>
      </c>
      <c r="G2013" s="150">
        <v>0</v>
      </c>
      <c r="H2013" s="151">
        <v>0</v>
      </c>
    </row>
    <row r="2014" spans="1:8" ht="18" hidden="1" customHeight="1" outlineLevel="1">
      <c r="A2014" s="3" t="s">
        <v>219</v>
      </c>
      <c r="B2014" s="148"/>
      <c r="C2014" s="149">
        <v>0</v>
      </c>
      <c r="D2014" s="149">
        <v>0</v>
      </c>
      <c r="E2014" s="149">
        <v>0</v>
      </c>
      <c r="F2014" s="150">
        <v>0</v>
      </c>
      <c r="G2014" s="150">
        <v>0</v>
      </c>
      <c r="H2014" s="151">
        <v>0</v>
      </c>
    </row>
    <row r="2015" spans="1:8" ht="18" hidden="1" customHeight="1" outlineLevel="1">
      <c r="A2015" s="3" t="s">
        <v>220</v>
      </c>
      <c r="B2015" s="148"/>
      <c r="C2015" s="149">
        <v>0</v>
      </c>
      <c r="D2015" s="149">
        <v>0</v>
      </c>
      <c r="E2015" s="149">
        <v>0</v>
      </c>
      <c r="F2015" s="150">
        <v>0</v>
      </c>
      <c r="G2015" s="150">
        <v>0</v>
      </c>
      <c r="H2015" s="151">
        <v>0</v>
      </c>
    </row>
    <row r="2016" spans="1:8" collapsed="1">
      <c r="A2016" s="3"/>
      <c r="B2016" s="148" t="s">
        <v>431</v>
      </c>
      <c r="C2016" s="152">
        <f t="shared" ref="C2016:H2016" si="79">SUM(C1992:C2015)</f>
        <v>23</v>
      </c>
      <c r="D2016" s="152">
        <f t="shared" si="79"/>
        <v>6</v>
      </c>
      <c r="E2016" s="152">
        <f t="shared" si="79"/>
        <v>1</v>
      </c>
      <c r="F2016" s="153">
        <f t="shared" si="79"/>
        <v>150129.24</v>
      </c>
      <c r="G2016" s="153">
        <f t="shared" si="79"/>
        <v>76845.86</v>
      </c>
      <c r="H2016" s="154">
        <f t="shared" si="79"/>
        <v>0</v>
      </c>
    </row>
    <row r="2017" spans="1:8" hidden="1" outlineLevel="1">
      <c r="A2017" s="3" t="s">
        <v>218</v>
      </c>
      <c r="B2017" s="148"/>
      <c r="C2017" s="149">
        <v>1</v>
      </c>
      <c r="D2017" s="149">
        <v>0</v>
      </c>
      <c r="E2017" s="149">
        <v>0</v>
      </c>
      <c r="F2017" s="150">
        <v>0</v>
      </c>
      <c r="G2017" s="150">
        <v>0</v>
      </c>
      <c r="H2017" s="151">
        <v>0</v>
      </c>
    </row>
    <row r="2018" spans="1:8" collapsed="1">
      <c r="A2018" s="3"/>
      <c r="B2018" s="148" t="s">
        <v>464</v>
      </c>
      <c r="C2018" s="152">
        <f>SUM(C2017)</f>
        <v>1</v>
      </c>
      <c r="D2018" s="152">
        <f t="shared" ref="D2018:H2018" si="80">SUM(D2017)</f>
        <v>0</v>
      </c>
      <c r="E2018" s="152">
        <f t="shared" si="80"/>
        <v>0</v>
      </c>
      <c r="F2018" s="152">
        <f t="shared" si="80"/>
        <v>0</v>
      </c>
      <c r="G2018" s="152">
        <f t="shared" si="80"/>
        <v>0</v>
      </c>
      <c r="H2018" s="152">
        <f t="shared" si="80"/>
        <v>0</v>
      </c>
    </row>
    <row r="2019" spans="1:8" ht="18" customHeight="1">
      <c r="B2019" s="168" t="s">
        <v>432</v>
      </c>
      <c r="C2019" s="169"/>
      <c r="D2019" s="169"/>
      <c r="E2019" s="169"/>
      <c r="F2019" s="166"/>
      <c r="G2019" s="166"/>
      <c r="H2019" s="167"/>
    </row>
    <row r="2020" spans="1:8" ht="18" hidden="1" customHeight="1" outlineLevel="1">
      <c r="A2020" s="3" t="s">
        <v>280</v>
      </c>
      <c r="B2020" s="148"/>
      <c r="C2020" s="149">
        <v>0</v>
      </c>
      <c r="D2020" s="149">
        <v>0</v>
      </c>
      <c r="E2020" s="149">
        <v>0</v>
      </c>
      <c r="F2020" s="150">
        <v>0</v>
      </c>
      <c r="G2020" s="150">
        <v>0</v>
      </c>
      <c r="H2020" s="151">
        <v>0</v>
      </c>
    </row>
    <row r="2021" spans="1:8" ht="18" hidden="1" customHeight="1" outlineLevel="1">
      <c r="A2021" s="3" t="s">
        <v>203</v>
      </c>
      <c r="B2021" s="148"/>
      <c r="C2021" s="149">
        <v>24</v>
      </c>
      <c r="D2021" s="149">
        <v>19</v>
      </c>
      <c r="E2021" s="149">
        <v>0</v>
      </c>
      <c r="F2021" s="150">
        <v>78489.88</v>
      </c>
      <c r="G2021" s="150">
        <v>4971.7299999999996</v>
      </c>
      <c r="H2021" s="151">
        <v>0</v>
      </c>
    </row>
    <row r="2022" spans="1:8" ht="18" hidden="1" customHeight="1" outlineLevel="1">
      <c r="A2022" s="3" t="s">
        <v>204</v>
      </c>
      <c r="B2022" s="148"/>
      <c r="C2022" s="149">
        <v>106</v>
      </c>
      <c r="D2022" s="149">
        <v>106</v>
      </c>
      <c r="E2022" s="149">
        <v>0</v>
      </c>
      <c r="F2022" s="150">
        <v>50476.890000000007</v>
      </c>
      <c r="G2022" s="150">
        <v>18204.580000000002</v>
      </c>
      <c r="H2022" s="151">
        <v>1000</v>
      </c>
    </row>
    <row r="2023" spans="1:8" ht="18" hidden="1" customHeight="1" outlineLevel="1">
      <c r="A2023" s="3" t="s">
        <v>267</v>
      </c>
      <c r="B2023" s="148"/>
      <c r="C2023" s="149">
        <v>0</v>
      </c>
      <c r="D2023" s="149">
        <v>0</v>
      </c>
      <c r="E2023" s="149">
        <v>0</v>
      </c>
      <c r="F2023" s="150">
        <v>0</v>
      </c>
      <c r="G2023" s="150">
        <v>0</v>
      </c>
      <c r="H2023" s="151">
        <v>0</v>
      </c>
    </row>
    <row r="2024" spans="1:8" ht="18" hidden="1" customHeight="1" outlineLevel="1">
      <c r="A2024" s="3" t="s">
        <v>274</v>
      </c>
      <c r="B2024" s="148"/>
      <c r="C2024" s="149">
        <v>0</v>
      </c>
      <c r="D2024" s="149">
        <v>0</v>
      </c>
      <c r="E2024" s="149">
        <v>0</v>
      </c>
      <c r="F2024" s="150">
        <v>0</v>
      </c>
      <c r="G2024" s="150">
        <v>0</v>
      </c>
      <c r="H2024" s="151">
        <v>0</v>
      </c>
    </row>
    <row r="2025" spans="1:8" ht="18" hidden="1" customHeight="1" outlineLevel="1">
      <c r="A2025" s="3" t="s">
        <v>275</v>
      </c>
      <c r="B2025" s="148"/>
      <c r="C2025" s="149">
        <v>0</v>
      </c>
      <c r="D2025" s="149">
        <v>0</v>
      </c>
      <c r="E2025" s="149">
        <v>0</v>
      </c>
      <c r="F2025" s="150">
        <v>0</v>
      </c>
      <c r="G2025" s="150">
        <v>0</v>
      </c>
      <c r="H2025" s="151">
        <v>0</v>
      </c>
    </row>
    <row r="2026" spans="1:8" ht="18" hidden="1" customHeight="1" outlineLevel="1">
      <c r="A2026" s="3" t="s">
        <v>205</v>
      </c>
      <c r="B2026" s="148"/>
      <c r="C2026" s="149">
        <v>38</v>
      </c>
      <c r="D2026" s="149">
        <v>33</v>
      </c>
      <c r="E2026" s="149">
        <v>0</v>
      </c>
      <c r="F2026" s="150">
        <v>37529.83</v>
      </c>
      <c r="G2026" s="150">
        <v>2293.8899999999994</v>
      </c>
      <c r="H2026" s="151">
        <v>0</v>
      </c>
    </row>
    <row r="2027" spans="1:8" ht="18" hidden="1" customHeight="1" outlineLevel="1">
      <c r="A2027" s="3" t="s">
        <v>206</v>
      </c>
      <c r="B2027" s="148"/>
      <c r="C2027" s="149">
        <v>11</v>
      </c>
      <c r="D2027" s="149">
        <v>10</v>
      </c>
      <c r="E2027" s="149">
        <v>0</v>
      </c>
      <c r="F2027" s="150">
        <v>38967.03</v>
      </c>
      <c r="G2027" s="150">
        <v>-4484.42</v>
      </c>
      <c r="H2027" s="151">
        <v>0</v>
      </c>
    </row>
    <row r="2028" spans="1:8" ht="18" hidden="1" customHeight="1" outlineLevel="1">
      <c r="A2028" s="3" t="s">
        <v>268</v>
      </c>
      <c r="B2028" s="148"/>
      <c r="C2028" s="149">
        <v>0</v>
      </c>
      <c r="D2028" s="149">
        <v>0</v>
      </c>
      <c r="E2028" s="149">
        <v>0</v>
      </c>
      <c r="F2028" s="150">
        <v>0</v>
      </c>
      <c r="G2028" s="150">
        <v>0</v>
      </c>
      <c r="H2028" s="151">
        <v>0</v>
      </c>
    </row>
    <row r="2029" spans="1:8" ht="18" hidden="1" customHeight="1" outlineLevel="1">
      <c r="A2029" s="3" t="s">
        <v>207</v>
      </c>
      <c r="B2029" s="148"/>
      <c r="C2029" s="149">
        <v>64</v>
      </c>
      <c r="D2029" s="149">
        <v>51</v>
      </c>
      <c r="E2029" s="149">
        <v>0</v>
      </c>
      <c r="F2029" s="150">
        <v>178683.62</v>
      </c>
      <c r="G2029" s="150">
        <v>22431.15</v>
      </c>
      <c r="H2029" s="151">
        <v>0</v>
      </c>
    </row>
    <row r="2030" spans="1:8" ht="18" hidden="1" customHeight="1" outlineLevel="1">
      <c r="A2030" s="3" t="s">
        <v>270</v>
      </c>
      <c r="B2030" s="148"/>
      <c r="C2030" s="149">
        <v>3</v>
      </c>
      <c r="D2030" s="149">
        <v>0</v>
      </c>
      <c r="E2030" s="149">
        <v>2</v>
      </c>
      <c r="F2030" s="150">
        <v>0</v>
      </c>
      <c r="G2030" s="150">
        <v>0</v>
      </c>
      <c r="H2030" s="151">
        <v>0</v>
      </c>
    </row>
    <row r="2031" spans="1:8" ht="18" hidden="1" customHeight="1" outlineLevel="1">
      <c r="A2031" s="3" t="s">
        <v>208</v>
      </c>
      <c r="B2031" s="148"/>
      <c r="C2031" s="149">
        <v>14</v>
      </c>
      <c r="D2031" s="149">
        <v>3</v>
      </c>
      <c r="E2031" s="149">
        <v>9</v>
      </c>
      <c r="F2031" s="150">
        <v>19558.03</v>
      </c>
      <c r="G2031" s="150">
        <v>17091.05</v>
      </c>
      <c r="H2031" s="151">
        <v>0</v>
      </c>
    </row>
    <row r="2032" spans="1:8" ht="18" hidden="1" customHeight="1" outlineLevel="1">
      <c r="A2032" s="3" t="s">
        <v>209</v>
      </c>
      <c r="B2032" s="148"/>
      <c r="C2032" s="149">
        <v>15</v>
      </c>
      <c r="D2032" s="149">
        <v>8</v>
      </c>
      <c r="E2032" s="149">
        <v>2</v>
      </c>
      <c r="F2032" s="150">
        <v>68728</v>
      </c>
      <c r="G2032" s="150">
        <v>0</v>
      </c>
      <c r="H2032" s="151">
        <v>0</v>
      </c>
    </row>
    <row r="2033" spans="1:8" ht="18" hidden="1" customHeight="1" outlineLevel="1">
      <c r="A2033" s="3" t="s">
        <v>454</v>
      </c>
      <c r="B2033" s="148"/>
      <c r="C2033" s="149">
        <v>3</v>
      </c>
      <c r="D2033" s="149">
        <v>1</v>
      </c>
      <c r="E2033" s="149">
        <v>2</v>
      </c>
      <c r="F2033" s="150">
        <v>383.22</v>
      </c>
      <c r="G2033" s="150">
        <v>0</v>
      </c>
      <c r="H2033" s="151">
        <v>0</v>
      </c>
    </row>
    <row r="2034" spans="1:8" ht="18" hidden="1" customHeight="1" outlineLevel="1">
      <c r="A2034" s="3" t="s">
        <v>211</v>
      </c>
      <c r="B2034" s="148"/>
      <c r="C2034" s="149">
        <v>0</v>
      </c>
      <c r="D2034" s="149">
        <v>0</v>
      </c>
      <c r="E2034" s="149">
        <v>0</v>
      </c>
      <c r="F2034" s="150">
        <v>0</v>
      </c>
      <c r="G2034" s="150">
        <v>0</v>
      </c>
      <c r="H2034" s="151">
        <v>0</v>
      </c>
    </row>
    <row r="2035" spans="1:8" ht="18" hidden="1" customHeight="1" outlineLevel="1">
      <c r="A2035" s="3" t="s">
        <v>212</v>
      </c>
      <c r="B2035" s="148"/>
      <c r="C2035" s="149">
        <v>2</v>
      </c>
      <c r="D2035" s="149">
        <v>2</v>
      </c>
      <c r="E2035" s="149">
        <v>0</v>
      </c>
      <c r="F2035" s="150">
        <v>1751.6599999999999</v>
      </c>
      <c r="G2035" s="150">
        <v>0</v>
      </c>
      <c r="H2035" s="151">
        <v>795.36</v>
      </c>
    </row>
    <row r="2036" spans="1:8" ht="18" hidden="1" customHeight="1" outlineLevel="1">
      <c r="A2036" s="3" t="s">
        <v>213</v>
      </c>
      <c r="B2036" s="148"/>
      <c r="C2036" s="149">
        <v>9</v>
      </c>
      <c r="D2036" s="149">
        <v>8</v>
      </c>
      <c r="E2036" s="149">
        <v>0</v>
      </c>
      <c r="F2036" s="150">
        <v>16630</v>
      </c>
      <c r="G2036" s="150">
        <v>1485</v>
      </c>
      <c r="H2036" s="151">
        <v>-7753</v>
      </c>
    </row>
    <row r="2037" spans="1:8" ht="18" hidden="1" customHeight="1" outlineLevel="1">
      <c r="A2037" s="3" t="s">
        <v>214</v>
      </c>
      <c r="B2037" s="148"/>
      <c r="C2037" s="149">
        <v>0</v>
      </c>
      <c r="D2037" s="149">
        <v>0</v>
      </c>
      <c r="E2037" s="149">
        <v>0</v>
      </c>
      <c r="F2037" s="150">
        <v>0</v>
      </c>
      <c r="G2037" s="150">
        <v>0</v>
      </c>
      <c r="H2037" s="151">
        <v>0</v>
      </c>
    </row>
    <row r="2038" spans="1:8" ht="18" hidden="1" customHeight="1" outlineLevel="1">
      <c r="A2038" s="3" t="s">
        <v>269</v>
      </c>
      <c r="B2038" s="148"/>
      <c r="C2038" s="149">
        <v>0</v>
      </c>
      <c r="D2038" s="149">
        <v>0</v>
      </c>
      <c r="E2038" s="149">
        <v>0</v>
      </c>
      <c r="F2038" s="150">
        <v>0</v>
      </c>
      <c r="G2038" s="150">
        <v>0</v>
      </c>
      <c r="H2038" s="151">
        <v>0</v>
      </c>
    </row>
    <row r="2039" spans="1:8" ht="18" hidden="1" customHeight="1" outlineLevel="1">
      <c r="A2039" s="3" t="s">
        <v>455</v>
      </c>
      <c r="B2039" s="148"/>
      <c r="C2039" s="149">
        <v>1</v>
      </c>
      <c r="D2039" s="149">
        <v>0</v>
      </c>
      <c r="E2039" s="149">
        <v>1</v>
      </c>
      <c r="F2039" s="150">
        <v>0</v>
      </c>
      <c r="G2039" s="150">
        <v>0</v>
      </c>
      <c r="H2039" s="151">
        <v>0</v>
      </c>
    </row>
    <row r="2040" spans="1:8" ht="18" hidden="1" customHeight="1" outlineLevel="1">
      <c r="A2040" s="3" t="s">
        <v>217</v>
      </c>
      <c r="B2040" s="148"/>
      <c r="C2040" s="149">
        <v>39</v>
      </c>
      <c r="D2040" s="149">
        <v>36</v>
      </c>
      <c r="E2040" s="149">
        <v>2</v>
      </c>
      <c r="F2040" s="150">
        <v>160889</v>
      </c>
      <c r="G2040" s="150">
        <v>41855</v>
      </c>
      <c r="H2040" s="151">
        <v>23058</v>
      </c>
    </row>
    <row r="2041" spans="1:8" ht="18" hidden="1" customHeight="1" outlineLevel="1">
      <c r="A2041" s="3" t="s">
        <v>218</v>
      </c>
      <c r="B2041" s="148"/>
      <c r="C2041" s="149">
        <v>0</v>
      </c>
      <c r="D2041" s="149">
        <v>0</v>
      </c>
      <c r="E2041" s="149">
        <v>0</v>
      </c>
      <c r="F2041" s="150">
        <v>0</v>
      </c>
      <c r="G2041" s="150">
        <v>0</v>
      </c>
      <c r="H2041" s="151">
        <v>0</v>
      </c>
    </row>
    <row r="2042" spans="1:8" ht="18" hidden="1" customHeight="1" outlineLevel="1">
      <c r="A2042" s="3" t="s">
        <v>219</v>
      </c>
      <c r="B2042" s="148"/>
      <c r="C2042" s="149">
        <v>9</v>
      </c>
      <c r="D2042" s="149">
        <v>3</v>
      </c>
      <c r="E2042" s="149">
        <v>0</v>
      </c>
      <c r="F2042" s="150">
        <v>-116358.51999999997</v>
      </c>
      <c r="G2042" s="150">
        <v>2280.179999999993</v>
      </c>
      <c r="H2042" s="151">
        <v>129985.04999999999</v>
      </c>
    </row>
    <row r="2043" spans="1:8" ht="18" hidden="1" customHeight="1" outlineLevel="1">
      <c r="A2043" s="3" t="s">
        <v>220</v>
      </c>
      <c r="B2043" s="148"/>
      <c r="C2043" s="149">
        <v>19</v>
      </c>
      <c r="D2043" s="149">
        <v>17</v>
      </c>
      <c r="E2043" s="149">
        <v>2</v>
      </c>
      <c r="F2043" s="150">
        <v>56740</v>
      </c>
      <c r="G2043" s="150">
        <v>675</v>
      </c>
      <c r="H2043" s="151">
        <v>0</v>
      </c>
    </row>
    <row r="2044" spans="1:8" collapsed="1">
      <c r="A2044" s="3"/>
      <c r="B2044" s="148" t="s">
        <v>433</v>
      </c>
      <c r="C2044" s="152">
        <f t="shared" ref="C2044:H2044" si="81">SUM(C2020:C2043)</f>
        <v>357</v>
      </c>
      <c r="D2044" s="152">
        <f t="shared" si="81"/>
        <v>297</v>
      </c>
      <c r="E2044" s="152">
        <f t="shared" si="81"/>
        <v>20</v>
      </c>
      <c r="F2044" s="153">
        <f t="shared" si="81"/>
        <v>592468.6399999999</v>
      </c>
      <c r="G2044" s="153">
        <f t="shared" si="81"/>
        <v>106803.15999999999</v>
      </c>
      <c r="H2044" s="154">
        <f t="shared" si="81"/>
        <v>147085.40999999997</v>
      </c>
    </row>
    <row r="2045" spans="1:8" hidden="1" outlineLevel="1">
      <c r="A2045" s="3" t="s">
        <v>218</v>
      </c>
      <c r="B2045" s="148"/>
      <c r="C2045" s="149">
        <v>84</v>
      </c>
      <c r="D2045" s="149">
        <v>52</v>
      </c>
      <c r="E2045" s="149">
        <v>14</v>
      </c>
      <c r="F2045" s="150">
        <v>153843.41000000003</v>
      </c>
      <c r="G2045" s="150">
        <v>100453.31999999999</v>
      </c>
      <c r="H2045" s="151">
        <v>-139889.22</v>
      </c>
    </row>
    <row r="2046" spans="1:8" collapsed="1">
      <c r="A2046" s="3"/>
      <c r="B2046" s="148" t="s">
        <v>465</v>
      </c>
      <c r="C2046" s="152">
        <f>SUM(C2045)</f>
        <v>84</v>
      </c>
      <c r="D2046" s="152">
        <f t="shared" ref="D2046:H2046" si="82">SUM(D2045)</f>
        <v>52</v>
      </c>
      <c r="E2046" s="152">
        <f t="shared" si="82"/>
        <v>14</v>
      </c>
      <c r="F2046" s="152">
        <f t="shared" si="82"/>
        <v>153843.41000000003</v>
      </c>
      <c r="G2046" s="152">
        <f t="shared" si="82"/>
        <v>100453.31999999999</v>
      </c>
      <c r="H2046" s="152">
        <f t="shared" si="82"/>
        <v>-139889.22</v>
      </c>
    </row>
    <row r="2047" spans="1:8" ht="18" customHeight="1">
      <c r="B2047" s="168" t="s">
        <v>434</v>
      </c>
      <c r="C2047" s="169"/>
      <c r="D2047" s="169"/>
      <c r="E2047" s="169"/>
      <c r="F2047" s="166"/>
      <c r="G2047" s="166"/>
      <c r="H2047" s="167"/>
    </row>
    <row r="2048" spans="1:8" ht="18" hidden="1" customHeight="1" outlineLevel="1">
      <c r="A2048" s="3" t="s">
        <v>280</v>
      </c>
      <c r="B2048" s="148"/>
      <c r="C2048" s="149">
        <v>0</v>
      </c>
      <c r="D2048" s="149">
        <v>0</v>
      </c>
      <c r="E2048" s="149">
        <v>0</v>
      </c>
      <c r="F2048" s="150">
        <v>0</v>
      </c>
      <c r="G2048" s="150">
        <v>0</v>
      </c>
      <c r="H2048" s="151">
        <v>0</v>
      </c>
    </row>
    <row r="2049" spans="1:8" ht="18" hidden="1" customHeight="1" outlineLevel="1">
      <c r="A2049" s="3" t="s">
        <v>203</v>
      </c>
      <c r="B2049" s="148"/>
      <c r="C2049" s="149">
        <v>5</v>
      </c>
      <c r="D2049" s="149">
        <v>3</v>
      </c>
      <c r="E2049" s="149">
        <v>0</v>
      </c>
      <c r="F2049" s="150">
        <v>0</v>
      </c>
      <c r="G2049" s="150">
        <v>3175.09</v>
      </c>
      <c r="H2049" s="151">
        <v>0</v>
      </c>
    </row>
    <row r="2050" spans="1:8" ht="18" hidden="1" customHeight="1" outlineLevel="1">
      <c r="A2050" s="3" t="s">
        <v>204</v>
      </c>
      <c r="B2050" s="148"/>
      <c r="C2050" s="149">
        <v>0</v>
      </c>
      <c r="D2050" s="149">
        <v>0</v>
      </c>
      <c r="E2050" s="149">
        <v>0</v>
      </c>
      <c r="F2050" s="150">
        <v>0</v>
      </c>
      <c r="G2050" s="150">
        <v>0</v>
      </c>
      <c r="H2050" s="151">
        <v>0</v>
      </c>
    </row>
    <row r="2051" spans="1:8" ht="18" hidden="1" customHeight="1" outlineLevel="1">
      <c r="A2051" s="3" t="s">
        <v>267</v>
      </c>
      <c r="B2051" s="148"/>
      <c r="C2051" s="149">
        <v>0</v>
      </c>
      <c r="D2051" s="149">
        <v>0</v>
      </c>
      <c r="E2051" s="149">
        <v>0</v>
      </c>
      <c r="F2051" s="150">
        <v>0</v>
      </c>
      <c r="G2051" s="150">
        <v>0</v>
      </c>
      <c r="H2051" s="151">
        <v>0</v>
      </c>
    </row>
    <row r="2052" spans="1:8" ht="18" hidden="1" customHeight="1" outlineLevel="1">
      <c r="A2052" s="3" t="s">
        <v>274</v>
      </c>
      <c r="B2052" s="148"/>
      <c r="C2052" s="149">
        <v>0</v>
      </c>
      <c r="D2052" s="149">
        <v>0</v>
      </c>
      <c r="E2052" s="149">
        <v>0</v>
      </c>
      <c r="F2052" s="150">
        <v>0</v>
      </c>
      <c r="G2052" s="150">
        <v>0</v>
      </c>
      <c r="H2052" s="151">
        <v>0</v>
      </c>
    </row>
    <row r="2053" spans="1:8" ht="18" hidden="1" customHeight="1" outlineLevel="1">
      <c r="A2053" s="3" t="s">
        <v>275</v>
      </c>
      <c r="B2053" s="148"/>
      <c r="C2053" s="149">
        <v>0</v>
      </c>
      <c r="D2053" s="149">
        <v>0</v>
      </c>
      <c r="E2053" s="149">
        <v>0</v>
      </c>
      <c r="F2053" s="150">
        <v>0</v>
      </c>
      <c r="G2053" s="150">
        <v>0</v>
      </c>
      <c r="H2053" s="151">
        <v>0</v>
      </c>
    </row>
    <row r="2054" spans="1:8" ht="18" hidden="1" customHeight="1" outlineLevel="1">
      <c r="A2054" s="3" t="s">
        <v>205</v>
      </c>
      <c r="B2054" s="148"/>
      <c r="C2054" s="149">
        <v>4</v>
      </c>
      <c r="D2054" s="149">
        <v>1</v>
      </c>
      <c r="E2054" s="149">
        <v>0</v>
      </c>
      <c r="F2054" s="150">
        <v>0</v>
      </c>
      <c r="G2054" s="150">
        <v>145</v>
      </c>
      <c r="H2054" s="151">
        <v>0</v>
      </c>
    </row>
    <row r="2055" spans="1:8" ht="18" hidden="1" customHeight="1" outlineLevel="1">
      <c r="A2055" s="3" t="s">
        <v>206</v>
      </c>
      <c r="B2055" s="148"/>
      <c r="C2055" s="149">
        <v>1</v>
      </c>
      <c r="D2055" s="149">
        <v>0</v>
      </c>
      <c r="E2055" s="149">
        <v>0</v>
      </c>
      <c r="F2055" s="150">
        <v>0</v>
      </c>
      <c r="G2055" s="150">
        <v>0</v>
      </c>
      <c r="H2055" s="151">
        <v>0</v>
      </c>
    </row>
    <row r="2056" spans="1:8" ht="18" hidden="1" customHeight="1" outlineLevel="1">
      <c r="A2056" s="3" t="s">
        <v>268</v>
      </c>
      <c r="B2056" s="148"/>
      <c r="C2056" s="149">
        <v>0</v>
      </c>
      <c r="D2056" s="149">
        <v>0</v>
      </c>
      <c r="E2056" s="149">
        <v>0</v>
      </c>
      <c r="F2056" s="150">
        <v>0</v>
      </c>
      <c r="G2056" s="150">
        <v>0</v>
      </c>
      <c r="H2056" s="151">
        <v>0</v>
      </c>
    </row>
    <row r="2057" spans="1:8" ht="18" hidden="1" customHeight="1" outlineLevel="1">
      <c r="A2057" s="3" t="s">
        <v>207</v>
      </c>
      <c r="B2057" s="148"/>
      <c r="C2057" s="149">
        <v>14</v>
      </c>
      <c r="D2057" s="149">
        <v>5</v>
      </c>
      <c r="E2057" s="149">
        <v>0</v>
      </c>
      <c r="F2057" s="150">
        <v>0</v>
      </c>
      <c r="G2057" s="150">
        <v>4774</v>
      </c>
      <c r="H2057" s="151">
        <v>0</v>
      </c>
    </row>
    <row r="2058" spans="1:8" ht="18" hidden="1" customHeight="1" outlineLevel="1">
      <c r="A2058" s="3" t="s">
        <v>270</v>
      </c>
      <c r="B2058" s="148"/>
      <c r="C2058" s="149">
        <v>6</v>
      </c>
      <c r="D2058" s="149">
        <v>0</v>
      </c>
      <c r="E2058" s="149">
        <v>4</v>
      </c>
      <c r="F2058" s="150">
        <v>0</v>
      </c>
      <c r="G2058" s="150">
        <v>0</v>
      </c>
      <c r="H2058" s="151">
        <v>0</v>
      </c>
    </row>
    <row r="2059" spans="1:8" ht="18" hidden="1" customHeight="1" outlineLevel="1">
      <c r="A2059" s="3" t="s">
        <v>208</v>
      </c>
      <c r="B2059" s="148"/>
      <c r="C2059" s="149">
        <v>23</v>
      </c>
      <c r="D2059" s="149">
        <v>2</v>
      </c>
      <c r="E2059" s="149">
        <v>15</v>
      </c>
      <c r="F2059" s="150">
        <v>13782.5</v>
      </c>
      <c r="G2059" s="150">
        <v>65989.64</v>
      </c>
      <c r="H2059" s="151">
        <v>0</v>
      </c>
    </row>
    <row r="2060" spans="1:8" ht="18" hidden="1" customHeight="1" outlineLevel="1">
      <c r="A2060" s="3" t="s">
        <v>209</v>
      </c>
      <c r="B2060" s="148"/>
      <c r="C2060" s="149">
        <v>3</v>
      </c>
      <c r="D2060" s="149">
        <v>0</v>
      </c>
      <c r="E2060" s="149">
        <v>3</v>
      </c>
      <c r="F2060" s="150">
        <v>0</v>
      </c>
      <c r="G2060" s="150">
        <v>0</v>
      </c>
      <c r="H2060" s="151">
        <v>0</v>
      </c>
    </row>
    <row r="2061" spans="1:8" ht="18" hidden="1" customHeight="1" outlineLevel="1">
      <c r="A2061" s="3" t="s">
        <v>454</v>
      </c>
      <c r="B2061" s="148"/>
      <c r="C2061" s="149">
        <v>2</v>
      </c>
      <c r="D2061" s="149">
        <v>0</v>
      </c>
      <c r="E2061" s="149">
        <v>2</v>
      </c>
      <c r="F2061" s="150">
        <v>0</v>
      </c>
      <c r="G2061" s="150">
        <v>0</v>
      </c>
      <c r="H2061" s="151">
        <v>0</v>
      </c>
    </row>
    <row r="2062" spans="1:8" ht="18" hidden="1" customHeight="1" outlineLevel="1">
      <c r="A2062" s="3" t="s">
        <v>211</v>
      </c>
      <c r="B2062" s="148"/>
      <c r="C2062" s="149">
        <v>0</v>
      </c>
      <c r="D2062" s="149">
        <v>0</v>
      </c>
      <c r="E2062" s="149">
        <v>0</v>
      </c>
      <c r="F2062" s="150">
        <v>0</v>
      </c>
      <c r="G2062" s="150">
        <v>0</v>
      </c>
      <c r="H2062" s="151">
        <v>0</v>
      </c>
    </row>
    <row r="2063" spans="1:8" ht="18" hidden="1" customHeight="1" outlineLevel="1">
      <c r="A2063" s="3" t="s">
        <v>212</v>
      </c>
      <c r="B2063" s="148"/>
      <c r="C2063" s="149">
        <v>0</v>
      </c>
      <c r="D2063" s="149">
        <v>0</v>
      </c>
      <c r="E2063" s="149">
        <v>0</v>
      </c>
      <c r="F2063" s="150">
        <v>0</v>
      </c>
      <c r="G2063" s="150">
        <v>0</v>
      </c>
      <c r="H2063" s="151">
        <v>0</v>
      </c>
    </row>
    <row r="2064" spans="1:8" ht="18" hidden="1" customHeight="1" outlineLevel="1">
      <c r="A2064" s="3" t="s">
        <v>213</v>
      </c>
      <c r="B2064" s="148"/>
      <c r="C2064" s="149">
        <v>0</v>
      </c>
      <c r="D2064" s="149">
        <v>0</v>
      </c>
      <c r="E2064" s="149">
        <v>0</v>
      </c>
      <c r="F2064" s="150">
        <v>0</v>
      </c>
      <c r="G2064" s="150">
        <v>0</v>
      </c>
      <c r="H2064" s="151">
        <v>0</v>
      </c>
    </row>
    <row r="2065" spans="1:8" ht="18" hidden="1" customHeight="1" outlineLevel="1">
      <c r="A2065" s="3" t="s">
        <v>214</v>
      </c>
      <c r="B2065" s="148"/>
      <c r="C2065" s="149">
        <v>0</v>
      </c>
      <c r="D2065" s="149">
        <v>0</v>
      </c>
      <c r="E2065" s="149">
        <v>0</v>
      </c>
      <c r="F2065" s="150">
        <v>0</v>
      </c>
      <c r="G2065" s="150">
        <v>0</v>
      </c>
      <c r="H2065" s="151">
        <v>0</v>
      </c>
    </row>
    <row r="2066" spans="1:8" ht="18" hidden="1" customHeight="1" outlineLevel="1">
      <c r="A2066" s="3" t="s">
        <v>269</v>
      </c>
      <c r="B2066" s="148"/>
      <c r="C2066" s="149">
        <v>0</v>
      </c>
      <c r="D2066" s="149">
        <v>0</v>
      </c>
      <c r="E2066" s="149">
        <v>0</v>
      </c>
      <c r="F2066" s="150">
        <v>0</v>
      </c>
      <c r="G2066" s="150">
        <v>0</v>
      </c>
      <c r="H2066" s="151">
        <v>0</v>
      </c>
    </row>
    <row r="2067" spans="1:8" ht="18" hidden="1" customHeight="1" outlineLevel="1">
      <c r="A2067" s="3" t="s">
        <v>455</v>
      </c>
      <c r="B2067" s="148"/>
      <c r="C2067" s="149">
        <v>0</v>
      </c>
      <c r="D2067" s="149">
        <v>0</v>
      </c>
      <c r="E2067" s="149">
        <v>0</v>
      </c>
      <c r="F2067" s="150">
        <v>0</v>
      </c>
      <c r="G2067" s="150">
        <v>0</v>
      </c>
      <c r="H2067" s="151">
        <v>0</v>
      </c>
    </row>
    <row r="2068" spans="1:8" ht="18" hidden="1" customHeight="1" outlineLevel="1">
      <c r="A2068" s="3" t="s">
        <v>217</v>
      </c>
      <c r="B2068" s="148"/>
      <c r="C2068" s="149">
        <v>0</v>
      </c>
      <c r="D2068" s="149">
        <v>0</v>
      </c>
      <c r="E2068" s="149">
        <v>0</v>
      </c>
      <c r="F2068" s="150">
        <v>0</v>
      </c>
      <c r="G2068" s="150">
        <v>0</v>
      </c>
      <c r="H2068" s="151">
        <v>0</v>
      </c>
    </row>
    <row r="2069" spans="1:8" ht="18" hidden="1" customHeight="1" outlineLevel="1">
      <c r="A2069" s="3" t="s">
        <v>218</v>
      </c>
      <c r="B2069" s="148"/>
      <c r="C2069" s="149">
        <v>0</v>
      </c>
      <c r="D2069" s="149">
        <v>0</v>
      </c>
      <c r="E2069" s="149">
        <v>0</v>
      </c>
      <c r="F2069" s="150">
        <v>0</v>
      </c>
      <c r="G2069" s="150">
        <v>0</v>
      </c>
      <c r="H2069" s="151">
        <v>0</v>
      </c>
    </row>
    <row r="2070" spans="1:8" ht="18" hidden="1" customHeight="1" outlineLevel="1">
      <c r="A2070" s="3" t="s">
        <v>219</v>
      </c>
      <c r="B2070" s="148"/>
      <c r="C2070" s="149">
        <v>0</v>
      </c>
      <c r="D2070" s="149">
        <v>0</v>
      </c>
      <c r="E2070" s="149">
        <v>0</v>
      </c>
      <c r="F2070" s="150">
        <v>0</v>
      </c>
      <c r="G2070" s="150">
        <v>0</v>
      </c>
      <c r="H2070" s="151">
        <v>0</v>
      </c>
    </row>
    <row r="2071" spans="1:8" ht="18" hidden="1" customHeight="1" outlineLevel="1">
      <c r="A2071" s="3" t="s">
        <v>220</v>
      </c>
      <c r="B2071" s="148"/>
      <c r="C2071" s="149">
        <v>0</v>
      </c>
      <c r="D2071" s="149">
        <v>0</v>
      </c>
      <c r="E2071" s="149">
        <v>0</v>
      </c>
      <c r="F2071" s="150">
        <v>0</v>
      </c>
      <c r="G2071" s="150">
        <v>0</v>
      </c>
      <c r="H2071" s="151">
        <v>0</v>
      </c>
    </row>
    <row r="2072" spans="1:8" collapsed="1">
      <c r="A2072" s="3"/>
      <c r="B2072" s="148" t="s">
        <v>435</v>
      </c>
      <c r="C2072" s="152">
        <f t="shared" ref="C2072:H2072" si="83">SUM(C2048:C2071)</f>
        <v>58</v>
      </c>
      <c r="D2072" s="152">
        <f t="shared" si="83"/>
        <v>11</v>
      </c>
      <c r="E2072" s="152">
        <f t="shared" si="83"/>
        <v>24</v>
      </c>
      <c r="F2072" s="153">
        <f t="shared" si="83"/>
        <v>13782.5</v>
      </c>
      <c r="G2072" s="153">
        <f t="shared" si="83"/>
        <v>74083.73</v>
      </c>
      <c r="H2072" s="154">
        <f t="shared" si="83"/>
        <v>0</v>
      </c>
    </row>
    <row r="2073" spans="1:8" ht="18" hidden="1" customHeight="1" outlineLevel="1">
      <c r="A2073" s="3" t="s">
        <v>280</v>
      </c>
      <c r="B2073" s="148"/>
      <c r="C2073" s="149">
        <v>0</v>
      </c>
      <c r="D2073" s="149">
        <v>0</v>
      </c>
      <c r="E2073" s="149">
        <v>0</v>
      </c>
      <c r="F2073" s="150">
        <v>0</v>
      </c>
      <c r="G2073" s="150">
        <v>0</v>
      </c>
      <c r="H2073" s="151">
        <v>0</v>
      </c>
    </row>
    <row r="2074" spans="1:8" ht="18" hidden="1" customHeight="1" outlineLevel="1">
      <c r="A2074" s="3" t="s">
        <v>203</v>
      </c>
      <c r="B2074" s="148"/>
      <c r="C2074" s="149">
        <v>3</v>
      </c>
      <c r="D2074" s="149">
        <v>1</v>
      </c>
      <c r="E2074" s="149">
        <v>0</v>
      </c>
      <c r="F2074" s="150">
        <v>0</v>
      </c>
      <c r="G2074" s="150">
        <v>6700</v>
      </c>
      <c r="H2074" s="151">
        <v>0</v>
      </c>
    </row>
    <row r="2075" spans="1:8" ht="18" hidden="1" customHeight="1" outlineLevel="1">
      <c r="A2075" s="3" t="s">
        <v>204</v>
      </c>
      <c r="B2075" s="148"/>
      <c r="C2075" s="149">
        <v>0</v>
      </c>
      <c r="D2075" s="149">
        <v>0</v>
      </c>
      <c r="E2075" s="149">
        <v>0</v>
      </c>
      <c r="F2075" s="150">
        <v>0</v>
      </c>
      <c r="G2075" s="150">
        <v>0</v>
      </c>
      <c r="H2075" s="151">
        <v>0</v>
      </c>
    </row>
    <row r="2076" spans="1:8" ht="18" hidden="1" customHeight="1" outlineLevel="1">
      <c r="A2076" s="3" t="s">
        <v>267</v>
      </c>
      <c r="B2076" s="148"/>
      <c r="C2076" s="149">
        <v>0</v>
      </c>
      <c r="D2076" s="149">
        <v>0</v>
      </c>
      <c r="E2076" s="149">
        <v>0</v>
      </c>
      <c r="F2076" s="150">
        <v>0</v>
      </c>
      <c r="G2076" s="150">
        <v>0</v>
      </c>
      <c r="H2076" s="151">
        <v>0</v>
      </c>
    </row>
    <row r="2077" spans="1:8" ht="18" hidden="1" customHeight="1" outlineLevel="1">
      <c r="A2077" s="3" t="s">
        <v>274</v>
      </c>
      <c r="B2077" s="148"/>
      <c r="C2077" s="149">
        <v>0</v>
      </c>
      <c r="D2077" s="149">
        <v>0</v>
      </c>
      <c r="E2077" s="149">
        <v>0</v>
      </c>
      <c r="F2077" s="150">
        <v>0</v>
      </c>
      <c r="G2077" s="150">
        <v>0</v>
      </c>
      <c r="H2077" s="151">
        <v>0</v>
      </c>
    </row>
    <row r="2078" spans="1:8" ht="18" hidden="1" customHeight="1" outlineLevel="1">
      <c r="A2078" s="3" t="s">
        <v>275</v>
      </c>
      <c r="B2078" s="148"/>
      <c r="C2078" s="149">
        <v>0</v>
      </c>
      <c r="D2078" s="149">
        <v>0</v>
      </c>
      <c r="E2078" s="149">
        <v>0</v>
      </c>
      <c r="F2078" s="150">
        <v>0</v>
      </c>
      <c r="G2078" s="150">
        <v>0</v>
      </c>
      <c r="H2078" s="151">
        <v>0</v>
      </c>
    </row>
    <row r="2079" spans="1:8" ht="18" hidden="1" customHeight="1" outlineLevel="1">
      <c r="A2079" s="3" t="s">
        <v>205</v>
      </c>
      <c r="B2079" s="148"/>
      <c r="C2079" s="149">
        <v>3</v>
      </c>
      <c r="D2079" s="149">
        <v>1</v>
      </c>
      <c r="E2079" s="149">
        <v>0</v>
      </c>
      <c r="F2079" s="150">
        <v>-12825</v>
      </c>
      <c r="G2079" s="150">
        <v>150</v>
      </c>
      <c r="H2079" s="151">
        <v>0</v>
      </c>
    </row>
    <row r="2080" spans="1:8" ht="18" hidden="1" customHeight="1" outlineLevel="1">
      <c r="A2080" s="3" t="s">
        <v>206</v>
      </c>
      <c r="B2080" s="148"/>
      <c r="C2080" s="149">
        <v>1</v>
      </c>
      <c r="D2080" s="149">
        <v>2</v>
      </c>
      <c r="E2080" s="149">
        <v>0</v>
      </c>
      <c r="F2080" s="150">
        <v>0</v>
      </c>
      <c r="G2080" s="150">
        <v>2463.5</v>
      </c>
      <c r="H2080" s="151">
        <v>0</v>
      </c>
    </row>
    <row r="2081" spans="1:8" ht="18" hidden="1" customHeight="1" outlineLevel="1">
      <c r="A2081" s="3" t="s">
        <v>268</v>
      </c>
      <c r="B2081" s="148"/>
      <c r="C2081" s="149">
        <v>0</v>
      </c>
      <c r="D2081" s="149">
        <v>0</v>
      </c>
      <c r="E2081" s="149">
        <v>0</v>
      </c>
      <c r="F2081" s="150">
        <v>0</v>
      </c>
      <c r="G2081" s="150">
        <v>0</v>
      </c>
      <c r="H2081" s="151">
        <v>0</v>
      </c>
    </row>
    <row r="2082" spans="1:8" ht="18" hidden="1" customHeight="1" outlineLevel="1">
      <c r="A2082" s="3" t="s">
        <v>207</v>
      </c>
      <c r="B2082" s="148"/>
      <c r="C2082" s="149">
        <v>6</v>
      </c>
      <c r="D2082" s="149">
        <v>1</v>
      </c>
      <c r="E2082" s="149">
        <v>0</v>
      </c>
      <c r="F2082" s="150">
        <v>65000</v>
      </c>
      <c r="G2082" s="150">
        <v>0</v>
      </c>
      <c r="H2082" s="151">
        <v>0</v>
      </c>
    </row>
    <row r="2083" spans="1:8" ht="18" hidden="1" customHeight="1" outlineLevel="1">
      <c r="A2083" s="3" t="s">
        <v>270</v>
      </c>
      <c r="B2083" s="148"/>
      <c r="C2083" s="149">
        <v>4</v>
      </c>
      <c r="D2083" s="149">
        <v>0</v>
      </c>
      <c r="E2083" s="149">
        <v>4</v>
      </c>
      <c r="F2083" s="150">
        <v>0</v>
      </c>
      <c r="G2083" s="150">
        <v>0</v>
      </c>
      <c r="H2083" s="151">
        <v>0</v>
      </c>
    </row>
    <row r="2084" spans="1:8" ht="18" hidden="1" customHeight="1" outlineLevel="1">
      <c r="A2084" s="3" t="s">
        <v>208</v>
      </c>
      <c r="B2084" s="148"/>
      <c r="C2084" s="149">
        <v>20</v>
      </c>
      <c r="D2084" s="149">
        <v>1</v>
      </c>
      <c r="E2084" s="149">
        <v>20</v>
      </c>
      <c r="F2084" s="150">
        <v>1460</v>
      </c>
      <c r="G2084" s="150">
        <v>12460.06</v>
      </c>
      <c r="H2084" s="151">
        <v>0</v>
      </c>
    </row>
    <row r="2085" spans="1:8" ht="18" hidden="1" customHeight="1" outlineLevel="1">
      <c r="A2085" s="3" t="s">
        <v>209</v>
      </c>
      <c r="B2085" s="148"/>
      <c r="C2085" s="149">
        <v>1</v>
      </c>
      <c r="D2085" s="149">
        <v>0</v>
      </c>
      <c r="E2085" s="149">
        <v>1</v>
      </c>
      <c r="F2085" s="150">
        <v>0</v>
      </c>
      <c r="G2085" s="150">
        <v>0</v>
      </c>
      <c r="H2085" s="151">
        <v>0</v>
      </c>
    </row>
    <row r="2086" spans="1:8" ht="18" hidden="1" customHeight="1" outlineLevel="1">
      <c r="A2086" s="3" t="s">
        <v>454</v>
      </c>
      <c r="B2086" s="148"/>
      <c r="C2086" s="149">
        <v>1</v>
      </c>
      <c r="D2086" s="149">
        <v>0</v>
      </c>
      <c r="E2086" s="149">
        <v>1</v>
      </c>
      <c r="F2086" s="150">
        <v>0</v>
      </c>
      <c r="G2086" s="150">
        <v>0</v>
      </c>
      <c r="H2086" s="151">
        <v>0</v>
      </c>
    </row>
    <row r="2087" spans="1:8" ht="18" hidden="1" customHeight="1" outlineLevel="1">
      <c r="A2087" s="3" t="s">
        <v>211</v>
      </c>
      <c r="B2087" s="148"/>
      <c r="C2087" s="149">
        <v>0</v>
      </c>
      <c r="D2087" s="149">
        <v>0</v>
      </c>
      <c r="E2087" s="149">
        <v>0</v>
      </c>
      <c r="F2087" s="150">
        <v>0</v>
      </c>
      <c r="G2087" s="150">
        <v>0</v>
      </c>
      <c r="H2087" s="151">
        <v>0</v>
      </c>
    </row>
    <row r="2088" spans="1:8" ht="18" hidden="1" customHeight="1" outlineLevel="1">
      <c r="A2088" s="3" t="s">
        <v>212</v>
      </c>
      <c r="B2088" s="148"/>
      <c r="C2088" s="149">
        <v>0</v>
      </c>
      <c r="D2088" s="149">
        <v>0</v>
      </c>
      <c r="E2088" s="149">
        <v>0</v>
      </c>
      <c r="F2088" s="150">
        <v>0</v>
      </c>
      <c r="G2088" s="150">
        <v>0</v>
      </c>
      <c r="H2088" s="151">
        <v>0</v>
      </c>
    </row>
    <row r="2089" spans="1:8" ht="18" hidden="1" customHeight="1" outlineLevel="1">
      <c r="A2089" s="3" t="s">
        <v>213</v>
      </c>
      <c r="B2089" s="148"/>
      <c r="C2089" s="149">
        <v>1</v>
      </c>
      <c r="D2089" s="149">
        <v>0</v>
      </c>
      <c r="E2089" s="149">
        <v>0</v>
      </c>
      <c r="F2089" s="150">
        <v>0</v>
      </c>
      <c r="G2089" s="150">
        <v>0</v>
      </c>
      <c r="H2089" s="151">
        <v>0</v>
      </c>
    </row>
    <row r="2090" spans="1:8" ht="18" hidden="1" customHeight="1" outlineLevel="1">
      <c r="A2090" s="3" t="s">
        <v>214</v>
      </c>
      <c r="B2090" s="148"/>
      <c r="C2090" s="149">
        <v>0</v>
      </c>
      <c r="D2090" s="149">
        <v>0</v>
      </c>
      <c r="E2090" s="149">
        <v>0</v>
      </c>
      <c r="F2090" s="150">
        <v>0</v>
      </c>
      <c r="G2090" s="150">
        <v>0</v>
      </c>
      <c r="H2090" s="151">
        <v>0</v>
      </c>
    </row>
    <row r="2091" spans="1:8" ht="18" hidden="1" customHeight="1" outlineLevel="1">
      <c r="A2091" s="3" t="s">
        <v>269</v>
      </c>
      <c r="B2091" s="148"/>
      <c r="C2091" s="149">
        <v>0</v>
      </c>
      <c r="D2091" s="149">
        <v>0</v>
      </c>
      <c r="E2091" s="149">
        <v>0</v>
      </c>
      <c r="F2091" s="150">
        <v>0</v>
      </c>
      <c r="G2091" s="150">
        <v>0</v>
      </c>
      <c r="H2091" s="151">
        <v>0</v>
      </c>
    </row>
    <row r="2092" spans="1:8" ht="18" hidden="1" customHeight="1" outlineLevel="1">
      <c r="A2092" s="3" t="s">
        <v>455</v>
      </c>
      <c r="B2092" s="148"/>
      <c r="C2092" s="149">
        <v>0</v>
      </c>
      <c r="D2092" s="149">
        <v>0</v>
      </c>
      <c r="E2092" s="149">
        <v>0</v>
      </c>
      <c r="F2092" s="150">
        <v>0</v>
      </c>
      <c r="G2092" s="150">
        <v>0</v>
      </c>
      <c r="H2092" s="151">
        <v>0</v>
      </c>
    </row>
    <row r="2093" spans="1:8" ht="18" hidden="1" customHeight="1" outlineLevel="1">
      <c r="A2093" s="3" t="s">
        <v>217</v>
      </c>
      <c r="B2093" s="148"/>
      <c r="C2093" s="149">
        <v>0</v>
      </c>
      <c r="D2093" s="149">
        <v>0</v>
      </c>
      <c r="E2093" s="149">
        <v>0</v>
      </c>
      <c r="F2093" s="150">
        <v>0</v>
      </c>
      <c r="G2093" s="150">
        <v>0</v>
      </c>
      <c r="H2093" s="151">
        <v>0</v>
      </c>
    </row>
    <row r="2094" spans="1:8" ht="18" hidden="1" customHeight="1" outlineLevel="1">
      <c r="A2094" s="3" t="s">
        <v>218</v>
      </c>
      <c r="B2094" s="148"/>
      <c r="C2094" s="149">
        <v>4</v>
      </c>
      <c r="D2094" s="149">
        <v>0</v>
      </c>
      <c r="E2094" s="149">
        <v>1</v>
      </c>
      <c r="F2094" s="150">
        <v>0</v>
      </c>
      <c r="G2094" s="150">
        <v>0</v>
      </c>
      <c r="H2094" s="151">
        <v>0</v>
      </c>
    </row>
    <row r="2095" spans="1:8" ht="18" hidden="1" customHeight="1" outlineLevel="1">
      <c r="A2095" s="3" t="s">
        <v>219</v>
      </c>
      <c r="B2095" s="148"/>
      <c r="C2095" s="149">
        <v>0</v>
      </c>
      <c r="D2095" s="149">
        <v>0</v>
      </c>
      <c r="E2095" s="149">
        <v>0</v>
      </c>
      <c r="F2095" s="150">
        <v>0</v>
      </c>
      <c r="G2095" s="150">
        <v>0</v>
      </c>
      <c r="H2095" s="151">
        <v>0</v>
      </c>
    </row>
    <row r="2096" spans="1:8" ht="18" hidden="1" customHeight="1" outlineLevel="1">
      <c r="A2096" s="3" t="s">
        <v>220</v>
      </c>
      <c r="B2096" s="148"/>
      <c r="C2096" s="149">
        <v>11</v>
      </c>
      <c r="D2096" s="149">
        <v>9</v>
      </c>
      <c r="E2096" s="149">
        <v>2</v>
      </c>
      <c r="F2096" s="150">
        <v>1480</v>
      </c>
      <c r="G2096" s="150">
        <v>25563</v>
      </c>
      <c r="H2096" s="151">
        <v>0</v>
      </c>
    </row>
    <row r="2097" spans="1:8" ht="18" customHeight="1" collapsed="1">
      <c r="A2097" s="3"/>
      <c r="B2097" s="148" t="s">
        <v>436</v>
      </c>
      <c r="C2097" s="152">
        <f t="shared" ref="C2097:H2097" si="84">SUM(C2073:C2096)</f>
        <v>55</v>
      </c>
      <c r="D2097" s="152">
        <f t="shared" si="84"/>
        <v>15</v>
      </c>
      <c r="E2097" s="152">
        <f t="shared" si="84"/>
        <v>29</v>
      </c>
      <c r="F2097" s="153">
        <f t="shared" si="84"/>
        <v>55115</v>
      </c>
      <c r="G2097" s="153">
        <f t="shared" si="84"/>
        <v>47336.56</v>
      </c>
      <c r="H2097" s="154">
        <f t="shared" si="84"/>
        <v>0</v>
      </c>
    </row>
    <row r="2098" spans="1:8" ht="18" hidden="1" customHeight="1" outlineLevel="1">
      <c r="A2098" s="3" t="s">
        <v>280</v>
      </c>
      <c r="B2098" s="148"/>
      <c r="C2098" s="149">
        <v>0</v>
      </c>
      <c r="D2098" s="149">
        <v>0</v>
      </c>
      <c r="E2098" s="149">
        <v>0</v>
      </c>
      <c r="F2098" s="150">
        <v>0</v>
      </c>
      <c r="G2098" s="150">
        <v>0</v>
      </c>
      <c r="H2098" s="151">
        <v>0</v>
      </c>
    </row>
    <row r="2099" spans="1:8" ht="18" hidden="1" customHeight="1" outlineLevel="1">
      <c r="A2099" s="3" t="s">
        <v>203</v>
      </c>
      <c r="B2099" s="148"/>
      <c r="C2099" s="149">
        <v>1</v>
      </c>
      <c r="D2099" s="149">
        <v>2</v>
      </c>
      <c r="E2099" s="149">
        <v>0</v>
      </c>
      <c r="F2099" s="150">
        <v>5000</v>
      </c>
      <c r="G2099" s="150">
        <v>9051.7999999999993</v>
      </c>
      <c r="H2099" s="151">
        <v>0</v>
      </c>
    </row>
    <row r="2100" spans="1:8" ht="18" hidden="1" customHeight="1" outlineLevel="1">
      <c r="A2100" s="3" t="s">
        <v>204</v>
      </c>
      <c r="B2100" s="148"/>
      <c r="C2100" s="149">
        <v>0</v>
      </c>
      <c r="D2100" s="149">
        <v>0</v>
      </c>
      <c r="E2100" s="149">
        <v>0</v>
      </c>
      <c r="F2100" s="150">
        <v>0</v>
      </c>
      <c r="G2100" s="150">
        <v>0</v>
      </c>
      <c r="H2100" s="151">
        <v>0</v>
      </c>
    </row>
    <row r="2101" spans="1:8" ht="18" hidden="1" customHeight="1" outlineLevel="1">
      <c r="A2101" s="3" t="s">
        <v>267</v>
      </c>
      <c r="B2101" s="148"/>
      <c r="C2101" s="149">
        <v>0</v>
      </c>
      <c r="D2101" s="149">
        <v>0</v>
      </c>
      <c r="E2101" s="149">
        <v>0</v>
      </c>
      <c r="F2101" s="150">
        <v>0</v>
      </c>
      <c r="G2101" s="150">
        <v>0</v>
      </c>
      <c r="H2101" s="151">
        <v>0</v>
      </c>
    </row>
    <row r="2102" spans="1:8" ht="18" hidden="1" customHeight="1" outlineLevel="1">
      <c r="A2102" s="3" t="s">
        <v>274</v>
      </c>
      <c r="B2102" s="148"/>
      <c r="C2102" s="149">
        <v>0</v>
      </c>
      <c r="D2102" s="149">
        <v>0</v>
      </c>
      <c r="E2102" s="149">
        <v>0</v>
      </c>
      <c r="F2102" s="150">
        <v>0</v>
      </c>
      <c r="G2102" s="150">
        <v>0</v>
      </c>
      <c r="H2102" s="151">
        <v>0</v>
      </c>
    </row>
    <row r="2103" spans="1:8" ht="18" hidden="1" customHeight="1" outlineLevel="1">
      <c r="A2103" s="3" t="s">
        <v>275</v>
      </c>
      <c r="B2103" s="148"/>
      <c r="C2103" s="149">
        <v>0</v>
      </c>
      <c r="D2103" s="149">
        <v>0</v>
      </c>
      <c r="E2103" s="149">
        <v>0</v>
      </c>
      <c r="F2103" s="150">
        <v>0</v>
      </c>
      <c r="G2103" s="150">
        <v>0</v>
      </c>
      <c r="H2103" s="151">
        <v>0</v>
      </c>
    </row>
    <row r="2104" spans="1:8" ht="18" hidden="1" customHeight="1" outlineLevel="1">
      <c r="A2104" s="3" t="s">
        <v>205</v>
      </c>
      <c r="B2104" s="148"/>
      <c r="C2104" s="149">
        <v>1</v>
      </c>
      <c r="D2104" s="149">
        <v>1</v>
      </c>
      <c r="E2104" s="149">
        <v>0</v>
      </c>
      <c r="F2104" s="150">
        <v>0</v>
      </c>
      <c r="G2104" s="150">
        <v>3556.5</v>
      </c>
      <c r="H2104" s="151">
        <v>0</v>
      </c>
    </row>
    <row r="2105" spans="1:8" ht="18" hidden="1" customHeight="1" outlineLevel="1">
      <c r="A2105" s="3" t="s">
        <v>206</v>
      </c>
      <c r="B2105" s="148"/>
      <c r="C2105" s="149">
        <v>1</v>
      </c>
      <c r="D2105" s="149">
        <v>1</v>
      </c>
      <c r="E2105" s="149">
        <v>0</v>
      </c>
      <c r="F2105" s="150">
        <v>0</v>
      </c>
      <c r="G2105" s="150">
        <v>429</v>
      </c>
      <c r="H2105" s="151">
        <v>0</v>
      </c>
    </row>
    <row r="2106" spans="1:8" ht="18" hidden="1" customHeight="1" outlineLevel="1">
      <c r="A2106" s="3" t="s">
        <v>268</v>
      </c>
      <c r="B2106" s="148"/>
      <c r="C2106" s="149">
        <v>0</v>
      </c>
      <c r="D2106" s="149">
        <v>0</v>
      </c>
      <c r="E2106" s="149">
        <v>0</v>
      </c>
      <c r="F2106" s="150">
        <v>0</v>
      </c>
      <c r="G2106" s="150">
        <v>0</v>
      </c>
      <c r="H2106" s="151">
        <v>0</v>
      </c>
    </row>
    <row r="2107" spans="1:8" ht="18" hidden="1" customHeight="1" outlineLevel="1">
      <c r="A2107" s="3" t="s">
        <v>207</v>
      </c>
      <c r="B2107" s="148"/>
      <c r="C2107" s="149">
        <v>2</v>
      </c>
      <c r="D2107" s="149">
        <v>1</v>
      </c>
      <c r="E2107" s="149">
        <v>0</v>
      </c>
      <c r="F2107" s="150">
        <v>0</v>
      </c>
      <c r="G2107" s="150">
        <v>26</v>
      </c>
      <c r="H2107" s="151">
        <v>0</v>
      </c>
    </row>
    <row r="2108" spans="1:8" ht="18" hidden="1" customHeight="1" outlineLevel="1">
      <c r="A2108" s="3" t="s">
        <v>270</v>
      </c>
      <c r="B2108" s="148"/>
      <c r="C2108" s="149">
        <v>4</v>
      </c>
      <c r="D2108" s="149">
        <v>0</v>
      </c>
      <c r="E2108" s="149">
        <v>4</v>
      </c>
      <c r="F2108" s="150">
        <v>0</v>
      </c>
      <c r="G2108" s="150">
        <v>0</v>
      </c>
      <c r="H2108" s="151">
        <v>0</v>
      </c>
    </row>
    <row r="2109" spans="1:8" ht="18" hidden="1" customHeight="1" outlineLevel="1">
      <c r="A2109" s="3" t="s">
        <v>208</v>
      </c>
      <c r="B2109" s="148"/>
      <c r="C2109" s="149">
        <v>15</v>
      </c>
      <c r="D2109" s="149">
        <v>2</v>
      </c>
      <c r="E2109" s="149">
        <v>13</v>
      </c>
      <c r="F2109" s="150">
        <v>7593</v>
      </c>
      <c r="G2109" s="150">
        <v>484.12</v>
      </c>
      <c r="H2109" s="151">
        <v>0</v>
      </c>
    </row>
    <row r="2110" spans="1:8" ht="18" hidden="1" customHeight="1" outlineLevel="1">
      <c r="A2110" s="3" t="s">
        <v>209</v>
      </c>
      <c r="B2110" s="148"/>
      <c r="C2110" s="149">
        <v>0</v>
      </c>
      <c r="D2110" s="149">
        <v>0</v>
      </c>
      <c r="E2110" s="149">
        <v>0</v>
      </c>
      <c r="F2110" s="150">
        <v>0</v>
      </c>
      <c r="G2110" s="150">
        <v>0</v>
      </c>
      <c r="H2110" s="151">
        <v>0</v>
      </c>
    </row>
    <row r="2111" spans="1:8" ht="18" hidden="1" customHeight="1" outlineLevel="1">
      <c r="A2111" s="3" t="s">
        <v>454</v>
      </c>
      <c r="B2111" s="148"/>
      <c r="C2111" s="149">
        <v>5</v>
      </c>
      <c r="D2111" s="149">
        <v>0</v>
      </c>
      <c r="E2111" s="149">
        <v>5</v>
      </c>
      <c r="F2111" s="150">
        <v>0</v>
      </c>
      <c r="G2111" s="150">
        <v>0</v>
      </c>
      <c r="H2111" s="151">
        <v>0</v>
      </c>
    </row>
    <row r="2112" spans="1:8" ht="18" hidden="1" customHeight="1" outlineLevel="1">
      <c r="A2112" s="3" t="s">
        <v>211</v>
      </c>
      <c r="B2112" s="148"/>
      <c r="C2112" s="149">
        <v>0</v>
      </c>
      <c r="D2112" s="149">
        <v>0</v>
      </c>
      <c r="E2112" s="149">
        <v>0</v>
      </c>
      <c r="F2112" s="150">
        <v>0</v>
      </c>
      <c r="G2112" s="150">
        <v>0</v>
      </c>
      <c r="H2112" s="151">
        <v>0</v>
      </c>
    </row>
    <row r="2113" spans="1:8" ht="18" hidden="1" customHeight="1" outlineLevel="1">
      <c r="A2113" s="3" t="s">
        <v>212</v>
      </c>
      <c r="B2113" s="148"/>
      <c r="C2113" s="149">
        <v>0</v>
      </c>
      <c r="D2113" s="149">
        <v>0</v>
      </c>
      <c r="E2113" s="149">
        <v>0</v>
      </c>
      <c r="F2113" s="150">
        <v>0</v>
      </c>
      <c r="G2113" s="150">
        <v>0</v>
      </c>
      <c r="H2113" s="151">
        <v>0</v>
      </c>
    </row>
    <row r="2114" spans="1:8" ht="18" hidden="1" customHeight="1" outlineLevel="1">
      <c r="A2114" s="3" t="s">
        <v>213</v>
      </c>
      <c r="B2114" s="148"/>
      <c r="C2114" s="149">
        <v>0</v>
      </c>
      <c r="D2114" s="149">
        <v>0</v>
      </c>
      <c r="E2114" s="149">
        <v>0</v>
      </c>
      <c r="F2114" s="150">
        <v>0</v>
      </c>
      <c r="G2114" s="150">
        <v>0</v>
      </c>
      <c r="H2114" s="151">
        <v>0</v>
      </c>
    </row>
    <row r="2115" spans="1:8" ht="18" hidden="1" customHeight="1" outlineLevel="1">
      <c r="A2115" s="3" t="s">
        <v>214</v>
      </c>
      <c r="B2115" s="148"/>
      <c r="C2115" s="149">
        <v>0</v>
      </c>
      <c r="D2115" s="149">
        <v>0</v>
      </c>
      <c r="E2115" s="149">
        <v>0</v>
      </c>
      <c r="F2115" s="150">
        <v>0</v>
      </c>
      <c r="G2115" s="150">
        <v>0</v>
      </c>
      <c r="H2115" s="151">
        <v>0</v>
      </c>
    </row>
    <row r="2116" spans="1:8" ht="18" hidden="1" customHeight="1" outlineLevel="1">
      <c r="A2116" s="3" t="s">
        <v>269</v>
      </c>
      <c r="B2116" s="148"/>
      <c r="C2116" s="149">
        <v>0</v>
      </c>
      <c r="D2116" s="149">
        <v>0</v>
      </c>
      <c r="E2116" s="149">
        <v>0</v>
      </c>
      <c r="F2116" s="150">
        <v>0</v>
      </c>
      <c r="G2116" s="150">
        <v>0</v>
      </c>
      <c r="H2116" s="151">
        <v>0</v>
      </c>
    </row>
    <row r="2117" spans="1:8" ht="18" hidden="1" customHeight="1" outlineLevel="1">
      <c r="A2117" s="3" t="s">
        <v>455</v>
      </c>
      <c r="B2117" s="148"/>
      <c r="C2117" s="149">
        <v>0</v>
      </c>
      <c r="D2117" s="149">
        <v>0</v>
      </c>
      <c r="E2117" s="149">
        <v>0</v>
      </c>
      <c r="F2117" s="150">
        <v>0</v>
      </c>
      <c r="G2117" s="150">
        <v>0</v>
      </c>
      <c r="H2117" s="151">
        <v>0</v>
      </c>
    </row>
    <row r="2118" spans="1:8" ht="18" hidden="1" customHeight="1" outlineLevel="1">
      <c r="A2118" s="3" t="s">
        <v>217</v>
      </c>
      <c r="B2118" s="148"/>
      <c r="C2118" s="149">
        <v>0</v>
      </c>
      <c r="D2118" s="149">
        <v>0</v>
      </c>
      <c r="E2118" s="149">
        <v>0</v>
      </c>
      <c r="F2118" s="150">
        <v>0</v>
      </c>
      <c r="G2118" s="150">
        <v>0</v>
      </c>
      <c r="H2118" s="151">
        <v>0</v>
      </c>
    </row>
    <row r="2119" spans="1:8" ht="18" hidden="1" customHeight="1" outlineLevel="1">
      <c r="A2119" s="3" t="s">
        <v>218</v>
      </c>
      <c r="B2119" s="148"/>
      <c r="C2119" s="149">
        <v>0</v>
      </c>
      <c r="D2119" s="149">
        <v>0</v>
      </c>
      <c r="E2119" s="149">
        <v>1</v>
      </c>
      <c r="F2119" s="150">
        <v>0</v>
      </c>
      <c r="G2119" s="150">
        <v>-39</v>
      </c>
      <c r="H2119" s="151">
        <v>0</v>
      </c>
    </row>
    <row r="2120" spans="1:8" ht="18" hidden="1" customHeight="1" outlineLevel="1">
      <c r="A2120" s="3" t="s">
        <v>219</v>
      </c>
      <c r="B2120" s="148"/>
      <c r="C2120" s="149">
        <v>0</v>
      </c>
      <c r="D2120" s="149">
        <v>0</v>
      </c>
      <c r="E2120" s="149">
        <v>0</v>
      </c>
      <c r="F2120" s="150">
        <v>0</v>
      </c>
      <c r="G2120" s="150">
        <v>0</v>
      </c>
      <c r="H2120" s="151">
        <v>0</v>
      </c>
    </row>
    <row r="2121" spans="1:8" ht="18" hidden="1" customHeight="1" outlineLevel="1">
      <c r="A2121" s="3" t="s">
        <v>220</v>
      </c>
      <c r="B2121" s="148"/>
      <c r="C2121" s="149">
        <v>1</v>
      </c>
      <c r="D2121" s="149">
        <v>1</v>
      </c>
      <c r="E2121" s="149">
        <v>0</v>
      </c>
      <c r="F2121" s="150">
        <v>4542</v>
      </c>
      <c r="G2121" s="150">
        <v>7958</v>
      </c>
      <c r="H2121" s="151">
        <v>0</v>
      </c>
    </row>
    <row r="2122" spans="1:8" ht="18" customHeight="1" collapsed="1">
      <c r="A2122" s="3"/>
      <c r="B2122" s="148" t="s">
        <v>437</v>
      </c>
      <c r="C2122" s="152">
        <f t="shared" ref="C2122:H2122" si="85">SUM(C2098:C2121)</f>
        <v>30</v>
      </c>
      <c r="D2122" s="152">
        <f t="shared" si="85"/>
        <v>8</v>
      </c>
      <c r="E2122" s="152">
        <f t="shared" si="85"/>
        <v>23</v>
      </c>
      <c r="F2122" s="153">
        <f t="shared" si="85"/>
        <v>17135</v>
      </c>
      <c r="G2122" s="153">
        <f t="shared" si="85"/>
        <v>21466.42</v>
      </c>
      <c r="H2122" s="154">
        <f t="shared" si="85"/>
        <v>0</v>
      </c>
    </row>
    <row r="2123" spans="1:8" ht="18" hidden="1" customHeight="1" outlineLevel="1">
      <c r="A2123" s="3" t="s">
        <v>280</v>
      </c>
      <c r="B2123" s="148"/>
      <c r="C2123" s="149">
        <v>0</v>
      </c>
      <c r="D2123" s="149">
        <v>0</v>
      </c>
      <c r="E2123" s="149">
        <v>0</v>
      </c>
      <c r="F2123" s="150">
        <v>0</v>
      </c>
      <c r="G2123" s="150">
        <v>0</v>
      </c>
      <c r="H2123" s="151">
        <v>0</v>
      </c>
    </row>
    <row r="2124" spans="1:8" ht="18" hidden="1" customHeight="1" outlineLevel="1">
      <c r="A2124" s="3" t="s">
        <v>203</v>
      </c>
      <c r="B2124" s="148"/>
      <c r="C2124" s="149">
        <v>15</v>
      </c>
      <c r="D2124" s="149">
        <v>9</v>
      </c>
      <c r="E2124" s="149">
        <v>0</v>
      </c>
      <c r="F2124" s="150">
        <v>-3289</v>
      </c>
      <c r="G2124" s="150">
        <v>13591.05</v>
      </c>
      <c r="H2124" s="151">
        <v>0</v>
      </c>
    </row>
    <row r="2125" spans="1:8" ht="18" hidden="1" customHeight="1" outlineLevel="1">
      <c r="A2125" s="3" t="s">
        <v>204</v>
      </c>
      <c r="B2125" s="148"/>
      <c r="C2125" s="149">
        <v>0</v>
      </c>
      <c r="D2125" s="149">
        <v>0</v>
      </c>
      <c r="E2125" s="149">
        <v>0</v>
      </c>
      <c r="F2125" s="150">
        <v>0</v>
      </c>
      <c r="G2125" s="150">
        <v>0</v>
      </c>
      <c r="H2125" s="151">
        <v>0</v>
      </c>
    </row>
    <row r="2126" spans="1:8" ht="18" hidden="1" customHeight="1" outlineLevel="1">
      <c r="A2126" s="3" t="s">
        <v>267</v>
      </c>
      <c r="B2126" s="148"/>
      <c r="C2126" s="149">
        <v>0</v>
      </c>
      <c r="D2126" s="149">
        <v>0</v>
      </c>
      <c r="E2126" s="149">
        <v>0</v>
      </c>
      <c r="F2126" s="150">
        <v>0</v>
      </c>
      <c r="G2126" s="150">
        <v>0</v>
      </c>
      <c r="H2126" s="151">
        <v>0</v>
      </c>
    </row>
    <row r="2127" spans="1:8" ht="18" hidden="1" customHeight="1" outlineLevel="1">
      <c r="A2127" s="3" t="s">
        <v>274</v>
      </c>
      <c r="B2127" s="148"/>
      <c r="C2127" s="149">
        <v>0</v>
      </c>
      <c r="D2127" s="149">
        <v>0</v>
      </c>
      <c r="E2127" s="149">
        <v>0</v>
      </c>
      <c r="F2127" s="150">
        <v>0</v>
      </c>
      <c r="G2127" s="150">
        <v>0</v>
      </c>
      <c r="H2127" s="151">
        <v>0</v>
      </c>
    </row>
    <row r="2128" spans="1:8" ht="18" hidden="1" customHeight="1" outlineLevel="1">
      <c r="A2128" s="3" t="s">
        <v>275</v>
      </c>
      <c r="B2128" s="148"/>
      <c r="C2128" s="149">
        <v>0</v>
      </c>
      <c r="D2128" s="149">
        <v>0</v>
      </c>
      <c r="E2128" s="149">
        <v>0</v>
      </c>
      <c r="F2128" s="150">
        <v>0</v>
      </c>
      <c r="G2128" s="150">
        <v>0</v>
      </c>
      <c r="H2128" s="151">
        <v>0</v>
      </c>
    </row>
    <row r="2129" spans="1:8" ht="18" hidden="1" customHeight="1" outlineLevel="1">
      <c r="A2129" s="3" t="s">
        <v>205</v>
      </c>
      <c r="B2129" s="148"/>
      <c r="C2129" s="149">
        <v>27</v>
      </c>
      <c r="D2129" s="149">
        <v>25</v>
      </c>
      <c r="E2129" s="149">
        <v>0</v>
      </c>
      <c r="F2129" s="150">
        <v>26040.179999999993</v>
      </c>
      <c r="G2129" s="150">
        <v>40340.269999999997</v>
      </c>
      <c r="H2129" s="151">
        <v>0</v>
      </c>
    </row>
    <row r="2130" spans="1:8" ht="18" hidden="1" customHeight="1" outlineLevel="1">
      <c r="A2130" s="3" t="s">
        <v>206</v>
      </c>
      <c r="B2130" s="148"/>
      <c r="C2130" s="149">
        <v>5</v>
      </c>
      <c r="D2130" s="149">
        <v>6</v>
      </c>
      <c r="E2130" s="149">
        <v>0</v>
      </c>
      <c r="F2130" s="150">
        <v>1500</v>
      </c>
      <c r="G2130" s="150">
        <v>34350.75</v>
      </c>
      <c r="H2130" s="151">
        <v>0</v>
      </c>
    </row>
    <row r="2131" spans="1:8" ht="18" hidden="1" customHeight="1" outlineLevel="1">
      <c r="A2131" s="3" t="s">
        <v>268</v>
      </c>
      <c r="B2131" s="148"/>
      <c r="C2131" s="149">
        <v>0</v>
      </c>
      <c r="D2131" s="149">
        <v>0</v>
      </c>
      <c r="E2131" s="149">
        <v>0</v>
      </c>
      <c r="F2131" s="150">
        <v>0</v>
      </c>
      <c r="G2131" s="150">
        <v>0</v>
      </c>
      <c r="H2131" s="151">
        <v>0</v>
      </c>
    </row>
    <row r="2132" spans="1:8" ht="18" hidden="1" customHeight="1" outlineLevel="1">
      <c r="A2132" s="3" t="s">
        <v>207</v>
      </c>
      <c r="B2132" s="148"/>
      <c r="C2132" s="149">
        <v>70</v>
      </c>
      <c r="D2132" s="149">
        <v>49</v>
      </c>
      <c r="E2132" s="149">
        <v>0</v>
      </c>
      <c r="F2132" s="150">
        <v>207669.12999999998</v>
      </c>
      <c r="G2132" s="150">
        <v>181291.1</v>
      </c>
      <c r="H2132" s="151">
        <v>0</v>
      </c>
    </row>
    <row r="2133" spans="1:8" ht="18" hidden="1" customHeight="1" outlineLevel="1">
      <c r="A2133" s="3" t="s">
        <v>270</v>
      </c>
      <c r="B2133" s="148"/>
      <c r="C2133" s="149">
        <v>13</v>
      </c>
      <c r="D2133" s="149">
        <v>0</v>
      </c>
      <c r="E2133" s="149">
        <v>11</v>
      </c>
      <c r="F2133" s="150">
        <v>0</v>
      </c>
      <c r="G2133" s="150">
        <v>0</v>
      </c>
      <c r="H2133" s="151">
        <v>0</v>
      </c>
    </row>
    <row r="2134" spans="1:8" ht="18" hidden="1" customHeight="1" outlineLevel="1">
      <c r="A2134" s="3" t="s">
        <v>208</v>
      </c>
      <c r="B2134" s="148"/>
      <c r="C2134" s="149">
        <v>94</v>
      </c>
      <c r="D2134" s="149">
        <v>0</v>
      </c>
      <c r="E2134" s="149">
        <v>67</v>
      </c>
      <c r="F2134" s="150">
        <v>0</v>
      </c>
      <c r="G2134" s="150">
        <v>75000</v>
      </c>
      <c r="H2134" s="151">
        <v>0</v>
      </c>
    </row>
    <row r="2135" spans="1:8" ht="18" hidden="1" customHeight="1" outlineLevel="1">
      <c r="A2135" s="3" t="s">
        <v>209</v>
      </c>
      <c r="B2135" s="148"/>
      <c r="C2135" s="149">
        <v>0</v>
      </c>
      <c r="D2135" s="149">
        <v>0</v>
      </c>
      <c r="E2135" s="149">
        <v>0</v>
      </c>
      <c r="F2135" s="150">
        <v>0</v>
      </c>
      <c r="G2135" s="150">
        <v>0</v>
      </c>
      <c r="H2135" s="151">
        <v>0</v>
      </c>
    </row>
    <row r="2136" spans="1:8" ht="18" hidden="1" customHeight="1" outlineLevel="1">
      <c r="A2136" s="3" t="s">
        <v>454</v>
      </c>
      <c r="B2136" s="148"/>
      <c r="C2136" s="149">
        <v>2</v>
      </c>
      <c r="D2136" s="149">
        <v>0</v>
      </c>
      <c r="E2136" s="149">
        <v>2</v>
      </c>
      <c r="F2136" s="150">
        <v>0</v>
      </c>
      <c r="G2136" s="150">
        <v>0</v>
      </c>
      <c r="H2136" s="151">
        <v>0</v>
      </c>
    </row>
    <row r="2137" spans="1:8" ht="18" hidden="1" customHeight="1" outlineLevel="1">
      <c r="A2137" s="3" t="s">
        <v>211</v>
      </c>
      <c r="B2137" s="148"/>
      <c r="C2137" s="149">
        <v>1</v>
      </c>
      <c r="D2137" s="149">
        <v>0</v>
      </c>
      <c r="E2137" s="149">
        <v>0</v>
      </c>
      <c r="F2137" s="150">
        <v>0</v>
      </c>
      <c r="G2137" s="150">
        <v>0</v>
      </c>
      <c r="H2137" s="151">
        <v>0</v>
      </c>
    </row>
    <row r="2138" spans="1:8" ht="18" hidden="1" customHeight="1" outlineLevel="1">
      <c r="A2138" s="3" t="s">
        <v>212</v>
      </c>
      <c r="B2138" s="148"/>
      <c r="C2138" s="149">
        <v>0</v>
      </c>
      <c r="D2138" s="149">
        <v>0</v>
      </c>
      <c r="E2138" s="149">
        <v>0</v>
      </c>
      <c r="F2138" s="150">
        <v>0</v>
      </c>
      <c r="G2138" s="150">
        <v>0</v>
      </c>
      <c r="H2138" s="151">
        <v>0</v>
      </c>
    </row>
    <row r="2139" spans="1:8" ht="18" hidden="1" customHeight="1" outlineLevel="1">
      <c r="A2139" s="3" t="s">
        <v>213</v>
      </c>
      <c r="B2139" s="148"/>
      <c r="C2139" s="149">
        <v>0</v>
      </c>
      <c r="D2139" s="149">
        <v>0</v>
      </c>
      <c r="E2139" s="149">
        <v>0</v>
      </c>
      <c r="F2139" s="150">
        <v>0</v>
      </c>
      <c r="G2139" s="150">
        <v>0</v>
      </c>
      <c r="H2139" s="151">
        <v>0</v>
      </c>
    </row>
    <row r="2140" spans="1:8" ht="18" hidden="1" customHeight="1" outlineLevel="1">
      <c r="A2140" s="3" t="s">
        <v>214</v>
      </c>
      <c r="B2140" s="148"/>
      <c r="C2140" s="149">
        <v>2</v>
      </c>
      <c r="D2140" s="149">
        <v>0</v>
      </c>
      <c r="E2140" s="149">
        <v>2</v>
      </c>
      <c r="F2140" s="150">
        <v>0</v>
      </c>
      <c r="G2140" s="150">
        <v>0</v>
      </c>
      <c r="H2140" s="151">
        <v>0</v>
      </c>
    </row>
    <row r="2141" spans="1:8" ht="18" hidden="1" customHeight="1" outlineLevel="1">
      <c r="A2141" s="3" t="s">
        <v>269</v>
      </c>
      <c r="B2141" s="148"/>
      <c r="C2141" s="149">
        <v>0</v>
      </c>
      <c r="D2141" s="149">
        <v>0</v>
      </c>
      <c r="E2141" s="149">
        <v>0</v>
      </c>
      <c r="F2141" s="150">
        <v>0</v>
      </c>
      <c r="G2141" s="150">
        <v>0</v>
      </c>
      <c r="H2141" s="151">
        <v>0</v>
      </c>
    </row>
    <row r="2142" spans="1:8" ht="18" hidden="1" customHeight="1" outlineLevel="1">
      <c r="A2142" s="3" t="s">
        <v>455</v>
      </c>
      <c r="B2142" s="148"/>
      <c r="C2142" s="149">
        <v>0</v>
      </c>
      <c r="D2142" s="149">
        <v>0</v>
      </c>
      <c r="E2142" s="149">
        <v>0</v>
      </c>
      <c r="F2142" s="150">
        <v>0</v>
      </c>
      <c r="G2142" s="150">
        <v>0</v>
      </c>
      <c r="H2142" s="151">
        <v>0</v>
      </c>
    </row>
    <row r="2143" spans="1:8" ht="18" hidden="1" customHeight="1" outlineLevel="1">
      <c r="A2143" s="3" t="s">
        <v>217</v>
      </c>
      <c r="B2143" s="148"/>
      <c r="C2143" s="149">
        <v>0</v>
      </c>
      <c r="D2143" s="149">
        <v>0</v>
      </c>
      <c r="E2143" s="149">
        <v>0</v>
      </c>
      <c r="F2143" s="150">
        <v>0</v>
      </c>
      <c r="G2143" s="150">
        <v>0</v>
      </c>
      <c r="H2143" s="151">
        <v>0</v>
      </c>
    </row>
    <row r="2144" spans="1:8" ht="18" hidden="1" customHeight="1" outlineLevel="1">
      <c r="A2144" s="3" t="s">
        <v>218</v>
      </c>
      <c r="B2144" s="148"/>
      <c r="C2144" s="149">
        <v>3</v>
      </c>
      <c r="D2144" s="149">
        <v>1</v>
      </c>
      <c r="E2144" s="149">
        <v>1</v>
      </c>
      <c r="F2144" s="150">
        <v>-10000</v>
      </c>
      <c r="G2144" s="150">
        <v>9823.6200000000008</v>
      </c>
      <c r="H2144" s="151">
        <v>0</v>
      </c>
    </row>
    <row r="2145" spans="1:8" ht="18" hidden="1" customHeight="1" outlineLevel="1">
      <c r="A2145" s="3" t="s">
        <v>219</v>
      </c>
      <c r="B2145" s="148"/>
      <c r="C2145" s="149">
        <v>0</v>
      </c>
      <c r="D2145" s="149">
        <v>0</v>
      </c>
      <c r="E2145" s="149">
        <v>0</v>
      </c>
      <c r="F2145" s="150">
        <v>0</v>
      </c>
      <c r="G2145" s="150">
        <v>0</v>
      </c>
      <c r="H2145" s="151">
        <v>0</v>
      </c>
    </row>
    <row r="2146" spans="1:8" ht="18" hidden="1" customHeight="1" outlineLevel="1">
      <c r="A2146" s="3" t="s">
        <v>220</v>
      </c>
      <c r="B2146" s="148"/>
      <c r="C2146" s="149">
        <v>0</v>
      </c>
      <c r="D2146" s="149">
        <v>0</v>
      </c>
      <c r="E2146" s="149">
        <v>0</v>
      </c>
      <c r="F2146" s="150">
        <v>0</v>
      </c>
      <c r="G2146" s="150">
        <v>0</v>
      </c>
      <c r="H2146" s="151">
        <v>0</v>
      </c>
    </row>
    <row r="2147" spans="1:8" ht="18" customHeight="1" collapsed="1">
      <c r="A2147" s="3"/>
      <c r="B2147" s="148" t="s">
        <v>438</v>
      </c>
      <c r="C2147" s="152">
        <f t="shared" ref="C2147:H2147" si="86">SUM(C2123:C2146)</f>
        <v>232</v>
      </c>
      <c r="D2147" s="152">
        <f t="shared" si="86"/>
        <v>90</v>
      </c>
      <c r="E2147" s="152">
        <f t="shared" si="86"/>
        <v>83</v>
      </c>
      <c r="F2147" s="153">
        <f t="shared" si="86"/>
        <v>221920.30999999997</v>
      </c>
      <c r="G2147" s="153">
        <f t="shared" si="86"/>
        <v>354396.79</v>
      </c>
      <c r="H2147" s="154">
        <f t="shared" si="86"/>
        <v>0</v>
      </c>
    </row>
    <row r="2148" spans="1:8" ht="18" customHeight="1">
      <c r="B2148" s="168" t="s">
        <v>439</v>
      </c>
      <c r="C2148" s="169"/>
      <c r="D2148" s="169"/>
      <c r="E2148" s="169"/>
      <c r="F2148" s="166"/>
      <c r="G2148" s="166"/>
      <c r="H2148" s="167"/>
    </row>
    <row r="2149" spans="1:8" ht="18" hidden="1" customHeight="1" outlineLevel="1">
      <c r="A2149" s="3" t="s">
        <v>280</v>
      </c>
      <c r="B2149" s="148"/>
      <c r="C2149" s="149">
        <v>0</v>
      </c>
      <c r="D2149" s="149">
        <v>0</v>
      </c>
      <c r="E2149" s="149">
        <v>0</v>
      </c>
      <c r="F2149" s="150">
        <v>0</v>
      </c>
      <c r="G2149" s="150">
        <v>0</v>
      </c>
      <c r="H2149" s="151">
        <v>0</v>
      </c>
    </row>
    <row r="2150" spans="1:8" ht="18" hidden="1" customHeight="1" outlineLevel="1">
      <c r="A2150" s="3" t="s">
        <v>203</v>
      </c>
      <c r="B2150" s="148"/>
      <c r="C2150" s="149">
        <v>0</v>
      </c>
      <c r="D2150" s="149">
        <v>0</v>
      </c>
      <c r="E2150" s="149">
        <v>0</v>
      </c>
      <c r="F2150" s="150">
        <v>0</v>
      </c>
      <c r="G2150" s="150">
        <v>0</v>
      </c>
      <c r="H2150" s="151">
        <v>0</v>
      </c>
    </row>
    <row r="2151" spans="1:8" ht="18" hidden="1" customHeight="1" outlineLevel="1">
      <c r="A2151" s="3" t="s">
        <v>204</v>
      </c>
      <c r="B2151" s="148"/>
      <c r="C2151" s="149">
        <v>0</v>
      </c>
      <c r="D2151" s="149">
        <v>0</v>
      </c>
      <c r="E2151" s="149">
        <v>0</v>
      </c>
      <c r="F2151" s="150">
        <v>0</v>
      </c>
      <c r="G2151" s="150">
        <v>0</v>
      </c>
      <c r="H2151" s="151">
        <v>0</v>
      </c>
    </row>
    <row r="2152" spans="1:8" ht="18" hidden="1" customHeight="1" outlineLevel="1">
      <c r="A2152" s="3" t="s">
        <v>267</v>
      </c>
      <c r="B2152" s="148"/>
      <c r="C2152" s="149">
        <v>0</v>
      </c>
      <c r="D2152" s="149">
        <v>0</v>
      </c>
      <c r="E2152" s="149">
        <v>0</v>
      </c>
      <c r="F2152" s="150">
        <v>0</v>
      </c>
      <c r="G2152" s="150">
        <v>0</v>
      </c>
      <c r="H2152" s="151">
        <v>0</v>
      </c>
    </row>
    <row r="2153" spans="1:8" ht="18" hidden="1" customHeight="1" outlineLevel="1">
      <c r="A2153" s="3" t="s">
        <v>274</v>
      </c>
      <c r="B2153" s="148"/>
      <c r="C2153" s="149">
        <v>0</v>
      </c>
      <c r="D2153" s="149">
        <v>0</v>
      </c>
      <c r="E2153" s="149">
        <v>0</v>
      </c>
      <c r="F2153" s="150">
        <v>0</v>
      </c>
      <c r="G2153" s="150">
        <v>0</v>
      </c>
      <c r="H2153" s="151">
        <v>0</v>
      </c>
    </row>
    <row r="2154" spans="1:8" ht="18" hidden="1" customHeight="1" outlineLevel="1">
      <c r="A2154" s="3" t="s">
        <v>275</v>
      </c>
      <c r="B2154" s="148"/>
      <c r="C2154" s="149">
        <v>0</v>
      </c>
      <c r="D2154" s="149">
        <v>0</v>
      </c>
      <c r="E2154" s="149">
        <v>0</v>
      </c>
      <c r="F2154" s="150">
        <v>0</v>
      </c>
      <c r="G2154" s="150">
        <v>0</v>
      </c>
      <c r="H2154" s="151">
        <v>0</v>
      </c>
    </row>
    <row r="2155" spans="1:8" ht="18" hidden="1" customHeight="1" outlineLevel="1">
      <c r="A2155" s="3" t="s">
        <v>205</v>
      </c>
      <c r="B2155" s="148"/>
      <c r="C2155" s="149">
        <v>0</v>
      </c>
      <c r="D2155" s="149">
        <v>0</v>
      </c>
      <c r="E2155" s="149">
        <v>0</v>
      </c>
      <c r="F2155" s="150">
        <v>0</v>
      </c>
      <c r="G2155" s="150">
        <v>0</v>
      </c>
      <c r="H2155" s="151">
        <v>0</v>
      </c>
    </row>
    <row r="2156" spans="1:8" ht="18" hidden="1" customHeight="1" outlineLevel="1">
      <c r="A2156" s="3" t="s">
        <v>206</v>
      </c>
      <c r="B2156" s="148"/>
      <c r="C2156" s="149">
        <v>0</v>
      </c>
      <c r="D2156" s="149">
        <v>0</v>
      </c>
      <c r="E2156" s="149">
        <v>0</v>
      </c>
      <c r="F2156" s="150">
        <v>0</v>
      </c>
      <c r="G2156" s="150">
        <v>0</v>
      </c>
      <c r="H2156" s="151">
        <v>0</v>
      </c>
    </row>
    <row r="2157" spans="1:8" ht="18" hidden="1" customHeight="1" outlineLevel="1">
      <c r="A2157" s="3" t="s">
        <v>268</v>
      </c>
      <c r="B2157" s="148"/>
      <c r="C2157" s="149">
        <v>0</v>
      </c>
      <c r="D2157" s="149">
        <v>0</v>
      </c>
      <c r="E2157" s="149">
        <v>0</v>
      </c>
      <c r="F2157" s="150">
        <v>0</v>
      </c>
      <c r="G2157" s="150">
        <v>0</v>
      </c>
      <c r="H2157" s="151">
        <v>0</v>
      </c>
    </row>
    <row r="2158" spans="1:8" ht="18" hidden="1" customHeight="1" outlineLevel="1">
      <c r="A2158" s="3" t="s">
        <v>207</v>
      </c>
      <c r="B2158" s="148"/>
      <c r="C2158" s="149">
        <v>0</v>
      </c>
      <c r="D2158" s="149">
        <v>0</v>
      </c>
      <c r="E2158" s="149">
        <v>0</v>
      </c>
      <c r="F2158" s="150">
        <v>0</v>
      </c>
      <c r="G2158" s="150">
        <v>0</v>
      </c>
      <c r="H2158" s="151">
        <v>0</v>
      </c>
    </row>
    <row r="2159" spans="1:8" ht="18" hidden="1" customHeight="1" outlineLevel="1">
      <c r="A2159" s="3" t="s">
        <v>270</v>
      </c>
      <c r="B2159" s="148"/>
      <c r="C2159" s="149">
        <v>1</v>
      </c>
      <c r="D2159" s="149">
        <v>0</v>
      </c>
      <c r="E2159" s="149">
        <v>0</v>
      </c>
      <c r="F2159" s="150">
        <v>0</v>
      </c>
      <c r="G2159" s="150">
        <v>0</v>
      </c>
      <c r="H2159" s="151">
        <v>0</v>
      </c>
    </row>
    <row r="2160" spans="1:8" ht="18" hidden="1" customHeight="1" outlineLevel="1">
      <c r="A2160" s="3" t="s">
        <v>208</v>
      </c>
      <c r="B2160" s="148"/>
      <c r="C2160" s="149">
        <v>0</v>
      </c>
      <c r="D2160" s="149">
        <v>0</v>
      </c>
      <c r="E2160" s="149">
        <v>0</v>
      </c>
      <c r="F2160" s="150">
        <v>62500</v>
      </c>
      <c r="G2160" s="150">
        <v>20522.010000000002</v>
      </c>
      <c r="H2160" s="151">
        <v>0</v>
      </c>
    </row>
    <row r="2161" spans="1:8" ht="18" hidden="1" customHeight="1" outlineLevel="1">
      <c r="A2161" s="3" t="s">
        <v>209</v>
      </c>
      <c r="B2161" s="148"/>
      <c r="C2161" s="149">
        <v>0</v>
      </c>
      <c r="D2161" s="149">
        <v>0</v>
      </c>
      <c r="E2161" s="149">
        <v>0</v>
      </c>
      <c r="F2161" s="150">
        <v>0</v>
      </c>
      <c r="G2161" s="150">
        <v>0</v>
      </c>
      <c r="H2161" s="151">
        <v>0</v>
      </c>
    </row>
    <row r="2162" spans="1:8" ht="18" hidden="1" customHeight="1" outlineLevel="1">
      <c r="A2162" s="3" t="s">
        <v>454</v>
      </c>
      <c r="B2162" s="148"/>
      <c r="C2162" s="149">
        <v>0</v>
      </c>
      <c r="D2162" s="149">
        <v>0</v>
      </c>
      <c r="E2162" s="149">
        <v>0</v>
      </c>
      <c r="F2162" s="150">
        <v>0</v>
      </c>
      <c r="G2162" s="150">
        <v>0</v>
      </c>
      <c r="H2162" s="151">
        <v>0</v>
      </c>
    </row>
    <row r="2163" spans="1:8" ht="18" hidden="1" customHeight="1" outlineLevel="1">
      <c r="A2163" s="3" t="s">
        <v>211</v>
      </c>
      <c r="B2163" s="148"/>
      <c r="C2163" s="149">
        <v>0</v>
      </c>
      <c r="D2163" s="149">
        <v>0</v>
      </c>
      <c r="E2163" s="149">
        <v>0</v>
      </c>
      <c r="F2163" s="150">
        <v>0</v>
      </c>
      <c r="G2163" s="150">
        <v>0</v>
      </c>
      <c r="H2163" s="151">
        <v>0</v>
      </c>
    </row>
    <row r="2164" spans="1:8" ht="18" hidden="1" customHeight="1" outlineLevel="1">
      <c r="A2164" s="3" t="s">
        <v>212</v>
      </c>
      <c r="B2164" s="148"/>
      <c r="C2164" s="149">
        <v>0</v>
      </c>
      <c r="D2164" s="149">
        <v>0</v>
      </c>
      <c r="E2164" s="149">
        <v>0</v>
      </c>
      <c r="F2164" s="150">
        <v>0</v>
      </c>
      <c r="G2164" s="150">
        <v>0</v>
      </c>
      <c r="H2164" s="151">
        <v>0</v>
      </c>
    </row>
    <row r="2165" spans="1:8" ht="18" hidden="1" customHeight="1" outlineLevel="1">
      <c r="A2165" s="3" t="s">
        <v>213</v>
      </c>
      <c r="B2165" s="148"/>
      <c r="C2165" s="149">
        <v>0</v>
      </c>
      <c r="D2165" s="149">
        <v>0</v>
      </c>
      <c r="E2165" s="149">
        <v>0</v>
      </c>
      <c r="F2165" s="150">
        <v>0</v>
      </c>
      <c r="G2165" s="150">
        <v>0</v>
      </c>
      <c r="H2165" s="151">
        <v>0</v>
      </c>
    </row>
    <row r="2166" spans="1:8" ht="18" hidden="1" customHeight="1" outlineLevel="1">
      <c r="A2166" s="3" t="s">
        <v>214</v>
      </c>
      <c r="B2166" s="148"/>
      <c r="C2166" s="149">
        <v>0</v>
      </c>
      <c r="D2166" s="149">
        <v>0</v>
      </c>
      <c r="E2166" s="149">
        <v>0</v>
      </c>
      <c r="F2166" s="150">
        <v>0</v>
      </c>
      <c r="G2166" s="150">
        <v>0</v>
      </c>
      <c r="H2166" s="151">
        <v>0</v>
      </c>
    </row>
    <row r="2167" spans="1:8" ht="18" hidden="1" customHeight="1" outlineLevel="1">
      <c r="A2167" s="3" t="s">
        <v>269</v>
      </c>
      <c r="B2167" s="148"/>
      <c r="C2167" s="149">
        <v>0</v>
      </c>
      <c r="D2167" s="149">
        <v>0</v>
      </c>
      <c r="E2167" s="149">
        <v>0</v>
      </c>
      <c r="F2167" s="150">
        <v>0</v>
      </c>
      <c r="G2167" s="150">
        <v>0</v>
      </c>
      <c r="H2167" s="151">
        <v>0</v>
      </c>
    </row>
    <row r="2168" spans="1:8" ht="18" hidden="1" customHeight="1" outlineLevel="1">
      <c r="A2168" s="3" t="s">
        <v>455</v>
      </c>
      <c r="B2168" s="148"/>
      <c r="C2168" s="149">
        <v>0</v>
      </c>
      <c r="D2168" s="149">
        <v>0</v>
      </c>
      <c r="E2168" s="149">
        <v>0</v>
      </c>
      <c r="F2168" s="150">
        <v>0</v>
      </c>
      <c r="G2168" s="150">
        <v>0</v>
      </c>
      <c r="H2168" s="151">
        <v>0</v>
      </c>
    </row>
    <row r="2169" spans="1:8" ht="18" hidden="1" customHeight="1" outlineLevel="1">
      <c r="A2169" s="3" t="s">
        <v>217</v>
      </c>
      <c r="B2169" s="148"/>
      <c r="C2169" s="149">
        <v>0</v>
      </c>
      <c r="D2169" s="149">
        <v>0</v>
      </c>
      <c r="E2169" s="149">
        <v>0</v>
      </c>
      <c r="F2169" s="150">
        <v>0</v>
      </c>
      <c r="G2169" s="150">
        <v>0</v>
      </c>
      <c r="H2169" s="151">
        <v>0</v>
      </c>
    </row>
    <row r="2170" spans="1:8" ht="18" hidden="1" customHeight="1" outlineLevel="1">
      <c r="A2170" s="3" t="s">
        <v>218</v>
      </c>
      <c r="B2170" s="148"/>
      <c r="C2170" s="149">
        <v>0</v>
      </c>
      <c r="D2170" s="149">
        <v>0</v>
      </c>
      <c r="E2170" s="149">
        <v>0</v>
      </c>
      <c r="F2170" s="150">
        <v>0</v>
      </c>
      <c r="G2170" s="150">
        <v>0</v>
      </c>
      <c r="H2170" s="151">
        <v>0</v>
      </c>
    </row>
    <row r="2171" spans="1:8" ht="18" hidden="1" customHeight="1" outlineLevel="1">
      <c r="A2171" s="3" t="s">
        <v>219</v>
      </c>
      <c r="B2171" s="148"/>
      <c r="C2171" s="149">
        <v>0</v>
      </c>
      <c r="D2171" s="149">
        <v>0</v>
      </c>
      <c r="E2171" s="149">
        <v>0</v>
      </c>
      <c r="F2171" s="150">
        <v>0</v>
      </c>
      <c r="G2171" s="150">
        <v>0</v>
      </c>
      <c r="H2171" s="151">
        <v>0</v>
      </c>
    </row>
    <row r="2172" spans="1:8" ht="18" hidden="1" customHeight="1" outlineLevel="1">
      <c r="A2172" s="3" t="s">
        <v>220</v>
      </c>
      <c r="B2172" s="148"/>
      <c r="C2172" s="149">
        <v>0</v>
      </c>
      <c r="D2172" s="149">
        <v>0</v>
      </c>
      <c r="E2172" s="149">
        <v>0</v>
      </c>
      <c r="F2172" s="150">
        <v>0</v>
      </c>
      <c r="G2172" s="150">
        <v>0</v>
      </c>
      <c r="H2172" s="151">
        <v>0</v>
      </c>
    </row>
    <row r="2173" spans="1:8" collapsed="1">
      <c r="A2173" s="3"/>
      <c r="B2173" s="148" t="s">
        <v>440</v>
      </c>
      <c r="C2173" s="152">
        <f t="shared" ref="C2173:H2173" si="87">SUM(C2149:C2172)</f>
        <v>1</v>
      </c>
      <c r="D2173" s="152">
        <f t="shared" si="87"/>
        <v>0</v>
      </c>
      <c r="E2173" s="152">
        <f t="shared" si="87"/>
        <v>0</v>
      </c>
      <c r="F2173" s="153">
        <f t="shared" si="87"/>
        <v>62500</v>
      </c>
      <c r="G2173" s="153">
        <f t="shared" si="87"/>
        <v>20522.010000000002</v>
      </c>
      <c r="H2173" s="154">
        <f t="shared" si="87"/>
        <v>0</v>
      </c>
    </row>
    <row r="2174" spans="1:8" ht="18" customHeight="1">
      <c r="B2174" s="168" t="s">
        <v>441</v>
      </c>
      <c r="C2174" s="169"/>
      <c r="D2174" s="169"/>
      <c r="E2174" s="169"/>
      <c r="F2174" s="166"/>
      <c r="G2174" s="166"/>
      <c r="H2174" s="167"/>
    </row>
    <row r="2175" spans="1:8" ht="18" hidden="1" customHeight="1" outlineLevel="1">
      <c r="A2175" s="3" t="s">
        <v>280</v>
      </c>
      <c r="B2175" s="148"/>
      <c r="C2175" s="149">
        <v>0</v>
      </c>
      <c r="D2175" s="149">
        <v>0</v>
      </c>
      <c r="E2175" s="149">
        <v>0</v>
      </c>
      <c r="F2175" s="150">
        <v>0</v>
      </c>
      <c r="G2175" s="150">
        <v>0</v>
      </c>
      <c r="H2175" s="151">
        <v>0</v>
      </c>
    </row>
    <row r="2176" spans="1:8" ht="18" hidden="1" customHeight="1" outlineLevel="1">
      <c r="A2176" s="3" t="s">
        <v>203</v>
      </c>
      <c r="B2176" s="148"/>
      <c r="C2176" s="149">
        <v>0</v>
      </c>
      <c r="D2176" s="149">
        <v>0</v>
      </c>
      <c r="E2176" s="149">
        <v>0</v>
      </c>
      <c r="F2176" s="150">
        <v>0</v>
      </c>
      <c r="G2176" s="150">
        <v>0</v>
      </c>
      <c r="H2176" s="151">
        <v>0</v>
      </c>
    </row>
    <row r="2177" spans="1:8" ht="18" hidden="1" customHeight="1" outlineLevel="1">
      <c r="A2177" s="3" t="s">
        <v>204</v>
      </c>
      <c r="B2177" s="148"/>
      <c r="C2177" s="149">
        <v>0</v>
      </c>
      <c r="D2177" s="149">
        <v>0</v>
      </c>
      <c r="E2177" s="149">
        <v>0</v>
      </c>
      <c r="F2177" s="150">
        <v>0</v>
      </c>
      <c r="G2177" s="150">
        <v>0</v>
      </c>
      <c r="H2177" s="151">
        <v>0</v>
      </c>
    </row>
    <row r="2178" spans="1:8" ht="18" hidden="1" customHeight="1" outlineLevel="1">
      <c r="A2178" s="3" t="s">
        <v>267</v>
      </c>
      <c r="B2178" s="148"/>
      <c r="C2178" s="149">
        <v>0</v>
      </c>
      <c r="D2178" s="149">
        <v>0</v>
      </c>
      <c r="E2178" s="149">
        <v>0</v>
      </c>
      <c r="F2178" s="150">
        <v>0</v>
      </c>
      <c r="G2178" s="150">
        <v>0</v>
      </c>
      <c r="H2178" s="151">
        <v>0</v>
      </c>
    </row>
    <row r="2179" spans="1:8" ht="18" hidden="1" customHeight="1" outlineLevel="1">
      <c r="A2179" s="3" t="s">
        <v>274</v>
      </c>
      <c r="B2179" s="148"/>
      <c r="C2179" s="149">
        <v>0</v>
      </c>
      <c r="D2179" s="149">
        <v>0</v>
      </c>
      <c r="E2179" s="149">
        <v>0</v>
      </c>
      <c r="F2179" s="150">
        <v>0</v>
      </c>
      <c r="G2179" s="150">
        <v>0</v>
      </c>
      <c r="H2179" s="151">
        <v>0</v>
      </c>
    </row>
    <row r="2180" spans="1:8" ht="18" hidden="1" customHeight="1" outlineLevel="1">
      <c r="A2180" s="3" t="s">
        <v>275</v>
      </c>
      <c r="B2180" s="148"/>
      <c r="C2180" s="149">
        <v>0</v>
      </c>
      <c r="D2180" s="149">
        <v>0</v>
      </c>
      <c r="E2180" s="149">
        <v>0</v>
      </c>
      <c r="F2180" s="150">
        <v>0</v>
      </c>
      <c r="G2180" s="150">
        <v>0</v>
      </c>
      <c r="H2180" s="151">
        <v>0</v>
      </c>
    </row>
    <row r="2181" spans="1:8" ht="18" hidden="1" customHeight="1" outlineLevel="1">
      <c r="A2181" s="3" t="s">
        <v>205</v>
      </c>
      <c r="B2181" s="148"/>
      <c r="C2181" s="149">
        <v>0</v>
      </c>
      <c r="D2181" s="149">
        <v>0</v>
      </c>
      <c r="E2181" s="149">
        <v>0</v>
      </c>
      <c r="F2181" s="150">
        <v>0</v>
      </c>
      <c r="G2181" s="150">
        <v>0</v>
      </c>
      <c r="H2181" s="151">
        <v>0</v>
      </c>
    </row>
    <row r="2182" spans="1:8" ht="18" hidden="1" customHeight="1" outlineLevel="1">
      <c r="A2182" s="3" t="s">
        <v>206</v>
      </c>
      <c r="B2182" s="148"/>
      <c r="C2182" s="149">
        <v>0</v>
      </c>
      <c r="D2182" s="149">
        <v>0</v>
      </c>
      <c r="E2182" s="149">
        <v>0</v>
      </c>
      <c r="F2182" s="150">
        <v>0</v>
      </c>
      <c r="G2182" s="150">
        <v>0</v>
      </c>
      <c r="H2182" s="151">
        <v>0</v>
      </c>
    </row>
    <row r="2183" spans="1:8" ht="18" hidden="1" customHeight="1" outlineLevel="1">
      <c r="A2183" s="3" t="s">
        <v>268</v>
      </c>
      <c r="B2183" s="148"/>
      <c r="C2183" s="149">
        <v>0</v>
      </c>
      <c r="D2183" s="149">
        <v>0</v>
      </c>
      <c r="E2183" s="149">
        <v>0</v>
      </c>
      <c r="F2183" s="150">
        <v>0</v>
      </c>
      <c r="G2183" s="150">
        <v>0</v>
      </c>
      <c r="H2183" s="151">
        <v>0</v>
      </c>
    </row>
    <row r="2184" spans="1:8" ht="18" hidden="1" customHeight="1" outlineLevel="1">
      <c r="A2184" s="3" t="s">
        <v>207</v>
      </c>
      <c r="B2184" s="148"/>
      <c r="C2184" s="149">
        <v>0</v>
      </c>
      <c r="D2184" s="149">
        <v>0</v>
      </c>
      <c r="E2184" s="149">
        <v>0</v>
      </c>
      <c r="F2184" s="150">
        <v>0</v>
      </c>
      <c r="G2184" s="150">
        <v>0</v>
      </c>
      <c r="H2184" s="151">
        <v>0</v>
      </c>
    </row>
    <row r="2185" spans="1:8" ht="18" hidden="1" customHeight="1" outlineLevel="1">
      <c r="A2185" s="3" t="s">
        <v>270</v>
      </c>
      <c r="B2185" s="148"/>
      <c r="C2185" s="149">
        <v>1</v>
      </c>
      <c r="D2185" s="149">
        <v>0</v>
      </c>
      <c r="E2185" s="149">
        <v>0</v>
      </c>
      <c r="F2185" s="150">
        <v>0</v>
      </c>
      <c r="G2185" s="150">
        <v>0</v>
      </c>
      <c r="H2185" s="151">
        <v>0</v>
      </c>
    </row>
    <row r="2186" spans="1:8" ht="18" hidden="1" customHeight="1" outlineLevel="1">
      <c r="A2186" s="3" t="s">
        <v>208</v>
      </c>
      <c r="B2186" s="148"/>
      <c r="C2186" s="149">
        <v>0</v>
      </c>
      <c r="D2186" s="149">
        <v>0</v>
      </c>
      <c r="E2186" s="149">
        <v>0</v>
      </c>
      <c r="F2186" s="150">
        <v>0</v>
      </c>
      <c r="G2186" s="150">
        <v>5425.7800000000007</v>
      </c>
      <c r="H2186" s="151">
        <v>0</v>
      </c>
    </row>
    <row r="2187" spans="1:8" ht="18" hidden="1" customHeight="1" outlineLevel="1">
      <c r="A2187" s="3" t="s">
        <v>209</v>
      </c>
      <c r="B2187" s="148"/>
      <c r="C2187" s="149">
        <v>0</v>
      </c>
      <c r="D2187" s="149">
        <v>0</v>
      </c>
      <c r="E2187" s="149">
        <v>0</v>
      </c>
      <c r="F2187" s="150">
        <v>0</v>
      </c>
      <c r="G2187" s="150">
        <v>12090</v>
      </c>
      <c r="H2187" s="151">
        <v>0</v>
      </c>
    </row>
    <row r="2188" spans="1:8" ht="18" hidden="1" customHeight="1" outlineLevel="1">
      <c r="A2188" s="3" t="s">
        <v>454</v>
      </c>
      <c r="B2188" s="148"/>
      <c r="C2188" s="149">
        <v>0</v>
      </c>
      <c r="D2188" s="149">
        <v>0</v>
      </c>
      <c r="E2188" s="149">
        <v>0</v>
      </c>
      <c r="F2188" s="150">
        <v>0</v>
      </c>
      <c r="G2188" s="150">
        <v>0</v>
      </c>
      <c r="H2188" s="151">
        <v>0</v>
      </c>
    </row>
    <row r="2189" spans="1:8" ht="18" hidden="1" customHeight="1" outlineLevel="1">
      <c r="A2189" s="3" t="s">
        <v>211</v>
      </c>
      <c r="B2189" s="148"/>
      <c r="C2189" s="149">
        <v>0</v>
      </c>
      <c r="D2189" s="149">
        <v>0</v>
      </c>
      <c r="E2189" s="149">
        <v>0</v>
      </c>
      <c r="F2189" s="150">
        <v>0</v>
      </c>
      <c r="G2189" s="150">
        <v>0</v>
      </c>
      <c r="H2189" s="151">
        <v>0</v>
      </c>
    </row>
    <row r="2190" spans="1:8" ht="18" hidden="1" customHeight="1" outlineLevel="1">
      <c r="A2190" s="3" t="s">
        <v>212</v>
      </c>
      <c r="B2190" s="148"/>
      <c r="C2190" s="149">
        <v>2</v>
      </c>
      <c r="D2190" s="149">
        <v>2</v>
      </c>
      <c r="E2190" s="149">
        <v>1</v>
      </c>
      <c r="F2190" s="150">
        <v>27500</v>
      </c>
      <c r="G2190" s="150">
        <v>13716.289999999999</v>
      </c>
      <c r="H2190" s="151">
        <v>0</v>
      </c>
    </row>
    <row r="2191" spans="1:8" ht="18" hidden="1" customHeight="1" outlineLevel="1">
      <c r="A2191" s="3" t="s">
        <v>213</v>
      </c>
      <c r="B2191" s="148"/>
      <c r="C2191" s="149">
        <v>0</v>
      </c>
      <c r="D2191" s="149">
        <v>0</v>
      </c>
      <c r="E2191" s="149">
        <v>0</v>
      </c>
      <c r="F2191" s="150">
        <v>0</v>
      </c>
      <c r="G2191" s="150">
        <v>0</v>
      </c>
      <c r="H2191" s="151">
        <v>0</v>
      </c>
    </row>
    <row r="2192" spans="1:8" ht="18" hidden="1" customHeight="1" outlineLevel="1">
      <c r="A2192" s="3" t="s">
        <v>214</v>
      </c>
      <c r="B2192" s="148"/>
      <c r="C2192" s="149">
        <v>0</v>
      </c>
      <c r="D2192" s="149">
        <v>0</v>
      </c>
      <c r="E2192" s="149">
        <v>0</v>
      </c>
      <c r="F2192" s="150">
        <v>0</v>
      </c>
      <c r="G2192" s="150">
        <v>0</v>
      </c>
      <c r="H2192" s="151">
        <v>0</v>
      </c>
    </row>
    <row r="2193" spans="1:8" ht="18" hidden="1" customHeight="1" outlineLevel="1">
      <c r="A2193" s="3" t="s">
        <v>269</v>
      </c>
      <c r="B2193" s="148"/>
      <c r="C2193" s="149">
        <v>0</v>
      </c>
      <c r="D2193" s="149">
        <v>0</v>
      </c>
      <c r="E2193" s="149">
        <v>0</v>
      </c>
      <c r="F2193" s="150">
        <v>0</v>
      </c>
      <c r="G2193" s="150">
        <v>0</v>
      </c>
      <c r="H2193" s="151">
        <v>0</v>
      </c>
    </row>
    <row r="2194" spans="1:8" ht="18" hidden="1" customHeight="1" outlineLevel="1">
      <c r="A2194" s="3" t="s">
        <v>455</v>
      </c>
      <c r="B2194" s="148"/>
      <c r="C2194" s="149">
        <v>0</v>
      </c>
      <c r="D2194" s="149">
        <v>0</v>
      </c>
      <c r="E2194" s="149">
        <v>0</v>
      </c>
      <c r="F2194" s="150">
        <v>0</v>
      </c>
      <c r="G2194" s="150">
        <v>0</v>
      </c>
      <c r="H2194" s="151">
        <v>0</v>
      </c>
    </row>
    <row r="2195" spans="1:8" ht="18" hidden="1" customHeight="1" outlineLevel="1">
      <c r="A2195" s="3" t="s">
        <v>217</v>
      </c>
      <c r="B2195" s="148"/>
      <c r="C2195" s="149">
        <v>0</v>
      </c>
      <c r="D2195" s="149">
        <v>0</v>
      </c>
      <c r="E2195" s="149">
        <v>0</v>
      </c>
      <c r="F2195" s="150">
        <v>0</v>
      </c>
      <c r="G2195" s="150">
        <v>0</v>
      </c>
      <c r="H2195" s="151">
        <v>0</v>
      </c>
    </row>
    <row r="2196" spans="1:8" ht="18" hidden="1" customHeight="1" outlineLevel="1">
      <c r="A2196" s="3" t="s">
        <v>218</v>
      </c>
      <c r="B2196" s="148"/>
      <c r="C2196" s="149">
        <v>4</v>
      </c>
      <c r="D2196" s="149">
        <v>2</v>
      </c>
      <c r="E2196" s="149">
        <v>0</v>
      </c>
      <c r="F2196" s="150">
        <v>0</v>
      </c>
      <c r="G2196" s="150">
        <v>1400</v>
      </c>
      <c r="H2196" s="151">
        <v>0</v>
      </c>
    </row>
    <row r="2197" spans="1:8" ht="18" hidden="1" customHeight="1" outlineLevel="1">
      <c r="A2197" s="3" t="s">
        <v>219</v>
      </c>
      <c r="B2197" s="148"/>
      <c r="C2197" s="149">
        <v>0</v>
      </c>
      <c r="D2197" s="149">
        <v>0</v>
      </c>
      <c r="E2197" s="149">
        <v>0</v>
      </c>
      <c r="F2197" s="150">
        <v>0</v>
      </c>
      <c r="G2197" s="150">
        <v>0</v>
      </c>
      <c r="H2197" s="151">
        <v>0</v>
      </c>
    </row>
    <row r="2198" spans="1:8" ht="18" hidden="1" customHeight="1" outlineLevel="1">
      <c r="A2198" s="3" t="s">
        <v>220</v>
      </c>
      <c r="B2198" s="148"/>
      <c r="C2198" s="149">
        <v>0</v>
      </c>
      <c r="D2198" s="149">
        <v>0</v>
      </c>
      <c r="E2198" s="149">
        <v>0</v>
      </c>
      <c r="F2198" s="150">
        <v>0</v>
      </c>
      <c r="G2198" s="150">
        <v>0</v>
      </c>
      <c r="H2198" s="151">
        <v>0</v>
      </c>
    </row>
    <row r="2199" spans="1:8" collapsed="1">
      <c r="A2199" s="3"/>
      <c r="B2199" s="148" t="s">
        <v>442</v>
      </c>
      <c r="C2199" s="152">
        <f t="shared" ref="C2199:H2199" si="88">SUM(C2175:C2198)</f>
        <v>7</v>
      </c>
      <c r="D2199" s="152">
        <f t="shared" si="88"/>
        <v>4</v>
      </c>
      <c r="E2199" s="152">
        <f t="shared" si="88"/>
        <v>1</v>
      </c>
      <c r="F2199" s="153">
        <f t="shared" si="88"/>
        <v>27500</v>
      </c>
      <c r="G2199" s="153">
        <f t="shared" si="88"/>
        <v>32632.07</v>
      </c>
      <c r="H2199" s="154">
        <f t="shared" si="88"/>
        <v>0</v>
      </c>
    </row>
    <row r="2200" spans="1:8" ht="18" hidden="1" customHeight="1" outlineLevel="1">
      <c r="A2200" s="3" t="s">
        <v>280</v>
      </c>
      <c r="B2200" s="148"/>
      <c r="C2200" s="149">
        <v>0</v>
      </c>
      <c r="D2200" s="149">
        <v>0</v>
      </c>
      <c r="E2200" s="149">
        <v>0</v>
      </c>
      <c r="F2200" s="150">
        <v>0</v>
      </c>
      <c r="G2200" s="150">
        <v>0</v>
      </c>
      <c r="H2200" s="151">
        <v>0</v>
      </c>
    </row>
    <row r="2201" spans="1:8" ht="18" hidden="1" customHeight="1" outlineLevel="1">
      <c r="A2201" s="3" t="s">
        <v>203</v>
      </c>
      <c r="B2201" s="148"/>
      <c r="C2201" s="149">
        <v>0</v>
      </c>
      <c r="D2201" s="149">
        <v>0</v>
      </c>
      <c r="E2201" s="149">
        <v>0</v>
      </c>
      <c r="F2201" s="150">
        <v>0</v>
      </c>
      <c r="G2201" s="150">
        <v>0</v>
      </c>
      <c r="H2201" s="151">
        <v>0</v>
      </c>
    </row>
    <row r="2202" spans="1:8" ht="18" hidden="1" customHeight="1" outlineLevel="1">
      <c r="A2202" s="3" t="s">
        <v>204</v>
      </c>
      <c r="B2202" s="148"/>
      <c r="C2202" s="149">
        <v>0</v>
      </c>
      <c r="D2202" s="149">
        <v>0</v>
      </c>
      <c r="E2202" s="149">
        <v>0</v>
      </c>
      <c r="F2202" s="150">
        <v>0</v>
      </c>
      <c r="G2202" s="150">
        <v>0</v>
      </c>
      <c r="H2202" s="151">
        <v>0</v>
      </c>
    </row>
    <row r="2203" spans="1:8" ht="18" hidden="1" customHeight="1" outlineLevel="1">
      <c r="A2203" s="3" t="s">
        <v>267</v>
      </c>
      <c r="B2203" s="148"/>
      <c r="C2203" s="149">
        <v>0</v>
      </c>
      <c r="D2203" s="149">
        <v>0</v>
      </c>
      <c r="E2203" s="149">
        <v>0</v>
      </c>
      <c r="F2203" s="150">
        <v>0</v>
      </c>
      <c r="G2203" s="150">
        <v>0</v>
      </c>
      <c r="H2203" s="151">
        <v>0</v>
      </c>
    </row>
    <row r="2204" spans="1:8" ht="18" hidden="1" customHeight="1" outlineLevel="1">
      <c r="A2204" s="3" t="s">
        <v>274</v>
      </c>
      <c r="B2204" s="148"/>
      <c r="C2204" s="149">
        <v>0</v>
      </c>
      <c r="D2204" s="149">
        <v>0</v>
      </c>
      <c r="E2204" s="149">
        <v>0</v>
      </c>
      <c r="F2204" s="150">
        <v>0</v>
      </c>
      <c r="G2204" s="150">
        <v>0</v>
      </c>
      <c r="H2204" s="151">
        <v>0</v>
      </c>
    </row>
    <row r="2205" spans="1:8" ht="18" hidden="1" customHeight="1" outlineLevel="1">
      <c r="A2205" s="3" t="s">
        <v>275</v>
      </c>
      <c r="B2205" s="148"/>
      <c r="C2205" s="149">
        <v>0</v>
      </c>
      <c r="D2205" s="149">
        <v>0</v>
      </c>
      <c r="E2205" s="149">
        <v>0</v>
      </c>
      <c r="F2205" s="150">
        <v>0</v>
      </c>
      <c r="G2205" s="150">
        <v>0</v>
      </c>
      <c r="H2205" s="151">
        <v>0</v>
      </c>
    </row>
    <row r="2206" spans="1:8" ht="18" hidden="1" customHeight="1" outlineLevel="1">
      <c r="A2206" s="3" t="s">
        <v>205</v>
      </c>
      <c r="B2206" s="148"/>
      <c r="C2206" s="149">
        <v>0</v>
      </c>
      <c r="D2206" s="149">
        <v>0</v>
      </c>
      <c r="E2206" s="149">
        <v>0</v>
      </c>
      <c r="F2206" s="150">
        <v>0</v>
      </c>
      <c r="G2206" s="150">
        <v>0</v>
      </c>
      <c r="H2206" s="151">
        <v>0</v>
      </c>
    </row>
    <row r="2207" spans="1:8" ht="18" hidden="1" customHeight="1" outlineLevel="1">
      <c r="A2207" s="3" t="s">
        <v>206</v>
      </c>
      <c r="B2207" s="148"/>
      <c r="C2207" s="149">
        <v>0</v>
      </c>
      <c r="D2207" s="149">
        <v>0</v>
      </c>
      <c r="E2207" s="149">
        <v>0</v>
      </c>
      <c r="F2207" s="150">
        <v>0</v>
      </c>
      <c r="G2207" s="150">
        <v>0</v>
      </c>
      <c r="H2207" s="151">
        <v>0</v>
      </c>
    </row>
    <row r="2208" spans="1:8" ht="18" hidden="1" customHeight="1" outlineLevel="1">
      <c r="A2208" s="3" t="s">
        <v>268</v>
      </c>
      <c r="B2208" s="148"/>
      <c r="C2208" s="149">
        <v>0</v>
      </c>
      <c r="D2208" s="149">
        <v>0</v>
      </c>
      <c r="E2208" s="149">
        <v>0</v>
      </c>
      <c r="F2208" s="150">
        <v>0</v>
      </c>
      <c r="G2208" s="150">
        <v>0</v>
      </c>
      <c r="H2208" s="151">
        <v>0</v>
      </c>
    </row>
    <row r="2209" spans="1:8" ht="18" hidden="1" customHeight="1" outlineLevel="1">
      <c r="A2209" s="3" t="s">
        <v>207</v>
      </c>
      <c r="B2209" s="148"/>
      <c r="C2209" s="149">
        <v>0</v>
      </c>
      <c r="D2209" s="149">
        <v>0</v>
      </c>
      <c r="E2209" s="149">
        <v>0</v>
      </c>
      <c r="F2209" s="150">
        <v>0</v>
      </c>
      <c r="G2209" s="150">
        <v>0</v>
      </c>
      <c r="H2209" s="151">
        <v>0</v>
      </c>
    </row>
    <row r="2210" spans="1:8" ht="18" hidden="1" customHeight="1" outlineLevel="1">
      <c r="A2210" s="3" t="s">
        <v>270</v>
      </c>
      <c r="B2210" s="148"/>
      <c r="C2210" s="149">
        <v>0</v>
      </c>
      <c r="D2210" s="149">
        <v>0</v>
      </c>
      <c r="E2210" s="149">
        <v>0</v>
      </c>
      <c r="F2210" s="150">
        <v>0</v>
      </c>
      <c r="G2210" s="150">
        <v>0</v>
      </c>
      <c r="H2210" s="151">
        <v>0</v>
      </c>
    </row>
    <row r="2211" spans="1:8" ht="18" hidden="1" customHeight="1" outlineLevel="1">
      <c r="A2211" s="3" t="s">
        <v>208</v>
      </c>
      <c r="B2211" s="148"/>
      <c r="C2211" s="149">
        <v>0</v>
      </c>
      <c r="D2211" s="149">
        <v>0</v>
      </c>
      <c r="E2211" s="149">
        <v>0</v>
      </c>
      <c r="F2211" s="150">
        <v>0</v>
      </c>
      <c r="G2211" s="150">
        <v>0</v>
      </c>
      <c r="H2211" s="151">
        <v>0</v>
      </c>
    </row>
    <row r="2212" spans="1:8" ht="18" hidden="1" customHeight="1" outlineLevel="1">
      <c r="A2212" s="3" t="s">
        <v>209</v>
      </c>
      <c r="B2212" s="148"/>
      <c r="C2212" s="149">
        <v>0</v>
      </c>
      <c r="D2212" s="149">
        <v>0</v>
      </c>
      <c r="E2212" s="149">
        <v>0</v>
      </c>
      <c r="F2212" s="150">
        <v>0</v>
      </c>
      <c r="G2212" s="150">
        <v>0</v>
      </c>
      <c r="H2212" s="151">
        <v>0</v>
      </c>
    </row>
    <row r="2213" spans="1:8" ht="18" hidden="1" customHeight="1" outlineLevel="1">
      <c r="A2213" s="3" t="s">
        <v>454</v>
      </c>
      <c r="B2213" s="148"/>
      <c r="C2213" s="149">
        <v>0</v>
      </c>
      <c r="D2213" s="149">
        <v>0</v>
      </c>
      <c r="E2213" s="149">
        <v>0</v>
      </c>
      <c r="F2213" s="150">
        <v>0</v>
      </c>
      <c r="G2213" s="150">
        <v>0</v>
      </c>
      <c r="H2213" s="151">
        <v>0</v>
      </c>
    </row>
    <row r="2214" spans="1:8" ht="18" hidden="1" customHeight="1" outlineLevel="1">
      <c r="A2214" s="3" t="s">
        <v>211</v>
      </c>
      <c r="B2214" s="148"/>
      <c r="C2214" s="149">
        <v>0</v>
      </c>
      <c r="D2214" s="149">
        <v>0</v>
      </c>
      <c r="E2214" s="149">
        <v>0</v>
      </c>
      <c r="F2214" s="150">
        <v>0</v>
      </c>
      <c r="G2214" s="150">
        <v>0</v>
      </c>
      <c r="H2214" s="151">
        <v>0</v>
      </c>
    </row>
    <row r="2215" spans="1:8" ht="18" hidden="1" customHeight="1" outlineLevel="1">
      <c r="A2215" s="3" t="s">
        <v>212</v>
      </c>
      <c r="B2215" s="148"/>
      <c r="C2215" s="149">
        <v>0</v>
      </c>
      <c r="D2215" s="149">
        <v>0</v>
      </c>
      <c r="E2215" s="149">
        <v>0</v>
      </c>
      <c r="F2215" s="150">
        <v>0</v>
      </c>
      <c r="G2215" s="150">
        <v>0</v>
      </c>
      <c r="H2215" s="151">
        <v>0</v>
      </c>
    </row>
    <row r="2216" spans="1:8" ht="18" hidden="1" customHeight="1" outlineLevel="1">
      <c r="A2216" s="3" t="s">
        <v>213</v>
      </c>
      <c r="B2216" s="148"/>
      <c r="C2216" s="149">
        <v>1</v>
      </c>
      <c r="D2216" s="149">
        <v>0</v>
      </c>
      <c r="E2216" s="149">
        <v>0</v>
      </c>
      <c r="F2216" s="150">
        <v>0</v>
      </c>
      <c r="G2216" s="150">
        <v>0</v>
      </c>
      <c r="H2216" s="151">
        <v>0</v>
      </c>
    </row>
    <row r="2217" spans="1:8" ht="18" hidden="1" customHeight="1" outlineLevel="1">
      <c r="A2217" s="3" t="s">
        <v>214</v>
      </c>
      <c r="B2217" s="148"/>
      <c r="C2217" s="149">
        <v>0</v>
      </c>
      <c r="D2217" s="149">
        <v>0</v>
      </c>
      <c r="E2217" s="149">
        <v>0</v>
      </c>
      <c r="F2217" s="150">
        <v>0</v>
      </c>
      <c r="G2217" s="150">
        <v>0</v>
      </c>
      <c r="H2217" s="151">
        <v>0</v>
      </c>
    </row>
    <row r="2218" spans="1:8" ht="18" hidden="1" customHeight="1" outlineLevel="1">
      <c r="A2218" s="3" t="s">
        <v>269</v>
      </c>
      <c r="B2218" s="148"/>
      <c r="C2218" s="149">
        <v>0</v>
      </c>
      <c r="D2218" s="149">
        <v>0</v>
      </c>
      <c r="E2218" s="149">
        <v>0</v>
      </c>
      <c r="F2218" s="150">
        <v>0</v>
      </c>
      <c r="G2218" s="150">
        <v>0</v>
      </c>
      <c r="H2218" s="151">
        <v>0</v>
      </c>
    </row>
    <row r="2219" spans="1:8" ht="18" hidden="1" customHeight="1" outlineLevel="1">
      <c r="A2219" s="3" t="s">
        <v>455</v>
      </c>
      <c r="B2219" s="148"/>
      <c r="C2219" s="149">
        <v>0</v>
      </c>
      <c r="D2219" s="149">
        <v>0</v>
      </c>
      <c r="E2219" s="149">
        <v>0</v>
      </c>
      <c r="F2219" s="150">
        <v>0</v>
      </c>
      <c r="G2219" s="150">
        <v>0</v>
      </c>
      <c r="H2219" s="151">
        <v>0</v>
      </c>
    </row>
    <row r="2220" spans="1:8" ht="18" hidden="1" customHeight="1" outlineLevel="1">
      <c r="A2220" s="3" t="s">
        <v>217</v>
      </c>
      <c r="B2220" s="148"/>
      <c r="C2220" s="149">
        <v>0</v>
      </c>
      <c r="D2220" s="149">
        <v>0</v>
      </c>
      <c r="E2220" s="149">
        <v>0</v>
      </c>
      <c r="F2220" s="150">
        <v>0</v>
      </c>
      <c r="G2220" s="150">
        <v>0</v>
      </c>
      <c r="H2220" s="151">
        <v>0</v>
      </c>
    </row>
    <row r="2221" spans="1:8" ht="18" hidden="1" customHeight="1" outlineLevel="1">
      <c r="A2221" s="3" t="s">
        <v>218</v>
      </c>
      <c r="B2221" s="148"/>
      <c r="C2221" s="149">
        <v>0</v>
      </c>
      <c r="D2221" s="149">
        <v>0</v>
      </c>
      <c r="E2221" s="149">
        <v>0</v>
      </c>
      <c r="F2221" s="150">
        <v>0</v>
      </c>
      <c r="G2221" s="150">
        <v>0</v>
      </c>
      <c r="H2221" s="151">
        <v>0</v>
      </c>
    </row>
    <row r="2222" spans="1:8" ht="18" hidden="1" customHeight="1" outlineLevel="1">
      <c r="A2222" s="3" t="s">
        <v>219</v>
      </c>
      <c r="B2222" s="148"/>
      <c r="C2222" s="149">
        <v>0</v>
      </c>
      <c r="D2222" s="149">
        <v>0</v>
      </c>
      <c r="E2222" s="149">
        <v>0</v>
      </c>
      <c r="F2222" s="150">
        <v>0</v>
      </c>
      <c r="G2222" s="150">
        <v>0</v>
      </c>
      <c r="H2222" s="151">
        <v>0</v>
      </c>
    </row>
    <row r="2223" spans="1:8" ht="18" hidden="1" customHeight="1" outlineLevel="1">
      <c r="A2223" s="3" t="s">
        <v>220</v>
      </c>
      <c r="B2223" s="148"/>
      <c r="C2223" s="149">
        <v>0</v>
      </c>
      <c r="D2223" s="149">
        <v>0</v>
      </c>
      <c r="E2223" s="149">
        <v>0</v>
      </c>
      <c r="F2223" s="150">
        <v>0</v>
      </c>
      <c r="G2223" s="150">
        <v>0</v>
      </c>
      <c r="H2223" s="151">
        <v>0</v>
      </c>
    </row>
    <row r="2224" spans="1:8" ht="18" customHeight="1" collapsed="1">
      <c r="A2224" s="3"/>
      <c r="B2224" s="148" t="s">
        <v>443</v>
      </c>
      <c r="C2224" s="152">
        <f t="shared" ref="C2224:H2224" si="89">SUM(C2200:C2223)</f>
        <v>1</v>
      </c>
      <c r="D2224" s="152">
        <f t="shared" si="89"/>
        <v>0</v>
      </c>
      <c r="E2224" s="152">
        <f t="shared" si="89"/>
        <v>0</v>
      </c>
      <c r="F2224" s="153">
        <f t="shared" si="89"/>
        <v>0</v>
      </c>
      <c r="G2224" s="153">
        <f t="shared" si="89"/>
        <v>0</v>
      </c>
      <c r="H2224" s="154">
        <f t="shared" si="89"/>
        <v>0</v>
      </c>
    </row>
    <row r="2225" spans="1:8" ht="18" customHeight="1">
      <c r="B2225" s="168" t="s">
        <v>444</v>
      </c>
      <c r="C2225" s="169"/>
      <c r="D2225" s="169"/>
      <c r="E2225" s="169"/>
      <c r="F2225" s="166"/>
      <c r="G2225" s="166"/>
      <c r="H2225" s="167"/>
    </row>
    <row r="2226" spans="1:8" ht="18" hidden="1" customHeight="1" outlineLevel="1">
      <c r="A2226" s="3" t="s">
        <v>280</v>
      </c>
      <c r="B2226" s="148"/>
      <c r="C2226" s="149">
        <v>0</v>
      </c>
      <c r="D2226" s="149">
        <v>0</v>
      </c>
      <c r="E2226" s="149">
        <v>0</v>
      </c>
      <c r="F2226" s="150">
        <v>0</v>
      </c>
      <c r="G2226" s="150">
        <v>0</v>
      </c>
      <c r="H2226" s="151">
        <v>0</v>
      </c>
    </row>
    <row r="2227" spans="1:8" ht="18" hidden="1" customHeight="1" outlineLevel="1">
      <c r="A2227" s="3" t="s">
        <v>203</v>
      </c>
      <c r="B2227" s="148"/>
      <c r="C2227" s="149">
        <v>0</v>
      </c>
      <c r="D2227" s="149">
        <v>0</v>
      </c>
      <c r="E2227" s="149">
        <v>0</v>
      </c>
      <c r="F2227" s="150">
        <v>0</v>
      </c>
      <c r="G2227" s="150">
        <v>0</v>
      </c>
      <c r="H2227" s="151">
        <v>0</v>
      </c>
    </row>
    <row r="2228" spans="1:8" ht="18" hidden="1" customHeight="1" outlineLevel="1">
      <c r="A2228" s="3" t="s">
        <v>204</v>
      </c>
      <c r="B2228" s="148"/>
      <c r="C2228" s="149">
        <v>0</v>
      </c>
      <c r="D2228" s="149">
        <v>0</v>
      </c>
      <c r="E2228" s="149">
        <v>0</v>
      </c>
      <c r="F2228" s="150">
        <v>0</v>
      </c>
      <c r="G2228" s="150">
        <v>0</v>
      </c>
      <c r="H2228" s="151">
        <v>0</v>
      </c>
    </row>
    <row r="2229" spans="1:8" ht="18" hidden="1" customHeight="1" outlineLevel="1">
      <c r="A2229" s="3" t="s">
        <v>267</v>
      </c>
      <c r="B2229" s="148"/>
      <c r="C2229" s="149">
        <v>0</v>
      </c>
      <c r="D2229" s="149">
        <v>0</v>
      </c>
      <c r="E2229" s="149">
        <v>0</v>
      </c>
      <c r="F2229" s="150">
        <v>0</v>
      </c>
      <c r="G2229" s="150">
        <v>0</v>
      </c>
      <c r="H2229" s="151">
        <v>0</v>
      </c>
    </row>
    <row r="2230" spans="1:8" ht="18" hidden="1" customHeight="1" outlineLevel="1">
      <c r="A2230" s="3" t="s">
        <v>274</v>
      </c>
      <c r="B2230" s="148"/>
      <c r="C2230" s="149">
        <v>0</v>
      </c>
      <c r="D2230" s="149">
        <v>0</v>
      </c>
      <c r="E2230" s="149">
        <v>0</v>
      </c>
      <c r="F2230" s="150">
        <v>0</v>
      </c>
      <c r="G2230" s="150">
        <v>0</v>
      </c>
      <c r="H2230" s="151">
        <v>0</v>
      </c>
    </row>
    <row r="2231" spans="1:8" ht="18" hidden="1" customHeight="1" outlineLevel="1">
      <c r="A2231" s="3" t="s">
        <v>275</v>
      </c>
      <c r="B2231" s="148"/>
      <c r="C2231" s="149">
        <v>0</v>
      </c>
      <c r="D2231" s="149">
        <v>0</v>
      </c>
      <c r="E2231" s="149">
        <v>0</v>
      </c>
      <c r="F2231" s="150">
        <v>0</v>
      </c>
      <c r="G2231" s="150">
        <v>0</v>
      </c>
      <c r="H2231" s="151">
        <v>0</v>
      </c>
    </row>
    <row r="2232" spans="1:8" ht="18" hidden="1" customHeight="1" outlineLevel="1">
      <c r="A2232" s="3" t="s">
        <v>205</v>
      </c>
      <c r="B2232" s="148"/>
      <c r="C2232" s="149">
        <v>0</v>
      </c>
      <c r="D2232" s="149">
        <v>0</v>
      </c>
      <c r="E2232" s="149">
        <v>0</v>
      </c>
      <c r="F2232" s="150">
        <v>0</v>
      </c>
      <c r="G2232" s="150">
        <v>0</v>
      </c>
      <c r="H2232" s="151">
        <v>0</v>
      </c>
    </row>
    <row r="2233" spans="1:8" ht="18" hidden="1" customHeight="1" outlineLevel="1">
      <c r="A2233" s="3" t="s">
        <v>206</v>
      </c>
      <c r="B2233" s="148"/>
      <c r="C2233" s="149">
        <v>0</v>
      </c>
      <c r="D2233" s="149">
        <v>0</v>
      </c>
      <c r="E2233" s="149">
        <v>0</v>
      </c>
      <c r="F2233" s="150">
        <v>0</v>
      </c>
      <c r="G2233" s="150">
        <v>0</v>
      </c>
      <c r="H2233" s="151">
        <v>0</v>
      </c>
    </row>
    <row r="2234" spans="1:8" ht="18" hidden="1" customHeight="1" outlineLevel="1">
      <c r="A2234" s="3" t="s">
        <v>268</v>
      </c>
      <c r="B2234" s="148"/>
      <c r="C2234" s="149">
        <v>0</v>
      </c>
      <c r="D2234" s="149">
        <v>0</v>
      </c>
      <c r="E2234" s="149">
        <v>0</v>
      </c>
      <c r="F2234" s="150">
        <v>0</v>
      </c>
      <c r="G2234" s="150">
        <v>0</v>
      </c>
      <c r="H2234" s="151">
        <v>0</v>
      </c>
    </row>
    <row r="2235" spans="1:8" ht="18" hidden="1" customHeight="1" outlineLevel="1">
      <c r="A2235" s="3" t="s">
        <v>207</v>
      </c>
      <c r="B2235" s="148"/>
      <c r="C2235" s="149">
        <v>0</v>
      </c>
      <c r="D2235" s="149">
        <v>0</v>
      </c>
      <c r="E2235" s="149">
        <v>0</v>
      </c>
      <c r="F2235" s="150">
        <v>0</v>
      </c>
      <c r="G2235" s="150">
        <v>0</v>
      </c>
      <c r="H2235" s="151">
        <v>0</v>
      </c>
    </row>
    <row r="2236" spans="1:8" ht="18" hidden="1" customHeight="1" outlineLevel="1">
      <c r="A2236" s="3" t="s">
        <v>270</v>
      </c>
      <c r="B2236" s="148"/>
      <c r="C2236" s="149">
        <v>0</v>
      </c>
      <c r="D2236" s="149">
        <v>0</v>
      </c>
      <c r="E2236" s="149">
        <v>0</v>
      </c>
      <c r="F2236" s="150">
        <v>0</v>
      </c>
      <c r="G2236" s="150">
        <v>0</v>
      </c>
      <c r="H2236" s="151">
        <v>0</v>
      </c>
    </row>
    <row r="2237" spans="1:8" ht="18" hidden="1" customHeight="1" outlineLevel="1">
      <c r="A2237" s="3" t="s">
        <v>208</v>
      </c>
      <c r="B2237" s="148"/>
      <c r="C2237" s="149">
        <v>0</v>
      </c>
      <c r="D2237" s="149">
        <v>0</v>
      </c>
      <c r="E2237" s="149">
        <v>0</v>
      </c>
      <c r="F2237" s="150">
        <v>0</v>
      </c>
      <c r="G2237" s="150">
        <v>0</v>
      </c>
      <c r="H2237" s="151">
        <v>0</v>
      </c>
    </row>
    <row r="2238" spans="1:8" ht="18" hidden="1" customHeight="1" outlineLevel="1">
      <c r="A2238" s="3" t="s">
        <v>209</v>
      </c>
      <c r="B2238" s="148"/>
      <c r="C2238" s="149">
        <v>0</v>
      </c>
      <c r="D2238" s="149">
        <v>0</v>
      </c>
      <c r="E2238" s="149">
        <v>0</v>
      </c>
      <c r="F2238" s="150">
        <v>0</v>
      </c>
      <c r="G2238" s="150">
        <v>0</v>
      </c>
      <c r="H2238" s="151">
        <v>0</v>
      </c>
    </row>
    <row r="2239" spans="1:8" ht="18" hidden="1" customHeight="1" outlineLevel="1">
      <c r="A2239" s="3" t="s">
        <v>454</v>
      </c>
      <c r="B2239" s="148"/>
      <c r="C2239" s="149">
        <v>0</v>
      </c>
      <c r="D2239" s="149">
        <v>0</v>
      </c>
      <c r="E2239" s="149">
        <v>0</v>
      </c>
      <c r="F2239" s="150">
        <v>0</v>
      </c>
      <c r="G2239" s="150">
        <v>0</v>
      </c>
      <c r="H2239" s="151">
        <v>0</v>
      </c>
    </row>
    <row r="2240" spans="1:8" ht="18" hidden="1" customHeight="1" outlineLevel="1">
      <c r="A2240" s="3" t="s">
        <v>211</v>
      </c>
      <c r="B2240" s="148"/>
      <c r="C2240" s="149">
        <v>0</v>
      </c>
      <c r="D2240" s="149">
        <v>0</v>
      </c>
      <c r="E2240" s="149">
        <v>0</v>
      </c>
      <c r="F2240" s="150">
        <v>0</v>
      </c>
      <c r="G2240" s="150">
        <v>0</v>
      </c>
      <c r="H2240" s="151">
        <v>0</v>
      </c>
    </row>
    <row r="2241" spans="1:8" ht="18" hidden="1" customHeight="1" outlineLevel="1">
      <c r="A2241" s="3" t="s">
        <v>212</v>
      </c>
      <c r="B2241" s="148"/>
      <c r="C2241" s="149">
        <v>0</v>
      </c>
      <c r="D2241" s="149">
        <v>0</v>
      </c>
      <c r="E2241" s="149">
        <v>0</v>
      </c>
      <c r="F2241" s="150">
        <v>0</v>
      </c>
      <c r="G2241" s="150">
        <v>0</v>
      </c>
      <c r="H2241" s="151">
        <v>0</v>
      </c>
    </row>
    <row r="2242" spans="1:8" ht="18" hidden="1" customHeight="1" outlineLevel="1">
      <c r="A2242" s="3" t="s">
        <v>213</v>
      </c>
      <c r="B2242" s="148"/>
      <c r="C2242" s="149">
        <v>0</v>
      </c>
      <c r="D2242" s="149">
        <v>0</v>
      </c>
      <c r="E2242" s="149">
        <v>0</v>
      </c>
      <c r="F2242" s="150">
        <v>0</v>
      </c>
      <c r="G2242" s="150">
        <v>0</v>
      </c>
      <c r="H2242" s="151">
        <v>0</v>
      </c>
    </row>
    <row r="2243" spans="1:8" ht="18" hidden="1" customHeight="1" outlineLevel="1">
      <c r="A2243" s="3" t="s">
        <v>214</v>
      </c>
      <c r="B2243" s="148"/>
      <c r="C2243" s="149">
        <v>0</v>
      </c>
      <c r="D2243" s="149">
        <v>0</v>
      </c>
      <c r="E2243" s="149">
        <v>0</v>
      </c>
      <c r="F2243" s="150">
        <v>0</v>
      </c>
      <c r="G2243" s="150">
        <v>0</v>
      </c>
      <c r="H2243" s="151">
        <v>0</v>
      </c>
    </row>
    <row r="2244" spans="1:8" ht="18" hidden="1" customHeight="1" outlineLevel="1">
      <c r="A2244" s="3" t="s">
        <v>269</v>
      </c>
      <c r="B2244" s="148"/>
      <c r="C2244" s="149">
        <v>0</v>
      </c>
      <c r="D2244" s="149">
        <v>0</v>
      </c>
      <c r="E2244" s="149">
        <v>0</v>
      </c>
      <c r="F2244" s="150">
        <v>0</v>
      </c>
      <c r="G2244" s="150">
        <v>0</v>
      </c>
      <c r="H2244" s="151">
        <v>0</v>
      </c>
    </row>
    <row r="2245" spans="1:8" ht="18" hidden="1" customHeight="1" outlineLevel="1">
      <c r="A2245" s="3" t="s">
        <v>455</v>
      </c>
      <c r="B2245" s="148"/>
      <c r="C2245" s="149">
        <v>0</v>
      </c>
      <c r="D2245" s="149">
        <v>0</v>
      </c>
      <c r="E2245" s="149">
        <v>0</v>
      </c>
      <c r="F2245" s="150">
        <v>0</v>
      </c>
      <c r="G2245" s="150">
        <v>0</v>
      </c>
      <c r="H2245" s="151">
        <v>0</v>
      </c>
    </row>
    <row r="2246" spans="1:8" ht="18" hidden="1" customHeight="1" outlineLevel="1">
      <c r="A2246" s="3" t="s">
        <v>217</v>
      </c>
      <c r="B2246" s="148"/>
      <c r="C2246" s="149">
        <v>0</v>
      </c>
      <c r="D2246" s="149">
        <v>0</v>
      </c>
      <c r="E2246" s="149">
        <v>0</v>
      </c>
      <c r="F2246" s="150">
        <v>0</v>
      </c>
      <c r="G2246" s="150">
        <v>0</v>
      </c>
      <c r="H2246" s="151">
        <v>0</v>
      </c>
    </row>
    <row r="2247" spans="1:8" ht="18" hidden="1" customHeight="1" outlineLevel="1">
      <c r="A2247" s="3" t="s">
        <v>218</v>
      </c>
      <c r="B2247" s="148"/>
      <c r="C2247" s="149">
        <v>0</v>
      </c>
      <c r="D2247" s="149">
        <v>0</v>
      </c>
      <c r="E2247" s="149">
        <v>0</v>
      </c>
      <c r="F2247" s="150">
        <v>0</v>
      </c>
      <c r="G2247" s="150">
        <v>0</v>
      </c>
      <c r="H2247" s="151">
        <v>0</v>
      </c>
    </row>
    <row r="2248" spans="1:8" ht="18" hidden="1" customHeight="1" outlineLevel="1">
      <c r="A2248" s="3" t="s">
        <v>219</v>
      </c>
      <c r="B2248" s="148"/>
      <c r="C2248" s="149">
        <v>0</v>
      </c>
      <c r="D2248" s="149">
        <v>0</v>
      </c>
      <c r="E2248" s="149">
        <v>0</v>
      </c>
      <c r="F2248" s="150">
        <v>0</v>
      </c>
      <c r="G2248" s="150">
        <v>0</v>
      </c>
      <c r="H2248" s="151">
        <v>0</v>
      </c>
    </row>
    <row r="2249" spans="1:8" ht="18" hidden="1" customHeight="1" outlineLevel="1">
      <c r="A2249" s="3" t="s">
        <v>220</v>
      </c>
      <c r="B2249" s="148"/>
      <c r="C2249" s="149">
        <v>0</v>
      </c>
      <c r="D2249" s="149">
        <v>0</v>
      </c>
      <c r="E2249" s="149">
        <v>0</v>
      </c>
      <c r="F2249" s="150">
        <v>0</v>
      </c>
      <c r="G2249" s="150">
        <v>0</v>
      </c>
      <c r="H2249" s="151">
        <v>0</v>
      </c>
    </row>
    <row r="2250" spans="1:8" collapsed="1">
      <c r="A2250" s="3"/>
      <c r="B2250" s="148" t="s">
        <v>457</v>
      </c>
      <c r="C2250" s="152">
        <f t="shared" ref="C2250:H2250" si="90">SUM(C2226:C2249)</f>
        <v>0</v>
      </c>
      <c r="D2250" s="152">
        <f t="shared" si="90"/>
        <v>0</v>
      </c>
      <c r="E2250" s="152">
        <f t="shared" si="90"/>
        <v>0</v>
      </c>
      <c r="F2250" s="153">
        <f t="shared" si="90"/>
        <v>0</v>
      </c>
      <c r="G2250" s="153">
        <f t="shared" si="90"/>
        <v>0</v>
      </c>
      <c r="H2250" s="154">
        <f t="shared" si="90"/>
        <v>0</v>
      </c>
    </row>
    <row r="2251" spans="1:8" ht="18" customHeight="1">
      <c r="B2251" s="168" t="s">
        <v>445</v>
      </c>
      <c r="C2251" s="169"/>
      <c r="D2251" s="169"/>
      <c r="E2251" s="169"/>
      <c r="F2251" s="166"/>
      <c r="G2251" s="166"/>
      <c r="H2251" s="167"/>
    </row>
    <row r="2252" spans="1:8" ht="18" customHeight="1">
      <c r="B2252" s="168" t="s">
        <v>446</v>
      </c>
      <c r="C2252" s="169"/>
      <c r="D2252" s="169"/>
      <c r="E2252" s="169"/>
      <c r="F2252" s="166"/>
      <c r="G2252" s="166"/>
      <c r="H2252" s="167"/>
    </row>
    <row r="2253" spans="1:8" ht="18" customHeight="1">
      <c r="B2253" s="168" t="s">
        <v>447</v>
      </c>
      <c r="C2253" s="169"/>
      <c r="D2253" s="169"/>
      <c r="E2253" s="169"/>
      <c r="F2253" s="166"/>
      <c r="G2253" s="166"/>
      <c r="H2253" s="167"/>
    </row>
    <row r="2254" spans="1:8" ht="18" hidden="1" customHeight="1" outlineLevel="1">
      <c r="A2254" s="3" t="s">
        <v>280</v>
      </c>
      <c r="B2254" s="148"/>
      <c r="C2254" s="149">
        <v>0</v>
      </c>
      <c r="D2254" s="149">
        <v>0</v>
      </c>
      <c r="E2254" s="149">
        <v>0</v>
      </c>
      <c r="F2254" s="150">
        <v>0</v>
      </c>
      <c r="G2254" s="150">
        <v>0</v>
      </c>
      <c r="H2254" s="151">
        <v>0</v>
      </c>
    </row>
    <row r="2255" spans="1:8" ht="18" hidden="1" customHeight="1" outlineLevel="1">
      <c r="A2255" s="3" t="s">
        <v>203</v>
      </c>
      <c r="B2255" s="148"/>
      <c r="C2255" s="149">
        <v>0</v>
      </c>
      <c r="D2255" s="149">
        <v>0</v>
      </c>
      <c r="E2255" s="149">
        <v>0</v>
      </c>
      <c r="F2255" s="150">
        <v>0</v>
      </c>
      <c r="G2255" s="150">
        <v>0</v>
      </c>
      <c r="H2255" s="151">
        <v>0</v>
      </c>
    </row>
    <row r="2256" spans="1:8" ht="18" hidden="1" customHeight="1" outlineLevel="1">
      <c r="A2256" s="3" t="s">
        <v>204</v>
      </c>
      <c r="B2256" s="148"/>
      <c r="C2256" s="149">
        <v>0</v>
      </c>
      <c r="D2256" s="149">
        <v>0</v>
      </c>
      <c r="E2256" s="149">
        <v>0</v>
      </c>
      <c r="F2256" s="150">
        <v>0</v>
      </c>
      <c r="G2256" s="150">
        <v>0</v>
      </c>
      <c r="H2256" s="151">
        <v>0</v>
      </c>
    </row>
    <row r="2257" spans="1:8" ht="18" hidden="1" customHeight="1" outlineLevel="1">
      <c r="A2257" s="3" t="s">
        <v>267</v>
      </c>
      <c r="B2257" s="148"/>
      <c r="C2257" s="149">
        <v>0</v>
      </c>
      <c r="D2257" s="149">
        <v>0</v>
      </c>
      <c r="E2257" s="149">
        <v>0</v>
      </c>
      <c r="F2257" s="150">
        <v>0</v>
      </c>
      <c r="G2257" s="150">
        <v>0</v>
      </c>
      <c r="H2257" s="151">
        <v>0</v>
      </c>
    </row>
    <row r="2258" spans="1:8" ht="18" hidden="1" customHeight="1" outlineLevel="1">
      <c r="A2258" s="3" t="s">
        <v>274</v>
      </c>
      <c r="B2258" s="148"/>
      <c r="C2258" s="149">
        <v>0</v>
      </c>
      <c r="D2258" s="149">
        <v>0</v>
      </c>
      <c r="E2258" s="149">
        <v>0</v>
      </c>
      <c r="F2258" s="150">
        <v>0</v>
      </c>
      <c r="G2258" s="150">
        <v>0</v>
      </c>
      <c r="H2258" s="151">
        <v>0</v>
      </c>
    </row>
    <row r="2259" spans="1:8" ht="18" hidden="1" customHeight="1" outlineLevel="1">
      <c r="A2259" s="3" t="s">
        <v>275</v>
      </c>
      <c r="B2259" s="148"/>
      <c r="C2259" s="149">
        <v>0</v>
      </c>
      <c r="D2259" s="149">
        <v>0</v>
      </c>
      <c r="E2259" s="149">
        <v>0</v>
      </c>
      <c r="F2259" s="150">
        <v>0</v>
      </c>
      <c r="G2259" s="150">
        <v>0</v>
      </c>
      <c r="H2259" s="151">
        <v>0</v>
      </c>
    </row>
    <row r="2260" spans="1:8" ht="18" hidden="1" customHeight="1" outlineLevel="1">
      <c r="A2260" s="3" t="s">
        <v>205</v>
      </c>
      <c r="B2260" s="148"/>
      <c r="C2260" s="149">
        <v>0</v>
      </c>
      <c r="D2260" s="149">
        <v>0</v>
      </c>
      <c r="E2260" s="149">
        <v>0</v>
      </c>
      <c r="F2260" s="150">
        <v>0</v>
      </c>
      <c r="G2260" s="150">
        <v>0</v>
      </c>
      <c r="H2260" s="151">
        <v>0</v>
      </c>
    </row>
    <row r="2261" spans="1:8" ht="18" hidden="1" customHeight="1" outlineLevel="1">
      <c r="A2261" s="3" t="s">
        <v>206</v>
      </c>
      <c r="B2261" s="148"/>
      <c r="C2261" s="149">
        <v>0</v>
      </c>
      <c r="D2261" s="149">
        <v>0</v>
      </c>
      <c r="E2261" s="149">
        <v>0</v>
      </c>
      <c r="F2261" s="150">
        <v>0</v>
      </c>
      <c r="G2261" s="150">
        <v>0</v>
      </c>
      <c r="H2261" s="151">
        <v>0</v>
      </c>
    </row>
    <row r="2262" spans="1:8" ht="18" hidden="1" customHeight="1" outlineLevel="1">
      <c r="A2262" s="3" t="s">
        <v>268</v>
      </c>
      <c r="B2262" s="148"/>
      <c r="C2262" s="149">
        <v>0</v>
      </c>
      <c r="D2262" s="149">
        <v>0</v>
      </c>
      <c r="E2262" s="149">
        <v>0</v>
      </c>
      <c r="F2262" s="150">
        <v>0</v>
      </c>
      <c r="G2262" s="150">
        <v>0</v>
      </c>
      <c r="H2262" s="151">
        <v>0</v>
      </c>
    </row>
    <row r="2263" spans="1:8" ht="18" hidden="1" customHeight="1" outlineLevel="1">
      <c r="A2263" s="3" t="s">
        <v>207</v>
      </c>
      <c r="B2263" s="148"/>
      <c r="C2263" s="149">
        <v>0</v>
      </c>
      <c r="D2263" s="149">
        <v>0</v>
      </c>
      <c r="E2263" s="149">
        <v>0</v>
      </c>
      <c r="F2263" s="150">
        <v>0</v>
      </c>
      <c r="G2263" s="150">
        <v>0</v>
      </c>
      <c r="H2263" s="151">
        <v>0</v>
      </c>
    </row>
    <row r="2264" spans="1:8" ht="18" hidden="1" customHeight="1" outlineLevel="1">
      <c r="A2264" s="3" t="s">
        <v>270</v>
      </c>
      <c r="B2264" s="148"/>
      <c r="C2264" s="149">
        <v>0</v>
      </c>
      <c r="D2264" s="149">
        <v>0</v>
      </c>
      <c r="E2264" s="149">
        <v>0</v>
      </c>
      <c r="F2264" s="150">
        <v>0</v>
      </c>
      <c r="G2264" s="150">
        <v>0</v>
      </c>
      <c r="H2264" s="151">
        <v>0</v>
      </c>
    </row>
    <row r="2265" spans="1:8" ht="18" hidden="1" customHeight="1" outlineLevel="1">
      <c r="A2265" s="3" t="s">
        <v>208</v>
      </c>
      <c r="B2265" s="148"/>
      <c r="C2265" s="149">
        <v>0</v>
      </c>
      <c r="D2265" s="149">
        <v>0</v>
      </c>
      <c r="E2265" s="149">
        <v>0</v>
      </c>
      <c r="F2265" s="150">
        <v>0</v>
      </c>
      <c r="G2265" s="150">
        <v>0</v>
      </c>
      <c r="H2265" s="151">
        <v>0</v>
      </c>
    </row>
    <row r="2266" spans="1:8" ht="18" hidden="1" customHeight="1" outlineLevel="1">
      <c r="A2266" s="3" t="s">
        <v>209</v>
      </c>
      <c r="B2266" s="148"/>
      <c r="C2266" s="149">
        <v>0</v>
      </c>
      <c r="D2266" s="149">
        <v>0</v>
      </c>
      <c r="E2266" s="149">
        <v>0</v>
      </c>
      <c r="F2266" s="150">
        <v>0</v>
      </c>
      <c r="G2266" s="150">
        <v>0</v>
      </c>
      <c r="H2266" s="151">
        <v>0</v>
      </c>
    </row>
    <row r="2267" spans="1:8" ht="18" hidden="1" customHeight="1" outlineLevel="1">
      <c r="A2267" s="3" t="s">
        <v>454</v>
      </c>
      <c r="B2267" s="148"/>
      <c r="C2267" s="149">
        <v>0</v>
      </c>
      <c r="D2267" s="149">
        <v>0</v>
      </c>
      <c r="E2267" s="149">
        <v>0</v>
      </c>
      <c r="F2267" s="150">
        <v>0</v>
      </c>
      <c r="G2267" s="150">
        <v>0</v>
      </c>
      <c r="H2267" s="151">
        <v>0</v>
      </c>
    </row>
    <row r="2268" spans="1:8" ht="18" hidden="1" customHeight="1" outlineLevel="1">
      <c r="A2268" s="3" t="s">
        <v>211</v>
      </c>
      <c r="B2268" s="148"/>
      <c r="C2268" s="149">
        <v>0</v>
      </c>
      <c r="D2268" s="149">
        <v>0</v>
      </c>
      <c r="E2268" s="149">
        <v>0</v>
      </c>
      <c r="F2268" s="150">
        <v>0</v>
      </c>
      <c r="G2268" s="150">
        <v>0</v>
      </c>
      <c r="H2268" s="151">
        <v>0</v>
      </c>
    </row>
    <row r="2269" spans="1:8" ht="18" hidden="1" customHeight="1" outlineLevel="1">
      <c r="A2269" s="3" t="s">
        <v>212</v>
      </c>
      <c r="B2269" s="148"/>
      <c r="C2269" s="149">
        <v>0</v>
      </c>
      <c r="D2269" s="149">
        <v>0</v>
      </c>
      <c r="E2269" s="149">
        <v>0</v>
      </c>
      <c r="F2269" s="150">
        <v>0</v>
      </c>
      <c r="G2269" s="150">
        <v>0</v>
      </c>
      <c r="H2269" s="151">
        <v>0</v>
      </c>
    </row>
    <row r="2270" spans="1:8" ht="18" hidden="1" customHeight="1" outlineLevel="1">
      <c r="A2270" s="3" t="s">
        <v>213</v>
      </c>
      <c r="B2270" s="148"/>
      <c r="C2270" s="149">
        <v>0</v>
      </c>
      <c r="D2270" s="149">
        <v>0</v>
      </c>
      <c r="E2270" s="149">
        <v>0</v>
      </c>
      <c r="F2270" s="150">
        <v>0</v>
      </c>
      <c r="G2270" s="150">
        <v>0</v>
      </c>
      <c r="H2270" s="151">
        <v>0</v>
      </c>
    </row>
    <row r="2271" spans="1:8" ht="18" hidden="1" customHeight="1" outlineLevel="1">
      <c r="A2271" s="3" t="s">
        <v>214</v>
      </c>
      <c r="B2271" s="148"/>
      <c r="C2271" s="149">
        <v>0</v>
      </c>
      <c r="D2271" s="149">
        <v>0</v>
      </c>
      <c r="E2271" s="149">
        <v>0</v>
      </c>
      <c r="F2271" s="150">
        <v>0</v>
      </c>
      <c r="G2271" s="150">
        <v>0</v>
      </c>
      <c r="H2271" s="151">
        <v>0</v>
      </c>
    </row>
    <row r="2272" spans="1:8" ht="18" hidden="1" customHeight="1" outlineLevel="1">
      <c r="A2272" s="3" t="s">
        <v>269</v>
      </c>
      <c r="B2272" s="148"/>
      <c r="C2272" s="149">
        <v>0</v>
      </c>
      <c r="D2272" s="149">
        <v>0</v>
      </c>
      <c r="E2272" s="149">
        <v>0</v>
      </c>
      <c r="F2272" s="150">
        <v>0</v>
      </c>
      <c r="G2272" s="150">
        <v>0</v>
      </c>
      <c r="H2272" s="151">
        <v>0</v>
      </c>
    </row>
    <row r="2273" spans="1:8" ht="18" hidden="1" customHeight="1" outlineLevel="1">
      <c r="A2273" s="3" t="s">
        <v>455</v>
      </c>
      <c r="B2273" s="148"/>
      <c r="C2273" s="149">
        <v>0</v>
      </c>
      <c r="D2273" s="149">
        <v>0</v>
      </c>
      <c r="E2273" s="149">
        <v>0</v>
      </c>
      <c r="F2273" s="150">
        <v>0</v>
      </c>
      <c r="G2273" s="150">
        <v>0</v>
      </c>
      <c r="H2273" s="151">
        <v>0</v>
      </c>
    </row>
    <row r="2274" spans="1:8" ht="18" hidden="1" customHeight="1" outlineLevel="1">
      <c r="A2274" s="3" t="s">
        <v>217</v>
      </c>
      <c r="B2274" s="148"/>
      <c r="C2274" s="149">
        <v>0</v>
      </c>
      <c r="D2274" s="149">
        <v>0</v>
      </c>
      <c r="E2274" s="149">
        <v>0</v>
      </c>
      <c r="F2274" s="150">
        <v>0</v>
      </c>
      <c r="G2274" s="150">
        <v>0</v>
      </c>
      <c r="H2274" s="151">
        <v>0</v>
      </c>
    </row>
    <row r="2275" spans="1:8" ht="18" hidden="1" customHeight="1" outlineLevel="1">
      <c r="A2275" s="3" t="s">
        <v>218</v>
      </c>
      <c r="B2275" s="148"/>
      <c r="C2275" s="149">
        <v>0</v>
      </c>
      <c r="D2275" s="149">
        <v>0</v>
      </c>
      <c r="E2275" s="149">
        <v>0</v>
      </c>
      <c r="F2275" s="150">
        <v>0</v>
      </c>
      <c r="G2275" s="150">
        <v>0</v>
      </c>
      <c r="H2275" s="151">
        <v>0</v>
      </c>
    </row>
    <row r="2276" spans="1:8" ht="18" hidden="1" customHeight="1" outlineLevel="1">
      <c r="A2276" s="3" t="s">
        <v>219</v>
      </c>
      <c r="B2276" s="148"/>
      <c r="C2276" s="149">
        <v>0</v>
      </c>
      <c r="D2276" s="149">
        <v>0</v>
      </c>
      <c r="E2276" s="149">
        <v>0</v>
      </c>
      <c r="F2276" s="150">
        <v>0</v>
      </c>
      <c r="G2276" s="150">
        <v>0</v>
      </c>
      <c r="H2276" s="151">
        <v>0</v>
      </c>
    </row>
    <row r="2277" spans="1:8" ht="18" hidden="1" customHeight="1" outlineLevel="1">
      <c r="A2277" s="3" t="s">
        <v>220</v>
      </c>
      <c r="B2277" s="148"/>
      <c r="C2277" s="149">
        <v>0</v>
      </c>
      <c r="D2277" s="149">
        <v>0</v>
      </c>
      <c r="E2277" s="149">
        <v>0</v>
      </c>
      <c r="F2277" s="150">
        <v>0</v>
      </c>
      <c r="G2277" s="150">
        <v>0</v>
      </c>
      <c r="H2277" s="151">
        <v>0</v>
      </c>
    </row>
    <row r="2278" spans="1:8" ht="18" customHeight="1" collapsed="1">
      <c r="A2278" s="3"/>
      <c r="B2278" s="148" t="s">
        <v>453</v>
      </c>
      <c r="C2278" s="152">
        <f t="shared" ref="C2278:H2278" si="91">SUM(C2254:C2277)</f>
        <v>0</v>
      </c>
      <c r="D2278" s="152">
        <f t="shared" si="91"/>
        <v>0</v>
      </c>
      <c r="E2278" s="152">
        <f t="shared" si="91"/>
        <v>0</v>
      </c>
      <c r="F2278" s="153">
        <f t="shared" si="91"/>
        <v>0</v>
      </c>
      <c r="G2278" s="153">
        <f t="shared" si="91"/>
        <v>0</v>
      </c>
      <c r="H2278" s="154">
        <f t="shared" si="91"/>
        <v>0</v>
      </c>
    </row>
    <row r="2279" spans="1:8" ht="18" customHeight="1">
      <c r="B2279" s="168" t="s">
        <v>448</v>
      </c>
      <c r="C2279" s="169"/>
      <c r="D2279" s="169"/>
      <c r="E2279" s="169"/>
      <c r="F2279" s="166"/>
      <c r="G2279" s="166"/>
      <c r="H2279" s="167"/>
    </row>
    <row r="2280" spans="1:8" ht="18" hidden="1" customHeight="1" outlineLevel="1">
      <c r="A2280" s="3" t="s">
        <v>280</v>
      </c>
      <c r="B2280" s="148"/>
      <c r="C2280" s="149">
        <v>0</v>
      </c>
      <c r="D2280" s="149">
        <v>0</v>
      </c>
      <c r="E2280" s="149">
        <v>0</v>
      </c>
      <c r="F2280" s="150">
        <v>0</v>
      </c>
      <c r="G2280" s="150">
        <v>0</v>
      </c>
      <c r="H2280" s="151">
        <v>0</v>
      </c>
    </row>
    <row r="2281" spans="1:8" ht="18" hidden="1" customHeight="1" outlineLevel="1">
      <c r="A2281" s="3" t="s">
        <v>203</v>
      </c>
      <c r="B2281" s="148"/>
      <c r="C2281" s="149">
        <v>0</v>
      </c>
      <c r="D2281" s="149">
        <v>0</v>
      </c>
      <c r="E2281" s="149">
        <v>0</v>
      </c>
      <c r="F2281" s="150">
        <v>0</v>
      </c>
      <c r="G2281" s="150">
        <v>0</v>
      </c>
      <c r="H2281" s="151">
        <v>0</v>
      </c>
    </row>
    <row r="2282" spans="1:8" ht="18" hidden="1" customHeight="1" outlineLevel="1">
      <c r="A2282" s="3" t="s">
        <v>204</v>
      </c>
      <c r="B2282" s="148"/>
      <c r="C2282" s="149">
        <v>0</v>
      </c>
      <c r="D2282" s="149">
        <v>0</v>
      </c>
      <c r="E2282" s="149">
        <v>0</v>
      </c>
      <c r="F2282" s="150">
        <v>0</v>
      </c>
      <c r="G2282" s="150">
        <v>0</v>
      </c>
      <c r="H2282" s="151">
        <v>0</v>
      </c>
    </row>
    <row r="2283" spans="1:8" ht="18" hidden="1" customHeight="1" outlineLevel="1">
      <c r="A2283" s="3" t="s">
        <v>267</v>
      </c>
      <c r="B2283" s="148"/>
      <c r="C2283" s="149">
        <v>0</v>
      </c>
      <c r="D2283" s="149">
        <v>0</v>
      </c>
      <c r="E2283" s="149">
        <v>0</v>
      </c>
      <c r="F2283" s="150">
        <v>0</v>
      </c>
      <c r="G2283" s="150">
        <v>0</v>
      </c>
      <c r="H2283" s="151">
        <v>0</v>
      </c>
    </row>
    <row r="2284" spans="1:8" ht="18" hidden="1" customHeight="1" outlineLevel="1">
      <c r="A2284" s="3" t="s">
        <v>274</v>
      </c>
      <c r="B2284" s="148"/>
      <c r="C2284" s="149">
        <v>0</v>
      </c>
      <c r="D2284" s="149">
        <v>0</v>
      </c>
      <c r="E2284" s="149">
        <v>0</v>
      </c>
      <c r="F2284" s="150">
        <v>0</v>
      </c>
      <c r="G2284" s="150">
        <v>0</v>
      </c>
      <c r="H2284" s="151">
        <v>0</v>
      </c>
    </row>
    <row r="2285" spans="1:8" ht="18" hidden="1" customHeight="1" outlineLevel="1">
      <c r="A2285" s="3" t="s">
        <v>275</v>
      </c>
      <c r="B2285" s="148"/>
      <c r="C2285" s="149">
        <v>0</v>
      </c>
      <c r="D2285" s="149">
        <v>0</v>
      </c>
      <c r="E2285" s="149">
        <v>0</v>
      </c>
      <c r="F2285" s="150">
        <v>0</v>
      </c>
      <c r="G2285" s="150">
        <v>0</v>
      </c>
      <c r="H2285" s="151">
        <v>0</v>
      </c>
    </row>
    <row r="2286" spans="1:8" ht="18" hidden="1" customHeight="1" outlineLevel="1">
      <c r="A2286" s="3" t="s">
        <v>205</v>
      </c>
      <c r="B2286" s="148"/>
      <c r="C2286" s="149">
        <v>0</v>
      </c>
      <c r="D2286" s="149">
        <v>0</v>
      </c>
      <c r="E2286" s="149">
        <v>0</v>
      </c>
      <c r="F2286" s="150">
        <v>0</v>
      </c>
      <c r="G2286" s="150">
        <v>0</v>
      </c>
      <c r="H2286" s="151">
        <v>0</v>
      </c>
    </row>
    <row r="2287" spans="1:8" ht="18" hidden="1" customHeight="1" outlineLevel="1">
      <c r="A2287" s="3" t="s">
        <v>206</v>
      </c>
      <c r="B2287" s="148"/>
      <c r="C2287" s="149">
        <v>0</v>
      </c>
      <c r="D2287" s="149">
        <v>0</v>
      </c>
      <c r="E2287" s="149">
        <v>0</v>
      </c>
      <c r="F2287" s="150">
        <v>0</v>
      </c>
      <c r="G2287" s="150">
        <v>0</v>
      </c>
      <c r="H2287" s="151">
        <v>0</v>
      </c>
    </row>
    <row r="2288" spans="1:8" ht="18" hidden="1" customHeight="1" outlineLevel="1">
      <c r="A2288" s="3" t="s">
        <v>268</v>
      </c>
      <c r="B2288" s="148"/>
      <c r="C2288" s="149">
        <v>0</v>
      </c>
      <c r="D2288" s="149">
        <v>0</v>
      </c>
      <c r="E2288" s="149">
        <v>0</v>
      </c>
      <c r="F2288" s="150">
        <v>0</v>
      </c>
      <c r="G2288" s="150">
        <v>0</v>
      </c>
      <c r="H2288" s="151">
        <v>0</v>
      </c>
    </row>
    <row r="2289" spans="1:8" ht="18" hidden="1" customHeight="1" outlineLevel="1">
      <c r="A2289" s="3" t="s">
        <v>207</v>
      </c>
      <c r="B2289" s="148"/>
      <c r="C2289" s="149">
        <v>0</v>
      </c>
      <c r="D2289" s="149">
        <v>0</v>
      </c>
      <c r="E2289" s="149">
        <v>0</v>
      </c>
      <c r="F2289" s="150">
        <v>0</v>
      </c>
      <c r="G2289" s="150">
        <v>0</v>
      </c>
      <c r="H2289" s="151">
        <v>0</v>
      </c>
    </row>
    <row r="2290" spans="1:8" ht="18" hidden="1" customHeight="1" outlineLevel="1">
      <c r="A2290" s="3" t="s">
        <v>270</v>
      </c>
      <c r="B2290" s="148"/>
      <c r="C2290" s="149">
        <v>11</v>
      </c>
      <c r="D2290" s="149">
        <v>0</v>
      </c>
      <c r="E2290" s="149">
        <v>0</v>
      </c>
      <c r="F2290" s="150">
        <v>0</v>
      </c>
      <c r="G2290" s="150">
        <v>0</v>
      </c>
      <c r="H2290" s="151">
        <v>0</v>
      </c>
    </row>
    <row r="2291" spans="1:8" ht="18" hidden="1" customHeight="1" outlineLevel="1">
      <c r="A2291" s="3" t="s">
        <v>208</v>
      </c>
      <c r="B2291" s="148"/>
      <c r="C2291" s="149">
        <v>70</v>
      </c>
      <c r="D2291" s="149">
        <v>0</v>
      </c>
      <c r="E2291" s="149">
        <v>3</v>
      </c>
      <c r="F2291" s="150">
        <v>0</v>
      </c>
      <c r="G2291" s="150">
        <v>60500</v>
      </c>
      <c r="H2291" s="151">
        <v>0</v>
      </c>
    </row>
    <row r="2292" spans="1:8" ht="18" hidden="1" customHeight="1" outlineLevel="1">
      <c r="A2292" s="3" t="s">
        <v>209</v>
      </c>
      <c r="B2292" s="148"/>
      <c r="C2292" s="149">
        <v>0</v>
      </c>
      <c r="D2292" s="149">
        <v>0</v>
      </c>
      <c r="E2292" s="149">
        <v>0</v>
      </c>
      <c r="F2292" s="150">
        <v>0</v>
      </c>
      <c r="G2292" s="150">
        <v>0</v>
      </c>
      <c r="H2292" s="151">
        <v>0</v>
      </c>
    </row>
    <row r="2293" spans="1:8" ht="18" hidden="1" customHeight="1" outlineLevel="1">
      <c r="A2293" s="3" t="s">
        <v>454</v>
      </c>
      <c r="B2293" s="148"/>
      <c r="C2293" s="149">
        <v>0</v>
      </c>
      <c r="D2293" s="149">
        <v>0</v>
      </c>
      <c r="E2293" s="149">
        <v>0</v>
      </c>
      <c r="F2293" s="150">
        <v>0</v>
      </c>
      <c r="G2293" s="150">
        <v>0</v>
      </c>
      <c r="H2293" s="151">
        <v>0</v>
      </c>
    </row>
    <row r="2294" spans="1:8" ht="18" hidden="1" customHeight="1" outlineLevel="1">
      <c r="A2294" s="3" t="s">
        <v>211</v>
      </c>
      <c r="B2294" s="148"/>
      <c r="C2294" s="149">
        <v>0</v>
      </c>
      <c r="D2294" s="149">
        <v>0</v>
      </c>
      <c r="E2294" s="149">
        <v>0</v>
      </c>
      <c r="F2294" s="150">
        <v>0</v>
      </c>
      <c r="G2294" s="150">
        <v>0</v>
      </c>
      <c r="H2294" s="151">
        <v>0</v>
      </c>
    </row>
    <row r="2295" spans="1:8" ht="18" hidden="1" customHeight="1" outlineLevel="1">
      <c r="A2295" s="3" t="s">
        <v>212</v>
      </c>
      <c r="B2295" s="148"/>
      <c r="C2295" s="149">
        <v>0</v>
      </c>
      <c r="D2295" s="149">
        <v>0</v>
      </c>
      <c r="E2295" s="149">
        <v>0</v>
      </c>
      <c r="F2295" s="150">
        <v>0</v>
      </c>
      <c r="G2295" s="150">
        <v>0</v>
      </c>
      <c r="H2295" s="151">
        <v>0</v>
      </c>
    </row>
    <row r="2296" spans="1:8" ht="18" hidden="1" customHeight="1" outlineLevel="1">
      <c r="A2296" s="3" t="s">
        <v>213</v>
      </c>
      <c r="B2296" s="148"/>
      <c r="C2296" s="149">
        <v>0</v>
      </c>
      <c r="D2296" s="149">
        <v>0</v>
      </c>
      <c r="E2296" s="149">
        <v>0</v>
      </c>
      <c r="F2296" s="150">
        <v>0</v>
      </c>
      <c r="G2296" s="150">
        <v>0</v>
      </c>
      <c r="H2296" s="151">
        <v>0</v>
      </c>
    </row>
    <row r="2297" spans="1:8" ht="18" hidden="1" customHeight="1" outlineLevel="1">
      <c r="A2297" s="3" t="s">
        <v>214</v>
      </c>
      <c r="B2297" s="148"/>
      <c r="C2297" s="149">
        <v>0</v>
      </c>
      <c r="D2297" s="149">
        <v>0</v>
      </c>
      <c r="E2297" s="149">
        <v>0</v>
      </c>
      <c r="F2297" s="150">
        <v>0</v>
      </c>
      <c r="G2297" s="150">
        <v>0</v>
      </c>
      <c r="H2297" s="151">
        <v>0</v>
      </c>
    </row>
    <row r="2298" spans="1:8" ht="18" hidden="1" customHeight="1" outlineLevel="1">
      <c r="A2298" s="3" t="s">
        <v>269</v>
      </c>
      <c r="B2298" s="148"/>
      <c r="C2298" s="149">
        <v>0</v>
      </c>
      <c r="D2298" s="149">
        <v>0</v>
      </c>
      <c r="E2298" s="149">
        <v>0</v>
      </c>
      <c r="F2298" s="150">
        <v>0</v>
      </c>
      <c r="G2298" s="150">
        <v>0</v>
      </c>
      <c r="H2298" s="151">
        <v>0</v>
      </c>
    </row>
    <row r="2299" spans="1:8" ht="18" hidden="1" customHeight="1" outlineLevel="1">
      <c r="A2299" s="3" t="s">
        <v>455</v>
      </c>
      <c r="B2299" s="148"/>
      <c r="C2299" s="149">
        <v>0</v>
      </c>
      <c r="D2299" s="149">
        <v>0</v>
      </c>
      <c r="E2299" s="149">
        <v>0</v>
      </c>
      <c r="F2299" s="150">
        <v>0</v>
      </c>
      <c r="G2299" s="150">
        <v>0</v>
      </c>
      <c r="H2299" s="151">
        <v>0</v>
      </c>
    </row>
    <row r="2300" spans="1:8" ht="18" hidden="1" customHeight="1" outlineLevel="1">
      <c r="A2300" s="3" t="s">
        <v>217</v>
      </c>
      <c r="B2300" s="148"/>
      <c r="C2300" s="149">
        <v>0</v>
      </c>
      <c r="D2300" s="149">
        <v>0</v>
      </c>
      <c r="E2300" s="149">
        <v>0</v>
      </c>
      <c r="F2300" s="150">
        <v>0</v>
      </c>
      <c r="G2300" s="150">
        <v>0</v>
      </c>
      <c r="H2300" s="151">
        <v>0</v>
      </c>
    </row>
    <row r="2301" spans="1:8" ht="18" hidden="1" customHeight="1" outlineLevel="1">
      <c r="A2301" s="3" t="s">
        <v>218</v>
      </c>
      <c r="B2301" s="148"/>
      <c r="C2301" s="149">
        <v>0</v>
      </c>
      <c r="D2301" s="149">
        <v>0</v>
      </c>
      <c r="E2301" s="149">
        <v>0</v>
      </c>
      <c r="F2301" s="150">
        <v>0</v>
      </c>
      <c r="G2301" s="150">
        <v>0</v>
      </c>
      <c r="H2301" s="151">
        <v>0</v>
      </c>
    </row>
    <row r="2302" spans="1:8" ht="18" hidden="1" customHeight="1" outlineLevel="1">
      <c r="A2302" s="3" t="s">
        <v>219</v>
      </c>
      <c r="B2302" s="148"/>
      <c r="C2302" s="149">
        <v>0</v>
      </c>
      <c r="D2302" s="149">
        <v>0</v>
      </c>
      <c r="E2302" s="149">
        <v>0</v>
      </c>
      <c r="F2302" s="150">
        <v>0</v>
      </c>
      <c r="G2302" s="150">
        <v>0</v>
      </c>
      <c r="H2302" s="151">
        <v>0</v>
      </c>
    </row>
    <row r="2303" spans="1:8" ht="18" hidden="1" customHeight="1" outlineLevel="1">
      <c r="A2303" s="3" t="s">
        <v>220</v>
      </c>
      <c r="B2303" s="148"/>
      <c r="C2303" s="149">
        <v>0</v>
      </c>
      <c r="D2303" s="149">
        <v>0</v>
      </c>
      <c r="E2303" s="149">
        <v>0</v>
      </c>
      <c r="F2303" s="150">
        <v>0</v>
      </c>
      <c r="G2303" s="150">
        <v>0</v>
      </c>
      <c r="H2303" s="151">
        <v>0</v>
      </c>
    </row>
    <row r="2304" spans="1:8" collapsed="1">
      <c r="A2304" s="3"/>
      <c r="B2304" s="148" t="s">
        <v>449</v>
      </c>
      <c r="C2304" s="152">
        <f t="shared" ref="C2304:H2304" si="92">SUM(C2280:C2303)</f>
        <v>81</v>
      </c>
      <c r="D2304" s="152">
        <f t="shared" si="92"/>
        <v>0</v>
      </c>
      <c r="E2304" s="152">
        <f t="shared" si="92"/>
        <v>3</v>
      </c>
      <c r="F2304" s="153">
        <f t="shared" si="92"/>
        <v>0</v>
      </c>
      <c r="G2304" s="153">
        <f t="shared" si="92"/>
        <v>60500</v>
      </c>
      <c r="H2304" s="154">
        <f t="shared" si="92"/>
        <v>0</v>
      </c>
    </row>
    <row r="2305" spans="1:8" ht="18" hidden="1" customHeight="1" outlineLevel="1">
      <c r="A2305" s="3" t="s">
        <v>280</v>
      </c>
      <c r="B2305" s="148"/>
      <c r="C2305" s="149">
        <f t="shared" ref="C2305:H2305" si="93">SUMIFS(C$10:C$2304, $A$10:$A$2304, "Agents National Title Insurance Company")</f>
        <v>0</v>
      </c>
      <c r="D2305" s="149">
        <f t="shared" si="93"/>
        <v>0</v>
      </c>
      <c r="E2305" s="149">
        <f t="shared" si="93"/>
        <v>0</v>
      </c>
      <c r="F2305" s="150">
        <f t="shared" si="93"/>
        <v>0</v>
      </c>
      <c r="G2305" s="150">
        <f t="shared" si="93"/>
        <v>0</v>
      </c>
      <c r="H2305" s="150">
        <f t="shared" si="93"/>
        <v>0</v>
      </c>
    </row>
    <row r="2306" spans="1:8" ht="18" hidden="1" customHeight="1" outlineLevel="1">
      <c r="A2306" s="3" t="s">
        <v>203</v>
      </c>
      <c r="B2306" s="148"/>
      <c r="C2306" s="149">
        <f t="shared" ref="C2306:H2306" si="94">SUMIFS(C$10:C$2304, $A$10:$A$2304, "Alamo Title Insurance")</f>
        <v>198</v>
      </c>
      <c r="D2306" s="149">
        <f t="shared" si="94"/>
        <v>195</v>
      </c>
      <c r="E2306" s="149">
        <f t="shared" si="94"/>
        <v>0</v>
      </c>
      <c r="F2306" s="150">
        <f t="shared" si="94"/>
        <v>1153919.4699999997</v>
      </c>
      <c r="G2306" s="150">
        <f t="shared" si="94"/>
        <v>914457.20000000007</v>
      </c>
      <c r="H2306" s="150">
        <f t="shared" si="94"/>
        <v>0</v>
      </c>
    </row>
    <row r="2307" spans="1:8" ht="18" hidden="1" customHeight="1" outlineLevel="1">
      <c r="A2307" s="3" t="s">
        <v>204</v>
      </c>
      <c r="B2307" s="148"/>
      <c r="C2307" s="149">
        <f t="shared" ref="C2307:H2307" si="95">SUMIFS(C$10:C$2304, $A$10:$A$2304, "Alliant National Title Insurance Company, Inc.")</f>
        <v>733</v>
      </c>
      <c r="D2307" s="149">
        <f t="shared" si="95"/>
        <v>733</v>
      </c>
      <c r="E2307" s="149">
        <f t="shared" si="95"/>
        <v>0</v>
      </c>
      <c r="F2307" s="150">
        <f t="shared" si="95"/>
        <v>766341.93</v>
      </c>
      <c r="G2307" s="150">
        <f t="shared" si="95"/>
        <v>312896.17</v>
      </c>
      <c r="H2307" s="150">
        <f t="shared" si="95"/>
        <v>1000</v>
      </c>
    </row>
    <row r="2308" spans="1:8" ht="18" hidden="1" customHeight="1" outlineLevel="1">
      <c r="A2308" s="3" t="s">
        <v>267</v>
      </c>
      <c r="B2308" s="148"/>
      <c r="C2308" s="149">
        <f t="shared" ref="C2308:H2308" si="96">SUMIFS(C$10:C$2304, $A$10:$A$2304, "American Guaranty Title Insurance Company")</f>
        <v>0</v>
      </c>
      <c r="D2308" s="149">
        <f t="shared" si="96"/>
        <v>0</v>
      </c>
      <c r="E2308" s="149">
        <f t="shared" si="96"/>
        <v>0</v>
      </c>
      <c r="F2308" s="150">
        <f t="shared" si="96"/>
        <v>0</v>
      </c>
      <c r="G2308" s="150">
        <f t="shared" si="96"/>
        <v>0</v>
      </c>
      <c r="H2308" s="150">
        <f t="shared" si="96"/>
        <v>0</v>
      </c>
    </row>
    <row r="2309" spans="1:8" ht="18" hidden="1" customHeight="1" outlineLevel="1">
      <c r="A2309" s="3" t="s">
        <v>274</v>
      </c>
      <c r="B2309" s="148"/>
      <c r="C2309" s="149">
        <f t="shared" ref="C2309:H2309" si="97">SUMIFS(C$10:C$2304, $A$10:$A$2304, "Amrock Title Insurance Company")</f>
        <v>0</v>
      </c>
      <c r="D2309" s="149">
        <f t="shared" si="97"/>
        <v>0</v>
      </c>
      <c r="E2309" s="149">
        <f t="shared" si="97"/>
        <v>0</v>
      </c>
      <c r="F2309" s="150">
        <f t="shared" si="97"/>
        <v>0</v>
      </c>
      <c r="G2309" s="150">
        <f t="shared" si="97"/>
        <v>0</v>
      </c>
      <c r="H2309" s="150">
        <f t="shared" si="97"/>
        <v>0</v>
      </c>
    </row>
    <row r="2310" spans="1:8" ht="18" hidden="1" customHeight="1" outlineLevel="1">
      <c r="A2310" s="3" t="s">
        <v>275</v>
      </c>
      <c r="B2310" s="148"/>
      <c r="C2310" s="149">
        <f t="shared" ref="C2310:H2310" si="98">SUMIFS(C$10:C$2304, $A$10:$A$2304, "AmTrust Title Insurance Company")</f>
        <v>0</v>
      </c>
      <c r="D2310" s="149">
        <f t="shared" si="98"/>
        <v>0</v>
      </c>
      <c r="E2310" s="149">
        <f t="shared" si="98"/>
        <v>0</v>
      </c>
      <c r="F2310" s="150">
        <f t="shared" si="98"/>
        <v>0</v>
      </c>
      <c r="G2310" s="150">
        <f t="shared" si="98"/>
        <v>0</v>
      </c>
      <c r="H2310" s="150">
        <f t="shared" si="98"/>
        <v>0</v>
      </c>
    </row>
    <row r="2311" spans="1:8" ht="18" hidden="1" customHeight="1" outlineLevel="1">
      <c r="A2311" s="3" t="s">
        <v>205</v>
      </c>
      <c r="B2311" s="148"/>
      <c r="C2311" s="149">
        <f t="shared" ref="C2311:H2311" si="99">SUMIFS(C$10:C$2304, $A$10:$A$2304, "Chicago Title Insurance Company")</f>
        <v>303</v>
      </c>
      <c r="D2311" s="149">
        <f t="shared" si="99"/>
        <v>300</v>
      </c>
      <c r="E2311" s="149">
        <f t="shared" si="99"/>
        <v>0</v>
      </c>
      <c r="F2311" s="150">
        <f t="shared" si="99"/>
        <v>2125798.1300000004</v>
      </c>
      <c r="G2311" s="150">
        <f t="shared" si="99"/>
        <v>1587421.53</v>
      </c>
      <c r="H2311" s="150">
        <f t="shared" si="99"/>
        <v>0</v>
      </c>
    </row>
    <row r="2312" spans="1:8" ht="18" hidden="1" customHeight="1" outlineLevel="1">
      <c r="A2312" s="3" t="s">
        <v>206</v>
      </c>
      <c r="B2312" s="148"/>
      <c r="C2312" s="149">
        <f t="shared" ref="C2312:H2312" si="100">SUMIFS(C$10:C$2304, $A$10:$A$2304, "Commonwealth Land Title Insurance Company")</f>
        <v>87</v>
      </c>
      <c r="D2312" s="149">
        <f t="shared" si="100"/>
        <v>99</v>
      </c>
      <c r="E2312" s="149">
        <f t="shared" si="100"/>
        <v>0</v>
      </c>
      <c r="F2312" s="150">
        <f t="shared" si="100"/>
        <v>145691.59000000003</v>
      </c>
      <c r="G2312" s="150">
        <f t="shared" si="100"/>
        <v>519736.54</v>
      </c>
      <c r="H2312" s="150">
        <f t="shared" si="100"/>
        <v>0</v>
      </c>
    </row>
    <row r="2313" spans="1:8" ht="18" hidden="1" customHeight="1" outlineLevel="1">
      <c r="A2313" s="3" t="s">
        <v>268</v>
      </c>
      <c r="B2313" s="148"/>
      <c r="C2313" s="149">
        <f t="shared" ref="C2313:H2313" si="101">SUMIFS(C$10:C$2304, $A$10:$A$2304, "EnTitle Insurance Company")</f>
        <v>2</v>
      </c>
      <c r="D2313" s="149">
        <f t="shared" si="101"/>
        <v>1</v>
      </c>
      <c r="E2313" s="149">
        <f t="shared" si="101"/>
        <v>0</v>
      </c>
      <c r="F2313" s="150">
        <f t="shared" si="101"/>
        <v>0</v>
      </c>
      <c r="G2313" s="150">
        <f t="shared" si="101"/>
        <v>500</v>
      </c>
      <c r="H2313" s="150">
        <f t="shared" si="101"/>
        <v>0</v>
      </c>
    </row>
    <row r="2314" spans="1:8" ht="18" hidden="1" customHeight="1" outlineLevel="1">
      <c r="A2314" s="3" t="s">
        <v>207</v>
      </c>
      <c r="B2314" s="148"/>
      <c r="C2314" s="149">
        <f t="shared" ref="C2314:H2314" si="102">SUMIFS(C$10:C$2304, $A$10:$A$2304, "Fidelity National Title Insurance Company")</f>
        <v>613</v>
      </c>
      <c r="D2314" s="149">
        <f t="shared" si="102"/>
        <v>589</v>
      </c>
      <c r="E2314" s="149">
        <f t="shared" si="102"/>
        <v>0</v>
      </c>
      <c r="F2314" s="150">
        <f t="shared" si="102"/>
        <v>3578039.8099999996</v>
      </c>
      <c r="G2314" s="150">
        <f t="shared" si="102"/>
        <v>2635276.2700000009</v>
      </c>
      <c r="H2314" s="150">
        <f t="shared" si="102"/>
        <v>0</v>
      </c>
    </row>
    <row r="2315" spans="1:8" ht="18" hidden="1" customHeight="1" outlineLevel="1">
      <c r="A2315" s="3" t="s">
        <v>270</v>
      </c>
      <c r="B2315" s="148"/>
      <c r="C2315" s="149">
        <f t="shared" ref="C2315:H2315" si="103">SUMIFS(C$10:C$2304, $A$10:$A$2304, "First American Title Guaranty Company")</f>
        <v>135</v>
      </c>
      <c r="D2315" s="149">
        <f t="shared" si="103"/>
        <v>26</v>
      </c>
      <c r="E2315" s="149">
        <f t="shared" si="103"/>
        <v>34</v>
      </c>
      <c r="F2315" s="150">
        <f t="shared" si="103"/>
        <v>1123320</v>
      </c>
      <c r="G2315" s="150">
        <f t="shared" si="103"/>
        <v>132041</v>
      </c>
      <c r="H2315" s="150">
        <f t="shared" si="103"/>
        <v>0</v>
      </c>
    </row>
    <row r="2316" spans="1:8" ht="18" hidden="1" customHeight="1" outlineLevel="1">
      <c r="A2316" s="3" t="s">
        <v>208</v>
      </c>
      <c r="B2316" s="148"/>
      <c r="C2316" s="149">
        <f t="shared" ref="C2316:H2316" si="104">SUMIFS(C$10:C$2304, $A$10:$A$2304, "First American Title Insurance Company")</f>
        <v>952</v>
      </c>
      <c r="D2316" s="149">
        <f t="shared" si="104"/>
        <v>125</v>
      </c>
      <c r="E2316" s="149">
        <f t="shared" si="104"/>
        <v>296</v>
      </c>
      <c r="F2316" s="150">
        <f t="shared" si="104"/>
        <v>7747366.7200000007</v>
      </c>
      <c r="G2316" s="150">
        <f t="shared" si="104"/>
        <v>1603844.3100000003</v>
      </c>
      <c r="H2316" s="150">
        <f t="shared" si="104"/>
        <v>0</v>
      </c>
    </row>
    <row r="2317" spans="1:8" ht="18" hidden="1" customHeight="1" outlineLevel="1">
      <c r="A2317" s="3" t="s">
        <v>209</v>
      </c>
      <c r="B2317" s="148"/>
      <c r="C2317" s="149">
        <f t="shared" ref="C2317:H2317" si="105">SUMIFS(C$10:C$2304, $A$10:$A$2304, "First National Title Insurance Company")</f>
        <v>115</v>
      </c>
      <c r="D2317" s="149">
        <f t="shared" si="105"/>
        <v>29</v>
      </c>
      <c r="E2317" s="149">
        <f t="shared" si="105"/>
        <v>12</v>
      </c>
      <c r="F2317" s="150">
        <f t="shared" si="105"/>
        <v>1349649</v>
      </c>
      <c r="G2317" s="150">
        <f t="shared" si="105"/>
        <v>419318</v>
      </c>
      <c r="H2317" s="150">
        <f t="shared" si="105"/>
        <v>5000</v>
      </c>
    </row>
    <row r="2318" spans="1:8" ht="18" hidden="1" customHeight="1" outlineLevel="1">
      <c r="A2318" s="3" t="s">
        <v>454</v>
      </c>
      <c r="B2318" s="148"/>
      <c r="C2318" s="149">
        <f t="shared" ref="C2318:H2318" si="106">SUMIFS(C$10:C$2304, $A$10:$A$2304, "National InvestorsTitle Insurance Company")</f>
        <v>40</v>
      </c>
      <c r="D2318" s="149">
        <f t="shared" si="106"/>
        <v>10</v>
      </c>
      <c r="E2318" s="149">
        <f t="shared" si="106"/>
        <v>29</v>
      </c>
      <c r="F2318" s="150">
        <f t="shared" si="106"/>
        <v>195083.22</v>
      </c>
      <c r="G2318" s="150">
        <f t="shared" si="106"/>
        <v>22515</v>
      </c>
      <c r="H2318" s="150">
        <f t="shared" si="106"/>
        <v>0</v>
      </c>
    </row>
    <row r="2319" spans="1:8" ht="18" hidden="1" customHeight="1" outlineLevel="1">
      <c r="A2319" s="3" t="s">
        <v>211</v>
      </c>
      <c r="B2319" s="148"/>
      <c r="C2319" s="149">
        <f t="shared" ref="C2319:H2319" si="107">SUMIFS(C$10:C$2304, $A$10:$A$2304, "National Title Insurance of New York, Inc.")</f>
        <v>9</v>
      </c>
      <c r="D2319" s="149">
        <f t="shared" si="107"/>
        <v>7</v>
      </c>
      <c r="E2319" s="149">
        <f t="shared" si="107"/>
        <v>0</v>
      </c>
      <c r="F2319" s="150">
        <f t="shared" si="107"/>
        <v>-29229.519999999997</v>
      </c>
      <c r="G2319" s="150">
        <f t="shared" si="107"/>
        <v>4924</v>
      </c>
      <c r="H2319" s="150">
        <f t="shared" si="107"/>
        <v>0</v>
      </c>
    </row>
    <row r="2320" spans="1:8" ht="18" hidden="1" customHeight="1" outlineLevel="1">
      <c r="A2320" s="3" t="s">
        <v>212</v>
      </c>
      <c r="B2320" s="148"/>
      <c r="C2320" s="149">
        <f t="shared" ref="C2320:H2320" si="108">SUMIFS(C$10:C$2304, $A$10:$A$2304, "North American Title Insurance Company")</f>
        <v>13</v>
      </c>
      <c r="D2320" s="149">
        <f t="shared" si="108"/>
        <v>12</v>
      </c>
      <c r="E2320" s="149">
        <f t="shared" si="108"/>
        <v>1</v>
      </c>
      <c r="F2320" s="150">
        <f t="shared" si="108"/>
        <v>220494.16</v>
      </c>
      <c r="G2320" s="150">
        <f t="shared" si="108"/>
        <v>45825.29</v>
      </c>
      <c r="H2320" s="150">
        <f t="shared" si="108"/>
        <v>795.36</v>
      </c>
    </row>
    <row r="2321" spans="1:8" ht="18" hidden="1" customHeight="1" outlineLevel="1">
      <c r="A2321" s="3" t="s">
        <v>213</v>
      </c>
      <c r="B2321" s="148"/>
      <c r="C2321" s="149">
        <f t="shared" ref="C2321:H2321" si="109">SUMIFS(C$10:C$2304, $A$10:$A$2304, "Old Republic National Title Insurance Company")</f>
        <v>261</v>
      </c>
      <c r="D2321" s="149">
        <f t="shared" si="109"/>
        <v>73</v>
      </c>
      <c r="E2321" s="149">
        <f t="shared" si="109"/>
        <v>0</v>
      </c>
      <c r="F2321" s="150">
        <f t="shared" si="109"/>
        <v>715308</v>
      </c>
      <c r="G2321" s="150">
        <f t="shared" si="109"/>
        <v>981673</v>
      </c>
      <c r="H2321" s="150">
        <f t="shared" si="109"/>
        <v>-122899</v>
      </c>
    </row>
    <row r="2322" spans="1:8" ht="18" hidden="1" customHeight="1" outlineLevel="1">
      <c r="A2322" s="3" t="s">
        <v>214</v>
      </c>
      <c r="B2322" s="148"/>
      <c r="C2322" s="149">
        <f t="shared" ref="C2322:H2322" si="110">SUMIFS(C$10:C$2304, $A$10:$A$2304, "Premier Land Title Insurance Company")</f>
        <v>17</v>
      </c>
      <c r="D2322" s="149">
        <f t="shared" si="110"/>
        <v>0</v>
      </c>
      <c r="E2322" s="149">
        <f t="shared" si="110"/>
        <v>7</v>
      </c>
      <c r="F2322" s="150">
        <f t="shared" si="110"/>
        <v>0</v>
      </c>
      <c r="G2322" s="150">
        <f t="shared" si="110"/>
        <v>9576</v>
      </c>
      <c r="H2322" s="150">
        <f t="shared" si="110"/>
        <v>-4017</v>
      </c>
    </row>
    <row r="2323" spans="1:8" ht="18" hidden="1" customHeight="1" outlineLevel="1">
      <c r="A2323" s="3" t="s">
        <v>269</v>
      </c>
      <c r="B2323" s="148"/>
      <c r="C2323" s="149">
        <f t="shared" ref="C2323:H2323" si="111">SUMIFS(C$10:C$2304, $A$10:$A$2304, "Real Advantage Title Insurance Company")</f>
        <v>0</v>
      </c>
      <c r="D2323" s="149">
        <f t="shared" si="111"/>
        <v>0</v>
      </c>
      <c r="E2323" s="149">
        <f t="shared" si="111"/>
        <v>0</v>
      </c>
      <c r="F2323" s="150">
        <f t="shared" si="111"/>
        <v>0</v>
      </c>
      <c r="G2323" s="150">
        <f t="shared" si="111"/>
        <v>0</v>
      </c>
      <c r="H2323" s="150">
        <f t="shared" si="111"/>
        <v>0</v>
      </c>
    </row>
    <row r="2324" spans="1:8" ht="18" hidden="1" customHeight="1" outlineLevel="1">
      <c r="A2324" s="3" t="s">
        <v>455</v>
      </c>
      <c r="B2324" s="148"/>
      <c r="C2324" s="149">
        <f t="shared" ref="C2324:H2324" si="112">SUMIFS(C$10:C$2304, $A$10:$A$2304, "Sierra Title Insurance Guaranty")</f>
        <v>9</v>
      </c>
      <c r="D2324" s="149">
        <f t="shared" si="112"/>
        <v>0</v>
      </c>
      <c r="E2324" s="149">
        <f t="shared" si="112"/>
        <v>6</v>
      </c>
      <c r="F2324" s="150">
        <f t="shared" si="112"/>
        <v>15000</v>
      </c>
      <c r="G2324" s="150">
        <f t="shared" si="112"/>
        <v>0</v>
      </c>
      <c r="H2324" s="150">
        <f t="shared" si="112"/>
        <v>0</v>
      </c>
    </row>
    <row r="2325" spans="1:8" ht="18" hidden="1" customHeight="1" outlineLevel="1">
      <c r="A2325" s="3" t="s">
        <v>217</v>
      </c>
      <c r="B2325" s="148"/>
      <c r="C2325" s="149">
        <f t="shared" ref="C2325:H2325" si="113">SUMIFS(C$10:C$2304, $A$10:$A$2304, "Stewart Title Guaranty Company")</f>
        <v>200</v>
      </c>
      <c r="D2325" s="149">
        <f t="shared" si="113"/>
        <v>166</v>
      </c>
      <c r="E2325" s="149">
        <f t="shared" si="113"/>
        <v>2</v>
      </c>
      <c r="F2325" s="150">
        <f t="shared" si="113"/>
        <v>4858592</v>
      </c>
      <c r="G2325" s="150">
        <f t="shared" si="113"/>
        <v>1501018</v>
      </c>
      <c r="H2325" s="150">
        <f t="shared" si="113"/>
        <v>1101151</v>
      </c>
    </row>
    <row r="2326" spans="1:8" ht="18" hidden="1" customHeight="1" outlineLevel="1">
      <c r="A2326" s="3" t="s">
        <v>218</v>
      </c>
      <c r="B2326" s="148"/>
      <c r="C2326" s="149">
        <f t="shared" ref="C2326:H2326" si="114">SUMIFS(C$10:C$2304, $A$10:$A$2304, "Title Resources Guaranty Company")</f>
        <v>825</v>
      </c>
      <c r="D2326" s="149">
        <f t="shared" si="114"/>
        <v>273</v>
      </c>
      <c r="E2326" s="149">
        <f t="shared" si="114"/>
        <v>106</v>
      </c>
      <c r="F2326" s="150">
        <f t="shared" si="114"/>
        <v>1429296.8000000003</v>
      </c>
      <c r="G2326" s="150">
        <f t="shared" si="114"/>
        <v>1310912.0100000005</v>
      </c>
      <c r="H2326" s="150">
        <f t="shared" si="114"/>
        <v>-354632.82999999996</v>
      </c>
    </row>
    <row r="2327" spans="1:8" ht="18" hidden="1" customHeight="1" outlineLevel="1">
      <c r="A2327" s="3" t="s">
        <v>219</v>
      </c>
      <c r="B2327" s="148"/>
      <c r="C2327" s="149">
        <f t="shared" ref="C2327:H2327" si="115">SUMIFS(C$10:C$2304, $A$10:$A$2304, "Westcor Land Title Insurance Company")</f>
        <v>76</v>
      </c>
      <c r="D2327" s="149">
        <f t="shared" si="115"/>
        <v>7</v>
      </c>
      <c r="E2327" s="149">
        <f t="shared" si="115"/>
        <v>0</v>
      </c>
      <c r="F2327" s="150">
        <f t="shared" si="115"/>
        <v>35134.11000000003</v>
      </c>
      <c r="G2327" s="150">
        <f t="shared" si="115"/>
        <v>131665.13999999998</v>
      </c>
      <c r="H2327" s="150">
        <f t="shared" si="115"/>
        <v>268288.57999999996</v>
      </c>
    </row>
    <row r="2328" spans="1:8" ht="18" hidden="1" customHeight="1" outlineLevel="1">
      <c r="A2328" s="3" t="s">
        <v>220</v>
      </c>
      <c r="B2328" s="148"/>
      <c r="C2328" s="149">
        <f t="shared" ref="C2328:H2328" si="116">SUMIFS(C$10:C$2304, $A$10:$A$2304, "WFG National Title Insurance Company")</f>
        <v>157</v>
      </c>
      <c r="D2328" s="149">
        <f t="shared" si="116"/>
        <v>140</v>
      </c>
      <c r="E2328" s="149">
        <f t="shared" si="116"/>
        <v>17</v>
      </c>
      <c r="F2328" s="150">
        <f t="shared" si="116"/>
        <v>492272</v>
      </c>
      <c r="G2328" s="150">
        <f t="shared" si="116"/>
        <v>1065162</v>
      </c>
      <c r="H2328" s="150">
        <f t="shared" si="116"/>
        <v>0</v>
      </c>
    </row>
    <row r="2329" spans="1:8" ht="18" customHeight="1" collapsed="1">
      <c r="A2329" s="3"/>
      <c r="B2329" s="171" t="s">
        <v>450</v>
      </c>
      <c r="C2329" s="172">
        <f t="shared" ref="C2329:H2329" si="117">SUM(C2305:C2328)</f>
        <v>4745</v>
      </c>
      <c r="D2329" s="172">
        <f t="shared" si="117"/>
        <v>2785</v>
      </c>
      <c r="E2329" s="172">
        <f t="shared" si="117"/>
        <v>510</v>
      </c>
      <c r="F2329" s="173">
        <f t="shared" si="117"/>
        <v>25922077.419999998</v>
      </c>
      <c r="G2329" s="173">
        <f t="shared" si="117"/>
        <v>13198761.460000003</v>
      </c>
      <c r="H2329" s="174">
        <f t="shared" si="117"/>
        <v>894686.11</v>
      </c>
    </row>
    <row r="2330" spans="1:8" ht="18" customHeight="1"/>
    <row r="2331" spans="1:8" ht="18" customHeight="1"/>
    <row r="2332" spans="1:8" ht="18" customHeight="1"/>
    <row r="2333" spans="1:8" ht="18" customHeight="1"/>
    <row r="2334" spans="1:8" ht="18" customHeight="1"/>
    <row r="2335" spans="1:8" ht="18" customHeight="1"/>
    <row r="2336" spans="1:8" ht="18" customHeight="1"/>
    <row r="2337" ht="18" customHeight="1"/>
    <row r="2338" ht="18" customHeight="1"/>
    <row r="2339" ht="18" customHeight="1"/>
    <row r="2340" ht="18" customHeight="1"/>
    <row r="2341" ht="18" customHeight="1"/>
    <row r="2342" ht="18" customHeight="1"/>
    <row r="2343" ht="18" customHeight="1"/>
    <row r="2344" ht="18" customHeight="1"/>
    <row r="2345" ht="18" customHeight="1"/>
    <row r="2346" ht="18" customHeight="1"/>
    <row r="2347" ht="18" customHeight="1"/>
    <row r="2348" ht="18" customHeight="1"/>
    <row r="2349" ht="18" customHeight="1"/>
    <row r="2350" ht="18" customHeight="1"/>
    <row r="2351" ht="18" customHeight="1"/>
    <row r="2352" ht="18" customHeight="1"/>
    <row r="2353" ht="18" customHeight="1"/>
    <row r="2354" ht="18" customHeight="1"/>
  </sheetData>
  <sheetProtection insertRows="0" deleteRows="0" selectLockedCells="1" sort="0"/>
  <mergeCells count="5">
    <mergeCell ref="B1:H1"/>
    <mergeCell ref="B2:H2"/>
    <mergeCell ref="B3:H3"/>
    <mergeCell ref="B6:H6"/>
    <mergeCell ref="B5:H5"/>
  </mergeCells>
  <pageMargins left="0.75" right="0.75" top="1" bottom="1" header="0.5" footer="0.5"/>
  <pageSetup firstPageNumber="51" orientation="portrait" useFirstPageNumber="1" r:id="rId1"/>
  <headerFooter alignWithMargins="0">
    <oddFooter>&amp;C&amp;P</oddFooter>
  </headerFooter>
  <rowBreaks count="3" manualBreakCount="3">
    <brk id="759" min="1" max="7" man="1"/>
    <brk id="1561" min="1" max="7" man="1"/>
    <brk id="2173" min="1" max="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17D06-05A5-4C45-A950-81F03B290984}">
  <sheetPr codeName="Sheet29"/>
  <dimension ref="A1:I24"/>
  <sheetViews>
    <sheetView showGridLines="0" zoomScaleNormal="100" workbookViewId="0">
      <selection activeCell="A24" sqref="A24:I24"/>
    </sheetView>
  </sheetViews>
  <sheetFormatPr defaultColWidth="9.109375" defaultRowHeight="15"/>
  <cols>
    <col min="1" max="1" width="9.44140625" style="12" bestFit="1" customWidth="1"/>
    <col min="2" max="2" width="14" style="15" customWidth="1"/>
    <col min="3" max="3" width="10.6640625" style="12" customWidth="1"/>
    <col min="4" max="4" width="9.6640625" style="12" customWidth="1"/>
    <col min="5" max="5" width="10.6640625" style="12" customWidth="1"/>
    <col min="6" max="6" width="10.88671875" style="12" bestFit="1" customWidth="1"/>
    <col min="7" max="7" width="10.6640625" style="12" customWidth="1"/>
    <col min="8" max="8" width="9.6640625" style="12" customWidth="1"/>
    <col min="9" max="9" width="10.6640625" style="12" customWidth="1"/>
    <col min="10" max="16384" width="9.109375" style="12"/>
  </cols>
  <sheetData>
    <row r="1" spans="2:9" s="9" customFormat="1" ht="19.2">
      <c r="B1" s="10"/>
      <c r="C1" s="11"/>
    </row>
    <row r="2" spans="2:9">
      <c r="B2" s="13"/>
      <c r="C2" s="14"/>
    </row>
    <row r="3" spans="2:9">
      <c r="B3" s="13"/>
      <c r="C3" s="14"/>
    </row>
    <row r="4" spans="2:9">
      <c r="B4" s="13"/>
      <c r="C4" s="14"/>
      <c r="D4" s="14"/>
      <c r="E4" s="14"/>
      <c r="F4" s="14"/>
      <c r="G4" s="14"/>
      <c r="H4" s="14"/>
      <c r="I4" s="14"/>
    </row>
    <row r="5" spans="2:9">
      <c r="B5" s="13"/>
      <c r="C5" s="14"/>
    </row>
    <row r="6" spans="2:9">
      <c r="B6" s="13"/>
      <c r="C6" s="14"/>
    </row>
    <row r="7" spans="2:9">
      <c r="B7" s="13"/>
      <c r="C7" s="14"/>
    </row>
    <row r="8" spans="2:9">
      <c r="B8" s="13"/>
      <c r="C8" s="14"/>
    </row>
    <row r="9" spans="2:9">
      <c r="B9" s="13"/>
      <c r="C9" s="14"/>
    </row>
    <row r="10" spans="2:9">
      <c r="B10" s="13"/>
      <c r="C10" s="14"/>
    </row>
    <row r="11" spans="2:9">
      <c r="B11" s="13"/>
      <c r="C11" s="14"/>
    </row>
    <row r="12" spans="2:9">
      <c r="B12" s="13"/>
      <c r="C12" s="14"/>
    </row>
    <row r="13" spans="2:9">
      <c r="B13" s="13"/>
      <c r="C13" s="14"/>
    </row>
    <row r="14" spans="2:9">
      <c r="B14" s="13"/>
      <c r="C14" s="14"/>
    </row>
    <row r="15" spans="2:9">
      <c r="B15" s="13"/>
      <c r="C15" s="14"/>
    </row>
    <row r="16" spans="2:9">
      <c r="B16" s="13"/>
      <c r="C16" s="14"/>
    </row>
    <row r="17" spans="1:9">
      <c r="B17" s="13"/>
      <c r="C17" s="14"/>
    </row>
    <row r="18" spans="1:9">
      <c r="B18" s="13"/>
      <c r="C18" s="14"/>
    </row>
    <row r="19" spans="1:9">
      <c r="B19" s="13"/>
      <c r="C19" s="14"/>
    </row>
    <row r="20" spans="1:9">
      <c r="B20" s="13"/>
      <c r="C20" s="14"/>
    </row>
    <row r="21" spans="1:9">
      <c r="B21" s="13"/>
      <c r="C21" s="14"/>
    </row>
    <row r="22" spans="1:9">
      <c r="B22" s="13"/>
      <c r="C22" s="14"/>
    </row>
    <row r="23" spans="1:9">
      <c r="B23" s="13"/>
      <c r="C23" s="14"/>
    </row>
    <row r="24" spans="1:9">
      <c r="A24" s="436" t="s">
        <v>26</v>
      </c>
      <c r="B24" s="436"/>
      <c r="C24" s="436"/>
      <c r="D24" s="436"/>
      <c r="E24" s="436"/>
      <c r="F24" s="436"/>
      <c r="G24" s="436"/>
      <c r="H24" s="436"/>
      <c r="I24" s="436"/>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E41F4-E075-4E47-8FC8-BF36E2D6251D}">
  <dimension ref="A1:D38"/>
  <sheetViews>
    <sheetView zoomScaleNormal="100" workbookViewId="0">
      <selection activeCell="C15" sqref="C15"/>
    </sheetView>
  </sheetViews>
  <sheetFormatPr defaultRowHeight="15"/>
  <cols>
    <col min="1" max="1" width="6.44140625" style="2" customWidth="1"/>
    <col min="2" max="2" width="6.109375" style="2" bestFit="1" customWidth="1"/>
    <col min="3" max="3" width="53.88671875" style="2" customWidth="1"/>
    <col min="4" max="4" width="15.6640625" style="2" bestFit="1" customWidth="1"/>
    <col min="5" max="16384" width="8.88671875" style="2"/>
  </cols>
  <sheetData>
    <row r="1" spans="1:4" ht="16.2" customHeight="1">
      <c r="A1" s="487" t="s">
        <v>466</v>
      </c>
      <c r="B1" s="487"/>
      <c r="C1" s="487"/>
      <c r="D1" s="487"/>
    </row>
    <row r="2" spans="1:4" ht="16.8" customHeight="1">
      <c r="A2" s="487" t="s">
        <v>467</v>
      </c>
      <c r="B2" s="487"/>
      <c r="C2" s="487"/>
      <c r="D2" s="487"/>
    </row>
    <row r="3" spans="1:4" ht="16.8" customHeight="1">
      <c r="A3" s="493"/>
      <c r="B3" s="493"/>
      <c r="C3" s="493"/>
      <c r="D3" s="493"/>
    </row>
    <row r="4" spans="1:4" s="177" customFormat="1" ht="39.75" customHeight="1">
      <c r="A4" s="175" t="s">
        <v>468</v>
      </c>
      <c r="B4" s="175" t="s">
        <v>469</v>
      </c>
      <c r="C4" s="175" t="s">
        <v>470</v>
      </c>
      <c r="D4" s="176" t="s">
        <v>471</v>
      </c>
    </row>
    <row r="5" spans="1:4" ht="16.8" customHeight="1">
      <c r="A5" s="178">
        <v>12309</v>
      </c>
      <c r="B5" s="178">
        <v>0</v>
      </c>
      <c r="C5" s="178" t="s">
        <v>204</v>
      </c>
      <c r="D5" s="179">
        <v>39461568</v>
      </c>
    </row>
    <row r="6" spans="1:4" ht="15.6" customHeight="1">
      <c r="A6" s="178">
        <v>14240</v>
      </c>
      <c r="B6" s="178">
        <v>0</v>
      </c>
      <c r="C6" s="178" t="s">
        <v>209</v>
      </c>
      <c r="D6" s="179">
        <v>26012768</v>
      </c>
    </row>
    <row r="7" spans="1:4">
      <c r="A7" s="178">
        <v>50130</v>
      </c>
      <c r="B7" s="178">
        <v>0</v>
      </c>
      <c r="C7" s="178" t="s">
        <v>212</v>
      </c>
      <c r="D7" s="179">
        <v>17396643.240000002</v>
      </c>
    </row>
    <row r="8" spans="1:4">
      <c r="A8" s="178">
        <v>50026</v>
      </c>
      <c r="B8" s="178">
        <v>0</v>
      </c>
      <c r="C8" s="178" t="s">
        <v>214</v>
      </c>
      <c r="D8" s="179">
        <v>6801253</v>
      </c>
    </row>
    <row r="9" spans="1:4">
      <c r="A9" s="178">
        <v>12591</v>
      </c>
      <c r="B9" s="178">
        <v>0</v>
      </c>
      <c r="C9" s="178" t="s">
        <v>215</v>
      </c>
      <c r="D9" s="179">
        <v>3197344</v>
      </c>
    </row>
    <row r="10" spans="1:4">
      <c r="A10" s="178">
        <v>15305</v>
      </c>
      <c r="B10" s="178">
        <v>0</v>
      </c>
      <c r="C10" s="178" t="s">
        <v>216</v>
      </c>
      <c r="D10" s="179">
        <v>1286</v>
      </c>
    </row>
    <row r="11" spans="1:4">
      <c r="A11" s="178">
        <v>50016</v>
      </c>
      <c r="B11" s="178">
        <v>0</v>
      </c>
      <c r="C11" s="178" t="s">
        <v>218</v>
      </c>
      <c r="D11" s="179">
        <v>98037796</v>
      </c>
    </row>
    <row r="12" spans="1:4">
      <c r="A12" s="178">
        <v>50050</v>
      </c>
      <c r="B12" s="178">
        <v>0</v>
      </c>
      <c r="C12" s="178" t="s">
        <v>219</v>
      </c>
      <c r="D12" s="179">
        <v>27532670</v>
      </c>
    </row>
    <row r="13" spans="1:4">
      <c r="A13" s="178"/>
      <c r="B13" s="178"/>
      <c r="C13" s="180" t="s">
        <v>472</v>
      </c>
      <c r="D13" s="181">
        <f>SUM(D5:D12)</f>
        <v>218441328.24000001</v>
      </c>
    </row>
    <row r="14" spans="1:4">
      <c r="A14" s="178"/>
      <c r="B14" s="178"/>
      <c r="C14" s="180"/>
      <c r="D14" s="181"/>
    </row>
    <row r="15" spans="1:4">
      <c r="A15" s="178">
        <v>50814</v>
      </c>
      <c r="B15" s="178">
        <v>70</v>
      </c>
      <c r="C15" s="178" t="s">
        <v>208</v>
      </c>
      <c r="D15" s="179">
        <v>357445560</v>
      </c>
    </row>
    <row r="16" spans="1:4">
      <c r="A16" s="178"/>
      <c r="B16" s="178"/>
      <c r="C16" s="180" t="s">
        <v>473</v>
      </c>
      <c r="D16" s="181">
        <f>SUM(D15:D15)</f>
        <v>357445560</v>
      </c>
    </row>
    <row r="17" spans="1:4">
      <c r="A17" s="178"/>
      <c r="B17" s="178"/>
      <c r="C17" s="180"/>
      <c r="D17" s="181"/>
    </row>
    <row r="18" spans="1:4">
      <c r="A18" s="178">
        <v>50520</v>
      </c>
      <c r="B18" s="178">
        <v>150</v>
      </c>
      <c r="C18" s="178" t="s">
        <v>213</v>
      </c>
      <c r="D18" s="179">
        <v>121553266</v>
      </c>
    </row>
    <row r="19" spans="1:4">
      <c r="A19" s="178"/>
      <c r="B19" s="178"/>
      <c r="C19" s="180" t="s">
        <v>474</v>
      </c>
      <c r="D19" s="181">
        <f>SUM(D18:D18)</f>
        <v>121553266</v>
      </c>
    </row>
    <row r="20" spans="1:4">
      <c r="A20" s="178"/>
      <c r="B20" s="178"/>
      <c r="C20" s="180"/>
      <c r="D20" s="181"/>
    </row>
    <row r="21" spans="1:4">
      <c r="A21" s="178">
        <v>50121</v>
      </c>
      <c r="B21" s="178">
        <v>340</v>
      </c>
      <c r="C21" s="178" t="s">
        <v>217</v>
      </c>
      <c r="D21" s="179">
        <v>290641035</v>
      </c>
    </row>
    <row r="22" spans="1:4">
      <c r="A22" s="178"/>
      <c r="B22" s="178"/>
      <c r="C22" s="180" t="s">
        <v>475</v>
      </c>
      <c r="D22" s="181">
        <f>SUM(D21:D21)</f>
        <v>290641035</v>
      </c>
    </row>
    <row r="23" spans="1:4">
      <c r="A23" s="178"/>
      <c r="B23" s="178"/>
      <c r="C23" s="180"/>
      <c r="D23" s="181"/>
    </row>
    <row r="24" spans="1:4">
      <c r="A24" s="178">
        <v>50377</v>
      </c>
      <c r="B24" s="178">
        <v>627</v>
      </c>
      <c r="C24" s="178" t="s">
        <v>210</v>
      </c>
      <c r="D24" s="179">
        <v>30618661</v>
      </c>
    </row>
    <row r="25" spans="1:4">
      <c r="A25" s="178"/>
      <c r="B25" s="178"/>
      <c r="C25" s="180" t="s">
        <v>476</v>
      </c>
      <c r="D25" s="181">
        <f>SUM(D24:D24)</f>
        <v>30618661</v>
      </c>
    </row>
    <row r="26" spans="1:4">
      <c r="A26" s="178"/>
      <c r="B26" s="178"/>
      <c r="C26" s="180"/>
      <c r="D26" s="181"/>
    </row>
    <row r="27" spans="1:4">
      <c r="A27" s="178">
        <v>50598</v>
      </c>
      <c r="B27" s="178">
        <v>670</v>
      </c>
      <c r="C27" s="178" t="s">
        <v>203</v>
      </c>
      <c r="D27" s="179">
        <v>63169822</v>
      </c>
    </row>
    <row r="28" spans="1:4">
      <c r="A28" s="178">
        <v>50229</v>
      </c>
      <c r="B28" s="178">
        <v>670</v>
      </c>
      <c r="C28" s="178" t="s">
        <v>205</v>
      </c>
      <c r="D28" s="179">
        <v>245881111</v>
      </c>
    </row>
    <row r="29" spans="1:4">
      <c r="A29" s="178">
        <v>50083</v>
      </c>
      <c r="B29" s="178">
        <v>670</v>
      </c>
      <c r="C29" s="178" t="s">
        <v>206</v>
      </c>
      <c r="D29" s="179">
        <v>50010281</v>
      </c>
    </row>
    <row r="30" spans="1:4">
      <c r="A30" s="178">
        <v>51586</v>
      </c>
      <c r="B30" s="178">
        <v>670</v>
      </c>
      <c r="C30" s="178" t="s">
        <v>207</v>
      </c>
      <c r="D30" s="179">
        <v>246300512</v>
      </c>
    </row>
    <row r="31" spans="1:4">
      <c r="A31" s="178">
        <v>51020</v>
      </c>
      <c r="B31" s="178">
        <v>670</v>
      </c>
      <c r="C31" s="178" t="s">
        <v>211</v>
      </c>
      <c r="D31" s="179">
        <v>24933061</v>
      </c>
    </row>
    <row r="32" spans="1:4">
      <c r="A32" s="178"/>
      <c r="B32" s="178"/>
      <c r="C32" s="180" t="s">
        <v>477</v>
      </c>
      <c r="D32" s="181">
        <f>SUM(D27:D31)</f>
        <v>630294787</v>
      </c>
    </row>
    <row r="33" spans="1:4">
      <c r="A33" s="178"/>
      <c r="B33" s="178"/>
      <c r="C33" s="180"/>
      <c r="D33" s="181"/>
    </row>
    <row r="34" spans="1:4">
      <c r="A34" s="178">
        <v>51152</v>
      </c>
      <c r="B34" s="178">
        <v>4699</v>
      </c>
      <c r="C34" s="178" t="s">
        <v>220</v>
      </c>
      <c r="D34" s="179">
        <v>54675736</v>
      </c>
    </row>
    <row r="35" spans="1:4">
      <c r="A35" s="178"/>
      <c r="B35" s="178"/>
      <c r="C35" s="180" t="s">
        <v>478</v>
      </c>
      <c r="D35" s="181">
        <f>SUM(D34:D34)</f>
        <v>54675736</v>
      </c>
    </row>
    <row r="36" spans="1:4">
      <c r="A36" s="178"/>
      <c r="B36" s="178"/>
      <c r="C36" s="180"/>
      <c r="D36" s="181"/>
    </row>
    <row r="37" spans="1:4">
      <c r="A37" s="178"/>
      <c r="B37" s="178"/>
      <c r="C37" s="180"/>
      <c r="D37" s="181"/>
    </row>
    <row r="38" spans="1:4">
      <c r="A38" s="178"/>
      <c r="B38" s="178"/>
      <c r="C38" s="180" t="s">
        <v>479</v>
      </c>
      <c r="D38" s="181">
        <f>+D13+D16+D19+D22+D25+D32+D35</f>
        <v>1703670373.24</v>
      </c>
    </row>
  </sheetData>
  <mergeCells count="3">
    <mergeCell ref="A1:D1"/>
    <mergeCell ref="A2:D2"/>
    <mergeCell ref="A3:D3"/>
  </mergeCells>
  <printOptions horizontalCentered="1"/>
  <pageMargins left="0.4" right="0.21" top="0.64" bottom="0.54" header="0.5" footer="0.41"/>
  <pageSetup firstPageNumber="55" orientation="portrait" useFirstPageNumber="1" r:id="rId1"/>
  <headerFooter alignWithMargins="0">
    <oddFooter>&amp;R
&amp;C&amp;P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839D7-C4C6-4727-8CE1-276BDB073772}">
  <sheetPr codeName="Sheet5"/>
  <dimension ref="A1:K53"/>
  <sheetViews>
    <sheetView showGridLines="0" zoomScaleNormal="100" workbookViewId="0">
      <selection activeCell="C8" sqref="C8"/>
    </sheetView>
  </sheetViews>
  <sheetFormatPr defaultColWidth="9.109375" defaultRowHeight="15"/>
  <cols>
    <col min="1" max="1" width="4.88671875" style="23" customWidth="1"/>
    <col min="2" max="2" width="37.5546875" style="2" customWidth="1"/>
    <col min="3" max="3" width="12.33203125" style="18" bestFit="1" customWidth="1"/>
    <col min="4" max="4" width="1.88671875" style="2" customWidth="1"/>
    <col min="5" max="5" width="12.33203125" style="19" bestFit="1" customWidth="1"/>
    <col min="6" max="6" width="2.109375" style="2" customWidth="1"/>
    <col min="7" max="7" width="12.33203125" style="2" customWidth="1"/>
    <col min="8" max="8" width="1.88671875" style="2" customWidth="1"/>
    <col min="9" max="9" width="12.33203125" style="2" customWidth="1"/>
    <col min="10" max="10" width="1.88671875" style="2" customWidth="1"/>
    <col min="11" max="11" width="12.33203125" style="2" customWidth="1"/>
    <col min="12" max="16384" width="9.109375" style="2"/>
  </cols>
  <sheetData>
    <row r="1" spans="1:11">
      <c r="A1" s="437" t="s">
        <v>27</v>
      </c>
      <c r="B1" s="437"/>
      <c r="C1" s="437"/>
      <c r="D1" s="437"/>
      <c r="E1" s="437"/>
      <c r="F1" s="437"/>
      <c r="G1" s="437"/>
      <c r="H1" s="437"/>
      <c r="I1" s="437"/>
      <c r="J1" s="437"/>
      <c r="K1" s="437"/>
    </row>
    <row r="2" spans="1:11">
      <c r="A2" s="437" t="s">
        <v>28</v>
      </c>
      <c r="B2" s="437"/>
      <c r="C2" s="437"/>
      <c r="D2" s="437"/>
      <c r="E2" s="437"/>
      <c r="F2" s="437"/>
      <c r="G2" s="437"/>
      <c r="H2" s="437"/>
      <c r="I2" s="437"/>
      <c r="J2" s="437"/>
      <c r="K2" s="437"/>
    </row>
    <row r="3" spans="1:11">
      <c r="A3" s="16"/>
      <c r="B3" s="17"/>
    </row>
    <row r="4" spans="1:11" ht="15.6" thickBot="1">
      <c r="A4" s="20" t="s">
        <v>29</v>
      </c>
      <c r="B4" s="18"/>
      <c r="C4" s="21">
        <v>2013</v>
      </c>
      <c r="E4" s="21">
        <v>2014</v>
      </c>
      <c r="F4" s="22"/>
      <c r="G4" s="21">
        <v>2015</v>
      </c>
      <c r="I4" s="21">
        <v>2016</v>
      </c>
      <c r="K4" s="21">
        <v>2017</v>
      </c>
    </row>
    <row r="5" spans="1:11">
      <c r="A5" s="23" t="s">
        <v>39</v>
      </c>
      <c r="B5" s="51" t="s">
        <v>40</v>
      </c>
      <c r="C5" s="52">
        <v>1703670373.24</v>
      </c>
      <c r="E5" s="52">
        <v>1720074777.2717588</v>
      </c>
      <c r="F5" s="24"/>
      <c r="G5" s="52">
        <v>1883729160.5535851</v>
      </c>
      <c r="I5" s="52">
        <v>2041418862.7899997</v>
      </c>
      <c r="K5" s="52">
        <v>2055916368.3699999</v>
      </c>
    </row>
    <row r="6" spans="1:11">
      <c r="A6" s="23" t="s">
        <v>41</v>
      </c>
      <c r="B6" s="51" t="s">
        <v>42</v>
      </c>
      <c r="C6" s="52">
        <v>1443895345.4099998</v>
      </c>
      <c r="E6" s="52">
        <v>1442443040.9385912</v>
      </c>
      <c r="F6" s="24"/>
      <c r="G6" s="52">
        <v>1571811465.0753918</v>
      </c>
      <c r="I6" s="52">
        <v>1707727443.3225002</v>
      </c>
      <c r="K6" s="52">
        <v>1720976700.8929999</v>
      </c>
    </row>
    <row r="7" spans="1:11">
      <c r="A7" s="23" t="s">
        <v>43</v>
      </c>
      <c r="B7" s="51" t="s">
        <v>44</v>
      </c>
      <c r="C7" s="52">
        <v>259775027.83000001</v>
      </c>
      <c r="E7" s="52">
        <v>277631736.33316761</v>
      </c>
      <c r="F7" s="24"/>
      <c r="G7" s="52">
        <v>311917695.4781934</v>
      </c>
      <c r="I7" s="52">
        <v>333691419.46749997</v>
      </c>
      <c r="K7" s="52">
        <v>334939667.477</v>
      </c>
    </row>
    <row r="8" spans="1:11">
      <c r="A8" s="23" t="s">
        <v>45</v>
      </c>
      <c r="B8" s="51" t="s">
        <v>46</v>
      </c>
      <c r="C8" s="52">
        <v>8104085</v>
      </c>
      <c r="E8" s="52">
        <v>5805765</v>
      </c>
      <c r="F8" s="24"/>
      <c r="G8" s="52">
        <v>3815140</v>
      </c>
      <c r="I8" s="52">
        <v>3373624</v>
      </c>
      <c r="K8" s="52">
        <v>3025326</v>
      </c>
    </row>
    <row r="9" spans="1:11">
      <c r="A9" s="23" t="s">
        <v>47</v>
      </c>
      <c r="B9" s="51" t="s">
        <v>48</v>
      </c>
      <c r="C9" s="53">
        <v>2957432</v>
      </c>
      <c r="E9" s="53">
        <v>2629138</v>
      </c>
      <c r="F9" s="24"/>
      <c r="G9" s="53">
        <v>2222106</v>
      </c>
      <c r="I9" s="53">
        <v>2944882.51</v>
      </c>
      <c r="K9" s="53">
        <v>2595908.77</v>
      </c>
    </row>
    <row r="10" spans="1:11">
      <c r="A10" s="54"/>
      <c r="B10" s="54"/>
      <c r="C10" s="54"/>
      <c r="E10" s="54"/>
      <c r="F10" s="25"/>
      <c r="G10" s="54"/>
      <c r="I10" s="54"/>
      <c r="K10" s="54"/>
    </row>
    <row r="11" spans="1:11">
      <c r="A11" s="55" t="s">
        <v>30</v>
      </c>
      <c r="B11" s="56"/>
      <c r="C11" s="52">
        <v>270836544.82999998</v>
      </c>
      <c r="E11" s="52">
        <v>286066639.33316761</v>
      </c>
      <c r="F11" s="24"/>
      <c r="G11" s="52">
        <v>317954941.4781934</v>
      </c>
      <c r="I11" s="52">
        <v>340009925.97749996</v>
      </c>
      <c r="K11" s="52">
        <v>340560902.24699998</v>
      </c>
    </row>
    <row r="12" spans="1:11">
      <c r="A12" s="57"/>
      <c r="B12" s="57"/>
      <c r="C12" s="57"/>
      <c r="E12" s="57"/>
      <c r="F12" s="24"/>
      <c r="G12" s="57"/>
      <c r="I12" s="57"/>
      <c r="K12" s="57"/>
    </row>
    <row r="13" spans="1:11">
      <c r="A13" s="55" t="s">
        <v>31</v>
      </c>
      <c r="B13" s="56"/>
      <c r="C13" s="58"/>
      <c r="E13" s="58"/>
      <c r="G13" s="58"/>
      <c r="I13" s="58"/>
      <c r="K13" s="58"/>
    </row>
    <row r="14" spans="1:11">
      <c r="A14" s="23" t="s">
        <v>39</v>
      </c>
      <c r="B14" s="51" t="s">
        <v>50</v>
      </c>
      <c r="C14" s="52">
        <v>64277441.004714914</v>
      </c>
      <c r="E14" s="52">
        <v>69901780.077442542</v>
      </c>
      <c r="F14" s="24"/>
      <c r="G14" s="52">
        <v>63740685.659482688</v>
      </c>
      <c r="I14" s="52">
        <v>65807257.036440723</v>
      </c>
      <c r="K14" s="52">
        <v>56896764.464840882</v>
      </c>
    </row>
    <row r="15" spans="1:11">
      <c r="A15" s="23" t="s">
        <v>41</v>
      </c>
      <c r="B15" s="51" t="s">
        <v>51</v>
      </c>
      <c r="C15" s="52">
        <v>10527101.164505424</v>
      </c>
      <c r="E15" s="52">
        <v>10720314.985495444</v>
      </c>
      <c r="F15" s="24"/>
      <c r="G15" s="52">
        <v>11555113.207394471</v>
      </c>
      <c r="I15" s="52">
        <v>11493502.545743877</v>
      </c>
      <c r="K15" s="52">
        <v>10515737.904517585</v>
      </c>
    </row>
    <row r="16" spans="1:11">
      <c r="A16" s="23" t="s">
        <v>43</v>
      </c>
      <c r="B16" s="51" t="s">
        <v>52</v>
      </c>
      <c r="C16" s="58"/>
      <c r="E16" s="58"/>
      <c r="G16" s="58"/>
      <c r="I16" s="58"/>
      <c r="K16" s="58"/>
    </row>
    <row r="17" spans="1:11">
      <c r="A17" s="23" t="s">
        <v>53</v>
      </c>
      <c r="B17" s="51" t="s">
        <v>54</v>
      </c>
      <c r="C17" s="52">
        <v>1502517</v>
      </c>
      <c r="E17" s="52">
        <v>1708771.4274755281</v>
      </c>
      <c r="F17" s="24"/>
      <c r="G17" s="52">
        <v>1847898.7603964591</v>
      </c>
      <c r="I17" s="52">
        <v>2106667.9253679533</v>
      </c>
      <c r="K17" s="52">
        <v>4749922.5235652588</v>
      </c>
    </row>
    <row r="18" spans="1:11">
      <c r="A18" s="23" t="s">
        <v>55</v>
      </c>
      <c r="B18" s="51" t="s">
        <v>56</v>
      </c>
      <c r="C18" s="52">
        <v>607413.48735147226</v>
      </c>
      <c r="E18" s="52">
        <v>1781579.2547248001</v>
      </c>
      <c r="F18" s="24"/>
      <c r="G18" s="52">
        <v>1742138.3168532168</v>
      </c>
      <c r="I18" s="52">
        <v>3899678.3377021775</v>
      </c>
      <c r="K18" s="52">
        <v>1858452.0326854724</v>
      </c>
    </row>
    <row r="19" spans="1:11">
      <c r="A19" s="23" t="s">
        <v>45</v>
      </c>
      <c r="B19" s="51" t="s">
        <v>57</v>
      </c>
      <c r="C19" s="58"/>
      <c r="E19" s="58"/>
      <c r="G19" s="58"/>
      <c r="I19" s="58"/>
      <c r="K19" s="58"/>
    </row>
    <row r="20" spans="1:11">
      <c r="A20" s="23" t="s">
        <v>58</v>
      </c>
      <c r="B20" s="51" t="s">
        <v>54</v>
      </c>
      <c r="C20" s="52">
        <v>0</v>
      </c>
      <c r="E20" s="52">
        <v>0</v>
      </c>
      <c r="F20" s="24"/>
      <c r="G20" s="52">
        <v>0</v>
      </c>
      <c r="I20" s="52">
        <v>910.67</v>
      </c>
      <c r="K20" s="52">
        <v>0</v>
      </c>
    </row>
    <row r="21" spans="1:11">
      <c r="A21" s="23" t="s">
        <v>59</v>
      </c>
      <c r="B21" s="51" t="s">
        <v>56</v>
      </c>
      <c r="C21" s="52">
        <v>196661.334</v>
      </c>
      <c r="E21" s="52">
        <v>-924658.86169894051</v>
      </c>
      <c r="F21" s="24"/>
      <c r="G21" s="52">
        <v>-935908.60558845883</v>
      </c>
      <c r="I21" s="52">
        <v>-804816.82584749698</v>
      </c>
      <c r="K21" s="52">
        <v>-851426.26624692895</v>
      </c>
    </row>
    <row r="22" spans="1:11">
      <c r="A22" s="23" t="s">
        <v>47</v>
      </c>
      <c r="B22" s="51" t="s">
        <v>60</v>
      </c>
      <c r="C22" s="52">
        <v>5503104.1359485909</v>
      </c>
      <c r="E22" s="52">
        <v>4918970.3464564756</v>
      </c>
      <c r="F22" s="24"/>
      <c r="G22" s="52">
        <v>4571296.9098004559</v>
      </c>
      <c r="I22" s="52">
        <v>4429377.8514507627</v>
      </c>
      <c r="K22" s="52">
        <v>2979535.173427918</v>
      </c>
    </row>
    <row r="23" spans="1:11">
      <c r="A23" s="23" t="s">
        <v>61</v>
      </c>
      <c r="B23" s="51" t="s">
        <v>62</v>
      </c>
      <c r="C23" s="52">
        <v>218208.39211288176</v>
      </c>
      <c r="E23" s="52">
        <v>905161.56141202711</v>
      </c>
      <c r="F23" s="24"/>
      <c r="G23" s="52">
        <v>1143046.7802081746</v>
      </c>
      <c r="I23" s="52">
        <v>1339609.890115021</v>
      </c>
      <c r="K23" s="52">
        <v>1071719.668249418</v>
      </c>
    </row>
    <row r="24" spans="1:11">
      <c r="A24" s="23" t="s">
        <v>63</v>
      </c>
      <c r="B24" s="51" t="s">
        <v>64</v>
      </c>
      <c r="C24" s="52">
        <v>2194921.7954161419</v>
      </c>
      <c r="E24" s="52">
        <v>1752168.853172896</v>
      </c>
      <c r="F24" s="24"/>
      <c r="G24" s="52">
        <v>1090252.321218644</v>
      </c>
      <c r="I24" s="52">
        <v>2077552.9610853621</v>
      </c>
      <c r="K24" s="52">
        <v>2176330.9484286676</v>
      </c>
    </row>
    <row r="25" spans="1:11">
      <c r="A25" s="23" t="s">
        <v>65</v>
      </c>
      <c r="B25" s="51" t="s">
        <v>66</v>
      </c>
      <c r="C25" s="52">
        <v>2593766.9402206927</v>
      </c>
      <c r="E25" s="52">
        <v>2802940.7773135109</v>
      </c>
      <c r="F25" s="24"/>
      <c r="G25" s="52">
        <v>2420433.8015395217</v>
      </c>
      <c r="I25" s="52">
        <v>3301496.8075309629</v>
      </c>
      <c r="K25" s="52">
        <v>3018687.9933499577</v>
      </c>
    </row>
    <row r="26" spans="1:11">
      <c r="A26" s="23" t="s">
        <v>67</v>
      </c>
      <c r="B26" s="51" t="s">
        <v>68</v>
      </c>
      <c r="C26" s="52">
        <v>3835018.1671754764</v>
      </c>
      <c r="E26" s="52">
        <v>4471868.6984556196</v>
      </c>
      <c r="F26" s="24"/>
      <c r="G26" s="52">
        <v>4856285.567799639</v>
      </c>
      <c r="I26" s="52">
        <v>4389805.082460653</v>
      </c>
      <c r="K26" s="52">
        <v>4210292.0004541706</v>
      </c>
    </row>
    <row r="27" spans="1:11">
      <c r="A27" s="23" t="s">
        <v>69</v>
      </c>
      <c r="B27" s="51" t="s">
        <v>70</v>
      </c>
      <c r="C27" s="52">
        <v>920621.88198682305</v>
      </c>
      <c r="E27" s="52">
        <v>1032568.2278380559</v>
      </c>
      <c r="F27" s="24"/>
      <c r="G27" s="52">
        <v>938566.78227022756</v>
      </c>
      <c r="I27" s="52">
        <v>788962.97934100823</v>
      </c>
      <c r="K27" s="52">
        <v>719225.06220725132</v>
      </c>
    </row>
    <row r="28" spans="1:11">
      <c r="A28" s="23" t="s">
        <v>71</v>
      </c>
      <c r="B28" s="51" t="s">
        <v>72</v>
      </c>
      <c r="C28" s="52">
        <v>231627</v>
      </c>
      <c r="E28" s="52">
        <v>274507.35041994933</v>
      </c>
      <c r="F28" s="24"/>
      <c r="G28" s="52">
        <v>952988</v>
      </c>
      <c r="I28" s="52">
        <v>261307</v>
      </c>
      <c r="K28" s="52">
        <v>282161</v>
      </c>
    </row>
    <row r="29" spans="1:11">
      <c r="A29" s="23" t="s">
        <v>73</v>
      </c>
      <c r="B29" s="51" t="s">
        <v>74</v>
      </c>
      <c r="C29" s="52">
        <v>5194665.1654563174</v>
      </c>
      <c r="E29" s="52">
        <v>4309841.7719107354</v>
      </c>
      <c r="F29" s="24"/>
      <c r="G29" s="52">
        <v>4169293.4659219715</v>
      </c>
      <c r="I29" s="52">
        <v>5734047.2548521552</v>
      </c>
      <c r="K29" s="52">
        <v>3609736.1648492673</v>
      </c>
    </row>
    <row r="30" spans="1:11">
      <c r="A30" s="23" t="s">
        <v>75</v>
      </c>
      <c r="B30" s="51" t="s">
        <v>76</v>
      </c>
      <c r="C30" s="52">
        <v>29148168.055983808</v>
      </c>
      <c r="E30" s="52">
        <v>22994726.707796216</v>
      </c>
      <c r="F30" s="24"/>
      <c r="G30" s="52">
        <v>31846306.05222756</v>
      </c>
      <c r="I30" s="52">
        <v>33801626.325562507</v>
      </c>
      <c r="K30" s="52">
        <v>32688377.183575898</v>
      </c>
    </row>
    <row r="31" spans="1:11">
      <c r="A31" s="23" t="s">
        <v>77</v>
      </c>
      <c r="B31" s="51" t="s">
        <v>78</v>
      </c>
      <c r="C31" s="52">
        <v>618784.7601095459</v>
      </c>
      <c r="E31" s="52">
        <v>501622.17203410499</v>
      </c>
      <c r="F31" s="24"/>
      <c r="G31" s="52">
        <v>750359.18164616148</v>
      </c>
      <c r="I31" s="52">
        <v>704260.76641768275</v>
      </c>
      <c r="K31" s="52">
        <v>257271.0880038059</v>
      </c>
    </row>
    <row r="32" spans="1:11">
      <c r="A32" s="23" t="s">
        <v>79</v>
      </c>
      <c r="B32" s="51" t="s">
        <v>80</v>
      </c>
      <c r="C32" s="52">
        <v>641436.89149912447</v>
      </c>
      <c r="E32" s="52">
        <v>578353.77128735604</v>
      </c>
      <c r="F32" s="24"/>
      <c r="G32" s="52">
        <v>286334.45838048175</v>
      </c>
      <c r="I32" s="52">
        <v>216961.86880743224</v>
      </c>
      <c r="K32" s="52">
        <v>228671.6453806377</v>
      </c>
    </row>
    <row r="33" spans="1:11">
      <c r="A33" s="23" t="s">
        <v>81</v>
      </c>
      <c r="B33" s="51" t="s">
        <v>82</v>
      </c>
      <c r="C33" s="52">
        <v>828400.71642356145</v>
      </c>
      <c r="E33" s="52">
        <v>663577.03366960888</v>
      </c>
      <c r="F33" s="24"/>
      <c r="G33" s="52">
        <v>621054.56356731988</v>
      </c>
      <c r="I33" s="52">
        <v>697887.30376387539</v>
      </c>
      <c r="K33" s="52">
        <v>210978.18945441997</v>
      </c>
    </row>
    <row r="34" spans="1:11">
      <c r="A34" s="23" t="s">
        <v>83</v>
      </c>
      <c r="B34" s="51" t="s">
        <v>84</v>
      </c>
      <c r="C34" s="52">
        <v>590076.11571573955</v>
      </c>
      <c r="E34" s="52">
        <v>478211.21657945006</v>
      </c>
      <c r="F34" s="24"/>
      <c r="G34" s="52">
        <v>313426.27520099049</v>
      </c>
      <c r="I34" s="52">
        <v>427801.82799127739</v>
      </c>
      <c r="K34" s="52">
        <v>276681.23675158527</v>
      </c>
    </row>
    <row r="35" spans="1:11">
      <c r="A35" s="23" t="s">
        <v>85</v>
      </c>
      <c r="B35" s="51" t="s">
        <v>86</v>
      </c>
      <c r="C35" s="52">
        <v>465601.88210254931</v>
      </c>
      <c r="E35" s="52">
        <v>285027.84914116882</v>
      </c>
      <c r="F35" s="24"/>
      <c r="G35" s="52">
        <v>395129.1757392229</v>
      </c>
      <c r="I35" s="52">
        <v>408544.37526330427</v>
      </c>
      <c r="K35" s="52">
        <v>253943.27817823426</v>
      </c>
    </row>
    <row r="36" spans="1:11">
      <c r="A36" s="23" t="s">
        <v>87</v>
      </c>
      <c r="B36" s="51" t="s">
        <v>88</v>
      </c>
      <c r="C36" s="52">
        <v>4526005.6263996167</v>
      </c>
      <c r="E36" s="52">
        <v>5075113.2570385598</v>
      </c>
      <c r="F36" s="24"/>
      <c r="G36" s="52">
        <v>4599125.5446169674</v>
      </c>
      <c r="I36" s="52">
        <v>5496249.2833325416</v>
      </c>
      <c r="K36" s="52">
        <v>6278921.8507399289</v>
      </c>
    </row>
    <row r="37" spans="1:11">
      <c r="A37" s="23" t="s">
        <v>89</v>
      </c>
      <c r="B37" s="51" t="s">
        <v>90</v>
      </c>
      <c r="C37" s="52">
        <v>1186048.9272937935</v>
      </c>
      <c r="E37" s="52">
        <v>1260716.8711393429</v>
      </c>
      <c r="F37" s="24"/>
      <c r="G37" s="52">
        <v>1116964.8460290313</v>
      </c>
      <c r="I37" s="52">
        <v>951294.8093896932</v>
      </c>
      <c r="K37" s="52">
        <v>807392.95167303795</v>
      </c>
    </row>
    <row r="38" spans="1:11">
      <c r="A38" s="23" t="s">
        <v>91</v>
      </c>
      <c r="B38" s="51" t="s">
        <v>92</v>
      </c>
      <c r="C38" s="52">
        <v>4553</v>
      </c>
      <c r="E38" s="52">
        <v>22965.043791222226</v>
      </c>
      <c r="F38" s="24"/>
      <c r="G38" s="52">
        <v>21671.576736540312</v>
      </c>
      <c r="I38" s="52">
        <v>56646.502123972838</v>
      </c>
      <c r="K38" s="52">
        <v>84296.837858629558</v>
      </c>
    </row>
    <row r="39" spans="1:11">
      <c r="A39" s="23" t="s">
        <v>93</v>
      </c>
      <c r="B39" s="51" t="s">
        <v>94</v>
      </c>
      <c r="C39" s="52">
        <v>465501.33444830921</v>
      </c>
      <c r="E39" s="52">
        <v>419661.74183259247</v>
      </c>
      <c r="F39" s="24"/>
      <c r="G39" s="52">
        <v>607988.9728137796</v>
      </c>
      <c r="I39" s="52">
        <v>821044.51037684898</v>
      </c>
      <c r="K39" s="52">
        <v>736166.88207692117</v>
      </c>
    </row>
    <row r="40" spans="1:11">
      <c r="A40" s="23" t="s">
        <v>95</v>
      </c>
      <c r="B40" s="51" t="s">
        <v>96</v>
      </c>
      <c r="C40" s="52">
        <v>513512.58691407333</v>
      </c>
      <c r="E40" s="52">
        <v>446200.62523264246</v>
      </c>
      <c r="F40" s="24"/>
      <c r="G40" s="52">
        <v>433736.08192618133</v>
      </c>
      <c r="I40" s="52">
        <v>315886.1341106827</v>
      </c>
      <c r="K40" s="52">
        <v>-71150.433990340389</v>
      </c>
    </row>
    <row r="41" spans="1:11">
      <c r="A41" s="23" t="s">
        <v>97</v>
      </c>
      <c r="B41" s="51" t="s">
        <v>98</v>
      </c>
      <c r="C41" s="52">
        <v>10229319.370000001</v>
      </c>
      <c r="E41" s="52">
        <v>13447454.32</v>
      </c>
      <c r="F41" s="24"/>
      <c r="G41" s="52">
        <v>15787330.26</v>
      </c>
      <c r="I41" s="52">
        <v>12114407.539999999</v>
      </c>
      <c r="K41" s="52">
        <v>13153795.609999999</v>
      </c>
    </row>
    <row r="42" spans="1:11">
      <c r="A42" s="23" t="s">
        <v>99</v>
      </c>
      <c r="B42" s="51" t="s">
        <v>100</v>
      </c>
      <c r="C42" s="52">
        <v>27647493.77</v>
      </c>
      <c r="E42" s="52">
        <v>18139394.850000001</v>
      </c>
      <c r="F42" s="24"/>
      <c r="G42" s="52">
        <v>16857085.550000001</v>
      </c>
      <c r="I42" s="52">
        <v>21006243.420000002</v>
      </c>
      <c r="K42" s="52">
        <v>23986385.489999998</v>
      </c>
    </row>
    <row r="43" spans="1:11">
      <c r="A43" s="23" t="s">
        <v>101</v>
      </c>
      <c r="B43" s="51" t="s">
        <v>102</v>
      </c>
      <c r="C43" s="52">
        <v>13164883.504007947</v>
      </c>
      <c r="E43" s="52">
        <v>11000116.25477919</v>
      </c>
      <c r="F43" s="24"/>
      <c r="G43" s="52">
        <v>15382260.251799095</v>
      </c>
      <c r="I43" s="52">
        <v>10355266.55993622</v>
      </c>
      <c r="K43" s="52">
        <v>8459672.9899085239</v>
      </c>
    </row>
    <row r="44" spans="1:11">
      <c r="A44" s="23" t="s">
        <v>103</v>
      </c>
      <c r="B44" s="51" t="s">
        <v>104</v>
      </c>
      <c r="C44" s="52">
        <v>0</v>
      </c>
      <c r="E44" s="52">
        <v>66635</v>
      </c>
      <c r="F44" s="24"/>
      <c r="G44" s="52">
        <v>0</v>
      </c>
      <c r="I44" s="52">
        <v>0</v>
      </c>
      <c r="K44" s="52">
        <v>0</v>
      </c>
    </row>
    <row r="45" spans="1:11">
      <c r="A45" s="23" t="s">
        <v>105</v>
      </c>
      <c r="B45" s="51" t="s">
        <v>106</v>
      </c>
      <c r="C45" s="52">
        <v>10090536.825025251</v>
      </c>
      <c r="E45" s="52">
        <v>-22601407.498763844</v>
      </c>
      <c r="F45" s="24"/>
      <c r="G45" s="52">
        <v>23228575.441916388</v>
      </c>
      <c r="I45" s="52">
        <v>18596510.849311154</v>
      </c>
      <c r="K45" s="52">
        <v>13272178.884265706</v>
      </c>
    </row>
    <row r="46" spans="1:11">
      <c r="A46" s="23" t="s">
        <v>107</v>
      </c>
      <c r="B46" s="51" t="s">
        <v>108</v>
      </c>
      <c r="C46" s="52">
        <v>0</v>
      </c>
      <c r="E46" s="52">
        <v>0</v>
      </c>
      <c r="F46" s="24"/>
      <c r="G46" s="52">
        <v>0</v>
      </c>
      <c r="I46" s="52">
        <v>0</v>
      </c>
      <c r="K46" s="52">
        <v>0</v>
      </c>
    </row>
    <row r="47" spans="1:11">
      <c r="A47" s="23" t="s">
        <v>109</v>
      </c>
      <c r="B47" s="51" t="s">
        <v>110</v>
      </c>
      <c r="C47" s="52">
        <v>38297.869999999995</v>
      </c>
      <c r="E47" s="52">
        <v>267390.04412023991</v>
      </c>
      <c r="F47" s="24"/>
      <c r="G47" s="52">
        <v>37062.633483054684</v>
      </c>
      <c r="I47" s="52">
        <v>47437.73587592593</v>
      </c>
      <c r="K47" s="52">
        <v>15402.758756866331</v>
      </c>
    </row>
    <row r="48" spans="1:11">
      <c r="A48" s="23" t="s">
        <v>111</v>
      </c>
      <c r="B48" s="51" t="s">
        <v>112</v>
      </c>
      <c r="C48" s="52">
        <v>181284.74</v>
      </c>
      <c r="E48" s="52">
        <v>325005.36978610937</v>
      </c>
      <c r="F48" s="24"/>
      <c r="G48" s="52">
        <v>257995.01300247476</v>
      </c>
      <c r="I48" s="52">
        <v>220620.95166029077</v>
      </c>
      <c r="K48" s="52">
        <v>453530.96837890317</v>
      </c>
    </row>
    <row r="49" spans="1:11">
      <c r="A49" s="23" t="s">
        <v>113</v>
      </c>
      <c r="B49" s="51" t="s">
        <v>114</v>
      </c>
      <c r="C49" s="53">
        <v>205788.93646026676</v>
      </c>
      <c r="E49" s="53">
        <v>229962.92579800158</v>
      </c>
      <c r="F49" s="24"/>
      <c r="G49" s="53">
        <v>142253.76927398393</v>
      </c>
      <c r="I49" s="53">
        <v>200070.72930957921</v>
      </c>
      <c r="K49" s="53">
        <v>234157</v>
      </c>
    </row>
    <row r="50" spans="1:11">
      <c r="A50" s="54"/>
      <c r="B50" s="54"/>
      <c r="C50" s="54"/>
      <c r="E50" s="54"/>
      <c r="G50" s="54"/>
      <c r="I50" s="54"/>
      <c r="K50" s="54"/>
    </row>
    <row r="51" spans="1:11">
      <c r="A51" s="55" t="s">
        <v>32</v>
      </c>
      <c r="B51" s="56"/>
      <c r="C51" s="52">
        <v>198348762.38127235</v>
      </c>
      <c r="E51" s="52">
        <v>157256542.0256806</v>
      </c>
      <c r="F51" s="24"/>
      <c r="G51" s="52">
        <v>211432218.75565621</v>
      </c>
      <c r="I51" s="52">
        <v>211264121.00947616</v>
      </c>
      <c r="K51" s="52">
        <v>192563813.08134168</v>
      </c>
    </row>
    <row r="52" spans="1:11" ht="15.6" thickBot="1">
      <c r="A52" s="54"/>
      <c r="B52" s="54"/>
      <c r="C52" s="54"/>
      <c r="E52" s="54"/>
      <c r="G52" s="54"/>
      <c r="I52" s="54"/>
      <c r="K52" s="54"/>
    </row>
    <row r="53" spans="1:11" ht="15.6" thickTop="1">
      <c r="A53" s="55" t="s">
        <v>33</v>
      </c>
      <c r="B53" s="56"/>
      <c r="C53" s="59">
        <v>72487782.448727682</v>
      </c>
      <c r="E53" s="59">
        <v>128810097.30748697</v>
      </c>
      <c r="F53" s="24"/>
      <c r="G53" s="59">
        <v>106522722.72253719</v>
      </c>
      <c r="I53" s="59">
        <v>128745804.96802381</v>
      </c>
      <c r="K53" s="59">
        <v>147997089.1656583</v>
      </c>
    </row>
  </sheetData>
  <mergeCells count="2">
    <mergeCell ref="A1:K1"/>
    <mergeCell ref="A2:K2"/>
  </mergeCells>
  <printOptions horizontalCentered="1"/>
  <pageMargins left="0.25" right="0.25" top="0.86" bottom="0.79" header="0.5" footer="0.41"/>
  <pageSetup scale="87" orientation="portrait" useFirstPageNumber="1" r:id="rId1"/>
  <headerFooter alignWithMargins="0">
    <oddFooter xml:space="preserve">&amp;C&amp;P&amp;R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E4C2F-3E68-44B1-B527-0AF01E1C8C82}">
  <dimension ref="A1:D44"/>
  <sheetViews>
    <sheetView zoomScaleNormal="100" workbookViewId="0">
      <selection sqref="A1:D1"/>
    </sheetView>
  </sheetViews>
  <sheetFormatPr defaultRowHeight="15"/>
  <cols>
    <col min="1" max="1" width="6.44140625" style="2" customWidth="1"/>
    <col min="2" max="2" width="6.109375" style="2" bestFit="1" customWidth="1"/>
    <col min="3" max="3" width="53.88671875" style="2" customWidth="1"/>
    <col min="4" max="4" width="15.6640625" style="2" bestFit="1" customWidth="1"/>
    <col min="5" max="16384" width="8.88671875" style="2"/>
  </cols>
  <sheetData>
    <row r="1" spans="1:4" ht="16.8" customHeight="1">
      <c r="A1" s="487" t="s">
        <v>466</v>
      </c>
      <c r="B1" s="487"/>
      <c r="C1" s="487"/>
      <c r="D1" s="487"/>
    </row>
    <row r="2" spans="1:4" ht="15.6" customHeight="1">
      <c r="A2" s="487" t="s">
        <v>480</v>
      </c>
      <c r="B2" s="487"/>
      <c r="C2" s="487"/>
      <c r="D2" s="487"/>
    </row>
    <row r="3" spans="1:4" ht="12.75" customHeight="1">
      <c r="A3" s="493"/>
      <c r="B3" s="493"/>
      <c r="C3" s="493"/>
      <c r="D3" s="493"/>
    </row>
    <row r="4" spans="1:4" s="177" customFormat="1" ht="39.75" customHeight="1">
      <c r="A4" s="175" t="s">
        <v>468</v>
      </c>
      <c r="B4" s="175" t="s">
        <v>469</v>
      </c>
      <c r="C4" s="175" t="s">
        <v>470</v>
      </c>
      <c r="D4" s="176" t="s">
        <v>471</v>
      </c>
    </row>
    <row r="5" spans="1:4" ht="12.75" customHeight="1">
      <c r="A5" s="178">
        <v>12309</v>
      </c>
      <c r="B5" s="178">
        <v>0</v>
      </c>
      <c r="C5" s="178" t="s">
        <v>204</v>
      </c>
      <c r="D5" s="179">
        <v>39148625</v>
      </c>
    </row>
    <row r="6" spans="1:4" ht="12.75" customHeight="1">
      <c r="A6" s="178">
        <v>14240</v>
      </c>
      <c r="B6" s="178">
        <v>0</v>
      </c>
      <c r="C6" s="178" t="s">
        <v>209</v>
      </c>
      <c r="D6" s="179">
        <v>34412750</v>
      </c>
    </row>
    <row r="7" spans="1:4">
      <c r="A7" s="178">
        <v>50130</v>
      </c>
      <c r="B7" s="178">
        <v>0</v>
      </c>
      <c r="C7" s="178" t="s">
        <v>212</v>
      </c>
      <c r="D7" s="179">
        <v>26871019.591757726</v>
      </c>
    </row>
    <row r="8" spans="1:4">
      <c r="A8" s="178">
        <v>12591</v>
      </c>
      <c r="B8" s="178">
        <v>0</v>
      </c>
      <c r="C8" s="178" t="s">
        <v>214</v>
      </c>
      <c r="D8" s="179">
        <v>7177898</v>
      </c>
    </row>
    <row r="9" spans="1:4">
      <c r="A9" s="178">
        <v>50440</v>
      </c>
      <c r="B9" s="178">
        <v>0</v>
      </c>
      <c r="C9" s="178" t="s">
        <v>269</v>
      </c>
      <c r="D9" s="179">
        <v>855222</v>
      </c>
    </row>
    <row r="10" spans="1:4">
      <c r="A10" s="178">
        <v>50026</v>
      </c>
      <c r="B10" s="178">
        <v>0</v>
      </c>
      <c r="C10" s="178" t="s">
        <v>215</v>
      </c>
      <c r="D10" s="179">
        <v>3722384</v>
      </c>
    </row>
    <row r="11" spans="1:4">
      <c r="A11" s="178">
        <v>15305</v>
      </c>
      <c r="B11" s="178">
        <v>0</v>
      </c>
      <c r="C11" s="178" t="s">
        <v>216</v>
      </c>
      <c r="D11" s="179">
        <v>1257391</v>
      </c>
    </row>
    <row r="12" spans="1:4">
      <c r="A12" s="178">
        <v>50016</v>
      </c>
      <c r="B12" s="178">
        <v>0</v>
      </c>
      <c r="C12" s="178" t="s">
        <v>218</v>
      </c>
      <c r="D12" s="179">
        <v>87525802</v>
      </c>
    </row>
    <row r="13" spans="1:4">
      <c r="A13" s="178">
        <v>50050</v>
      </c>
      <c r="B13" s="178">
        <v>0</v>
      </c>
      <c r="C13" s="178" t="s">
        <v>219</v>
      </c>
      <c r="D13" s="179">
        <v>26147057</v>
      </c>
    </row>
    <row r="14" spans="1:4">
      <c r="A14" s="178"/>
      <c r="B14" s="178"/>
      <c r="C14" s="180" t="s">
        <v>472</v>
      </c>
      <c r="D14" s="181">
        <f>SUM(D5:D13)</f>
        <v>227118148.59175771</v>
      </c>
    </row>
    <row r="15" spans="1:4">
      <c r="A15" s="178"/>
      <c r="B15" s="178"/>
      <c r="C15" s="180"/>
      <c r="D15" s="181"/>
    </row>
    <row r="16" spans="1:4">
      <c r="A16" s="178">
        <v>51624</v>
      </c>
      <c r="B16" s="178">
        <v>70</v>
      </c>
      <c r="C16" s="178" t="s">
        <v>270</v>
      </c>
      <c r="D16" s="179">
        <v>3047791</v>
      </c>
    </row>
    <row r="17" spans="1:4">
      <c r="A17" s="178">
        <v>50814</v>
      </c>
      <c r="B17" s="178">
        <v>70</v>
      </c>
      <c r="C17" s="178" t="s">
        <v>208</v>
      </c>
      <c r="D17" s="179">
        <v>385592025</v>
      </c>
    </row>
    <row r="18" spans="1:4">
      <c r="A18" s="178"/>
      <c r="B18" s="178"/>
      <c r="C18" s="180" t="s">
        <v>473</v>
      </c>
      <c r="D18" s="181">
        <f>SUM(D16:D17)</f>
        <v>388639816</v>
      </c>
    </row>
    <row r="19" spans="1:4">
      <c r="A19" s="178"/>
      <c r="B19" s="178"/>
      <c r="C19" s="180"/>
      <c r="D19" s="181"/>
    </row>
    <row r="20" spans="1:4">
      <c r="A20" s="178">
        <v>51411</v>
      </c>
      <c r="B20" s="178">
        <v>150</v>
      </c>
      <c r="C20" s="178" t="s">
        <v>267</v>
      </c>
      <c r="D20" s="179">
        <v>0</v>
      </c>
    </row>
    <row r="21" spans="1:4">
      <c r="A21" s="178">
        <v>50520</v>
      </c>
      <c r="B21" s="178">
        <v>150</v>
      </c>
      <c r="C21" s="178" t="s">
        <v>213</v>
      </c>
      <c r="D21" s="179">
        <v>127792819</v>
      </c>
    </row>
    <row r="22" spans="1:4">
      <c r="A22" s="178"/>
      <c r="B22" s="178"/>
      <c r="C22" s="180" t="s">
        <v>474</v>
      </c>
      <c r="D22" s="181">
        <f>SUM(D20:D21)</f>
        <v>127792819</v>
      </c>
    </row>
    <row r="23" spans="1:4">
      <c r="A23" s="178"/>
      <c r="B23" s="178"/>
      <c r="C23" s="180"/>
      <c r="D23" s="181"/>
    </row>
    <row r="24" spans="1:4">
      <c r="A24" s="178">
        <v>50121</v>
      </c>
      <c r="B24" s="178">
        <v>340</v>
      </c>
      <c r="C24" s="178" t="s">
        <v>217</v>
      </c>
      <c r="D24" s="179">
        <v>311041035</v>
      </c>
    </row>
    <row r="25" spans="1:4">
      <c r="A25" s="178"/>
      <c r="B25" s="178"/>
      <c r="C25" s="180" t="s">
        <v>475</v>
      </c>
      <c r="D25" s="181">
        <f>SUM(D24:D24)</f>
        <v>311041035</v>
      </c>
    </row>
    <row r="26" spans="1:4">
      <c r="A26" s="178"/>
      <c r="B26" s="178"/>
      <c r="C26" s="180"/>
      <c r="D26" s="181"/>
    </row>
    <row r="27" spans="1:4">
      <c r="A27" s="178">
        <v>50377</v>
      </c>
      <c r="B27" s="178">
        <v>627</v>
      </c>
      <c r="C27" s="178" t="s">
        <v>210</v>
      </c>
      <c r="D27" s="179">
        <v>40139496</v>
      </c>
    </row>
    <row r="28" spans="1:4">
      <c r="A28" s="178"/>
      <c r="B28" s="178"/>
      <c r="C28" s="180" t="s">
        <v>476</v>
      </c>
      <c r="D28" s="181">
        <f>SUM(D27:D27)</f>
        <v>40139496</v>
      </c>
    </row>
    <row r="29" spans="1:4">
      <c r="A29" s="178"/>
      <c r="B29" s="178"/>
      <c r="C29" s="180"/>
      <c r="D29" s="181"/>
    </row>
    <row r="30" spans="1:4">
      <c r="A30" s="178">
        <v>50598</v>
      </c>
      <c r="B30" s="178">
        <v>670</v>
      </c>
      <c r="C30" s="178" t="s">
        <v>203</v>
      </c>
      <c r="D30" s="179">
        <v>62946226</v>
      </c>
    </row>
    <row r="31" spans="1:4">
      <c r="A31" s="178">
        <v>50229</v>
      </c>
      <c r="B31" s="178">
        <v>670</v>
      </c>
      <c r="C31" s="178" t="s">
        <v>205</v>
      </c>
      <c r="D31" s="179">
        <v>219294522</v>
      </c>
    </row>
    <row r="32" spans="1:4">
      <c r="A32" s="178">
        <v>50083</v>
      </c>
      <c r="B32" s="178">
        <v>670</v>
      </c>
      <c r="C32" s="178" t="s">
        <v>206</v>
      </c>
      <c r="D32" s="179">
        <v>47380401</v>
      </c>
    </row>
    <row r="33" spans="1:4">
      <c r="A33" s="178">
        <v>51586</v>
      </c>
      <c r="B33" s="178">
        <v>670</v>
      </c>
      <c r="C33" s="178" t="s">
        <v>207</v>
      </c>
      <c r="D33" s="179">
        <v>236435234.68000096</v>
      </c>
    </row>
    <row r="34" spans="1:4">
      <c r="A34" s="178">
        <v>51020</v>
      </c>
      <c r="B34" s="178">
        <v>670</v>
      </c>
      <c r="C34" s="178" t="s">
        <v>211</v>
      </c>
      <c r="D34" s="179">
        <v>6497617</v>
      </c>
    </row>
    <row r="35" spans="1:4">
      <c r="A35" s="178"/>
      <c r="B35" s="178"/>
      <c r="C35" s="180" t="s">
        <v>477</v>
      </c>
      <c r="D35" s="181">
        <f>SUM(D30:D34)</f>
        <v>572554000.68000102</v>
      </c>
    </row>
    <row r="36" spans="1:4">
      <c r="A36" s="178"/>
      <c r="B36" s="178"/>
      <c r="C36" s="180"/>
      <c r="D36" s="181"/>
    </row>
    <row r="37" spans="1:4">
      <c r="A37" s="178">
        <v>51632</v>
      </c>
      <c r="B37" s="178">
        <v>3483</v>
      </c>
      <c r="C37" s="178" t="s">
        <v>268</v>
      </c>
      <c r="D37" s="179">
        <v>577907</v>
      </c>
    </row>
    <row r="38" spans="1:4">
      <c r="A38" s="178"/>
      <c r="B38" s="178"/>
      <c r="C38" s="180"/>
      <c r="D38" s="181">
        <f>SUM(D37:D37)</f>
        <v>577907</v>
      </c>
    </row>
    <row r="39" spans="1:4">
      <c r="A39" s="178"/>
      <c r="B39" s="178"/>
      <c r="C39" s="180"/>
      <c r="D39" s="181"/>
    </row>
    <row r="40" spans="1:4">
      <c r="A40" s="178">
        <v>51152</v>
      </c>
      <c r="B40" s="178">
        <v>4699</v>
      </c>
      <c r="C40" s="178" t="s">
        <v>220</v>
      </c>
      <c r="D40" s="179">
        <v>52211555</v>
      </c>
    </row>
    <row r="41" spans="1:4">
      <c r="A41" s="178"/>
      <c r="B41" s="178"/>
      <c r="C41" s="180" t="s">
        <v>478</v>
      </c>
      <c r="D41" s="181">
        <f>SUM(D40:D40)</f>
        <v>52211555</v>
      </c>
    </row>
    <row r="42" spans="1:4">
      <c r="A42" s="178"/>
      <c r="B42" s="178"/>
      <c r="C42" s="180"/>
      <c r="D42" s="181"/>
    </row>
    <row r="43" spans="1:4">
      <c r="A43" s="178"/>
      <c r="B43" s="178"/>
      <c r="C43" s="180"/>
      <c r="D43" s="181"/>
    </row>
    <row r="44" spans="1:4">
      <c r="A44" s="178"/>
      <c r="B44" s="178"/>
      <c r="C44" s="180" t="s">
        <v>479</v>
      </c>
      <c r="D44" s="181">
        <f>+D14+D18+D22+D25+D28+D35+D38+D41</f>
        <v>1720074777.2717588</v>
      </c>
    </row>
  </sheetData>
  <mergeCells count="3">
    <mergeCell ref="A1:D1"/>
    <mergeCell ref="A2:D2"/>
    <mergeCell ref="A3:D3"/>
  </mergeCells>
  <printOptions horizontalCentered="1"/>
  <pageMargins left="0.4" right="0.21" top="0.64" bottom="0.54" header="0.5" footer="0.41"/>
  <pageSetup firstPageNumber="56" orientation="portrait" useFirstPageNumber="1" r:id="rId1"/>
  <headerFooter alignWithMargins="0">
    <oddFooter>&amp;R
&amp;C&amp;P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5E8B3-BD04-497A-A40D-6A69E9284359}">
  <dimension ref="A1:D49"/>
  <sheetViews>
    <sheetView zoomScaleNormal="100" workbookViewId="0">
      <selection activeCell="C24" sqref="C24"/>
    </sheetView>
  </sheetViews>
  <sheetFormatPr defaultRowHeight="15"/>
  <cols>
    <col min="1" max="1" width="6.44140625" style="2" customWidth="1"/>
    <col min="2" max="2" width="6.109375" style="2" bestFit="1" customWidth="1"/>
    <col min="3" max="3" width="53.88671875" style="2" customWidth="1"/>
    <col min="4" max="4" width="15.6640625" style="2" bestFit="1" customWidth="1"/>
    <col min="5" max="16384" width="8.88671875" style="2"/>
  </cols>
  <sheetData>
    <row r="1" spans="1:4" ht="16.8" customHeight="1">
      <c r="A1" s="487" t="s">
        <v>466</v>
      </c>
      <c r="B1" s="487"/>
      <c r="C1" s="487"/>
      <c r="D1" s="487"/>
    </row>
    <row r="2" spans="1:4" ht="15.6" customHeight="1">
      <c r="A2" s="487" t="s">
        <v>481</v>
      </c>
      <c r="B2" s="487"/>
      <c r="C2" s="487"/>
      <c r="D2" s="487"/>
    </row>
    <row r="3" spans="1:4" ht="12.6" customHeight="1">
      <c r="A3" s="493"/>
      <c r="B3" s="493"/>
      <c r="C3" s="493"/>
      <c r="D3" s="493"/>
    </row>
    <row r="4" spans="1:4" s="177" customFormat="1" ht="35.4" customHeight="1">
      <c r="A4" s="175" t="s">
        <v>468</v>
      </c>
      <c r="B4" s="175" t="s">
        <v>469</v>
      </c>
      <c r="C4" s="175" t="s">
        <v>470</v>
      </c>
      <c r="D4" s="176" t="s">
        <v>471</v>
      </c>
    </row>
    <row r="5" spans="1:4" ht="12.75" customHeight="1">
      <c r="A5" s="178">
        <v>12309</v>
      </c>
      <c r="B5" s="178">
        <v>0</v>
      </c>
      <c r="C5" s="178" t="s">
        <v>204</v>
      </c>
      <c r="D5" s="179">
        <v>46769378.090000004</v>
      </c>
    </row>
    <row r="6" spans="1:4" ht="12.75" customHeight="1">
      <c r="A6" s="178">
        <v>11974</v>
      </c>
      <c r="B6" s="178">
        <v>0</v>
      </c>
      <c r="C6" s="178" t="s">
        <v>274</v>
      </c>
      <c r="D6" s="179">
        <v>0</v>
      </c>
    </row>
    <row r="7" spans="1:4" ht="15.6" customHeight="1">
      <c r="A7" s="178">
        <v>14240</v>
      </c>
      <c r="B7" s="178">
        <v>0</v>
      </c>
      <c r="C7" s="178" t="s">
        <v>209</v>
      </c>
      <c r="D7" s="179">
        <v>46902818</v>
      </c>
    </row>
    <row r="8" spans="1:4">
      <c r="A8" s="178">
        <v>50130</v>
      </c>
      <c r="B8" s="178">
        <v>0</v>
      </c>
      <c r="C8" s="178" t="s">
        <v>212</v>
      </c>
      <c r="D8" s="179">
        <v>24414195.173585046</v>
      </c>
    </row>
    <row r="9" spans="1:4">
      <c r="A9" s="178">
        <v>12591</v>
      </c>
      <c r="B9" s="178">
        <v>0</v>
      </c>
      <c r="C9" s="178" t="s">
        <v>214</v>
      </c>
      <c r="D9" s="179">
        <v>6820186</v>
      </c>
    </row>
    <row r="10" spans="1:4">
      <c r="A10" s="178">
        <v>50026</v>
      </c>
      <c r="B10" s="178">
        <v>0</v>
      </c>
      <c r="C10" s="178" t="s">
        <v>215</v>
      </c>
      <c r="D10" s="179">
        <v>5098807</v>
      </c>
    </row>
    <row r="11" spans="1:4">
      <c r="A11" s="178">
        <v>15305</v>
      </c>
      <c r="B11" s="178">
        <v>0</v>
      </c>
      <c r="C11" s="178" t="s">
        <v>216</v>
      </c>
      <c r="D11" s="179">
        <v>2623223</v>
      </c>
    </row>
    <row r="12" spans="1:4">
      <c r="A12" s="178">
        <v>50016</v>
      </c>
      <c r="B12" s="178">
        <v>0</v>
      </c>
      <c r="C12" s="178" t="s">
        <v>218</v>
      </c>
      <c r="D12" s="179">
        <v>121216969</v>
      </c>
    </row>
    <row r="13" spans="1:4">
      <c r="A13" s="178">
        <v>50050</v>
      </c>
      <c r="B13" s="178">
        <v>0</v>
      </c>
      <c r="C13" s="178" t="s">
        <v>219</v>
      </c>
      <c r="D13" s="179">
        <v>33953398</v>
      </c>
    </row>
    <row r="14" spans="1:4">
      <c r="A14" s="178"/>
      <c r="B14" s="178"/>
      <c r="C14" s="180" t="s">
        <v>472</v>
      </c>
      <c r="D14" s="181">
        <f>SUM(D5:D13)</f>
        <v>287798974.26358503</v>
      </c>
    </row>
    <row r="15" spans="1:4">
      <c r="A15" s="178"/>
      <c r="B15" s="178"/>
      <c r="C15" s="180"/>
      <c r="D15" s="181"/>
    </row>
    <row r="16" spans="1:4">
      <c r="A16" s="178">
        <v>51624</v>
      </c>
      <c r="B16" s="178">
        <v>70</v>
      </c>
      <c r="C16" s="178" t="s">
        <v>270</v>
      </c>
      <c r="D16" s="179">
        <v>65057191</v>
      </c>
    </row>
    <row r="17" spans="1:4">
      <c r="A17" s="178">
        <v>50814</v>
      </c>
      <c r="B17" s="178">
        <v>70</v>
      </c>
      <c r="C17" s="178" t="s">
        <v>208</v>
      </c>
      <c r="D17" s="179">
        <v>355417592</v>
      </c>
    </row>
    <row r="18" spans="1:4">
      <c r="A18" s="178"/>
      <c r="B18" s="178"/>
      <c r="C18" s="180" t="s">
        <v>473</v>
      </c>
      <c r="D18" s="181">
        <f>SUM(D16:D17)</f>
        <v>420474783</v>
      </c>
    </row>
    <row r="19" spans="1:4">
      <c r="A19" s="178"/>
      <c r="B19" s="178"/>
      <c r="C19" s="180"/>
      <c r="D19" s="181"/>
    </row>
    <row r="20" spans="1:4">
      <c r="A20" s="178">
        <v>51411</v>
      </c>
      <c r="B20" s="178">
        <v>150</v>
      </c>
      <c r="C20" s="178" t="s">
        <v>267</v>
      </c>
      <c r="D20" s="179">
        <v>0</v>
      </c>
    </row>
    <row r="21" spans="1:4">
      <c r="A21" s="178">
        <v>50520</v>
      </c>
      <c r="B21" s="178">
        <v>150</v>
      </c>
      <c r="C21" s="178" t="s">
        <v>213</v>
      </c>
      <c r="D21" s="179">
        <v>150914243</v>
      </c>
    </row>
    <row r="22" spans="1:4">
      <c r="A22" s="178"/>
      <c r="B22" s="178"/>
      <c r="C22" s="180" t="s">
        <v>474</v>
      </c>
      <c r="D22" s="181">
        <f>SUM(D20:D21)</f>
        <v>150914243</v>
      </c>
    </row>
    <row r="23" spans="1:4">
      <c r="A23" s="178"/>
      <c r="B23" s="178"/>
      <c r="C23" s="180"/>
      <c r="D23" s="181"/>
    </row>
    <row r="24" spans="1:4">
      <c r="A24" s="178">
        <v>50121</v>
      </c>
      <c r="B24" s="178">
        <v>340</v>
      </c>
      <c r="C24" s="178" t="s">
        <v>217</v>
      </c>
      <c r="D24" s="179">
        <v>315509211</v>
      </c>
    </row>
    <row r="25" spans="1:4">
      <c r="A25" s="178"/>
      <c r="B25" s="178"/>
      <c r="C25" s="180" t="s">
        <v>475</v>
      </c>
      <c r="D25" s="181">
        <f>SUM(D24:D24)</f>
        <v>315509211</v>
      </c>
    </row>
    <row r="26" spans="1:4">
      <c r="A26" s="178"/>
      <c r="B26" s="178"/>
      <c r="C26" s="180"/>
      <c r="D26" s="181"/>
    </row>
    <row r="27" spans="1:4">
      <c r="A27" s="178">
        <v>50028</v>
      </c>
      <c r="B27" s="178">
        <v>626</v>
      </c>
      <c r="C27" s="182" t="s">
        <v>273</v>
      </c>
      <c r="D27" s="179">
        <v>0</v>
      </c>
    </row>
    <row r="28" spans="1:4">
      <c r="A28" s="178"/>
      <c r="B28" s="178"/>
      <c r="C28" s="180" t="s">
        <v>482</v>
      </c>
      <c r="D28" s="181">
        <f>SUM(D27)</f>
        <v>0</v>
      </c>
    </row>
    <row r="29" spans="1:4">
      <c r="A29" s="178"/>
      <c r="B29" s="178"/>
      <c r="C29" s="180"/>
      <c r="D29" s="181"/>
    </row>
    <row r="30" spans="1:4">
      <c r="A30" s="178">
        <v>50377</v>
      </c>
      <c r="B30" s="178">
        <v>627</v>
      </c>
      <c r="C30" s="178" t="s">
        <v>210</v>
      </c>
      <c r="D30" s="179">
        <v>25211496</v>
      </c>
    </row>
    <row r="31" spans="1:4">
      <c r="A31" s="178"/>
      <c r="B31" s="178"/>
      <c r="C31" s="180" t="s">
        <v>476</v>
      </c>
      <c r="D31" s="181">
        <f>SUM(D30:D30)</f>
        <v>25211496</v>
      </c>
    </row>
    <row r="32" spans="1:4">
      <c r="A32" s="178"/>
      <c r="B32" s="178"/>
      <c r="C32" s="180"/>
      <c r="D32" s="181"/>
    </row>
    <row r="33" spans="1:4">
      <c r="A33" s="178">
        <v>50598</v>
      </c>
      <c r="B33" s="178">
        <v>670</v>
      </c>
      <c r="C33" s="178" t="s">
        <v>203</v>
      </c>
      <c r="D33" s="179">
        <v>68866878.289999992</v>
      </c>
    </row>
    <row r="34" spans="1:4">
      <c r="A34" s="178">
        <v>50229</v>
      </c>
      <c r="B34" s="178">
        <v>670</v>
      </c>
      <c r="C34" s="178" t="s">
        <v>205</v>
      </c>
      <c r="D34" s="179">
        <v>240960522</v>
      </c>
    </row>
    <row r="35" spans="1:4">
      <c r="A35" s="178">
        <v>50083</v>
      </c>
      <c r="B35" s="178">
        <v>670</v>
      </c>
      <c r="C35" s="178" t="s">
        <v>206</v>
      </c>
      <c r="D35" s="179">
        <v>48365516</v>
      </c>
    </row>
    <row r="36" spans="1:4">
      <c r="A36" s="178">
        <v>51586</v>
      </c>
      <c r="B36" s="178">
        <v>670</v>
      </c>
      <c r="C36" s="178" t="s">
        <v>207</v>
      </c>
      <c r="D36" s="179">
        <v>258322617</v>
      </c>
    </row>
    <row r="37" spans="1:4">
      <c r="A37" s="178">
        <v>51020</v>
      </c>
      <c r="B37" s="178">
        <v>670</v>
      </c>
      <c r="C37" s="178" t="s">
        <v>211</v>
      </c>
      <c r="D37" s="179">
        <v>1826053</v>
      </c>
    </row>
    <row r="38" spans="1:4">
      <c r="A38" s="178"/>
      <c r="B38" s="178"/>
      <c r="C38" s="180" t="s">
        <v>477</v>
      </c>
      <c r="D38" s="181">
        <f>SUM(D33:D37)</f>
        <v>618341586.28999996</v>
      </c>
    </row>
    <row r="39" spans="1:4">
      <c r="A39" s="178"/>
      <c r="B39" s="178"/>
      <c r="C39" s="180"/>
      <c r="D39" s="181"/>
    </row>
    <row r="40" spans="1:4">
      <c r="A40" s="178">
        <v>51632</v>
      </c>
      <c r="B40" s="178">
        <v>3483</v>
      </c>
      <c r="C40" s="178" t="s">
        <v>268</v>
      </c>
      <c r="D40" s="179">
        <v>1273117</v>
      </c>
    </row>
    <row r="41" spans="1:4">
      <c r="A41" s="178"/>
      <c r="B41" s="178"/>
      <c r="C41" s="180" t="s">
        <v>483</v>
      </c>
      <c r="D41" s="181">
        <f>SUM(D40:D40)</f>
        <v>1273117</v>
      </c>
    </row>
    <row r="42" spans="1:4">
      <c r="A42" s="178"/>
      <c r="B42" s="178"/>
      <c r="C42" s="180"/>
      <c r="D42" s="181"/>
    </row>
    <row r="43" spans="1:4">
      <c r="A43" s="178">
        <v>51578</v>
      </c>
      <c r="B43" s="178">
        <v>2538</v>
      </c>
      <c r="C43" s="182" t="s">
        <v>275</v>
      </c>
      <c r="D43" s="179">
        <v>0</v>
      </c>
    </row>
    <row r="44" spans="1:4">
      <c r="A44" s="178"/>
      <c r="B44" s="178"/>
      <c r="C44" s="180" t="s">
        <v>484</v>
      </c>
      <c r="D44" s="181">
        <f>SUM(D43)</f>
        <v>0</v>
      </c>
    </row>
    <row r="45" spans="1:4">
      <c r="A45" s="178"/>
      <c r="B45" s="178"/>
      <c r="C45" s="180"/>
      <c r="D45" s="181"/>
    </row>
    <row r="46" spans="1:4">
      <c r="A46" s="178">
        <v>51152</v>
      </c>
      <c r="B46" s="178">
        <v>4699</v>
      </c>
      <c r="C46" s="178" t="s">
        <v>220</v>
      </c>
      <c r="D46" s="179">
        <v>64205750</v>
      </c>
    </row>
    <row r="47" spans="1:4">
      <c r="A47" s="178"/>
      <c r="B47" s="178"/>
      <c r="C47" s="180" t="s">
        <v>478</v>
      </c>
      <c r="D47" s="181">
        <f>SUM(D46:D46)</f>
        <v>64205750</v>
      </c>
    </row>
    <row r="48" spans="1:4">
      <c r="A48" s="178"/>
      <c r="B48" s="178"/>
      <c r="C48" s="180"/>
      <c r="D48" s="181"/>
    </row>
    <row r="49" spans="1:4">
      <c r="A49" s="178"/>
      <c r="B49" s="178"/>
      <c r="C49" s="180" t="s">
        <v>479</v>
      </c>
      <c r="D49" s="181">
        <f>+D14+D18+D22+D25+D31+D38+D41+D47+D28+D44</f>
        <v>1883729160.5535851</v>
      </c>
    </row>
  </sheetData>
  <mergeCells count="3">
    <mergeCell ref="A1:D1"/>
    <mergeCell ref="A2:D2"/>
    <mergeCell ref="A3:D3"/>
  </mergeCells>
  <printOptions horizontalCentered="1"/>
  <pageMargins left="0.4" right="0.21" top="0.64" bottom="0.54" header="0.5" footer="0.41"/>
  <pageSetup firstPageNumber="57" orientation="portrait" useFirstPageNumber="1" r:id="rId1"/>
  <headerFooter alignWithMargins="0">
    <oddFooter>&amp;R
&amp;C&amp;P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83B5A-8A50-49BF-9878-007DC088E44C}">
  <dimension ref="A1:D49"/>
  <sheetViews>
    <sheetView zoomScaleNormal="100" workbookViewId="0">
      <selection activeCell="C21" sqref="C21"/>
    </sheetView>
  </sheetViews>
  <sheetFormatPr defaultRowHeight="15"/>
  <cols>
    <col min="1" max="1" width="6.44140625" style="2" customWidth="1"/>
    <col min="2" max="2" width="6.109375" style="2" bestFit="1" customWidth="1"/>
    <col min="3" max="3" width="53.88671875" style="2" customWidth="1"/>
    <col min="4" max="4" width="15.6640625" style="2" bestFit="1" customWidth="1"/>
    <col min="5" max="16384" width="8.88671875" style="2"/>
  </cols>
  <sheetData>
    <row r="1" spans="1:4" ht="16.8" customHeight="1">
      <c r="A1" s="487" t="s">
        <v>466</v>
      </c>
      <c r="B1" s="487"/>
      <c r="C1" s="487"/>
      <c r="D1" s="487"/>
    </row>
    <row r="2" spans="1:4" ht="14.4" customHeight="1">
      <c r="A2" s="487" t="s">
        <v>485</v>
      </c>
      <c r="B2" s="487"/>
      <c r="C2" s="487"/>
      <c r="D2" s="487"/>
    </row>
    <row r="3" spans="1:4" ht="5.4" customHeight="1">
      <c r="A3" s="493"/>
      <c r="B3" s="493"/>
      <c r="C3" s="493"/>
      <c r="D3" s="493"/>
    </row>
    <row r="4" spans="1:4" s="177" customFormat="1" ht="39.75" customHeight="1">
      <c r="A4" s="175" t="s">
        <v>468</v>
      </c>
      <c r="B4" s="175" t="s">
        <v>469</v>
      </c>
      <c r="C4" s="175" t="s">
        <v>470</v>
      </c>
      <c r="D4" s="176" t="s">
        <v>471</v>
      </c>
    </row>
    <row r="5" spans="1:4" ht="12.75" customHeight="1">
      <c r="A5" s="178">
        <v>12309</v>
      </c>
      <c r="B5" s="178">
        <v>0</v>
      </c>
      <c r="C5" s="178" t="s">
        <v>204</v>
      </c>
      <c r="D5" s="179">
        <v>64564154.25</v>
      </c>
    </row>
    <row r="6" spans="1:4" ht="12.75" customHeight="1">
      <c r="A6" s="178">
        <v>11974</v>
      </c>
      <c r="B6" s="178">
        <v>0</v>
      </c>
      <c r="C6" s="178" t="s">
        <v>274</v>
      </c>
      <c r="D6" s="179">
        <v>6854508.6200000001</v>
      </c>
    </row>
    <row r="7" spans="1:4" ht="14.4" customHeight="1">
      <c r="A7" s="178">
        <v>14240</v>
      </c>
      <c r="B7" s="178">
        <v>0</v>
      </c>
      <c r="C7" s="178" t="s">
        <v>209</v>
      </c>
      <c r="D7" s="179">
        <v>73934416</v>
      </c>
    </row>
    <row r="8" spans="1:4">
      <c r="A8" s="178">
        <v>50130</v>
      </c>
      <c r="B8" s="178">
        <v>0</v>
      </c>
      <c r="C8" s="178" t="s">
        <v>212</v>
      </c>
      <c r="D8" s="179">
        <v>32655432.370000001</v>
      </c>
    </row>
    <row r="9" spans="1:4">
      <c r="A9" s="178">
        <v>12591</v>
      </c>
      <c r="B9" s="178">
        <v>0</v>
      </c>
      <c r="C9" s="178" t="s">
        <v>214</v>
      </c>
      <c r="D9" s="179">
        <v>8096631</v>
      </c>
    </row>
    <row r="10" spans="1:4">
      <c r="A10" s="178">
        <v>50440</v>
      </c>
      <c r="B10" s="178">
        <v>0</v>
      </c>
      <c r="C10" s="178" t="s">
        <v>269</v>
      </c>
      <c r="D10" s="179">
        <v>662040.10999999917</v>
      </c>
    </row>
    <row r="11" spans="1:4">
      <c r="A11" s="178">
        <v>50026</v>
      </c>
      <c r="B11" s="178">
        <v>0</v>
      </c>
      <c r="C11" s="178" t="s">
        <v>215</v>
      </c>
      <c r="D11" s="179">
        <v>4854461.4400000004</v>
      </c>
    </row>
    <row r="12" spans="1:4">
      <c r="A12" s="178">
        <v>50016</v>
      </c>
      <c r="B12" s="178">
        <v>0</v>
      </c>
      <c r="C12" s="178" t="s">
        <v>218</v>
      </c>
      <c r="D12" s="179">
        <v>141996571</v>
      </c>
    </row>
    <row r="13" spans="1:4">
      <c r="A13" s="178">
        <v>50050</v>
      </c>
      <c r="B13" s="178">
        <v>0</v>
      </c>
      <c r="C13" s="178" t="s">
        <v>219</v>
      </c>
      <c r="D13" s="179">
        <v>39755520</v>
      </c>
    </row>
    <row r="14" spans="1:4">
      <c r="A14" s="178"/>
      <c r="B14" s="178"/>
      <c r="C14" s="180" t="s">
        <v>472</v>
      </c>
      <c r="D14" s="181">
        <f>SUM(D5:D13)</f>
        <v>373373734.78999996</v>
      </c>
    </row>
    <row r="15" spans="1:4">
      <c r="A15" s="178"/>
      <c r="B15" s="178"/>
      <c r="C15" s="180"/>
      <c r="D15" s="181"/>
    </row>
    <row r="16" spans="1:4">
      <c r="A16" s="178">
        <v>51624</v>
      </c>
      <c r="B16" s="178">
        <v>70</v>
      </c>
      <c r="C16" s="178" t="s">
        <v>270</v>
      </c>
      <c r="D16" s="179">
        <v>125779230</v>
      </c>
    </row>
    <row r="17" spans="1:4">
      <c r="A17" s="178">
        <v>50814</v>
      </c>
      <c r="B17" s="178">
        <v>70</v>
      </c>
      <c r="C17" s="178" t="s">
        <v>208</v>
      </c>
      <c r="D17" s="179">
        <v>296408489</v>
      </c>
    </row>
    <row r="18" spans="1:4">
      <c r="A18" s="178"/>
      <c r="B18" s="178"/>
      <c r="C18" s="180" t="s">
        <v>473</v>
      </c>
      <c r="D18" s="181">
        <f>SUM(D16:D17)</f>
        <v>422187719</v>
      </c>
    </row>
    <row r="19" spans="1:4">
      <c r="A19" s="178"/>
      <c r="B19" s="178"/>
      <c r="C19" s="180"/>
      <c r="D19" s="181"/>
    </row>
    <row r="20" spans="1:4">
      <c r="A20" s="178">
        <v>51411</v>
      </c>
      <c r="B20" s="178">
        <v>150</v>
      </c>
      <c r="C20" s="178" t="s">
        <v>267</v>
      </c>
      <c r="D20" s="179">
        <v>0</v>
      </c>
    </row>
    <row r="21" spans="1:4">
      <c r="A21" s="178">
        <v>50520</v>
      </c>
      <c r="B21" s="178">
        <v>150</v>
      </c>
      <c r="C21" s="178" t="s">
        <v>213</v>
      </c>
      <c r="D21" s="179">
        <v>144605715</v>
      </c>
    </row>
    <row r="22" spans="1:4">
      <c r="A22" s="178"/>
      <c r="B22" s="178"/>
      <c r="C22" s="180" t="s">
        <v>474</v>
      </c>
      <c r="D22" s="181">
        <f>SUM(D20:D21)</f>
        <v>144605715</v>
      </c>
    </row>
    <row r="23" spans="1:4">
      <c r="A23" s="178"/>
      <c r="B23" s="178"/>
      <c r="C23" s="180"/>
      <c r="D23" s="181"/>
    </row>
    <row r="24" spans="1:4">
      <c r="A24" s="178">
        <v>50121</v>
      </c>
      <c r="B24" s="178">
        <v>340</v>
      </c>
      <c r="C24" s="178" t="s">
        <v>217</v>
      </c>
      <c r="D24" s="179">
        <v>328267554</v>
      </c>
    </row>
    <row r="25" spans="1:4">
      <c r="A25" s="178"/>
      <c r="B25" s="178"/>
      <c r="C25" s="180" t="s">
        <v>475</v>
      </c>
      <c r="D25" s="181">
        <f>SUM(D24:D24)</f>
        <v>328267554</v>
      </c>
    </row>
    <row r="26" spans="1:4">
      <c r="A26" s="178"/>
      <c r="B26" s="178"/>
      <c r="C26" s="180"/>
      <c r="D26" s="181"/>
    </row>
    <row r="27" spans="1:4">
      <c r="A27" s="178">
        <v>50028</v>
      </c>
      <c r="B27" s="178">
        <v>626</v>
      </c>
      <c r="C27" s="182" t="s">
        <v>273</v>
      </c>
      <c r="D27" s="179">
        <v>0</v>
      </c>
    </row>
    <row r="28" spans="1:4">
      <c r="A28" s="178"/>
      <c r="B28" s="178"/>
      <c r="C28" s="180" t="s">
        <v>482</v>
      </c>
      <c r="D28" s="181">
        <f>SUM(D27)</f>
        <v>0</v>
      </c>
    </row>
    <row r="29" spans="1:4">
      <c r="A29" s="178"/>
      <c r="B29" s="178"/>
      <c r="C29" s="180"/>
      <c r="D29" s="181"/>
    </row>
    <row r="30" spans="1:4">
      <c r="A30" s="178">
        <v>50377</v>
      </c>
      <c r="B30" s="178">
        <v>627</v>
      </c>
      <c r="C30" s="178" t="s">
        <v>210</v>
      </c>
      <c r="D30" s="179">
        <v>24162213</v>
      </c>
    </row>
    <row r="31" spans="1:4">
      <c r="A31" s="178"/>
      <c r="B31" s="178"/>
      <c r="C31" s="180" t="s">
        <v>476</v>
      </c>
      <c r="D31" s="181">
        <f>SUM(D30:D30)</f>
        <v>24162213</v>
      </c>
    </row>
    <row r="32" spans="1:4">
      <c r="A32" s="178"/>
      <c r="B32" s="178"/>
      <c r="C32" s="180"/>
      <c r="D32" s="181"/>
    </row>
    <row r="33" spans="1:4">
      <c r="A33" s="178">
        <v>50598</v>
      </c>
      <c r="B33" s="178">
        <v>670</v>
      </c>
      <c r="C33" s="178" t="s">
        <v>203</v>
      </c>
      <c r="D33" s="179">
        <v>75583469</v>
      </c>
    </row>
    <row r="34" spans="1:4">
      <c r="A34" s="178">
        <v>50229</v>
      </c>
      <c r="B34" s="178">
        <v>670</v>
      </c>
      <c r="C34" s="178" t="s">
        <v>205</v>
      </c>
      <c r="D34" s="179">
        <v>240469958</v>
      </c>
    </row>
    <row r="35" spans="1:4">
      <c r="A35" s="178">
        <v>50083</v>
      </c>
      <c r="B35" s="178">
        <v>670</v>
      </c>
      <c r="C35" s="178" t="s">
        <v>206</v>
      </c>
      <c r="D35" s="179">
        <v>50099155</v>
      </c>
    </row>
    <row r="36" spans="1:4">
      <c r="A36" s="178">
        <v>51586</v>
      </c>
      <c r="B36" s="178">
        <v>670</v>
      </c>
      <c r="C36" s="178" t="s">
        <v>207</v>
      </c>
      <c r="D36" s="179">
        <v>305989228</v>
      </c>
    </row>
    <row r="37" spans="1:4">
      <c r="A37" s="178">
        <v>51020</v>
      </c>
      <c r="B37" s="178">
        <v>670</v>
      </c>
      <c r="C37" s="178" t="s">
        <v>211</v>
      </c>
      <c r="D37" s="179">
        <v>38029</v>
      </c>
    </row>
    <row r="38" spans="1:4">
      <c r="A38" s="178"/>
      <c r="B38" s="178"/>
      <c r="C38" s="180" t="s">
        <v>477</v>
      </c>
      <c r="D38" s="181">
        <f>SUM(D33:D37)</f>
        <v>672179839</v>
      </c>
    </row>
    <row r="39" spans="1:4">
      <c r="A39" s="178"/>
      <c r="B39" s="178"/>
      <c r="C39" s="180"/>
      <c r="D39" s="181"/>
    </row>
    <row r="40" spans="1:4">
      <c r="A40" s="178">
        <v>51632</v>
      </c>
      <c r="B40" s="178">
        <v>3483</v>
      </c>
      <c r="C40" s="178" t="s">
        <v>268</v>
      </c>
      <c r="D40" s="179">
        <v>507456</v>
      </c>
    </row>
    <row r="41" spans="1:4">
      <c r="A41" s="178"/>
      <c r="B41" s="178"/>
      <c r="C41" s="180" t="s">
        <v>483</v>
      </c>
      <c r="D41" s="181">
        <f>SUM(D40:D40)</f>
        <v>507456</v>
      </c>
    </row>
    <row r="42" spans="1:4">
      <c r="A42" s="178"/>
      <c r="B42" s="178"/>
      <c r="C42" s="180"/>
      <c r="D42" s="181"/>
    </row>
    <row r="43" spans="1:4">
      <c r="A43" s="178">
        <v>51578</v>
      </c>
      <c r="B43" s="178">
        <v>2538</v>
      </c>
      <c r="C43" s="182" t="s">
        <v>275</v>
      </c>
      <c r="D43" s="179">
        <v>0</v>
      </c>
    </row>
    <row r="44" spans="1:4">
      <c r="A44" s="178"/>
      <c r="B44" s="178"/>
      <c r="C44" s="180" t="s">
        <v>484</v>
      </c>
      <c r="D44" s="181">
        <f>SUM(D43)</f>
        <v>0</v>
      </c>
    </row>
    <row r="45" spans="1:4">
      <c r="A45" s="178"/>
      <c r="B45" s="178"/>
      <c r="C45" s="180"/>
      <c r="D45" s="181"/>
    </row>
    <row r="46" spans="1:4">
      <c r="A46" s="178">
        <v>51152</v>
      </c>
      <c r="B46" s="178">
        <v>4699</v>
      </c>
      <c r="C46" s="178" t="s">
        <v>220</v>
      </c>
      <c r="D46" s="179">
        <v>76134632</v>
      </c>
    </row>
    <row r="47" spans="1:4">
      <c r="A47" s="178"/>
      <c r="B47" s="178"/>
      <c r="C47" s="180" t="s">
        <v>478</v>
      </c>
      <c r="D47" s="181">
        <f>SUM(D46:D46)</f>
        <v>76134632</v>
      </c>
    </row>
    <row r="48" spans="1:4">
      <c r="A48" s="178"/>
      <c r="B48" s="178"/>
      <c r="C48" s="180"/>
      <c r="D48" s="181"/>
    </row>
    <row r="49" spans="1:4">
      <c r="A49" s="178"/>
      <c r="B49" s="178"/>
      <c r="C49" s="180" t="s">
        <v>479</v>
      </c>
      <c r="D49" s="181">
        <f>+D14+D18+D22+D25+D31+D38+D41+D47+D28+D44</f>
        <v>2041418862.79</v>
      </c>
    </row>
  </sheetData>
  <mergeCells count="3">
    <mergeCell ref="A1:D1"/>
    <mergeCell ref="A2:D2"/>
    <mergeCell ref="A3:D3"/>
  </mergeCells>
  <printOptions horizontalCentered="1"/>
  <pageMargins left="0.4" right="0.21" top="0.64" bottom="0.54" header="0.5" footer="0.41"/>
  <pageSetup firstPageNumber="58" orientation="portrait" useFirstPageNumber="1" r:id="rId1"/>
  <headerFooter alignWithMargins="0">
    <oddFooter>&amp;R
&amp;C&amp;P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021B4-EBE9-4E3F-BCAD-4BAC97D2768F}">
  <sheetPr>
    <tabColor rgb="FF963634"/>
  </sheetPr>
  <dimension ref="A1:D51"/>
  <sheetViews>
    <sheetView zoomScaleNormal="100" workbookViewId="0">
      <selection activeCell="C47" sqref="C47"/>
    </sheetView>
  </sheetViews>
  <sheetFormatPr defaultRowHeight="15"/>
  <cols>
    <col min="1" max="1" width="6.44140625" style="2" customWidth="1"/>
    <col min="2" max="2" width="6.109375" style="2" bestFit="1" customWidth="1"/>
    <col min="3" max="3" width="53.88671875" style="2" customWidth="1"/>
    <col min="4" max="4" width="15.6640625" style="2" bestFit="1" customWidth="1"/>
    <col min="5" max="16384" width="8.88671875" style="2"/>
  </cols>
  <sheetData>
    <row r="1" spans="1:4" ht="12.75" customHeight="1">
      <c r="A1" s="487" t="s">
        <v>466</v>
      </c>
      <c r="B1" s="487"/>
      <c r="C1" s="487"/>
      <c r="D1" s="487"/>
    </row>
    <row r="2" spans="1:4" ht="15.6" customHeight="1">
      <c r="A2" s="487" t="s">
        <v>486</v>
      </c>
      <c r="B2" s="487"/>
      <c r="C2" s="487"/>
      <c r="D2" s="487"/>
    </row>
    <row r="3" spans="1:4" ht="13.8" customHeight="1">
      <c r="A3" s="493"/>
      <c r="B3" s="493"/>
      <c r="C3" s="493"/>
      <c r="D3" s="493"/>
    </row>
    <row r="4" spans="1:4" s="177" customFormat="1" ht="29.4" customHeight="1">
      <c r="A4" s="328" t="s">
        <v>468</v>
      </c>
      <c r="B4" s="328" t="s">
        <v>469</v>
      </c>
      <c r="C4" s="328" t="s">
        <v>470</v>
      </c>
      <c r="D4" s="329" t="s">
        <v>471</v>
      </c>
    </row>
    <row r="5" spans="1:4" ht="12.75" customHeight="1">
      <c r="A5" s="330">
        <v>12309</v>
      </c>
      <c r="B5" s="330">
        <v>0</v>
      </c>
      <c r="C5" s="330" t="s">
        <v>204</v>
      </c>
      <c r="D5" s="331">
        <v>59249450</v>
      </c>
    </row>
    <row r="6" spans="1:4" ht="12.75" customHeight="1">
      <c r="A6" s="330">
        <v>11974</v>
      </c>
      <c r="B6" s="330">
        <v>0</v>
      </c>
      <c r="C6" s="330" t="s">
        <v>274</v>
      </c>
      <c r="D6" s="331">
        <v>13333110</v>
      </c>
    </row>
    <row r="7" spans="1:4" ht="12.75" customHeight="1">
      <c r="A7" s="330">
        <v>14240</v>
      </c>
      <c r="B7" s="330">
        <v>0</v>
      </c>
      <c r="C7" s="330" t="s">
        <v>209</v>
      </c>
      <c r="D7" s="331">
        <v>92269845</v>
      </c>
    </row>
    <row r="8" spans="1:4">
      <c r="A8" s="330">
        <v>50130</v>
      </c>
      <c r="B8" s="330">
        <v>0</v>
      </c>
      <c r="C8" s="330" t="s">
        <v>212</v>
      </c>
      <c r="D8" s="331">
        <v>35540659.850000001</v>
      </c>
    </row>
    <row r="9" spans="1:4">
      <c r="A9" s="330">
        <v>12591</v>
      </c>
      <c r="B9" s="330">
        <v>0</v>
      </c>
      <c r="C9" s="330" t="s">
        <v>214</v>
      </c>
      <c r="D9" s="331">
        <v>9088166</v>
      </c>
    </row>
    <row r="10" spans="1:4">
      <c r="A10" s="330">
        <v>50440</v>
      </c>
      <c r="B10" s="330">
        <v>0</v>
      </c>
      <c r="C10" s="330" t="s">
        <v>269</v>
      </c>
      <c r="D10" s="331">
        <v>631087</v>
      </c>
    </row>
    <row r="11" spans="1:4">
      <c r="A11" s="330">
        <v>15305</v>
      </c>
      <c r="B11" s="330">
        <v>0</v>
      </c>
      <c r="C11" s="330" t="s">
        <v>216</v>
      </c>
      <c r="D11" s="331">
        <v>1752989</v>
      </c>
    </row>
    <row r="12" spans="1:4">
      <c r="A12" s="330">
        <v>50026</v>
      </c>
      <c r="B12" s="330">
        <v>0</v>
      </c>
      <c r="C12" s="330" t="s">
        <v>215</v>
      </c>
      <c r="D12" s="331">
        <v>6079350</v>
      </c>
    </row>
    <row r="13" spans="1:4">
      <c r="A13" s="330">
        <v>50016</v>
      </c>
      <c r="B13" s="330">
        <v>0</v>
      </c>
      <c r="C13" s="330" t="s">
        <v>218</v>
      </c>
      <c r="D13" s="331">
        <v>144658708.52000001</v>
      </c>
    </row>
    <row r="14" spans="1:4">
      <c r="A14" s="330">
        <v>50050</v>
      </c>
      <c r="B14" s="330">
        <v>0</v>
      </c>
      <c r="C14" s="330" t="s">
        <v>219</v>
      </c>
      <c r="D14" s="331">
        <v>32902612.420000002</v>
      </c>
    </row>
    <row r="15" spans="1:4">
      <c r="A15" s="330"/>
      <c r="B15" s="330"/>
      <c r="C15" s="332" t="s">
        <v>472</v>
      </c>
      <c r="D15" s="333">
        <f>SUM(D5:D14)</f>
        <v>395505977.79000002</v>
      </c>
    </row>
    <row r="16" spans="1:4">
      <c r="A16" s="330"/>
      <c r="B16" s="330"/>
      <c r="C16" s="332"/>
      <c r="D16" s="333"/>
    </row>
    <row r="17" spans="1:4">
      <c r="A17" s="330">
        <v>51624</v>
      </c>
      <c r="B17" s="330">
        <v>70</v>
      </c>
      <c r="C17" s="330" t="s">
        <v>270</v>
      </c>
      <c r="D17" s="331">
        <v>136926984</v>
      </c>
    </row>
    <row r="18" spans="1:4">
      <c r="A18" s="330">
        <v>50814</v>
      </c>
      <c r="B18" s="330">
        <v>70</v>
      </c>
      <c r="C18" s="330" t="s">
        <v>208</v>
      </c>
      <c r="D18" s="331">
        <v>271875872</v>
      </c>
    </row>
    <row r="19" spans="1:4">
      <c r="A19" s="330"/>
      <c r="B19" s="330"/>
      <c r="C19" s="332" t="s">
        <v>473</v>
      </c>
      <c r="D19" s="333">
        <f>SUM(D17:D18)</f>
        <v>408802856</v>
      </c>
    </row>
    <row r="20" spans="1:4">
      <c r="A20" s="330"/>
      <c r="B20" s="330"/>
      <c r="C20" s="332"/>
      <c r="D20" s="333"/>
    </row>
    <row r="21" spans="1:4">
      <c r="A21" s="330">
        <v>51411</v>
      </c>
      <c r="B21" s="330">
        <v>150</v>
      </c>
      <c r="C21" s="330" t="s">
        <v>267</v>
      </c>
      <c r="D21" s="331">
        <v>0</v>
      </c>
    </row>
    <row r="22" spans="1:4">
      <c r="A22" s="330">
        <v>50520</v>
      </c>
      <c r="B22" s="330">
        <v>150</v>
      </c>
      <c r="C22" s="330" t="s">
        <v>213</v>
      </c>
      <c r="D22" s="331">
        <v>150989312</v>
      </c>
    </row>
    <row r="23" spans="1:4">
      <c r="A23" s="330"/>
      <c r="B23" s="330"/>
      <c r="C23" s="332" t="s">
        <v>474</v>
      </c>
      <c r="D23" s="333">
        <f>SUM(D21:D22)</f>
        <v>150989312</v>
      </c>
    </row>
    <row r="24" spans="1:4">
      <c r="A24" s="330"/>
      <c r="B24" s="330"/>
      <c r="C24" s="332"/>
      <c r="D24" s="333"/>
    </row>
    <row r="25" spans="1:4">
      <c r="A25" s="330">
        <v>50121</v>
      </c>
      <c r="B25" s="330">
        <v>340</v>
      </c>
      <c r="C25" s="330" t="s">
        <v>217</v>
      </c>
      <c r="D25" s="331">
        <v>298434045</v>
      </c>
    </row>
    <row r="26" spans="1:4">
      <c r="A26" s="330"/>
      <c r="B26" s="330"/>
      <c r="C26" s="332" t="s">
        <v>475</v>
      </c>
      <c r="D26" s="333">
        <f>SUM(D25:D25)</f>
        <v>298434045</v>
      </c>
    </row>
    <row r="27" spans="1:4">
      <c r="A27" s="330"/>
      <c r="B27" s="330"/>
      <c r="C27" s="332"/>
      <c r="D27" s="333"/>
    </row>
    <row r="28" spans="1:4">
      <c r="A28" s="330">
        <v>50369</v>
      </c>
      <c r="B28" s="330">
        <v>627</v>
      </c>
      <c r="C28" s="334" t="s">
        <v>281</v>
      </c>
      <c r="D28" s="331">
        <v>0</v>
      </c>
    </row>
    <row r="29" spans="1:4">
      <c r="A29" s="330">
        <v>50377</v>
      </c>
      <c r="B29" s="330">
        <v>627</v>
      </c>
      <c r="C29" s="330" t="s">
        <v>210</v>
      </c>
      <c r="D29" s="331">
        <v>26545853</v>
      </c>
    </row>
    <row r="30" spans="1:4">
      <c r="A30" s="330"/>
      <c r="B30" s="330"/>
      <c r="C30" s="332" t="s">
        <v>476</v>
      </c>
      <c r="D30" s="333">
        <f>SUM(D28:D29)</f>
        <v>26545853</v>
      </c>
    </row>
    <row r="31" spans="1:4">
      <c r="A31" s="330"/>
      <c r="B31" s="330"/>
      <c r="C31" s="332"/>
      <c r="D31" s="333"/>
    </row>
    <row r="32" spans="1:4">
      <c r="A32" s="330">
        <v>50598</v>
      </c>
      <c r="B32" s="330">
        <v>670</v>
      </c>
      <c r="C32" s="330" t="s">
        <v>203</v>
      </c>
      <c r="D32" s="331">
        <v>74685380</v>
      </c>
    </row>
    <row r="33" spans="1:4">
      <c r="A33" s="330">
        <v>50229</v>
      </c>
      <c r="B33" s="330">
        <v>670</v>
      </c>
      <c r="C33" s="330" t="s">
        <v>205</v>
      </c>
      <c r="D33" s="331">
        <v>241665520</v>
      </c>
    </row>
    <row r="34" spans="1:4">
      <c r="A34" s="330">
        <v>50083</v>
      </c>
      <c r="B34" s="330">
        <v>670</v>
      </c>
      <c r="C34" s="330" t="s">
        <v>206</v>
      </c>
      <c r="D34" s="331">
        <v>51542477.579999991</v>
      </c>
    </row>
    <row r="35" spans="1:4">
      <c r="A35" s="330">
        <v>51586</v>
      </c>
      <c r="B35" s="330">
        <v>670</v>
      </c>
      <c r="C35" s="330" t="s">
        <v>207</v>
      </c>
      <c r="D35" s="331">
        <v>323960851</v>
      </c>
    </row>
    <row r="36" spans="1:4">
      <c r="A36" s="330">
        <v>51020</v>
      </c>
      <c r="B36" s="330">
        <v>670</v>
      </c>
      <c r="C36" s="330" t="s">
        <v>211</v>
      </c>
      <c r="D36" s="331">
        <v>32031</v>
      </c>
    </row>
    <row r="37" spans="1:4">
      <c r="A37" s="330"/>
      <c r="B37" s="330"/>
      <c r="C37" s="332" t="s">
        <v>477</v>
      </c>
      <c r="D37" s="333">
        <f>SUM(D32:D36)</f>
        <v>691886259.57999992</v>
      </c>
    </row>
    <row r="38" spans="1:4">
      <c r="A38" s="330"/>
      <c r="B38" s="330"/>
      <c r="C38" s="332"/>
      <c r="D38" s="333"/>
    </row>
    <row r="39" spans="1:4">
      <c r="A39" s="330">
        <v>51632</v>
      </c>
      <c r="B39" s="330">
        <v>3483</v>
      </c>
      <c r="C39" s="330" t="s">
        <v>268</v>
      </c>
      <c r="D39" s="331">
        <v>306481</v>
      </c>
    </row>
    <row r="40" spans="1:4">
      <c r="A40" s="330"/>
      <c r="B40" s="330"/>
      <c r="C40" s="332" t="s">
        <v>483</v>
      </c>
      <c r="D40" s="333">
        <f>SUM(D39:D39)</f>
        <v>306481</v>
      </c>
    </row>
    <row r="41" spans="1:4">
      <c r="A41" s="330"/>
      <c r="B41" s="330"/>
      <c r="C41" s="332"/>
      <c r="D41" s="333"/>
    </row>
    <row r="42" spans="1:4">
      <c r="A42" s="330">
        <v>51578</v>
      </c>
      <c r="B42" s="330">
        <v>2538</v>
      </c>
      <c r="C42" s="334" t="s">
        <v>275</v>
      </c>
      <c r="D42" s="331">
        <v>22178</v>
      </c>
    </row>
    <row r="43" spans="1:4">
      <c r="A43" s="330"/>
      <c r="B43" s="330"/>
      <c r="C43" s="332" t="s">
        <v>484</v>
      </c>
      <c r="D43" s="333">
        <f>SUM(D42)</f>
        <v>22178</v>
      </c>
    </row>
    <row r="44" spans="1:4">
      <c r="A44" s="330"/>
      <c r="B44" s="330"/>
      <c r="C44" s="332"/>
      <c r="D44" s="333"/>
    </row>
    <row r="45" spans="1:4">
      <c r="A45" s="330">
        <v>12522</v>
      </c>
      <c r="B45" s="330">
        <v>4915</v>
      </c>
      <c r="C45" s="334" t="s">
        <v>280</v>
      </c>
      <c r="D45" s="331">
        <v>0</v>
      </c>
    </row>
    <row r="46" spans="1:4">
      <c r="A46" s="330"/>
      <c r="B46" s="330"/>
      <c r="C46" s="332" t="s">
        <v>487</v>
      </c>
      <c r="D46" s="333">
        <f>SUM(D45)</f>
        <v>0</v>
      </c>
    </row>
    <row r="47" spans="1:4">
      <c r="A47" s="330"/>
      <c r="B47" s="330"/>
      <c r="C47" s="332"/>
      <c r="D47" s="333"/>
    </row>
    <row r="48" spans="1:4">
      <c r="A48" s="330">
        <v>51152</v>
      </c>
      <c r="B48" s="330">
        <v>4699</v>
      </c>
      <c r="C48" s="330" t="s">
        <v>220</v>
      </c>
      <c r="D48" s="331">
        <v>83423406</v>
      </c>
    </row>
    <row r="49" spans="1:4">
      <c r="A49" s="330"/>
      <c r="B49" s="330"/>
      <c r="C49" s="332" t="s">
        <v>478</v>
      </c>
      <c r="D49" s="333">
        <f>SUM(D48:D48)</f>
        <v>83423406</v>
      </c>
    </row>
    <row r="50" spans="1:4">
      <c r="A50" s="330"/>
      <c r="B50" s="330"/>
      <c r="C50" s="332"/>
      <c r="D50" s="333"/>
    </row>
    <row r="51" spans="1:4">
      <c r="A51" s="330"/>
      <c r="B51" s="330"/>
      <c r="C51" s="332" t="s">
        <v>479</v>
      </c>
      <c r="D51" s="333">
        <f>+D15+D19+D23+D26+D30+D37+D40+D49+D46+D43</f>
        <v>2055916368.3699999</v>
      </c>
    </row>
  </sheetData>
  <mergeCells count="3">
    <mergeCell ref="A1:D1"/>
    <mergeCell ref="A2:D2"/>
    <mergeCell ref="A3:D3"/>
  </mergeCells>
  <printOptions horizontalCentered="1"/>
  <pageMargins left="0.4" right="0.21" top="0.64" bottom="0.54" header="0.5" footer="0.41"/>
  <pageSetup firstPageNumber="59" orientation="portrait" useFirstPageNumber="1" r:id="rId1"/>
  <headerFooter alignWithMargins="0">
    <oddFooter>&amp;R
&amp;C&amp;P</oddFooter>
  </headerFooter>
  <rowBreaks count="1" manualBreakCount="1">
    <brk id="46" max="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BC3B1-E8AD-4701-8DF8-4C34FC24B964}">
  <sheetPr codeName="Sheet30"/>
  <dimension ref="A1:I24"/>
  <sheetViews>
    <sheetView showGridLines="0" zoomScaleNormal="100" workbookViewId="0">
      <selection activeCell="A24" sqref="A24:I24"/>
    </sheetView>
  </sheetViews>
  <sheetFormatPr defaultColWidth="9.109375" defaultRowHeight="15"/>
  <cols>
    <col min="1" max="1" width="9.44140625" style="12" bestFit="1" customWidth="1"/>
    <col min="2" max="2" width="14" style="15" customWidth="1"/>
    <col min="3" max="3" width="10.6640625" style="12" customWidth="1"/>
    <col min="4" max="4" width="9.6640625" style="12" customWidth="1"/>
    <col min="5" max="5" width="10.6640625" style="12" customWidth="1"/>
    <col min="6" max="6" width="10.88671875" style="12" bestFit="1" customWidth="1"/>
    <col min="7" max="7" width="10.6640625" style="12" customWidth="1"/>
    <col min="8" max="8" width="9.6640625" style="12" customWidth="1"/>
    <col min="9" max="9" width="10.6640625" style="12" customWidth="1"/>
    <col min="10" max="16384" width="9.109375" style="12"/>
  </cols>
  <sheetData>
    <row r="1" spans="2:9" s="9" customFormat="1" ht="19.2">
      <c r="B1" s="10"/>
      <c r="C1" s="11"/>
    </row>
    <row r="2" spans="2:9">
      <c r="B2" s="13"/>
      <c r="C2" s="14"/>
    </row>
    <row r="3" spans="2:9">
      <c r="B3" s="13"/>
      <c r="C3" s="14"/>
    </row>
    <row r="4" spans="2:9">
      <c r="B4" s="13"/>
      <c r="C4" s="14"/>
      <c r="D4" s="14"/>
      <c r="E4" s="14"/>
      <c r="F4" s="14"/>
      <c r="G4" s="14"/>
      <c r="H4" s="14"/>
      <c r="I4" s="14"/>
    </row>
    <row r="5" spans="2:9">
      <c r="B5" s="13"/>
      <c r="C5" s="14"/>
    </row>
    <row r="6" spans="2:9">
      <c r="B6" s="13"/>
      <c r="C6" s="14"/>
    </row>
    <row r="7" spans="2:9">
      <c r="B7" s="13"/>
      <c r="C7" s="14"/>
    </row>
    <row r="8" spans="2:9">
      <c r="B8" s="13"/>
      <c r="C8" s="14"/>
    </row>
    <row r="9" spans="2:9">
      <c r="B9" s="13"/>
      <c r="C9" s="14"/>
    </row>
    <row r="10" spans="2:9">
      <c r="B10" s="13"/>
      <c r="C10" s="14"/>
    </row>
    <row r="11" spans="2:9">
      <c r="B11" s="13"/>
      <c r="C11" s="14"/>
    </row>
    <row r="12" spans="2:9">
      <c r="B12" s="13"/>
      <c r="C12" s="14"/>
    </row>
    <row r="13" spans="2:9">
      <c r="B13" s="13"/>
      <c r="C13" s="14"/>
    </row>
    <row r="14" spans="2:9">
      <c r="B14" s="13"/>
      <c r="C14" s="14"/>
    </row>
    <row r="15" spans="2:9">
      <c r="B15" s="13"/>
      <c r="C15" s="14"/>
    </row>
    <row r="16" spans="2:9">
      <c r="B16" s="13"/>
      <c r="C16" s="14"/>
    </row>
    <row r="17" spans="1:9">
      <c r="B17" s="13"/>
      <c r="C17" s="14"/>
    </row>
    <row r="18" spans="1:9">
      <c r="B18" s="13"/>
      <c r="C18" s="14"/>
    </row>
    <row r="19" spans="1:9">
      <c r="B19" s="13"/>
      <c r="C19" s="14"/>
    </row>
    <row r="20" spans="1:9">
      <c r="B20" s="13"/>
      <c r="C20" s="14"/>
    </row>
    <row r="21" spans="1:9">
      <c r="B21" s="13"/>
      <c r="C21" s="14"/>
    </row>
    <row r="22" spans="1:9">
      <c r="B22" s="13"/>
      <c r="C22" s="14"/>
    </row>
    <row r="23" spans="1:9">
      <c r="B23" s="13"/>
      <c r="C23" s="14"/>
    </row>
    <row r="24" spans="1:9">
      <c r="A24" s="436" t="s">
        <v>26</v>
      </c>
      <c r="B24" s="436"/>
      <c r="C24" s="436"/>
      <c r="D24" s="436"/>
      <c r="E24" s="436"/>
      <c r="F24" s="436"/>
      <c r="G24" s="436"/>
      <c r="H24" s="436"/>
      <c r="I24" s="436"/>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FF536-0F95-4366-A3D7-305DFEB69533}">
  <sheetPr>
    <pageSetUpPr fitToPage="1"/>
  </sheetPr>
  <dimension ref="A1:I434"/>
  <sheetViews>
    <sheetView showGridLines="0" zoomScaleNormal="100" workbookViewId="0">
      <selection activeCell="A3" sqref="A3:I3"/>
    </sheetView>
  </sheetViews>
  <sheetFormatPr defaultRowHeight="15" outlineLevelRow="1"/>
  <cols>
    <col min="1" max="1" width="3.88671875" style="2" customWidth="1"/>
    <col min="2" max="2" width="44.6640625" style="2" bestFit="1" customWidth="1"/>
    <col min="3" max="6" width="12.5546875" style="2" customWidth="1"/>
    <col min="7" max="7" width="10.6640625" style="2" customWidth="1"/>
    <col min="8" max="8" width="11.33203125" style="2" customWidth="1"/>
    <col min="9" max="9" width="12.6640625" style="2" customWidth="1"/>
    <col min="10" max="255" width="8.88671875" style="2"/>
    <col min="256" max="256" width="3.88671875" style="2" customWidth="1"/>
    <col min="257" max="257" width="43" style="2" customWidth="1"/>
    <col min="258" max="258" width="12.5546875" style="2" customWidth="1"/>
    <col min="259" max="259" width="12" style="2" customWidth="1"/>
    <col min="260" max="260" width="13.44140625" style="2" customWidth="1"/>
    <col min="261" max="261" width="10.44140625" style="2" customWidth="1"/>
    <col min="262" max="262" width="9.6640625" style="2" customWidth="1"/>
    <col min="263" max="263" width="11.109375" style="2" customWidth="1"/>
    <col min="264" max="264" width="12.6640625" style="2" customWidth="1"/>
    <col min="265" max="265" width="10.109375" style="2" bestFit="1" customWidth="1"/>
    <col min="266" max="511" width="8.88671875" style="2"/>
    <col min="512" max="512" width="3.88671875" style="2" customWidth="1"/>
    <col min="513" max="513" width="43" style="2" customWidth="1"/>
    <col min="514" max="514" width="12.5546875" style="2" customWidth="1"/>
    <col min="515" max="515" width="12" style="2" customWidth="1"/>
    <col min="516" max="516" width="13.44140625" style="2" customWidth="1"/>
    <col min="517" max="517" width="10.44140625" style="2" customWidth="1"/>
    <col min="518" max="518" width="9.6640625" style="2" customWidth="1"/>
    <col min="519" max="519" width="11.109375" style="2" customWidth="1"/>
    <col min="520" max="520" width="12.6640625" style="2" customWidth="1"/>
    <col min="521" max="521" width="10.109375" style="2" bestFit="1" customWidth="1"/>
    <col min="522" max="767" width="8.88671875" style="2"/>
    <col min="768" max="768" width="3.88671875" style="2" customWidth="1"/>
    <col min="769" max="769" width="43" style="2" customWidth="1"/>
    <col min="770" max="770" width="12.5546875" style="2" customWidth="1"/>
    <col min="771" max="771" width="12" style="2" customWidth="1"/>
    <col min="772" max="772" width="13.44140625" style="2" customWidth="1"/>
    <col min="773" max="773" width="10.44140625" style="2" customWidth="1"/>
    <col min="774" max="774" width="9.6640625" style="2" customWidth="1"/>
    <col min="775" max="775" width="11.109375" style="2" customWidth="1"/>
    <col min="776" max="776" width="12.6640625" style="2" customWidth="1"/>
    <col min="777" max="777" width="10.109375" style="2" bestFit="1" customWidth="1"/>
    <col min="778" max="1023" width="8.88671875" style="2"/>
    <col min="1024" max="1024" width="3.88671875" style="2" customWidth="1"/>
    <col min="1025" max="1025" width="43" style="2" customWidth="1"/>
    <col min="1026" max="1026" width="12.5546875" style="2" customWidth="1"/>
    <col min="1027" max="1027" width="12" style="2" customWidth="1"/>
    <col min="1028" max="1028" width="13.44140625" style="2" customWidth="1"/>
    <col min="1029" max="1029" width="10.44140625" style="2" customWidth="1"/>
    <col min="1030" max="1030" width="9.6640625" style="2" customWidth="1"/>
    <col min="1031" max="1031" width="11.109375" style="2" customWidth="1"/>
    <col min="1032" max="1032" width="12.6640625" style="2" customWidth="1"/>
    <col min="1033" max="1033" width="10.109375" style="2" bestFit="1" customWidth="1"/>
    <col min="1034" max="1279" width="8.88671875" style="2"/>
    <col min="1280" max="1280" width="3.88671875" style="2" customWidth="1"/>
    <col min="1281" max="1281" width="43" style="2" customWidth="1"/>
    <col min="1282" max="1282" width="12.5546875" style="2" customWidth="1"/>
    <col min="1283" max="1283" width="12" style="2" customWidth="1"/>
    <col min="1284" max="1284" width="13.44140625" style="2" customWidth="1"/>
    <col min="1285" max="1285" width="10.44140625" style="2" customWidth="1"/>
    <col min="1286" max="1286" width="9.6640625" style="2" customWidth="1"/>
    <col min="1287" max="1287" width="11.109375" style="2" customWidth="1"/>
    <col min="1288" max="1288" width="12.6640625" style="2" customWidth="1"/>
    <col min="1289" max="1289" width="10.109375" style="2" bestFit="1" customWidth="1"/>
    <col min="1290" max="1535" width="8.88671875" style="2"/>
    <col min="1536" max="1536" width="3.88671875" style="2" customWidth="1"/>
    <col min="1537" max="1537" width="43" style="2" customWidth="1"/>
    <col min="1538" max="1538" width="12.5546875" style="2" customWidth="1"/>
    <col min="1539" max="1539" width="12" style="2" customWidth="1"/>
    <col min="1540" max="1540" width="13.44140625" style="2" customWidth="1"/>
    <col min="1541" max="1541" width="10.44140625" style="2" customWidth="1"/>
    <col min="1542" max="1542" width="9.6640625" style="2" customWidth="1"/>
    <col min="1543" max="1543" width="11.109375" style="2" customWidth="1"/>
    <col min="1544" max="1544" width="12.6640625" style="2" customWidth="1"/>
    <col min="1545" max="1545" width="10.109375" style="2" bestFit="1" customWidth="1"/>
    <col min="1546" max="1791" width="8.88671875" style="2"/>
    <col min="1792" max="1792" width="3.88671875" style="2" customWidth="1"/>
    <col min="1793" max="1793" width="43" style="2" customWidth="1"/>
    <col min="1794" max="1794" width="12.5546875" style="2" customWidth="1"/>
    <col min="1795" max="1795" width="12" style="2" customWidth="1"/>
    <col min="1796" max="1796" width="13.44140625" style="2" customWidth="1"/>
    <col min="1797" max="1797" width="10.44140625" style="2" customWidth="1"/>
    <col min="1798" max="1798" width="9.6640625" style="2" customWidth="1"/>
    <col min="1799" max="1799" width="11.109375" style="2" customWidth="1"/>
    <col min="1800" max="1800" width="12.6640625" style="2" customWidth="1"/>
    <col min="1801" max="1801" width="10.109375" style="2" bestFit="1" customWidth="1"/>
    <col min="1802" max="2047" width="8.88671875" style="2"/>
    <col min="2048" max="2048" width="3.88671875" style="2" customWidth="1"/>
    <col min="2049" max="2049" width="43" style="2" customWidth="1"/>
    <col min="2050" max="2050" width="12.5546875" style="2" customWidth="1"/>
    <col min="2051" max="2051" width="12" style="2" customWidth="1"/>
    <col min="2052" max="2052" width="13.44140625" style="2" customWidth="1"/>
    <col min="2053" max="2053" width="10.44140625" style="2" customWidth="1"/>
    <col min="2054" max="2054" width="9.6640625" style="2" customWidth="1"/>
    <col min="2055" max="2055" width="11.109375" style="2" customWidth="1"/>
    <col min="2056" max="2056" width="12.6640625" style="2" customWidth="1"/>
    <col min="2057" max="2057" width="10.109375" style="2" bestFit="1" customWidth="1"/>
    <col min="2058" max="2303" width="8.88671875" style="2"/>
    <col min="2304" max="2304" width="3.88671875" style="2" customWidth="1"/>
    <col min="2305" max="2305" width="43" style="2" customWidth="1"/>
    <col min="2306" max="2306" width="12.5546875" style="2" customWidth="1"/>
    <col min="2307" max="2307" width="12" style="2" customWidth="1"/>
    <col min="2308" max="2308" width="13.44140625" style="2" customWidth="1"/>
    <col min="2309" max="2309" width="10.44140625" style="2" customWidth="1"/>
    <col min="2310" max="2310" width="9.6640625" style="2" customWidth="1"/>
    <col min="2311" max="2311" width="11.109375" style="2" customWidth="1"/>
    <col min="2312" max="2312" width="12.6640625" style="2" customWidth="1"/>
    <col min="2313" max="2313" width="10.109375" style="2" bestFit="1" customWidth="1"/>
    <col min="2314" max="2559" width="8.88671875" style="2"/>
    <col min="2560" max="2560" width="3.88671875" style="2" customWidth="1"/>
    <col min="2561" max="2561" width="43" style="2" customWidth="1"/>
    <col min="2562" max="2562" width="12.5546875" style="2" customWidth="1"/>
    <col min="2563" max="2563" width="12" style="2" customWidth="1"/>
    <col min="2564" max="2564" width="13.44140625" style="2" customWidth="1"/>
    <col min="2565" max="2565" width="10.44140625" style="2" customWidth="1"/>
    <col min="2566" max="2566" width="9.6640625" style="2" customWidth="1"/>
    <col min="2567" max="2567" width="11.109375" style="2" customWidth="1"/>
    <col min="2568" max="2568" width="12.6640625" style="2" customWidth="1"/>
    <col min="2569" max="2569" width="10.109375" style="2" bestFit="1" customWidth="1"/>
    <col min="2570" max="2815" width="8.88671875" style="2"/>
    <col min="2816" max="2816" width="3.88671875" style="2" customWidth="1"/>
    <col min="2817" max="2817" width="43" style="2" customWidth="1"/>
    <col min="2818" max="2818" width="12.5546875" style="2" customWidth="1"/>
    <col min="2819" max="2819" width="12" style="2" customWidth="1"/>
    <col min="2820" max="2820" width="13.44140625" style="2" customWidth="1"/>
    <col min="2821" max="2821" width="10.44140625" style="2" customWidth="1"/>
    <col min="2822" max="2822" width="9.6640625" style="2" customWidth="1"/>
    <col min="2823" max="2823" width="11.109375" style="2" customWidth="1"/>
    <col min="2824" max="2824" width="12.6640625" style="2" customWidth="1"/>
    <col min="2825" max="2825" width="10.109375" style="2" bestFit="1" customWidth="1"/>
    <col min="2826" max="3071" width="8.88671875" style="2"/>
    <col min="3072" max="3072" width="3.88671875" style="2" customWidth="1"/>
    <col min="3073" max="3073" width="43" style="2" customWidth="1"/>
    <col min="3074" max="3074" width="12.5546875" style="2" customWidth="1"/>
    <col min="3075" max="3075" width="12" style="2" customWidth="1"/>
    <col min="3076" max="3076" width="13.44140625" style="2" customWidth="1"/>
    <col min="3077" max="3077" width="10.44140625" style="2" customWidth="1"/>
    <col min="3078" max="3078" width="9.6640625" style="2" customWidth="1"/>
    <col min="3079" max="3079" width="11.109375" style="2" customWidth="1"/>
    <col min="3080" max="3080" width="12.6640625" style="2" customWidth="1"/>
    <col min="3081" max="3081" width="10.109375" style="2" bestFit="1" customWidth="1"/>
    <col min="3082" max="3327" width="8.88671875" style="2"/>
    <col min="3328" max="3328" width="3.88671875" style="2" customWidth="1"/>
    <col min="3329" max="3329" width="43" style="2" customWidth="1"/>
    <col min="3330" max="3330" width="12.5546875" style="2" customWidth="1"/>
    <col min="3331" max="3331" width="12" style="2" customWidth="1"/>
    <col min="3332" max="3332" width="13.44140625" style="2" customWidth="1"/>
    <col min="3333" max="3333" width="10.44140625" style="2" customWidth="1"/>
    <col min="3334" max="3334" width="9.6640625" style="2" customWidth="1"/>
    <col min="3335" max="3335" width="11.109375" style="2" customWidth="1"/>
    <col min="3336" max="3336" width="12.6640625" style="2" customWidth="1"/>
    <col min="3337" max="3337" width="10.109375" style="2" bestFit="1" customWidth="1"/>
    <col min="3338" max="3583" width="8.88671875" style="2"/>
    <col min="3584" max="3584" width="3.88671875" style="2" customWidth="1"/>
    <col min="3585" max="3585" width="43" style="2" customWidth="1"/>
    <col min="3586" max="3586" width="12.5546875" style="2" customWidth="1"/>
    <col min="3587" max="3587" width="12" style="2" customWidth="1"/>
    <col min="3588" max="3588" width="13.44140625" style="2" customWidth="1"/>
    <col min="3589" max="3589" width="10.44140625" style="2" customWidth="1"/>
    <col min="3590" max="3590" width="9.6640625" style="2" customWidth="1"/>
    <col min="3591" max="3591" width="11.109375" style="2" customWidth="1"/>
    <col min="3592" max="3592" width="12.6640625" style="2" customWidth="1"/>
    <col min="3593" max="3593" width="10.109375" style="2" bestFit="1" customWidth="1"/>
    <col min="3594" max="3839" width="8.88671875" style="2"/>
    <col min="3840" max="3840" width="3.88671875" style="2" customWidth="1"/>
    <col min="3841" max="3841" width="43" style="2" customWidth="1"/>
    <col min="3842" max="3842" width="12.5546875" style="2" customWidth="1"/>
    <col min="3843" max="3843" width="12" style="2" customWidth="1"/>
    <col min="3844" max="3844" width="13.44140625" style="2" customWidth="1"/>
    <col min="3845" max="3845" width="10.44140625" style="2" customWidth="1"/>
    <col min="3846" max="3846" width="9.6640625" style="2" customWidth="1"/>
    <col min="3847" max="3847" width="11.109375" style="2" customWidth="1"/>
    <col min="3848" max="3848" width="12.6640625" style="2" customWidth="1"/>
    <col min="3849" max="3849" width="10.109375" style="2" bestFit="1" customWidth="1"/>
    <col min="3850" max="4095" width="8.88671875" style="2"/>
    <col min="4096" max="4096" width="3.88671875" style="2" customWidth="1"/>
    <col min="4097" max="4097" width="43" style="2" customWidth="1"/>
    <col min="4098" max="4098" width="12.5546875" style="2" customWidth="1"/>
    <col min="4099" max="4099" width="12" style="2" customWidth="1"/>
    <col min="4100" max="4100" width="13.44140625" style="2" customWidth="1"/>
    <col min="4101" max="4101" width="10.44140625" style="2" customWidth="1"/>
    <col min="4102" max="4102" width="9.6640625" style="2" customWidth="1"/>
    <col min="4103" max="4103" width="11.109375" style="2" customWidth="1"/>
    <col min="4104" max="4104" width="12.6640625" style="2" customWidth="1"/>
    <col min="4105" max="4105" width="10.109375" style="2" bestFit="1" customWidth="1"/>
    <col min="4106" max="4351" width="8.88671875" style="2"/>
    <col min="4352" max="4352" width="3.88671875" style="2" customWidth="1"/>
    <col min="4353" max="4353" width="43" style="2" customWidth="1"/>
    <col min="4354" max="4354" width="12.5546875" style="2" customWidth="1"/>
    <col min="4355" max="4355" width="12" style="2" customWidth="1"/>
    <col min="4356" max="4356" width="13.44140625" style="2" customWidth="1"/>
    <col min="4357" max="4357" width="10.44140625" style="2" customWidth="1"/>
    <col min="4358" max="4358" width="9.6640625" style="2" customWidth="1"/>
    <col min="4359" max="4359" width="11.109375" style="2" customWidth="1"/>
    <col min="4360" max="4360" width="12.6640625" style="2" customWidth="1"/>
    <col min="4361" max="4361" width="10.109375" style="2" bestFit="1" customWidth="1"/>
    <col min="4362" max="4607" width="8.88671875" style="2"/>
    <col min="4608" max="4608" width="3.88671875" style="2" customWidth="1"/>
    <col min="4609" max="4609" width="43" style="2" customWidth="1"/>
    <col min="4610" max="4610" width="12.5546875" style="2" customWidth="1"/>
    <col min="4611" max="4611" width="12" style="2" customWidth="1"/>
    <col min="4612" max="4612" width="13.44140625" style="2" customWidth="1"/>
    <col min="4613" max="4613" width="10.44140625" style="2" customWidth="1"/>
    <col min="4614" max="4614" width="9.6640625" style="2" customWidth="1"/>
    <col min="4615" max="4615" width="11.109375" style="2" customWidth="1"/>
    <col min="4616" max="4616" width="12.6640625" style="2" customWidth="1"/>
    <col min="4617" max="4617" width="10.109375" style="2" bestFit="1" customWidth="1"/>
    <col min="4618" max="4863" width="8.88671875" style="2"/>
    <col min="4864" max="4864" width="3.88671875" style="2" customWidth="1"/>
    <col min="4865" max="4865" width="43" style="2" customWidth="1"/>
    <col min="4866" max="4866" width="12.5546875" style="2" customWidth="1"/>
    <col min="4867" max="4867" width="12" style="2" customWidth="1"/>
    <col min="4868" max="4868" width="13.44140625" style="2" customWidth="1"/>
    <col min="4869" max="4869" width="10.44140625" style="2" customWidth="1"/>
    <col min="4870" max="4870" width="9.6640625" style="2" customWidth="1"/>
    <col min="4871" max="4871" width="11.109375" style="2" customWidth="1"/>
    <col min="4872" max="4872" width="12.6640625" style="2" customWidth="1"/>
    <col min="4873" max="4873" width="10.109375" style="2" bestFit="1" customWidth="1"/>
    <col min="4874" max="5119" width="8.88671875" style="2"/>
    <col min="5120" max="5120" width="3.88671875" style="2" customWidth="1"/>
    <col min="5121" max="5121" width="43" style="2" customWidth="1"/>
    <col min="5122" max="5122" width="12.5546875" style="2" customWidth="1"/>
    <col min="5123" max="5123" width="12" style="2" customWidth="1"/>
    <col min="5124" max="5124" width="13.44140625" style="2" customWidth="1"/>
    <col min="5125" max="5125" width="10.44140625" style="2" customWidth="1"/>
    <col min="5126" max="5126" width="9.6640625" style="2" customWidth="1"/>
    <col min="5127" max="5127" width="11.109375" style="2" customWidth="1"/>
    <col min="5128" max="5128" width="12.6640625" style="2" customWidth="1"/>
    <col min="5129" max="5129" width="10.109375" style="2" bestFit="1" customWidth="1"/>
    <col min="5130" max="5375" width="8.88671875" style="2"/>
    <col min="5376" max="5376" width="3.88671875" style="2" customWidth="1"/>
    <col min="5377" max="5377" width="43" style="2" customWidth="1"/>
    <col min="5378" max="5378" width="12.5546875" style="2" customWidth="1"/>
    <col min="5379" max="5379" width="12" style="2" customWidth="1"/>
    <col min="5380" max="5380" width="13.44140625" style="2" customWidth="1"/>
    <col min="5381" max="5381" width="10.44140625" style="2" customWidth="1"/>
    <col min="5382" max="5382" width="9.6640625" style="2" customWidth="1"/>
    <col min="5383" max="5383" width="11.109375" style="2" customWidth="1"/>
    <col min="5384" max="5384" width="12.6640625" style="2" customWidth="1"/>
    <col min="5385" max="5385" width="10.109375" style="2" bestFit="1" customWidth="1"/>
    <col min="5386" max="5631" width="8.88671875" style="2"/>
    <col min="5632" max="5632" width="3.88671875" style="2" customWidth="1"/>
    <col min="5633" max="5633" width="43" style="2" customWidth="1"/>
    <col min="5634" max="5634" width="12.5546875" style="2" customWidth="1"/>
    <col min="5635" max="5635" width="12" style="2" customWidth="1"/>
    <col min="5636" max="5636" width="13.44140625" style="2" customWidth="1"/>
    <col min="5637" max="5637" width="10.44140625" style="2" customWidth="1"/>
    <col min="5638" max="5638" width="9.6640625" style="2" customWidth="1"/>
    <col min="5639" max="5639" width="11.109375" style="2" customWidth="1"/>
    <col min="5640" max="5640" width="12.6640625" style="2" customWidth="1"/>
    <col min="5641" max="5641" width="10.109375" style="2" bestFit="1" customWidth="1"/>
    <col min="5642" max="5887" width="8.88671875" style="2"/>
    <col min="5888" max="5888" width="3.88671875" style="2" customWidth="1"/>
    <col min="5889" max="5889" width="43" style="2" customWidth="1"/>
    <col min="5890" max="5890" width="12.5546875" style="2" customWidth="1"/>
    <col min="5891" max="5891" width="12" style="2" customWidth="1"/>
    <col min="5892" max="5892" width="13.44140625" style="2" customWidth="1"/>
    <col min="5893" max="5893" width="10.44140625" style="2" customWidth="1"/>
    <col min="5894" max="5894" width="9.6640625" style="2" customWidth="1"/>
    <col min="5895" max="5895" width="11.109375" style="2" customWidth="1"/>
    <col min="5896" max="5896" width="12.6640625" style="2" customWidth="1"/>
    <col min="5897" max="5897" width="10.109375" style="2" bestFit="1" customWidth="1"/>
    <col min="5898" max="6143" width="8.88671875" style="2"/>
    <col min="6144" max="6144" width="3.88671875" style="2" customWidth="1"/>
    <col min="6145" max="6145" width="43" style="2" customWidth="1"/>
    <col min="6146" max="6146" width="12.5546875" style="2" customWidth="1"/>
    <col min="6147" max="6147" width="12" style="2" customWidth="1"/>
    <col min="6148" max="6148" width="13.44140625" style="2" customWidth="1"/>
    <col min="6149" max="6149" width="10.44140625" style="2" customWidth="1"/>
    <col min="6150" max="6150" width="9.6640625" style="2" customWidth="1"/>
    <col min="6151" max="6151" width="11.109375" style="2" customWidth="1"/>
    <col min="6152" max="6152" width="12.6640625" style="2" customWidth="1"/>
    <col min="6153" max="6153" width="10.109375" style="2" bestFit="1" customWidth="1"/>
    <col min="6154" max="6399" width="8.88671875" style="2"/>
    <col min="6400" max="6400" width="3.88671875" style="2" customWidth="1"/>
    <col min="6401" max="6401" width="43" style="2" customWidth="1"/>
    <col min="6402" max="6402" width="12.5546875" style="2" customWidth="1"/>
    <col min="6403" max="6403" width="12" style="2" customWidth="1"/>
    <col min="6404" max="6404" width="13.44140625" style="2" customWidth="1"/>
    <col min="6405" max="6405" width="10.44140625" style="2" customWidth="1"/>
    <col min="6406" max="6406" width="9.6640625" style="2" customWidth="1"/>
    <col min="6407" max="6407" width="11.109375" style="2" customWidth="1"/>
    <col min="6408" max="6408" width="12.6640625" style="2" customWidth="1"/>
    <col min="6409" max="6409" width="10.109375" style="2" bestFit="1" customWidth="1"/>
    <col min="6410" max="6655" width="8.88671875" style="2"/>
    <col min="6656" max="6656" width="3.88671875" style="2" customWidth="1"/>
    <col min="6657" max="6657" width="43" style="2" customWidth="1"/>
    <col min="6658" max="6658" width="12.5546875" style="2" customWidth="1"/>
    <col min="6659" max="6659" width="12" style="2" customWidth="1"/>
    <col min="6660" max="6660" width="13.44140625" style="2" customWidth="1"/>
    <col min="6661" max="6661" width="10.44140625" style="2" customWidth="1"/>
    <col min="6662" max="6662" width="9.6640625" style="2" customWidth="1"/>
    <col min="6663" max="6663" width="11.109375" style="2" customWidth="1"/>
    <col min="6664" max="6664" width="12.6640625" style="2" customWidth="1"/>
    <col min="6665" max="6665" width="10.109375" style="2" bestFit="1" customWidth="1"/>
    <col min="6666" max="6911" width="8.88671875" style="2"/>
    <col min="6912" max="6912" width="3.88671875" style="2" customWidth="1"/>
    <col min="6913" max="6913" width="43" style="2" customWidth="1"/>
    <col min="6914" max="6914" width="12.5546875" style="2" customWidth="1"/>
    <col min="6915" max="6915" width="12" style="2" customWidth="1"/>
    <col min="6916" max="6916" width="13.44140625" style="2" customWidth="1"/>
    <col min="6917" max="6917" width="10.44140625" style="2" customWidth="1"/>
    <col min="6918" max="6918" width="9.6640625" style="2" customWidth="1"/>
    <col min="6919" max="6919" width="11.109375" style="2" customWidth="1"/>
    <col min="6920" max="6920" width="12.6640625" style="2" customWidth="1"/>
    <col min="6921" max="6921" width="10.109375" style="2" bestFit="1" customWidth="1"/>
    <col min="6922" max="7167" width="8.88671875" style="2"/>
    <col min="7168" max="7168" width="3.88671875" style="2" customWidth="1"/>
    <col min="7169" max="7169" width="43" style="2" customWidth="1"/>
    <col min="7170" max="7170" width="12.5546875" style="2" customWidth="1"/>
    <col min="7171" max="7171" width="12" style="2" customWidth="1"/>
    <col min="7172" max="7172" width="13.44140625" style="2" customWidth="1"/>
    <col min="7173" max="7173" width="10.44140625" style="2" customWidth="1"/>
    <col min="7174" max="7174" width="9.6640625" style="2" customWidth="1"/>
    <col min="7175" max="7175" width="11.109375" style="2" customWidth="1"/>
    <col min="7176" max="7176" width="12.6640625" style="2" customWidth="1"/>
    <col min="7177" max="7177" width="10.109375" style="2" bestFit="1" customWidth="1"/>
    <col min="7178" max="7423" width="8.88671875" style="2"/>
    <col min="7424" max="7424" width="3.88671875" style="2" customWidth="1"/>
    <col min="7425" max="7425" width="43" style="2" customWidth="1"/>
    <col min="7426" max="7426" width="12.5546875" style="2" customWidth="1"/>
    <col min="7427" max="7427" width="12" style="2" customWidth="1"/>
    <col min="7428" max="7428" width="13.44140625" style="2" customWidth="1"/>
    <col min="7429" max="7429" width="10.44140625" style="2" customWidth="1"/>
    <col min="7430" max="7430" width="9.6640625" style="2" customWidth="1"/>
    <col min="7431" max="7431" width="11.109375" style="2" customWidth="1"/>
    <col min="7432" max="7432" width="12.6640625" style="2" customWidth="1"/>
    <col min="7433" max="7433" width="10.109375" style="2" bestFit="1" customWidth="1"/>
    <col min="7434" max="7679" width="8.88671875" style="2"/>
    <col min="7680" max="7680" width="3.88671875" style="2" customWidth="1"/>
    <col min="7681" max="7681" width="43" style="2" customWidth="1"/>
    <col min="7682" max="7682" width="12.5546875" style="2" customWidth="1"/>
    <col min="7683" max="7683" width="12" style="2" customWidth="1"/>
    <col min="7684" max="7684" width="13.44140625" style="2" customWidth="1"/>
    <col min="7685" max="7685" width="10.44140625" style="2" customWidth="1"/>
    <col min="7686" max="7686" width="9.6640625" style="2" customWidth="1"/>
    <col min="7687" max="7687" width="11.109375" style="2" customWidth="1"/>
    <col min="7688" max="7688" width="12.6640625" style="2" customWidth="1"/>
    <col min="7689" max="7689" width="10.109375" style="2" bestFit="1" customWidth="1"/>
    <col min="7690" max="7935" width="8.88671875" style="2"/>
    <col min="7936" max="7936" width="3.88671875" style="2" customWidth="1"/>
    <col min="7937" max="7937" width="43" style="2" customWidth="1"/>
    <col min="7938" max="7938" width="12.5546875" style="2" customWidth="1"/>
    <col min="7939" max="7939" width="12" style="2" customWidth="1"/>
    <col min="7940" max="7940" width="13.44140625" style="2" customWidth="1"/>
    <col min="7941" max="7941" width="10.44140625" style="2" customWidth="1"/>
    <col min="7942" max="7942" width="9.6640625" style="2" customWidth="1"/>
    <col min="7943" max="7943" width="11.109375" style="2" customWidth="1"/>
    <col min="7944" max="7944" width="12.6640625" style="2" customWidth="1"/>
    <col min="7945" max="7945" width="10.109375" style="2" bestFit="1" customWidth="1"/>
    <col min="7946" max="8191" width="8.88671875" style="2"/>
    <col min="8192" max="8192" width="3.88671875" style="2" customWidth="1"/>
    <col min="8193" max="8193" width="43" style="2" customWidth="1"/>
    <col min="8194" max="8194" width="12.5546875" style="2" customWidth="1"/>
    <col min="8195" max="8195" width="12" style="2" customWidth="1"/>
    <col min="8196" max="8196" width="13.44140625" style="2" customWidth="1"/>
    <col min="8197" max="8197" width="10.44140625" style="2" customWidth="1"/>
    <col min="8198" max="8198" width="9.6640625" style="2" customWidth="1"/>
    <col min="8199" max="8199" width="11.109375" style="2" customWidth="1"/>
    <col min="8200" max="8200" width="12.6640625" style="2" customWidth="1"/>
    <col min="8201" max="8201" width="10.109375" style="2" bestFit="1" customWidth="1"/>
    <col min="8202" max="8447" width="8.88671875" style="2"/>
    <col min="8448" max="8448" width="3.88671875" style="2" customWidth="1"/>
    <col min="8449" max="8449" width="43" style="2" customWidth="1"/>
    <col min="8450" max="8450" width="12.5546875" style="2" customWidth="1"/>
    <col min="8451" max="8451" width="12" style="2" customWidth="1"/>
    <col min="8452" max="8452" width="13.44140625" style="2" customWidth="1"/>
    <col min="8453" max="8453" width="10.44140625" style="2" customWidth="1"/>
    <col min="8454" max="8454" width="9.6640625" style="2" customWidth="1"/>
    <col min="8455" max="8455" width="11.109375" style="2" customWidth="1"/>
    <col min="8456" max="8456" width="12.6640625" style="2" customWidth="1"/>
    <col min="8457" max="8457" width="10.109375" style="2" bestFit="1" customWidth="1"/>
    <col min="8458" max="8703" width="8.88671875" style="2"/>
    <col min="8704" max="8704" width="3.88671875" style="2" customWidth="1"/>
    <col min="8705" max="8705" width="43" style="2" customWidth="1"/>
    <col min="8706" max="8706" width="12.5546875" style="2" customWidth="1"/>
    <col min="8707" max="8707" width="12" style="2" customWidth="1"/>
    <col min="8708" max="8708" width="13.44140625" style="2" customWidth="1"/>
    <col min="8709" max="8709" width="10.44140625" style="2" customWidth="1"/>
    <col min="8710" max="8710" width="9.6640625" style="2" customWidth="1"/>
    <col min="8711" max="8711" width="11.109375" style="2" customWidth="1"/>
    <col min="8712" max="8712" width="12.6640625" style="2" customWidth="1"/>
    <col min="8713" max="8713" width="10.109375" style="2" bestFit="1" customWidth="1"/>
    <col min="8714" max="8959" width="8.88671875" style="2"/>
    <col min="8960" max="8960" width="3.88671875" style="2" customWidth="1"/>
    <col min="8961" max="8961" width="43" style="2" customWidth="1"/>
    <col min="8962" max="8962" width="12.5546875" style="2" customWidth="1"/>
    <col min="8963" max="8963" width="12" style="2" customWidth="1"/>
    <col min="8964" max="8964" width="13.44140625" style="2" customWidth="1"/>
    <col min="8965" max="8965" width="10.44140625" style="2" customWidth="1"/>
    <col min="8966" max="8966" width="9.6640625" style="2" customWidth="1"/>
    <col min="8967" max="8967" width="11.109375" style="2" customWidth="1"/>
    <col min="8968" max="8968" width="12.6640625" style="2" customWidth="1"/>
    <col min="8969" max="8969" width="10.109375" style="2" bestFit="1" customWidth="1"/>
    <col min="8970" max="9215" width="8.88671875" style="2"/>
    <col min="9216" max="9216" width="3.88671875" style="2" customWidth="1"/>
    <col min="9217" max="9217" width="43" style="2" customWidth="1"/>
    <col min="9218" max="9218" width="12.5546875" style="2" customWidth="1"/>
    <col min="9219" max="9219" width="12" style="2" customWidth="1"/>
    <col min="9220" max="9220" width="13.44140625" style="2" customWidth="1"/>
    <col min="9221" max="9221" width="10.44140625" style="2" customWidth="1"/>
    <col min="9222" max="9222" width="9.6640625" style="2" customWidth="1"/>
    <col min="9223" max="9223" width="11.109375" style="2" customWidth="1"/>
    <col min="9224" max="9224" width="12.6640625" style="2" customWidth="1"/>
    <col min="9225" max="9225" width="10.109375" style="2" bestFit="1" customWidth="1"/>
    <col min="9226" max="9471" width="8.88671875" style="2"/>
    <col min="9472" max="9472" width="3.88671875" style="2" customWidth="1"/>
    <col min="9473" max="9473" width="43" style="2" customWidth="1"/>
    <col min="9474" max="9474" width="12.5546875" style="2" customWidth="1"/>
    <col min="9475" max="9475" width="12" style="2" customWidth="1"/>
    <col min="9476" max="9476" width="13.44140625" style="2" customWidth="1"/>
    <col min="9477" max="9477" width="10.44140625" style="2" customWidth="1"/>
    <col min="9478" max="9478" width="9.6640625" style="2" customWidth="1"/>
    <col min="9479" max="9479" width="11.109375" style="2" customWidth="1"/>
    <col min="9480" max="9480" width="12.6640625" style="2" customWidth="1"/>
    <col min="9481" max="9481" width="10.109375" style="2" bestFit="1" customWidth="1"/>
    <col min="9482" max="9727" width="8.88671875" style="2"/>
    <col min="9728" max="9728" width="3.88671875" style="2" customWidth="1"/>
    <col min="9729" max="9729" width="43" style="2" customWidth="1"/>
    <col min="9730" max="9730" width="12.5546875" style="2" customWidth="1"/>
    <col min="9731" max="9731" width="12" style="2" customWidth="1"/>
    <col min="9732" max="9732" width="13.44140625" style="2" customWidth="1"/>
    <col min="9733" max="9733" width="10.44140625" style="2" customWidth="1"/>
    <col min="9734" max="9734" width="9.6640625" style="2" customWidth="1"/>
    <col min="9735" max="9735" width="11.109375" style="2" customWidth="1"/>
    <col min="9736" max="9736" width="12.6640625" style="2" customWidth="1"/>
    <col min="9737" max="9737" width="10.109375" style="2" bestFit="1" customWidth="1"/>
    <col min="9738" max="9983" width="8.88671875" style="2"/>
    <col min="9984" max="9984" width="3.88671875" style="2" customWidth="1"/>
    <col min="9985" max="9985" width="43" style="2" customWidth="1"/>
    <col min="9986" max="9986" width="12.5546875" style="2" customWidth="1"/>
    <col min="9987" max="9987" width="12" style="2" customWidth="1"/>
    <col min="9988" max="9988" width="13.44140625" style="2" customWidth="1"/>
    <col min="9989" max="9989" width="10.44140625" style="2" customWidth="1"/>
    <col min="9990" max="9990" width="9.6640625" style="2" customWidth="1"/>
    <col min="9991" max="9991" width="11.109375" style="2" customWidth="1"/>
    <col min="9992" max="9992" width="12.6640625" style="2" customWidth="1"/>
    <col min="9993" max="9993" width="10.109375" style="2" bestFit="1" customWidth="1"/>
    <col min="9994" max="10239" width="8.88671875" style="2"/>
    <col min="10240" max="10240" width="3.88671875" style="2" customWidth="1"/>
    <col min="10241" max="10241" width="43" style="2" customWidth="1"/>
    <col min="10242" max="10242" width="12.5546875" style="2" customWidth="1"/>
    <col min="10243" max="10243" width="12" style="2" customWidth="1"/>
    <col min="10244" max="10244" width="13.44140625" style="2" customWidth="1"/>
    <col min="10245" max="10245" width="10.44140625" style="2" customWidth="1"/>
    <col min="10246" max="10246" width="9.6640625" style="2" customWidth="1"/>
    <col min="10247" max="10247" width="11.109375" style="2" customWidth="1"/>
    <col min="10248" max="10248" width="12.6640625" style="2" customWidth="1"/>
    <col min="10249" max="10249" width="10.109375" style="2" bestFit="1" customWidth="1"/>
    <col min="10250" max="10495" width="8.88671875" style="2"/>
    <col min="10496" max="10496" width="3.88671875" style="2" customWidth="1"/>
    <col min="10497" max="10497" width="43" style="2" customWidth="1"/>
    <col min="10498" max="10498" width="12.5546875" style="2" customWidth="1"/>
    <col min="10499" max="10499" width="12" style="2" customWidth="1"/>
    <col min="10500" max="10500" width="13.44140625" style="2" customWidth="1"/>
    <col min="10501" max="10501" width="10.44140625" style="2" customWidth="1"/>
    <col min="10502" max="10502" width="9.6640625" style="2" customWidth="1"/>
    <col min="10503" max="10503" width="11.109375" style="2" customWidth="1"/>
    <col min="10504" max="10504" width="12.6640625" style="2" customWidth="1"/>
    <col min="10505" max="10505" width="10.109375" style="2" bestFit="1" customWidth="1"/>
    <col min="10506" max="10751" width="8.88671875" style="2"/>
    <col min="10752" max="10752" width="3.88671875" style="2" customWidth="1"/>
    <col min="10753" max="10753" width="43" style="2" customWidth="1"/>
    <col min="10754" max="10754" width="12.5546875" style="2" customWidth="1"/>
    <col min="10755" max="10755" width="12" style="2" customWidth="1"/>
    <col min="10756" max="10756" width="13.44140625" style="2" customWidth="1"/>
    <col min="10757" max="10757" width="10.44140625" style="2" customWidth="1"/>
    <col min="10758" max="10758" width="9.6640625" style="2" customWidth="1"/>
    <col min="10759" max="10759" width="11.109375" style="2" customWidth="1"/>
    <col min="10760" max="10760" width="12.6640625" style="2" customWidth="1"/>
    <col min="10761" max="10761" width="10.109375" style="2" bestFit="1" customWidth="1"/>
    <col min="10762" max="11007" width="8.88671875" style="2"/>
    <col min="11008" max="11008" width="3.88671875" style="2" customWidth="1"/>
    <col min="11009" max="11009" width="43" style="2" customWidth="1"/>
    <col min="11010" max="11010" width="12.5546875" style="2" customWidth="1"/>
    <col min="11011" max="11011" width="12" style="2" customWidth="1"/>
    <col min="11012" max="11012" width="13.44140625" style="2" customWidth="1"/>
    <col min="11013" max="11013" width="10.44140625" style="2" customWidth="1"/>
    <col min="11014" max="11014" width="9.6640625" style="2" customWidth="1"/>
    <col min="11015" max="11015" width="11.109375" style="2" customWidth="1"/>
    <col min="11016" max="11016" width="12.6640625" style="2" customWidth="1"/>
    <col min="11017" max="11017" width="10.109375" style="2" bestFit="1" customWidth="1"/>
    <col min="11018" max="11263" width="8.88671875" style="2"/>
    <col min="11264" max="11264" width="3.88671875" style="2" customWidth="1"/>
    <col min="11265" max="11265" width="43" style="2" customWidth="1"/>
    <col min="11266" max="11266" width="12.5546875" style="2" customWidth="1"/>
    <col min="11267" max="11267" width="12" style="2" customWidth="1"/>
    <col min="11268" max="11268" width="13.44140625" style="2" customWidth="1"/>
    <col min="11269" max="11269" width="10.44140625" style="2" customWidth="1"/>
    <col min="11270" max="11270" width="9.6640625" style="2" customWidth="1"/>
    <col min="11271" max="11271" width="11.109375" style="2" customWidth="1"/>
    <col min="11272" max="11272" width="12.6640625" style="2" customWidth="1"/>
    <col min="11273" max="11273" width="10.109375" style="2" bestFit="1" customWidth="1"/>
    <col min="11274" max="11519" width="8.88671875" style="2"/>
    <col min="11520" max="11520" width="3.88671875" style="2" customWidth="1"/>
    <col min="11521" max="11521" width="43" style="2" customWidth="1"/>
    <col min="11522" max="11522" width="12.5546875" style="2" customWidth="1"/>
    <col min="11523" max="11523" width="12" style="2" customWidth="1"/>
    <col min="11524" max="11524" width="13.44140625" style="2" customWidth="1"/>
    <col min="11525" max="11525" width="10.44140625" style="2" customWidth="1"/>
    <col min="11526" max="11526" width="9.6640625" style="2" customWidth="1"/>
    <col min="11527" max="11527" width="11.109375" style="2" customWidth="1"/>
    <col min="11528" max="11528" width="12.6640625" style="2" customWidth="1"/>
    <col min="11529" max="11529" width="10.109375" style="2" bestFit="1" customWidth="1"/>
    <col min="11530" max="11775" width="8.88671875" style="2"/>
    <col min="11776" max="11776" width="3.88671875" style="2" customWidth="1"/>
    <col min="11777" max="11777" width="43" style="2" customWidth="1"/>
    <col min="11778" max="11778" width="12.5546875" style="2" customWidth="1"/>
    <col min="11779" max="11779" width="12" style="2" customWidth="1"/>
    <col min="11780" max="11780" width="13.44140625" style="2" customWidth="1"/>
    <col min="11781" max="11781" width="10.44140625" style="2" customWidth="1"/>
    <col min="11782" max="11782" width="9.6640625" style="2" customWidth="1"/>
    <col min="11783" max="11783" width="11.109375" style="2" customWidth="1"/>
    <col min="11784" max="11784" width="12.6640625" style="2" customWidth="1"/>
    <col min="11785" max="11785" width="10.109375" style="2" bestFit="1" customWidth="1"/>
    <col min="11786" max="12031" width="8.88671875" style="2"/>
    <col min="12032" max="12032" width="3.88671875" style="2" customWidth="1"/>
    <col min="12033" max="12033" width="43" style="2" customWidth="1"/>
    <col min="12034" max="12034" width="12.5546875" style="2" customWidth="1"/>
    <col min="12035" max="12035" width="12" style="2" customWidth="1"/>
    <col min="12036" max="12036" width="13.44140625" style="2" customWidth="1"/>
    <col min="12037" max="12037" width="10.44140625" style="2" customWidth="1"/>
    <col min="12038" max="12038" width="9.6640625" style="2" customWidth="1"/>
    <col min="12039" max="12039" width="11.109375" style="2" customWidth="1"/>
    <col min="12040" max="12040" width="12.6640625" style="2" customWidth="1"/>
    <col min="12041" max="12041" width="10.109375" style="2" bestFit="1" customWidth="1"/>
    <col min="12042" max="12287" width="8.88671875" style="2"/>
    <col min="12288" max="12288" width="3.88671875" style="2" customWidth="1"/>
    <col min="12289" max="12289" width="43" style="2" customWidth="1"/>
    <col min="12290" max="12290" width="12.5546875" style="2" customWidth="1"/>
    <col min="12291" max="12291" width="12" style="2" customWidth="1"/>
    <col min="12292" max="12292" width="13.44140625" style="2" customWidth="1"/>
    <col min="12293" max="12293" width="10.44140625" style="2" customWidth="1"/>
    <col min="12294" max="12294" width="9.6640625" style="2" customWidth="1"/>
    <col min="12295" max="12295" width="11.109375" style="2" customWidth="1"/>
    <col min="12296" max="12296" width="12.6640625" style="2" customWidth="1"/>
    <col min="12297" max="12297" width="10.109375" style="2" bestFit="1" customWidth="1"/>
    <col min="12298" max="12543" width="8.88671875" style="2"/>
    <col min="12544" max="12544" width="3.88671875" style="2" customWidth="1"/>
    <col min="12545" max="12545" width="43" style="2" customWidth="1"/>
    <col min="12546" max="12546" width="12.5546875" style="2" customWidth="1"/>
    <col min="12547" max="12547" width="12" style="2" customWidth="1"/>
    <col min="12548" max="12548" width="13.44140625" style="2" customWidth="1"/>
    <col min="12549" max="12549" width="10.44140625" style="2" customWidth="1"/>
    <col min="12550" max="12550" width="9.6640625" style="2" customWidth="1"/>
    <col min="12551" max="12551" width="11.109375" style="2" customWidth="1"/>
    <col min="12552" max="12552" width="12.6640625" style="2" customWidth="1"/>
    <col min="12553" max="12553" width="10.109375" style="2" bestFit="1" customWidth="1"/>
    <col min="12554" max="12799" width="8.88671875" style="2"/>
    <col min="12800" max="12800" width="3.88671875" style="2" customWidth="1"/>
    <col min="12801" max="12801" width="43" style="2" customWidth="1"/>
    <col min="12802" max="12802" width="12.5546875" style="2" customWidth="1"/>
    <col min="12803" max="12803" width="12" style="2" customWidth="1"/>
    <col min="12804" max="12804" width="13.44140625" style="2" customWidth="1"/>
    <col min="12805" max="12805" width="10.44140625" style="2" customWidth="1"/>
    <col min="12806" max="12806" width="9.6640625" style="2" customWidth="1"/>
    <col min="12807" max="12807" width="11.109375" style="2" customWidth="1"/>
    <col min="12808" max="12808" width="12.6640625" style="2" customWidth="1"/>
    <col min="12809" max="12809" width="10.109375" style="2" bestFit="1" customWidth="1"/>
    <col min="12810" max="13055" width="8.88671875" style="2"/>
    <col min="13056" max="13056" width="3.88671875" style="2" customWidth="1"/>
    <col min="13057" max="13057" width="43" style="2" customWidth="1"/>
    <col min="13058" max="13058" width="12.5546875" style="2" customWidth="1"/>
    <col min="13059" max="13059" width="12" style="2" customWidth="1"/>
    <col min="13060" max="13060" width="13.44140625" style="2" customWidth="1"/>
    <col min="13061" max="13061" width="10.44140625" style="2" customWidth="1"/>
    <col min="13062" max="13062" width="9.6640625" style="2" customWidth="1"/>
    <col min="13063" max="13063" width="11.109375" style="2" customWidth="1"/>
    <col min="13064" max="13064" width="12.6640625" style="2" customWidth="1"/>
    <col min="13065" max="13065" width="10.109375" style="2" bestFit="1" customWidth="1"/>
    <col min="13066" max="13311" width="8.88671875" style="2"/>
    <col min="13312" max="13312" width="3.88671875" style="2" customWidth="1"/>
    <col min="13313" max="13313" width="43" style="2" customWidth="1"/>
    <col min="13314" max="13314" width="12.5546875" style="2" customWidth="1"/>
    <col min="13315" max="13315" width="12" style="2" customWidth="1"/>
    <col min="13316" max="13316" width="13.44140625" style="2" customWidth="1"/>
    <col min="13317" max="13317" width="10.44140625" style="2" customWidth="1"/>
    <col min="13318" max="13318" width="9.6640625" style="2" customWidth="1"/>
    <col min="13319" max="13319" width="11.109375" style="2" customWidth="1"/>
    <col min="13320" max="13320" width="12.6640625" style="2" customWidth="1"/>
    <col min="13321" max="13321" width="10.109375" style="2" bestFit="1" customWidth="1"/>
    <col min="13322" max="13567" width="8.88671875" style="2"/>
    <col min="13568" max="13568" width="3.88671875" style="2" customWidth="1"/>
    <col min="13569" max="13569" width="43" style="2" customWidth="1"/>
    <col min="13570" max="13570" width="12.5546875" style="2" customWidth="1"/>
    <col min="13571" max="13571" width="12" style="2" customWidth="1"/>
    <col min="13572" max="13572" width="13.44140625" style="2" customWidth="1"/>
    <col min="13573" max="13573" width="10.44140625" style="2" customWidth="1"/>
    <col min="13574" max="13574" width="9.6640625" style="2" customWidth="1"/>
    <col min="13575" max="13575" width="11.109375" style="2" customWidth="1"/>
    <col min="13576" max="13576" width="12.6640625" style="2" customWidth="1"/>
    <col min="13577" max="13577" width="10.109375" style="2" bestFit="1" customWidth="1"/>
    <col min="13578" max="13823" width="8.88671875" style="2"/>
    <col min="13824" max="13824" width="3.88671875" style="2" customWidth="1"/>
    <col min="13825" max="13825" width="43" style="2" customWidth="1"/>
    <col min="13826" max="13826" width="12.5546875" style="2" customWidth="1"/>
    <col min="13827" max="13827" width="12" style="2" customWidth="1"/>
    <col min="13828" max="13828" width="13.44140625" style="2" customWidth="1"/>
    <col min="13829" max="13829" width="10.44140625" style="2" customWidth="1"/>
    <col min="13830" max="13830" width="9.6640625" style="2" customWidth="1"/>
    <col min="13831" max="13831" width="11.109375" style="2" customWidth="1"/>
    <col min="13832" max="13832" width="12.6640625" style="2" customWidth="1"/>
    <col min="13833" max="13833" width="10.109375" style="2" bestFit="1" customWidth="1"/>
    <col min="13834" max="14079" width="8.88671875" style="2"/>
    <col min="14080" max="14080" width="3.88671875" style="2" customWidth="1"/>
    <col min="14081" max="14081" width="43" style="2" customWidth="1"/>
    <col min="14082" max="14082" width="12.5546875" style="2" customWidth="1"/>
    <col min="14083" max="14083" width="12" style="2" customWidth="1"/>
    <col min="14084" max="14084" width="13.44140625" style="2" customWidth="1"/>
    <col min="14085" max="14085" width="10.44140625" style="2" customWidth="1"/>
    <col min="14086" max="14086" width="9.6640625" style="2" customWidth="1"/>
    <col min="14087" max="14087" width="11.109375" style="2" customWidth="1"/>
    <col min="14088" max="14088" width="12.6640625" style="2" customWidth="1"/>
    <col min="14089" max="14089" width="10.109375" style="2" bestFit="1" customWidth="1"/>
    <col min="14090" max="14335" width="8.88671875" style="2"/>
    <col min="14336" max="14336" width="3.88671875" style="2" customWidth="1"/>
    <col min="14337" max="14337" width="43" style="2" customWidth="1"/>
    <col min="14338" max="14338" width="12.5546875" style="2" customWidth="1"/>
    <col min="14339" max="14339" width="12" style="2" customWidth="1"/>
    <col min="14340" max="14340" width="13.44140625" style="2" customWidth="1"/>
    <col min="14341" max="14341" width="10.44140625" style="2" customWidth="1"/>
    <col min="14342" max="14342" width="9.6640625" style="2" customWidth="1"/>
    <col min="14343" max="14343" width="11.109375" style="2" customWidth="1"/>
    <col min="14344" max="14344" width="12.6640625" style="2" customWidth="1"/>
    <col min="14345" max="14345" width="10.109375" style="2" bestFit="1" customWidth="1"/>
    <col min="14346" max="14591" width="8.88671875" style="2"/>
    <col min="14592" max="14592" width="3.88671875" style="2" customWidth="1"/>
    <col min="14593" max="14593" width="43" style="2" customWidth="1"/>
    <col min="14594" max="14594" width="12.5546875" style="2" customWidth="1"/>
    <col min="14595" max="14595" width="12" style="2" customWidth="1"/>
    <col min="14596" max="14596" width="13.44140625" style="2" customWidth="1"/>
    <col min="14597" max="14597" width="10.44140625" style="2" customWidth="1"/>
    <col min="14598" max="14598" width="9.6640625" style="2" customWidth="1"/>
    <col min="14599" max="14599" width="11.109375" style="2" customWidth="1"/>
    <col min="14600" max="14600" width="12.6640625" style="2" customWidth="1"/>
    <col min="14601" max="14601" width="10.109375" style="2" bestFit="1" customWidth="1"/>
    <col min="14602" max="14847" width="8.88671875" style="2"/>
    <col min="14848" max="14848" width="3.88671875" style="2" customWidth="1"/>
    <col min="14849" max="14849" width="43" style="2" customWidth="1"/>
    <col min="14850" max="14850" width="12.5546875" style="2" customWidth="1"/>
    <col min="14851" max="14851" width="12" style="2" customWidth="1"/>
    <col min="14852" max="14852" width="13.44140625" style="2" customWidth="1"/>
    <col min="14853" max="14853" width="10.44140625" style="2" customWidth="1"/>
    <col min="14854" max="14854" width="9.6640625" style="2" customWidth="1"/>
    <col min="14855" max="14855" width="11.109375" style="2" customWidth="1"/>
    <col min="14856" max="14856" width="12.6640625" style="2" customWidth="1"/>
    <col min="14857" max="14857" width="10.109375" style="2" bestFit="1" customWidth="1"/>
    <col min="14858" max="15103" width="8.88671875" style="2"/>
    <col min="15104" max="15104" width="3.88671875" style="2" customWidth="1"/>
    <col min="15105" max="15105" width="43" style="2" customWidth="1"/>
    <col min="15106" max="15106" width="12.5546875" style="2" customWidth="1"/>
    <col min="15107" max="15107" width="12" style="2" customWidth="1"/>
    <col min="15108" max="15108" width="13.44140625" style="2" customWidth="1"/>
    <col min="15109" max="15109" width="10.44140625" style="2" customWidth="1"/>
    <col min="15110" max="15110" width="9.6640625" style="2" customWidth="1"/>
    <col min="15111" max="15111" width="11.109375" style="2" customWidth="1"/>
    <col min="15112" max="15112" width="12.6640625" style="2" customWidth="1"/>
    <col min="15113" max="15113" width="10.109375" style="2" bestFit="1" customWidth="1"/>
    <col min="15114" max="15359" width="8.88671875" style="2"/>
    <col min="15360" max="15360" width="3.88671875" style="2" customWidth="1"/>
    <col min="15361" max="15361" width="43" style="2" customWidth="1"/>
    <col min="15362" max="15362" width="12.5546875" style="2" customWidth="1"/>
    <col min="15363" max="15363" width="12" style="2" customWidth="1"/>
    <col min="15364" max="15364" width="13.44140625" style="2" customWidth="1"/>
    <col min="15365" max="15365" width="10.44140625" style="2" customWidth="1"/>
    <col min="15366" max="15366" width="9.6640625" style="2" customWidth="1"/>
    <col min="15367" max="15367" width="11.109375" style="2" customWidth="1"/>
    <col min="15368" max="15368" width="12.6640625" style="2" customWidth="1"/>
    <col min="15369" max="15369" width="10.109375" style="2" bestFit="1" customWidth="1"/>
    <col min="15370" max="15615" width="8.88671875" style="2"/>
    <col min="15616" max="15616" width="3.88671875" style="2" customWidth="1"/>
    <col min="15617" max="15617" width="43" style="2" customWidth="1"/>
    <col min="15618" max="15618" width="12.5546875" style="2" customWidth="1"/>
    <col min="15619" max="15619" width="12" style="2" customWidth="1"/>
    <col min="15620" max="15620" width="13.44140625" style="2" customWidth="1"/>
    <col min="15621" max="15621" width="10.44140625" style="2" customWidth="1"/>
    <col min="15622" max="15622" width="9.6640625" style="2" customWidth="1"/>
    <col min="15623" max="15623" width="11.109375" style="2" customWidth="1"/>
    <col min="15624" max="15624" width="12.6640625" style="2" customWidth="1"/>
    <col min="15625" max="15625" width="10.109375" style="2" bestFit="1" customWidth="1"/>
    <col min="15626" max="15871" width="8.88671875" style="2"/>
    <col min="15872" max="15872" width="3.88671875" style="2" customWidth="1"/>
    <col min="15873" max="15873" width="43" style="2" customWidth="1"/>
    <col min="15874" max="15874" width="12.5546875" style="2" customWidth="1"/>
    <col min="15875" max="15875" width="12" style="2" customWidth="1"/>
    <col min="15876" max="15876" width="13.44140625" style="2" customWidth="1"/>
    <col min="15877" max="15877" width="10.44140625" style="2" customWidth="1"/>
    <col min="15878" max="15878" width="9.6640625" style="2" customWidth="1"/>
    <col min="15879" max="15879" width="11.109375" style="2" customWidth="1"/>
    <col min="15880" max="15880" width="12.6640625" style="2" customWidth="1"/>
    <col min="15881" max="15881" width="10.109375" style="2" bestFit="1" customWidth="1"/>
    <col min="15882" max="16127" width="8.88671875" style="2"/>
    <col min="16128" max="16128" width="3.88671875" style="2" customWidth="1"/>
    <col min="16129" max="16129" width="43" style="2" customWidth="1"/>
    <col min="16130" max="16130" width="12.5546875" style="2" customWidth="1"/>
    <col min="16131" max="16131" width="12" style="2" customWidth="1"/>
    <col min="16132" max="16132" width="13.44140625" style="2" customWidth="1"/>
    <col min="16133" max="16133" width="10.44140625" style="2" customWidth="1"/>
    <col min="16134" max="16134" width="9.6640625" style="2" customWidth="1"/>
    <col min="16135" max="16135" width="11.109375" style="2" customWidth="1"/>
    <col min="16136" max="16136" width="12.6640625" style="2" customWidth="1"/>
    <col min="16137" max="16137" width="10.109375" style="2" bestFit="1" customWidth="1"/>
    <col min="16138" max="16384" width="8.88671875" style="2"/>
  </cols>
  <sheetData>
    <row r="1" spans="1:9" ht="12.75" customHeight="1">
      <c r="A1" s="487" t="s">
        <v>488</v>
      </c>
      <c r="B1" s="487"/>
      <c r="C1" s="487"/>
      <c r="D1" s="487"/>
      <c r="E1" s="487"/>
      <c r="F1" s="487"/>
      <c r="G1" s="487"/>
      <c r="H1" s="487"/>
      <c r="I1" s="487"/>
    </row>
    <row r="2" spans="1:9" ht="15" customHeight="1">
      <c r="A2" s="487" t="s">
        <v>489</v>
      </c>
      <c r="B2" s="487"/>
      <c r="C2" s="487"/>
      <c r="D2" s="487"/>
      <c r="E2" s="487"/>
      <c r="F2" s="487"/>
      <c r="G2" s="487"/>
      <c r="H2" s="487"/>
      <c r="I2" s="487"/>
    </row>
    <row r="3" spans="1:9" ht="15" customHeight="1">
      <c r="A3" s="487" t="s">
        <v>328</v>
      </c>
      <c r="B3" s="487"/>
      <c r="C3" s="487"/>
      <c r="D3" s="487"/>
      <c r="E3" s="487"/>
      <c r="F3" s="487"/>
      <c r="G3" s="487"/>
      <c r="H3" s="487"/>
      <c r="I3" s="487"/>
    </row>
    <row r="4" spans="1:9" ht="13.8" customHeight="1">
      <c r="A4" s="487" t="s">
        <v>490</v>
      </c>
      <c r="B4" s="487"/>
      <c r="C4" s="487"/>
      <c r="D4" s="487"/>
      <c r="E4" s="487"/>
      <c r="F4" s="487"/>
      <c r="G4" s="487"/>
      <c r="H4" s="487"/>
      <c r="I4" s="487"/>
    </row>
    <row r="5" spans="1:9" ht="11.4" customHeight="1">
      <c r="A5" s="183"/>
      <c r="B5" s="184"/>
      <c r="C5" s="4"/>
      <c r="D5" s="4"/>
      <c r="E5" s="4"/>
      <c r="F5" s="4"/>
      <c r="G5" s="185"/>
      <c r="H5" s="186"/>
      <c r="I5" s="187"/>
    </row>
    <row r="6" spans="1:9" ht="18" customHeight="1">
      <c r="A6" s="497" t="s">
        <v>36</v>
      </c>
      <c r="B6" s="497"/>
      <c r="C6" s="497"/>
      <c r="D6" s="497"/>
      <c r="E6" s="497"/>
      <c r="F6" s="497"/>
      <c r="G6" s="497"/>
      <c r="H6" s="497"/>
      <c r="I6" s="497"/>
    </row>
    <row r="7" spans="1:9" ht="15" customHeight="1">
      <c r="A7" s="188"/>
      <c r="B7" s="189"/>
      <c r="C7" s="190" t="s">
        <v>491</v>
      </c>
      <c r="D7" s="191" t="s">
        <v>492</v>
      </c>
      <c r="E7" s="191" t="s">
        <v>493</v>
      </c>
      <c r="F7" s="191" t="s">
        <v>494</v>
      </c>
      <c r="G7" s="192" t="s">
        <v>495</v>
      </c>
      <c r="H7" s="193" t="s">
        <v>496</v>
      </c>
      <c r="I7" s="190" t="s">
        <v>497</v>
      </c>
    </row>
    <row r="8" spans="1:9" ht="17.399999999999999" customHeight="1">
      <c r="A8" s="194"/>
      <c r="B8" s="195" t="s">
        <v>498</v>
      </c>
      <c r="C8" s="196" t="s">
        <v>499</v>
      </c>
      <c r="D8" s="196"/>
      <c r="E8" s="196"/>
      <c r="F8" s="197"/>
      <c r="G8" s="198"/>
      <c r="H8" s="199" t="s">
        <v>500</v>
      </c>
      <c r="I8" s="192" t="s">
        <v>501</v>
      </c>
    </row>
    <row r="9" spans="1:9" ht="14.4" customHeight="1">
      <c r="A9" s="200"/>
      <c r="B9" s="201"/>
      <c r="C9" s="199"/>
      <c r="D9" s="200"/>
      <c r="E9" s="200"/>
      <c r="F9" s="200"/>
      <c r="G9" s="192"/>
      <c r="H9" s="4" t="s">
        <v>502</v>
      </c>
      <c r="I9" s="192" t="s">
        <v>503</v>
      </c>
    </row>
    <row r="10" spans="1:9" ht="13.8" customHeight="1">
      <c r="A10" s="193" t="s">
        <v>349</v>
      </c>
      <c r="B10" s="202"/>
      <c r="C10" s="4"/>
      <c r="D10" s="193" t="s">
        <v>504</v>
      </c>
      <c r="E10" s="193" t="s">
        <v>505</v>
      </c>
      <c r="F10" s="193" t="s">
        <v>506</v>
      </c>
      <c r="G10" s="192"/>
      <c r="H10" s="4" t="s">
        <v>507</v>
      </c>
      <c r="I10" s="192" t="s">
        <v>508</v>
      </c>
    </row>
    <row r="11" spans="1:9" ht="14.4" customHeight="1">
      <c r="A11" s="203" t="s">
        <v>349</v>
      </c>
      <c r="B11" s="204"/>
      <c r="C11" s="205" t="s">
        <v>186</v>
      </c>
      <c r="D11" s="203" t="s">
        <v>509</v>
      </c>
      <c r="E11" s="203" t="s">
        <v>510</v>
      </c>
      <c r="F11" s="203" t="s">
        <v>510</v>
      </c>
      <c r="G11" s="191" t="s">
        <v>511</v>
      </c>
      <c r="H11" s="205" t="s">
        <v>512</v>
      </c>
      <c r="I11" s="191" t="s">
        <v>513</v>
      </c>
    </row>
    <row r="12" spans="1:9" ht="15" customHeight="1">
      <c r="A12" s="206" t="s">
        <v>514</v>
      </c>
      <c r="B12" s="207" t="s">
        <v>515</v>
      </c>
      <c r="C12" s="498"/>
      <c r="D12" s="498"/>
      <c r="E12" s="498"/>
      <c r="F12" s="498"/>
      <c r="G12" s="498"/>
      <c r="H12" s="498"/>
      <c r="I12" s="498"/>
    </row>
    <row r="13" spans="1:9" hidden="1" outlineLevel="1">
      <c r="A13" s="208"/>
      <c r="B13" s="209" t="s">
        <v>203</v>
      </c>
      <c r="C13" s="210"/>
      <c r="D13" s="211"/>
      <c r="E13" s="212">
        <v>23721984</v>
      </c>
      <c r="F13" s="212">
        <v>35429004</v>
      </c>
      <c r="G13" s="213"/>
      <c r="H13" s="214"/>
      <c r="I13" s="212">
        <v>59150988</v>
      </c>
    </row>
    <row r="14" spans="1:9" hidden="1" outlineLevel="1">
      <c r="A14" s="208"/>
      <c r="B14" s="209" t="s">
        <v>204</v>
      </c>
      <c r="C14" s="210"/>
      <c r="D14" s="211"/>
      <c r="E14" s="212">
        <v>36135063</v>
      </c>
      <c r="F14" s="211"/>
      <c r="G14" s="213"/>
      <c r="H14" s="214"/>
      <c r="I14" s="212">
        <v>36135063</v>
      </c>
    </row>
    <row r="15" spans="1:9" hidden="1" outlineLevel="1">
      <c r="A15" s="208"/>
      <c r="B15" s="209" t="s">
        <v>205</v>
      </c>
      <c r="C15" s="210"/>
      <c r="D15" s="212">
        <v>21454715</v>
      </c>
      <c r="E15" s="212">
        <v>71268128</v>
      </c>
      <c r="F15" s="212">
        <v>96684531</v>
      </c>
      <c r="G15" s="213"/>
      <c r="H15" s="214"/>
      <c r="I15" s="212">
        <v>189407374</v>
      </c>
    </row>
    <row r="16" spans="1:9" hidden="1" outlineLevel="1">
      <c r="A16" s="208"/>
      <c r="B16" s="209" t="s">
        <v>206</v>
      </c>
      <c r="C16" s="210"/>
      <c r="D16" s="211"/>
      <c r="E16" s="212">
        <v>22891133</v>
      </c>
      <c r="F16" s="212">
        <v>11255347</v>
      </c>
      <c r="G16" s="213"/>
      <c r="H16" s="214"/>
      <c r="I16" s="212">
        <v>34146480</v>
      </c>
    </row>
    <row r="17" spans="1:9" hidden="1" outlineLevel="1">
      <c r="A17" s="208"/>
      <c r="B17" s="209" t="s">
        <v>207</v>
      </c>
      <c r="C17" s="210"/>
      <c r="D17" s="211"/>
      <c r="E17" s="212">
        <v>108067666</v>
      </c>
      <c r="F17" s="212">
        <v>98057777</v>
      </c>
      <c r="G17" s="213"/>
      <c r="H17" s="214"/>
      <c r="I17" s="212">
        <v>206125443</v>
      </c>
    </row>
    <row r="18" spans="1:9" hidden="1" outlineLevel="1">
      <c r="A18" s="208"/>
      <c r="B18" s="209" t="s">
        <v>208</v>
      </c>
      <c r="C18" s="210"/>
      <c r="D18" s="211"/>
      <c r="E18" s="212">
        <v>120150084</v>
      </c>
      <c r="F18" s="212">
        <v>189154359</v>
      </c>
      <c r="G18" s="213"/>
      <c r="H18" s="214"/>
      <c r="I18" s="212">
        <v>309304443</v>
      </c>
    </row>
    <row r="19" spans="1:9" hidden="1" outlineLevel="1">
      <c r="A19" s="208"/>
      <c r="B19" s="209" t="s">
        <v>209</v>
      </c>
      <c r="C19" s="210"/>
      <c r="D19" s="211"/>
      <c r="E19" s="212">
        <v>25038223</v>
      </c>
      <c r="F19" s="211"/>
      <c r="G19" s="213"/>
      <c r="H19" s="214"/>
      <c r="I19" s="212">
        <v>25038223</v>
      </c>
    </row>
    <row r="20" spans="1:9" hidden="1" outlineLevel="1">
      <c r="A20" s="208"/>
      <c r="B20" s="209" t="s">
        <v>210</v>
      </c>
      <c r="C20" s="210"/>
      <c r="D20" s="211"/>
      <c r="E20" s="212">
        <v>30618661</v>
      </c>
      <c r="F20" s="211"/>
      <c r="G20" s="213"/>
      <c r="H20" s="214"/>
      <c r="I20" s="212">
        <v>30618661</v>
      </c>
    </row>
    <row r="21" spans="1:9" hidden="1" outlineLevel="1">
      <c r="A21" s="208"/>
      <c r="B21" s="209" t="s">
        <v>211</v>
      </c>
      <c r="C21" s="210"/>
      <c r="D21" s="211"/>
      <c r="E21" s="212">
        <v>9164</v>
      </c>
      <c r="F21" s="212">
        <v>21105534</v>
      </c>
      <c r="G21" s="213"/>
      <c r="H21" s="214"/>
      <c r="I21" s="212">
        <v>21114698</v>
      </c>
    </row>
    <row r="22" spans="1:9" hidden="1" outlineLevel="1">
      <c r="A22" s="208"/>
      <c r="B22" s="209" t="s">
        <v>212</v>
      </c>
      <c r="C22" s="210"/>
      <c r="D22" s="212">
        <v>0</v>
      </c>
      <c r="E22" s="212">
        <v>4988420.6500000004</v>
      </c>
      <c r="F22" s="212">
        <v>11241456.35</v>
      </c>
      <c r="G22" s="213"/>
      <c r="H22" s="214"/>
      <c r="I22" s="212">
        <v>16229877</v>
      </c>
    </row>
    <row r="23" spans="1:9" hidden="1" outlineLevel="1">
      <c r="A23" s="208"/>
      <c r="B23" s="209" t="s">
        <v>213</v>
      </c>
      <c r="C23" s="210"/>
      <c r="D23" s="212">
        <v>34624974</v>
      </c>
      <c r="E23" s="212">
        <v>79967597</v>
      </c>
      <c r="F23" s="212">
        <v>3469639</v>
      </c>
      <c r="G23" s="213"/>
      <c r="H23" s="214"/>
      <c r="I23" s="212">
        <v>118062210</v>
      </c>
    </row>
    <row r="24" spans="1:9" hidden="1" outlineLevel="1">
      <c r="A24" s="208"/>
      <c r="B24" s="209" t="s">
        <v>214</v>
      </c>
      <c r="C24" s="210"/>
      <c r="D24" s="211"/>
      <c r="E24" s="211"/>
      <c r="F24" s="212">
        <v>6801253</v>
      </c>
      <c r="G24" s="213"/>
      <c r="H24" s="214"/>
      <c r="I24" s="212">
        <v>6801253</v>
      </c>
    </row>
    <row r="25" spans="1:9" hidden="1" outlineLevel="1">
      <c r="A25" s="208"/>
      <c r="B25" s="209" t="s">
        <v>215</v>
      </c>
      <c r="C25" s="210"/>
      <c r="D25" s="212">
        <v>0</v>
      </c>
      <c r="E25" s="212">
        <v>3197344</v>
      </c>
      <c r="F25" s="212">
        <v>0</v>
      </c>
      <c r="G25" s="213"/>
      <c r="H25" s="214"/>
      <c r="I25" s="212">
        <v>3197344</v>
      </c>
    </row>
    <row r="26" spans="1:9" hidden="1" outlineLevel="1">
      <c r="A26" s="208"/>
      <c r="B26" s="209" t="s">
        <v>216</v>
      </c>
      <c r="C26" s="210"/>
      <c r="D26" s="211"/>
      <c r="E26" s="212">
        <v>1286</v>
      </c>
      <c r="F26" s="211"/>
      <c r="G26" s="213"/>
      <c r="H26" s="214"/>
      <c r="I26" s="212">
        <v>1286</v>
      </c>
    </row>
    <row r="27" spans="1:9" hidden="1" outlineLevel="1">
      <c r="A27" s="208"/>
      <c r="B27" s="209" t="s">
        <v>217</v>
      </c>
      <c r="C27" s="210"/>
      <c r="D27" s="211"/>
      <c r="E27" s="212">
        <v>90004704</v>
      </c>
      <c r="F27" s="212">
        <v>169847424</v>
      </c>
      <c r="G27" s="213"/>
      <c r="H27" s="214"/>
      <c r="I27" s="212">
        <v>259852128</v>
      </c>
    </row>
    <row r="28" spans="1:9" hidden="1" outlineLevel="1">
      <c r="A28" s="208"/>
      <c r="B28" s="209" t="s">
        <v>218</v>
      </c>
      <c r="C28" s="210"/>
      <c r="D28" s="211"/>
      <c r="E28" s="212">
        <v>91946189</v>
      </c>
      <c r="F28" s="211"/>
      <c r="G28" s="213"/>
      <c r="H28" s="214"/>
      <c r="I28" s="212">
        <v>91946189</v>
      </c>
    </row>
    <row r="29" spans="1:9" hidden="1" outlineLevel="1">
      <c r="A29" s="208"/>
      <c r="B29" s="209" t="s">
        <v>219</v>
      </c>
      <c r="C29" s="210"/>
      <c r="D29" s="212">
        <v>9748</v>
      </c>
      <c r="E29" s="212">
        <v>27487542</v>
      </c>
      <c r="F29" s="212">
        <v>35380</v>
      </c>
      <c r="G29" s="213"/>
      <c r="H29" s="214"/>
      <c r="I29" s="212">
        <v>27532670</v>
      </c>
    </row>
    <row r="30" spans="1:9" hidden="1" outlineLevel="1">
      <c r="A30" s="208"/>
      <c r="B30" s="209" t="s">
        <v>220</v>
      </c>
      <c r="C30" s="210"/>
      <c r="D30" s="211"/>
      <c r="E30" s="212">
        <v>41035743</v>
      </c>
      <c r="F30" s="212">
        <v>7242631</v>
      </c>
      <c r="G30" s="213"/>
      <c r="H30" s="214"/>
      <c r="I30" s="212">
        <v>48278374</v>
      </c>
    </row>
    <row r="31" spans="1:9" collapsed="1">
      <c r="A31" s="208">
        <v>1</v>
      </c>
      <c r="B31" s="215" t="s">
        <v>516</v>
      </c>
      <c r="C31" s="210"/>
      <c r="D31" s="212">
        <f>SUM($D$13:$D$30)</f>
        <v>56089437</v>
      </c>
      <c r="E31" s="212">
        <f>SUM($E$13:$E$30)</f>
        <v>776528931.64999998</v>
      </c>
      <c r="F31" s="212">
        <f>SUM($F$13:$F$30)</f>
        <v>650324335.35000002</v>
      </c>
      <c r="G31" s="213"/>
      <c r="H31" s="214"/>
      <c r="I31" s="212">
        <f>SUM($I$13:$I$30)</f>
        <v>1482942704</v>
      </c>
    </row>
    <row r="32" spans="1:9" hidden="1" outlineLevel="1">
      <c r="A32" s="208"/>
      <c r="B32" s="216" t="s">
        <v>203</v>
      </c>
      <c r="C32" s="217"/>
      <c r="D32" s="218"/>
      <c r="E32" s="219">
        <v>20163686</v>
      </c>
      <c r="F32" s="219">
        <v>30114653</v>
      </c>
      <c r="G32" s="220"/>
      <c r="H32" s="221"/>
      <c r="I32" s="219">
        <v>50278339</v>
      </c>
    </row>
    <row r="33" spans="1:9" hidden="1" outlineLevel="1">
      <c r="A33" s="208"/>
      <c r="B33" s="216" t="s">
        <v>204</v>
      </c>
      <c r="C33" s="217"/>
      <c r="D33" s="218"/>
      <c r="E33" s="219">
        <v>30714804</v>
      </c>
      <c r="F33" s="218"/>
      <c r="G33" s="220"/>
      <c r="H33" s="221"/>
      <c r="I33" s="219">
        <v>30714804</v>
      </c>
    </row>
    <row r="34" spans="1:9" hidden="1" outlineLevel="1">
      <c r="A34" s="208"/>
      <c r="B34" s="216" t="s">
        <v>205</v>
      </c>
      <c r="C34" s="217"/>
      <c r="D34" s="219">
        <v>18236508</v>
      </c>
      <c r="E34" s="219">
        <v>60577909</v>
      </c>
      <c r="F34" s="219">
        <v>82181851</v>
      </c>
      <c r="G34" s="220"/>
      <c r="H34" s="221"/>
      <c r="I34" s="219">
        <v>160996268</v>
      </c>
    </row>
    <row r="35" spans="1:9" hidden="1" outlineLevel="1">
      <c r="A35" s="208"/>
      <c r="B35" s="216" t="s">
        <v>206</v>
      </c>
      <c r="C35" s="217"/>
      <c r="D35" s="218"/>
      <c r="E35" s="219">
        <v>19457463</v>
      </c>
      <c r="F35" s="219">
        <v>9567045</v>
      </c>
      <c r="G35" s="220"/>
      <c r="H35" s="221"/>
      <c r="I35" s="219">
        <v>29024508</v>
      </c>
    </row>
    <row r="36" spans="1:9" hidden="1" outlineLevel="1">
      <c r="A36" s="208"/>
      <c r="B36" s="216" t="s">
        <v>207</v>
      </c>
      <c r="C36" s="217"/>
      <c r="D36" s="218"/>
      <c r="E36" s="219">
        <v>91857516.099999994</v>
      </c>
      <c r="F36" s="219">
        <v>83349110</v>
      </c>
      <c r="G36" s="220"/>
      <c r="H36" s="221"/>
      <c r="I36" s="219">
        <v>175206626.09999999</v>
      </c>
    </row>
    <row r="37" spans="1:9" hidden="1" outlineLevel="1">
      <c r="A37" s="208"/>
      <c r="B37" s="216" t="s">
        <v>208</v>
      </c>
      <c r="C37" s="217"/>
      <c r="D37" s="218"/>
      <c r="E37" s="219">
        <v>102272543</v>
      </c>
      <c r="F37" s="219">
        <v>160781206</v>
      </c>
      <c r="G37" s="220"/>
      <c r="H37" s="221"/>
      <c r="I37" s="219">
        <v>263053749</v>
      </c>
    </row>
    <row r="38" spans="1:9" hidden="1" outlineLevel="1">
      <c r="A38" s="208"/>
      <c r="B38" s="216" t="s">
        <v>209</v>
      </c>
      <c r="C38" s="217"/>
      <c r="D38" s="218"/>
      <c r="E38" s="219">
        <v>21283812</v>
      </c>
      <c r="F38" s="218"/>
      <c r="G38" s="220"/>
      <c r="H38" s="221"/>
      <c r="I38" s="219">
        <v>21283812</v>
      </c>
    </row>
    <row r="39" spans="1:9" hidden="1" outlineLevel="1">
      <c r="A39" s="208"/>
      <c r="B39" s="216" t="s">
        <v>210</v>
      </c>
      <c r="C39" s="217"/>
      <c r="D39" s="218"/>
      <c r="E39" s="219">
        <v>26025862</v>
      </c>
      <c r="F39" s="218"/>
      <c r="G39" s="220"/>
      <c r="H39" s="221"/>
      <c r="I39" s="219">
        <v>26025862</v>
      </c>
    </row>
    <row r="40" spans="1:9" hidden="1" outlineLevel="1">
      <c r="A40" s="208"/>
      <c r="B40" s="216" t="s">
        <v>211</v>
      </c>
      <c r="C40" s="217"/>
      <c r="D40" s="218"/>
      <c r="E40" s="219">
        <v>7790</v>
      </c>
      <c r="F40" s="219">
        <v>17939704</v>
      </c>
      <c r="G40" s="220"/>
      <c r="H40" s="221"/>
      <c r="I40" s="219">
        <v>17947494</v>
      </c>
    </row>
    <row r="41" spans="1:9" hidden="1" outlineLevel="1">
      <c r="A41" s="208"/>
      <c r="B41" s="216" t="s">
        <v>212</v>
      </c>
      <c r="C41" s="217"/>
      <c r="D41" s="219">
        <v>0</v>
      </c>
      <c r="E41" s="219">
        <v>4239447.9785000002</v>
      </c>
      <c r="F41" s="219">
        <v>9555248.0274999999</v>
      </c>
      <c r="G41" s="220"/>
      <c r="H41" s="221"/>
      <c r="I41" s="219">
        <v>13794696.005999999</v>
      </c>
    </row>
    <row r="42" spans="1:9" hidden="1" outlineLevel="1">
      <c r="A42" s="208"/>
      <c r="B42" s="216" t="s">
        <v>213</v>
      </c>
      <c r="C42" s="217"/>
      <c r="D42" s="219">
        <v>29431228</v>
      </c>
      <c r="E42" s="219">
        <v>67969384</v>
      </c>
      <c r="F42" s="219">
        <v>2949193</v>
      </c>
      <c r="G42" s="220"/>
      <c r="H42" s="221"/>
      <c r="I42" s="219">
        <v>100349805</v>
      </c>
    </row>
    <row r="43" spans="1:9" hidden="1" outlineLevel="1">
      <c r="A43" s="208"/>
      <c r="B43" s="216" t="s">
        <v>214</v>
      </c>
      <c r="C43" s="217"/>
      <c r="D43" s="218"/>
      <c r="E43" s="218"/>
      <c r="F43" s="219">
        <v>5781004</v>
      </c>
      <c r="G43" s="220"/>
      <c r="H43" s="221"/>
      <c r="I43" s="219">
        <v>5781004</v>
      </c>
    </row>
    <row r="44" spans="1:9" hidden="1" outlineLevel="1">
      <c r="A44" s="208"/>
      <c r="B44" s="216" t="s">
        <v>215</v>
      </c>
      <c r="C44" s="217"/>
      <c r="D44" s="219">
        <v>0</v>
      </c>
      <c r="E44" s="219">
        <v>2717684</v>
      </c>
      <c r="F44" s="219">
        <v>0</v>
      </c>
      <c r="G44" s="220"/>
      <c r="H44" s="221"/>
      <c r="I44" s="219">
        <v>2717684</v>
      </c>
    </row>
    <row r="45" spans="1:9" hidden="1" outlineLevel="1">
      <c r="A45" s="208"/>
      <c r="B45" s="216" t="s">
        <v>216</v>
      </c>
      <c r="C45" s="217"/>
      <c r="D45" s="218"/>
      <c r="E45" s="219">
        <v>1093</v>
      </c>
      <c r="F45" s="218"/>
      <c r="G45" s="220"/>
      <c r="H45" s="221"/>
      <c r="I45" s="219">
        <v>1093</v>
      </c>
    </row>
    <row r="46" spans="1:9" hidden="1" outlineLevel="1">
      <c r="A46" s="208"/>
      <c r="B46" s="216" t="s">
        <v>217</v>
      </c>
      <c r="C46" s="217"/>
      <c r="D46" s="218"/>
      <c r="E46" s="219">
        <v>76505588</v>
      </c>
      <c r="F46" s="219">
        <v>144368211</v>
      </c>
      <c r="G46" s="220"/>
      <c r="H46" s="221"/>
      <c r="I46" s="219">
        <v>220873799</v>
      </c>
    </row>
    <row r="47" spans="1:9" hidden="1" outlineLevel="1">
      <c r="A47" s="208"/>
      <c r="B47" s="216" t="s">
        <v>218</v>
      </c>
      <c r="C47" s="217"/>
      <c r="D47" s="218"/>
      <c r="E47" s="219">
        <v>78154434.049999997</v>
      </c>
      <c r="F47" s="218"/>
      <c r="G47" s="220"/>
      <c r="H47" s="221"/>
      <c r="I47" s="219">
        <v>78154434.049999997</v>
      </c>
    </row>
    <row r="48" spans="1:9" hidden="1" outlineLevel="1">
      <c r="A48" s="208"/>
      <c r="B48" s="216" t="s">
        <v>219</v>
      </c>
      <c r="C48" s="217"/>
      <c r="D48" s="219">
        <v>8286</v>
      </c>
      <c r="E48" s="219">
        <v>23364795.75</v>
      </c>
      <c r="F48" s="219">
        <v>30073</v>
      </c>
      <c r="G48" s="220"/>
      <c r="H48" s="221"/>
      <c r="I48" s="219">
        <v>23403154.75</v>
      </c>
    </row>
    <row r="49" spans="1:9" hidden="1" outlineLevel="1">
      <c r="A49" s="208"/>
      <c r="B49" s="216" t="s">
        <v>220</v>
      </c>
      <c r="C49" s="217"/>
      <c r="D49" s="218"/>
      <c r="E49" s="219">
        <v>34880381.549999997</v>
      </c>
      <c r="F49" s="219">
        <v>6156236.3499999996</v>
      </c>
      <c r="G49" s="220"/>
      <c r="H49" s="221"/>
      <c r="I49" s="219">
        <v>41036617.899999999</v>
      </c>
    </row>
    <row r="50" spans="1:9" ht="30" collapsed="1">
      <c r="A50" s="208">
        <v>2</v>
      </c>
      <c r="B50" s="222" t="s">
        <v>517</v>
      </c>
      <c r="C50" s="217"/>
      <c r="D50" s="219">
        <f>SUM($D$32:$D$49)</f>
        <v>47676022</v>
      </c>
      <c r="E50" s="219">
        <f>SUM($E$32:$E$49)</f>
        <v>660194193.42849994</v>
      </c>
      <c r="F50" s="219">
        <f>SUM($F$32:$F$49)</f>
        <v>552773534.37749994</v>
      </c>
      <c r="G50" s="220"/>
      <c r="H50" s="221"/>
      <c r="I50" s="219">
        <f>SUM($I$32:$I$49)</f>
        <v>1260643749.806</v>
      </c>
    </row>
    <row r="51" spans="1:9" hidden="1" outlineLevel="1">
      <c r="A51" s="208"/>
      <c r="B51" s="216" t="s">
        <v>203</v>
      </c>
      <c r="C51" s="219">
        <v>8872649</v>
      </c>
      <c r="D51" s="223"/>
      <c r="E51" s="224"/>
      <c r="F51" s="225"/>
      <c r="G51" s="226"/>
      <c r="H51" s="221"/>
      <c r="I51" s="219">
        <v>8872649</v>
      </c>
    </row>
    <row r="52" spans="1:9" hidden="1" outlineLevel="1">
      <c r="A52" s="208"/>
      <c r="B52" s="216" t="s">
        <v>204</v>
      </c>
      <c r="C52" s="219">
        <v>5420259</v>
      </c>
      <c r="D52" s="223"/>
      <c r="E52" s="224"/>
      <c r="F52" s="225"/>
      <c r="G52" s="226"/>
      <c r="H52" s="221"/>
      <c r="I52" s="219">
        <v>5420259</v>
      </c>
    </row>
    <row r="53" spans="1:9" hidden="1" outlineLevel="1">
      <c r="A53" s="208"/>
      <c r="B53" s="216" t="s">
        <v>205</v>
      </c>
      <c r="C53" s="219">
        <v>28411106</v>
      </c>
      <c r="D53" s="223"/>
      <c r="E53" s="224"/>
      <c r="F53" s="225"/>
      <c r="G53" s="226"/>
      <c r="H53" s="221"/>
      <c r="I53" s="219">
        <v>28411106</v>
      </c>
    </row>
    <row r="54" spans="1:9" hidden="1" outlineLevel="1">
      <c r="A54" s="208"/>
      <c r="B54" s="216" t="s">
        <v>206</v>
      </c>
      <c r="C54" s="219">
        <v>5121972</v>
      </c>
      <c r="D54" s="223"/>
      <c r="E54" s="224"/>
      <c r="F54" s="225"/>
      <c r="G54" s="226"/>
      <c r="H54" s="221"/>
      <c r="I54" s="219">
        <v>5121972</v>
      </c>
    </row>
    <row r="55" spans="1:9" hidden="1" outlineLevel="1">
      <c r="A55" s="208"/>
      <c r="B55" s="216" t="s">
        <v>207</v>
      </c>
      <c r="C55" s="219">
        <v>30918816.899999999</v>
      </c>
      <c r="D55" s="223"/>
      <c r="E55" s="224"/>
      <c r="F55" s="225"/>
      <c r="G55" s="226"/>
      <c r="H55" s="221"/>
      <c r="I55" s="219">
        <v>30918816.899999999</v>
      </c>
    </row>
    <row r="56" spans="1:9" hidden="1" outlineLevel="1">
      <c r="A56" s="208"/>
      <c r="B56" s="216" t="s">
        <v>208</v>
      </c>
      <c r="C56" s="219">
        <v>46250694</v>
      </c>
      <c r="D56" s="223"/>
      <c r="E56" s="224"/>
      <c r="F56" s="225"/>
      <c r="G56" s="226"/>
      <c r="H56" s="221"/>
      <c r="I56" s="219">
        <v>46250694</v>
      </c>
    </row>
    <row r="57" spans="1:9" hidden="1" outlineLevel="1">
      <c r="A57" s="208"/>
      <c r="B57" s="216" t="s">
        <v>209</v>
      </c>
      <c r="C57" s="219">
        <v>3754411</v>
      </c>
      <c r="D57" s="223"/>
      <c r="E57" s="224"/>
      <c r="F57" s="225"/>
      <c r="G57" s="226"/>
      <c r="H57" s="221"/>
      <c r="I57" s="219">
        <v>3754411</v>
      </c>
    </row>
    <row r="58" spans="1:9" hidden="1" outlineLevel="1">
      <c r="A58" s="208"/>
      <c r="B58" s="216" t="s">
        <v>210</v>
      </c>
      <c r="C58" s="219">
        <v>4592799</v>
      </c>
      <c r="D58" s="223"/>
      <c r="E58" s="224"/>
      <c r="F58" s="225"/>
      <c r="G58" s="226"/>
      <c r="H58" s="221"/>
      <c r="I58" s="219">
        <v>4592799</v>
      </c>
    </row>
    <row r="59" spans="1:9" hidden="1" outlineLevel="1">
      <c r="A59" s="208"/>
      <c r="B59" s="216" t="s">
        <v>211</v>
      </c>
      <c r="C59" s="219">
        <v>3167204</v>
      </c>
      <c r="D59" s="223"/>
      <c r="E59" s="224"/>
      <c r="F59" s="225"/>
      <c r="G59" s="226"/>
      <c r="H59" s="221"/>
      <c r="I59" s="219">
        <v>3167204</v>
      </c>
    </row>
    <row r="60" spans="1:9" hidden="1" outlineLevel="1">
      <c r="A60" s="208"/>
      <c r="B60" s="216" t="s">
        <v>212</v>
      </c>
      <c r="C60" s="219">
        <v>2435180.9939999999</v>
      </c>
      <c r="D60" s="223"/>
      <c r="E60" s="224"/>
      <c r="F60" s="225"/>
      <c r="G60" s="226"/>
      <c r="H60" s="221"/>
      <c r="I60" s="219">
        <v>2435180.9939999999</v>
      </c>
    </row>
    <row r="61" spans="1:9" hidden="1" outlineLevel="1">
      <c r="A61" s="208"/>
      <c r="B61" s="216" t="s">
        <v>213</v>
      </c>
      <c r="C61" s="219">
        <v>17712405</v>
      </c>
      <c r="D61" s="223"/>
      <c r="E61" s="224"/>
      <c r="F61" s="225"/>
      <c r="G61" s="226"/>
      <c r="H61" s="221"/>
      <c r="I61" s="219">
        <v>17712405</v>
      </c>
    </row>
    <row r="62" spans="1:9" hidden="1" outlineLevel="1">
      <c r="A62" s="208"/>
      <c r="B62" s="216" t="s">
        <v>214</v>
      </c>
      <c r="C62" s="219">
        <v>1020249</v>
      </c>
      <c r="D62" s="223"/>
      <c r="E62" s="224"/>
      <c r="F62" s="225"/>
      <c r="G62" s="226"/>
      <c r="H62" s="221"/>
      <c r="I62" s="219">
        <v>1020249</v>
      </c>
    </row>
    <row r="63" spans="1:9" hidden="1" outlineLevel="1">
      <c r="A63" s="208"/>
      <c r="B63" s="216" t="s">
        <v>215</v>
      </c>
      <c r="C63" s="219">
        <v>479660</v>
      </c>
      <c r="D63" s="223"/>
      <c r="E63" s="224"/>
      <c r="F63" s="225"/>
      <c r="G63" s="226"/>
      <c r="H63" s="221"/>
      <c r="I63" s="219">
        <v>479660</v>
      </c>
    </row>
    <row r="64" spans="1:9" hidden="1" outlineLevel="1">
      <c r="A64" s="208"/>
      <c r="B64" s="216" t="s">
        <v>216</v>
      </c>
      <c r="C64" s="219">
        <v>193</v>
      </c>
      <c r="D64" s="223"/>
      <c r="E64" s="224"/>
      <c r="F64" s="225"/>
      <c r="G64" s="226"/>
      <c r="H64" s="221"/>
      <c r="I64" s="219">
        <v>193</v>
      </c>
    </row>
    <row r="65" spans="1:9" hidden="1" outlineLevel="1">
      <c r="A65" s="208"/>
      <c r="B65" s="216" t="s">
        <v>217</v>
      </c>
      <c r="C65" s="219">
        <v>38978329</v>
      </c>
      <c r="D65" s="223"/>
      <c r="E65" s="224"/>
      <c r="F65" s="225"/>
      <c r="G65" s="226"/>
      <c r="H65" s="221"/>
      <c r="I65" s="219">
        <v>38978329</v>
      </c>
    </row>
    <row r="66" spans="1:9" hidden="1" outlineLevel="1">
      <c r="A66" s="208"/>
      <c r="B66" s="216" t="s">
        <v>218</v>
      </c>
      <c r="C66" s="219">
        <v>13791754.949999999</v>
      </c>
      <c r="D66" s="223"/>
      <c r="E66" s="224"/>
      <c r="F66" s="225"/>
      <c r="G66" s="226"/>
      <c r="H66" s="221"/>
      <c r="I66" s="219">
        <v>13791754.949999999</v>
      </c>
    </row>
    <row r="67" spans="1:9" hidden="1" outlineLevel="1">
      <c r="A67" s="208"/>
      <c r="B67" s="216" t="s">
        <v>219</v>
      </c>
      <c r="C67" s="219">
        <v>4129515.25</v>
      </c>
      <c r="D67" s="223"/>
      <c r="E67" s="224"/>
      <c r="F67" s="225"/>
      <c r="G67" s="226"/>
      <c r="H67" s="221"/>
      <c r="I67" s="219">
        <v>4129515.25</v>
      </c>
    </row>
    <row r="68" spans="1:9" hidden="1" outlineLevel="1">
      <c r="A68" s="208"/>
      <c r="B68" s="216" t="s">
        <v>220</v>
      </c>
      <c r="C68" s="219">
        <v>7241756.0999999996</v>
      </c>
      <c r="D68" s="223"/>
      <c r="E68" s="224"/>
      <c r="F68" s="225"/>
      <c r="G68" s="226"/>
      <c r="H68" s="221"/>
      <c r="I68" s="219">
        <v>7241756.0999999996</v>
      </c>
    </row>
    <row r="69" spans="1:9" ht="30" collapsed="1">
      <c r="A69" s="208">
        <v>3</v>
      </c>
      <c r="B69" s="222" t="s">
        <v>518</v>
      </c>
      <c r="C69" s="219">
        <f>SUM($C$51:$C$68)</f>
        <v>222298954.19399998</v>
      </c>
      <c r="D69" s="223"/>
      <c r="E69" s="224"/>
      <c r="F69" s="225"/>
      <c r="G69" s="226"/>
      <c r="H69" s="221"/>
      <c r="I69" s="219">
        <f>SUM($I$51:$I$68)</f>
        <v>222298954.19399998</v>
      </c>
    </row>
    <row r="70" spans="1:9" hidden="1" outlineLevel="1">
      <c r="A70" s="208"/>
      <c r="B70" s="227" t="s">
        <v>203</v>
      </c>
      <c r="C70" s="219">
        <v>4018834</v>
      </c>
      <c r="D70" s="218"/>
      <c r="E70" s="217"/>
      <c r="F70" s="218"/>
      <c r="G70" s="220"/>
      <c r="H70" s="221"/>
      <c r="I70" s="228">
        <v>4018834</v>
      </c>
    </row>
    <row r="71" spans="1:9" hidden="1" outlineLevel="1">
      <c r="A71" s="208"/>
      <c r="B71" s="227" t="s">
        <v>204</v>
      </c>
      <c r="C71" s="219">
        <v>3326505</v>
      </c>
      <c r="D71" s="218"/>
      <c r="E71" s="217"/>
      <c r="F71" s="218"/>
      <c r="G71" s="220"/>
      <c r="H71" s="221"/>
      <c r="I71" s="228">
        <v>3326505</v>
      </c>
    </row>
    <row r="72" spans="1:9" hidden="1" outlineLevel="1">
      <c r="A72" s="208"/>
      <c r="B72" s="227" t="s">
        <v>205</v>
      </c>
      <c r="C72" s="219">
        <v>56473737</v>
      </c>
      <c r="D72" s="218"/>
      <c r="E72" s="217"/>
      <c r="F72" s="218"/>
      <c r="G72" s="220"/>
      <c r="H72" s="221"/>
      <c r="I72" s="228">
        <v>56473737</v>
      </c>
    </row>
    <row r="73" spans="1:9" hidden="1" outlineLevel="1">
      <c r="A73" s="208"/>
      <c r="B73" s="227" t="s">
        <v>206</v>
      </c>
      <c r="C73" s="219">
        <v>15863801</v>
      </c>
      <c r="D73" s="218"/>
      <c r="E73" s="217"/>
      <c r="F73" s="218"/>
      <c r="G73" s="220"/>
      <c r="H73" s="221"/>
      <c r="I73" s="228">
        <v>15863801</v>
      </c>
    </row>
    <row r="74" spans="1:9" hidden="1" outlineLevel="1">
      <c r="A74" s="208"/>
      <c r="B74" s="227" t="s">
        <v>207</v>
      </c>
      <c r="C74" s="219">
        <v>40175069</v>
      </c>
      <c r="D74" s="218"/>
      <c r="E74" s="217"/>
      <c r="F74" s="218"/>
      <c r="G74" s="220"/>
      <c r="H74" s="221"/>
      <c r="I74" s="228">
        <v>40175069</v>
      </c>
    </row>
    <row r="75" spans="1:9" hidden="1" outlineLevel="1">
      <c r="A75" s="208"/>
      <c r="B75" s="227" t="s">
        <v>208</v>
      </c>
      <c r="C75" s="219">
        <v>16918199</v>
      </c>
      <c r="D75" s="218"/>
      <c r="E75" s="217"/>
      <c r="F75" s="219">
        <v>31222918</v>
      </c>
      <c r="G75" s="220"/>
      <c r="H75" s="221"/>
      <c r="I75" s="228">
        <v>48141117</v>
      </c>
    </row>
    <row r="76" spans="1:9" hidden="1" outlineLevel="1">
      <c r="A76" s="208"/>
      <c r="B76" s="227" t="s">
        <v>209</v>
      </c>
      <c r="C76" s="219">
        <v>974545</v>
      </c>
      <c r="D76" s="218"/>
      <c r="E76" s="217"/>
      <c r="F76" s="218"/>
      <c r="G76" s="220"/>
      <c r="H76" s="221"/>
      <c r="I76" s="228">
        <v>974545</v>
      </c>
    </row>
    <row r="77" spans="1:9" hidden="1" outlineLevel="1">
      <c r="A77" s="208"/>
      <c r="B77" s="227" t="s">
        <v>210</v>
      </c>
      <c r="C77" s="218"/>
      <c r="D77" s="218"/>
      <c r="E77" s="217"/>
      <c r="F77" s="218"/>
      <c r="G77" s="220"/>
      <c r="H77" s="221"/>
      <c r="I77" s="228">
        <v>0</v>
      </c>
    </row>
    <row r="78" spans="1:9" hidden="1" outlineLevel="1">
      <c r="A78" s="208"/>
      <c r="B78" s="227" t="s">
        <v>211</v>
      </c>
      <c r="C78" s="219">
        <v>3818363</v>
      </c>
      <c r="D78" s="218"/>
      <c r="E78" s="217"/>
      <c r="F78" s="218"/>
      <c r="G78" s="220"/>
      <c r="H78" s="221"/>
      <c r="I78" s="228">
        <v>3818363</v>
      </c>
    </row>
    <row r="79" spans="1:9" hidden="1" outlineLevel="1">
      <c r="A79" s="208"/>
      <c r="B79" s="227" t="s">
        <v>212</v>
      </c>
      <c r="C79" s="219">
        <v>0</v>
      </c>
      <c r="D79" s="219">
        <v>0</v>
      </c>
      <c r="E79" s="217"/>
      <c r="F79" s="219">
        <v>1166766.24</v>
      </c>
      <c r="G79" s="220"/>
      <c r="H79" s="221"/>
      <c r="I79" s="228">
        <v>1166766.24</v>
      </c>
    </row>
    <row r="80" spans="1:9" hidden="1" outlineLevel="1">
      <c r="A80" s="208"/>
      <c r="B80" s="227" t="s">
        <v>213</v>
      </c>
      <c r="C80" s="218"/>
      <c r="D80" s="219">
        <v>3021326</v>
      </c>
      <c r="E80" s="217"/>
      <c r="F80" s="219">
        <v>469730</v>
      </c>
      <c r="G80" s="220"/>
      <c r="H80" s="221"/>
      <c r="I80" s="228">
        <v>3491056</v>
      </c>
    </row>
    <row r="81" spans="1:9" hidden="1" outlineLevel="1">
      <c r="A81" s="208"/>
      <c r="B81" s="227" t="s">
        <v>214</v>
      </c>
      <c r="C81" s="218"/>
      <c r="D81" s="218"/>
      <c r="E81" s="217"/>
      <c r="F81" s="219">
        <v>0</v>
      </c>
      <c r="G81" s="220"/>
      <c r="H81" s="221"/>
      <c r="I81" s="228">
        <v>0</v>
      </c>
    </row>
    <row r="82" spans="1:9" hidden="1" outlineLevel="1">
      <c r="A82" s="208"/>
      <c r="B82" s="227" t="s">
        <v>215</v>
      </c>
      <c r="C82" s="218"/>
      <c r="D82" s="218"/>
      <c r="E82" s="217"/>
      <c r="F82" s="218"/>
      <c r="G82" s="220"/>
      <c r="H82" s="221"/>
      <c r="I82" s="228">
        <v>0</v>
      </c>
    </row>
    <row r="83" spans="1:9" hidden="1" outlineLevel="1">
      <c r="A83" s="208"/>
      <c r="B83" s="227" t="s">
        <v>216</v>
      </c>
      <c r="C83" s="218"/>
      <c r="D83" s="218"/>
      <c r="E83" s="217"/>
      <c r="F83" s="218"/>
      <c r="G83" s="220"/>
      <c r="H83" s="221"/>
      <c r="I83" s="228">
        <v>0</v>
      </c>
    </row>
    <row r="84" spans="1:9" hidden="1" outlineLevel="1">
      <c r="A84" s="208"/>
      <c r="B84" s="227" t="s">
        <v>217</v>
      </c>
      <c r="C84" s="219">
        <v>30788907</v>
      </c>
      <c r="D84" s="219">
        <v>0</v>
      </c>
      <c r="E84" s="217"/>
      <c r="F84" s="218"/>
      <c r="G84" s="220"/>
      <c r="H84" s="221"/>
      <c r="I84" s="228">
        <v>30788907</v>
      </c>
    </row>
    <row r="85" spans="1:9" hidden="1" outlineLevel="1">
      <c r="A85" s="208"/>
      <c r="B85" s="227" t="s">
        <v>218</v>
      </c>
      <c r="C85" s="219">
        <v>6091607</v>
      </c>
      <c r="D85" s="218"/>
      <c r="E85" s="217"/>
      <c r="F85" s="218"/>
      <c r="G85" s="220"/>
      <c r="H85" s="221"/>
      <c r="I85" s="228">
        <v>6091607</v>
      </c>
    </row>
    <row r="86" spans="1:9" hidden="1" outlineLevel="1">
      <c r="A86" s="208"/>
      <c r="B86" s="227" t="s">
        <v>219</v>
      </c>
      <c r="C86" s="218"/>
      <c r="D86" s="218"/>
      <c r="E86" s="217"/>
      <c r="F86" s="218"/>
      <c r="G86" s="220"/>
      <c r="H86" s="221"/>
      <c r="I86" s="228">
        <v>0</v>
      </c>
    </row>
    <row r="87" spans="1:9" hidden="1" outlineLevel="1">
      <c r="A87" s="208"/>
      <c r="B87" s="227" t="s">
        <v>220</v>
      </c>
      <c r="C87" s="219">
        <v>6086832</v>
      </c>
      <c r="D87" s="218"/>
      <c r="E87" s="217"/>
      <c r="F87" s="219">
        <v>310530</v>
      </c>
      <c r="G87" s="220"/>
      <c r="H87" s="221"/>
      <c r="I87" s="228">
        <v>6397362</v>
      </c>
    </row>
    <row r="88" spans="1:9" collapsed="1">
      <c r="A88" s="208">
        <v>4</v>
      </c>
      <c r="B88" s="178" t="s">
        <v>519</v>
      </c>
      <c r="C88" s="219">
        <f>SUM($C$70:$C$87)</f>
        <v>184536399</v>
      </c>
      <c r="D88" s="219">
        <f>SUM($D$70:$D$87)</f>
        <v>3021326</v>
      </c>
      <c r="E88" s="217"/>
      <c r="F88" s="219">
        <f>SUM($F$70:$F$87)</f>
        <v>33169944.239999998</v>
      </c>
      <c r="G88" s="220"/>
      <c r="H88" s="221"/>
      <c r="I88" s="228">
        <f>SUM($I$70:$I$87)</f>
        <v>220727669.24000001</v>
      </c>
    </row>
    <row r="89" spans="1:9" hidden="1" outlineLevel="1">
      <c r="A89" s="208"/>
      <c r="B89" s="216" t="s">
        <v>203</v>
      </c>
      <c r="C89" s="217"/>
      <c r="D89" s="218"/>
      <c r="E89" s="229">
        <v>3416009</v>
      </c>
      <c r="F89" s="230"/>
      <c r="G89" s="220"/>
      <c r="H89" s="221"/>
      <c r="I89" s="228">
        <v>3416009</v>
      </c>
    </row>
    <row r="90" spans="1:9" hidden="1" outlineLevel="1">
      <c r="A90" s="208"/>
      <c r="B90" s="216" t="s">
        <v>204</v>
      </c>
      <c r="C90" s="217"/>
      <c r="D90" s="218"/>
      <c r="E90" s="229">
        <v>2827529</v>
      </c>
      <c r="F90" s="230"/>
      <c r="G90" s="220"/>
      <c r="H90" s="221"/>
      <c r="I90" s="228">
        <v>2827529</v>
      </c>
    </row>
    <row r="91" spans="1:9" hidden="1" outlineLevel="1">
      <c r="A91" s="208"/>
      <c r="B91" s="216" t="s">
        <v>205</v>
      </c>
      <c r="C91" s="217"/>
      <c r="D91" s="218"/>
      <c r="E91" s="229">
        <v>48002676</v>
      </c>
      <c r="F91" s="230"/>
      <c r="G91" s="220"/>
      <c r="H91" s="221"/>
      <c r="I91" s="228">
        <v>48002676</v>
      </c>
    </row>
    <row r="92" spans="1:9" hidden="1" outlineLevel="1">
      <c r="A92" s="208"/>
      <c r="B92" s="216" t="s">
        <v>206</v>
      </c>
      <c r="C92" s="217"/>
      <c r="D92" s="218"/>
      <c r="E92" s="229">
        <v>13484231</v>
      </c>
      <c r="F92" s="230"/>
      <c r="G92" s="220"/>
      <c r="H92" s="221"/>
      <c r="I92" s="228">
        <v>13484231</v>
      </c>
    </row>
    <row r="93" spans="1:9" hidden="1" outlineLevel="1">
      <c r="A93" s="208"/>
      <c r="B93" s="216" t="s">
        <v>207</v>
      </c>
      <c r="C93" s="217"/>
      <c r="D93" s="218"/>
      <c r="E93" s="229">
        <v>34148808.649999999</v>
      </c>
      <c r="F93" s="230"/>
      <c r="G93" s="220"/>
      <c r="H93" s="221"/>
      <c r="I93" s="228">
        <v>34148808.649999999</v>
      </c>
    </row>
    <row r="94" spans="1:9" hidden="1" outlineLevel="1">
      <c r="A94" s="208"/>
      <c r="B94" s="216" t="s">
        <v>208</v>
      </c>
      <c r="C94" s="217"/>
      <c r="D94" s="218"/>
      <c r="E94" s="229">
        <v>14380469</v>
      </c>
      <c r="F94" s="231">
        <v>26539480</v>
      </c>
      <c r="G94" s="220"/>
      <c r="H94" s="221"/>
      <c r="I94" s="228">
        <v>40919949</v>
      </c>
    </row>
    <row r="95" spans="1:9" hidden="1" outlineLevel="1">
      <c r="A95" s="208"/>
      <c r="B95" s="216" t="s">
        <v>209</v>
      </c>
      <c r="C95" s="217"/>
      <c r="D95" s="218"/>
      <c r="E95" s="229">
        <v>828363</v>
      </c>
      <c r="F95" s="230"/>
      <c r="G95" s="220"/>
      <c r="H95" s="221"/>
      <c r="I95" s="228">
        <v>828363</v>
      </c>
    </row>
    <row r="96" spans="1:9" hidden="1" outlineLevel="1">
      <c r="A96" s="208"/>
      <c r="B96" s="216" t="s">
        <v>210</v>
      </c>
      <c r="C96" s="217"/>
      <c r="D96" s="218"/>
      <c r="E96" s="232"/>
      <c r="F96" s="231">
        <v>0</v>
      </c>
      <c r="G96" s="220"/>
      <c r="H96" s="221"/>
      <c r="I96" s="228">
        <v>0</v>
      </c>
    </row>
    <row r="97" spans="1:9" hidden="1" outlineLevel="1">
      <c r="A97" s="208"/>
      <c r="B97" s="216" t="s">
        <v>211</v>
      </c>
      <c r="C97" s="217"/>
      <c r="D97" s="218"/>
      <c r="E97" s="229">
        <v>3243832</v>
      </c>
      <c r="F97" s="231">
        <v>0</v>
      </c>
      <c r="G97" s="220"/>
      <c r="H97" s="221"/>
      <c r="I97" s="228">
        <v>3243832</v>
      </c>
    </row>
    <row r="98" spans="1:9" hidden="1" outlineLevel="1">
      <c r="A98" s="208"/>
      <c r="B98" s="216" t="s">
        <v>212</v>
      </c>
      <c r="C98" s="217"/>
      <c r="D98" s="219">
        <v>0</v>
      </c>
      <c r="E98" s="232"/>
      <c r="F98" s="231">
        <v>991751.304</v>
      </c>
      <c r="G98" s="220"/>
      <c r="H98" s="221"/>
      <c r="I98" s="228">
        <v>991751.304</v>
      </c>
    </row>
    <row r="99" spans="1:9" hidden="1" outlineLevel="1">
      <c r="A99" s="208"/>
      <c r="B99" s="216" t="s">
        <v>213</v>
      </c>
      <c r="C99" s="217"/>
      <c r="D99" s="219">
        <v>2568128</v>
      </c>
      <c r="E99" s="232"/>
      <c r="F99" s="231">
        <v>399271</v>
      </c>
      <c r="G99" s="220"/>
      <c r="H99" s="221"/>
      <c r="I99" s="228">
        <v>2967399</v>
      </c>
    </row>
    <row r="100" spans="1:9" hidden="1" outlineLevel="1">
      <c r="A100" s="208"/>
      <c r="B100" s="216" t="s">
        <v>214</v>
      </c>
      <c r="C100" s="217"/>
      <c r="D100" s="218"/>
      <c r="E100" s="232"/>
      <c r="F100" s="231">
        <v>0</v>
      </c>
      <c r="G100" s="220"/>
      <c r="H100" s="221"/>
      <c r="I100" s="228">
        <v>0</v>
      </c>
    </row>
    <row r="101" spans="1:9" hidden="1" outlineLevel="1">
      <c r="A101" s="208"/>
      <c r="B101" s="216" t="s">
        <v>215</v>
      </c>
      <c r="C101" s="217"/>
      <c r="D101" s="218"/>
      <c r="E101" s="232"/>
      <c r="F101" s="230"/>
      <c r="G101" s="220"/>
      <c r="H101" s="221"/>
      <c r="I101" s="228">
        <v>0</v>
      </c>
    </row>
    <row r="102" spans="1:9" hidden="1" outlineLevel="1">
      <c r="A102" s="208"/>
      <c r="B102" s="216" t="s">
        <v>216</v>
      </c>
      <c r="C102" s="217"/>
      <c r="D102" s="218"/>
      <c r="E102" s="232"/>
      <c r="F102" s="230"/>
      <c r="G102" s="220"/>
      <c r="H102" s="221"/>
      <c r="I102" s="228">
        <v>0</v>
      </c>
    </row>
    <row r="103" spans="1:9" hidden="1" outlineLevel="1">
      <c r="A103" s="208"/>
      <c r="B103" s="216" t="s">
        <v>217</v>
      </c>
      <c r="C103" s="217"/>
      <c r="D103" s="218"/>
      <c r="E103" s="229">
        <v>21805424</v>
      </c>
      <c r="F103" s="230"/>
      <c r="G103" s="220"/>
      <c r="H103" s="221"/>
      <c r="I103" s="228">
        <v>21805424</v>
      </c>
    </row>
    <row r="104" spans="1:9" hidden="1" outlineLevel="1">
      <c r="A104" s="208"/>
      <c r="B104" s="216" t="s">
        <v>218</v>
      </c>
      <c r="C104" s="217"/>
      <c r="D104" s="218"/>
      <c r="E104" s="229">
        <v>5177865.95</v>
      </c>
      <c r="F104" s="230"/>
      <c r="G104" s="220"/>
      <c r="H104" s="221"/>
      <c r="I104" s="228">
        <v>5177865.95</v>
      </c>
    </row>
    <row r="105" spans="1:9" hidden="1" outlineLevel="1">
      <c r="A105" s="208"/>
      <c r="B105" s="216" t="s">
        <v>219</v>
      </c>
      <c r="C105" s="217"/>
      <c r="D105" s="219">
        <v>0</v>
      </c>
      <c r="E105" s="232"/>
      <c r="F105" s="231">
        <v>0</v>
      </c>
      <c r="G105" s="220"/>
      <c r="H105" s="221"/>
      <c r="I105" s="228">
        <v>0</v>
      </c>
    </row>
    <row r="106" spans="1:9" hidden="1" outlineLevel="1">
      <c r="A106" s="208"/>
      <c r="B106" s="216" t="s">
        <v>220</v>
      </c>
      <c r="C106" s="217"/>
      <c r="D106" s="218"/>
      <c r="E106" s="229">
        <v>5173807.2</v>
      </c>
      <c r="F106" s="231">
        <v>263950.5</v>
      </c>
      <c r="G106" s="220"/>
      <c r="H106" s="221"/>
      <c r="I106" s="228">
        <v>5437757.7000000002</v>
      </c>
    </row>
    <row r="107" spans="1:9" ht="30" collapsed="1">
      <c r="A107" s="208">
        <v>5</v>
      </c>
      <c r="B107" s="222" t="s">
        <v>520</v>
      </c>
      <c r="C107" s="217"/>
      <c r="D107" s="219">
        <f>SUM($D$89:$D$106)</f>
        <v>2568128</v>
      </c>
      <c r="E107" s="229">
        <f>SUM($E$89:$E$106)</f>
        <v>152489014.79999998</v>
      </c>
      <c r="F107" s="231">
        <f>SUM($F$89:$F$106)</f>
        <v>28194452.804000001</v>
      </c>
      <c r="G107" s="220"/>
      <c r="H107" s="221"/>
      <c r="I107" s="228">
        <f>SUM($I$89:$I$106)</f>
        <v>183251595.60399997</v>
      </c>
    </row>
    <row r="108" spans="1:9" hidden="1" outlineLevel="1">
      <c r="A108" s="208"/>
      <c r="B108" s="216" t="s">
        <v>203</v>
      </c>
      <c r="C108" s="219">
        <v>602825</v>
      </c>
      <c r="D108" s="223"/>
      <c r="E108" s="233"/>
      <c r="F108" s="233"/>
      <c r="G108" s="226"/>
      <c r="H108" s="221"/>
      <c r="I108" s="228">
        <v>602825</v>
      </c>
    </row>
    <row r="109" spans="1:9" hidden="1" outlineLevel="1">
      <c r="A109" s="208"/>
      <c r="B109" s="216" t="s">
        <v>204</v>
      </c>
      <c r="C109" s="219">
        <v>498976</v>
      </c>
      <c r="D109" s="223"/>
      <c r="E109" s="233"/>
      <c r="F109" s="233"/>
      <c r="G109" s="226"/>
      <c r="H109" s="221"/>
      <c r="I109" s="228">
        <v>498976</v>
      </c>
    </row>
    <row r="110" spans="1:9" hidden="1" outlineLevel="1">
      <c r="A110" s="208"/>
      <c r="B110" s="216" t="s">
        <v>205</v>
      </c>
      <c r="C110" s="219">
        <v>8471061</v>
      </c>
      <c r="D110" s="223"/>
      <c r="E110" s="233"/>
      <c r="F110" s="233"/>
      <c r="G110" s="226"/>
      <c r="H110" s="221"/>
      <c r="I110" s="228">
        <v>8471061</v>
      </c>
    </row>
    <row r="111" spans="1:9" hidden="1" outlineLevel="1">
      <c r="A111" s="208"/>
      <c r="B111" s="216" t="s">
        <v>206</v>
      </c>
      <c r="C111" s="219">
        <v>2379570</v>
      </c>
      <c r="D111" s="223"/>
      <c r="E111" s="233"/>
      <c r="F111" s="233"/>
      <c r="G111" s="226"/>
      <c r="H111" s="221"/>
      <c r="I111" s="228">
        <v>2379570</v>
      </c>
    </row>
    <row r="112" spans="1:9" hidden="1" outlineLevel="1">
      <c r="A112" s="208"/>
      <c r="B112" s="216" t="s">
        <v>207</v>
      </c>
      <c r="C112" s="219">
        <v>6026260.3499999996</v>
      </c>
      <c r="D112" s="223"/>
      <c r="E112" s="233"/>
      <c r="F112" s="233"/>
      <c r="G112" s="226"/>
      <c r="H112" s="221"/>
      <c r="I112" s="228">
        <v>6026260.3499999996</v>
      </c>
    </row>
    <row r="113" spans="1:9" hidden="1" outlineLevel="1">
      <c r="A113" s="208"/>
      <c r="B113" s="216" t="s">
        <v>208</v>
      </c>
      <c r="C113" s="219">
        <v>7221168</v>
      </c>
      <c r="D113" s="223"/>
      <c r="E113" s="233"/>
      <c r="F113" s="233"/>
      <c r="G113" s="226"/>
      <c r="H113" s="221"/>
      <c r="I113" s="228">
        <v>7221168</v>
      </c>
    </row>
    <row r="114" spans="1:9" hidden="1" outlineLevel="1">
      <c r="A114" s="208"/>
      <c r="B114" s="216" t="s">
        <v>209</v>
      </c>
      <c r="C114" s="219">
        <v>146182</v>
      </c>
      <c r="D114" s="223"/>
      <c r="E114" s="233"/>
      <c r="F114" s="233"/>
      <c r="G114" s="226"/>
      <c r="H114" s="221"/>
      <c r="I114" s="228">
        <v>146182</v>
      </c>
    </row>
    <row r="115" spans="1:9" hidden="1" outlineLevel="1">
      <c r="A115" s="208"/>
      <c r="B115" s="216" t="s">
        <v>210</v>
      </c>
      <c r="C115" s="219">
        <v>0</v>
      </c>
      <c r="D115" s="223"/>
      <c r="E115" s="233"/>
      <c r="F115" s="233"/>
      <c r="G115" s="226"/>
      <c r="H115" s="221"/>
      <c r="I115" s="228">
        <v>0</v>
      </c>
    </row>
    <row r="116" spans="1:9" hidden="1" outlineLevel="1">
      <c r="A116" s="208"/>
      <c r="B116" s="216" t="s">
        <v>211</v>
      </c>
      <c r="C116" s="219">
        <v>574531</v>
      </c>
      <c r="D116" s="223"/>
      <c r="E116" s="233"/>
      <c r="F116" s="233"/>
      <c r="G116" s="226"/>
      <c r="H116" s="221"/>
      <c r="I116" s="228">
        <v>574531</v>
      </c>
    </row>
    <row r="117" spans="1:9" hidden="1" outlineLevel="1">
      <c r="A117" s="208"/>
      <c r="B117" s="216" t="s">
        <v>212</v>
      </c>
      <c r="C117" s="219">
        <v>175014.93600000101</v>
      </c>
      <c r="D117" s="223"/>
      <c r="E117" s="233"/>
      <c r="F117" s="233"/>
      <c r="G117" s="226"/>
      <c r="H117" s="221"/>
      <c r="I117" s="228">
        <v>175014.93600000101</v>
      </c>
    </row>
    <row r="118" spans="1:9" hidden="1" outlineLevel="1">
      <c r="A118" s="208"/>
      <c r="B118" s="216" t="s">
        <v>213</v>
      </c>
      <c r="C118" s="219">
        <v>523657</v>
      </c>
      <c r="D118" s="223"/>
      <c r="E118" s="233"/>
      <c r="F118" s="233"/>
      <c r="G118" s="226"/>
      <c r="H118" s="221"/>
      <c r="I118" s="228">
        <v>523657</v>
      </c>
    </row>
    <row r="119" spans="1:9" hidden="1" outlineLevel="1">
      <c r="A119" s="208"/>
      <c r="B119" s="216" t="s">
        <v>214</v>
      </c>
      <c r="C119" s="219">
        <v>0</v>
      </c>
      <c r="D119" s="223"/>
      <c r="E119" s="233"/>
      <c r="F119" s="233"/>
      <c r="G119" s="226"/>
      <c r="H119" s="221"/>
      <c r="I119" s="228">
        <v>0</v>
      </c>
    </row>
    <row r="120" spans="1:9" hidden="1" outlineLevel="1">
      <c r="A120" s="208"/>
      <c r="B120" s="216" t="s">
        <v>215</v>
      </c>
      <c r="C120" s="219">
        <v>0</v>
      </c>
      <c r="D120" s="223"/>
      <c r="E120" s="233"/>
      <c r="F120" s="233"/>
      <c r="G120" s="226"/>
      <c r="H120" s="221"/>
      <c r="I120" s="228">
        <v>0</v>
      </c>
    </row>
    <row r="121" spans="1:9" hidden="1" outlineLevel="1">
      <c r="A121" s="208"/>
      <c r="B121" s="216" t="s">
        <v>216</v>
      </c>
      <c r="C121" s="219">
        <v>0</v>
      </c>
      <c r="D121" s="223"/>
      <c r="E121" s="233"/>
      <c r="F121" s="233"/>
      <c r="G121" s="226"/>
      <c r="H121" s="221"/>
      <c r="I121" s="228">
        <v>0</v>
      </c>
    </row>
    <row r="122" spans="1:9" hidden="1" outlineLevel="1">
      <c r="A122" s="208"/>
      <c r="B122" s="216" t="s">
        <v>217</v>
      </c>
      <c r="C122" s="219">
        <v>8983483</v>
      </c>
      <c r="D122" s="223"/>
      <c r="E122" s="233"/>
      <c r="F122" s="233"/>
      <c r="G122" s="226"/>
      <c r="H122" s="221"/>
      <c r="I122" s="228">
        <v>8983483</v>
      </c>
    </row>
    <row r="123" spans="1:9" hidden="1" outlineLevel="1">
      <c r="A123" s="208"/>
      <c r="B123" s="216" t="s">
        <v>218</v>
      </c>
      <c r="C123" s="219">
        <v>913741.05</v>
      </c>
      <c r="D123" s="223"/>
      <c r="E123" s="233"/>
      <c r="F123" s="233"/>
      <c r="G123" s="226"/>
      <c r="H123" s="221"/>
      <c r="I123" s="228">
        <v>913741.05</v>
      </c>
    </row>
    <row r="124" spans="1:9" hidden="1" outlineLevel="1">
      <c r="A124" s="208"/>
      <c r="B124" s="216" t="s">
        <v>219</v>
      </c>
      <c r="C124" s="219">
        <v>0</v>
      </c>
      <c r="D124" s="223"/>
      <c r="E124" s="233"/>
      <c r="F124" s="233"/>
      <c r="G124" s="226"/>
      <c r="H124" s="221"/>
      <c r="I124" s="228">
        <v>0</v>
      </c>
    </row>
    <row r="125" spans="1:9" hidden="1" outlineLevel="1">
      <c r="A125" s="208"/>
      <c r="B125" s="216" t="s">
        <v>220</v>
      </c>
      <c r="C125" s="219">
        <v>959604.3</v>
      </c>
      <c r="D125" s="223"/>
      <c r="E125" s="233"/>
      <c r="F125" s="233"/>
      <c r="G125" s="226"/>
      <c r="H125" s="221"/>
      <c r="I125" s="228">
        <v>959604.3</v>
      </c>
    </row>
    <row r="126" spans="1:9" ht="30" collapsed="1">
      <c r="A126" s="208">
        <v>6</v>
      </c>
      <c r="B126" s="222" t="s">
        <v>521</v>
      </c>
      <c r="C126" s="219">
        <f>SUM($C$108:$C$125)</f>
        <v>37476073.635999992</v>
      </c>
      <c r="D126" s="223"/>
      <c r="E126" s="233"/>
      <c r="F126" s="233"/>
      <c r="G126" s="226"/>
      <c r="H126" s="221"/>
      <c r="I126" s="228">
        <f>SUM($I$108:$I$125)</f>
        <v>37476073.635999992</v>
      </c>
    </row>
    <row r="127" spans="1:9" hidden="1" outlineLevel="1">
      <c r="A127" s="208"/>
      <c r="B127" s="227" t="s">
        <v>203</v>
      </c>
      <c r="C127" s="219">
        <v>4018834</v>
      </c>
      <c r="D127" s="219">
        <v>0</v>
      </c>
      <c r="E127" s="212">
        <v>23721984</v>
      </c>
      <c r="F127" s="212">
        <v>35429004</v>
      </c>
      <c r="G127" s="220"/>
      <c r="H127" s="221"/>
      <c r="I127" s="228">
        <v>63169822</v>
      </c>
    </row>
    <row r="128" spans="1:9" hidden="1" outlineLevel="1">
      <c r="A128" s="208"/>
      <c r="B128" s="227" t="s">
        <v>204</v>
      </c>
      <c r="C128" s="219">
        <v>3326505</v>
      </c>
      <c r="D128" s="219">
        <v>0</v>
      </c>
      <c r="E128" s="212">
        <v>36135063</v>
      </c>
      <c r="F128" s="212">
        <v>0</v>
      </c>
      <c r="G128" s="220"/>
      <c r="H128" s="221"/>
      <c r="I128" s="228">
        <v>39461568</v>
      </c>
    </row>
    <row r="129" spans="1:9" hidden="1" outlineLevel="1">
      <c r="A129" s="208"/>
      <c r="B129" s="227" t="s">
        <v>205</v>
      </c>
      <c r="C129" s="219">
        <v>56473737</v>
      </c>
      <c r="D129" s="219">
        <v>21454715</v>
      </c>
      <c r="E129" s="212">
        <v>71268128</v>
      </c>
      <c r="F129" s="212">
        <v>96684531</v>
      </c>
      <c r="G129" s="220"/>
      <c r="H129" s="221"/>
      <c r="I129" s="228">
        <v>245881111</v>
      </c>
    </row>
    <row r="130" spans="1:9" hidden="1" outlineLevel="1">
      <c r="A130" s="208"/>
      <c r="B130" s="227" t="s">
        <v>206</v>
      </c>
      <c r="C130" s="219">
        <v>15863801</v>
      </c>
      <c r="D130" s="219">
        <v>0</v>
      </c>
      <c r="E130" s="212">
        <v>22891133</v>
      </c>
      <c r="F130" s="212">
        <v>11255347</v>
      </c>
      <c r="G130" s="220"/>
      <c r="H130" s="221"/>
      <c r="I130" s="228">
        <v>50010281</v>
      </c>
    </row>
    <row r="131" spans="1:9" hidden="1" outlineLevel="1">
      <c r="A131" s="208"/>
      <c r="B131" s="227" t="s">
        <v>207</v>
      </c>
      <c r="C131" s="219">
        <v>40175069</v>
      </c>
      <c r="D131" s="219">
        <v>0</v>
      </c>
      <c r="E131" s="212">
        <v>108067666</v>
      </c>
      <c r="F131" s="212">
        <v>98057777</v>
      </c>
      <c r="G131" s="220"/>
      <c r="H131" s="221"/>
      <c r="I131" s="228">
        <v>246300512</v>
      </c>
    </row>
    <row r="132" spans="1:9" hidden="1" outlineLevel="1">
      <c r="A132" s="208"/>
      <c r="B132" s="227" t="s">
        <v>208</v>
      </c>
      <c r="C132" s="219">
        <v>16918199</v>
      </c>
      <c r="D132" s="219">
        <v>0</v>
      </c>
      <c r="E132" s="212">
        <v>120150084</v>
      </c>
      <c r="F132" s="212">
        <v>220377277</v>
      </c>
      <c r="G132" s="220"/>
      <c r="H132" s="221"/>
      <c r="I132" s="228">
        <v>357445560</v>
      </c>
    </row>
    <row r="133" spans="1:9" hidden="1" outlineLevel="1">
      <c r="A133" s="208"/>
      <c r="B133" s="227" t="s">
        <v>209</v>
      </c>
      <c r="C133" s="219">
        <v>974545</v>
      </c>
      <c r="D133" s="219">
        <v>0</v>
      </c>
      <c r="E133" s="212">
        <v>25038223</v>
      </c>
      <c r="F133" s="212">
        <v>0</v>
      </c>
      <c r="G133" s="220"/>
      <c r="H133" s="221"/>
      <c r="I133" s="228">
        <v>26012768</v>
      </c>
    </row>
    <row r="134" spans="1:9" hidden="1" outlineLevel="1">
      <c r="A134" s="208"/>
      <c r="B134" s="227" t="s">
        <v>210</v>
      </c>
      <c r="C134" s="219">
        <v>0</v>
      </c>
      <c r="D134" s="219">
        <v>0</v>
      </c>
      <c r="E134" s="212">
        <v>30618661</v>
      </c>
      <c r="F134" s="212">
        <v>0</v>
      </c>
      <c r="G134" s="220"/>
      <c r="H134" s="221"/>
      <c r="I134" s="228">
        <v>30618661</v>
      </c>
    </row>
    <row r="135" spans="1:9" hidden="1" outlineLevel="1">
      <c r="A135" s="208"/>
      <c r="B135" s="227" t="s">
        <v>211</v>
      </c>
      <c r="C135" s="219">
        <v>3818363</v>
      </c>
      <c r="D135" s="219">
        <v>0</v>
      </c>
      <c r="E135" s="212">
        <v>9164</v>
      </c>
      <c r="F135" s="212">
        <v>21105534</v>
      </c>
      <c r="G135" s="220"/>
      <c r="H135" s="221"/>
      <c r="I135" s="228">
        <v>24933061</v>
      </c>
    </row>
    <row r="136" spans="1:9" hidden="1" outlineLevel="1">
      <c r="A136" s="208"/>
      <c r="B136" s="227" t="s">
        <v>212</v>
      </c>
      <c r="C136" s="219">
        <v>0</v>
      </c>
      <c r="D136" s="219">
        <v>0</v>
      </c>
      <c r="E136" s="212">
        <v>4988420.6500000004</v>
      </c>
      <c r="F136" s="212">
        <v>12408222.59</v>
      </c>
      <c r="G136" s="220"/>
      <c r="H136" s="221"/>
      <c r="I136" s="228">
        <v>17396643.239999998</v>
      </c>
    </row>
    <row r="137" spans="1:9" hidden="1" outlineLevel="1">
      <c r="A137" s="208"/>
      <c r="B137" s="227" t="s">
        <v>213</v>
      </c>
      <c r="C137" s="219">
        <v>0</v>
      </c>
      <c r="D137" s="219">
        <v>37646300</v>
      </c>
      <c r="E137" s="212">
        <v>79967597</v>
      </c>
      <c r="F137" s="212">
        <v>3939369</v>
      </c>
      <c r="G137" s="220"/>
      <c r="H137" s="221"/>
      <c r="I137" s="228">
        <v>121553266</v>
      </c>
    </row>
    <row r="138" spans="1:9" hidden="1" outlineLevel="1">
      <c r="A138" s="208"/>
      <c r="B138" s="227" t="s">
        <v>214</v>
      </c>
      <c r="C138" s="219">
        <v>0</v>
      </c>
      <c r="D138" s="219">
        <v>0</v>
      </c>
      <c r="E138" s="212">
        <v>0</v>
      </c>
      <c r="F138" s="212">
        <v>6801253</v>
      </c>
      <c r="G138" s="220"/>
      <c r="H138" s="221"/>
      <c r="I138" s="228">
        <v>6801253</v>
      </c>
    </row>
    <row r="139" spans="1:9" hidden="1" outlineLevel="1">
      <c r="A139" s="208"/>
      <c r="B139" s="227" t="s">
        <v>215</v>
      </c>
      <c r="C139" s="219">
        <v>0</v>
      </c>
      <c r="D139" s="219">
        <v>0</v>
      </c>
      <c r="E139" s="212">
        <v>3197344</v>
      </c>
      <c r="F139" s="212">
        <v>0</v>
      </c>
      <c r="G139" s="220"/>
      <c r="H139" s="221"/>
      <c r="I139" s="228">
        <v>3197344</v>
      </c>
    </row>
    <row r="140" spans="1:9" hidden="1" outlineLevel="1">
      <c r="A140" s="208"/>
      <c r="B140" s="227" t="s">
        <v>216</v>
      </c>
      <c r="C140" s="219">
        <v>0</v>
      </c>
      <c r="D140" s="219">
        <v>0</v>
      </c>
      <c r="E140" s="212">
        <v>1286</v>
      </c>
      <c r="F140" s="212">
        <v>0</v>
      </c>
      <c r="G140" s="220"/>
      <c r="H140" s="221"/>
      <c r="I140" s="228">
        <v>1286</v>
      </c>
    </row>
    <row r="141" spans="1:9" hidden="1" outlineLevel="1">
      <c r="A141" s="208"/>
      <c r="B141" s="227" t="s">
        <v>217</v>
      </c>
      <c r="C141" s="219">
        <v>30788907</v>
      </c>
      <c r="D141" s="219">
        <v>0</v>
      </c>
      <c r="E141" s="212">
        <v>90004704</v>
      </c>
      <c r="F141" s="212">
        <v>169847424</v>
      </c>
      <c r="G141" s="220"/>
      <c r="H141" s="221"/>
      <c r="I141" s="228">
        <v>290641035</v>
      </c>
    </row>
    <row r="142" spans="1:9" hidden="1" outlineLevel="1">
      <c r="A142" s="208"/>
      <c r="B142" s="227" t="s">
        <v>218</v>
      </c>
      <c r="C142" s="219">
        <v>6091607</v>
      </c>
      <c r="D142" s="219">
        <v>0</v>
      </c>
      <c r="E142" s="212">
        <v>91946189</v>
      </c>
      <c r="F142" s="212">
        <v>0</v>
      </c>
      <c r="G142" s="220"/>
      <c r="H142" s="221"/>
      <c r="I142" s="228">
        <v>98037796</v>
      </c>
    </row>
    <row r="143" spans="1:9" hidden="1" outlineLevel="1">
      <c r="A143" s="208"/>
      <c r="B143" s="227" t="s">
        <v>219</v>
      </c>
      <c r="C143" s="219">
        <v>0</v>
      </c>
      <c r="D143" s="219">
        <v>9748</v>
      </c>
      <c r="E143" s="212">
        <v>27487542</v>
      </c>
      <c r="F143" s="212">
        <v>35380</v>
      </c>
      <c r="G143" s="220"/>
      <c r="H143" s="221"/>
      <c r="I143" s="228">
        <v>27532670</v>
      </c>
    </row>
    <row r="144" spans="1:9" hidden="1" outlineLevel="1">
      <c r="A144" s="208"/>
      <c r="B144" s="227" t="s">
        <v>220</v>
      </c>
      <c r="C144" s="219">
        <v>6086832</v>
      </c>
      <c r="D144" s="219">
        <v>0</v>
      </c>
      <c r="E144" s="212">
        <v>41035743</v>
      </c>
      <c r="F144" s="212">
        <v>7553161</v>
      </c>
      <c r="G144" s="220"/>
      <c r="H144" s="221"/>
      <c r="I144" s="228">
        <v>54675736</v>
      </c>
    </row>
    <row r="145" spans="1:9" collapsed="1">
      <c r="A145" s="208">
        <v>7</v>
      </c>
      <c r="B145" s="234" t="s">
        <v>594</v>
      </c>
      <c r="C145" s="219">
        <f>SUM($C$127:$C$144)</f>
        <v>184536399</v>
      </c>
      <c r="D145" s="219">
        <f>SUM($D$127:$D$144)</f>
        <v>59110763</v>
      </c>
      <c r="E145" s="212">
        <f>SUM($E$127:$E$144)</f>
        <v>776528931.64999998</v>
      </c>
      <c r="F145" s="212">
        <f>SUM($F$127:$F$144)</f>
        <v>683494279.58999991</v>
      </c>
      <c r="G145" s="220"/>
      <c r="H145" s="221"/>
      <c r="I145" s="228">
        <f>SUM($I$127:$I$144)</f>
        <v>1703670373.24</v>
      </c>
    </row>
    <row r="146" spans="1:9" hidden="1" outlineLevel="1">
      <c r="A146" s="208"/>
      <c r="B146" s="216" t="s">
        <v>203</v>
      </c>
      <c r="C146" s="217"/>
      <c r="D146" s="219">
        <v>0</v>
      </c>
      <c r="E146" s="235"/>
      <c r="F146" s="231">
        <v>30114653</v>
      </c>
      <c r="G146" s="220"/>
      <c r="H146" s="221"/>
      <c r="I146" s="228">
        <v>30114653</v>
      </c>
    </row>
    <row r="147" spans="1:9" hidden="1" outlineLevel="1">
      <c r="A147" s="208"/>
      <c r="B147" s="216" t="s">
        <v>204</v>
      </c>
      <c r="C147" s="217"/>
      <c r="D147" s="219">
        <v>0</v>
      </c>
      <c r="E147" s="235"/>
      <c r="F147" s="231">
        <v>0</v>
      </c>
      <c r="G147" s="220"/>
      <c r="H147" s="221"/>
      <c r="I147" s="228">
        <v>0</v>
      </c>
    </row>
    <row r="148" spans="1:9" hidden="1" outlineLevel="1">
      <c r="A148" s="208"/>
      <c r="B148" s="216" t="s">
        <v>205</v>
      </c>
      <c r="C148" s="217"/>
      <c r="D148" s="219">
        <v>18236508</v>
      </c>
      <c r="E148" s="235"/>
      <c r="F148" s="231">
        <v>82181851</v>
      </c>
      <c r="G148" s="220"/>
      <c r="H148" s="221"/>
      <c r="I148" s="228">
        <v>100418359</v>
      </c>
    </row>
    <row r="149" spans="1:9" hidden="1" outlineLevel="1">
      <c r="A149" s="208"/>
      <c r="B149" s="216" t="s">
        <v>206</v>
      </c>
      <c r="C149" s="217"/>
      <c r="D149" s="219">
        <v>0</v>
      </c>
      <c r="E149" s="235"/>
      <c r="F149" s="231">
        <v>9567045</v>
      </c>
      <c r="G149" s="220"/>
      <c r="H149" s="221"/>
      <c r="I149" s="228">
        <v>9567045</v>
      </c>
    </row>
    <row r="150" spans="1:9" hidden="1" outlineLevel="1">
      <c r="A150" s="208"/>
      <c r="B150" s="216" t="s">
        <v>207</v>
      </c>
      <c r="C150" s="217"/>
      <c r="D150" s="219">
        <v>0</v>
      </c>
      <c r="E150" s="235"/>
      <c r="F150" s="231">
        <v>83349110</v>
      </c>
      <c r="G150" s="220"/>
      <c r="H150" s="221"/>
      <c r="I150" s="228">
        <v>83349110</v>
      </c>
    </row>
    <row r="151" spans="1:9" hidden="1" outlineLevel="1">
      <c r="A151" s="208"/>
      <c r="B151" s="216" t="s">
        <v>208</v>
      </c>
      <c r="C151" s="217"/>
      <c r="D151" s="219">
        <v>0</v>
      </c>
      <c r="E151" s="235"/>
      <c r="F151" s="231">
        <v>187320686</v>
      </c>
      <c r="G151" s="220"/>
      <c r="H151" s="221"/>
      <c r="I151" s="228">
        <v>187320686</v>
      </c>
    </row>
    <row r="152" spans="1:9" hidden="1" outlineLevel="1">
      <c r="A152" s="208"/>
      <c r="B152" s="216" t="s">
        <v>209</v>
      </c>
      <c r="C152" s="217"/>
      <c r="D152" s="219">
        <v>0</v>
      </c>
      <c r="E152" s="235"/>
      <c r="F152" s="231">
        <v>0</v>
      </c>
      <c r="G152" s="220"/>
      <c r="H152" s="221"/>
      <c r="I152" s="228">
        <v>0</v>
      </c>
    </row>
    <row r="153" spans="1:9" hidden="1" outlineLevel="1">
      <c r="A153" s="208"/>
      <c r="B153" s="216" t="s">
        <v>210</v>
      </c>
      <c r="C153" s="217"/>
      <c r="D153" s="219">
        <v>0</v>
      </c>
      <c r="E153" s="235"/>
      <c r="F153" s="231">
        <v>0</v>
      </c>
      <c r="G153" s="220"/>
      <c r="H153" s="221"/>
      <c r="I153" s="228">
        <v>0</v>
      </c>
    </row>
    <row r="154" spans="1:9" hidden="1" outlineLevel="1">
      <c r="A154" s="208"/>
      <c r="B154" s="216" t="s">
        <v>211</v>
      </c>
      <c r="C154" s="217"/>
      <c r="D154" s="219">
        <v>0</v>
      </c>
      <c r="E154" s="235"/>
      <c r="F154" s="231">
        <v>17939704</v>
      </c>
      <c r="G154" s="220"/>
      <c r="H154" s="221"/>
      <c r="I154" s="228">
        <v>17939704</v>
      </c>
    </row>
    <row r="155" spans="1:9" hidden="1" outlineLevel="1">
      <c r="A155" s="208"/>
      <c r="B155" s="216" t="s">
        <v>212</v>
      </c>
      <c r="C155" s="217"/>
      <c r="D155" s="219">
        <v>0</v>
      </c>
      <c r="E155" s="235"/>
      <c r="F155" s="231">
        <v>10546999.331499999</v>
      </c>
      <c r="G155" s="220"/>
      <c r="H155" s="221"/>
      <c r="I155" s="228">
        <v>10546999.331499999</v>
      </c>
    </row>
    <row r="156" spans="1:9" hidden="1" outlineLevel="1">
      <c r="A156" s="208"/>
      <c r="B156" s="216" t="s">
        <v>213</v>
      </c>
      <c r="C156" s="217"/>
      <c r="D156" s="219">
        <v>31999356</v>
      </c>
      <c r="E156" s="235"/>
      <c r="F156" s="231">
        <v>3348464</v>
      </c>
      <c r="G156" s="220"/>
      <c r="H156" s="221"/>
      <c r="I156" s="228">
        <v>35347820</v>
      </c>
    </row>
    <row r="157" spans="1:9" hidden="1" outlineLevel="1">
      <c r="A157" s="208"/>
      <c r="B157" s="216" t="s">
        <v>214</v>
      </c>
      <c r="C157" s="217"/>
      <c r="D157" s="219">
        <v>0</v>
      </c>
      <c r="E157" s="235"/>
      <c r="F157" s="231">
        <v>5781004</v>
      </c>
      <c r="G157" s="220"/>
      <c r="H157" s="221"/>
      <c r="I157" s="228">
        <v>5781004</v>
      </c>
    </row>
    <row r="158" spans="1:9" hidden="1" outlineLevel="1">
      <c r="A158" s="208"/>
      <c r="B158" s="216" t="s">
        <v>215</v>
      </c>
      <c r="C158" s="217"/>
      <c r="D158" s="219">
        <v>0</v>
      </c>
      <c r="E158" s="235"/>
      <c r="F158" s="231">
        <v>0</v>
      </c>
      <c r="G158" s="220"/>
      <c r="H158" s="221"/>
      <c r="I158" s="228">
        <v>0</v>
      </c>
    </row>
    <row r="159" spans="1:9" hidden="1" outlineLevel="1">
      <c r="A159" s="208"/>
      <c r="B159" s="216" t="s">
        <v>216</v>
      </c>
      <c r="C159" s="217"/>
      <c r="D159" s="219">
        <v>0</v>
      </c>
      <c r="E159" s="235"/>
      <c r="F159" s="231">
        <v>0</v>
      </c>
      <c r="G159" s="220"/>
      <c r="H159" s="221"/>
      <c r="I159" s="228">
        <v>0</v>
      </c>
    </row>
    <row r="160" spans="1:9" hidden="1" outlineLevel="1">
      <c r="A160" s="208"/>
      <c r="B160" s="216" t="s">
        <v>217</v>
      </c>
      <c r="C160" s="217"/>
      <c r="D160" s="219">
        <v>0</v>
      </c>
      <c r="E160" s="235"/>
      <c r="F160" s="231">
        <v>144368211</v>
      </c>
      <c r="G160" s="220"/>
      <c r="H160" s="221"/>
      <c r="I160" s="228">
        <v>144368211</v>
      </c>
    </row>
    <row r="161" spans="1:9" hidden="1" outlineLevel="1">
      <c r="A161" s="208"/>
      <c r="B161" s="216" t="s">
        <v>218</v>
      </c>
      <c r="C161" s="217"/>
      <c r="D161" s="219">
        <v>0</v>
      </c>
      <c r="E161" s="235"/>
      <c r="F161" s="231">
        <v>0</v>
      </c>
      <c r="G161" s="220"/>
      <c r="H161" s="221"/>
      <c r="I161" s="228">
        <v>0</v>
      </c>
    </row>
    <row r="162" spans="1:9" hidden="1" outlineLevel="1">
      <c r="A162" s="208"/>
      <c r="B162" s="216" t="s">
        <v>219</v>
      </c>
      <c r="C162" s="217"/>
      <c r="D162" s="219">
        <v>8286</v>
      </c>
      <c r="E162" s="235"/>
      <c r="F162" s="231">
        <v>30073</v>
      </c>
      <c r="G162" s="220"/>
      <c r="H162" s="221"/>
      <c r="I162" s="228">
        <v>38359</v>
      </c>
    </row>
    <row r="163" spans="1:9" hidden="1" outlineLevel="1">
      <c r="A163" s="208"/>
      <c r="B163" s="216" t="s">
        <v>220</v>
      </c>
      <c r="C163" s="217"/>
      <c r="D163" s="219">
        <v>0</v>
      </c>
      <c r="E163" s="235"/>
      <c r="F163" s="231">
        <v>6420186.8499999996</v>
      </c>
      <c r="G163" s="220"/>
      <c r="H163" s="221"/>
      <c r="I163" s="228">
        <v>6420186.8499999996</v>
      </c>
    </row>
    <row r="164" spans="1:9" ht="30" collapsed="1">
      <c r="A164" s="208">
        <v>8</v>
      </c>
      <c r="B164" s="236" t="s">
        <v>595</v>
      </c>
      <c r="C164" s="217"/>
      <c r="D164" s="219">
        <f>SUM($D$146:$D$163)</f>
        <v>50244150</v>
      </c>
      <c r="E164" s="235"/>
      <c r="F164" s="231">
        <f>SUM($F$146:$F$163)</f>
        <v>580967987.18150008</v>
      </c>
      <c r="G164" s="220"/>
      <c r="H164" s="221"/>
      <c r="I164" s="228">
        <f>SUM($I$146:$I$163)</f>
        <v>631212137.18150008</v>
      </c>
    </row>
    <row r="165" spans="1:9" hidden="1" outlineLevel="1">
      <c r="A165" s="208"/>
      <c r="B165" s="237" t="s">
        <v>203</v>
      </c>
      <c r="C165" s="229">
        <v>9475474</v>
      </c>
      <c r="D165" s="223"/>
      <c r="E165" s="225"/>
      <c r="F165" s="225"/>
      <c r="G165" s="225"/>
      <c r="H165" s="238"/>
      <c r="I165" s="229">
        <v>9475474</v>
      </c>
    </row>
    <row r="166" spans="1:9" hidden="1" outlineLevel="1">
      <c r="A166" s="208"/>
      <c r="B166" s="237" t="s">
        <v>204</v>
      </c>
      <c r="C166" s="229">
        <v>5919235</v>
      </c>
      <c r="D166" s="223"/>
      <c r="E166" s="225"/>
      <c r="F166" s="225"/>
      <c r="G166" s="225"/>
      <c r="H166" s="238"/>
      <c r="I166" s="229">
        <v>5919235</v>
      </c>
    </row>
    <row r="167" spans="1:9" hidden="1" outlineLevel="1">
      <c r="A167" s="208"/>
      <c r="B167" s="237" t="s">
        <v>205</v>
      </c>
      <c r="C167" s="229">
        <v>36882167</v>
      </c>
      <c r="D167" s="223"/>
      <c r="E167" s="225"/>
      <c r="F167" s="225"/>
      <c r="G167" s="225"/>
      <c r="H167" s="238"/>
      <c r="I167" s="229">
        <v>36882167</v>
      </c>
    </row>
    <row r="168" spans="1:9" hidden="1" outlineLevel="1">
      <c r="A168" s="208"/>
      <c r="B168" s="237" t="s">
        <v>206</v>
      </c>
      <c r="C168" s="229">
        <v>7501542</v>
      </c>
      <c r="D168" s="223"/>
      <c r="E168" s="225"/>
      <c r="F168" s="225"/>
      <c r="G168" s="225"/>
      <c r="H168" s="238"/>
      <c r="I168" s="229">
        <v>7501542</v>
      </c>
    </row>
    <row r="169" spans="1:9" hidden="1" outlineLevel="1">
      <c r="A169" s="208"/>
      <c r="B169" s="237" t="s">
        <v>207</v>
      </c>
      <c r="C169" s="229">
        <v>36945077.25</v>
      </c>
      <c r="D169" s="223"/>
      <c r="E169" s="225"/>
      <c r="F169" s="225"/>
      <c r="G169" s="225"/>
      <c r="H169" s="238"/>
      <c r="I169" s="229">
        <v>36945077.25</v>
      </c>
    </row>
    <row r="170" spans="1:9" hidden="1" outlineLevel="1">
      <c r="A170" s="208"/>
      <c r="B170" s="237" t="s">
        <v>208</v>
      </c>
      <c r="C170" s="229">
        <v>53471862</v>
      </c>
      <c r="D170" s="223"/>
      <c r="E170" s="225"/>
      <c r="F170" s="225"/>
      <c r="G170" s="225"/>
      <c r="H170" s="238"/>
      <c r="I170" s="229">
        <v>53471862</v>
      </c>
    </row>
    <row r="171" spans="1:9" hidden="1" outlineLevel="1">
      <c r="A171" s="208"/>
      <c r="B171" s="237" t="s">
        <v>209</v>
      </c>
      <c r="C171" s="229">
        <v>3900593</v>
      </c>
      <c r="D171" s="223"/>
      <c r="E171" s="225"/>
      <c r="F171" s="225"/>
      <c r="G171" s="225"/>
      <c r="H171" s="238"/>
      <c r="I171" s="229">
        <v>3900593</v>
      </c>
    </row>
    <row r="172" spans="1:9" hidden="1" outlineLevel="1">
      <c r="A172" s="208"/>
      <c r="B172" s="237" t="s">
        <v>210</v>
      </c>
      <c r="C172" s="229">
        <v>4592799</v>
      </c>
      <c r="D172" s="223"/>
      <c r="E172" s="225"/>
      <c r="F172" s="225"/>
      <c r="G172" s="225"/>
      <c r="H172" s="238"/>
      <c r="I172" s="229">
        <v>4592799</v>
      </c>
    </row>
    <row r="173" spans="1:9" hidden="1" outlineLevel="1">
      <c r="A173" s="208"/>
      <c r="B173" s="237" t="s">
        <v>211</v>
      </c>
      <c r="C173" s="229">
        <v>3741735</v>
      </c>
      <c r="D173" s="223"/>
      <c r="E173" s="225"/>
      <c r="F173" s="225"/>
      <c r="G173" s="225"/>
      <c r="H173" s="238"/>
      <c r="I173" s="229">
        <v>3741735</v>
      </c>
    </row>
    <row r="174" spans="1:9" hidden="1" outlineLevel="1">
      <c r="A174" s="208"/>
      <c r="B174" s="237" t="s">
        <v>212</v>
      </c>
      <c r="C174" s="229">
        <v>2610195.9300000002</v>
      </c>
      <c r="D174" s="223"/>
      <c r="E174" s="225"/>
      <c r="F174" s="225"/>
      <c r="G174" s="225"/>
      <c r="H174" s="238"/>
      <c r="I174" s="229">
        <v>2610195.9300000002</v>
      </c>
    </row>
    <row r="175" spans="1:9" hidden="1" outlineLevel="1">
      <c r="A175" s="208"/>
      <c r="B175" s="237" t="s">
        <v>213</v>
      </c>
      <c r="C175" s="229">
        <v>18236062</v>
      </c>
      <c r="D175" s="223"/>
      <c r="E175" s="225"/>
      <c r="F175" s="225"/>
      <c r="G175" s="225"/>
      <c r="H175" s="238"/>
      <c r="I175" s="229">
        <v>18236062</v>
      </c>
    </row>
    <row r="176" spans="1:9" hidden="1" outlineLevel="1">
      <c r="A176" s="208"/>
      <c r="B176" s="237" t="s">
        <v>214</v>
      </c>
      <c r="C176" s="229">
        <v>1020249</v>
      </c>
      <c r="D176" s="223"/>
      <c r="E176" s="225"/>
      <c r="F176" s="225"/>
      <c r="G176" s="225"/>
      <c r="H176" s="238"/>
      <c r="I176" s="229">
        <v>1020249</v>
      </c>
    </row>
    <row r="177" spans="1:9" hidden="1" outlineLevel="1">
      <c r="A177" s="208"/>
      <c r="B177" s="237" t="s">
        <v>215</v>
      </c>
      <c r="C177" s="229">
        <v>479660</v>
      </c>
      <c r="D177" s="223"/>
      <c r="E177" s="225"/>
      <c r="F177" s="225"/>
      <c r="G177" s="225"/>
      <c r="H177" s="238"/>
      <c r="I177" s="229">
        <v>479660</v>
      </c>
    </row>
    <row r="178" spans="1:9" hidden="1" outlineLevel="1">
      <c r="A178" s="208"/>
      <c r="B178" s="237" t="s">
        <v>216</v>
      </c>
      <c r="C178" s="229">
        <v>193</v>
      </c>
      <c r="D178" s="223"/>
      <c r="E178" s="225"/>
      <c r="F178" s="225"/>
      <c r="G178" s="225"/>
      <c r="H178" s="238"/>
      <c r="I178" s="229">
        <v>193</v>
      </c>
    </row>
    <row r="179" spans="1:9" hidden="1" outlineLevel="1">
      <c r="A179" s="208"/>
      <c r="B179" s="237" t="s">
        <v>217</v>
      </c>
      <c r="C179" s="229">
        <v>47961812</v>
      </c>
      <c r="D179" s="223"/>
      <c r="E179" s="225"/>
      <c r="F179" s="225"/>
      <c r="G179" s="225"/>
      <c r="H179" s="238"/>
      <c r="I179" s="229">
        <v>47961812</v>
      </c>
    </row>
    <row r="180" spans="1:9" hidden="1" outlineLevel="1">
      <c r="A180" s="208"/>
      <c r="B180" s="237" t="s">
        <v>218</v>
      </c>
      <c r="C180" s="229">
        <v>14705496</v>
      </c>
      <c r="D180" s="223"/>
      <c r="E180" s="225"/>
      <c r="F180" s="225"/>
      <c r="G180" s="225"/>
      <c r="H180" s="238"/>
      <c r="I180" s="229">
        <v>14705496</v>
      </c>
    </row>
    <row r="181" spans="1:9" hidden="1" outlineLevel="1">
      <c r="A181" s="208"/>
      <c r="B181" s="237" t="s">
        <v>219</v>
      </c>
      <c r="C181" s="229">
        <v>4129515.25</v>
      </c>
      <c r="D181" s="223"/>
      <c r="E181" s="225"/>
      <c r="F181" s="225"/>
      <c r="G181" s="225"/>
      <c r="H181" s="238"/>
      <c r="I181" s="229">
        <v>4129515.25</v>
      </c>
    </row>
    <row r="182" spans="1:9" hidden="1" outlineLevel="1">
      <c r="A182" s="208"/>
      <c r="B182" s="237" t="s">
        <v>220</v>
      </c>
      <c r="C182" s="229">
        <v>8201360.4000000004</v>
      </c>
      <c r="D182" s="223"/>
      <c r="E182" s="225"/>
      <c r="F182" s="225"/>
      <c r="G182" s="225"/>
      <c r="H182" s="238"/>
      <c r="I182" s="229">
        <v>8201360.4000000004</v>
      </c>
    </row>
    <row r="183" spans="1:9" ht="30" collapsed="1">
      <c r="A183" s="208">
        <v>9</v>
      </c>
      <c r="B183" s="239" t="s">
        <v>596</v>
      </c>
      <c r="C183" s="229">
        <f>SUM($C$165:$C$182)</f>
        <v>259775027.83000001</v>
      </c>
      <c r="D183" s="223"/>
      <c r="E183" s="225"/>
      <c r="F183" s="225"/>
      <c r="G183" s="225"/>
      <c r="H183" s="238"/>
      <c r="I183" s="229">
        <f>SUM($I$165:$I$182)</f>
        <v>259775027.83000001</v>
      </c>
    </row>
    <row r="184" spans="1:9" ht="14.4" customHeight="1">
      <c r="A184" s="240" t="s">
        <v>522</v>
      </c>
      <c r="B184" s="241" t="s">
        <v>523</v>
      </c>
      <c r="C184" s="499"/>
      <c r="D184" s="499"/>
      <c r="E184" s="499"/>
      <c r="F184" s="499"/>
      <c r="G184" s="499"/>
      <c r="H184" s="499"/>
      <c r="I184" s="499"/>
    </row>
    <row r="185" spans="1:9" ht="12.75" hidden="1" customHeight="1" outlineLevel="1">
      <c r="A185" s="208"/>
      <c r="B185" s="242" t="s">
        <v>203</v>
      </c>
      <c r="C185" s="213"/>
      <c r="D185" s="224"/>
      <c r="E185" s="224"/>
      <c r="F185" s="214"/>
      <c r="G185" s="243">
        <v>306613</v>
      </c>
      <c r="H185" s="210"/>
      <c r="I185" s="244">
        <v>306613</v>
      </c>
    </row>
    <row r="186" spans="1:9" ht="12.75" hidden="1" customHeight="1" outlineLevel="1">
      <c r="A186" s="208"/>
      <c r="B186" s="242" t="s">
        <v>204</v>
      </c>
      <c r="C186" s="213"/>
      <c r="D186" s="224"/>
      <c r="E186" s="224"/>
      <c r="F186" s="214"/>
      <c r="G186" s="245"/>
      <c r="H186" s="210"/>
      <c r="I186" s="244">
        <v>0</v>
      </c>
    </row>
    <row r="187" spans="1:9" ht="12.75" hidden="1" customHeight="1" outlineLevel="1">
      <c r="A187" s="208"/>
      <c r="B187" s="242" t="s">
        <v>205</v>
      </c>
      <c r="C187" s="213"/>
      <c r="D187" s="224"/>
      <c r="E187" s="224"/>
      <c r="F187" s="214"/>
      <c r="G187" s="243">
        <v>1115543</v>
      </c>
      <c r="H187" s="210"/>
      <c r="I187" s="244">
        <v>1115543</v>
      </c>
    </row>
    <row r="188" spans="1:9" ht="12.75" hidden="1" customHeight="1" outlineLevel="1">
      <c r="A188" s="208"/>
      <c r="B188" s="242" t="s">
        <v>206</v>
      </c>
      <c r="C188" s="213"/>
      <c r="D188" s="224"/>
      <c r="E188" s="224"/>
      <c r="F188" s="214"/>
      <c r="G188" s="243">
        <v>170625</v>
      </c>
      <c r="H188" s="210"/>
      <c r="I188" s="244">
        <v>170625</v>
      </c>
    </row>
    <row r="189" spans="1:9" ht="12.75" hidden="1" customHeight="1" outlineLevel="1">
      <c r="A189" s="208"/>
      <c r="B189" s="242" t="s">
        <v>207</v>
      </c>
      <c r="C189" s="213"/>
      <c r="D189" s="224"/>
      <c r="E189" s="224"/>
      <c r="F189" s="214"/>
      <c r="G189" s="243">
        <v>1102924</v>
      </c>
      <c r="H189" s="210"/>
      <c r="I189" s="244">
        <v>1102924</v>
      </c>
    </row>
    <row r="190" spans="1:9" ht="12.75" hidden="1" customHeight="1" outlineLevel="1">
      <c r="A190" s="208"/>
      <c r="B190" s="242" t="s">
        <v>208</v>
      </c>
      <c r="C190" s="213"/>
      <c r="D190" s="224"/>
      <c r="E190" s="224"/>
      <c r="F190" s="214"/>
      <c r="G190" s="243">
        <v>385205</v>
      </c>
      <c r="H190" s="210"/>
      <c r="I190" s="244">
        <v>385205</v>
      </c>
    </row>
    <row r="191" spans="1:9" ht="12.75" hidden="1" customHeight="1" outlineLevel="1">
      <c r="A191" s="208"/>
      <c r="B191" s="242" t="s">
        <v>209</v>
      </c>
      <c r="C191" s="213"/>
      <c r="D191" s="224"/>
      <c r="E191" s="224"/>
      <c r="F191" s="214"/>
      <c r="G191" s="243">
        <v>0</v>
      </c>
      <c r="H191" s="210"/>
      <c r="I191" s="244">
        <v>0</v>
      </c>
    </row>
    <row r="192" spans="1:9" ht="12.75" hidden="1" customHeight="1" outlineLevel="1">
      <c r="A192" s="208"/>
      <c r="B192" s="242" t="s">
        <v>210</v>
      </c>
      <c r="C192" s="213"/>
      <c r="D192" s="224"/>
      <c r="E192" s="224"/>
      <c r="F192" s="214"/>
      <c r="G192" s="243">
        <v>135321</v>
      </c>
      <c r="H192" s="210"/>
      <c r="I192" s="244">
        <v>135321</v>
      </c>
    </row>
    <row r="193" spans="1:9" ht="12.75" hidden="1" customHeight="1" outlineLevel="1">
      <c r="A193" s="208"/>
      <c r="B193" s="242" t="s">
        <v>211</v>
      </c>
      <c r="C193" s="213"/>
      <c r="D193" s="224"/>
      <c r="E193" s="224"/>
      <c r="F193" s="214"/>
      <c r="G193" s="245"/>
      <c r="H193" s="210"/>
      <c r="I193" s="244">
        <v>0</v>
      </c>
    </row>
    <row r="194" spans="1:9" ht="12.75" hidden="1" customHeight="1" outlineLevel="1">
      <c r="A194" s="208"/>
      <c r="B194" s="242" t="s">
        <v>212</v>
      </c>
      <c r="C194" s="213"/>
      <c r="D194" s="224"/>
      <c r="E194" s="224"/>
      <c r="F194" s="214"/>
      <c r="G194" s="243">
        <v>0</v>
      </c>
      <c r="H194" s="210"/>
      <c r="I194" s="244">
        <v>0</v>
      </c>
    </row>
    <row r="195" spans="1:9" ht="12.75" hidden="1" customHeight="1" outlineLevel="1">
      <c r="A195" s="208"/>
      <c r="B195" s="242" t="s">
        <v>213</v>
      </c>
      <c r="C195" s="213"/>
      <c r="D195" s="224"/>
      <c r="E195" s="224"/>
      <c r="F195" s="214"/>
      <c r="G195" s="243">
        <v>67787</v>
      </c>
      <c r="H195" s="210"/>
      <c r="I195" s="244">
        <v>67787</v>
      </c>
    </row>
    <row r="196" spans="1:9" ht="12.75" hidden="1" customHeight="1" outlineLevel="1">
      <c r="A196" s="208"/>
      <c r="B196" s="242" t="s">
        <v>214</v>
      </c>
      <c r="C196" s="213"/>
      <c r="D196" s="224"/>
      <c r="E196" s="224"/>
      <c r="F196" s="214"/>
      <c r="G196" s="245"/>
      <c r="H196" s="210"/>
      <c r="I196" s="244">
        <v>0</v>
      </c>
    </row>
    <row r="197" spans="1:9" ht="12.75" hidden="1" customHeight="1" outlineLevel="1">
      <c r="A197" s="208"/>
      <c r="B197" s="242" t="s">
        <v>215</v>
      </c>
      <c r="C197" s="213"/>
      <c r="D197" s="224"/>
      <c r="E197" s="224"/>
      <c r="F197" s="214"/>
      <c r="G197" s="245"/>
      <c r="H197" s="210"/>
      <c r="I197" s="244">
        <v>0</v>
      </c>
    </row>
    <row r="198" spans="1:9" ht="12.75" hidden="1" customHeight="1" outlineLevel="1">
      <c r="A198" s="208"/>
      <c r="B198" s="242" t="s">
        <v>216</v>
      </c>
      <c r="C198" s="213"/>
      <c r="D198" s="224"/>
      <c r="E198" s="224"/>
      <c r="F198" s="214"/>
      <c r="G198" s="245"/>
      <c r="H198" s="210"/>
      <c r="I198" s="244">
        <v>0</v>
      </c>
    </row>
    <row r="199" spans="1:9" ht="12.75" hidden="1" customHeight="1" outlineLevel="1">
      <c r="A199" s="208"/>
      <c r="B199" s="242" t="s">
        <v>217</v>
      </c>
      <c r="C199" s="213"/>
      <c r="D199" s="224"/>
      <c r="E199" s="224"/>
      <c r="F199" s="214"/>
      <c r="G199" s="243">
        <v>1651930</v>
      </c>
      <c r="H199" s="210"/>
      <c r="I199" s="244">
        <v>1651930</v>
      </c>
    </row>
    <row r="200" spans="1:9" ht="12.75" hidden="1" customHeight="1" outlineLevel="1">
      <c r="A200" s="208"/>
      <c r="B200" s="242" t="s">
        <v>218</v>
      </c>
      <c r="C200" s="213"/>
      <c r="D200" s="224"/>
      <c r="E200" s="224"/>
      <c r="F200" s="214"/>
      <c r="G200" s="245"/>
      <c r="H200" s="210"/>
      <c r="I200" s="244">
        <v>0</v>
      </c>
    </row>
    <row r="201" spans="1:9" ht="12.75" hidden="1" customHeight="1" outlineLevel="1">
      <c r="A201" s="208"/>
      <c r="B201" s="242" t="s">
        <v>219</v>
      </c>
      <c r="C201" s="213"/>
      <c r="D201" s="224"/>
      <c r="E201" s="224"/>
      <c r="F201" s="214"/>
      <c r="G201" s="243">
        <v>76130.125321634303</v>
      </c>
      <c r="H201" s="210"/>
      <c r="I201" s="244">
        <v>76130.125321634303</v>
      </c>
    </row>
    <row r="202" spans="1:9" ht="12.75" hidden="1" customHeight="1" outlineLevel="1">
      <c r="A202" s="208"/>
      <c r="B202" s="242" t="s">
        <v>220</v>
      </c>
      <c r="C202" s="213"/>
      <c r="D202" s="224"/>
      <c r="E202" s="224"/>
      <c r="F202" s="214"/>
      <c r="G202" s="245"/>
      <c r="H202" s="210"/>
      <c r="I202" s="244">
        <v>0</v>
      </c>
    </row>
    <row r="203" spans="1:9" ht="14.4" customHeight="1" collapsed="1">
      <c r="A203" s="208">
        <v>10</v>
      </c>
      <c r="B203" s="246" t="s">
        <v>524</v>
      </c>
      <c r="C203" s="213"/>
      <c r="D203" s="224"/>
      <c r="E203" s="224"/>
      <c r="F203" s="214"/>
      <c r="G203" s="243">
        <f>SUM($G$185:$G$202)</f>
        <v>5012078.1253216341</v>
      </c>
      <c r="H203" s="210"/>
      <c r="I203" s="244">
        <f>SUM($I$185:$I$202)</f>
        <v>5012078.1253216341</v>
      </c>
    </row>
    <row r="204" spans="1:9" ht="12.75" hidden="1" customHeight="1" outlineLevel="1">
      <c r="A204" s="208"/>
      <c r="B204" s="247" t="s">
        <v>203</v>
      </c>
      <c r="C204" s="220"/>
      <c r="D204" s="226"/>
      <c r="E204" s="226"/>
      <c r="F204" s="221"/>
      <c r="G204" s="248">
        <v>-312</v>
      </c>
      <c r="H204" s="235"/>
      <c r="I204" s="228">
        <v>-312</v>
      </c>
    </row>
    <row r="205" spans="1:9" ht="12.75" hidden="1" customHeight="1" outlineLevel="1">
      <c r="A205" s="208"/>
      <c r="B205" s="247" t="s">
        <v>204</v>
      </c>
      <c r="C205" s="220"/>
      <c r="D205" s="226"/>
      <c r="E205" s="226"/>
      <c r="F205" s="221"/>
      <c r="G205" s="248">
        <v>8125</v>
      </c>
      <c r="H205" s="235"/>
      <c r="I205" s="228">
        <v>8125</v>
      </c>
    </row>
    <row r="206" spans="1:9" ht="12.75" hidden="1" customHeight="1" outlineLevel="1">
      <c r="A206" s="208"/>
      <c r="B206" s="247" t="s">
        <v>205</v>
      </c>
      <c r="C206" s="220"/>
      <c r="D206" s="226"/>
      <c r="E206" s="226"/>
      <c r="F206" s="221"/>
      <c r="G206" s="248">
        <v>2845383</v>
      </c>
      <c r="H206" s="235"/>
      <c r="I206" s="228">
        <v>2845383</v>
      </c>
    </row>
    <row r="207" spans="1:9" ht="12.75" hidden="1" customHeight="1" outlineLevel="1">
      <c r="A207" s="208"/>
      <c r="B207" s="247" t="s">
        <v>206</v>
      </c>
      <c r="C207" s="220"/>
      <c r="D207" s="226"/>
      <c r="E207" s="226"/>
      <c r="F207" s="221"/>
      <c r="G207" s="248">
        <v>80371</v>
      </c>
      <c r="H207" s="235"/>
      <c r="I207" s="228">
        <v>80371</v>
      </c>
    </row>
    <row r="208" spans="1:9" ht="12.75" hidden="1" customHeight="1" outlineLevel="1">
      <c r="A208" s="208"/>
      <c r="B208" s="247" t="s">
        <v>207</v>
      </c>
      <c r="C208" s="220"/>
      <c r="D208" s="226"/>
      <c r="E208" s="226"/>
      <c r="F208" s="221"/>
      <c r="G208" s="248">
        <v>288277</v>
      </c>
      <c r="H208" s="235"/>
      <c r="I208" s="228">
        <v>288277</v>
      </c>
    </row>
    <row r="209" spans="1:9" ht="12.75" hidden="1" customHeight="1" outlineLevel="1">
      <c r="A209" s="208"/>
      <c r="B209" s="247" t="s">
        <v>208</v>
      </c>
      <c r="C209" s="220"/>
      <c r="D209" s="226"/>
      <c r="E209" s="226"/>
      <c r="F209" s="221"/>
      <c r="G209" s="248">
        <v>3400279</v>
      </c>
      <c r="H209" s="235"/>
      <c r="I209" s="228">
        <v>3400279</v>
      </c>
    </row>
    <row r="210" spans="1:9" ht="12.75" hidden="1" customHeight="1" outlineLevel="1">
      <c r="A210" s="208"/>
      <c r="B210" s="247" t="s">
        <v>209</v>
      </c>
      <c r="C210" s="220"/>
      <c r="D210" s="226"/>
      <c r="E210" s="226"/>
      <c r="F210" s="221"/>
      <c r="G210" s="248">
        <v>0</v>
      </c>
      <c r="H210" s="235"/>
      <c r="I210" s="228">
        <v>0</v>
      </c>
    </row>
    <row r="211" spans="1:9" ht="12.75" hidden="1" customHeight="1" outlineLevel="1">
      <c r="A211" s="208"/>
      <c r="B211" s="247" t="s">
        <v>210</v>
      </c>
      <c r="C211" s="220"/>
      <c r="D211" s="226"/>
      <c r="E211" s="226"/>
      <c r="F211" s="221"/>
      <c r="G211" s="248">
        <v>59624</v>
      </c>
      <c r="H211" s="235"/>
      <c r="I211" s="228">
        <v>59624</v>
      </c>
    </row>
    <row r="212" spans="1:9" ht="12.75" hidden="1" customHeight="1" outlineLevel="1">
      <c r="A212" s="208"/>
      <c r="B212" s="247" t="s">
        <v>211</v>
      </c>
      <c r="C212" s="220"/>
      <c r="D212" s="226"/>
      <c r="E212" s="226"/>
      <c r="F212" s="221"/>
      <c r="G212" s="249"/>
      <c r="H212" s="235"/>
      <c r="I212" s="228">
        <v>0</v>
      </c>
    </row>
    <row r="213" spans="1:9" ht="12.75" hidden="1" customHeight="1" outlineLevel="1">
      <c r="A213" s="208"/>
      <c r="B213" s="247" t="s">
        <v>212</v>
      </c>
      <c r="C213" s="220"/>
      <c r="D213" s="226"/>
      <c r="E213" s="226"/>
      <c r="F213" s="221"/>
      <c r="G213" s="248">
        <v>0</v>
      </c>
      <c r="H213" s="235"/>
      <c r="I213" s="228">
        <v>0</v>
      </c>
    </row>
    <row r="214" spans="1:9" ht="12.75" hidden="1" customHeight="1" outlineLevel="1">
      <c r="A214" s="208"/>
      <c r="B214" s="247" t="s">
        <v>213</v>
      </c>
      <c r="C214" s="220"/>
      <c r="D214" s="226"/>
      <c r="E214" s="226"/>
      <c r="F214" s="221"/>
      <c r="G214" s="248">
        <v>142499</v>
      </c>
      <c r="H214" s="235"/>
      <c r="I214" s="228">
        <v>142499</v>
      </c>
    </row>
    <row r="215" spans="1:9" ht="12.75" hidden="1" customHeight="1" outlineLevel="1">
      <c r="A215" s="208"/>
      <c r="B215" s="247" t="s">
        <v>214</v>
      </c>
      <c r="C215" s="220"/>
      <c r="D215" s="226"/>
      <c r="E215" s="226"/>
      <c r="F215" s="221"/>
      <c r="G215" s="249"/>
      <c r="H215" s="235"/>
      <c r="I215" s="228">
        <v>0</v>
      </c>
    </row>
    <row r="216" spans="1:9" ht="12.75" hidden="1" customHeight="1" outlineLevel="1">
      <c r="A216" s="208"/>
      <c r="B216" s="247" t="s">
        <v>215</v>
      </c>
      <c r="C216" s="220"/>
      <c r="D216" s="226"/>
      <c r="E216" s="226"/>
      <c r="F216" s="221"/>
      <c r="G216" s="249"/>
      <c r="H216" s="235"/>
      <c r="I216" s="228">
        <v>0</v>
      </c>
    </row>
    <row r="217" spans="1:9" ht="12.75" hidden="1" customHeight="1" outlineLevel="1">
      <c r="A217" s="208"/>
      <c r="B217" s="247" t="s">
        <v>216</v>
      </c>
      <c r="C217" s="220"/>
      <c r="D217" s="226"/>
      <c r="E217" s="226"/>
      <c r="F217" s="221"/>
      <c r="G217" s="248">
        <v>2147.4699999999998</v>
      </c>
      <c r="H217" s="235"/>
      <c r="I217" s="228">
        <v>2147.4699999999998</v>
      </c>
    </row>
    <row r="218" spans="1:9" ht="12.75" hidden="1" customHeight="1" outlineLevel="1">
      <c r="A218" s="208"/>
      <c r="B218" s="247" t="s">
        <v>217</v>
      </c>
      <c r="C218" s="220"/>
      <c r="D218" s="226"/>
      <c r="E218" s="226"/>
      <c r="F218" s="221"/>
      <c r="G218" s="248">
        <v>9185541</v>
      </c>
      <c r="H218" s="235"/>
      <c r="I218" s="228">
        <v>9185541</v>
      </c>
    </row>
    <row r="219" spans="1:9" ht="12.75" hidden="1" customHeight="1" outlineLevel="1">
      <c r="A219" s="208"/>
      <c r="B219" s="247" t="s">
        <v>218</v>
      </c>
      <c r="C219" s="220"/>
      <c r="D219" s="226"/>
      <c r="E219" s="226"/>
      <c r="F219" s="221"/>
      <c r="G219" s="249"/>
      <c r="H219" s="235"/>
      <c r="I219" s="228">
        <v>0</v>
      </c>
    </row>
    <row r="220" spans="1:9" ht="12.75" hidden="1" customHeight="1" outlineLevel="1">
      <c r="A220" s="208"/>
      <c r="B220" s="247" t="s">
        <v>219</v>
      </c>
      <c r="C220" s="220"/>
      <c r="D220" s="226"/>
      <c r="E220" s="226"/>
      <c r="F220" s="221"/>
      <c r="G220" s="249"/>
      <c r="H220" s="235"/>
      <c r="I220" s="228">
        <v>0</v>
      </c>
    </row>
    <row r="221" spans="1:9" ht="12.75" hidden="1" customHeight="1" outlineLevel="1">
      <c r="A221" s="208"/>
      <c r="B221" s="247" t="s">
        <v>220</v>
      </c>
      <c r="C221" s="220"/>
      <c r="D221" s="226"/>
      <c r="E221" s="226"/>
      <c r="F221" s="221"/>
      <c r="G221" s="249"/>
      <c r="H221" s="235"/>
      <c r="I221" s="228">
        <v>0</v>
      </c>
    </row>
    <row r="222" spans="1:9" ht="13.8" customHeight="1" collapsed="1">
      <c r="A222" s="208">
        <v>11</v>
      </c>
      <c r="B222" s="250" t="s">
        <v>525</v>
      </c>
      <c r="C222" s="220"/>
      <c r="D222" s="226"/>
      <c r="E222" s="226"/>
      <c r="F222" s="221"/>
      <c r="G222" s="248">
        <f>SUM($G$204:$G$221)</f>
        <v>16011934.469999999</v>
      </c>
      <c r="H222" s="235"/>
      <c r="I222" s="228">
        <f>SUM($I$204:$I$221)</f>
        <v>16011934.469999999</v>
      </c>
    </row>
    <row r="223" spans="1:9" ht="12.75" hidden="1" customHeight="1" outlineLevel="1">
      <c r="A223" s="208"/>
      <c r="B223" s="247" t="s">
        <v>203</v>
      </c>
      <c r="C223" s="220"/>
      <c r="D223" s="226"/>
      <c r="E223" s="226"/>
      <c r="F223" s="221"/>
      <c r="G223" s="248">
        <v>616279</v>
      </c>
      <c r="H223" s="235"/>
      <c r="I223" s="228">
        <v>616279</v>
      </c>
    </row>
    <row r="224" spans="1:9" ht="12.75" hidden="1" customHeight="1" outlineLevel="1">
      <c r="A224" s="208"/>
      <c r="B224" s="247" t="s">
        <v>204</v>
      </c>
      <c r="C224" s="220"/>
      <c r="D224" s="226"/>
      <c r="E224" s="226"/>
      <c r="F224" s="221"/>
      <c r="G224" s="249"/>
      <c r="H224" s="235"/>
      <c r="I224" s="228">
        <v>0</v>
      </c>
    </row>
    <row r="225" spans="1:9" ht="12.75" hidden="1" customHeight="1" outlineLevel="1">
      <c r="A225" s="208"/>
      <c r="B225" s="247" t="s">
        <v>205</v>
      </c>
      <c r="C225" s="220"/>
      <c r="D225" s="226"/>
      <c r="E225" s="226"/>
      <c r="F225" s="221"/>
      <c r="G225" s="248">
        <v>2669706</v>
      </c>
      <c r="H225" s="235"/>
      <c r="I225" s="228">
        <v>2669706</v>
      </c>
    </row>
    <row r="226" spans="1:9" ht="12.75" hidden="1" customHeight="1" outlineLevel="1">
      <c r="A226" s="208"/>
      <c r="B226" s="247" t="s">
        <v>206</v>
      </c>
      <c r="C226" s="220"/>
      <c r="D226" s="226"/>
      <c r="E226" s="226"/>
      <c r="F226" s="221"/>
      <c r="G226" s="248">
        <v>406287</v>
      </c>
      <c r="H226" s="235"/>
      <c r="I226" s="228">
        <v>406287</v>
      </c>
    </row>
    <row r="227" spans="1:9" ht="12.75" hidden="1" customHeight="1" outlineLevel="1">
      <c r="A227" s="208"/>
      <c r="B227" s="247" t="s">
        <v>207</v>
      </c>
      <c r="C227" s="220"/>
      <c r="D227" s="226"/>
      <c r="E227" s="226"/>
      <c r="F227" s="221"/>
      <c r="G227" s="248">
        <v>2655519</v>
      </c>
      <c r="H227" s="235"/>
      <c r="I227" s="228">
        <v>2655519</v>
      </c>
    </row>
    <row r="228" spans="1:9" ht="12.75" hidden="1" customHeight="1" outlineLevel="1">
      <c r="A228" s="208"/>
      <c r="B228" s="247" t="s">
        <v>208</v>
      </c>
      <c r="C228" s="220"/>
      <c r="D228" s="226"/>
      <c r="E228" s="226"/>
      <c r="F228" s="221"/>
      <c r="G228" s="248">
        <v>3781340</v>
      </c>
      <c r="H228" s="235"/>
      <c r="I228" s="228">
        <v>3781340</v>
      </c>
    </row>
    <row r="229" spans="1:9" ht="12.75" hidden="1" customHeight="1" outlineLevel="1">
      <c r="A229" s="208"/>
      <c r="B229" s="247" t="s">
        <v>209</v>
      </c>
      <c r="C229" s="220"/>
      <c r="D229" s="226"/>
      <c r="E229" s="226"/>
      <c r="F229" s="221"/>
      <c r="G229" s="248">
        <v>19283</v>
      </c>
      <c r="H229" s="235"/>
      <c r="I229" s="228">
        <v>19283</v>
      </c>
    </row>
    <row r="230" spans="1:9" ht="12.75" hidden="1" customHeight="1" outlineLevel="1">
      <c r="A230" s="208"/>
      <c r="B230" s="247" t="s">
        <v>210</v>
      </c>
      <c r="C230" s="220"/>
      <c r="D230" s="226"/>
      <c r="E230" s="226"/>
      <c r="F230" s="221"/>
      <c r="G230" s="248">
        <v>37669</v>
      </c>
      <c r="H230" s="235"/>
      <c r="I230" s="228">
        <v>37669</v>
      </c>
    </row>
    <row r="231" spans="1:9" ht="12.75" hidden="1" customHeight="1" outlineLevel="1">
      <c r="A231" s="208"/>
      <c r="B231" s="247" t="s">
        <v>211</v>
      </c>
      <c r="C231" s="220"/>
      <c r="D231" s="226"/>
      <c r="E231" s="226"/>
      <c r="F231" s="221"/>
      <c r="G231" s="248">
        <v>124983</v>
      </c>
      <c r="H231" s="235"/>
      <c r="I231" s="228">
        <v>124983</v>
      </c>
    </row>
    <row r="232" spans="1:9" ht="12.75" hidden="1" customHeight="1" outlineLevel="1">
      <c r="A232" s="208"/>
      <c r="B232" s="247" t="s">
        <v>212</v>
      </c>
      <c r="C232" s="220"/>
      <c r="D232" s="226"/>
      <c r="E232" s="226"/>
      <c r="F232" s="221"/>
      <c r="G232" s="248">
        <v>25068.089007597198</v>
      </c>
      <c r="H232" s="235"/>
      <c r="I232" s="228">
        <v>25068.089007597198</v>
      </c>
    </row>
    <row r="233" spans="1:9" ht="12.75" hidden="1" customHeight="1" outlineLevel="1">
      <c r="A233" s="208"/>
      <c r="B233" s="247" t="s">
        <v>213</v>
      </c>
      <c r="C233" s="220"/>
      <c r="D233" s="226"/>
      <c r="E233" s="226"/>
      <c r="F233" s="221"/>
      <c r="G233" s="248">
        <v>1531273</v>
      </c>
      <c r="H233" s="235"/>
      <c r="I233" s="228">
        <v>1531273</v>
      </c>
    </row>
    <row r="234" spans="1:9" ht="12.75" hidden="1" customHeight="1" outlineLevel="1">
      <c r="A234" s="208"/>
      <c r="B234" s="247" t="s">
        <v>214</v>
      </c>
      <c r="C234" s="220"/>
      <c r="D234" s="226"/>
      <c r="E234" s="226"/>
      <c r="F234" s="221"/>
      <c r="G234" s="249"/>
      <c r="H234" s="235"/>
      <c r="I234" s="228">
        <v>0</v>
      </c>
    </row>
    <row r="235" spans="1:9" ht="12.75" hidden="1" customHeight="1" outlineLevel="1">
      <c r="A235" s="208"/>
      <c r="B235" s="247" t="s">
        <v>215</v>
      </c>
      <c r="C235" s="220"/>
      <c r="D235" s="226"/>
      <c r="E235" s="226"/>
      <c r="F235" s="221"/>
      <c r="G235" s="248">
        <v>34621</v>
      </c>
      <c r="H235" s="235"/>
      <c r="I235" s="228">
        <v>34621</v>
      </c>
    </row>
    <row r="236" spans="1:9" ht="12.75" hidden="1" customHeight="1" outlineLevel="1">
      <c r="A236" s="208"/>
      <c r="B236" s="247" t="s">
        <v>216</v>
      </c>
      <c r="C236" s="220"/>
      <c r="D236" s="226"/>
      <c r="E236" s="226"/>
      <c r="F236" s="221"/>
      <c r="G236" s="248">
        <v>286.93</v>
      </c>
      <c r="H236" s="235"/>
      <c r="I236" s="228">
        <v>286.93</v>
      </c>
    </row>
    <row r="237" spans="1:9" ht="12.75" hidden="1" customHeight="1" outlineLevel="1">
      <c r="A237" s="208"/>
      <c r="B237" s="247" t="s">
        <v>217</v>
      </c>
      <c r="C237" s="220"/>
      <c r="D237" s="226"/>
      <c r="E237" s="226"/>
      <c r="F237" s="221"/>
      <c r="G237" s="248">
        <v>6324330</v>
      </c>
      <c r="H237" s="235"/>
      <c r="I237" s="228">
        <v>6324330</v>
      </c>
    </row>
    <row r="238" spans="1:9" ht="12.75" hidden="1" customHeight="1" outlineLevel="1">
      <c r="A238" s="208"/>
      <c r="B238" s="247" t="s">
        <v>218</v>
      </c>
      <c r="C238" s="220"/>
      <c r="D238" s="226"/>
      <c r="E238" s="226"/>
      <c r="F238" s="221"/>
      <c r="G238" s="248">
        <v>5725</v>
      </c>
      <c r="H238" s="235"/>
      <c r="I238" s="228">
        <v>5725</v>
      </c>
    </row>
    <row r="239" spans="1:9" ht="12.75" hidden="1" customHeight="1" outlineLevel="1">
      <c r="A239" s="208"/>
      <c r="B239" s="247" t="s">
        <v>219</v>
      </c>
      <c r="C239" s="220"/>
      <c r="D239" s="226"/>
      <c r="E239" s="226"/>
      <c r="F239" s="221"/>
      <c r="G239" s="248">
        <v>-549.09698185600803</v>
      </c>
      <c r="H239" s="235"/>
      <c r="I239" s="228">
        <v>-549.09698185600803</v>
      </c>
    </row>
    <row r="240" spans="1:9" ht="12.75" hidden="1" customHeight="1" outlineLevel="1">
      <c r="A240" s="208"/>
      <c r="B240" s="247" t="s">
        <v>220</v>
      </c>
      <c r="C240" s="220"/>
      <c r="D240" s="226"/>
      <c r="E240" s="226"/>
      <c r="F240" s="221"/>
      <c r="G240" s="248">
        <v>97205</v>
      </c>
      <c r="H240" s="235"/>
      <c r="I240" s="228">
        <v>97205</v>
      </c>
    </row>
    <row r="241" spans="1:9" ht="14.4" customHeight="1" collapsed="1">
      <c r="A241" s="208">
        <v>12</v>
      </c>
      <c r="B241" s="250" t="s">
        <v>526</v>
      </c>
      <c r="C241" s="220"/>
      <c r="D241" s="226"/>
      <c r="E241" s="226"/>
      <c r="F241" s="221"/>
      <c r="G241" s="248">
        <f>SUM($G$223:$G$240)</f>
        <v>18329025.92202574</v>
      </c>
      <c r="H241" s="235"/>
      <c r="I241" s="228">
        <f>SUM($I$223:$I$240)</f>
        <v>18329025.92202574</v>
      </c>
    </row>
    <row r="242" spans="1:9" ht="12.75" hidden="1" customHeight="1" outlineLevel="1">
      <c r="A242" s="208"/>
      <c r="B242" s="247" t="s">
        <v>203</v>
      </c>
      <c r="C242" s="220"/>
      <c r="D242" s="226"/>
      <c r="E242" s="226"/>
      <c r="F242" s="221"/>
      <c r="G242" s="248">
        <v>-98975</v>
      </c>
      <c r="H242" s="235"/>
      <c r="I242" s="228">
        <v>-98975</v>
      </c>
    </row>
    <row r="243" spans="1:9" ht="12.75" hidden="1" customHeight="1" outlineLevel="1">
      <c r="A243" s="208"/>
      <c r="B243" s="247" t="s">
        <v>204</v>
      </c>
      <c r="C243" s="220"/>
      <c r="D243" s="226"/>
      <c r="E243" s="226"/>
      <c r="F243" s="221"/>
      <c r="G243" s="249"/>
      <c r="H243" s="235"/>
      <c r="I243" s="228">
        <v>0</v>
      </c>
    </row>
    <row r="244" spans="1:9" ht="12.75" hidden="1" customHeight="1" outlineLevel="1">
      <c r="A244" s="208"/>
      <c r="B244" s="247" t="s">
        <v>205</v>
      </c>
      <c r="C244" s="220"/>
      <c r="D244" s="226"/>
      <c r="E244" s="226"/>
      <c r="F244" s="221"/>
      <c r="G244" s="248">
        <v>712795</v>
      </c>
      <c r="H244" s="235"/>
      <c r="I244" s="228">
        <v>712795</v>
      </c>
    </row>
    <row r="245" spans="1:9" ht="12.75" hidden="1" customHeight="1" outlineLevel="1">
      <c r="A245" s="208"/>
      <c r="B245" s="247" t="s">
        <v>206</v>
      </c>
      <c r="C245" s="220"/>
      <c r="D245" s="226"/>
      <c r="E245" s="226"/>
      <c r="F245" s="221"/>
      <c r="G245" s="248">
        <v>94853</v>
      </c>
      <c r="H245" s="235"/>
      <c r="I245" s="228">
        <v>94853</v>
      </c>
    </row>
    <row r="246" spans="1:9" ht="12.75" hidden="1" customHeight="1" outlineLevel="1">
      <c r="A246" s="208"/>
      <c r="B246" s="247" t="s">
        <v>207</v>
      </c>
      <c r="C246" s="220"/>
      <c r="D246" s="226"/>
      <c r="E246" s="226"/>
      <c r="F246" s="221"/>
      <c r="G246" s="248">
        <v>1366318</v>
      </c>
      <c r="H246" s="235"/>
      <c r="I246" s="228">
        <v>1366318</v>
      </c>
    </row>
    <row r="247" spans="1:9" ht="12.75" hidden="1" customHeight="1" outlineLevel="1">
      <c r="A247" s="208"/>
      <c r="B247" s="247" t="s">
        <v>208</v>
      </c>
      <c r="C247" s="220"/>
      <c r="D247" s="226"/>
      <c r="E247" s="226"/>
      <c r="F247" s="221"/>
      <c r="G247" s="248">
        <v>53090</v>
      </c>
      <c r="H247" s="235"/>
      <c r="I247" s="228">
        <v>53090</v>
      </c>
    </row>
    <row r="248" spans="1:9" ht="12.75" hidden="1" customHeight="1" outlineLevel="1">
      <c r="A248" s="208"/>
      <c r="B248" s="247" t="s">
        <v>209</v>
      </c>
      <c r="C248" s="220"/>
      <c r="D248" s="226"/>
      <c r="E248" s="226"/>
      <c r="F248" s="221"/>
      <c r="G248" s="248">
        <v>0</v>
      </c>
      <c r="H248" s="235"/>
      <c r="I248" s="228">
        <v>0</v>
      </c>
    </row>
    <row r="249" spans="1:9" ht="12.75" hidden="1" customHeight="1" outlineLevel="1">
      <c r="A249" s="208"/>
      <c r="B249" s="247" t="s">
        <v>210</v>
      </c>
      <c r="C249" s="220"/>
      <c r="D249" s="226"/>
      <c r="E249" s="226"/>
      <c r="F249" s="221"/>
      <c r="G249" s="248">
        <v>-1677</v>
      </c>
      <c r="H249" s="235"/>
      <c r="I249" s="228">
        <v>-1677</v>
      </c>
    </row>
    <row r="250" spans="1:9" ht="12.75" hidden="1" customHeight="1" outlineLevel="1">
      <c r="A250" s="208"/>
      <c r="B250" s="247" t="s">
        <v>211</v>
      </c>
      <c r="C250" s="220"/>
      <c r="D250" s="226"/>
      <c r="E250" s="226"/>
      <c r="F250" s="221"/>
      <c r="G250" s="248">
        <v>3225</v>
      </c>
      <c r="H250" s="235"/>
      <c r="I250" s="228">
        <v>3225</v>
      </c>
    </row>
    <row r="251" spans="1:9" ht="12.75" hidden="1" customHeight="1" outlineLevel="1">
      <c r="A251" s="208"/>
      <c r="B251" s="247" t="s">
        <v>212</v>
      </c>
      <c r="C251" s="220"/>
      <c r="D251" s="226"/>
      <c r="E251" s="226"/>
      <c r="F251" s="221"/>
      <c r="G251" s="248">
        <v>0</v>
      </c>
      <c r="H251" s="235"/>
      <c r="I251" s="228">
        <v>0</v>
      </c>
    </row>
    <row r="252" spans="1:9" ht="12.75" hidden="1" customHeight="1" outlineLevel="1">
      <c r="A252" s="208"/>
      <c r="B252" s="247" t="s">
        <v>213</v>
      </c>
      <c r="C252" s="220"/>
      <c r="D252" s="226"/>
      <c r="E252" s="226"/>
      <c r="F252" s="221"/>
      <c r="G252" s="248">
        <v>152008</v>
      </c>
      <c r="H252" s="235"/>
      <c r="I252" s="228">
        <v>152008</v>
      </c>
    </row>
    <row r="253" spans="1:9" ht="12.75" hidden="1" customHeight="1" outlineLevel="1">
      <c r="A253" s="208"/>
      <c r="B253" s="247" t="s">
        <v>214</v>
      </c>
      <c r="C253" s="220"/>
      <c r="D253" s="226"/>
      <c r="E253" s="226"/>
      <c r="F253" s="221"/>
      <c r="G253" s="249"/>
      <c r="H253" s="235"/>
      <c r="I253" s="228">
        <v>0</v>
      </c>
    </row>
    <row r="254" spans="1:9" ht="12.75" hidden="1" customHeight="1" outlineLevel="1">
      <c r="A254" s="208"/>
      <c r="B254" s="247" t="s">
        <v>215</v>
      </c>
      <c r="C254" s="220"/>
      <c r="D254" s="226"/>
      <c r="E254" s="226"/>
      <c r="F254" s="221"/>
      <c r="G254" s="249"/>
      <c r="H254" s="235"/>
      <c r="I254" s="228">
        <v>0</v>
      </c>
    </row>
    <row r="255" spans="1:9" ht="12.75" hidden="1" customHeight="1" outlineLevel="1">
      <c r="A255" s="208"/>
      <c r="B255" s="247" t="s">
        <v>216</v>
      </c>
      <c r="C255" s="220"/>
      <c r="D255" s="226"/>
      <c r="E255" s="226"/>
      <c r="F255" s="221"/>
      <c r="G255" s="249"/>
      <c r="H255" s="235"/>
      <c r="I255" s="228">
        <v>0</v>
      </c>
    </row>
    <row r="256" spans="1:9" ht="12.75" hidden="1" customHeight="1" outlineLevel="1">
      <c r="A256" s="208"/>
      <c r="B256" s="247" t="s">
        <v>217</v>
      </c>
      <c r="C256" s="220"/>
      <c r="D256" s="226"/>
      <c r="E256" s="226"/>
      <c r="F256" s="221"/>
      <c r="G256" s="248">
        <v>-1387828</v>
      </c>
      <c r="H256" s="235"/>
      <c r="I256" s="228">
        <v>-1387828</v>
      </c>
    </row>
    <row r="257" spans="1:9" ht="12.75" hidden="1" customHeight="1" outlineLevel="1">
      <c r="A257" s="208"/>
      <c r="B257" s="247" t="s">
        <v>218</v>
      </c>
      <c r="C257" s="220"/>
      <c r="D257" s="226"/>
      <c r="E257" s="226"/>
      <c r="F257" s="221"/>
      <c r="G257" s="249"/>
      <c r="H257" s="235"/>
      <c r="I257" s="228">
        <v>0</v>
      </c>
    </row>
    <row r="258" spans="1:9" ht="12.75" hidden="1" customHeight="1" outlineLevel="1">
      <c r="A258" s="208"/>
      <c r="B258" s="247" t="s">
        <v>219</v>
      </c>
      <c r="C258" s="220"/>
      <c r="D258" s="226"/>
      <c r="E258" s="226"/>
      <c r="F258" s="221"/>
      <c r="G258" s="248">
        <v>-1263.5933938406099</v>
      </c>
      <c r="H258" s="235"/>
      <c r="I258" s="228">
        <v>-1263.5933938406099</v>
      </c>
    </row>
    <row r="259" spans="1:9" ht="12.75" hidden="1" customHeight="1" outlineLevel="1">
      <c r="A259" s="208"/>
      <c r="B259" s="247" t="s">
        <v>220</v>
      </c>
      <c r="C259" s="220"/>
      <c r="D259" s="226"/>
      <c r="E259" s="226"/>
      <c r="F259" s="221"/>
      <c r="G259" s="249"/>
      <c r="H259" s="235"/>
      <c r="I259" s="228">
        <v>0</v>
      </c>
    </row>
    <row r="260" spans="1:9" ht="13.8" customHeight="1" collapsed="1">
      <c r="A260" s="208">
        <v>13</v>
      </c>
      <c r="B260" s="250" t="s">
        <v>527</v>
      </c>
      <c r="C260" s="220"/>
      <c r="D260" s="226"/>
      <c r="E260" s="226"/>
      <c r="F260" s="221"/>
      <c r="G260" s="248">
        <f>SUM($G$242:$G$259)</f>
        <v>892545.40660615941</v>
      </c>
      <c r="H260" s="235"/>
      <c r="I260" s="228">
        <f>SUM($I$242:$I$259)</f>
        <v>892545.40660615941</v>
      </c>
    </row>
    <row r="261" spans="1:9" ht="12.75" hidden="1" customHeight="1" outlineLevel="1">
      <c r="A261" s="208"/>
      <c r="B261" s="247" t="s">
        <v>203</v>
      </c>
      <c r="C261" s="220"/>
      <c r="D261" s="226"/>
      <c r="E261" s="226"/>
      <c r="F261" s="221"/>
      <c r="G261" s="248">
        <v>0</v>
      </c>
      <c r="H261" s="235"/>
      <c r="I261" s="228">
        <v>0</v>
      </c>
    </row>
    <row r="262" spans="1:9" ht="12.75" hidden="1" customHeight="1" outlineLevel="1">
      <c r="A262" s="208"/>
      <c r="B262" s="247" t="s">
        <v>204</v>
      </c>
      <c r="C262" s="220"/>
      <c r="D262" s="226"/>
      <c r="E262" s="226"/>
      <c r="F262" s="221"/>
      <c r="G262" s="249"/>
      <c r="H262" s="235"/>
      <c r="I262" s="228">
        <v>0</v>
      </c>
    </row>
    <row r="263" spans="1:9" ht="12.75" hidden="1" customHeight="1" outlineLevel="1">
      <c r="A263" s="208"/>
      <c r="B263" s="247" t="s">
        <v>205</v>
      </c>
      <c r="C263" s="220"/>
      <c r="D263" s="226"/>
      <c r="E263" s="226"/>
      <c r="F263" s="221"/>
      <c r="G263" s="248">
        <v>3882504</v>
      </c>
      <c r="H263" s="235"/>
      <c r="I263" s="228">
        <v>3882504</v>
      </c>
    </row>
    <row r="264" spans="1:9" ht="12.75" hidden="1" customHeight="1" outlineLevel="1">
      <c r="A264" s="208"/>
      <c r="B264" s="247" t="s">
        <v>206</v>
      </c>
      <c r="C264" s="220"/>
      <c r="D264" s="226"/>
      <c r="E264" s="226"/>
      <c r="F264" s="221"/>
      <c r="G264" s="248">
        <v>-50954</v>
      </c>
      <c r="H264" s="235"/>
      <c r="I264" s="228">
        <v>-50954</v>
      </c>
    </row>
    <row r="265" spans="1:9" ht="12.75" hidden="1" customHeight="1" outlineLevel="1">
      <c r="A265" s="208"/>
      <c r="B265" s="247" t="s">
        <v>207</v>
      </c>
      <c r="C265" s="220"/>
      <c r="D265" s="226"/>
      <c r="E265" s="226"/>
      <c r="F265" s="221"/>
      <c r="G265" s="248">
        <v>-1254717</v>
      </c>
      <c r="H265" s="235"/>
      <c r="I265" s="228">
        <v>-1254717</v>
      </c>
    </row>
    <row r="266" spans="1:9" ht="12.75" hidden="1" customHeight="1" outlineLevel="1">
      <c r="A266" s="208"/>
      <c r="B266" s="247" t="s">
        <v>208</v>
      </c>
      <c r="C266" s="220"/>
      <c r="D266" s="226"/>
      <c r="E266" s="226"/>
      <c r="F266" s="221"/>
      <c r="G266" s="248">
        <v>5367867</v>
      </c>
      <c r="H266" s="235"/>
      <c r="I266" s="228">
        <v>5367867</v>
      </c>
    </row>
    <row r="267" spans="1:9" ht="12.75" hidden="1" customHeight="1" outlineLevel="1">
      <c r="A267" s="208"/>
      <c r="B267" s="247" t="s">
        <v>209</v>
      </c>
      <c r="C267" s="220"/>
      <c r="D267" s="226"/>
      <c r="E267" s="226"/>
      <c r="F267" s="221"/>
      <c r="G267" s="248">
        <v>0</v>
      </c>
      <c r="H267" s="235"/>
      <c r="I267" s="228">
        <v>0</v>
      </c>
    </row>
    <row r="268" spans="1:9" ht="12.75" hidden="1" customHeight="1" outlineLevel="1">
      <c r="A268" s="208"/>
      <c r="B268" s="247" t="s">
        <v>210</v>
      </c>
      <c r="C268" s="220"/>
      <c r="D268" s="226"/>
      <c r="E268" s="226"/>
      <c r="F268" s="221"/>
      <c r="G268" s="248">
        <v>234802</v>
      </c>
      <c r="H268" s="235"/>
      <c r="I268" s="228">
        <v>234802</v>
      </c>
    </row>
    <row r="269" spans="1:9" ht="12.75" hidden="1" customHeight="1" outlineLevel="1">
      <c r="A269" s="208"/>
      <c r="B269" s="247" t="s">
        <v>211</v>
      </c>
      <c r="C269" s="220"/>
      <c r="D269" s="226"/>
      <c r="E269" s="226"/>
      <c r="F269" s="221"/>
      <c r="G269" s="249"/>
      <c r="H269" s="235"/>
      <c r="I269" s="228">
        <v>0</v>
      </c>
    </row>
    <row r="270" spans="1:9" ht="12.75" hidden="1" customHeight="1" outlineLevel="1">
      <c r="A270" s="208"/>
      <c r="B270" s="247" t="s">
        <v>212</v>
      </c>
      <c r="C270" s="220"/>
      <c r="D270" s="226"/>
      <c r="E270" s="226"/>
      <c r="F270" s="221"/>
      <c r="G270" s="248">
        <v>0</v>
      </c>
      <c r="H270" s="235"/>
      <c r="I270" s="228">
        <v>0</v>
      </c>
    </row>
    <row r="271" spans="1:9" ht="12.75" hidden="1" customHeight="1" outlineLevel="1">
      <c r="A271" s="208"/>
      <c r="B271" s="247" t="s">
        <v>213</v>
      </c>
      <c r="C271" s="220"/>
      <c r="D271" s="226"/>
      <c r="E271" s="226"/>
      <c r="F271" s="221"/>
      <c r="G271" s="248">
        <v>-761987</v>
      </c>
      <c r="H271" s="235"/>
      <c r="I271" s="228">
        <v>-761987</v>
      </c>
    </row>
    <row r="272" spans="1:9" ht="12.75" hidden="1" customHeight="1" outlineLevel="1">
      <c r="A272" s="208"/>
      <c r="B272" s="247" t="s">
        <v>214</v>
      </c>
      <c r="C272" s="220"/>
      <c r="D272" s="226"/>
      <c r="E272" s="226"/>
      <c r="F272" s="221"/>
      <c r="G272" s="249"/>
      <c r="H272" s="235"/>
      <c r="I272" s="228">
        <v>0</v>
      </c>
    </row>
    <row r="273" spans="1:9" ht="12.75" hidden="1" customHeight="1" outlineLevel="1">
      <c r="A273" s="208"/>
      <c r="B273" s="247" t="s">
        <v>215</v>
      </c>
      <c r="C273" s="220"/>
      <c r="D273" s="226"/>
      <c r="E273" s="226"/>
      <c r="F273" s="221"/>
      <c r="G273" s="249"/>
      <c r="H273" s="235"/>
      <c r="I273" s="228">
        <v>0</v>
      </c>
    </row>
    <row r="274" spans="1:9" ht="12.75" hidden="1" customHeight="1" outlineLevel="1">
      <c r="A274" s="208"/>
      <c r="B274" s="247" t="s">
        <v>216</v>
      </c>
      <c r="C274" s="220"/>
      <c r="D274" s="226"/>
      <c r="E274" s="226"/>
      <c r="F274" s="221"/>
      <c r="G274" s="249"/>
      <c r="H274" s="235"/>
      <c r="I274" s="228">
        <v>0</v>
      </c>
    </row>
    <row r="275" spans="1:9" ht="12.75" hidden="1" customHeight="1" outlineLevel="1">
      <c r="A275" s="208"/>
      <c r="B275" s="247" t="s">
        <v>217</v>
      </c>
      <c r="C275" s="220"/>
      <c r="D275" s="226"/>
      <c r="E275" s="226"/>
      <c r="F275" s="221"/>
      <c r="G275" s="248">
        <v>-2326147</v>
      </c>
      <c r="H275" s="235"/>
      <c r="I275" s="228">
        <v>-2326147</v>
      </c>
    </row>
    <row r="276" spans="1:9" ht="12.75" hidden="1" customHeight="1" outlineLevel="1">
      <c r="A276" s="208"/>
      <c r="B276" s="247" t="s">
        <v>218</v>
      </c>
      <c r="C276" s="220"/>
      <c r="D276" s="226"/>
      <c r="E276" s="226"/>
      <c r="F276" s="221"/>
      <c r="G276" s="249"/>
      <c r="H276" s="235"/>
      <c r="I276" s="228">
        <v>0</v>
      </c>
    </row>
    <row r="277" spans="1:9" ht="12.75" hidden="1" customHeight="1" outlineLevel="1">
      <c r="A277" s="208"/>
      <c r="B277" s="247" t="s">
        <v>219</v>
      </c>
      <c r="C277" s="220"/>
      <c r="D277" s="226"/>
      <c r="E277" s="226"/>
      <c r="F277" s="221"/>
      <c r="G277" s="249"/>
      <c r="H277" s="235"/>
      <c r="I277" s="228">
        <v>0</v>
      </c>
    </row>
    <row r="278" spans="1:9" ht="12.75" hidden="1" customHeight="1" outlineLevel="1">
      <c r="A278" s="208"/>
      <c r="B278" s="247" t="s">
        <v>220</v>
      </c>
      <c r="C278" s="220"/>
      <c r="D278" s="226"/>
      <c r="E278" s="226"/>
      <c r="F278" s="221"/>
      <c r="G278" s="249"/>
      <c r="H278" s="235"/>
      <c r="I278" s="228">
        <v>0</v>
      </c>
    </row>
    <row r="279" spans="1:9" ht="14.4" customHeight="1" collapsed="1">
      <c r="A279" s="208">
        <v>14</v>
      </c>
      <c r="B279" s="250" t="s">
        <v>528</v>
      </c>
      <c r="C279" s="220"/>
      <c r="D279" s="226"/>
      <c r="E279" s="226"/>
      <c r="F279" s="221"/>
      <c r="G279" s="248">
        <f>SUM($G$261:$G$278)</f>
        <v>5091368</v>
      </c>
      <c r="H279" s="235"/>
      <c r="I279" s="228">
        <f>SUM($I$261:$I$278)</f>
        <v>5091368</v>
      </c>
    </row>
    <row r="280" spans="1:9" ht="12.75" hidden="1" customHeight="1" outlineLevel="1">
      <c r="A280" s="208"/>
      <c r="B280" s="251" t="s">
        <v>203</v>
      </c>
      <c r="C280" s="223"/>
      <c r="D280" s="225"/>
      <c r="E280" s="225"/>
      <c r="F280" s="238"/>
      <c r="G280" s="252">
        <v>823605</v>
      </c>
      <c r="H280" s="217"/>
      <c r="I280" s="253">
        <v>823605</v>
      </c>
    </row>
    <row r="281" spans="1:9" ht="12.75" hidden="1" customHeight="1" outlineLevel="1">
      <c r="A281" s="208"/>
      <c r="B281" s="251" t="s">
        <v>204</v>
      </c>
      <c r="C281" s="223"/>
      <c r="D281" s="225"/>
      <c r="E281" s="225"/>
      <c r="F281" s="238"/>
      <c r="G281" s="252">
        <v>8125</v>
      </c>
      <c r="H281" s="217"/>
      <c r="I281" s="253">
        <v>8125</v>
      </c>
    </row>
    <row r="282" spans="1:9" ht="12.75" hidden="1" customHeight="1" outlineLevel="1">
      <c r="A282" s="208"/>
      <c r="B282" s="251" t="s">
        <v>205</v>
      </c>
      <c r="C282" s="223"/>
      <c r="D282" s="225"/>
      <c r="E282" s="225"/>
      <c r="F282" s="238"/>
      <c r="G282" s="252">
        <v>11225931</v>
      </c>
      <c r="H282" s="217"/>
      <c r="I282" s="253">
        <v>11225931</v>
      </c>
    </row>
    <row r="283" spans="1:9" ht="12.75" hidden="1" customHeight="1" outlineLevel="1">
      <c r="A283" s="208"/>
      <c r="B283" s="251" t="s">
        <v>206</v>
      </c>
      <c r="C283" s="223"/>
      <c r="D283" s="225"/>
      <c r="E283" s="225"/>
      <c r="F283" s="238"/>
      <c r="G283" s="252">
        <v>701182</v>
      </c>
      <c r="H283" s="217"/>
      <c r="I283" s="253">
        <v>701182</v>
      </c>
    </row>
    <row r="284" spans="1:9" ht="12.75" hidden="1" customHeight="1" outlineLevel="1">
      <c r="A284" s="208"/>
      <c r="B284" s="251" t="s">
        <v>207</v>
      </c>
      <c r="C284" s="223"/>
      <c r="D284" s="225"/>
      <c r="E284" s="225"/>
      <c r="F284" s="238"/>
      <c r="G284" s="252">
        <v>4158321</v>
      </c>
      <c r="H284" s="217"/>
      <c r="I284" s="253">
        <v>4158321</v>
      </c>
    </row>
    <row r="285" spans="1:9" ht="12.75" hidden="1" customHeight="1" outlineLevel="1">
      <c r="A285" s="208"/>
      <c r="B285" s="251" t="s">
        <v>208</v>
      </c>
      <c r="C285" s="223"/>
      <c r="D285" s="225"/>
      <c r="E285" s="225"/>
      <c r="F285" s="238"/>
      <c r="G285" s="252">
        <v>12987781</v>
      </c>
      <c r="H285" s="217"/>
      <c r="I285" s="253">
        <v>12987781</v>
      </c>
    </row>
    <row r="286" spans="1:9" ht="12.75" hidden="1" customHeight="1" outlineLevel="1">
      <c r="A286" s="208"/>
      <c r="B286" s="251" t="s">
        <v>209</v>
      </c>
      <c r="C286" s="223"/>
      <c r="D286" s="225"/>
      <c r="E286" s="225"/>
      <c r="F286" s="238"/>
      <c r="G286" s="252">
        <v>19283</v>
      </c>
      <c r="H286" s="217"/>
      <c r="I286" s="253">
        <v>19283</v>
      </c>
    </row>
    <row r="287" spans="1:9" ht="12.75" hidden="1" customHeight="1" outlineLevel="1">
      <c r="A287" s="208"/>
      <c r="B287" s="251" t="s">
        <v>210</v>
      </c>
      <c r="C287" s="223"/>
      <c r="D287" s="225"/>
      <c r="E287" s="225"/>
      <c r="F287" s="238"/>
      <c r="G287" s="252">
        <v>465739</v>
      </c>
      <c r="H287" s="217"/>
      <c r="I287" s="253">
        <v>465739</v>
      </c>
    </row>
    <row r="288" spans="1:9" ht="12.75" hidden="1" customHeight="1" outlineLevel="1">
      <c r="A288" s="208"/>
      <c r="B288" s="251" t="s">
        <v>211</v>
      </c>
      <c r="C288" s="223"/>
      <c r="D288" s="225"/>
      <c r="E288" s="225"/>
      <c r="F288" s="238"/>
      <c r="G288" s="252">
        <v>128208</v>
      </c>
      <c r="H288" s="217"/>
      <c r="I288" s="253">
        <v>128208</v>
      </c>
    </row>
    <row r="289" spans="1:9" ht="12.75" hidden="1" customHeight="1" outlineLevel="1">
      <c r="A289" s="208"/>
      <c r="B289" s="251" t="s">
        <v>212</v>
      </c>
      <c r="C289" s="223"/>
      <c r="D289" s="225"/>
      <c r="E289" s="225"/>
      <c r="F289" s="238"/>
      <c r="G289" s="252">
        <v>25068.089007597198</v>
      </c>
      <c r="H289" s="217"/>
      <c r="I289" s="253">
        <v>25068.089007597198</v>
      </c>
    </row>
    <row r="290" spans="1:9" ht="12.75" hidden="1" customHeight="1" outlineLevel="1">
      <c r="A290" s="208"/>
      <c r="B290" s="251" t="s">
        <v>213</v>
      </c>
      <c r="C290" s="223"/>
      <c r="D290" s="225"/>
      <c r="E290" s="225"/>
      <c r="F290" s="238"/>
      <c r="G290" s="252">
        <v>1131580</v>
      </c>
      <c r="H290" s="217"/>
      <c r="I290" s="253">
        <v>1131580</v>
      </c>
    </row>
    <row r="291" spans="1:9" ht="12.75" hidden="1" customHeight="1" outlineLevel="1">
      <c r="A291" s="208"/>
      <c r="B291" s="251" t="s">
        <v>214</v>
      </c>
      <c r="C291" s="223"/>
      <c r="D291" s="225"/>
      <c r="E291" s="225"/>
      <c r="F291" s="238"/>
      <c r="G291" s="252">
        <v>0</v>
      </c>
      <c r="H291" s="217"/>
      <c r="I291" s="253">
        <v>0</v>
      </c>
    </row>
    <row r="292" spans="1:9" ht="12.75" hidden="1" customHeight="1" outlineLevel="1">
      <c r="A292" s="208"/>
      <c r="B292" s="251" t="s">
        <v>215</v>
      </c>
      <c r="C292" s="223"/>
      <c r="D292" s="225"/>
      <c r="E292" s="225"/>
      <c r="F292" s="238"/>
      <c r="G292" s="252">
        <v>34621</v>
      </c>
      <c r="H292" s="217"/>
      <c r="I292" s="253">
        <v>34621</v>
      </c>
    </row>
    <row r="293" spans="1:9" ht="12.75" hidden="1" customHeight="1" outlineLevel="1">
      <c r="A293" s="208"/>
      <c r="B293" s="251" t="s">
        <v>216</v>
      </c>
      <c r="C293" s="223"/>
      <c r="D293" s="225"/>
      <c r="E293" s="225"/>
      <c r="F293" s="238"/>
      <c r="G293" s="252">
        <v>2434.4</v>
      </c>
      <c r="H293" s="217"/>
      <c r="I293" s="253">
        <v>2434.4</v>
      </c>
    </row>
    <row r="294" spans="1:9" ht="12.75" hidden="1" customHeight="1" outlineLevel="1">
      <c r="A294" s="208"/>
      <c r="B294" s="251" t="s">
        <v>217</v>
      </c>
      <c r="C294" s="223"/>
      <c r="D294" s="225"/>
      <c r="E294" s="225"/>
      <c r="F294" s="238"/>
      <c r="G294" s="252">
        <v>13447826</v>
      </c>
      <c r="H294" s="217"/>
      <c r="I294" s="253">
        <v>13447826</v>
      </c>
    </row>
    <row r="295" spans="1:9" ht="12.75" hidden="1" customHeight="1" outlineLevel="1">
      <c r="A295" s="208"/>
      <c r="B295" s="251" t="s">
        <v>218</v>
      </c>
      <c r="C295" s="223"/>
      <c r="D295" s="225"/>
      <c r="E295" s="225"/>
      <c r="F295" s="238"/>
      <c r="G295" s="252">
        <v>5725</v>
      </c>
      <c r="H295" s="217"/>
      <c r="I295" s="253">
        <v>5725</v>
      </c>
    </row>
    <row r="296" spans="1:9" ht="12.75" hidden="1" customHeight="1" outlineLevel="1">
      <c r="A296" s="208"/>
      <c r="B296" s="251" t="s">
        <v>219</v>
      </c>
      <c r="C296" s="223"/>
      <c r="D296" s="225"/>
      <c r="E296" s="225"/>
      <c r="F296" s="238"/>
      <c r="G296" s="252">
        <v>74317.434945937697</v>
      </c>
      <c r="H296" s="217"/>
      <c r="I296" s="253">
        <v>74317.434945937697</v>
      </c>
    </row>
    <row r="297" spans="1:9" ht="12.75" hidden="1" customHeight="1" outlineLevel="1">
      <c r="A297" s="208"/>
      <c r="B297" s="251" t="s">
        <v>220</v>
      </c>
      <c r="C297" s="223"/>
      <c r="D297" s="225"/>
      <c r="E297" s="225"/>
      <c r="F297" s="238"/>
      <c r="G297" s="252">
        <v>97205</v>
      </c>
      <c r="H297" s="217"/>
      <c r="I297" s="253">
        <v>97205</v>
      </c>
    </row>
    <row r="298" spans="1:9" ht="13.8" customHeight="1" collapsed="1">
      <c r="A298" s="208">
        <v>15</v>
      </c>
      <c r="B298" s="254" t="s">
        <v>597</v>
      </c>
      <c r="C298" s="223"/>
      <c r="D298" s="225"/>
      <c r="E298" s="225"/>
      <c r="F298" s="238"/>
      <c r="G298" s="252">
        <f>SUM($G$280:$G$297)</f>
        <v>45336951.923953533</v>
      </c>
      <c r="H298" s="217"/>
      <c r="I298" s="253">
        <f>SUM($I$280:$I$297)</f>
        <v>45336951.923953533</v>
      </c>
    </row>
    <row r="299" spans="1:9" ht="15" customHeight="1">
      <c r="A299" s="255" t="s">
        <v>529</v>
      </c>
      <c r="B299" s="256" t="s">
        <v>530</v>
      </c>
      <c r="C299" s="500"/>
      <c r="D299" s="500"/>
      <c r="E299" s="500"/>
      <c r="F299" s="500"/>
      <c r="G299" s="500"/>
      <c r="H299" s="500"/>
      <c r="I299" s="500"/>
    </row>
    <row r="300" spans="1:9" ht="12.75" hidden="1" customHeight="1" outlineLevel="1">
      <c r="A300" s="208"/>
      <c r="B300" s="242" t="s">
        <v>203</v>
      </c>
      <c r="C300" s="257"/>
      <c r="D300" s="233"/>
      <c r="E300" s="224"/>
      <c r="F300" s="233"/>
      <c r="G300" s="258"/>
      <c r="H300" s="244">
        <v>5763</v>
      </c>
      <c r="I300" s="212">
        <v>5763</v>
      </c>
    </row>
    <row r="301" spans="1:9" ht="12.75" hidden="1" customHeight="1" outlineLevel="1">
      <c r="A301" s="208"/>
      <c r="B301" s="242" t="s">
        <v>204</v>
      </c>
      <c r="C301" s="257"/>
      <c r="D301" s="233"/>
      <c r="E301" s="224"/>
      <c r="F301" s="233"/>
      <c r="G301" s="258"/>
      <c r="H301" s="259"/>
      <c r="I301" s="212">
        <v>0</v>
      </c>
    </row>
    <row r="302" spans="1:9" ht="12.75" hidden="1" customHeight="1" outlineLevel="1">
      <c r="A302" s="208"/>
      <c r="B302" s="242" t="s">
        <v>205</v>
      </c>
      <c r="C302" s="257"/>
      <c r="D302" s="233"/>
      <c r="E302" s="224"/>
      <c r="F302" s="233"/>
      <c r="G302" s="258"/>
      <c r="H302" s="244">
        <v>362507</v>
      </c>
      <c r="I302" s="212">
        <v>362507</v>
      </c>
    </row>
    <row r="303" spans="1:9" ht="12.75" hidden="1" customHeight="1" outlineLevel="1">
      <c r="A303" s="208"/>
      <c r="B303" s="242" t="s">
        <v>206</v>
      </c>
      <c r="C303" s="257"/>
      <c r="D303" s="233"/>
      <c r="E303" s="224"/>
      <c r="F303" s="233"/>
      <c r="G303" s="258"/>
      <c r="H303" s="244">
        <v>228088</v>
      </c>
      <c r="I303" s="212">
        <v>228088</v>
      </c>
    </row>
    <row r="304" spans="1:9" ht="12.75" hidden="1" customHeight="1" outlineLevel="1">
      <c r="A304" s="208"/>
      <c r="B304" s="242" t="s">
        <v>207</v>
      </c>
      <c r="C304" s="257"/>
      <c r="D304" s="233"/>
      <c r="E304" s="224"/>
      <c r="F304" s="233"/>
      <c r="G304" s="258"/>
      <c r="H304" s="244">
        <v>288282</v>
      </c>
      <c r="I304" s="212">
        <v>288282</v>
      </c>
    </row>
    <row r="305" spans="1:9" ht="12.75" hidden="1" customHeight="1" outlineLevel="1">
      <c r="A305" s="208"/>
      <c r="B305" s="242" t="s">
        <v>208</v>
      </c>
      <c r="C305" s="257"/>
      <c r="D305" s="233"/>
      <c r="E305" s="224"/>
      <c r="F305" s="233"/>
      <c r="G305" s="258"/>
      <c r="H305" s="244">
        <v>610645</v>
      </c>
      <c r="I305" s="212">
        <v>610645</v>
      </c>
    </row>
    <row r="306" spans="1:9" ht="12.75" hidden="1" customHeight="1" outlineLevel="1">
      <c r="A306" s="208"/>
      <c r="B306" s="242" t="s">
        <v>209</v>
      </c>
      <c r="C306" s="257"/>
      <c r="D306" s="233"/>
      <c r="E306" s="224"/>
      <c r="F306" s="233"/>
      <c r="G306" s="258"/>
      <c r="H306" s="259"/>
      <c r="I306" s="212">
        <v>0</v>
      </c>
    </row>
    <row r="307" spans="1:9" ht="12.75" hidden="1" customHeight="1" outlineLevel="1">
      <c r="A307" s="208"/>
      <c r="B307" s="242" t="s">
        <v>210</v>
      </c>
      <c r="C307" s="257"/>
      <c r="D307" s="233"/>
      <c r="E307" s="224"/>
      <c r="F307" s="233"/>
      <c r="G307" s="258"/>
      <c r="H307" s="259"/>
      <c r="I307" s="212">
        <v>0</v>
      </c>
    </row>
    <row r="308" spans="1:9" ht="12.75" hidden="1" customHeight="1" outlineLevel="1">
      <c r="A308" s="208"/>
      <c r="B308" s="242" t="s">
        <v>211</v>
      </c>
      <c r="C308" s="257"/>
      <c r="D308" s="233"/>
      <c r="E308" s="224"/>
      <c r="F308" s="233"/>
      <c r="G308" s="258"/>
      <c r="H308" s="259"/>
      <c r="I308" s="212">
        <v>0</v>
      </c>
    </row>
    <row r="309" spans="1:9" ht="12.75" hidden="1" customHeight="1" outlineLevel="1">
      <c r="A309" s="208"/>
      <c r="B309" s="242" t="s">
        <v>212</v>
      </c>
      <c r="C309" s="257"/>
      <c r="D309" s="233"/>
      <c r="E309" s="224"/>
      <c r="F309" s="233"/>
      <c r="G309" s="258"/>
      <c r="H309" s="244">
        <v>0</v>
      </c>
      <c r="I309" s="212">
        <v>0</v>
      </c>
    </row>
    <row r="310" spans="1:9" ht="12.75" hidden="1" customHeight="1" outlineLevel="1">
      <c r="A310" s="208"/>
      <c r="B310" s="242" t="s">
        <v>213</v>
      </c>
      <c r="C310" s="257"/>
      <c r="D310" s="233"/>
      <c r="E310" s="224"/>
      <c r="F310" s="233"/>
      <c r="G310" s="258"/>
      <c r="H310" s="244">
        <v>455472</v>
      </c>
      <c r="I310" s="212">
        <v>455472</v>
      </c>
    </row>
    <row r="311" spans="1:9" ht="12.75" hidden="1" customHeight="1" outlineLevel="1">
      <c r="A311" s="208"/>
      <c r="B311" s="242" t="s">
        <v>214</v>
      </c>
      <c r="C311" s="257"/>
      <c r="D311" s="233"/>
      <c r="E311" s="224"/>
      <c r="F311" s="233"/>
      <c r="G311" s="258"/>
      <c r="H311" s="259"/>
      <c r="I311" s="212">
        <v>0</v>
      </c>
    </row>
    <row r="312" spans="1:9" ht="12.75" hidden="1" customHeight="1" outlineLevel="1">
      <c r="A312" s="208"/>
      <c r="B312" s="242" t="s">
        <v>215</v>
      </c>
      <c r="C312" s="257"/>
      <c r="D312" s="233"/>
      <c r="E312" s="224"/>
      <c r="F312" s="233"/>
      <c r="G312" s="258"/>
      <c r="H312" s="259"/>
      <c r="I312" s="212">
        <v>0</v>
      </c>
    </row>
    <row r="313" spans="1:9" ht="12.75" hidden="1" customHeight="1" outlineLevel="1">
      <c r="A313" s="208"/>
      <c r="B313" s="242" t="s">
        <v>216</v>
      </c>
      <c r="C313" s="257"/>
      <c r="D313" s="233"/>
      <c r="E313" s="224"/>
      <c r="F313" s="233"/>
      <c r="G313" s="258"/>
      <c r="H313" s="259"/>
      <c r="I313" s="212">
        <v>0</v>
      </c>
    </row>
    <row r="314" spans="1:9" ht="12.75" hidden="1" customHeight="1" outlineLevel="1">
      <c r="A314" s="208"/>
      <c r="B314" s="242" t="s">
        <v>217</v>
      </c>
      <c r="C314" s="257"/>
      <c r="D314" s="233"/>
      <c r="E314" s="224"/>
      <c r="F314" s="233"/>
      <c r="G314" s="258"/>
      <c r="H314" s="244">
        <v>84872</v>
      </c>
      <c r="I314" s="212">
        <v>84872</v>
      </c>
    </row>
    <row r="315" spans="1:9" ht="12.75" hidden="1" customHeight="1" outlineLevel="1">
      <c r="A315" s="208"/>
      <c r="B315" s="242" t="s">
        <v>218</v>
      </c>
      <c r="C315" s="257"/>
      <c r="D315" s="233"/>
      <c r="E315" s="224"/>
      <c r="F315" s="233"/>
      <c r="G315" s="258"/>
      <c r="H315" s="259"/>
      <c r="I315" s="212">
        <v>0</v>
      </c>
    </row>
    <row r="316" spans="1:9" ht="12.75" hidden="1" customHeight="1" outlineLevel="1">
      <c r="A316" s="208"/>
      <c r="B316" s="242" t="s">
        <v>219</v>
      </c>
      <c r="C316" s="257"/>
      <c r="D316" s="233"/>
      <c r="E316" s="224"/>
      <c r="F316" s="233"/>
      <c r="G316" s="258"/>
      <c r="H316" s="259"/>
      <c r="I316" s="212">
        <v>0</v>
      </c>
    </row>
    <row r="317" spans="1:9" ht="12.75" hidden="1" customHeight="1" outlineLevel="1">
      <c r="A317" s="208"/>
      <c r="B317" s="242" t="s">
        <v>220</v>
      </c>
      <c r="C317" s="257"/>
      <c r="D317" s="233"/>
      <c r="E317" s="224"/>
      <c r="F317" s="233"/>
      <c r="G317" s="258"/>
      <c r="H317" s="259"/>
      <c r="I317" s="212">
        <v>0</v>
      </c>
    </row>
    <row r="318" spans="1:9" ht="14.4" customHeight="1" collapsed="1">
      <c r="A318" s="208">
        <v>16</v>
      </c>
      <c r="B318" s="246" t="s">
        <v>531</v>
      </c>
      <c r="C318" s="257"/>
      <c r="D318" s="233"/>
      <c r="E318" s="224"/>
      <c r="F318" s="233"/>
      <c r="G318" s="258"/>
      <c r="H318" s="244">
        <f>SUM($H$300:$H$317)</f>
        <v>2035629</v>
      </c>
      <c r="I318" s="212">
        <f>SUM($I$300:$I$317)</f>
        <v>2035629</v>
      </c>
    </row>
    <row r="319" spans="1:9" ht="12.75" hidden="1" customHeight="1" outlineLevel="1">
      <c r="A319" s="208"/>
      <c r="B319" s="227" t="s">
        <v>203</v>
      </c>
      <c r="C319" s="212">
        <v>0</v>
      </c>
      <c r="D319" s="212">
        <v>0</v>
      </c>
      <c r="E319" s="235"/>
      <c r="F319" s="260">
        <v>11433309</v>
      </c>
      <c r="G319" s="260">
        <v>0</v>
      </c>
      <c r="H319" s="260">
        <v>0</v>
      </c>
      <c r="I319" s="219">
        <v>11433309</v>
      </c>
    </row>
    <row r="320" spans="1:9" ht="12.75" hidden="1" customHeight="1" outlineLevel="1">
      <c r="A320" s="208"/>
      <c r="B320" s="227" t="s">
        <v>204</v>
      </c>
      <c r="C320" s="212">
        <v>0</v>
      </c>
      <c r="D320" s="212">
        <v>0</v>
      </c>
      <c r="E320" s="235"/>
      <c r="F320" s="260">
        <v>0</v>
      </c>
      <c r="G320" s="260">
        <v>0</v>
      </c>
      <c r="H320" s="260">
        <v>0</v>
      </c>
      <c r="I320" s="219">
        <v>0</v>
      </c>
    </row>
    <row r="321" spans="1:9" ht="12.75" hidden="1" customHeight="1" outlineLevel="1">
      <c r="A321" s="208"/>
      <c r="B321" s="227" t="s">
        <v>205</v>
      </c>
      <c r="C321" s="212">
        <v>0</v>
      </c>
      <c r="D321" s="212">
        <v>24893414</v>
      </c>
      <c r="E321" s="235"/>
      <c r="F321" s="260">
        <v>21330304</v>
      </c>
      <c r="G321" s="260">
        <v>0</v>
      </c>
      <c r="H321" s="260">
        <v>0</v>
      </c>
      <c r="I321" s="219">
        <v>46223718</v>
      </c>
    </row>
    <row r="322" spans="1:9" ht="12.75" hidden="1" customHeight="1" outlineLevel="1">
      <c r="A322" s="208"/>
      <c r="B322" s="227" t="s">
        <v>206</v>
      </c>
      <c r="C322" s="212">
        <v>1003</v>
      </c>
      <c r="D322" s="212">
        <v>0</v>
      </c>
      <c r="E322" s="235"/>
      <c r="F322" s="260">
        <v>5926180</v>
      </c>
      <c r="G322" s="260">
        <v>0</v>
      </c>
      <c r="H322" s="260">
        <v>0</v>
      </c>
      <c r="I322" s="219">
        <v>5927183</v>
      </c>
    </row>
    <row r="323" spans="1:9" ht="12.75" hidden="1" customHeight="1" outlineLevel="1">
      <c r="A323" s="208"/>
      <c r="B323" s="227" t="s">
        <v>207</v>
      </c>
      <c r="C323" s="212">
        <v>852989</v>
      </c>
      <c r="D323" s="212">
        <v>0</v>
      </c>
      <c r="E323" s="235"/>
      <c r="F323" s="260">
        <v>26255974</v>
      </c>
      <c r="G323" s="260">
        <v>0</v>
      </c>
      <c r="H323" s="260">
        <v>0</v>
      </c>
      <c r="I323" s="219">
        <v>27108963</v>
      </c>
    </row>
    <row r="324" spans="1:9" ht="12.75" hidden="1" customHeight="1" outlineLevel="1">
      <c r="A324" s="208"/>
      <c r="B324" s="227" t="s">
        <v>208</v>
      </c>
      <c r="C324" s="212">
        <v>0</v>
      </c>
      <c r="D324" s="212">
        <v>0</v>
      </c>
      <c r="E324" s="235"/>
      <c r="F324" s="260">
        <v>41584641</v>
      </c>
      <c r="G324" s="260">
        <v>0</v>
      </c>
      <c r="H324" s="260">
        <v>41401949</v>
      </c>
      <c r="I324" s="219">
        <v>82986590</v>
      </c>
    </row>
    <row r="325" spans="1:9" ht="12.75" hidden="1" customHeight="1" outlineLevel="1">
      <c r="A325" s="208"/>
      <c r="B325" s="227" t="s">
        <v>209</v>
      </c>
      <c r="C325" s="212">
        <v>0</v>
      </c>
      <c r="D325" s="212">
        <v>0</v>
      </c>
      <c r="E325" s="235"/>
      <c r="F325" s="260">
        <v>0</v>
      </c>
      <c r="G325" s="260">
        <v>0</v>
      </c>
      <c r="H325" s="260">
        <v>0</v>
      </c>
      <c r="I325" s="219">
        <v>0</v>
      </c>
    </row>
    <row r="326" spans="1:9" ht="12.75" hidden="1" customHeight="1" outlineLevel="1">
      <c r="A326" s="208"/>
      <c r="B326" s="227" t="s">
        <v>210</v>
      </c>
      <c r="C326" s="212">
        <v>0</v>
      </c>
      <c r="D326" s="212">
        <v>0</v>
      </c>
      <c r="E326" s="235"/>
      <c r="F326" s="260">
        <v>0</v>
      </c>
      <c r="G326" s="260">
        <v>0</v>
      </c>
      <c r="H326" s="260">
        <v>0</v>
      </c>
      <c r="I326" s="219">
        <v>0</v>
      </c>
    </row>
    <row r="327" spans="1:9" ht="12.75" hidden="1" customHeight="1" outlineLevel="1">
      <c r="A327" s="208"/>
      <c r="B327" s="227" t="s">
        <v>211</v>
      </c>
      <c r="C327" s="212">
        <v>0</v>
      </c>
      <c r="D327" s="212">
        <v>0</v>
      </c>
      <c r="E327" s="235"/>
      <c r="F327" s="260">
        <v>6029568</v>
      </c>
      <c r="G327" s="260">
        <v>0</v>
      </c>
      <c r="H327" s="260">
        <v>0</v>
      </c>
      <c r="I327" s="219">
        <v>6029568</v>
      </c>
    </row>
    <row r="328" spans="1:9" ht="12.75" hidden="1" customHeight="1" outlineLevel="1">
      <c r="A328" s="208"/>
      <c r="B328" s="227" t="s">
        <v>212</v>
      </c>
      <c r="C328" s="212">
        <v>0</v>
      </c>
      <c r="D328" s="212">
        <v>0</v>
      </c>
      <c r="E328" s="235"/>
      <c r="F328" s="260">
        <v>4711845</v>
      </c>
      <c r="G328" s="260">
        <v>0</v>
      </c>
      <c r="H328" s="260">
        <v>0</v>
      </c>
      <c r="I328" s="219">
        <v>4711845</v>
      </c>
    </row>
    <row r="329" spans="1:9" ht="12.75" hidden="1" customHeight="1" outlineLevel="1">
      <c r="A329" s="208"/>
      <c r="B329" s="227" t="s">
        <v>213</v>
      </c>
      <c r="C329" s="212">
        <v>4391715</v>
      </c>
      <c r="D329" s="212">
        <v>2552808</v>
      </c>
      <c r="E329" s="235"/>
      <c r="F329" s="260">
        <v>463319</v>
      </c>
      <c r="G329" s="260">
        <v>0</v>
      </c>
      <c r="H329" s="260">
        <v>0</v>
      </c>
      <c r="I329" s="219">
        <v>7407842</v>
      </c>
    </row>
    <row r="330" spans="1:9" ht="12.75" hidden="1" customHeight="1" outlineLevel="1">
      <c r="A330" s="208"/>
      <c r="B330" s="227" t="s">
        <v>214</v>
      </c>
      <c r="C330" s="212">
        <v>0</v>
      </c>
      <c r="D330" s="212">
        <v>0</v>
      </c>
      <c r="E330" s="235"/>
      <c r="F330" s="260">
        <v>568196</v>
      </c>
      <c r="G330" s="260">
        <v>0</v>
      </c>
      <c r="H330" s="260">
        <v>0</v>
      </c>
      <c r="I330" s="219">
        <v>568196</v>
      </c>
    </row>
    <row r="331" spans="1:9" ht="12.75" hidden="1" customHeight="1" outlineLevel="1">
      <c r="A331" s="208"/>
      <c r="B331" s="227" t="s">
        <v>215</v>
      </c>
      <c r="C331" s="212">
        <v>0</v>
      </c>
      <c r="D331" s="212">
        <v>0</v>
      </c>
      <c r="E331" s="235"/>
      <c r="F331" s="260">
        <v>0</v>
      </c>
      <c r="G331" s="260">
        <v>0</v>
      </c>
      <c r="H331" s="260">
        <v>0</v>
      </c>
      <c r="I331" s="219">
        <v>0</v>
      </c>
    </row>
    <row r="332" spans="1:9" ht="12.75" hidden="1" customHeight="1" outlineLevel="1">
      <c r="A332" s="208"/>
      <c r="B332" s="227" t="s">
        <v>216</v>
      </c>
      <c r="C332" s="212">
        <v>0</v>
      </c>
      <c r="D332" s="212">
        <v>0</v>
      </c>
      <c r="E332" s="235"/>
      <c r="F332" s="260">
        <v>0</v>
      </c>
      <c r="G332" s="260">
        <v>0</v>
      </c>
      <c r="H332" s="260">
        <v>0</v>
      </c>
      <c r="I332" s="219">
        <v>0</v>
      </c>
    </row>
    <row r="333" spans="1:9" ht="12.75" hidden="1" customHeight="1" outlineLevel="1">
      <c r="A333" s="208"/>
      <c r="B333" s="227" t="s">
        <v>217</v>
      </c>
      <c r="C333" s="212">
        <v>2858378</v>
      </c>
      <c r="D333" s="212">
        <v>187905</v>
      </c>
      <c r="E333" s="235"/>
      <c r="F333" s="260">
        <v>36677976</v>
      </c>
      <c r="G333" s="260">
        <v>0</v>
      </c>
      <c r="H333" s="260">
        <v>0</v>
      </c>
      <c r="I333" s="219">
        <v>39724259</v>
      </c>
    </row>
    <row r="334" spans="1:9" ht="12.75" hidden="1" customHeight="1" outlineLevel="1">
      <c r="A334" s="208"/>
      <c r="B334" s="227" t="s">
        <v>218</v>
      </c>
      <c r="C334" s="212">
        <v>0</v>
      </c>
      <c r="D334" s="212">
        <v>0</v>
      </c>
      <c r="E334" s="235"/>
      <c r="F334" s="260">
        <v>0</v>
      </c>
      <c r="G334" s="260">
        <v>0</v>
      </c>
      <c r="H334" s="260">
        <v>0</v>
      </c>
      <c r="I334" s="219">
        <v>0</v>
      </c>
    </row>
    <row r="335" spans="1:9" ht="12.75" hidden="1" customHeight="1" outlineLevel="1">
      <c r="A335" s="208"/>
      <c r="B335" s="227" t="s">
        <v>219</v>
      </c>
      <c r="C335" s="212">
        <v>0</v>
      </c>
      <c r="D335" s="212">
        <v>269635</v>
      </c>
      <c r="E335" s="235"/>
      <c r="F335" s="260">
        <v>872191</v>
      </c>
      <c r="G335" s="260">
        <v>0</v>
      </c>
      <c r="H335" s="260">
        <v>585711</v>
      </c>
      <c r="I335" s="219">
        <v>1727537</v>
      </c>
    </row>
    <row r="336" spans="1:9" ht="12.75" hidden="1" customHeight="1" outlineLevel="1">
      <c r="A336" s="208"/>
      <c r="B336" s="227" t="s">
        <v>220</v>
      </c>
      <c r="C336" s="212">
        <v>0</v>
      </c>
      <c r="D336" s="212">
        <v>0</v>
      </c>
      <c r="E336" s="235"/>
      <c r="F336" s="260">
        <v>1486764</v>
      </c>
      <c r="G336" s="260">
        <v>0</v>
      </c>
      <c r="H336" s="260">
        <v>1280</v>
      </c>
      <c r="I336" s="219">
        <v>1488044</v>
      </c>
    </row>
    <row r="337" spans="1:9" ht="15.6" customHeight="1" collapsed="1">
      <c r="A337" s="208">
        <v>17</v>
      </c>
      <c r="B337" s="178" t="s">
        <v>598</v>
      </c>
      <c r="C337" s="212">
        <f>SUM($C$319:$C$336)</f>
        <v>8104085</v>
      </c>
      <c r="D337" s="212">
        <f>SUM($D$319:$D$336)</f>
        <v>27903762</v>
      </c>
      <c r="E337" s="235"/>
      <c r="F337" s="260">
        <f>SUM($F$319:$F$336)</f>
        <v>157340267</v>
      </c>
      <c r="G337" s="260">
        <f>SUM($G$319:$G$336)</f>
        <v>0</v>
      </c>
      <c r="H337" s="260">
        <f>SUM($H$319:$H$336)</f>
        <v>41988940</v>
      </c>
      <c r="I337" s="219">
        <f>SUM($I$319:$I$336)</f>
        <v>235337054</v>
      </c>
    </row>
    <row r="338" spans="1:9" ht="12.75" hidden="1" customHeight="1" outlineLevel="1">
      <c r="A338" s="208"/>
      <c r="B338" s="227" t="s">
        <v>203</v>
      </c>
      <c r="C338" s="223"/>
      <c r="D338" s="233"/>
      <c r="E338" s="226"/>
      <c r="F338" s="233"/>
      <c r="G338" s="238"/>
      <c r="H338" s="219">
        <v>9982035</v>
      </c>
      <c r="I338" s="219">
        <v>9982035</v>
      </c>
    </row>
    <row r="339" spans="1:9" ht="12.75" hidden="1" customHeight="1" outlineLevel="1">
      <c r="A339" s="208"/>
      <c r="B339" s="227" t="s">
        <v>204</v>
      </c>
      <c r="C339" s="223"/>
      <c r="D339" s="233"/>
      <c r="E339" s="226"/>
      <c r="F339" s="233"/>
      <c r="G339" s="238"/>
      <c r="H339" s="218"/>
      <c r="I339" s="219">
        <v>0</v>
      </c>
    </row>
    <row r="340" spans="1:9" ht="12.75" hidden="1" customHeight="1" outlineLevel="1">
      <c r="A340" s="208"/>
      <c r="B340" s="227" t="s">
        <v>205</v>
      </c>
      <c r="C340" s="223"/>
      <c r="D340" s="233"/>
      <c r="E340" s="226"/>
      <c r="F340" s="233"/>
      <c r="G340" s="238"/>
      <c r="H340" s="219">
        <v>20715934</v>
      </c>
      <c r="I340" s="219">
        <v>20715934</v>
      </c>
    </row>
    <row r="341" spans="1:9" ht="12.75" hidden="1" customHeight="1" outlineLevel="1">
      <c r="A341" s="208"/>
      <c r="B341" s="227" t="s">
        <v>206</v>
      </c>
      <c r="C341" s="223"/>
      <c r="D341" s="233"/>
      <c r="E341" s="226"/>
      <c r="F341" s="233"/>
      <c r="G341" s="238"/>
      <c r="H341" s="219">
        <v>954476</v>
      </c>
      <c r="I341" s="219">
        <v>954476</v>
      </c>
    </row>
    <row r="342" spans="1:9" ht="12.75" hidden="1" customHeight="1" outlineLevel="1">
      <c r="A342" s="208"/>
      <c r="B342" s="227" t="s">
        <v>207</v>
      </c>
      <c r="C342" s="223"/>
      <c r="D342" s="233"/>
      <c r="E342" s="226"/>
      <c r="F342" s="233"/>
      <c r="G342" s="238"/>
      <c r="H342" s="219">
        <v>12439601</v>
      </c>
      <c r="I342" s="219">
        <v>12439601</v>
      </c>
    </row>
    <row r="343" spans="1:9" ht="12.75" hidden="1" customHeight="1" outlineLevel="1">
      <c r="A343" s="208"/>
      <c r="B343" s="227" t="s">
        <v>208</v>
      </c>
      <c r="C343" s="223"/>
      <c r="D343" s="233"/>
      <c r="E343" s="226"/>
      <c r="F343" s="233"/>
      <c r="G343" s="238"/>
      <c r="H343" s="218"/>
      <c r="I343" s="219">
        <v>0</v>
      </c>
    </row>
    <row r="344" spans="1:9" ht="12.75" hidden="1" customHeight="1" outlineLevel="1">
      <c r="A344" s="208"/>
      <c r="B344" s="227" t="s">
        <v>209</v>
      </c>
      <c r="C344" s="223"/>
      <c r="D344" s="233"/>
      <c r="E344" s="226"/>
      <c r="F344" s="233"/>
      <c r="G344" s="238"/>
      <c r="H344" s="218"/>
      <c r="I344" s="219">
        <v>0</v>
      </c>
    </row>
    <row r="345" spans="1:9" ht="12.75" hidden="1" customHeight="1" outlineLevel="1">
      <c r="A345" s="208"/>
      <c r="B345" s="227" t="s">
        <v>210</v>
      </c>
      <c r="C345" s="223"/>
      <c r="D345" s="233"/>
      <c r="E345" s="226"/>
      <c r="F345" s="233"/>
      <c r="G345" s="238"/>
      <c r="H345" s="218"/>
      <c r="I345" s="219">
        <v>0</v>
      </c>
    </row>
    <row r="346" spans="1:9" ht="12.75" hidden="1" customHeight="1" outlineLevel="1">
      <c r="A346" s="208"/>
      <c r="B346" s="227" t="s">
        <v>211</v>
      </c>
      <c r="C346" s="223"/>
      <c r="D346" s="233"/>
      <c r="E346" s="226"/>
      <c r="F346" s="233"/>
      <c r="G346" s="238"/>
      <c r="H346" s="219">
        <v>9467161</v>
      </c>
      <c r="I346" s="219">
        <v>9467161</v>
      </c>
    </row>
    <row r="347" spans="1:9" ht="12.75" hidden="1" customHeight="1" outlineLevel="1">
      <c r="A347" s="208"/>
      <c r="B347" s="227" t="s">
        <v>212</v>
      </c>
      <c r="C347" s="223"/>
      <c r="D347" s="233"/>
      <c r="E347" s="226"/>
      <c r="F347" s="233"/>
      <c r="G347" s="238"/>
      <c r="H347" s="219">
        <v>0</v>
      </c>
      <c r="I347" s="219">
        <v>0</v>
      </c>
    </row>
    <row r="348" spans="1:9" ht="12.75" hidden="1" customHeight="1" outlineLevel="1">
      <c r="A348" s="208"/>
      <c r="B348" s="227" t="s">
        <v>213</v>
      </c>
      <c r="C348" s="223"/>
      <c r="D348" s="233"/>
      <c r="E348" s="226"/>
      <c r="F348" s="233"/>
      <c r="G348" s="238"/>
      <c r="H348" s="219">
        <v>0</v>
      </c>
      <c r="I348" s="219">
        <v>0</v>
      </c>
    </row>
    <row r="349" spans="1:9" ht="12.75" hidden="1" customHeight="1" outlineLevel="1">
      <c r="A349" s="208"/>
      <c r="B349" s="227" t="s">
        <v>214</v>
      </c>
      <c r="C349" s="223"/>
      <c r="D349" s="233"/>
      <c r="E349" s="226"/>
      <c r="F349" s="233"/>
      <c r="G349" s="238"/>
      <c r="H349" s="218"/>
      <c r="I349" s="219">
        <v>0</v>
      </c>
    </row>
    <row r="350" spans="1:9" ht="12.75" hidden="1" customHeight="1" outlineLevel="1">
      <c r="A350" s="208"/>
      <c r="B350" s="227" t="s">
        <v>215</v>
      </c>
      <c r="C350" s="223"/>
      <c r="D350" s="233"/>
      <c r="E350" s="226"/>
      <c r="F350" s="233"/>
      <c r="G350" s="238"/>
      <c r="H350" s="218"/>
      <c r="I350" s="219">
        <v>0</v>
      </c>
    </row>
    <row r="351" spans="1:9" ht="12.75" hidden="1" customHeight="1" outlineLevel="1">
      <c r="A351" s="208"/>
      <c r="B351" s="227" t="s">
        <v>216</v>
      </c>
      <c r="C351" s="223"/>
      <c r="D351" s="233"/>
      <c r="E351" s="226"/>
      <c r="F351" s="233"/>
      <c r="G351" s="238"/>
      <c r="H351" s="218"/>
      <c r="I351" s="219">
        <v>0</v>
      </c>
    </row>
    <row r="352" spans="1:9" ht="12.75" hidden="1" customHeight="1" outlineLevel="1">
      <c r="A352" s="208"/>
      <c r="B352" s="227" t="s">
        <v>217</v>
      </c>
      <c r="C352" s="223"/>
      <c r="D352" s="233"/>
      <c r="E352" s="226"/>
      <c r="F352" s="233"/>
      <c r="G352" s="238"/>
      <c r="H352" s="219">
        <v>31895158</v>
      </c>
      <c r="I352" s="219">
        <v>31895158</v>
      </c>
    </row>
    <row r="353" spans="1:9" ht="12.75" hidden="1" customHeight="1" outlineLevel="1">
      <c r="A353" s="208"/>
      <c r="B353" s="227" t="s">
        <v>218</v>
      </c>
      <c r="C353" s="223"/>
      <c r="D353" s="233"/>
      <c r="E353" s="226"/>
      <c r="F353" s="233"/>
      <c r="G353" s="238"/>
      <c r="H353" s="218"/>
      <c r="I353" s="219">
        <v>0</v>
      </c>
    </row>
    <row r="354" spans="1:9" ht="12.75" hidden="1" customHeight="1" outlineLevel="1">
      <c r="A354" s="208"/>
      <c r="B354" s="227" t="s">
        <v>219</v>
      </c>
      <c r="C354" s="223"/>
      <c r="D354" s="233"/>
      <c r="E354" s="226"/>
      <c r="F354" s="233"/>
      <c r="G354" s="238"/>
      <c r="H354" s="218"/>
      <c r="I354" s="219">
        <v>0</v>
      </c>
    </row>
    <row r="355" spans="1:9" ht="12.75" hidden="1" customHeight="1" outlineLevel="1">
      <c r="A355" s="208"/>
      <c r="B355" s="227" t="s">
        <v>220</v>
      </c>
      <c r="C355" s="223"/>
      <c r="D355" s="233"/>
      <c r="E355" s="226"/>
      <c r="F355" s="233"/>
      <c r="G355" s="238"/>
      <c r="H355" s="218"/>
      <c r="I355" s="219">
        <v>0</v>
      </c>
    </row>
    <row r="356" spans="1:9" ht="14.4" customHeight="1" collapsed="1">
      <c r="A356" s="208">
        <v>18</v>
      </c>
      <c r="B356" s="178" t="s">
        <v>532</v>
      </c>
      <c r="C356" s="223"/>
      <c r="D356" s="233"/>
      <c r="E356" s="226"/>
      <c r="F356" s="233"/>
      <c r="G356" s="238"/>
      <c r="H356" s="219">
        <f>SUM($H$338:$H$355)</f>
        <v>85454365</v>
      </c>
      <c r="I356" s="219">
        <f>SUM($I$338:$I$355)</f>
        <v>85454365</v>
      </c>
    </row>
    <row r="357" spans="1:9" ht="12.75" hidden="1" customHeight="1" outlineLevel="1">
      <c r="A357" s="208"/>
      <c r="B357" s="227" t="s">
        <v>203</v>
      </c>
      <c r="C357" s="219">
        <v>0</v>
      </c>
      <c r="D357" s="219">
        <v>0</v>
      </c>
      <c r="E357" s="235"/>
      <c r="F357" s="244">
        <v>6718373</v>
      </c>
      <c r="G357" s="244">
        <v>0</v>
      </c>
      <c r="H357" s="244">
        <v>196908</v>
      </c>
      <c r="I357" s="219">
        <v>6915281</v>
      </c>
    </row>
    <row r="358" spans="1:9" ht="12.75" hidden="1" customHeight="1" outlineLevel="1">
      <c r="A358" s="208"/>
      <c r="B358" s="227" t="s">
        <v>204</v>
      </c>
      <c r="C358" s="219">
        <v>0</v>
      </c>
      <c r="D358" s="219">
        <v>0</v>
      </c>
      <c r="E358" s="235"/>
      <c r="F358" s="244">
        <v>0</v>
      </c>
      <c r="G358" s="244">
        <v>0</v>
      </c>
      <c r="H358" s="244">
        <v>0</v>
      </c>
      <c r="I358" s="219">
        <v>0</v>
      </c>
    </row>
    <row r="359" spans="1:9" ht="12.75" hidden="1" customHeight="1" outlineLevel="1">
      <c r="A359" s="208"/>
      <c r="B359" s="227" t="s">
        <v>205</v>
      </c>
      <c r="C359" s="219">
        <v>1042057</v>
      </c>
      <c r="D359" s="219">
        <v>205505</v>
      </c>
      <c r="E359" s="235"/>
      <c r="F359" s="244">
        <v>1438702</v>
      </c>
      <c r="G359" s="244">
        <v>0</v>
      </c>
      <c r="H359" s="244">
        <v>168054</v>
      </c>
      <c r="I359" s="219">
        <v>2854318</v>
      </c>
    </row>
    <row r="360" spans="1:9" ht="12.75" hidden="1" customHeight="1" outlineLevel="1">
      <c r="A360" s="208"/>
      <c r="B360" s="227" t="s">
        <v>206</v>
      </c>
      <c r="C360" s="219">
        <v>123956</v>
      </c>
      <c r="D360" s="219">
        <v>0</v>
      </c>
      <c r="E360" s="235"/>
      <c r="F360" s="244">
        <v>998264</v>
      </c>
      <c r="G360" s="244">
        <v>0</v>
      </c>
      <c r="H360" s="244">
        <v>108863</v>
      </c>
      <c r="I360" s="219">
        <v>1231083</v>
      </c>
    </row>
    <row r="361" spans="1:9" ht="12.75" hidden="1" customHeight="1" outlineLevel="1">
      <c r="A361" s="208"/>
      <c r="B361" s="227" t="s">
        <v>207</v>
      </c>
      <c r="C361" s="219">
        <v>628876</v>
      </c>
      <c r="D361" s="219">
        <v>0</v>
      </c>
      <c r="E361" s="235"/>
      <c r="F361" s="244">
        <v>9438466</v>
      </c>
      <c r="G361" s="244">
        <v>0</v>
      </c>
      <c r="H361" s="244">
        <v>886804</v>
      </c>
      <c r="I361" s="219">
        <v>10954146</v>
      </c>
    </row>
    <row r="362" spans="1:9" ht="12.75" hidden="1" customHeight="1" outlineLevel="1">
      <c r="A362" s="208"/>
      <c r="B362" s="227" t="s">
        <v>208</v>
      </c>
      <c r="C362" s="219">
        <v>0</v>
      </c>
      <c r="D362" s="219">
        <v>0</v>
      </c>
      <c r="E362" s="235"/>
      <c r="F362" s="244">
        <v>23263043</v>
      </c>
      <c r="G362" s="244">
        <v>0</v>
      </c>
      <c r="H362" s="244">
        <v>250</v>
      </c>
      <c r="I362" s="219">
        <v>23263293</v>
      </c>
    </row>
    <row r="363" spans="1:9" ht="12.75" hidden="1" customHeight="1" outlineLevel="1">
      <c r="A363" s="208"/>
      <c r="B363" s="227" t="s">
        <v>209</v>
      </c>
      <c r="C363" s="219">
        <v>0</v>
      </c>
      <c r="D363" s="219">
        <v>0</v>
      </c>
      <c r="E363" s="235"/>
      <c r="F363" s="244">
        <v>0</v>
      </c>
      <c r="G363" s="244">
        <v>0</v>
      </c>
      <c r="H363" s="244">
        <v>0</v>
      </c>
      <c r="I363" s="219">
        <v>0</v>
      </c>
    </row>
    <row r="364" spans="1:9" ht="12.75" hidden="1" customHeight="1" outlineLevel="1">
      <c r="A364" s="208"/>
      <c r="B364" s="227" t="s">
        <v>210</v>
      </c>
      <c r="C364" s="219">
        <v>0</v>
      </c>
      <c r="D364" s="219">
        <v>0</v>
      </c>
      <c r="E364" s="235"/>
      <c r="F364" s="244">
        <v>0</v>
      </c>
      <c r="G364" s="244">
        <v>0</v>
      </c>
      <c r="H364" s="244">
        <v>0</v>
      </c>
      <c r="I364" s="219">
        <v>0</v>
      </c>
    </row>
    <row r="365" spans="1:9" ht="12.75" hidden="1" customHeight="1" outlineLevel="1">
      <c r="A365" s="208"/>
      <c r="B365" s="227" t="s">
        <v>211</v>
      </c>
      <c r="C365" s="219">
        <v>0</v>
      </c>
      <c r="D365" s="219">
        <v>0</v>
      </c>
      <c r="E365" s="235"/>
      <c r="F365" s="244">
        <v>352885</v>
      </c>
      <c r="G365" s="244">
        <v>0</v>
      </c>
      <c r="H365" s="244">
        <v>467339</v>
      </c>
      <c r="I365" s="219">
        <v>820224</v>
      </c>
    </row>
    <row r="366" spans="1:9" ht="12.75" hidden="1" customHeight="1" outlineLevel="1">
      <c r="A366" s="208"/>
      <c r="B366" s="227" t="s">
        <v>212</v>
      </c>
      <c r="C366" s="219">
        <v>0</v>
      </c>
      <c r="D366" s="219">
        <v>0</v>
      </c>
      <c r="E366" s="235"/>
      <c r="F366" s="244">
        <v>8526663</v>
      </c>
      <c r="G366" s="244">
        <v>0</v>
      </c>
      <c r="H366" s="244">
        <v>6297896</v>
      </c>
      <c r="I366" s="219">
        <v>14824559</v>
      </c>
    </row>
    <row r="367" spans="1:9" ht="12.75" hidden="1" customHeight="1" outlineLevel="1">
      <c r="A367" s="208"/>
      <c r="B367" s="227" t="s">
        <v>213</v>
      </c>
      <c r="C367" s="219">
        <v>167598</v>
      </c>
      <c r="D367" s="219">
        <v>188350</v>
      </c>
      <c r="E367" s="235"/>
      <c r="F367" s="244">
        <v>1302</v>
      </c>
      <c r="G367" s="244">
        <v>0</v>
      </c>
      <c r="H367" s="244">
        <v>7529699</v>
      </c>
      <c r="I367" s="219">
        <v>7886949</v>
      </c>
    </row>
    <row r="368" spans="1:9" ht="12.75" hidden="1" customHeight="1" outlineLevel="1">
      <c r="A368" s="208"/>
      <c r="B368" s="227" t="s">
        <v>214</v>
      </c>
      <c r="C368" s="219">
        <v>0</v>
      </c>
      <c r="D368" s="219">
        <v>0</v>
      </c>
      <c r="E368" s="235"/>
      <c r="F368" s="244">
        <v>375182</v>
      </c>
      <c r="G368" s="244">
        <v>0</v>
      </c>
      <c r="H368" s="244">
        <v>1748427</v>
      </c>
      <c r="I368" s="219">
        <v>2123609</v>
      </c>
    </row>
    <row r="369" spans="1:9" ht="12.75" hidden="1" customHeight="1" outlineLevel="1">
      <c r="A369" s="208"/>
      <c r="B369" s="227" t="s">
        <v>215</v>
      </c>
      <c r="C369" s="219">
        <v>0</v>
      </c>
      <c r="D369" s="219">
        <v>0</v>
      </c>
      <c r="E369" s="235"/>
      <c r="F369" s="244">
        <v>0</v>
      </c>
      <c r="G369" s="244">
        <v>0</v>
      </c>
      <c r="H369" s="244">
        <v>0</v>
      </c>
      <c r="I369" s="219">
        <v>0</v>
      </c>
    </row>
    <row r="370" spans="1:9" ht="12.75" hidden="1" customHeight="1" outlineLevel="1">
      <c r="A370" s="208"/>
      <c r="B370" s="227" t="s">
        <v>216</v>
      </c>
      <c r="C370" s="219">
        <v>0</v>
      </c>
      <c r="D370" s="219">
        <v>0</v>
      </c>
      <c r="E370" s="235"/>
      <c r="F370" s="244">
        <v>0</v>
      </c>
      <c r="G370" s="244">
        <v>0</v>
      </c>
      <c r="H370" s="244">
        <v>0</v>
      </c>
      <c r="I370" s="219">
        <v>0</v>
      </c>
    </row>
    <row r="371" spans="1:9" ht="12.75" hidden="1" customHeight="1" outlineLevel="1">
      <c r="A371" s="208"/>
      <c r="B371" s="227" t="s">
        <v>217</v>
      </c>
      <c r="C371" s="219">
        <v>994945</v>
      </c>
      <c r="D371" s="219">
        <v>2778</v>
      </c>
      <c r="E371" s="235"/>
      <c r="F371" s="244">
        <v>2566474</v>
      </c>
      <c r="G371" s="244">
        <v>0</v>
      </c>
      <c r="H371" s="244">
        <v>57161</v>
      </c>
      <c r="I371" s="219">
        <v>3621358</v>
      </c>
    </row>
    <row r="372" spans="1:9" ht="12.75" hidden="1" customHeight="1" outlineLevel="1">
      <c r="A372" s="208"/>
      <c r="B372" s="227" t="s">
        <v>218</v>
      </c>
      <c r="C372" s="219">
        <v>0</v>
      </c>
      <c r="D372" s="219">
        <v>0</v>
      </c>
      <c r="E372" s="235"/>
      <c r="F372" s="244">
        <v>0</v>
      </c>
      <c r="G372" s="244">
        <v>0</v>
      </c>
      <c r="H372" s="244">
        <v>0</v>
      </c>
      <c r="I372" s="219">
        <v>0</v>
      </c>
    </row>
    <row r="373" spans="1:9" ht="12.75" hidden="1" customHeight="1" outlineLevel="1">
      <c r="A373" s="208"/>
      <c r="B373" s="227" t="s">
        <v>219</v>
      </c>
      <c r="C373" s="219">
        <v>0</v>
      </c>
      <c r="D373" s="219">
        <v>0</v>
      </c>
      <c r="E373" s="235"/>
      <c r="F373" s="244">
        <v>36670</v>
      </c>
      <c r="G373" s="244">
        <v>0</v>
      </c>
      <c r="H373" s="244">
        <v>0</v>
      </c>
      <c r="I373" s="219">
        <v>36670</v>
      </c>
    </row>
    <row r="374" spans="1:9" ht="12.75" hidden="1" customHeight="1" outlineLevel="1">
      <c r="A374" s="208"/>
      <c r="B374" s="227" t="s">
        <v>220</v>
      </c>
      <c r="C374" s="219">
        <v>0</v>
      </c>
      <c r="D374" s="219">
        <v>0</v>
      </c>
      <c r="E374" s="235"/>
      <c r="F374" s="244">
        <v>47687</v>
      </c>
      <c r="G374" s="244">
        <v>0</v>
      </c>
      <c r="H374" s="244">
        <v>0</v>
      </c>
      <c r="I374" s="219">
        <v>47687</v>
      </c>
    </row>
    <row r="375" spans="1:9" ht="13.8" customHeight="1" collapsed="1">
      <c r="A375" s="208">
        <v>19</v>
      </c>
      <c r="B375" s="178" t="s">
        <v>599</v>
      </c>
      <c r="C375" s="219">
        <f>SUM($C$357:$C$374)</f>
        <v>2957432</v>
      </c>
      <c r="D375" s="219">
        <f>SUM($D$357:$D$374)</f>
        <v>396633</v>
      </c>
      <c r="E375" s="235"/>
      <c r="F375" s="244">
        <f>SUM($F$357:$F$374)</f>
        <v>53763711</v>
      </c>
      <c r="G375" s="244">
        <f>SUM($G$357:$G$374)</f>
        <v>0</v>
      </c>
      <c r="H375" s="244">
        <f>SUM($H$357:$H$374)</f>
        <v>17461401</v>
      </c>
      <c r="I375" s="219">
        <f>SUM($I$357:$I$374)</f>
        <v>74579177</v>
      </c>
    </row>
    <row r="376" spans="1:9" ht="12.75" hidden="1" customHeight="1" outlineLevel="1">
      <c r="A376" s="208"/>
      <c r="B376" s="227" t="s">
        <v>203</v>
      </c>
      <c r="C376" s="231">
        <v>0</v>
      </c>
      <c r="D376" s="231">
        <v>0</v>
      </c>
      <c r="E376" s="235"/>
      <c r="F376" s="228">
        <v>18151682</v>
      </c>
      <c r="G376" s="219">
        <v>0</v>
      </c>
      <c r="H376" s="219">
        <v>10184706</v>
      </c>
      <c r="I376" s="219">
        <v>28336388</v>
      </c>
    </row>
    <row r="377" spans="1:9" ht="12.75" hidden="1" customHeight="1" outlineLevel="1">
      <c r="A377" s="208"/>
      <c r="B377" s="227" t="s">
        <v>204</v>
      </c>
      <c r="C377" s="231">
        <v>0</v>
      </c>
      <c r="D377" s="231">
        <v>0</v>
      </c>
      <c r="E377" s="235"/>
      <c r="F377" s="228">
        <v>0</v>
      </c>
      <c r="G377" s="219">
        <v>0</v>
      </c>
      <c r="H377" s="219">
        <v>0</v>
      </c>
      <c r="I377" s="219">
        <v>0</v>
      </c>
    </row>
    <row r="378" spans="1:9" ht="12.75" hidden="1" customHeight="1" outlineLevel="1">
      <c r="A378" s="208"/>
      <c r="B378" s="227" t="s">
        <v>205</v>
      </c>
      <c r="C378" s="231">
        <v>1042057</v>
      </c>
      <c r="D378" s="231">
        <v>25098919</v>
      </c>
      <c r="E378" s="235"/>
      <c r="F378" s="228">
        <v>22769006</v>
      </c>
      <c r="G378" s="219">
        <v>0</v>
      </c>
      <c r="H378" s="219">
        <v>21246495</v>
      </c>
      <c r="I378" s="219">
        <v>70156477</v>
      </c>
    </row>
    <row r="379" spans="1:9" ht="12.75" hidden="1" customHeight="1" outlineLevel="1">
      <c r="A379" s="208"/>
      <c r="B379" s="227" t="s">
        <v>206</v>
      </c>
      <c r="C379" s="231">
        <v>124959</v>
      </c>
      <c r="D379" s="231">
        <v>0</v>
      </c>
      <c r="E379" s="235"/>
      <c r="F379" s="228">
        <v>6924444</v>
      </c>
      <c r="G379" s="219">
        <v>0</v>
      </c>
      <c r="H379" s="219">
        <v>1291427</v>
      </c>
      <c r="I379" s="219">
        <v>8340830</v>
      </c>
    </row>
    <row r="380" spans="1:9" ht="12.75" hidden="1" customHeight="1" outlineLevel="1">
      <c r="A380" s="208"/>
      <c r="B380" s="227" t="s">
        <v>207</v>
      </c>
      <c r="C380" s="231">
        <v>1481865</v>
      </c>
      <c r="D380" s="231">
        <v>0</v>
      </c>
      <c r="E380" s="235"/>
      <c r="F380" s="228">
        <v>35694440</v>
      </c>
      <c r="G380" s="219">
        <v>0</v>
      </c>
      <c r="H380" s="219">
        <v>13614687</v>
      </c>
      <c r="I380" s="219">
        <v>50790992</v>
      </c>
    </row>
    <row r="381" spans="1:9" ht="12.75" hidden="1" customHeight="1" outlineLevel="1">
      <c r="A381" s="208"/>
      <c r="B381" s="227" t="s">
        <v>208</v>
      </c>
      <c r="C381" s="231">
        <v>0</v>
      </c>
      <c r="D381" s="231">
        <v>0</v>
      </c>
      <c r="E381" s="235"/>
      <c r="F381" s="228">
        <v>64847684</v>
      </c>
      <c r="G381" s="219">
        <v>0</v>
      </c>
      <c r="H381" s="219">
        <v>42012844</v>
      </c>
      <c r="I381" s="219">
        <v>106860528</v>
      </c>
    </row>
    <row r="382" spans="1:9" ht="12.75" hidden="1" customHeight="1" outlineLevel="1">
      <c r="A382" s="208"/>
      <c r="B382" s="227" t="s">
        <v>209</v>
      </c>
      <c r="C382" s="231">
        <v>0</v>
      </c>
      <c r="D382" s="231">
        <v>0</v>
      </c>
      <c r="E382" s="235"/>
      <c r="F382" s="228">
        <v>0</v>
      </c>
      <c r="G382" s="219">
        <v>0</v>
      </c>
      <c r="H382" s="219">
        <v>0</v>
      </c>
      <c r="I382" s="219">
        <v>0</v>
      </c>
    </row>
    <row r="383" spans="1:9" ht="12.75" hidden="1" customHeight="1" outlineLevel="1">
      <c r="A383" s="208"/>
      <c r="B383" s="227" t="s">
        <v>210</v>
      </c>
      <c r="C383" s="231">
        <v>0</v>
      </c>
      <c r="D383" s="231">
        <v>0</v>
      </c>
      <c r="E383" s="235"/>
      <c r="F383" s="228">
        <v>0</v>
      </c>
      <c r="G383" s="219">
        <v>0</v>
      </c>
      <c r="H383" s="219">
        <v>0</v>
      </c>
      <c r="I383" s="219">
        <v>0</v>
      </c>
    </row>
    <row r="384" spans="1:9" ht="12.75" hidden="1" customHeight="1" outlineLevel="1">
      <c r="A384" s="208"/>
      <c r="B384" s="227" t="s">
        <v>211</v>
      </c>
      <c r="C384" s="231">
        <v>0</v>
      </c>
      <c r="D384" s="231">
        <v>0</v>
      </c>
      <c r="E384" s="235"/>
      <c r="F384" s="228">
        <v>6382453</v>
      </c>
      <c r="G384" s="219">
        <v>0</v>
      </c>
      <c r="H384" s="219">
        <v>9934500</v>
      </c>
      <c r="I384" s="219">
        <v>16316953</v>
      </c>
    </row>
    <row r="385" spans="1:9" ht="12.75" hidden="1" customHeight="1" outlineLevel="1">
      <c r="A385" s="208"/>
      <c r="B385" s="227" t="s">
        <v>212</v>
      </c>
      <c r="C385" s="231">
        <v>0</v>
      </c>
      <c r="D385" s="231">
        <v>0</v>
      </c>
      <c r="E385" s="235"/>
      <c r="F385" s="228">
        <v>13238508</v>
      </c>
      <c r="G385" s="219">
        <v>0</v>
      </c>
      <c r="H385" s="219">
        <v>6297896</v>
      </c>
      <c r="I385" s="219">
        <v>19536404</v>
      </c>
    </row>
    <row r="386" spans="1:9" ht="12.75" hidden="1" customHeight="1" outlineLevel="1">
      <c r="A386" s="208"/>
      <c r="B386" s="227" t="s">
        <v>213</v>
      </c>
      <c r="C386" s="231">
        <v>4559313</v>
      </c>
      <c r="D386" s="231">
        <v>2741158</v>
      </c>
      <c r="E386" s="235"/>
      <c r="F386" s="228">
        <v>464621</v>
      </c>
      <c r="G386" s="219">
        <v>0</v>
      </c>
      <c r="H386" s="219">
        <v>7985171</v>
      </c>
      <c r="I386" s="219">
        <v>15750263</v>
      </c>
    </row>
    <row r="387" spans="1:9" ht="12.75" hidden="1" customHeight="1" outlineLevel="1">
      <c r="A387" s="208"/>
      <c r="B387" s="227" t="s">
        <v>214</v>
      </c>
      <c r="C387" s="231">
        <v>0</v>
      </c>
      <c r="D387" s="231">
        <v>0</v>
      </c>
      <c r="E387" s="235"/>
      <c r="F387" s="228">
        <v>943378</v>
      </c>
      <c r="G387" s="219">
        <v>0</v>
      </c>
      <c r="H387" s="219">
        <v>1748427</v>
      </c>
      <c r="I387" s="219">
        <v>2691805</v>
      </c>
    </row>
    <row r="388" spans="1:9" ht="12.75" hidden="1" customHeight="1" outlineLevel="1">
      <c r="A388" s="208"/>
      <c r="B388" s="227" t="s">
        <v>215</v>
      </c>
      <c r="C388" s="231">
        <v>0</v>
      </c>
      <c r="D388" s="231">
        <v>0</v>
      </c>
      <c r="E388" s="235"/>
      <c r="F388" s="228">
        <v>0</v>
      </c>
      <c r="G388" s="219">
        <v>0</v>
      </c>
      <c r="H388" s="219">
        <v>0</v>
      </c>
      <c r="I388" s="219">
        <v>0</v>
      </c>
    </row>
    <row r="389" spans="1:9" ht="12.75" hidden="1" customHeight="1" outlineLevel="1">
      <c r="A389" s="208"/>
      <c r="B389" s="227" t="s">
        <v>216</v>
      </c>
      <c r="C389" s="231">
        <v>0</v>
      </c>
      <c r="D389" s="231">
        <v>0</v>
      </c>
      <c r="E389" s="235"/>
      <c r="F389" s="228">
        <v>0</v>
      </c>
      <c r="G389" s="219">
        <v>0</v>
      </c>
      <c r="H389" s="219">
        <v>0</v>
      </c>
      <c r="I389" s="219">
        <v>0</v>
      </c>
    </row>
    <row r="390" spans="1:9" ht="12.75" hidden="1" customHeight="1" outlineLevel="1">
      <c r="A390" s="208"/>
      <c r="B390" s="227" t="s">
        <v>217</v>
      </c>
      <c r="C390" s="231">
        <v>3853323</v>
      </c>
      <c r="D390" s="231">
        <v>190683</v>
      </c>
      <c r="E390" s="235"/>
      <c r="F390" s="228">
        <v>39244450</v>
      </c>
      <c r="G390" s="219">
        <v>0</v>
      </c>
      <c r="H390" s="219">
        <v>32037191</v>
      </c>
      <c r="I390" s="219">
        <v>75325647</v>
      </c>
    </row>
    <row r="391" spans="1:9" ht="12.75" hidden="1" customHeight="1" outlineLevel="1">
      <c r="A391" s="208"/>
      <c r="B391" s="227" t="s">
        <v>218</v>
      </c>
      <c r="C391" s="231">
        <v>0</v>
      </c>
      <c r="D391" s="231">
        <v>0</v>
      </c>
      <c r="E391" s="235"/>
      <c r="F391" s="228">
        <v>0</v>
      </c>
      <c r="G391" s="219">
        <v>0</v>
      </c>
      <c r="H391" s="219">
        <v>0</v>
      </c>
      <c r="I391" s="219">
        <v>0</v>
      </c>
    </row>
    <row r="392" spans="1:9" ht="12.75" hidden="1" customHeight="1" outlineLevel="1">
      <c r="A392" s="208"/>
      <c r="B392" s="227" t="s">
        <v>219</v>
      </c>
      <c r="C392" s="231">
        <v>0</v>
      </c>
      <c r="D392" s="231">
        <v>269635</v>
      </c>
      <c r="E392" s="235"/>
      <c r="F392" s="228">
        <v>908861</v>
      </c>
      <c r="G392" s="219">
        <v>0</v>
      </c>
      <c r="H392" s="219">
        <v>585711</v>
      </c>
      <c r="I392" s="219">
        <v>1764207</v>
      </c>
    </row>
    <row r="393" spans="1:9" ht="12.75" hidden="1" customHeight="1" outlineLevel="1">
      <c r="A393" s="208"/>
      <c r="B393" s="227" t="s">
        <v>220</v>
      </c>
      <c r="C393" s="231">
        <v>0</v>
      </c>
      <c r="D393" s="231">
        <v>0</v>
      </c>
      <c r="E393" s="235"/>
      <c r="F393" s="228">
        <v>1534451</v>
      </c>
      <c r="G393" s="219">
        <v>0</v>
      </c>
      <c r="H393" s="219">
        <v>1280</v>
      </c>
      <c r="I393" s="219">
        <v>1535731</v>
      </c>
    </row>
    <row r="394" spans="1:9" ht="13.8" customHeight="1" collapsed="1">
      <c r="A394" s="208">
        <v>20</v>
      </c>
      <c r="B394" s="234" t="s">
        <v>600</v>
      </c>
      <c r="C394" s="231">
        <f>SUM($C$376:$C$393)</f>
        <v>11061517</v>
      </c>
      <c r="D394" s="231">
        <f>SUM($D$376:$D$393)</f>
        <v>28300395</v>
      </c>
      <c r="E394" s="235"/>
      <c r="F394" s="228">
        <f>SUM($F$376:$F$393)</f>
        <v>211103978</v>
      </c>
      <c r="G394" s="219">
        <f>SUM($G$376:$G$393)</f>
        <v>0</v>
      </c>
      <c r="H394" s="219">
        <f>SUM($H$376:$H$393)</f>
        <v>146940335</v>
      </c>
      <c r="I394" s="219">
        <f>SUM($I$376:$I$393)</f>
        <v>397406225</v>
      </c>
    </row>
    <row r="395" spans="1:9" ht="15.75" hidden="1" customHeight="1" outlineLevel="1">
      <c r="A395" s="190"/>
      <c r="B395" s="261" t="s">
        <v>203</v>
      </c>
      <c r="C395" s="219">
        <v>9475474</v>
      </c>
      <c r="D395" s="262">
        <v>0</v>
      </c>
      <c r="E395" s="217"/>
      <c r="F395" s="253">
        <v>48266335</v>
      </c>
      <c r="G395" s="229">
        <v>823605</v>
      </c>
      <c r="H395" s="229">
        <v>10184706</v>
      </c>
      <c r="I395" s="219">
        <v>68750120</v>
      </c>
    </row>
    <row r="396" spans="1:9" ht="15.75" hidden="1" customHeight="1" outlineLevel="1">
      <c r="A396" s="190"/>
      <c r="B396" s="261" t="s">
        <v>204</v>
      </c>
      <c r="C396" s="219">
        <v>5919235</v>
      </c>
      <c r="D396" s="262">
        <v>0</v>
      </c>
      <c r="E396" s="217"/>
      <c r="F396" s="253">
        <v>0</v>
      </c>
      <c r="G396" s="229">
        <v>8125</v>
      </c>
      <c r="H396" s="229">
        <v>0</v>
      </c>
      <c r="I396" s="219">
        <v>5927360</v>
      </c>
    </row>
    <row r="397" spans="1:9" ht="15.75" hidden="1" customHeight="1" outlineLevel="1">
      <c r="A397" s="190"/>
      <c r="B397" s="261" t="s">
        <v>205</v>
      </c>
      <c r="C397" s="219">
        <v>37924224</v>
      </c>
      <c r="D397" s="262">
        <v>43335427</v>
      </c>
      <c r="E397" s="217"/>
      <c r="F397" s="253">
        <v>104950857</v>
      </c>
      <c r="G397" s="229">
        <v>11225931</v>
      </c>
      <c r="H397" s="229">
        <v>21246495</v>
      </c>
      <c r="I397" s="219">
        <v>218682934</v>
      </c>
    </row>
    <row r="398" spans="1:9" ht="15.75" hidden="1" customHeight="1" outlineLevel="1">
      <c r="A398" s="190"/>
      <c r="B398" s="261" t="s">
        <v>206</v>
      </c>
      <c r="C398" s="219">
        <v>7626501</v>
      </c>
      <c r="D398" s="262">
        <v>0</v>
      </c>
      <c r="E398" s="217"/>
      <c r="F398" s="253">
        <v>16491489</v>
      </c>
      <c r="G398" s="229">
        <v>701182</v>
      </c>
      <c r="H398" s="229">
        <v>1291427</v>
      </c>
      <c r="I398" s="219">
        <v>26110599</v>
      </c>
    </row>
    <row r="399" spans="1:9" ht="15.75" hidden="1" customHeight="1" outlineLevel="1">
      <c r="A399" s="190"/>
      <c r="B399" s="261" t="s">
        <v>207</v>
      </c>
      <c r="C399" s="219">
        <v>38426942.25</v>
      </c>
      <c r="D399" s="262">
        <v>0</v>
      </c>
      <c r="E399" s="217"/>
      <c r="F399" s="253">
        <v>119043550</v>
      </c>
      <c r="G399" s="229">
        <v>4158321</v>
      </c>
      <c r="H399" s="229">
        <v>13614687</v>
      </c>
      <c r="I399" s="219">
        <v>175243500.25</v>
      </c>
    </row>
    <row r="400" spans="1:9" ht="15.75" hidden="1" customHeight="1" outlineLevel="1">
      <c r="A400" s="190"/>
      <c r="B400" s="261" t="s">
        <v>208</v>
      </c>
      <c r="C400" s="219">
        <v>53471862</v>
      </c>
      <c r="D400" s="262">
        <v>0</v>
      </c>
      <c r="E400" s="217"/>
      <c r="F400" s="253">
        <v>252168370</v>
      </c>
      <c r="G400" s="229">
        <v>12987781</v>
      </c>
      <c r="H400" s="229">
        <v>42012844</v>
      </c>
      <c r="I400" s="219">
        <v>360640857</v>
      </c>
    </row>
    <row r="401" spans="1:9" ht="15.75" hidden="1" customHeight="1" outlineLevel="1">
      <c r="A401" s="190"/>
      <c r="B401" s="261" t="s">
        <v>209</v>
      </c>
      <c r="C401" s="219">
        <v>3900593</v>
      </c>
      <c r="D401" s="262">
        <v>0</v>
      </c>
      <c r="E401" s="217"/>
      <c r="F401" s="253">
        <v>0</v>
      </c>
      <c r="G401" s="229">
        <v>19283</v>
      </c>
      <c r="H401" s="229">
        <v>0</v>
      </c>
      <c r="I401" s="219">
        <v>3919876</v>
      </c>
    </row>
    <row r="402" spans="1:9" ht="15.75" hidden="1" customHeight="1" outlineLevel="1">
      <c r="A402" s="190"/>
      <c r="B402" s="261" t="s">
        <v>210</v>
      </c>
      <c r="C402" s="219">
        <v>4592799</v>
      </c>
      <c r="D402" s="262">
        <v>0</v>
      </c>
      <c r="E402" s="217"/>
      <c r="F402" s="253">
        <v>0</v>
      </c>
      <c r="G402" s="229">
        <v>465739</v>
      </c>
      <c r="H402" s="229">
        <v>0</v>
      </c>
      <c r="I402" s="219">
        <v>5058538</v>
      </c>
    </row>
    <row r="403" spans="1:9" ht="15.75" hidden="1" customHeight="1" outlineLevel="1">
      <c r="A403" s="190"/>
      <c r="B403" s="261" t="s">
        <v>211</v>
      </c>
      <c r="C403" s="219">
        <v>3741735</v>
      </c>
      <c r="D403" s="262">
        <v>0</v>
      </c>
      <c r="E403" s="217"/>
      <c r="F403" s="253">
        <v>24322157</v>
      </c>
      <c r="G403" s="229">
        <v>128208</v>
      </c>
      <c r="H403" s="229">
        <v>9934500</v>
      </c>
      <c r="I403" s="219">
        <v>38126600</v>
      </c>
    </row>
    <row r="404" spans="1:9" ht="15.75" hidden="1" customHeight="1" outlineLevel="1">
      <c r="A404" s="190"/>
      <c r="B404" s="261" t="s">
        <v>212</v>
      </c>
      <c r="C404" s="219">
        <v>2610195.9300000002</v>
      </c>
      <c r="D404" s="262">
        <v>0</v>
      </c>
      <c r="E404" s="217"/>
      <c r="F404" s="253">
        <v>23785507.331500001</v>
      </c>
      <c r="G404" s="229">
        <v>25068.089007597198</v>
      </c>
      <c r="H404" s="229">
        <v>6297896</v>
      </c>
      <c r="I404" s="219">
        <v>32718667.350507598</v>
      </c>
    </row>
    <row r="405" spans="1:9" ht="15.75" hidden="1" customHeight="1" outlineLevel="1">
      <c r="A405" s="190"/>
      <c r="B405" s="261" t="s">
        <v>213</v>
      </c>
      <c r="C405" s="219">
        <v>22795375</v>
      </c>
      <c r="D405" s="262">
        <v>34740514</v>
      </c>
      <c r="E405" s="217"/>
      <c r="F405" s="253">
        <v>3813085</v>
      </c>
      <c r="G405" s="229">
        <v>1131580</v>
      </c>
      <c r="H405" s="229">
        <v>7985171</v>
      </c>
      <c r="I405" s="219">
        <v>70465725</v>
      </c>
    </row>
    <row r="406" spans="1:9" ht="15.75" hidden="1" customHeight="1" outlineLevel="1">
      <c r="A406" s="190"/>
      <c r="B406" s="261" t="s">
        <v>214</v>
      </c>
      <c r="C406" s="219">
        <v>1020249</v>
      </c>
      <c r="D406" s="262">
        <v>0</v>
      </c>
      <c r="E406" s="217"/>
      <c r="F406" s="253">
        <v>6724382</v>
      </c>
      <c r="G406" s="229">
        <v>0</v>
      </c>
      <c r="H406" s="229">
        <v>1748427</v>
      </c>
      <c r="I406" s="219">
        <v>9493058</v>
      </c>
    </row>
    <row r="407" spans="1:9" ht="15.75" hidden="1" customHeight="1" outlineLevel="1">
      <c r="A407" s="190"/>
      <c r="B407" s="261" t="s">
        <v>215</v>
      </c>
      <c r="C407" s="219">
        <v>479660</v>
      </c>
      <c r="D407" s="262">
        <v>0</v>
      </c>
      <c r="E407" s="217"/>
      <c r="F407" s="253">
        <v>0</v>
      </c>
      <c r="G407" s="229">
        <v>34621</v>
      </c>
      <c r="H407" s="229">
        <v>0</v>
      </c>
      <c r="I407" s="219">
        <v>514281</v>
      </c>
    </row>
    <row r="408" spans="1:9" ht="15.75" hidden="1" customHeight="1" outlineLevel="1">
      <c r="A408" s="190"/>
      <c r="B408" s="261" t="s">
        <v>216</v>
      </c>
      <c r="C408" s="219">
        <v>193</v>
      </c>
      <c r="D408" s="262">
        <v>0</v>
      </c>
      <c r="E408" s="217"/>
      <c r="F408" s="253">
        <v>0</v>
      </c>
      <c r="G408" s="229">
        <v>2434.4</v>
      </c>
      <c r="H408" s="229">
        <v>0</v>
      </c>
      <c r="I408" s="219">
        <v>2627.4</v>
      </c>
    </row>
    <row r="409" spans="1:9" ht="15.75" hidden="1" customHeight="1" outlineLevel="1">
      <c r="A409" s="190"/>
      <c r="B409" s="261" t="s">
        <v>217</v>
      </c>
      <c r="C409" s="219">
        <v>51815135</v>
      </c>
      <c r="D409" s="262">
        <v>190683</v>
      </c>
      <c r="E409" s="217"/>
      <c r="F409" s="253">
        <v>183612661</v>
      </c>
      <c r="G409" s="229">
        <v>13447826</v>
      </c>
      <c r="H409" s="229">
        <v>32037191</v>
      </c>
      <c r="I409" s="219">
        <v>281103496</v>
      </c>
    </row>
    <row r="410" spans="1:9" ht="15.75" hidden="1" customHeight="1" outlineLevel="1">
      <c r="A410" s="190"/>
      <c r="B410" s="261" t="s">
        <v>218</v>
      </c>
      <c r="C410" s="219">
        <v>14705496</v>
      </c>
      <c r="D410" s="262">
        <v>0</v>
      </c>
      <c r="E410" s="217"/>
      <c r="F410" s="253">
        <v>0</v>
      </c>
      <c r="G410" s="229">
        <v>5725</v>
      </c>
      <c r="H410" s="229">
        <v>0</v>
      </c>
      <c r="I410" s="219">
        <v>14711221</v>
      </c>
    </row>
    <row r="411" spans="1:9" ht="15.75" hidden="1" customHeight="1" outlineLevel="1">
      <c r="A411" s="190"/>
      <c r="B411" s="261" t="s">
        <v>219</v>
      </c>
      <c r="C411" s="219">
        <v>4129515.25</v>
      </c>
      <c r="D411" s="262">
        <v>277921</v>
      </c>
      <c r="E411" s="217"/>
      <c r="F411" s="253">
        <v>938934</v>
      </c>
      <c r="G411" s="229">
        <v>74317.434945937697</v>
      </c>
      <c r="H411" s="229">
        <v>585711</v>
      </c>
      <c r="I411" s="219">
        <v>6006398.68494594</v>
      </c>
    </row>
    <row r="412" spans="1:9" ht="2.4" hidden="1" customHeight="1" outlineLevel="1">
      <c r="A412" s="190"/>
      <c r="B412" s="261" t="s">
        <v>220</v>
      </c>
      <c r="C412" s="219">
        <v>8201360.4000000004</v>
      </c>
      <c r="D412" s="262">
        <v>0</v>
      </c>
      <c r="E412" s="217"/>
      <c r="F412" s="253">
        <v>7954637.8499999996</v>
      </c>
      <c r="G412" s="229">
        <v>97205</v>
      </c>
      <c r="H412" s="229">
        <v>1280</v>
      </c>
      <c r="I412" s="219">
        <v>16254483.25</v>
      </c>
    </row>
    <row r="413" spans="1:9" ht="15.75" customHeight="1" collapsed="1">
      <c r="A413" s="190">
        <v>21</v>
      </c>
      <c r="B413" s="263" t="s">
        <v>533</v>
      </c>
      <c r="C413" s="219">
        <f>SUM($C$395:$C$412)</f>
        <v>270836544.82999998</v>
      </c>
      <c r="D413" s="262">
        <f>SUM($D$395:$D$412)</f>
        <v>78544545</v>
      </c>
      <c r="E413" s="217"/>
      <c r="F413" s="253">
        <f>SUM($F$395:$F$412)</f>
        <v>792071965.18150008</v>
      </c>
      <c r="G413" s="229">
        <f>SUM($G$395:$G$412)</f>
        <v>45336951.923953533</v>
      </c>
      <c r="H413" s="229">
        <f>SUM($H$395:$H$412)</f>
        <v>146940335</v>
      </c>
      <c r="I413" s="219">
        <f>SUM($I$395:$I$412)</f>
        <v>1333730341.9354534</v>
      </c>
    </row>
    <row r="414" spans="1:9" ht="9.75" customHeight="1">
      <c r="A414" s="498"/>
      <c r="B414" s="498"/>
      <c r="C414" s="498"/>
      <c r="D414" s="498"/>
      <c r="E414" s="498"/>
      <c r="F414" s="498"/>
      <c r="G414" s="498"/>
      <c r="H414" s="498"/>
      <c r="I414" s="498"/>
    </row>
    <row r="415" spans="1:9" ht="63" customHeight="1">
      <c r="A415" s="264"/>
      <c r="B415" s="265"/>
      <c r="C415" s="266" t="s">
        <v>534</v>
      </c>
      <c r="D415" s="177" t="s">
        <v>535</v>
      </c>
      <c r="E415" s="267" t="s">
        <v>536</v>
      </c>
      <c r="F415" s="501" t="s">
        <v>537</v>
      </c>
      <c r="G415" s="502"/>
      <c r="H415" s="503"/>
      <c r="I415" s="191" t="s">
        <v>193</v>
      </c>
    </row>
    <row r="416" spans="1:9" ht="13.5" hidden="1" customHeight="1" outlineLevel="1">
      <c r="A416" s="266"/>
      <c r="B416" s="268" t="s">
        <v>203</v>
      </c>
      <c r="C416" s="244">
        <v>28713</v>
      </c>
      <c r="D416" s="228">
        <v>3623</v>
      </c>
      <c r="E416" s="219">
        <v>20046</v>
      </c>
      <c r="F416" s="494">
        <v>138615</v>
      </c>
      <c r="G416" s="495"/>
      <c r="H416" s="496"/>
      <c r="I416" s="269">
        <v>190997</v>
      </c>
    </row>
    <row r="417" spans="1:9" ht="13.5" hidden="1" customHeight="1" outlineLevel="1">
      <c r="A417" s="266"/>
      <c r="B417" s="268" t="s">
        <v>204</v>
      </c>
      <c r="C417" s="244">
        <v>11858</v>
      </c>
      <c r="D417" s="228">
        <v>0</v>
      </c>
      <c r="E417" s="219">
        <v>12043</v>
      </c>
      <c r="F417" s="494">
        <v>17024</v>
      </c>
      <c r="G417" s="495"/>
      <c r="H417" s="496"/>
      <c r="I417" s="269">
        <v>40925</v>
      </c>
    </row>
    <row r="418" spans="1:9" ht="13.5" hidden="1" customHeight="1" outlineLevel="1">
      <c r="A418" s="266"/>
      <c r="B418" s="268" t="s">
        <v>205</v>
      </c>
      <c r="C418" s="244">
        <v>38970</v>
      </c>
      <c r="D418" s="228">
        <v>31293</v>
      </c>
      <c r="E418" s="219">
        <v>27284</v>
      </c>
      <c r="F418" s="494">
        <v>465020</v>
      </c>
      <c r="G418" s="495"/>
      <c r="H418" s="496"/>
      <c r="I418" s="269">
        <v>562567</v>
      </c>
    </row>
    <row r="419" spans="1:9" ht="13.5" hidden="1" customHeight="1" outlineLevel="1">
      <c r="A419" s="266"/>
      <c r="B419" s="268" t="s">
        <v>206</v>
      </c>
      <c r="C419" s="244">
        <v>12708</v>
      </c>
      <c r="D419" s="228">
        <v>2272</v>
      </c>
      <c r="E419" s="219">
        <v>8806</v>
      </c>
      <c r="F419" s="494">
        <v>65911</v>
      </c>
      <c r="G419" s="495"/>
      <c r="H419" s="496"/>
      <c r="I419" s="269">
        <v>89697</v>
      </c>
    </row>
    <row r="420" spans="1:9" ht="13.5" hidden="1" customHeight="1" outlineLevel="1">
      <c r="A420" s="266"/>
      <c r="B420" s="268" t="s">
        <v>207</v>
      </c>
      <c r="C420" s="244">
        <v>66063</v>
      </c>
      <c r="D420" s="228">
        <v>13837</v>
      </c>
      <c r="E420" s="219">
        <v>41729</v>
      </c>
      <c r="F420" s="494">
        <v>381038</v>
      </c>
      <c r="G420" s="495"/>
      <c r="H420" s="496"/>
      <c r="I420" s="269">
        <v>502667</v>
      </c>
    </row>
    <row r="421" spans="1:9" ht="13.5" hidden="1" customHeight="1" outlineLevel="1">
      <c r="A421" s="266"/>
      <c r="B421" s="268" t="s">
        <v>208</v>
      </c>
      <c r="C421" s="244">
        <v>95998</v>
      </c>
      <c r="D421" s="228">
        <v>55955</v>
      </c>
      <c r="E421" s="219">
        <v>65929</v>
      </c>
      <c r="F421" s="494">
        <v>607024</v>
      </c>
      <c r="G421" s="495"/>
      <c r="H421" s="496"/>
      <c r="I421" s="269">
        <v>824906</v>
      </c>
    </row>
    <row r="422" spans="1:9" ht="13.5" hidden="1" customHeight="1" outlineLevel="1">
      <c r="A422" s="266"/>
      <c r="B422" s="268" t="s">
        <v>209</v>
      </c>
      <c r="C422" s="244">
        <v>10506</v>
      </c>
      <c r="D422" s="228">
        <v>1618</v>
      </c>
      <c r="E422" s="219">
        <v>7781</v>
      </c>
      <c r="F422" s="494">
        <v>72464</v>
      </c>
      <c r="G422" s="495"/>
      <c r="H422" s="496"/>
      <c r="I422" s="269">
        <v>92369</v>
      </c>
    </row>
    <row r="423" spans="1:9" ht="13.5" hidden="1" customHeight="1" outlineLevel="1">
      <c r="A423" s="266"/>
      <c r="B423" s="268" t="s">
        <v>210</v>
      </c>
      <c r="C423" s="244">
        <v>16600</v>
      </c>
      <c r="D423" s="228">
        <v>4749</v>
      </c>
      <c r="E423" s="219">
        <v>7250</v>
      </c>
      <c r="F423" s="494">
        <v>73085</v>
      </c>
      <c r="G423" s="495"/>
      <c r="H423" s="496"/>
      <c r="I423" s="269">
        <v>101684</v>
      </c>
    </row>
    <row r="424" spans="1:9" ht="13.5" hidden="1" customHeight="1" outlineLevel="1">
      <c r="A424" s="266"/>
      <c r="B424" s="268" t="s">
        <v>211</v>
      </c>
      <c r="C424" s="244">
        <v>3465</v>
      </c>
      <c r="D424" s="228">
        <v>9971</v>
      </c>
      <c r="E424" s="219">
        <v>798</v>
      </c>
      <c r="F424" s="494">
        <v>100833</v>
      </c>
      <c r="G424" s="495"/>
      <c r="H424" s="496"/>
      <c r="I424" s="269">
        <v>115067</v>
      </c>
    </row>
    <row r="425" spans="1:9" ht="13.5" hidden="1" customHeight="1" outlineLevel="1">
      <c r="A425" s="266"/>
      <c r="B425" s="268" t="s">
        <v>212</v>
      </c>
      <c r="C425" s="244">
        <v>2425</v>
      </c>
      <c r="D425" s="228">
        <v>0</v>
      </c>
      <c r="E425" s="219">
        <v>12531</v>
      </c>
      <c r="F425" s="494">
        <v>3311</v>
      </c>
      <c r="G425" s="495"/>
      <c r="H425" s="496"/>
      <c r="I425" s="269">
        <v>18267</v>
      </c>
    </row>
    <row r="426" spans="1:9" ht="13.5" hidden="1" customHeight="1" outlineLevel="1">
      <c r="A426" s="266"/>
      <c r="B426" s="268" t="s">
        <v>213</v>
      </c>
      <c r="C426" s="244">
        <v>39111</v>
      </c>
      <c r="D426" s="228">
        <v>8798</v>
      </c>
      <c r="E426" s="219">
        <v>26986</v>
      </c>
      <c r="F426" s="494">
        <v>16609</v>
      </c>
      <c r="G426" s="495"/>
      <c r="H426" s="496"/>
      <c r="I426" s="269">
        <v>91504</v>
      </c>
    </row>
    <row r="427" spans="1:9" ht="13.5" hidden="1" customHeight="1" outlineLevel="1">
      <c r="A427" s="266"/>
      <c r="B427" s="268" t="s">
        <v>214</v>
      </c>
      <c r="C427" s="244">
        <v>3579</v>
      </c>
      <c r="D427" s="228">
        <v>18</v>
      </c>
      <c r="E427" s="219">
        <v>3044</v>
      </c>
      <c r="F427" s="494">
        <v>25978</v>
      </c>
      <c r="G427" s="495"/>
      <c r="H427" s="496"/>
      <c r="I427" s="269">
        <v>32619</v>
      </c>
    </row>
    <row r="428" spans="1:9" ht="13.5" hidden="1" customHeight="1" outlineLevel="1">
      <c r="A428" s="266"/>
      <c r="B428" s="268" t="s">
        <v>215</v>
      </c>
      <c r="C428" s="244">
        <v>2216</v>
      </c>
      <c r="D428" s="228">
        <v>409</v>
      </c>
      <c r="E428" s="219">
        <v>1394</v>
      </c>
      <c r="F428" s="494">
        <v>358</v>
      </c>
      <c r="G428" s="495"/>
      <c r="H428" s="496"/>
      <c r="I428" s="269">
        <v>4377</v>
      </c>
    </row>
    <row r="429" spans="1:9" ht="13.5" hidden="1" customHeight="1" outlineLevel="1">
      <c r="A429" s="266"/>
      <c r="B429" s="268" t="s">
        <v>216</v>
      </c>
      <c r="C429" s="244">
        <v>1</v>
      </c>
      <c r="D429" s="270"/>
      <c r="E429" s="218"/>
      <c r="F429" s="494"/>
      <c r="G429" s="495"/>
      <c r="H429" s="496"/>
      <c r="I429" s="269">
        <v>1</v>
      </c>
    </row>
    <row r="430" spans="1:9" ht="13.5" hidden="1" customHeight="1" outlineLevel="1">
      <c r="A430" s="266"/>
      <c r="B430" s="268" t="s">
        <v>217</v>
      </c>
      <c r="C430" s="244">
        <v>83183</v>
      </c>
      <c r="D430" s="228">
        <v>17899</v>
      </c>
      <c r="E430" s="219">
        <v>55973</v>
      </c>
      <c r="F430" s="494">
        <v>350338</v>
      </c>
      <c r="G430" s="495"/>
      <c r="H430" s="496"/>
      <c r="I430" s="269">
        <v>507393</v>
      </c>
    </row>
    <row r="431" spans="1:9" ht="13.5" hidden="1" customHeight="1" outlineLevel="1">
      <c r="A431" s="266"/>
      <c r="B431" s="268" t="s">
        <v>218</v>
      </c>
      <c r="C431" s="244">
        <v>27314</v>
      </c>
      <c r="D431" s="228">
        <v>1995</v>
      </c>
      <c r="E431" s="219">
        <v>5660</v>
      </c>
      <c r="F431" s="494">
        <v>56251</v>
      </c>
      <c r="G431" s="495"/>
      <c r="H431" s="496"/>
      <c r="I431" s="269">
        <v>91220</v>
      </c>
    </row>
    <row r="432" spans="1:9" ht="13.5" hidden="1" customHeight="1" outlineLevel="1">
      <c r="A432" s="266"/>
      <c r="B432" s="268" t="s">
        <v>219</v>
      </c>
      <c r="C432" s="244">
        <v>6370</v>
      </c>
      <c r="D432" s="228">
        <v>5026</v>
      </c>
      <c r="E432" s="219">
        <v>6464</v>
      </c>
      <c r="F432" s="494">
        <v>11486</v>
      </c>
      <c r="G432" s="495"/>
      <c r="H432" s="496"/>
      <c r="I432" s="269">
        <v>29346</v>
      </c>
    </row>
    <row r="433" spans="1:9" ht="13.5" hidden="1" customHeight="1" outlineLevel="1">
      <c r="A433" s="266"/>
      <c r="B433" s="268" t="s">
        <v>220</v>
      </c>
      <c r="C433" s="244">
        <v>20980</v>
      </c>
      <c r="D433" s="228">
        <v>22465</v>
      </c>
      <c r="E433" s="219">
        <v>13162</v>
      </c>
      <c r="F433" s="494">
        <v>167024</v>
      </c>
      <c r="G433" s="495"/>
      <c r="H433" s="496"/>
      <c r="I433" s="269">
        <v>223631</v>
      </c>
    </row>
    <row r="434" spans="1:9" ht="13.5" customHeight="1" collapsed="1">
      <c r="A434" s="266">
        <v>22</v>
      </c>
      <c r="B434" s="271" t="s">
        <v>538</v>
      </c>
      <c r="C434" s="244">
        <f>SUM($C$416:$C$433)</f>
        <v>470060</v>
      </c>
      <c r="D434" s="228">
        <f>SUM($D$416:$D$433)</f>
        <v>179928</v>
      </c>
      <c r="E434" s="219">
        <f>SUM($E$416:$E$433)</f>
        <v>316880</v>
      </c>
      <c r="F434" s="494">
        <f>SUM($F$416:$F$433)</f>
        <v>2552369</v>
      </c>
      <c r="G434" s="495"/>
      <c r="H434" s="496"/>
      <c r="I434" s="269">
        <f>SUM($I$416:$I$433)</f>
        <v>3519237</v>
      </c>
    </row>
  </sheetData>
  <sheetProtection selectLockedCells="1"/>
  <mergeCells count="29">
    <mergeCell ref="F430:H430"/>
    <mergeCell ref="F431:H431"/>
    <mergeCell ref="F432:H432"/>
    <mergeCell ref="F433:H433"/>
    <mergeCell ref="F434:H434"/>
    <mergeCell ref="F429:H429"/>
    <mergeCell ref="F418:H418"/>
    <mergeCell ref="F419:H419"/>
    <mergeCell ref="F420:H420"/>
    <mergeCell ref="F421:H421"/>
    <mergeCell ref="F422:H422"/>
    <mergeCell ref="F423:H423"/>
    <mergeCell ref="F424:H424"/>
    <mergeCell ref="F425:H425"/>
    <mergeCell ref="F426:H426"/>
    <mergeCell ref="F427:H427"/>
    <mergeCell ref="F428:H428"/>
    <mergeCell ref="F417:H417"/>
    <mergeCell ref="A1:I1"/>
    <mergeCell ref="A2:I2"/>
    <mergeCell ref="A3:I3"/>
    <mergeCell ref="A4:I4"/>
    <mergeCell ref="A6:I6"/>
    <mergeCell ref="C12:I12"/>
    <mergeCell ref="C184:I184"/>
    <mergeCell ref="C299:I299"/>
    <mergeCell ref="A414:I414"/>
    <mergeCell ref="F415:H415"/>
    <mergeCell ref="F416:H416"/>
  </mergeCells>
  <printOptions horizontalCentered="1"/>
  <pageMargins left="0.37" right="0.4" top="0.38" bottom="0.6" header="0.4" footer="0.2"/>
  <pageSetup scale="82" firstPageNumber="61" orientation="landscape" useFirstPageNumber="1" horizontalDpi="300" verticalDpi="300" r:id="rId1"/>
  <headerFooter alignWithMargins="0">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77A35-26A2-4412-8206-5AB2B35AB908}">
  <dimension ref="A1:H883"/>
  <sheetViews>
    <sheetView showGridLines="0" zoomScaleNormal="100" workbookViewId="0">
      <selection activeCell="A4" sqref="A4:H4"/>
    </sheetView>
  </sheetViews>
  <sheetFormatPr defaultRowHeight="13.2" outlineLevelRow="1"/>
  <cols>
    <col min="1" max="1" width="4.44140625" style="335" customWidth="1"/>
    <col min="2" max="2" width="43.77734375" style="18" customWidth="1"/>
    <col min="3" max="3" width="17.109375" style="335" customWidth="1"/>
    <col min="4" max="4" width="13.6640625" style="335" customWidth="1"/>
    <col min="5" max="5" width="13.88671875" style="335" customWidth="1"/>
    <col min="6" max="7" width="13.6640625" style="335" customWidth="1"/>
    <col min="8" max="8" width="14.5546875" style="335" customWidth="1"/>
    <col min="9" max="239" width="8.88671875" style="18"/>
    <col min="240" max="240" width="1" style="18" customWidth="1"/>
    <col min="241" max="241" width="4.44140625" style="18" customWidth="1"/>
    <col min="242" max="242" width="40.6640625" style="18" customWidth="1"/>
    <col min="243" max="243" width="17.109375" style="18" customWidth="1"/>
    <col min="244" max="244" width="13.6640625" style="18" customWidth="1"/>
    <col min="245" max="245" width="13.88671875" style="18" customWidth="1"/>
    <col min="246" max="247" width="13.6640625" style="18" customWidth="1"/>
    <col min="248" max="248" width="14.5546875" style="18" customWidth="1"/>
    <col min="249" max="495" width="8.88671875" style="18"/>
    <col min="496" max="496" width="1" style="18" customWidth="1"/>
    <col min="497" max="497" width="4.44140625" style="18" customWidth="1"/>
    <col min="498" max="498" width="40.6640625" style="18" customWidth="1"/>
    <col min="499" max="499" width="17.109375" style="18" customWidth="1"/>
    <col min="500" max="500" width="13.6640625" style="18" customWidth="1"/>
    <col min="501" max="501" width="13.88671875" style="18" customWidth="1"/>
    <col min="502" max="503" width="13.6640625" style="18" customWidth="1"/>
    <col min="504" max="504" width="14.5546875" style="18" customWidth="1"/>
    <col min="505" max="751" width="8.88671875" style="18"/>
    <col min="752" max="752" width="1" style="18" customWidth="1"/>
    <col min="753" max="753" width="4.44140625" style="18" customWidth="1"/>
    <col min="754" max="754" width="40.6640625" style="18" customWidth="1"/>
    <col min="755" max="755" width="17.109375" style="18" customWidth="1"/>
    <col min="756" max="756" width="13.6640625" style="18" customWidth="1"/>
    <col min="757" max="757" width="13.88671875" style="18" customWidth="1"/>
    <col min="758" max="759" width="13.6640625" style="18" customWidth="1"/>
    <col min="760" max="760" width="14.5546875" style="18" customWidth="1"/>
    <col min="761" max="1007" width="8.88671875" style="18"/>
    <col min="1008" max="1008" width="1" style="18" customWidth="1"/>
    <col min="1009" max="1009" width="4.44140625" style="18" customWidth="1"/>
    <col min="1010" max="1010" width="40.6640625" style="18" customWidth="1"/>
    <col min="1011" max="1011" width="17.109375" style="18" customWidth="1"/>
    <col min="1012" max="1012" width="13.6640625" style="18" customWidth="1"/>
    <col min="1013" max="1013" width="13.88671875" style="18" customWidth="1"/>
    <col min="1014" max="1015" width="13.6640625" style="18" customWidth="1"/>
    <col min="1016" max="1016" width="14.5546875" style="18" customWidth="1"/>
    <col min="1017" max="1263" width="8.88671875" style="18"/>
    <col min="1264" max="1264" width="1" style="18" customWidth="1"/>
    <col min="1265" max="1265" width="4.44140625" style="18" customWidth="1"/>
    <col min="1266" max="1266" width="40.6640625" style="18" customWidth="1"/>
    <col min="1267" max="1267" width="17.109375" style="18" customWidth="1"/>
    <col min="1268" max="1268" width="13.6640625" style="18" customWidth="1"/>
    <col min="1269" max="1269" width="13.88671875" style="18" customWidth="1"/>
    <col min="1270" max="1271" width="13.6640625" style="18" customWidth="1"/>
    <col min="1272" max="1272" width="14.5546875" style="18" customWidth="1"/>
    <col min="1273" max="1519" width="8.88671875" style="18"/>
    <col min="1520" max="1520" width="1" style="18" customWidth="1"/>
    <col min="1521" max="1521" width="4.44140625" style="18" customWidth="1"/>
    <col min="1522" max="1522" width="40.6640625" style="18" customWidth="1"/>
    <col min="1523" max="1523" width="17.109375" style="18" customWidth="1"/>
    <col min="1524" max="1524" width="13.6640625" style="18" customWidth="1"/>
    <col min="1525" max="1525" width="13.88671875" style="18" customWidth="1"/>
    <col min="1526" max="1527" width="13.6640625" style="18" customWidth="1"/>
    <col min="1528" max="1528" width="14.5546875" style="18" customWidth="1"/>
    <col min="1529" max="1775" width="8.88671875" style="18"/>
    <col min="1776" max="1776" width="1" style="18" customWidth="1"/>
    <col min="1777" max="1777" width="4.44140625" style="18" customWidth="1"/>
    <col min="1778" max="1778" width="40.6640625" style="18" customWidth="1"/>
    <col min="1779" max="1779" width="17.109375" style="18" customWidth="1"/>
    <col min="1780" max="1780" width="13.6640625" style="18" customWidth="1"/>
    <col min="1781" max="1781" width="13.88671875" style="18" customWidth="1"/>
    <col min="1782" max="1783" width="13.6640625" style="18" customWidth="1"/>
    <col min="1784" max="1784" width="14.5546875" style="18" customWidth="1"/>
    <col min="1785" max="2031" width="8.88671875" style="18"/>
    <col min="2032" max="2032" width="1" style="18" customWidth="1"/>
    <col min="2033" max="2033" width="4.44140625" style="18" customWidth="1"/>
    <col min="2034" max="2034" width="40.6640625" style="18" customWidth="1"/>
    <col min="2035" max="2035" width="17.109375" style="18" customWidth="1"/>
    <col min="2036" max="2036" width="13.6640625" style="18" customWidth="1"/>
    <col min="2037" max="2037" width="13.88671875" style="18" customWidth="1"/>
    <col min="2038" max="2039" width="13.6640625" style="18" customWidth="1"/>
    <col min="2040" max="2040" width="14.5546875" style="18" customWidth="1"/>
    <col min="2041" max="2287" width="8.88671875" style="18"/>
    <col min="2288" max="2288" width="1" style="18" customWidth="1"/>
    <col min="2289" max="2289" width="4.44140625" style="18" customWidth="1"/>
    <col min="2290" max="2290" width="40.6640625" style="18" customWidth="1"/>
    <col min="2291" max="2291" width="17.109375" style="18" customWidth="1"/>
    <col min="2292" max="2292" width="13.6640625" style="18" customWidth="1"/>
    <col min="2293" max="2293" width="13.88671875" style="18" customWidth="1"/>
    <col min="2294" max="2295" width="13.6640625" style="18" customWidth="1"/>
    <col min="2296" max="2296" width="14.5546875" style="18" customWidth="1"/>
    <col min="2297" max="2543" width="8.88671875" style="18"/>
    <col min="2544" max="2544" width="1" style="18" customWidth="1"/>
    <col min="2545" max="2545" width="4.44140625" style="18" customWidth="1"/>
    <col min="2546" max="2546" width="40.6640625" style="18" customWidth="1"/>
    <col min="2547" max="2547" width="17.109375" style="18" customWidth="1"/>
    <col min="2548" max="2548" width="13.6640625" style="18" customWidth="1"/>
    <col min="2549" max="2549" width="13.88671875" style="18" customWidth="1"/>
    <col min="2550" max="2551" width="13.6640625" style="18" customWidth="1"/>
    <col min="2552" max="2552" width="14.5546875" style="18" customWidth="1"/>
    <col min="2553" max="2799" width="8.88671875" style="18"/>
    <col min="2800" max="2800" width="1" style="18" customWidth="1"/>
    <col min="2801" max="2801" width="4.44140625" style="18" customWidth="1"/>
    <col min="2802" max="2802" width="40.6640625" style="18" customWidth="1"/>
    <col min="2803" max="2803" width="17.109375" style="18" customWidth="1"/>
    <col min="2804" max="2804" width="13.6640625" style="18" customWidth="1"/>
    <col min="2805" max="2805" width="13.88671875" style="18" customWidth="1"/>
    <col min="2806" max="2807" width="13.6640625" style="18" customWidth="1"/>
    <col min="2808" max="2808" width="14.5546875" style="18" customWidth="1"/>
    <col min="2809" max="3055" width="8.88671875" style="18"/>
    <col min="3056" max="3056" width="1" style="18" customWidth="1"/>
    <col min="3057" max="3057" width="4.44140625" style="18" customWidth="1"/>
    <col min="3058" max="3058" width="40.6640625" style="18" customWidth="1"/>
    <col min="3059" max="3059" width="17.109375" style="18" customWidth="1"/>
    <col min="3060" max="3060" width="13.6640625" style="18" customWidth="1"/>
    <col min="3061" max="3061" width="13.88671875" style="18" customWidth="1"/>
    <col min="3062" max="3063" width="13.6640625" style="18" customWidth="1"/>
    <col min="3064" max="3064" width="14.5546875" style="18" customWidth="1"/>
    <col min="3065" max="3311" width="8.88671875" style="18"/>
    <col min="3312" max="3312" width="1" style="18" customWidth="1"/>
    <col min="3313" max="3313" width="4.44140625" style="18" customWidth="1"/>
    <col min="3314" max="3314" width="40.6640625" style="18" customWidth="1"/>
    <col min="3315" max="3315" width="17.109375" style="18" customWidth="1"/>
    <col min="3316" max="3316" width="13.6640625" style="18" customWidth="1"/>
    <col min="3317" max="3317" width="13.88671875" style="18" customWidth="1"/>
    <col min="3318" max="3319" width="13.6640625" style="18" customWidth="1"/>
    <col min="3320" max="3320" width="14.5546875" style="18" customWidth="1"/>
    <col min="3321" max="3567" width="8.88671875" style="18"/>
    <col min="3568" max="3568" width="1" style="18" customWidth="1"/>
    <col min="3569" max="3569" width="4.44140625" style="18" customWidth="1"/>
    <col min="3570" max="3570" width="40.6640625" style="18" customWidth="1"/>
    <col min="3571" max="3571" width="17.109375" style="18" customWidth="1"/>
    <col min="3572" max="3572" width="13.6640625" style="18" customWidth="1"/>
    <col min="3573" max="3573" width="13.88671875" style="18" customWidth="1"/>
    <col min="3574" max="3575" width="13.6640625" style="18" customWidth="1"/>
    <col min="3576" max="3576" width="14.5546875" style="18" customWidth="1"/>
    <col min="3577" max="3823" width="8.88671875" style="18"/>
    <col min="3824" max="3824" width="1" style="18" customWidth="1"/>
    <col min="3825" max="3825" width="4.44140625" style="18" customWidth="1"/>
    <col min="3826" max="3826" width="40.6640625" style="18" customWidth="1"/>
    <col min="3827" max="3827" width="17.109375" style="18" customWidth="1"/>
    <col min="3828" max="3828" width="13.6640625" style="18" customWidth="1"/>
    <col min="3829" max="3829" width="13.88671875" style="18" customWidth="1"/>
    <col min="3830" max="3831" width="13.6640625" style="18" customWidth="1"/>
    <col min="3832" max="3832" width="14.5546875" style="18" customWidth="1"/>
    <col min="3833" max="4079" width="8.88671875" style="18"/>
    <col min="4080" max="4080" width="1" style="18" customWidth="1"/>
    <col min="4081" max="4081" width="4.44140625" style="18" customWidth="1"/>
    <col min="4082" max="4082" width="40.6640625" style="18" customWidth="1"/>
    <col min="4083" max="4083" width="17.109375" style="18" customWidth="1"/>
    <col min="4084" max="4084" width="13.6640625" style="18" customWidth="1"/>
    <col min="4085" max="4085" width="13.88671875" style="18" customWidth="1"/>
    <col min="4086" max="4087" width="13.6640625" style="18" customWidth="1"/>
    <col min="4088" max="4088" width="14.5546875" style="18" customWidth="1"/>
    <col min="4089" max="4335" width="8.88671875" style="18"/>
    <col min="4336" max="4336" width="1" style="18" customWidth="1"/>
    <col min="4337" max="4337" width="4.44140625" style="18" customWidth="1"/>
    <col min="4338" max="4338" width="40.6640625" style="18" customWidth="1"/>
    <col min="4339" max="4339" width="17.109375" style="18" customWidth="1"/>
    <col min="4340" max="4340" width="13.6640625" style="18" customWidth="1"/>
    <col min="4341" max="4341" width="13.88671875" style="18" customWidth="1"/>
    <col min="4342" max="4343" width="13.6640625" style="18" customWidth="1"/>
    <col min="4344" max="4344" width="14.5546875" style="18" customWidth="1"/>
    <col min="4345" max="4591" width="8.88671875" style="18"/>
    <col min="4592" max="4592" width="1" style="18" customWidth="1"/>
    <col min="4593" max="4593" width="4.44140625" style="18" customWidth="1"/>
    <col min="4594" max="4594" width="40.6640625" style="18" customWidth="1"/>
    <col min="4595" max="4595" width="17.109375" style="18" customWidth="1"/>
    <col min="4596" max="4596" width="13.6640625" style="18" customWidth="1"/>
    <col min="4597" max="4597" width="13.88671875" style="18" customWidth="1"/>
    <col min="4598" max="4599" width="13.6640625" style="18" customWidth="1"/>
    <col min="4600" max="4600" width="14.5546875" style="18" customWidth="1"/>
    <col min="4601" max="4847" width="8.88671875" style="18"/>
    <col min="4848" max="4848" width="1" style="18" customWidth="1"/>
    <col min="4849" max="4849" width="4.44140625" style="18" customWidth="1"/>
    <col min="4850" max="4850" width="40.6640625" style="18" customWidth="1"/>
    <col min="4851" max="4851" width="17.109375" style="18" customWidth="1"/>
    <col min="4852" max="4852" width="13.6640625" style="18" customWidth="1"/>
    <col min="4853" max="4853" width="13.88671875" style="18" customWidth="1"/>
    <col min="4854" max="4855" width="13.6640625" style="18" customWidth="1"/>
    <col min="4856" max="4856" width="14.5546875" style="18" customWidth="1"/>
    <col min="4857" max="5103" width="8.88671875" style="18"/>
    <col min="5104" max="5104" width="1" style="18" customWidth="1"/>
    <col min="5105" max="5105" width="4.44140625" style="18" customWidth="1"/>
    <col min="5106" max="5106" width="40.6640625" style="18" customWidth="1"/>
    <col min="5107" max="5107" width="17.109375" style="18" customWidth="1"/>
    <col min="5108" max="5108" width="13.6640625" style="18" customWidth="1"/>
    <col min="5109" max="5109" width="13.88671875" style="18" customWidth="1"/>
    <col min="5110" max="5111" width="13.6640625" style="18" customWidth="1"/>
    <col min="5112" max="5112" width="14.5546875" style="18" customWidth="1"/>
    <col min="5113" max="5359" width="8.88671875" style="18"/>
    <col min="5360" max="5360" width="1" style="18" customWidth="1"/>
    <col min="5361" max="5361" width="4.44140625" style="18" customWidth="1"/>
    <col min="5362" max="5362" width="40.6640625" style="18" customWidth="1"/>
    <col min="5363" max="5363" width="17.109375" style="18" customWidth="1"/>
    <col min="5364" max="5364" width="13.6640625" style="18" customWidth="1"/>
    <col min="5365" max="5365" width="13.88671875" style="18" customWidth="1"/>
    <col min="5366" max="5367" width="13.6640625" style="18" customWidth="1"/>
    <col min="5368" max="5368" width="14.5546875" style="18" customWidth="1"/>
    <col min="5369" max="5615" width="8.88671875" style="18"/>
    <col min="5616" max="5616" width="1" style="18" customWidth="1"/>
    <col min="5617" max="5617" width="4.44140625" style="18" customWidth="1"/>
    <col min="5618" max="5618" width="40.6640625" style="18" customWidth="1"/>
    <col min="5619" max="5619" width="17.109375" style="18" customWidth="1"/>
    <col min="5620" max="5620" width="13.6640625" style="18" customWidth="1"/>
    <col min="5621" max="5621" width="13.88671875" style="18" customWidth="1"/>
    <col min="5622" max="5623" width="13.6640625" style="18" customWidth="1"/>
    <col min="5624" max="5624" width="14.5546875" style="18" customWidth="1"/>
    <col min="5625" max="5871" width="8.88671875" style="18"/>
    <col min="5872" max="5872" width="1" style="18" customWidth="1"/>
    <col min="5873" max="5873" width="4.44140625" style="18" customWidth="1"/>
    <col min="5874" max="5874" width="40.6640625" style="18" customWidth="1"/>
    <col min="5875" max="5875" width="17.109375" style="18" customWidth="1"/>
    <col min="5876" max="5876" width="13.6640625" style="18" customWidth="1"/>
    <col min="5877" max="5877" width="13.88671875" style="18" customWidth="1"/>
    <col min="5878" max="5879" width="13.6640625" style="18" customWidth="1"/>
    <col min="5880" max="5880" width="14.5546875" style="18" customWidth="1"/>
    <col min="5881" max="6127" width="8.88671875" style="18"/>
    <col min="6128" max="6128" width="1" style="18" customWidth="1"/>
    <col min="6129" max="6129" width="4.44140625" style="18" customWidth="1"/>
    <col min="6130" max="6130" width="40.6640625" style="18" customWidth="1"/>
    <col min="6131" max="6131" width="17.109375" style="18" customWidth="1"/>
    <col min="6132" max="6132" width="13.6640625" style="18" customWidth="1"/>
    <col min="6133" max="6133" width="13.88671875" style="18" customWidth="1"/>
    <col min="6134" max="6135" width="13.6640625" style="18" customWidth="1"/>
    <col min="6136" max="6136" width="14.5546875" style="18" customWidth="1"/>
    <col min="6137" max="6383" width="8.88671875" style="18"/>
    <col min="6384" max="6384" width="1" style="18" customWidth="1"/>
    <col min="6385" max="6385" width="4.44140625" style="18" customWidth="1"/>
    <col min="6386" max="6386" width="40.6640625" style="18" customWidth="1"/>
    <col min="6387" max="6387" width="17.109375" style="18" customWidth="1"/>
    <col min="6388" max="6388" width="13.6640625" style="18" customWidth="1"/>
    <col min="6389" max="6389" width="13.88671875" style="18" customWidth="1"/>
    <col min="6390" max="6391" width="13.6640625" style="18" customWidth="1"/>
    <col min="6392" max="6392" width="14.5546875" style="18" customWidth="1"/>
    <col min="6393" max="6639" width="8.88671875" style="18"/>
    <col min="6640" max="6640" width="1" style="18" customWidth="1"/>
    <col min="6641" max="6641" width="4.44140625" style="18" customWidth="1"/>
    <col min="6642" max="6642" width="40.6640625" style="18" customWidth="1"/>
    <col min="6643" max="6643" width="17.109375" style="18" customWidth="1"/>
    <col min="6644" max="6644" width="13.6640625" style="18" customWidth="1"/>
    <col min="6645" max="6645" width="13.88671875" style="18" customWidth="1"/>
    <col min="6646" max="6647" width="13.6640625" style="18" customWidth="1"/>
    <col min="6648" max="6648" width="14.5546875" style="18" customWidth="1"/>
    <col min="6649" max="6895" width="8.88671875" style="18"/>
    <col min="6896" max="6896" width="1" style="18" customWidth="1"/>
    <col min="6897" max="6897" width="4.44140625" style="18" customWidth="1"/>
    <col min="6898" max="6898" width="40.6640625" style="18" customWidth="1"/>
    <col min="6899" max="6899" width="17.109375" style="18" customWidth="1"/>
    <col min="6900" max="6900" width="13.6640625" style="18" customWidth="1"/>
    <col min="6901" max="6901" width="13.88671875" style="18" customWidth="1"/>
    <col min="6902" max="6903" width="13.6640625" style="18" customWidth="1"/>
    <col min="6904" max="6904" width="14.5546875" style="18" customWidth="1"/>
    <col min="6905" max="7151" width="8.88671875" style="18"/>
    <col min="7152" max="7152" width="1" style="18" customWidth="1"/>
    <col min="7153" max="7153" width="4.44140625" style="18" customWidth="1"/>
    <col min="7154" max="7154" width="40.6640625" style="18" customWidth="1"/>
    <col min="7155" max="7155" width="17.109375" style="18" customWidth="1"/>
    <col min="7156" max="7156" width="13.6640625" style="18" customWidth="1"/>
    <col min="7157" max="7157" width="13.88671875" style="18" customWidth="1"/>
    <col min="7158" max="7159" width="13.6640625" style="18" customWidth="1"/>
    <col min="7160" max="7160" width="14.5546875" style="18" customWidth="1"/>
    <col min="7161" max="7407" width="8.88671875" style="18"/>
    <col min="7408" max="7408" width="1" style="18" customWidth="1"/>
    <col min="7409" max="7409" width="4.44140625" style="18" customWidth="1"/>
    <col min="7410" max="7410" width="40.6640625" style="18" customWidth="1"/>
    <col min="7411" max="7411" width="17.109375" style="18" customWidth="1"/>
    <col min="7412" max="7412" width="13.6640625" style="18" customWidth="1"/>
    <col min="7413" max="7413" width="13.88671875" style="18" customWidth="1"/>
    <col min="7414" max="7415" width="13.6640625" style="18" customWidth="1"/>
    <col min="7416" max="7416" width="14.5546875" style="18" customWidth="1"/>
    <col min="7417" max="7663" width="8.88671875" style="18"/>
    <col min="7664" max="7664" width="1" style="18" customWidth="1"/>
    <col min="7665" max="7665" width="4.44140625" style="18" customWidth="1"/>
    <col min="7666" max="7666" width="40.6640625" style="18" customWidth="1"/>
    <col min="7667" max="7667" width="17.109375" style="18" customWidth="1"/>
    <col min="7668" max="7668" width="13.6640625" style="18" customWidth="1"/>
    <col min="7669" max="7669" width="13.88671875" style="18" customWidth="1"/>
    <col min="7670" max="7671" width="13.6640625" style="18" customWidth="1"/>
    <col min="7672" max="7672" width="14.5546875" style="18" customWidth="1"/>
    <col min="7673" max="7919" width="8.88671875" style="18"/>
    <col min="7920" max="7920" width="1" style="18" customWidth="1"/>
    <col min="7921" max="7921" width="4.44140625" style="18" customWidth="1"/>
    <col min="7922" max="7922" width="40.6640625" style="18" customWidth="1"/>
    <col min="7923" max="7923" width="17.109375" style="18" customWidth="1"/>
    <col min="7924" max="7924" width="13.6640625" style="18" customWidth="1"/>
    <col min="7925" max="7925" width="13.88671875" style="18" customWidth="1"/>
    <col min="7926" max="7927" width="13.6640625" style="18" customWidth="1"/>
    <col min="7928" max="7928" width="14.5546875" style="18" customWidth="1"/>
    <col min="7929" max="8175" width="8.88671875" style="18"/>
    <col min="8176" max="8176" width="1" style="18" customWidth="1"/>
    <col min="8177" max="8177" width="4.44140625" style="18" customWidth="1"/>
    <col min="8178" max="8178" width="40.6640625" style="18" customWidth="1"/>
    <col min="8179" max="8179" width="17.109375" style="18" customWidth="1"/>
    <col min="8180" max="8180" width="13.6640625" style="18" customWidth="1"/>
    <col min="8181" max="8181" width="13.88671875" style="18" customWidth="1"/>
    <col min="8182" max="8183" width="13.6640625" style="18" customWidth="1"/>
    <col min="8184" max="8184" width="14.5546875" style="18" customWidth="1"/>
    <col min="8185" max="8431" width="8.88671875" style="18"/>
    <col min="8432" max="8432" width="1" style="18" customWidth="1"/>
    <col min="8433" max="8433" width="4.44140625" style="18" customWidth="1"/>
    <col min="8434" max="8434" width="40.6640625" style="18" customWidth="1"/>
    <col min="8435" max="8435" width="17.109375" style="18" customWidth="1"/>
    <col min="8436" max="8436" width="13.6640625" style="18" customWidth="1"/>
    <col min="8437" max="8437" width="13.88671875" style="18" customWidth="1"/>
    <col min="8438" max="8439" width="13.6640625" style="18" customWidth="1"/>
    <col min="8440" max="8440" width="14.5546875" style="18" customWidth="1"/>
    <col min="8441" max="8687" width="8.88671875" style="18"/>
    <col min="8688" max="8688" width="1" style="18" customWidth="1"/>
    <col min="8689" max="8689" width="4.44140625" style="18" customWidth="1"/>
    <col min="8690" max="8690" width="40.6640625" style="18" customWidth="1"/>
    <col min="8691" max="8691" width="17.109375" style="18" customWidth="1"/>
    <col min="8692" max="8692" width="13.6640625" style="18" customWidth="1"/>
    <col min="8693" max="8693" width="13.88671875" style="18" customWidth="1"/>
    <col min="8694" max="8695" width="13.6640625" style="18" customWidth="1"/>
    <col min="8696" max="8696" width="14.5546875" style="18" customWidth="1"/>
    <col min="8697" max="8943" width="8.88671875" style="18"/>
    <col min="8944" max="8944" width="1" style="18" customWidth="1"/>
    <col min="8945" max="8945" width="4.44140625" style="18" customWidth="1"/>
    <col min="8946" max="8946" width="40.6640625" style="18" customWidth="1"/>
    <col min="8947" max="8947" width="17.109375" style="18" customWidth="1"/>
    <col min="8948" max="8948" width="13.6640625" style="18" customWidth="1"/>
    <col min="8949" max="8949" width="13.88671875" style="18" customWidth="1"/>
    <col min="8950" max="8951" width="13.6640625" style="18" customWidth="1"/>
    <col min="8952" max="8952" width="14.5546875" style="18" customWidth="1"/>
    <col min="8953" max="9199" width="8.88671875" style="18"/>
    <col min="9200" max="9200" width="1" style="18" customWidth="1"/>
    <col min="9201" max="9201" width="4.44140625" style="18" customWidth="1"/>
    <col min="9202" max="9202" width="40.6640625" style="18" customWidth="1"/>
    <col min="9203" max="9203" width="17.109375" style="18" customWidth="1"/>
    <col min="9204" max="9204" width="13.6640625" style="18" customWidth="1"/>
    <col min="9205" max="9205" width="13.88671875" style="18" customWidth="1"/>
    <col min="9206" max="9207" width="13.6640625" style="18" customWidth="1"/>
    <col min="9208" max="9208" width="14.5546875" style="18" customWidth="1"/>
    <col min="9209" max="9455" width="8.88671875" style="18"/>
    <col min="9456" max="9456" width="1" style="18" customWidth="1"/>
    <col min="9457" max="9457" width="4.44140625" style="18" customWidth="1"/>
    <col min="9458" max="9458" width="40.6640625" style="18" customWidth="1"/>
    <col min="9459" max="9459" width="17.109375" style="18" customWidth="1"/>
    <col min="9460" max="9460" width="13.6640625" style="18" customWidth="1"/>
    <col min="9461" max="9461" width="13.88671875" style="18" customWidth="1"/>
    <col min="9462" max="9463" width="13.6640625" style="18" customWidth="1"/>
    <col min="9464" max="9464" width="14.5546875" style="18" customWidth="1"/>
    <col min="9465" max="9711" width="8.88671875" style="18"/>
    <col min="9712" max="9712" width="1" style="18" customWidth="1"/>
    <col min="9713" max="9713" width="4.44140625" style="18" customWidth="1"/>
    <col min="9714" max="9714" width="40.6640625" style="18" customWidth="1"/>
    <col min="9715" max="9715" width="17.109375" style="18" customWidth="1"/>
    <col min="9716" max="9716" width="13.6640625" style="18" customWidth="1"/>
    <col min="9717" max="9717" width="13.88671875" style="18" customWidth="1"/>
    <col min="9718" max="9719" width="13.6640625" style="18" customWidth="1"/>
    <col min="9720" max="9720" width="14.5546875" style="18" customWidth="1"/>
    <col min="9721" max="9967" width="8.88671875" style="18"/>
    <col min="9968" max="9968" width="1" style="18" customWidth="1"/>
    <col min="9969" max="9969" width="4.44140625" style="18" customWidth="1"/>
    <col min="9970" max="9970" width="40.6640625" style="18" customWidth="1"/>
    <col min="9971" max="9971" width="17.109375" style="18" customWidth="1"/>
    <col min="9972" max="9972" width="13.6640625" style="18" customWidth="1"/>
    <col min="9973" max="9973" width="13.88671875" style="18" customWidth="1"/>
    <col min="9974" max="9975" width="13.6640625" style="18" customWidth="1"/>
    <col min="9976" max="9976" width="14.5546875" style="18" customWidth="1"/>
    <col min="9977" max="10223" width="8.88671875" style="18"/>
    <col min="10224" max="10224" width="1" style="18" customWidth="1"/>
    <col min="10225" max="10225" width="4.44140625" style="18" customWidth="1"/>
    <col min="10226" max="10226" width="40.6640625" style="18" customWidth="1"/>
    <col min="10227" max="10227" width="17.109375" style="18" customWidth="1"/>
    <col min="10228" max="10228" width="13.6640625" style="18" customWidth="1"/>
    <col min="10229" max="10229" width="13.88671875" style="18" customWidth="1"/>
    <col min="10230" max="10231" width="13.6640625" style="18" customWidth="1"/>
    <col min="10232" max="10232" width="14.5546875" style="18" customWidth="1"/>
    <col min="10233" max="10479" width="8.88671875" style="18"/>
    <col min="10480" max="10480" width="1" style="18" customWidth="1"/>
    <col min="10481" max="10481" width="4.44140625" style="18" customWidth="1"/>
    <col min="10482" max="10482" width="40.6640625" style="18" customWidth="1"/>
    <col min="10483" max="10483" width="17.109375" style="18" customWidth="1"/>
    <col min="10484" max="10484" width="13.6640625" style="18" customWidth="1"/>
    <col min="10485" max="10485" width="13.88671875" style="18" customWidth="1"/>
    <col min="10486" max="10487" width="13.6640625" style="18" customWidth="1"/>
    <col min="10488" max="10488" width="14.5546875" style="18" customWidth="1"/>
    <col min="10489" max="10735" width="8.88671875" style="18"/>
    <col min="10736" max="10736" width="1" style="18" customWidth="1"/>
    <col min="10737" max="10737" width="4.44140625" style="18" customWidth="1"/>
    <col min="10738" max="10738" width="40.6640625" style="18" customWidth="1"/>
    <col min="10739" max="10739" width="17.109375" style="18" customWidth="1"/>
    <col min="10740" max="10740" width="13.6640625" style="18" customWidth="1"/>
    <col min="10741" max="10741" width="13.88671875" style="18" customWidth="1"/>
    <col min="10742" max="10743" width="13.6640625" style="18" customWidth="1"/>
    <col min="10744" max="10744" width="14.5546875" style="18" customWidth="1"/>
    <col min="10745" max="10991" width="8.88671875" style="18"/>
    <col min="10992" max="10992" width="1" style="18" customWidth="1"/>
    <col min="10993" max="10993" width="4.44140625" style="18" customWidth="1"/>
    <col min="10994" max="10994" width="40.6640625" style="18" customWidth="1"/>
    <col min="10995" max="10995" width="17.109375" style="18" customWidth="1"/>
    <col min="10996" max="10996" width="13.6640625" style="18" customWidth="1"/>
    <col min="10997" max="10997" width="13.88671875" style="18" customWidth="1"/>
    <col min="10998" max="10999" width="13.6640625" style="18" customWidth="1"/>
    <col min="11000" max="11000" width="14.5546875" style="18" customWidth="1"/>
    <col min="11001" max="11247" width="8.88671875" style="18"/>
    <col min="11248" max="11248" width="1" style="18" customWidth="1"/>
    <col min="11249" max="11249" width="4.44140625" style="18" customWidth="1"/>
    <col min="11250" max="11250" width="40.6640625" style="18" customWidth="1"/>
    <col min="11251" max="11251" width="17.109375" style="18" customWidth="1"/>
    <col min="11252" max="11252" width="13.6640625" style="18" customWidth="1"/>
    <col min="11253" max="11253" width="13.88671875" style="18" customWidth="1"/>
    <col min="11254" max="11255" width="13.6640625" style="18" customWidth="1"/>
    <col min="11256" max="11256" width="14.5546875" style="18" customWidth="1"/>
    <col min="11257" max="11503" width="8.88671875" style="18"/>
    <col min="11504" max="11504" width="1" style="18" customWidth="1"/>
    <col min="11505" max="11505" width="4.44140625" style="18" customWidth="1"/>
    <col min="11506" max="11506" width="40.6640625" style="18" customWidth="1"/>
    <col min="11507" max="11507" width="17.109375" style="18" customWidth="1"/>
    <col min="11508" max="11508" width="13.6640625" style="18" customWidth="1"/>
    <col min="11509" max="11509" width="13.88671875" style="18" customWidth="1"/>
    <col min="11510" max="11511" width="13.6640625" style="18" customWidth="1"/>
    <col min="11512" max="11512" width="14.5546875" style="18" customWidth="1"/>
    <col min="11513" max="11759" width="8.88671875" style="18"/>
    <col min="11760" max="11760" width="1" style="18" customWidth="1"/>
    <col min="11761" max="11761" width="4.44140625" style="18" customWidth="1"/>
    <col min="11762" max="11762" width="40.6640625" style="18" customWidth="1"/>
    <col min="11763" max="11763" width="17.109375" style="18" customWidth="1"/>
    <col min="11764" max="11764" width="13.6640625" style="18" customWidth="1"/>
    <col min="11765" max="11765" width="13.88671875" style="18" customWidth="1"/>
    <col min="11766" max="11767" width="13.6640625" style="18" customWidth="1"/>
    <col min="11768" max="11768" width="14.5546875" style="18" customWidth="1"/>
    <col min="11769" max="12015" width="8.88671875" style="18"/>
    <col min="12016" max="12016" width="1" style="18" customWidth="1"/>
    <col min="12017" max="12017" width="4.44140625" style="18" customWidth="1"/>
    <col min="12018" max="12018" width="40.6640625" style="18" customWidth="1"/>
    <col min="12019" max="12019" width="17.109375" style="18" customWidth="1"/>
    <col min="12020" max="12020" width="13.6640625" style="18" customWidth="1"/>
    <col min="12021" max="12021" width="13.88671875" style="18" customWidth="1"/>
    <col min="12022" max="12023" width="13.6640625" style="18" customWidth="1"/>
    <col min="12024" max="12024" width="14.5546875" style="18" customWidth="1"/>
    <col min="12025" max="12271" width="8.88671875" style="18"/>
    <col min="12272" max="12272" width="1" style="18" customWidth="1"/>
    <col min="12273" max="12273" width="4.44140625" style="18" customWidth="1"/>
    <col min="12274" max="12274" width="40.6640625" style="18" customWidth="1"/>
    <col min="12275" max="12275" width="17.109375" style="18" customWidth="1"/>
    <col min="12276" max="12276" width="13.6640625" style="18" customWidth="1"/>
    <col min="12277" max="12277" width="13.88671875" style="18" customWidth="1"/>
    <col min="12278" max="12279" width="13.6640625" style="18" customWidth="1"/>
    <col min="12280" max="12280" width="14.5546875" style="18" customWidth="1"/>
    <col min="12281" max="12527" width="8.88671875" style="18"/>
    <col min="12528" max="12528" width="1" style="18" customWidth="1"/>
    <col min="12529" max="12529" width="4.44140625" style="18" customWidth="1"/>
    <col min="12530" max="12530" width="40.6640625" style="18" customWidth="1"/>
    <col min="12531" max="12531" width="17.109375" style="18" customWidth="1"/>
    <col min="12532" max="12532" width="13.6640625" style="18" customWidth="1"/>
    <col min="12533" max="12533" width="13.88671875" style="18" customWidth="1"/>
    <col min="12534" max="12535" width="13.6640625" style="18" customWidth="1"/>
    <col min="12536" max="12536" width="14.5546875" style="18" customWidth="1"/>
    <col min="12537" max="12783" width="8.88671875" style="18"/>
    <col min="12784" max="12784" width="1" style="18" customWidth="1"/>
    <col min="12785" max="12785" width="4.44140625" style="18" customWidth="1"/>
    <col min="12786" max="12786" width="40.6640625" style="18" customWidth="1"/>
    <col min="12787" max="12787" width="17.109375" style="18" customWidth="1"/>
    <col min="12788" max="12788" width="13.6640625" style="18" customWidth="1"/>
    <col min="12789" max="12789" width="13.88671875" style="18" customWidth="1"/>
    <col min="12790" max="12791" width="13.6640625" style="18" customWidth="1"/>
    <col min="12792" max="12792" width="14.5546875" style="18" customWidth="1"/>
    <col min="12793" max="13039" width="8.88671875" style="18"/>
    <col min="13040" max="13040" width="1" style="18" customWidth="1"/>
    <col min="13041" max="13041" width="4.44140625" style="18" customWidth="1"/>
    <col min="13042" max="13042" width="40.6640625" style="18" customWidth="1"/>
    <col min="13043" max="13043" width="17.109375" style="18" customWidth="1"/>
    <col min="13044" max="13044" width="13.6640625" style="18" customWidth="1"/>
    <col min="13045" max="13045" width="13.88671875" style="18" customWidth="1"/>
    <col min="13046" max="13047" width="13.6640625" style="18" customWidth="1"/>
    <col min="13048" max="13048" width="14.5546875" style="18" customWidth="1"/>
    <col min="13049" max="13295" width="8.88671875" style="18"/>
    <col min="13296" max="13296" width="1" style="18" customWidth="1"/>
    <col min="13297" max="13297" width="4.44140625" style="18" customWidth="1"/>
    <col min="13298" max="13298" width="40.6640625" style="18" customWidth="1"/>
    <col min="13299" max="13299" width="17.109375" style="18" customWidth="1"/>
    <col min="13300" max="13300" width="13.6640625" style="18" customWidth="1"/>
    <col min="13301" max="13301" width="13.88671875" style="18" customWidth="1"/>
    <col min="13302" max="13303" width="13.6640625" style="18" customWidth="1"/>
    <col min="13304" max="13304" width="14.5546875" style="18" customWidth="1"/>
    <col min="13305" max="13551" width="8.88671875" style="18"/>
    <col min="13552" max="13552" width="1" style="18" customWidth="1"/>
    <col min="13553" max="13553" width="4.44140625" style="18" customWidth="1"/>
    <col min="13554" max="13554" width="40.6640625" style="18" customWidth="1"/>
    <col min="13555" max="13555" width="17.109375" style="18" customWidth="1"/>
    <col min="13556" max="13556" width="13.6640625" style="18" customWidth="1"/>
    <col min="13557" max="13557" width="13.88671875" style="18" customWidth="1"/>
    <col min="13558" max="13559" width="13.6640625" style="18" customWidth="1"/>
    <col min="13560" max="13560" width="14.5546875" style="18" customWidth="1"/>
    <col min="13561" max="13807" width="8.88671875" style="18"/>
    <col min="13808" max="13808" width="1" style="18" customWidth="1"/>
    <col min="13809" max="13809" width="4.44140625" style="18" customWidth="1"/>
    <col min="13810" max="13810" width="40.6640625" style="18" customWidth="1"/>
    <col min="13811" max="13811" width="17.109375" style="18" customWidth="1"/>
    <col min="13812" max="13812" width="13.6640625" style="18" customWidth="1"/>
    <col min="13813" max="13813" width="13.88671875" style="18" customWidth="1"/>
    <col min="13814" max="13815" width="13.6640625" style="18" customWidth="1"/>
    <col min="13816" max="13816" width="14.5546875" style="18" customWidth="1"/>
    <col min="13817" max="14063" width="8.88671875" style="18"/>
    <col min="14064" max="14064" width="1" style="18" customWidth="1"/>
    <col min="14065" max="14065" width="4.44140625" style="18" customWidth="1"/>
    <col min="14066" max="14066" width="40.6640625" style="18" customWidth="1"/>
    <col min="14067" max="14067" width="17.109375" style="18" customWidth="1"/>
    <col min="14068" max="14068" width="13.6640625" style="18" customWidth="1"/>
    <col min="14069" max="14069" width="13.88671875" style="18" customWidth="1"/>
    <col min="14070" max="14071" width="13.6640625" style="18" customWidth="1"/>
    <col min="14072" max="14072" width="14.5546875" style="18" customWidth="1"/>
    <col min="14073" max="14319" width="8.88671875" style="18"/>
    <col min="14320" max="14320" width="1" style="18" customWidth="1"/>
    <col min="14321" max="14321" width="4.44140625" style="18" customWidth="1"/>
    <col min="14322" max="14322" width="40.6640625" style="18" customWidth="1"/>
    <col min="14323" max="14323" width="17.109375" style="18" customWidth="1"/>
    <col min="14324" max="14324" width="13.6640625" style="18" customWidth="1"/>
    <col min="14325" max="14325" width="13.88671875" style="18" customWidth="1"/>
    <col min="14326" max="14327" width="13.6640625" style="18" customWidth="1"/>
    <col min="14328" max="14328" width="14.5546875" style="18" customWidth="1"/>
    <col min="14329" max="14575" width="8.88671875" style="18"/>
    <col min="14576" max="14576" width="1" style="18" customWidth="1"/>
    <col min="14577" max="14577" width="4.44140625" style="18" customWidth="1"/>
    <col min="14578" max="14578" width="40.6640625" style="18" customWidth="1"/>
    <col min="14579" max="14579" width="17.109375" style="18" customWidth="1"/>
    <col min="14580" max="14580" width="13.6640625" style="18" customWidth="1"/>
    <col min="14581" max="14581" width="13.88671875" style="18" customWidth="1"/>
    <col min="14582" max="14583" width="13.6640625" style="18" customWidth="1"/>
    <col min="14584" max="14584" width="14.5546875" style="18" customWidth="1"/>
    <col min="14585" max="14831" width="8.88671875" style="18"/>
    <col min="14832" max="14832" width="1" style="18" customWidth="1"/>
    <col min="14833" max="14833" width="4.44140625" style="18" customWidth="1"/>
    <col min="14834" max="14834" width="40.6640625" style="18" customWidth="1"/>
    <col min="14835" max="14835" width="17.109375" style="18" customWidth="1"/>
    <col min="14836" max="14836" width="13.6640625" style="18" customWidth="1"/>
    <col min="14837" max="14837" width="13.88671875" style="18" customWidth="1"/>
    <col min="14838" max="14839" width="13.6640625" style="18" customWidth="1"/>
    <col min="14840" max="14840" width="14.5546875" style="18" customWidth="1"/>
    <col min="14841" max="15087" width="8.88671875" style="18"/>
    <col min="15088" max="15088" width="1" style="18" customWidth="1"/>
    <col min="15089" max="15089" width="4.44140625" style="18" customWidth="1"/>
    <col min="15090" max="15090" width="40.6640625" style="18" customWidth="1"/>
    <col min="15091" max="15091" width="17.109375" style="18" customWidth="1"/>
    <col min="15092" max="15092" width="13.6640625" style="18" customWidth="1"/>
    <col min="15093" max="15093" width="13.88671875" style="18" customWidth="1"/>
    <col min="15094" max="15095" width="13.6640625" style="18" customWidth="1"/>
    <col min="15096" max="15096" width="14.5546875" style="18" customWidth="1"/>
    <col min="15097" max="15343" width="8.88671875" style="18"/>
    <col min="15344" max="15344" width="1" style="18" customWidth="1"/>
    <col min="15345" max="15345" width="4.44140625" style="18" customWidth="1"/>
    <col min="15346" max="15346" width="40.6640625" style="18" customWidth="1"/>
    <col min="15347" max="15347" width="17.109375" style="18" customWidth="1"/>
    <col min="15348" max="15348" width="13.6640625" style="18" customWidth="1"/>
    <col min="15349" max="15349" width="13.88671875" style="18" customWidth="1"/>
    <col min="15350" max="15351" width="13.6640625" style="18" customWidth="1"/>
    <col min="15352" max="15352" width="14.5546875" style="18" customWidth="1"/>
    <col min="15353" max="15599" width="8.88671875" style="18"/>
    <col min="15600" max="15600" width="1" style="18" customWidth="1"/>
    <col min="15601" max="15601" width="4.44140625" style="18" customWidth="1"/>
    <col min="15602" max="15602" width="40.6640625" style="18" customWidth="1"/>
    <col min="15603" max="15603" width="17.109375" style="18" customWidth="1"/>
    <col min="15604" max="15604" width="13.6640625" style="18" customWidth="1"/>
    <col min="15605" max="15605" width="13.88671875" style="18" customWidth="1"/>
    <col min="15606" max="15607" width="13.6640625" style="18" customWidth="1"/>
    <col min="15608" max="15608" width="14.5546875" style="18" customWidth="1"/>
    <col min="15609" max="15855" width="8.88671875" style="18"/>
    <col min="15856" max="15856" width="1" style="18" customWidth="1"/>
    <col min="15857" max="15857" width="4.44140625" style="18" customWidth="1"/>
    <col min="15858" max="15858" width="40.6640625" style="18" customWidth="1"/>
    <col min="15859" max="15859" width="17.109375" style="18" customWidth="1"/>
    <col min="15860" max="15860" width="13.6640625" style="18" customWidth="1"/>
    <col min="15861" max="15861" width="13.88671875" style="18" customWidth="1"/>
    <col min="15862" max="15863" width="13.6640625" style="18" customWidth="1"/>
    <col min="15864" max="15864" width="14.5546875" style="18" customWidth="1"/>
    <col min="15865" max="16111" width="8.88671875" style="18"/>
    <col min="16112" max="16112" width="1" style="18" customWidth="1"/>
    <col min="16113" max="16113" width="4.44140625" style="18" customWidth="1"/>
    <col min="16114" max="16114" width="40.6640625" style="18" customWidth="1"/>
    <col min="16115" max="16115" width="17.109375" style="18" customWidth="1"/>
    <col min="16116" max="16116" width="13.6640625" style="18" customWidth="1"/>
    <col min="16117" max="16117" width="13.88671875" style="18" customWidth="1"/>
    <col min="16118" max="16119" width="13.6640625" style="18" customWidth="1"/>
    <col min="16120" max="16120" width="14.5546875" style="18" customWidth="1"/>
    <col min="16121" max="16384" width="8.88671875" style="18"/>
  </cols>
  <sheetData>
    <row r="1" spans="1:8">
      <c r="A1" s="504" t="s">
        <v>539</v>
      </c>
      <c r="B1" s="504"/>
      <c r="C1" s="504"/>
      <c r="D1" s="504"/>
      <c r="E1" s="504"/>
      <c r="F1" s="504"/>
      <c r="G1" s="504"/>
      <c r="H1" s="504"/>
    </row>
    <row r="2" spans="1:8">
      <c r="A2" s="504" t="s">
        <v>540</v>
      </c>
      <c r="B2" s="504"/>
      <c r="C2" s="504"/>
      <c r="D2" s="504"/>
      <c r="E2" s="504"/>
      <c r="F2" s="504"/>
      <c r="G2" s="504"/>
      <c r="H2" s="504"/>
    </row>
    <row r="3" spans="1:8">
      <c r="A3" s="504" t="s">
        <v>328</v>
      </c>
      <c r="B3" s="504"/>
      <c r="C3" s="504"/>
      <c r="D3" s="504"/>
      <c r="E3" s="504"/>
      <c r="F3" s="504"/>
      <c r="G3" s="504"/>
      <c r="H3" s="504"/>
    </row>
    <row r="4" spans="1:8">
      <c r="A4" s="504" t="s">
        <v>490</v>
      </c>
      <c r="B4" s="504"/>
      <c r="C4" s="504"/>
      <c r="D4" s="504"/>
      <c r="E4" s="504"/>
      <c r="F4" s="504"/>
      <c r="G4" s="504"/>
      <c r="H4" s="504"/>
    </row>
    <row r="5" spans="1:8">
      <c r="A5" s="504"/>
      <c r="B5" s="504"/>
      <c r="C5" s="504"/>
      <c r="D5" s="504"/>
      <c r="E5" s="504"/>
      <c r="F5" s="504"/>
      <c r="G5" s="504"/>
      <c r="H5" s="504"/>
    </row>
    <row r="6" spans="1:8">
      <c r="A6" s="504" t="s">
        <v>36</v>
      </c>
      <c r="B6" s="504"/>
      <c r="C6" s="504"/>
      <c r="D6" s="504"/>
      <c r="E6" s="504"/>
      <c r="F6" s="504"/>
      <c r="G6" s="504"/>
      <c r="H6" s="504"/>
    </row>
    <row r="7" spans="1:8" ht="12.75" customHeight="1" thickBot="1">
      <c r="A7" s="505" t="s">
        <v>349</v>
      </c>
      <c r="B7" s="505"/>
      <c r="C7" s="505"/>
      <c r="D7" s="505"/>
      <c r="E7" s="505"/>
      <c r="F7" s="505"/>
      <c r="G7" s="505"/>
      <c r="H7" s="505"/>
    </row>
    <row r="8" spans="1:8">
      <c r="A8" s="337"/>
      <c r="B8" s="338"/>
      <c r="C8" s="339" t="s">
        <v>491</v>
      </c>
      <c r="D8" s="340" t="s">
        <v>492</v>
      </c>
      <c r="E8" s="340" t="s">
        <v>493</v>
      </c>
      <c r="F8" s="341" t="s">
        <v>494</v>
      </c>
      <c r="G8" s="341" t="s">
        <v>495</v>
      </c>
      <c r="H8" s="342" t="s">
        <v>496</v>
      </c>
    </row>
    <row r="9" spans="1:8">
      <c r="A9" s="343"/>
      <c r="B9" s="344"/>
      <c r="C9" s="506" t="s">
        <v>499</v>
      </c>
      <c r="D9" s="507"/>
      <c r="E9" s="508"/>
      <c r="F9" s="509" t="s">
        <v>541</v>
      </c>
      <c r="G9" s="509" t="s">
        <v>542</v>
      </c>
      <c r="H9" s="512" t="s">
        <v>543</v>
      </c>
    </row>
    <row r="10" spans="1:8">
      <c r="A10" s="343"/>
      <c r="B10" s="22" t="s">
        <v>544</v>
      </c>
      <c r="C10" s="515"/>
      <c r="D10" s="516"/>
      <c r="E10" s="517"/>
      <c r="F10" s="510"/>
      <c r="G10" s="510"/>
      <c r="H10" s="513"/>
    </row>
    <row r="11" spans="1:8">
      <c r="A11" s="343"/>
      <c r="C11" s="509" t="s">
        <v>545</v>
      </c>
      <c r="D11" s="509" t="s">
        <v>546</v>
      </c>
      <c r="E11" s="509" t="s">
        <v>547</v>
      </c>
      <c r="F11" s="510"/>
      <c r="G11" s="510"/>
      <c r="H11" s="513"/>
    </row>
    <row r="12" spans="1:8" ht="19.5" customHeight="1">
      <c r="A12" s="345"/>
      <c r="B12" s="346"/>
      <c r="C12" s="511"/>
      <c r="D12" s="511"/>
      <c r="E12" s="511"/>
      <c r="F12" s="511"/>
      <c r="G12" s="511"/>
      <c r="H12" s="514"/>
    </row>
    <row r="13" spans="1:8" hidden="1" outlineLevel="1">
      <c r="A13" s="345"/>
      <c r="B13" s="347" t="s">
        <v>203</v>
      </c>
      <c r="C13" s="348"/>
      <c r="D13" s="349"/>
      <c r="E13" s="350">
        <v>20366880</v>
      </c>
      <c r="F13" s="348"/>
      <c r="G13" s="350">
        <v>4333441</v>
      </c>
      <c r="H13" s="351">
        <v>24700321</v>
      </c>
    </row>
    <row r="14" spans="1:8" hidden="1" outlineLevel="1">
      <c r="A14" s="345"/>
      <c r="B14" s="347" t="s">
        <v>204</v>
      </c>
      <c r="C14" s="348"/>
      <c r="D14" s="349"/>
      <c r="E14" s="349"/>
      <c r="F14" s="348"/>
      <c r="G14" s="349"/>
      <c r="H14" s="351">
        <v>0</v>
      </c>
    </row>
    <row r="15" spans="1:8" hidden="1" outlineLevel="1">
      <c r="A15" s="345"/>
      <c r="B15" s="347" t="s">
        <v>205</v>
      </c>
      <c r="C15" s="348"/>
      <c r="D15" s="350">
        <v>15151850</v>
      </c>
      <c r="E15" s="350">
        <v>33822609</v>
      </c>
      <c r="F15" s="348"/>
      <c r="G15" s="350">
        <v>6806395</v>
      </c>
      <c r="H15" s="351">
        <v>55780854</v>
      </c>
    </row>
    <row r="16" spans="1:8" hidden="1" outlineLevel="1">
      <c r="A16" s="345"/>
      <c r="B16" s="347" t="s">
        <v>206</v>
      </c>
      <c r="C16" s="348"/>
      <c r="D16" s="349"/>
      <c r="E16" s="350">
        <v>5284937</v>
      </c>
      <c r="F16" s="348"/>
      <c r="G16" s="350">
        <v>318993</v>
      </c>
      <c r="H16" s="351">
        <v>5603930</v>
      </c>
    </row>
    <row r="17" spans="1:8" hidden="1" outlineLevel="1">
      <c r="A17" s="345"/>
      <c r="B17" s="347" t="s">
        <v>207</v>
      </c>
      <c r="C17" s="348"/>
      <c r="D17" s="349"/>
      <c r="E17" s="350">
        <v>38940909</v>
      </c>
      <c r="F17" s="348"/>
      <c r="G17" s="350">
        <v>4727245</v>
      </c>
      <c r="H17" s="351">
        <v>43668154</v>
      </c>
    </row>
    <row r="18" spans="1:8" hidden="1" outlineLevel="1">
      <c r="A18" s="345"/>
      <c r="B18" s="347" t="s">
        <v>208</v>
      </c>
      <c r="C18" s="348"/>
      <c r="D18" s="350">
        <v>0</v>
      </c>
      <c r="E18" s="350">
        <v>82844601</v>
      </c>
      <c r="F18" s="348"/>
      <c r="G18" s="350">
        <v>14577255</v>
      </c>
      <c r="H18" s="351">
        <v>97421856</v>
      </c>
    </row>
    <row r="19" spans="1:8" hidden="1" outlineLevel="1">
      <c r="A19" s="345"/>
      <c r="B19" s="347" t="s">
        <v>209</v>
      </c>
      <c r="C19" s="348"/>
      <c r="D19" s="349"/>
      <c r="E19" s="349"/>
      <c r="F19" s="348"/>
      <c r="G19" s="349"/>
      <c r="H19" s="351">
        <v>0</v>
      </c>
    </row>
    <row r="20" spans="1:8" hidden="1" outlineLevel="1">
      <c r="A20" s="345"/>
      <c r="B20" s="347" t="s">
        <v>210</v>
      </c>
      <c r="C20" s="348"/>
      <c r="D20" s="349"/>
      <c r="E20" s="349"/>
      <c r="F20" s="348"/>
      <c r="G20" s="349"/>
      <c r="H20" s="351">
        <v>0</v>
      </c>
    </row>
    <row r="21" spans="1:8" hidden="1" outlineLevel="1">
      <c r="A21" s="345"/>
      <c r="B21" s="347" t="s">
        <v>211</v>
      </c>
      <c r="C21" s="348"/>
      <c r="D21" s="349"/>
      <c r="E21" s="350">
        <v>4474929</v>
      </c>
      <c r="F21" s="348"/>
      <c r="G21" s="350">
        <v>2010475</v>
      </c>
      <c r="H21" s="351">
        <v>6485404</v>
      </c>
    </row>
    <row r="22" spans="1:8" hidden="1" outlineLevel="1">
      <c r="A22" s="345"/>
      <c r="B22" s="347" t="s">
        <v>212</v>
      </c>
      <c r="C22" s="348"/>
      <c r="D22" s="350">
        <v>0</v>
      </c>
      <c r="E22" s="350">
        <v>10257929</v>
      </c>
      <c r="F22" s="348"/>
      <c r="G22" s="350">
        <v>2736406</v>
      </c>
      <c r="H22" s="351">
        <v>12994335</v>
      </c>
    </row>
    <row r="23" spans="1:8" hidden="1" outlineLevel="1">
      <c r="A23" s="345"/>
      <c r="B23" s="347" t="s">
        <v>213</v>
      </c>
      <c r="C23" s="348"/>
      <c r="D23" s="350">
        <v>15587803</v>
      </c>
      <c r="E23" s="350">
        <v>1316212</v>
      </c>
      <c r="F23" s="348"/>
      <c r="G23" s="350">
        <v>2906120</v>
      </c>
      <c r="H23" s="351">
        <v>19810135</v>
      </c>
    </row>
    <row r="24" spans="1:8" hidden="1" outlineLevel="1">
      <c r="A24" s="345"/>
      <c r="B24" s="347" t="s">
        <v>214</v>
      </c>
      <c r="C24" s="348"/>
      <c r="D24" s="349"/>
      <c r="E24" s="350">
        <v>1261408</v>
      </c>
      <c r="F24" s="348"/>
      <c r="G24" s="350">
        <v>318769</v>
      </c>
      <c r="H24" s="351">
        <v>1580177</v>
      </c>
    </row>
    <row r="25" spans="1:8" hidden="1" outlineLevel="1">
      <c r="A25" s="345"/>
      <c r="B25" s="347" t="s">
        <v>215</v>
      </c>
      <c r="C25" s="348"/>
      <c r="D25" s="349"/>
      <c r="E25" s="349"/>
      <c r="F25" s="348"/>
      <c r="G25" s="349"/>
      <c r="H25" s="351">
        <v>0</v>
      </c>
    </row>
    <row r="26" spans="1:8" hidden="1" outlineLevel="1">
      <c r="A26" s="345"/>
      <c r="B26" s="347" t="s">
        <v>216</v>
      </c>
      <c r="C26" s="348"/>
      <c r="D26" s="349"/>
      <c r="E26" s="349"/>
      <c r="F26" s="348"/>
      <c r="G26" s="349"/>
      <c r="H26" s="351">
        <v>0</v>
      </c>
    </row>
    <row r="27" spans="1:8" hidden="1" outlineLevel="1">
      <c r="A27" s="345"/>
      <c r="B27" s="347" t="s">
        <v>217</v>
      </c>
      <c r="C27" s="348"/>
      <c r="D27" s="350">
        <v>110826</v>
      </c>
      <c r="E27" s="350">
        <v>57687328</v>
      </c>
      <c r="F27" s="348"/>
      <c r="G27" s="350">
        <v>14432456</v>
      </c>
      <c r="H27" s="351">
        <v>72230610</v>
      </c>
    </row>
    <row r="28" spans="1:8" hidden="1" outlineLevel="1">
      <c r="A28" s="345"/>
      <c r="B28" s="347" t="s">
        <v>218</v>
      </c>
      <c r="C28" s="348"/>
      <c r="D28" s="349"/>
      <c r="E28" s="349"/>
      <c r="F28" s="348"/>
      <c r="G28" s="349"/>
      <c r="H28" s="351">
        <v>0</v>
      </c>
    </row>
    <row r="29" spans="1:8" hidden="1" outlineLevel="1">
      <c r="A29" s="345"/>
      <c r="B29" s="347" t="s">
        <v>219</v>
      </c>
      <c r="C29" s="348"/>
      <c r="D29" s="350">
        <v>357060</v>
      </c>
      <c r="E29" s="350">
        <v>357037</v>
      </c>
      <c r="F29" s="348"/>
      <c r="G29" s="350">
        <v>228269</v>
      </c>
      <c r="H29" s="351">
        <v>942366</v>
      </c>
    </row>
    <row r="30" spans="1:8" hidden="1" outlineLevel="1">
      <c r="A30" s="345"/>
      <c r="B30" s="347" t="s">
        <v>220</v>
      </c>
      <c r="C30" s="348"/>
      <c r="D30" s="349"/>
      <c r="E30" s="350">
        <v>2156904</v>
      </c>
      <c r="F30" s="348"/>
      <c r="G30" s="349"/>
      <c r="H30" s="351">
        <v>2156904</v>
      </c>
    </row>
    <row r="31" spans="1:8" collapsed="1">
      <c r="A31" s="345" t="s">
        <v>548</v>
      </c>
      <c r="B31" s="352" t="s">
        <v>549</v>
      </c>
      <c r="C31" s="348"/>
      <c r="D31" s="350">
        <f>SUM($D$13:$D$30)</f>
        <v>31207539</v>
      </c>
      <c r="E31" s="350">
        <f>SUM($E$13:$E$30)</f>
        <v>258771683</v>
      </c>
      <c r="F31" s="348"/>
      <c r="G31" s="350">
        <f>SUM($G$13:$G$30)</f>
        <v>53395824</v>
      </c>
      <c r="H31" s="351">
        <f>SUM($H$13:$H$30)</f>
        <v>343375046</v>
      </c>
    </row>
    <row r="32" spans="1:8" hidden="1" outlineLevel="1">
      <c r="A32" s="353"/>
      <c r="B32" s="347" t="s">
        <v>203</v>
      </c>
      <c r="C32" s="354"/>
      <c r="D32" s="355"/>
      <c r="E32" s="356">
        <v>0</v>
      </c>
      <c r="F32" s="354"/>
      <c r="G32" s="355"/>
      <c r="H32" s="357">
        <v>0</v>
      </c>
    </row>
    <row r="33" spans="1:8" hidden="1" outlineLevel="1">
      <c r="A33" s="353"/>
      <c r="B33" s="347" t="s">
        <v>204</v>
      </c>
      <c r="C33" s="354"/>
      <c r="D33" s="355"/>
      <c r="E33" s="355"/>
      <c r="F33" s="354"/>
      <c r="G33" s="355"/>
      <c r="H33" s="357">
        <v>0</v>
      </c>
    </row>
    <row r="34" spans="1:8" hidden="1" outlineLevel="1">
      <c r="A34" s="353"/>
      <c r="B34" s="347" t="s">
        <v>205</v>
      </c>
      <c r="C34" s="354"/>
      <c r="D34" s="355"/>
      <c r="E34" s="355"/>
      <c r="F34" s="354"/>
      <c r="G34" s="355"/>
      <c r="H34" s="357">
        <v>0</v>
      </c>
    </row>
    <row r="35" spans="1:8" hidden="1" outlineLevel="1">
      <c r="A35" s="353"/>
      <c r="B35" s="347" t="s">
        <v>206</v>
      </c>
      <c r="C35" s="354"/>
      <c r="D35" s="355"/>
      <c r="E35" s="355"/>
      <c r="F35" s="354"/>
      <c r="G35" s="355"/>
      <c r="H35" s="357">
        <v>0</v>
      </c>
    </row>
    <row r="36" spans="1:8" hidden="1" outlineLevel="1">
      <c r="A36" s="353"/>
      <c r="B36" s="347" t="s">
        <v>207</v>
      </c>
      <c r="C36" s="354"/>
      <c r="D36" s="355"/>
      <c r="E36" s="355"/>
      <c r="F36" s="354"/>
      <c r="G36" s="355"/>
      <c r="H36" s="357">
        <v>0</v>
      </c>
    </row>
    <row r="37" spans="1:8" hidden="1" outlineLevel="1">
      <c r="A37" s="353"/>
      <c r="B37" s="347" t="s">
        <v>208</v>
      </c>
      <c r="C37" s="354"/>
      <c r="D37" s="356">
        <v>0</v>
      </c>
      <c r="E37" s="356">
        <v>0</v>
      </c>
      <c r="F37" s="354"/>
      <c r="G37" s="356">
        <v>0</v>
      </c>
      <c r="H37" s="357">
        <v>0</v>
      </c>
    </row>
    <row r="38" spans="1:8" hidden="1" outlineLevel="1">
      <c r="A38" s="353"/>
      <c r="B38" s="347" t="s">
        <v>209</v>
      </c>
      <c r="C38" s="354"/>
      <c r="D38" s="355"/>
      <c r="E38" s="355"/>
      <c r="F38" s="354"/>
      <c r="G38" s="355"/>
      <c r="H38" s="357">
        <v>0</v>
      </c>
    </row>
    <row r="39" spans="1:8" hidden="1" outlineLevel="1">
      <c r="A39" s="353"/>
      <c r="B39" s="347" t="s">
        <v>210</v>
      </c>
      <c r="C39" s="354"/>
      <c r="D39" s="355"/>
      <c r="E39" s="355"/>
      <c r="F39" s="354"/>
      <c r="G39" s="355"/>
      <c r="H39" s="357">
        <v>0</v>
      </c>
    </row>
    <row r="40" spans="1:8" hidden="1" outlineLevel="1">
      <c r="A40" s="353"/>
      <c r="B40" s="347" t="s">
        <v>211</v>
      </c>
      <c r="C40" s="354"/>
      <c r="D40" s="355"/>
      <c r="E40" s="355"/>
      <c r="F40" s="354"/>
      <c r="G40" s="355"/>
      <c r="H40" s="357">
        <v>0</v>
      </c>
    </row>
    <row r="41" spans="1:8" hidden="1" outlineLevel="1">
      <c r="A41" s="353"/>
      <c r="B41" s="347" t="s">
        <v>212</v>
      </c>
      <c r="C41" s="354"/>
      <c r="D41" s="356">
        <v>0</v>
      </c>
      <c r="E41" s="356">
        <v>0</v>
      </c>
      <c r="F41" s="354"/>
      <c r="G41" s="355"/>
      <c r="H41" s="357">
        <v>0</v>
      </c>
    </row>
    <row r="42" spans="1:8" hidden="1" outlineLevel="1">
      <c r="A42" s="353"/>
      <c r="B42" s="347" t="s">
        <v>213</v>
      </c>
      <c r="C42" s="354"/>
      <c r="D42" s="356">
        <v>0</v>
      </c>
      <c r="E42" s="356">
        <v>0</v>
      </c>
      <c r="F42" s="354"/>
      <c r="G42" s="356">
        <v>0</v>
      </c>
      <c r="H42" s="357">
        <v>0</v>
      </c>
    </row>
    <row r="43" spans="1:8" hidden="1" outlineLevel="1">
      <c r="A43" s="353"/>
      <c r="B43" s="347" t="s">
        <v>214</v>
      </c>
      <c r="C43" s="354"/>
      <c r="D43" s="355"/>
      <c r="E43" s="355"/>
      <c r="F43" s="354"/>
      <c r="G43" s="355"/>
      <c r="H43" s="357">
        <v>0</v>
      </c>
    </row>
    <row r="44" spans="1:8" hidden="1" outlineLevel="1">
      <c r="A44" s="353"/>
      <c r="B44" s="347" t="s">
        <v>215</v>
      </c>
      <c r="C44" s="354"/>
      <c r="D44" s="355"/>
      <c r="E44" s="355"/>
      <c r="F44" s="354"/>
      <c r="G44" s="355"/>
      <c r="H44" s="357">
        <v>0</v>
      </c>
    </row>
    <row r="45" spans="1:8" hidden="1" outlineLevel="1">
      <c r="A45" s="353"/>
      <c r="B45" s="347" t="s">
        <v>216</v>
      </c>
      <c r="C45" s="354"/>
      <c r="D45" s="355"/>
      <c r="E45" s="355"/>
      <c r="F45" s="354"/>
      <c r="G45" s="355"/>
      <c r="H45" s="357">
        <v>0</v>
      </c>
    </row>
    <row r="46" spans="1:8" hidden="1" outlineLevel="1">
      <c r="A46" s="353"/>
      <c r="B46" s="347" t="s">
        <v>217</v>
      </c>
      <c r="C46" s="354"/>
      <c r="D46" s="355"/>
      <c r="E46" s="356">
        <v>214601</v>
      </c>
      <c r="F46" s="354"/>
      <c r="G46" s="356">
        <v>91406</v>
      </c>
      <c r="H46" s="357">
        <v>306007</v>
      </c>
    </row>
    <row r="47" spans="1:8" hidden="1" outlineLevel="1">
      <c r="A47" s="353"/>
      <c r="B47" s="347" t="s">
        <v>218</v>
      </c>
      <c r="C47" s="354"/>
      <c r="D47" s="355"/>
      <c r="E47" s="355"/>
      <c r="F47" s="354"/>
      <c r="G47" s="355"/>
      <c r="H47" s="357">
        <v>0</v>
      </c>
    </row>
    <row r="48" spans="1:8" hidden="1" outlineLevel="1">
      <c r="A48" s="353"/>
      <c r="B48" s="347" t="s">
        <v>219</v>
      </c>
      <c r="C48" s="354"/>
      <c r="D48" s="355"/>
      <c r="E48" s="356">
        <v>0</v>
      </c>
      <c r="F48" s="354"/>
      <c r="G48" s="355"/>
      <c r="H48" s="357">
        <v>0</v>
      </c>
    </row>
    <row r="49" spans="1:8" hidden="1" outlineLevel="1">
      <c r="A49" s="353"/>
      <c r="B49" s="347" t="s">
        <v>220</v>
      </c>
      <c r="C49" s="354"/>
      <c r="D49" s="355"/>
      <c r="E49" s="355"/>
      <c r="F49" s="354"/>
      <c r="G49" s="355"/>
      <c r="H49" s="357">
        <v>0</v>
      </c>
    </row>
    <row r="50" spans="1:8" collapsed="1">
      <c r="A50" s="353" t="s">
        <v>550</v>
      </c>
      <c r="B50" s="352" t="s">
        <v>551</v>
      </c>
      <c r="C50" s="354"/>
      <c r="D50" s="356">
        <f>SUM($D$32:$D$49)</f>
        <v>0</v>
      </c>
      <c r="E50" s="356">
        <f>SUM($E$32:$E$49)</f>
        <v>214601</v>
      </c>
      <c r="F50" s="354"/>
      <c r="G50" s="356">
        <f>SUM($G$32:$G$49)</f>
        <v>91406</v>
      </c>
      <c r="H50" s="357">
        <f>SUM($H$32:$H$49)</f>
        <v>306007</v>
      </c>
    </row>
    <row r="51" spans="1:8" hidden="1" outlineLevel="1">
      <c r="A51" s="353"/>
      <c r="B51" s="347" t="s">
        <v>203</v>
      </c>
      <c r="C51" s="356">
        <v>1021999.4702191</v>
      </c>
      <c r="D51" s="358"/>
      <c r="E51" s="359"/>
      <c r="F51" s="355"/>
      <c r="G51" s="360"/>
      <c r="H51" s="357">
        <v>1021999.4702191</v>
      </c>
    </row>
    <row r="52" spans="1:8" hidden="1" outlineLevel="1">
      <c r="A52" s="353"/>
      <c r="B52" s="347" t="s">
        <v>204</v>
      </c>
      <c r="C52" s="356">
        <v>1643190</v>
      </c>
      <c r="D52" s="358"/>
      <c r="E52" s="359"/>
      <c r="F52" s="355"/>
      <c r="G52" s="360"/>
      <c r="H52" s="357">
        <v>1643190</v>
      </c>
    </row>
    <row r="53" spans="1:8" hidden="1" outlineLevel="1">
      <c r="A53" s="353"/>
      <c r="B53" s="347" t="s">
        <v>205</v>
      </c>
      <c r="C53" s="356">
        <v>7259255</v>
      </c>
      <c r="D53" s="358"/>
      <c r="E53" s="359"/>
      <c r="F53" s="355"/>
      <c r="G53" s="360"/>
      <c r="H53" s="357">
        <v>7259255</v>
      </c>
    </row>
    <row r="54" spans="1:8" hidden="1" outlineLevel="1">
      <c r="A54" s="353"/>
      <c r="B54" s="347" t="s">
        <v>206</v>
      </c>
      <c r="C54" s="356">
        <v>870511</v>
      </c>
      <c r="D54" s="358"/>
      <c r="E54" s="359"/>
      <c r="F54" s="355"/>
      <c r="G54" s="360"/>
      <c r="H54" s="357">
        <v>870511</v>
      </c>
    </row>
    <row r="55" spans="1:8" hidden="1" outlineLevel="1">
      <c r="A55" s="353"/>
      <c r="B55" s="347" t="s">
        <v>207</v>
      </c>
      <c r="C55" s="356">
        <v>5684477</v>
      </c>
      <c r="D55" s="358"/>
      <c r="E55" s="359"/>
      <c r="F55" s="355"/>
      <c r="G55" s="360"/>
      <c r="H55" s="357">
        <v>5684477</v>
      </c>
    </row>
    <row r="56" spans="1:8" hidden="1" outlineLevel="1">
      <c r="A56" s="353"/>
      <c r="B56" s="347" t="s">
        <v>208</v>
      </c>
      <c r="C56" s="356">
        <v>17194523</v>
      </c>
      <c r="D56" s="358"/>
      <c r="E56" s="359"/>
      <c r="F56" s="356">
        <v>0</v>
      </c>
      <c r="G56" s="360"/>
      <c r="H56" s="357">
        <v>17194523</v>
      </c>
    </row>
    <row r="57" spans="1:8" hidden="1" outlineLevel="1">
      <c r="A57" s="353"/>
      <c r="B57" s="347" t="s">
        <v>209</v>
      </c>
      <c r="C57" s="356">
        <v>913815</v>
      </c>
      <c r="D57" s="358"/>
      <c r="E57" s="359"/>
      <c r="F57" s="356">
        <v>1231</v>
      </c>
      <c r="G57" s="360"/>
      <c r="H57" s="357">
        <v>915046</v>
      </c>
    </row>
    <row r="58" spans="1:8" hidden="1" outlineLevel="1">
      <c r="A58" s="353"/>
      <c r="B58" s="347" t="s">
        <v>210</v>
      </c>
      <c r="C58" s="356">
        <v>1396078</v>
      </c>
      <c r="D58" s="358"/>
      <c r="E58" s="359"/>
      <c r="F58" s="355"/>
      <c r="G58" s="360"/>
      <c r="H58" s="357">
        <v>1396078</v>
      </c>
    </row>
    <row r="59" spans="1:8" hidden="1" outlineLevel="1">
      <c r="A59" s="353"/>
      <c r="B59" s="347" t="s">
        <v>211</v>
      </c>
      <c r="C59" s="356">
        <v>255046.083026434</v>
      </c>
      <c r="D59" s="358"/>
      <c r="E59" s="359"/>
      <c r="F59" s="355"/>
      <c r="G59" s="360"/>
      <c r="H59" s="357">
        <v>255046.083026434</v>
      </c>
    </row>
    <row r="60" spans="1:8" hidden="1" outlineLevel="1">
      <c r="A60" s="353"/>
      <c r="B60" s="347" t="s">
        <v>212</v>
      </c>
      <c r="C60" s="356">
        <v>565475.37681192695</v>
      </c>
      <c r="D60" s="358"/>
      <c r="E60" s="359"/>
      <c r="F60" s="355"/>
      <c r="G60" s="360"/>
      <c r="H60" s="357">
        <v>565475.37681192695</v>
      </c>
    </row>
    <row r="61" spans="1:8" hidden="1" outlineLevel="1">
      <c r="A61" s="353"/>
      <c r="B61" s="347" t="s">
        <v>213</v>
      </c>
      <c r="C61" s="356">
        <v>7008880</v>
      </c>
      <c r="D61" s="358"/>
      <c r="E61" s="359"/>
      <c r="F61" s="355"/>
      <c r="G61" s="360"/>
      <c r="H61" s="357">
        <v>7008880</v>
      </c>
    </row>
    <row r="62" spans="1:8" hidden="1" outlineLevel="1">
      <c r="A62" s="353"/>
      <c r="B62" s="347" t="s">
        <v>214</v>
      </c>
      <c r="C62" s="356">
        <v>59503</v>
      </c>
      <c r="D62" s="358"/>
      <c r="E62" s="359"/>
      <c r="F62" s="355"/>
      <c r="G62" s="360"/>
      <c r="H62" s="357">
        <v>59503</v>
      </c>
    </row>
    <row r="63" spans="1:8" hidden="1" outlineLevel="1">
      <c r="A63" s="353"/>
      <c r="B63" s="347" t="s">
        <v>215</v>
      </c>
      <c r="C63" s="355"/>
      <c r="D63" s="358"/>
      <c r="E63" s="359"/>
      <c r="F63" s="355"/>
      <c r="G63" s="360"/>
      <c r="H63" s="357">
        <v>0</v>
      </c>
    </row>
    <row r="64" spans="1:8" hidden="1" outlineLevel="1">
      <c r="A64" s="353"/>
      <c r="B64" s="347" t="s">
        <v>216</v>
      </c>
      <c r="C64" s="356">
        <v>12500</v>
      </c>
      <c r="D64" s="358"/>
      <c r="E64" s="359"/>
      <c r="F64" s="355"/>
      <c r="G64" s="360"/>
      <c r="H64" s="357">
        <v>12500</v>
      </c>
    </row>
    <row r="65" spans="1:8" hidden="1" outlineLevel="1">
      <c r="A65" s="353"/>
      <c r="B65" s="347" t="s">
        <v>217</v>
      </c>
      <c r="C65" s="356">
        <v>14163871</v>
      </c>
      <c r="D65" s="358"/>
      <c r="E65" s="359"/>
      <c r="F65" s="356">
        <v>5966</v>
      </c>
      <c r="G65" s="360"/>
      <c r="H65" s="357">
        <v>14169837</v>
      </c>
    </row>
    <row r="66" spans="1:8" hidden="1" outlineLevel="1">
      <c r="A66" s="353"/>
      <c r="B66" s="347" t="s">
        <v>218</v>
      </c>
      <c r="C66" s="356">
        <v>1849136.52</v>
      </c>
      <c r="D66" s="358"/>
      <c r="E66" s="359"/>
      <c r="F66" s="356">
        <v>37737.480000000003</v>
      </c>
      <c r="G66" s="360"/>
      <c r="H66" s="357">
        <v>1886874</v>
      </c>
    </row>
    <row r="67" spans="1:8" hidden="1" outlineLevel="1">
      <c r="A67" s="353"/>
      <c r="B67" s="347" t="s">
        <v>219</v>
      </c>
      <c r="C67" s="356">
        <v>1424717.5546574499</v>
      </c>
      <c r="D67" s="358"/>
      <c r="E67" s="359"/>
      <c r="F67" s="355"/>
      <c r="G67" s="360"/>
      <c r="H67" s="357">
        <v>1424717.5546574499</v>
      </c>
    </row>
    <row r="68" spans="1:8" hidden="1" outlineLevel="1">
      <c r="A68" s="353"/>
      <c r="B68" s="347" t="s">
        <v>220</v>
      </c>
      <c r="C68" s="356">
        <v>2954463</v>
      </c>
      <c r="D68" s="358"/>
      <c r="E68" s="359"/>
      <c r="F68" s="355"/>
      <c r="G68" s="360"/>
      <c r="H68" s="357">
        <v>2954463</v>
      </c>
    </row>
    <row r="69" spans="1:8" collapsed="1">
      <c r="A69" s="353" t="s">
        <v>552</v>
      </c>
      <c r="B69" s="352" t="s">
        <v>553</v>
      </c>
      <c r="C69" s="356">
        <f>SUM($C$51:$C$68)</f>
        <v>64277441.004714914</v>
      </c>
      <c r="D69" s="358"/>
      <c r="E69" s="359"/>
      <c r="F69" s="356">
        <f>SUM($F$51:$F$68)</f>
        <v>44934.48</v>
      </c>
      <c r="G69" s="360"/>
      <c r="H69" s="357">
        <f>SUM($H$51:$H$68)</f>
        <v>64322375.48471491</v>
      </c>
    </row>
    <row r="70" spans="1:8" hidden="1" outlineLevel="1">
      <c r="A70" s="353"/>
      <c r="B70" s="347" t="s">
        <v>203</v>
      </c>
      <c r="C70" s="356">
        <v>96139.460746946206</v>
      </c>
      <c r="D70" s="355"/>
      <c r="E70" s="356">
        <v>3093297</v>
      </c>
      <c r="F70" s="361"/>
      <c r="G70" s="362">
        <v>670087</v>
      </c>
      <c r="H70" s="357">
        <v>3859523.46074695</v>
      </c>
    </row>
    <row r="71" spans="1:8" hidden="1" outlineLevel="1">
      <c r="A71" s="353"/>
      <c r="B71" s="347" t="s">
        <v>204</v>
      </c>
      <c r="C71" s="356">
        <v>424814</v>
      </c>
      <c r="D71" s="355"/>
      <c r="E71" s="355"/>
      <c r="F71" s="361"/>
      <c r="G71" s="361"/>
      <c r="H71" s="357">
        <v>424814</v>
      </c>
    </row>
    <row r="72" spans="1:8" hidden="1" outlineLevel="1">
      <c r="A72" s="353"/>
      <c r="B72" s="347" t="s">
        <v>205</v>
      </c>
      <c r="C72" s="356">
        <v>1039246</v>
      </c>
      <c r="D72" s="356">
        <v>1240174</v>
      </c>
      <c r="E72" s="356">
        <v>4825522</v>
      </c>
      <c r="F72" s="361"/>
      <c r="G72" s="362">
        <v>883346</v>
      </c>
      <c r="H72" s="357">
        <v>7988288</v>
      </c>
    </row>
    <row r="73" spans="1:8" hidden="1" outlineLevel="1">
      <c r="A73" s="353"/>
      <c r="B73" s="347" t="s">
        <v>206</v>
      </c>
      <c r="C73" s="356">
        <v>97232</v>
      </c>
      <c r="D73" s="355"/>
      <c r="E73" s="356">
        <v>573628</v>
      </c>
      <c r="F73" s="361"/>
      <c r="G73" s="362">
        <v>48013</v>
      </c>
      <c r="H73" s="357">
        <v>718873</v>
      </c>
    </row>
    <row r="74" spans="1:8" hidden="1" outlineLevel="1">
      <c r="A74" s="353"/>
      <c r="B74" s="347" t="s">
        <v>207</v>
      </c>
      <c r="C74" s="356">
        <v>866112</v>
      </c>
      <c r="D74" s="355"/>
      <c r="E74" s="356">
        <v>6067325</v>
      </c>
      <c r="F74" s="361"/>
      <c r="G74" s="362">
        <v>763277</v>
      </c>
      <c r="H74" s="357">
        <v>7696714</v>
      </c>
    </row>
    <row r="75" spans="1:8" hidden="1" outlineLevel="1">
      <c r="A75" s="353"/>
      <c r="B75" s="347" t="s">
        <v>208</v>
      </c>
      <c r="C75" s="356">
        <v>2819359</v>
      </c>
      <c r="D75" s="356">
        <v>0</v>
      </c>
      <c r="E75" s="356">
        <v>14161066</v>
      </c>
      <c r="F75" s="362">
        <v>0</v>
      </c>
      <c r="G75" s="362">
        <v>2598751</v>
      </c>
      <c r="H75" s="357">
        <v>19579176</v>
      </c>
    </row>
    <row r="76" spans="1:8" hidden="1" outlineLevel="1">
      <c r="A76" s="353"/>
      <c r="B76" s="347" t="s">
        <v>209</v>
      </c>
      <c r="C76" s="356">
        <v>146667</v>
      </c>
      <c r="D76" s="355"/>
      <c r="E76" s="355"/>
      <c r="F76" s="362">
        <v>36</v>
      </c>
      <c r="G76" s="361"/>
      <c r="H76" s="357">
        <v>146703</v>
      </c>
    </row>
    <row r="77" spans="1:8" hidden="1" outlineLevel="1">
      <c r="A77" s="353"/>
      <c r="B77" s="347" t="s">
        <v>210</v>
      </c>
      <c r="C77" s="356">
        <v>348111</v>
      </c>
      <c r="D77" s="355"/>
      <c r="E77" s="355"/>
      <c r="F77" s="361"/>
      <c r="G77" s="361"/>
      <c r="H77" s="357">
        <v>348111</v>
      </c>
    </row>
    <row r="78" spans="1:8" hidden="1" outlineLevel="1">
      <c r="A78" s="353"/>
      <c r="B78" s="347" t="s">
        <v>211</v>
      </c>
      <c r="C78" s="356">
        <v>29150.186658807499</v>
      </c>
      <c r="D78" s="355"/>
      <c r="E78" s="356">
        <v>1327486</v>
      </c>
      <c r="F78" s="361"/>
      <c r="G78" s="362">
        <v>596407</v>
      </c>
      <c r="H78" s="357">
        <v>1953043.1866588099</v>
      </c>
    </row>
    <row r="79" spans="1:8" hidden="1" outlineLevel="1">
      <c r="A79" s="353"/>
      <c r="B79" s="347" t="s">
        <v>212</v>
      </c>
      <c r="C79" s="356">
        <v>74934.460661232893</v>
      </c>
      <c r="D79" s="356">
        <v>0</v>
      </c>
      <c r="E79" s="356">
        <v>2222970</v>
      </c>
      <c r="F79" s="361"/>
      <c r="G79" s="362">
        <v>593000</v>
      </c>
      <c r="H79" s="357">
        <v>2890904.4606612301</v>
      </c>
    </row>
    <row r="80" spans="1:8" hidden="1" outlineLevel="1">
      <c r="A80" s="353"/>
      <c r="B80" s="347" t="s">
        <v>213</v>
      </c>
      <c r="C80" s="356">
        <v>1155446</v>
      </c>
      <c r="D80" s="356">
        <v>2732977</v>
      </c>
      <c r="E80" s="356">
        <v>431161</v>
      </c>
      <c r="F80" s="361"/>
      <c r="G80" s="362">
        <v>560735</v>
      </c>
      <c r="H80" s="357">
        <v>4880319</v>
      </c>
    </row>
    <row r="81" spans="1:8" hidden="1" outlineLevel="1">
      <c r="A81" s="353"/>
      <c r="B81" s="347" t="s">
        <v>214</v>
      </c>
      <c r="C81" s="356">
        <v>10864</v>
      </c>
      <c r="D81" s="355"/>
      <c r="E81" s="356">
        <v>226726</v>
      </c>
      <c r="F81" s="361"/>
      <c r="G81" s="362">
        <v>57296</v>
      </c>
      <c r="H81" s="357">
        <v>294886</v>
      </c>
    </row>
    <row r="82" spans="1:8" hidden="1" outlineLevel="1">
      <c r="A82" s="353"/>
      <c r="B82" s="347" t="s">
        <v>215</v>
      </c>
      <c r="C82" s="355"/>
      <c r="D82" s="355"/>
      <c r="E82" s="355"/>
      <c r="F82" s="361"/>
      <c r="G82" s="361"/>
      <c r="H82" s="357">
        <v>0</v>
      </c>
    </row>
    <row r="83" spans="1:8" hidden="1" outlineLevel="1">
      <c r="A83" s="353"/>
      <c r="B83" s="347" t="s">
        <v>216</v>
      </c>
      <c r="C83" s="356">
        <v>1323.75</v>
      </c>
      <c r="D83" s="355"/>
      <c r="E83" s="355"/>
      <c r="F83" s="361"/>
      <c r="G83" s="361"/>
      <c r="H83" s="357">
        <v>1323.75</v>
      </c>
    </row>
    <row r="84" spans="1:8" hidden="1" outlineLevel="1">
      <c r="A84" s="353"/>
      <c r="B84" s="347" t="s">
        <v>217</v>
      </c>
      <c r="C84" s="356">
        <v>2468168</v>
      </c>
      <c r="D84" s="356">
        <v>10817</v>
      </c>
      <c r="E84" s="356">
        <v>11116517</v>
      </c>
      <c r="F84" s="362">
        <v>788</v>
      </c>
      <c r="G84" s="362">
        <v>2988155</v>
      </c>
      <c r="H84" s="357">
        <v>16584445</v>
      </c>
    </row>
    <row r="85" spans="1:8" hidden="1" outlineLevel="1">
      <c r="A85" s="353"/>
      <c r="B85" s="347" t="s">
        <v>218</v>
      </c>
      <c r="C85" s="356">
        <v>356018.32</v>
      </c>
      <c r="D85" s="355"/>
      <c r="E85" s="355"/>
      <c r="F85" s="362">
        <v>7265.68</v>
      </c>
      <c r="G85" s="361"/>
      <c r="H85" s="357">
        <v>363284</v>
      </c>
    </row>
    <row r="86" spans="1:8" hidden="1" outlineLevel="1">
      <c r="A86" s="353"/>
      <c r="B86" s="347" t="s">
        <v>219</v>
      </c>
      <c r="C86" s="356">
        <v>172373.98643843899</v>
      </c>
      <c r="D86" s="356">
        <v>46303</v>
      </c>
      <c r="E86" s="356">
        <v>55526</v>
      </c>
      <c r="F86" s="361"/>
      <c r="G86" s="362">
        <v>35501</v>
      </c>
      <c r="H86" s="357">
        <v>309703.98643843899</v>
      </c>
    </row>
    <row r="87" spans="1:8" hidden="1" outlineLevel="1">
      <c r="A87" s="353"/>
      <c r="B87" s="347" t="s">
        <v>220</v>
      </c>
      <c r="C87" s="356">
        <v>421142</v>
      </c>
      <c r="D87" s="355"/>
      <c r="E87" s="356">
        <v>347869</v>
      </c>
      <c r="F87" s="361"/>
      <c r="G87" s="361"/>
      <c r="H87" s="357">
        <v>769011</v>
      </c>
    </row>
    <row r="88" spans="1:8" collapsed="1">
      <c r="A88" s="353">
        <v>2</v>
      </c>
      <c r="B88" s="352" t="s">
        <v>554</v>
      </c>
      <c r="C88" s="356">
        <f>SUM($C$70:$C$87)</f>
        <v>10527101.164505424</v>
      </c>
      <c r="D88" s="356">
        <f>SUM($D$70:$D$87)</f>
        <v>4030271</v>
      </c>
      <c r="E88" s="356">
        <f>SUM($E$70:$E$87)</f>
        <v>44449093</v>
      </c>
      <c r="F88" s="362">
        <f>SUM($F$70:$F$87)</f>
        <v>8089.68</v>
      </c>
      <c r="G88" s="362">
        <f>SUM($G$70:$G$87)</f>
        <v>9794568</v>
      </c>
      <c r="H88" s="357">
        <f>SUM($H$70:$H$87)</f>
        <v>68809122.844505429</v>
      </c>
    </row>
    <row r="89" spans="1:8" ht="27.15" hidden="1" customHeight="1" outlineLevel="1">
      <c r="A89" s="363"/>
      <c r="B89" s="364" t="s">
        <v>203</v>
      </c>
      <c r="C89" s="356">
        <v>0</v>
      </c>
      <c r="D89" s="355"/>
      <c r="E89" s="356">
        <v>44570</v>
      </c>
      <c r="F89" s="360"/>
      <c r="G89" s="365"/>
      <c r="H89" s="366">
        <v>44570</v>
      </c>
    </row>
    <row r="90" spans="1:8" ht="27.15" hidden="1" customHeight="1" outlineLevel="1">
      <c r="A90" s="363"/>
      <c r="B90" s="364" t="s">
        <v>204</v>
      </c>
      <c r="C90" s="356">
        <v>0</v>
      </c>
      <c r="D90" s="355"/>
      <c r="E90" s="355"/>
      <c r="F90" s="360"/>
      <c r="G90" s="365"/>
      <c r="H90" s="366">
        <v>0</v>
      </c>
    </row>
    <row r="91" spans="1:8" ht="27.15" hidden="1" customHeight="1" outlineLevel="1">
      <c r="A91" s="363"/>
      <c r="B91" s="364" t="s">
        <v>205</v>
      </c>
      <c r="C91" s="356">
        <v>-8103</v>
      </c>
      <c r="D91" s="355"/>
      <c r="E91" s="356">
        <v>851566</v>
      </c>
      <c r="F91" s="360"/>
      <c r="G91" s="365"/>
      <c r="H91" s="366">
        <v>843463</v>
      </c>
    </row>
    <row r="92" spans="1:8" ht="27.15" hidden="1" customHeight="1" outlineLevel="1">
      <c r="A92" s="363"/>
      <c r="B92" s="364" t="s">
        <v>206</v>
      </c>
      <c r="C92" s="356">
        <v>-2070</v>
      </c>
      <c r="D92" s="355"/>
      <c r="E92" s="356">
        <v>19773</v>
      </c>
      <c r="F92" s="360"/>
      <c r="G92" s="365"/>
      <c r="H92" s="366">
        <v>17703</v>
      </c>
    </row>
    <row r="93" spans="1:8" ht="27.15" hidden="1" customHeight="1" outlineLevel="1">
      <c r="A93" s="363"/>
      <c r="B93" s="364" t="s">
        <v>207</v>
      </c>
      <c r="C93" s="356">
        <v>17184</v>
      </c>
      <c r="D93" s="355"/>
      <c r="E93" s="356">
        <v>205317</v>
      </c>
      <c r="F93" s="360"/>
      <c r="G93" s="365"/>
      <c r="H93" s="366">
        <v>222501</v>
      </c>
    </row>
    <row r="94" spans="1:8" ht="27.15" hidden="1" customHeight="1" outlineLevel="1">
      <c r="A94" s="363"/>
      <c r="B94" s="364" t="s">
        <v>208</v>
      </c>
      <c r="C94" s="356">
        <v>0</v>
      </c>
      <c r="D94" s="356">
        <v>0</v>
      </c>
      <c r="E94" s="356">
        <v>1630630</v>
      </c>
      <c r="F94" s="360"/>
      <c r="G94" s="365"/>
      <c r="H94" s="366">
        <v>1630630</v>
      </c>
    </row>
    <row r="95" spans="1:8" ht="27.15" hidden="1" customHeight="1" outlineLevel="1">
      <c r="A95" s="363"/>
      <c r="B95" s="364" t="s">
        <v>209</v>
      </c>
      <c r="C95" s="355"/>
      <c r="D95" s="355"/>
      <c r="E95" s="355"/>
      <c r="F95" s="360"/>
      <c r="G95" s="365"/>
      <c r="H95" s="366">
        <v>0</v>
      </c>
    </row>
    <row r="96" spans="1:8" ht="27.15" hidden="1" customHeight="1" outlineLevel="1">
      <c r="A96" s="363"/>
      <c r="B96" s="364" t="s">
        <v>210</v>
      </c>
      <c r="C96" s="355"/>
      <c r="D96" s="355"/>
      <c r="E96" s="355"/>
      <c r="F96" s="360"/>
      <c r="G96" s="365"/>
      <c r="H96" s="366">
        <v>0</v>
      </c>
    </row>
    <row r="97" spans="1:8" ht="27.15" hidden="1" customHeight="1" outlineLevel="1">
      <c r="A97" s="363"/>
      <c r="B97" s="364" t="s">
        <v>211</v>
      </c>
      <c r="C97" s="356">
        <v>0</v>
      </c>
      <c r="D97" s="355"/>
      <c r="E97" s="356">
        <v>0</v>
      </c>
      <c r="F97" s="360"/>
      <c r="G97" s="365"/>
      <c r="H97" s="366">
        <v>0</v>
      </c>
    </row>
    <row r="98" spans="1:8" ht="27.15" hidden="1" customHeight="1" outlineLevel="1">
      <c r="A98" s="363"/>
      <c r="B98" s="364" t="s">
        <v>212</v>
      </c>
      <c r="C98" s="355"/>
      <c r="D98" s="356">
        <v>0</v>
      </c>
      <c r="E98" s="356">
        <v>253092</v>
      </c>
      <c r="F98" s="360"/>
      <c r="G98" s="365"/>
      <c r="H98" s="366">
        <v>253092</v>
      </c>
    </row>
    <row r="99" spans="1:8" ht="27.15" hidden="1" customHeight="1" outlineLevel="1">
      <c r="A99" s="363"/>
      <c r="B99" s="364" t="s">
        <v>213</v>
      </c>
      <c r="C99" s="356">
        <v>847206</v>
      </c>
      <c r="D99" s="356">
        <v>272749</v>
      </c>
      <c r="E99" s="356">
        <v>0</v>
      </c>
      <c r="F99" s="360"/>
      <c r="G99" s="365"/>
      <c r="H99" s="366">
        <v>1119955</v>
      </c>
    </row>
    <row r="100" spans="1:8" ht="27.15" hidden="1" customHeight="1" outlineLevel="1">
      <c r="A100" s="363"/>
      <c r="B100" s="364" t="s">
        <v>214</v>
      </c>
      <c r="C100" s="355"/>
      <c r="D100" s="355"/>
      <c r="E100" s="355"/>
      <c r="F100" s="360"/>
      <c r="G100" s="365"/>
      <c r="H100" s="366">
        <v>0</v>
      </c>
    </row>
    <row r="101" spans="1:8" ht="27.15" hidden="1" customHeight="1" outlineLevel="1">
      <c r="A101" s="363"/>
      <c r="B101" s="364" t="s">
        <v>215</v>
      </c>
      <c r="C101" s="355"/>
      <c r="D101" s="355"/>
      <c r="E101" s="355"/>
      <c r="F101" s="360"/>
      <c r="G101" s="365"/>
      <c r="H101" s="366">
        <v>0</v>
      </c>
    </row>
    <row r="102" spans="1:8" ht="27.15" hidden="1" customHeight="1" outlineLevel="1">
      <c r="A102" s="363"/>
      <c r="B102" s="364" t="s">
        <v>216</v>
      </c>
      <c r="C102" s="355"/>
      <c r="D102" s="355"/>
      <c r="E102" s="355"/>
      <c r="F102" s="360"/>
      <c r="G102" s="365"/>
      <c r="H102" s="366">
        <v>0</v>
      </c>
    </row>
    <row r="103" spans="1:8" ht="27.15" hidden="1" customHeight="1" outlineLevel="1">
      <c r="A103" s="363"/>
      <c r="B103" s="364" t="s">
        <v>217</v>
      </c>
      <c r="C103" s="355"/>
      <c r="D103" s="355"/>
      <c r="E103" s="356">
        <v>2340950</v>
      </c>
      <c r="F103" s="360"/>
      <c r="G103" s="365"/>
      <c r="H103" s="366">
        <v>2340950</v>
      </c>
    </row>
    <row r="104" spans="1:8" ht="27.15" hidden="1" customHeight="1" outlineLevel="1">
      <c r="A104" s="363"/>
      <c r="B104" s="364" t="s">
        <v>218</v>
      </c>
      <c r="C104" s="356">
        <v>532034</v>
      </c>
      <c r="D104" s="355"/>
      <c r="E104" s="355"/>
      <c r="F104" s="360"/>
      <c r="G104" s="365"/>
      <c r="H104" s="366">
        <v>532034</v>
      </c>
    </row>
    <row r="105" spans="1:8" ht="27.15" hidden="1" customHeight="1" outlineLevel="1">
      <c r="A105" s="363"/>
      <c r="B105" s="364" t="s">
        <v>219</v>
      </c>
      <c r="C105" s="356">
        <v>0</v>
      </c>
      <c r="D105" s="356">
        <v>79525</v>
      </c>
      <c r="E105" s="356">
        <v>0</v>
      </c>
      <c r="F105" s="360"/>
      <c r="G105" s="365"/>
      <c r="H105" s="366">
        <v>79525</v>
      </c>
    </row>
    <row r="106" spans="1:8" ht="27.15" hidden="1" customHeight="1" outlineLevel="1">
      <c r="A106" s="363"/>
      <c r="B106" s="364" t="s">
        <v>220</v>
      </c>
      <c r="C106" s="356">
        <v>116266</v>
      </c>
      <c r="D106" s="355"/>
      <c r="E106" s="355"/>
      <c r="F106" s="360"/>
      <c r="G106" s="365"/>
      <c r="H106" s="366">
        <v>116266</v>
      </c>
    </row>
    <row r="107" spans="1:8" ht="30" customHeight="1" collapsed="1">
      <c r="A107" s="363" t="s">
        <v>555</v>
      </c>
      <c r="B107" s="364" t="s">
        <v>556</v>
      </c>
      <c r="C107" s="356">
        <f>SUM($C$89:$C$106)</f>
        <v>1502517</v>
      </c>
      <c r="D107" s="356">
        <f>SUM($D$89:$D$106)</f>
        <v>352274</v>
      </c>
      <c r="E107" s="356">
        <f>SUM($E$89:$E$106)</f>
        <v>5345898</v>
      </c>
      <c r="F107" s="360"/>
      <c r="G107" s="365"/>
      <c r="H107" s="366">
        <f>SUM($H$89:$H$106)</f>
        <v>7200689</v>
      </c>
    </row>
    <row r="108" spans="1:8" ht="27.15" hidden="1" customHeight="1" outlineLevel="1">
      <c r="A108" s="367"/>
      <c r="B108" s="364" t="s">
        <v>203</v>
      </c>
      <c r="C108" s="356">
        <v>12058.792119882301</v>
      </c>
      <c r="D108" s="355"/>
      <c r="E108" s="356">
        <v>0</v>
      </c>
      <c r="F108" s="354"/>
      <c r="G108" s="368"/>
      <c r="H108" s="366">
        <v>12058.792119882301</v>
      </c>
    </row>
    <row r="109" spans="1:8" ht="27.15" hidden="1" customHeight="1" outlineLevel="1">
      <c r="A109" s="367"/>
      <c r="B109" s="364" t="s">
        <v>204</v>
      </c>
      <c r="C109" s="356">
        <v>0</v>
      </c>
      <c r="D109" s="355"/>
      <c r="E109" s="355"/>
      <c r="F109" s="354"/>
      <c r="G109" s="368"/>
      <c r="H109" s="366">
        <v>0</v>
      </c>
    </row>
    <row r="110" spans="1:8" ht="27.15" hidden="1" customHeight="1" outlineLevel="1">
      <c r="A110" s="367"/>
      <c r="B110" s="364" t="s">
        <v>205</v>
      </c>
      <c r="C110" s="356">
        <v>52524</v>
      </c>
      <c r="D110" s="355"/>
      <c r="E110" s="356">
        <v>17547</v>
      </c>
      <c r="F110" s="354"/>
      <c r="G110" s="368"/>
      <c r="H110" s="366">
        <v>70071</v>
      </c>
    </row>
    <row r="111" spans="1:8" ht="27.15" hidden="1" customHeight="1" outlineLevel="1">
      <c r="A111" s="367"/>
      <c r="B111" s="364" t="s">
        <v>206</v>
      </c>
      <c r="C111" s="356">
        <v>20700</v>
      </c>
      <c r="D111" s="355"/>
      <c r="E111" s="355"/>
      <c r="F111" s="354"/>
      <c r="G111" s="368"/>
      <c r="H111" s="366">
        <v>20700</v>
      </c>
    </row>
    <row r="112" spans="1:8" ht="27.15" hidden="1" customHeight="1" outlineLevel="1">
      <c r="A112" s="367"/>
      <c r="B112" s="364" t="s">
        <v>207</v>
      </c>
      <c r="C112" s="356">
        <v>178590</v>
      </c>
      <c r="D112" s="355"/>
      <c r="E112" s="356">
        <v>164597</v>
      </c>
      <c r="F112" s="354"/>
      <c r="G112" s="368"/>
      <c r="H112" s="366">
        <v>343187</v>
      </c>
    </row>
    <row r="113" spans="1:8" ht="27.15" hidden="1" customHeight="1" outlineLevel="1">
      <c r="A113" s="367"/>
      <c r="B113" s="364" t="s">
        <v>208</v>
      </c>
      <c r="C113" s="356">
        <v>246674.0716</v>
      </c>
      <c r="D113" s="356">
        <v>0</v>
      </c>
      <c r="E113" s="356">
        <v>0</v>
      </c>
      <c r="F113" s="354"/>
      <c r="G113" s="368"/>
      <c r="H113" s="366">
        <v>246674.0716</v>
      </c>
    </row>
    <row r="114" spans="1:8" ht="27.15" hidden="1" customHeight="1" outlineLevel="1">
      <c r="A114" s="367"/>
      <c r="B114" s="364" t="s">
        <v>209</v>
      </c>
      <c r="C114" s="355"/>
      <c r="D114" s="355"/>
      <c r="E114" s="355"/>
      <c r="F114" s="354"/>
      <c r="G114" s="368"/>
      <c r="H114" s="366">
        <v>0</v>
      </c>
    </row>
    <row r="115" spans="1:8" ht="27.15" hidden="1" customHeight="1" outlineLevel="1">
      <c r="A115" s="367"/>
      <c r="B115" s="364" t="s">
        <v>210</v>
      </c>
      <c r="C115" s="355"/>
      <c r="D115" s="355"/>
      <c r="E115" s="355"/>
      <c r="F115" s="354"/>
      <c r="G115" s="368"/>
      <c r="H115" s="366">
        <v>0</v>
      </c>
    </row>
    <row r="116" spans="1:8" ht="27.15" hidden="1" customHeight="1" outlineLevel="1">
      <c r="A116" s="367"/>
      <c r="B116" s="364" t="s">
        <v>211</v>
      </c>
      <c r="C116" s="356">
        <v>0</v>
      </c>
      <c r="D116" s="355"/>
      <c r="E116" s="356">
        <v>0</v>
      </c>
      <c r="F116" s="354"/>
      <c r="G116" s="368"/>
      <c r="H116" s="366">
        <v>0</v>
      </c>
    </row>
    <row r="117" spans="1:8" ht="27.15" hidden="1" customHeight="1" outlineLevel="1">
      <c r="A117" s="367"/>
      <c r="B117" s="364" t="s">
        <v>212</v>
      </c>
      <c r="C117" s="355"/>
      <c r="D117" s="356">
        <v>0</v>
      </c>
      <c r="E117" s="356">
        <v>528</v>
      </c>
      <c r="F117" s="354"/>
      <c r="G117" s="368"/>
      <c r="H117" s="366">
        <v>528</v>
      </c>
    </row>
    <row r="118" spans="1:8" ht="27.15" hidden="1" customHeight="1" outlineLevel="1">
      <c r="A118" s="367"/>
      <c r="B118" s="364" t="s">
        <v>213</v>
      </c>
      <c r="C118" s="356">
        <v>0</v>
      </c>
      <c r="D118" s="356">
        <v>0</v>
      </c>
      <c r="E118" s="356">
        <v>139587</v>
      </c>
      <c r="F118" s="354"/>
      <c r="G118" s="368"/>
      <c r="H118" s="366">
        <v>139587</v>
      </c>
    </row>
    <row r="119" spans="1:8" ht="27.15" hidden="1" customHeight="1" outlineLevel="1">
      <c r="A119" s="367"/>
      <c r="B119" s="364" t="s">
        <v>214</v>
      </c>
      <c r="C119" s="355"/>
      <c r="D119" s="355"/>
      <c r="E119" s="355"/>
      <c r="F119" s="354"/>
      <c r="G119" s="368"/>
      <c r="H119" s="366">
        <v>0</v>
      </c>
    </row>
    <row r="120" spans="1:8" ht="27.15" hidden="1" customHeight="1" outlineLevel="1">
      <c r="A120" s="367"/>
      <c r="B120" s="364" t="s">
        <v>215</v>
      </c>
      <c r="C120" s="355"/>
      <c r="D120" s="355"/>
      <c r="E120" s="355"/>
      <c r="F120" s="354"/>
      <c r="G120" s="368"/>
      <c r="H120" s="366">
        <v>0</v>
      </c>
    </row>
    <row r="121" spans="1:8" ht="27.15" hidden="1" customHeight="1" outlineLevel="1">
      <c r="A121" s="367"/>
      <c r="B121" s="364" t="s">
        <v>216</v>
      </c>
      <c r="C121" s="355"/>
      <c r="D121" s="355"/>
      <c r="E121" s="355"/>
      <c r="F121" s="354"/>
      <c r="G121" s="368"/>
      <c r="H121" s="366">
        <v>0</v>
      </c>
    </row>
    <row r="122" spans="1:8" ht="27.15" hidden="1" customHeight="1" outlineLevel="1">
      <c r="A122" s="367"/>
      <c r="B122" s="364" t="s">
        <v>217</v>
      </c>
      <c r="C122" s="355"/>
      <c r="D122" s="355"/>
      <c r="E122" s="356">
        <v>4788</v>
      </c>
      <c r="F122" s="354"/>
      <c r="G122" s="368"/>
      <c r="H122" s="366">
        <v>4788</v>
      </c>
    </row>
    <row r="123" spans="1:8" ht="27.15" hidden="1" customHeight="1" outlineLevel="1">
      <c r="A123" s="367"/>
      <c r="B123" s="364" t="s">
        <v>218</v>
      </c>
      <c r="C123" s="355"/>
      <c r="D123" s="355"/>
      <c r="E123" s="355"/>
      <c r="F123" s="354"/>
      <c r="G123" s="368"/>
      <c r="H123" s="366">
        <v>0</v>
      </c>
    </row>
    <row r="124" spans="1:8" ht="27.15" hidden="1" customHeight="1" outlineLevel="1">
      <c r="A124" s="367"/>
      <c r="B124" s="364" t="s">
        <v>219</v>
      </c>
      <c r="C124" s="356">
        <v>96866.623631590002</v>
      </c>
      <c r="D124" s="355"/>
      <c r="E124" s="356">
        <v>52333</v>
      </c>
      <c r="F124" s="354"/>
      <c r="G124" s="368"/>
      <c r="H124" s="366">
        <v>149199.62363158999</v>
      </c>
    </row>
    <row r="125" spans="1:8" ht="27.15" hidden="1" customHeight="1" outlineLevel="1">
      <c r="A125" s="367"/>
      <c r="B125" s="364" t="s">
        <v>220</v>
      </c>
      <c r="C125" s="355"/>
      <c r="D125" s="355"/>
      <c r="E125" s="355"/>
      <c r="F125" s="354"/>
      <c r="G125" s="368"/>
      <c r="H125" s="366">
        <v>0</v>
      </c>
    </row>
    <row r="126" spans="1:8" ht="29.4" customHeight="1" collapsed="1">
      <c r="A126" s="367" t="s">
        <v>557</v>
      </c>
      <c r="B126" s="369" t="s">
        <v>558</v>
      </c>
      <c r="C126" s="356">
        <f>SUM($C$108:$C$125)</f>
        <v>607413.48735147237</v>
      </c>
      <c r="D126" s="356">
        <f>SUM($D$108:$D$125)</f>
        <v>0</v>
      </c>
      <c r="E126" s="356">
        <f>SUM($E$108:$E$125)</f>
        <v>379380</v>
      </c>
      <c r="F126" s="354"/>
      <c r="G126" s="368"/>
      <c r="H126" s="366">
        <f>SUM($H$108:$H$125)</f>
        <v>986793.48735147226</v>
      </c>
    </row>
    <row r="127" spans="1:8" hidden="1" outlineLevel="1">
      <c r="A127" s="353"/>
      <c r="B127" s="347" t="s">
        <v>203</v>
      </c>
      <c r="C127" s="356">
        <v>0</v>
      </c>
      <c r="D127" s="355"/>
      <c r="E127" s="356">
        <v>16350</v>
      </c>
      <c r="F127" s="354"/>
      <c r="G127" s="368"/>
      <c r="H127" s="366">
        <v>16350</v>
      </c>
    </row>
    <row r="128" spans="1:8" hidden="1" outlineLevel="1">
      <c r="A128" s="353"/>
      <c r="B128" s="347" t="s">
        <v>204</v>
      </c>
      <c r="C128" s="356">
        <v>0</v>
      </c>
      <c r="D128" s="355"/>
      <c r="E128" s="355"/>
      <c r="F128" s="354"/>
      <c r="G128" s="368"/>
      <c r="H128" s="366">
        <v>0</v>
      </c>
    </row>
    <row r="129" spans="1:8" hidden="1" outlineLevel="1">
      <c r="A129" s="353"/>
      <c r="B129" s="347" t="s">
        <v>205</v>
      </c>
      <c r="C129" s="355"/>
      <c r="D129" s="356">
        <v>173465</v>
      </c>
      <c r="E129" s="356">
        <v>2597</v>
      </c>
      <c r="F129" s="354"/>
      <c r="G129" s="368"/>
      <c r="H129" s="366">
        <v>176062</v>
      </c>
    </row>
    <row r="130" spans="1:8" hidden="1" outlineLevel="1">
      <c r="A130" s="353"/>
      <c r="B130" s="347" t="s">
        <v>206</v>
      </c>
      <c r="C130" s="356">
        <v>0</v>
      </c>
      <c r="D130" s="355"/>
      <c r="E130" s="356">
        <v>0</v>
      </c>
      <c r="F130" s="354"/>
      <c r="G130" s="368"/>
      <c r="H130" s="366">
        <v>0</v>
      </c>
    </row>
    <row r="131" spans="1:8" hidden="1" outlineLevel="1">
      <c r="A131" s="353"/>
      <c r="B131" s="347" t="s">
        <v>207</v>
      </c>
      <c r="C131" s="356">
        <v>0</v>
      </c>
      <c r="D131" s="355"/>
      <c r="E131" s="356">
        <v>46148</v>
      </c>
      <c r="F131" s="354"/>
      <c r="G131" s="368"/>
      <c r="H131" s="366">
        <v>46148</v>
      </c>
    </row>
    <row r="132" spans="1:8" hidden="1" outlineLevel="1">
      <c r="A132" s="353"/>
      <c r="B132" s="347" t="s">
        <v>208</v>
      </c>
      <c r="C132" s="356">
        <v>0</v>
      </c>
      <c r="D132" s="356">
        <v>0</v>
      </c>
      <c r="E132" s="356">
        <v>9240053</v>
      </c>
      <c r="F132" s="354"/>
      <c r="G132" s="368"/>
      <c r="H132" s="366">
        <v>9240053</v>
      </c>
    </row>
    <row r="133" spans="1:8" hidden="1" outlineLevel="1">
      <c r="A133" s="353"/>
      <c r="B133" s="347" t="s">
        <v>209</v>
      </c>
      <c r="C133" s="355"/>
      <c r="D133" s="355"/>
      <c r="E133" s="355"/>
      <c r="F133" s="354"/>
      <c r="G133" s="368"/>
      <c r="H133" s="366">
        <v>0</v>
      </c>
    </row>
    <row r="134" spans="1:8" hidden="1" outlineLevel="1">
      <c r="A134" s="353"/>
      <c r="B134" s="347" t="s">
        <v>210</v>
      </c>
      <c r="C134" s="355"/>
      <c r="D134" s="355"/>
      <c r="E134" s="355"/>
      <c r="F134" s="354"/>
      <c r="G134" s="368"/>
      <c r="H134" s="366">
        <v>0</v>
      </c>
    </row>
    <row r="135" spans="1:8" hidden="1" outlineLevel="1">
      <c r="A135" s="353"/>
      <c r="B135" s="347" t="s">
        <v>211</v>
      </c>
      <c r="C135" s="356">
        <v>0</v>
      </c>
      <c r="D135" s="355"/>
      <c r="E135" s="356">
        <v>0</v>
      </c>
      <c r="F135" s="354"/>
      <c r="G135" s="368"/>
      <c r="H135" s="366">
        <v>0</v>
      </c>
    </row>
    <row r="136" spans="1:8" hidden="1" outlineLevel="1">
      <c r="A136" s="353"/>
      <c r="B136" s="347" t="s">
        <v>212</v>
      </c>
      <c r="C136" s="355"/>
      <c r="D136" s="356">
        <v>0</v>
      </c>
      <c r="E136" s="356">
        <v>3260</v>
      </c>
      <c r="F136" s="354"/>
      <c r="G136" s="368"/>
      <c r="H136" s="366">
        <v>3260</v>
      </c>
    </row>
    <row r="137" spans="1:8" hidden="1" outlineLevel="1">
      <c r="A137" s="353"/>
      <c r="B137" s="347" t="s">
        <v>213</v>
      </c>
      <c r="C137" s="356">
        <v>0</v>
      </c>
      <c r="D137" s="356">
        <v>243341</v>
      </c>
      <c r="E137" s="356">
        <v>0</v>
      </c>
      <c r="F137" s="354"/>
      <c r="G137" s="368"/>
      <c r="H137" s="366">
        <v>243341</v>
      </c>
    </row>
    <row r="138" spans="1:8" hidden="1" outlineLevel="1">
      <c r="A138" s="353"/>
      <c r="B138" s="347" t="s">
        <v>214</v>
      </c>
      <c r="C138" s="355"/>
      <c r="D138" s="355"/>
      <c r="E138" s="355"/>
      <c r="F138" s="354"/>
      <c r="G138" s="368"/>
      <c r="H138" s="366">
        <v>0</v>
      </c>
    </row>
    <row r="139" spans="1:8" hidden="1" outlineLevel="1">
      <c r="A139" s="353"/>
      <c r="B139" s="347" t="s">
        <v>215</v>
      </c>
      <c r="C139" s="355"/>
      <c r="D139" s="355"/>
      <c r="E139" s="355"/>
      <c r="F139" s="354"/>
      <c r="G139" s="368"/>
      <c r="H139" s="366">
        <v>0</v>
      </c>
    </row>
    <row r="140" spans="1:8" hidden="1" outlineLevel="1">
      <c r="A140" s="353"/>
      <c r="B140" s="347" t="s">
        <v>216</v>
      </c>
      <c r="C140" s="355"/>
      <c r="D140" s="355"/>
      <c r="E140" s="355"/>
      <c r="F140" s="354"/>
      <c r="G140" s="368"/>
      <c r="H140" s="366">
        <v>0</v>
      </c>
    </row>
    <row r="141" spans="1:8" hidden="1" outlineLevel="1">
      <c r="A141" s="353"/>
      <c r="B141" s="347" t="s">
        <v>217</v>
      </c>
      <c r="C141" s="355"/>
      <c r="D141" s="355"/>
      <c r="E141" s="356">
        <v>8308375</v>
      </c>
      <c r="F141" s="354"/>
      <c r="G141" s="368"/>
      <c r="H141" s="366">
        <v>8308375</v>
      </c>
    </row>
    <row r="142" spans="1:8" hidden="1" outlineLevel="1">
      <c r="A142" s="353"/>
      <c r="B142" s="347" t="s">
        <v>218</v>
      </c>
      <c r="C142" s="355"/>
      <c r="D142" s="355"/>
      <c r="E142" s="355"/>
      <c r="F142" s="354"/>
      <c r="G142" s="368"/>
      <c r="H142" s="366">
        <v>0</v>
      </c>
    </row>
    <row r="143" spans="1:8" hidden="1" outlineLevel="1">
      <c r="A143" s="353"/>
      <c r="B143" s="347" t="s">
        <v>219</v>
      </c>
      <c r="C143" s="356">
        <v>0</v>
      </c>
      <c r="D143" s="355"/>
      <c r="E143" s="355"/>
      <c r="F143" s="354"/>
      <c r="G143" s="368"/>
      <c r="H143" s="366">
        <v>0</v>
      </c>
    </row>
    <row r="144" spans="1:8" hidden="1" outlineLevel="1">
      <c r="A144" s="353"/>
      <c r="B144" s="347" t="s">
        <v>220</v>
      </c>
      <c r="C144" s="355"/>
      <c r="D144" s="355"/>
      <c r="E144" s="355"/>
      <c r="F144" s="354"/>
      <c r="G144" s="368"/>
      <c r="H144" s="366">
        <v>0</v>
      </c>
    </row>
    <row r="145" spans="1:8" collapsed="1">
      <c r="A145" s="353" t="s">
        <v>559</v>
      </c>
      <c r="B145" s="352" t="s">
        <v>560</v>
      </c>
      <c r="C145" s="356">
        <f>SUM($C$127:$C$144)</f>
        <v>0</v>
      </c>
      <c r="D145" s="356">
        <f>SUM($D$127:$D$144)</f>
        <v>416806</v>
      </c>
      <c r="E145" s="356">
        <f>SUM($E$127:$E$144)</f>
        <v>17616783</v>
      </c>
      <c r="F145" s="354"/>
      <c r="G145" s="368"/>
      <c r="H145" s="366">
        <f>SUM($H$127:$H$144)</f>
        <v>18033589</v>
      </c>
    </row>
    <row r="146" spans="1:8" hidden="1" outlineLevel="1">
      <c r="A146" s="353"/>
      <c r="B146" s="347" t="s">
        <v>203</v>
      </c>
      <c r="C146" s="356">
        <v>0</v>
      </c>
      <c r="D146" s="355"/>
      <c r="E146" s="356">
        <v>3436104</v>
      </c>
      <c r="F146" s="370"/>
      <c r="G146" s="371"/>
      <c r="H146" s="366">
        <v>3436104</v>
      </c>
    </row>
    <row r="147" spans="1:8" hidden="1" outlineLevel="1">
      <c r="A147" s="353"/>
      <c r="B147" s="347" t="s">
        <v>204</v>
      </c>
      <c r="C147" s="356">
        <v>0</v>
      </c>
      <c r="D147" s="355"/>
      <c r="E147" s="355"/>
      <c r="F147" s="370"/>
      <c r="G147" s="371"/>
      <c r="H147" s="366">
        <v>0</v>
      </c>
    </row>
    <row r="148" spans="1:8" hidden="1" outlineLevel="1">
      <c r="A148" s="353"/>
      <c r="B148" s="347" t="s">
        <v>205</v>
      </c>
      <c r="C148" s="356">
        <v>161377</v>
      </c>
      <c r="D148" s="356">
        <v>22131</v>
      </c>
      <c r="E148" s="356">
        <v>15422428</v>
      </c>
      <c r="F148" s="370"/>
      <c r="G148" s="371"/>
      <c r="H148" s="366">
        <v>15605936</v>
      </c>
    </row>
    <row r="149" spans="1:8" hidden="1" outlineLevel="1">
      <c r="A149" s="353"/>
      <c r="B149" s="347" t="s">
        <v>206</v>
      </c>
      <c r="C149" s="356">
        <v>0</v>
      </c>
      <c r="D149" s="355"/>
      <c r="E149" s="356">
        <v>3106812</v>
      </c>
      <c r="F149" s="370"/>
      <c r="G149" s="371"/>
      <c r="H149" s="366">
        <v>3106812</v>
      </c>
    </row>
    <row r="150" spans="1:8" hidden="1" outlineLevel="1">
      <c r="A150" s="353"/>
      <c r="B150" s="347" t="s">
        <v>207</v>
      </c>
      <c r="C150" s="356">
        <v>1950</v>
      </c>
      <c r="D150" s="355"/>
      <c r="E150" s="356">
        <v>19221995</v>
      </c>
      <c r="F150" s="370"/>
      <c r="G150" s="371"/>
      <c r="H150" s="366">
        <v>19223945</v>
      </c>
    </row>
    <row r="151" spans="1:8" hidden="1" outlineLevel="1">
      <c r="A151" s="353"/>
      <c r="B151" s="347" t="s">
        <v>208</v>
      </c>
      <c r="C151" s="356">
        <v>33334.334000000003</v>
      </c>
      <c r="D151" s="356">
        <v>0</v>
      </c>
      <c r="E151" s="356">
        <v>9942718</v>
      </c>
      <c r="F151" s="370"/>
      <c r="G151" s="371"/>
      <c r="H151" s="366">
        <v>9976052.3340000007</v>
      </c>
    </row>
    <row r="152" spans="1:8" hidden="1" outlineLevel="1">
      <c r="A152" s="353"/>
      <c r="B152" s="347" t="s">
        <v>209</v>
      </c>
      <c r="C152" s="355"/>
      <c r="D152" s="355"/>
      <c r="E152" s="355"/>
      <c r="F152" s="370"/>
      <c r="G152" s="371"/>
      <c r="H152" s="366">
        <v>0</v>
      </c>
    </row>
    <row r="153" spans="1:8" hidden="1" outlineLevel="1">
      <c r="A153" s="353"/>
      <c r="B153" s="347" t="s">
        <v>210</v>
      </c>
      <c r="C153" s="355"/>
      <c r="D153" s="355"/>
      <c r="E153" s="355"/>
      <c r="F153" s="370"/>
      <c r="G153" s="371"/>
      <c r="H153" s="366">
        <v>0</v>
      </c>
    </row>
    <row r="154" spans="1:8" hidden="1" outlineLevel="1">
      <c r="A154" s="353"/>
      <c r="B154" s="347" t="s">
        <v>211</v>
      </c>
      <c r="C154" s="356">
        <v>0</v>
      </c>
      <c r="D154" s="355"/>
      <c r="E154" s="356">
        <v>277423</v>
      </c>
      <c r="F154" s="370"/>
      <c r="G154" s="371"/>
      <c r="H154" s="366">
        <v>277423</v>
      </c>
    </row>
    <row r="155" spans="1:8" hidden="1" outlineLevel="1">
      <c r="A155" s="353"/>
      <c r="B155" s="347" t="s">
        <v>212</v>
      </c>
      <c r="C155" s="355"/>
      <c r="D155" s="356">
        <v>0</v>
      </c>
      <c r="E155" s="356">
        <v>704333</v>
      </c>
      <c r="F155" s="370"/>
      <c r="G155" s="371"/>
      <c r="H155" s="366">
        <v>704333</v>
      </c>
    </row>
    <row r="156" spans="1:8" hidden="1" outlineLevel="1">
      <c r="A156" s="353"/>
      <c r="B156" s="347" t="s">
        <v>213</v>
      </c>
      <c r="C156" s="356">
        <v>0</v>
      </c>
      <c r="D156" s="356">
        <v>4020758</v>
      </c>
      <c r="E156" s="356">
        <v>0</v>
      </c>
      <c r="F156" s="370"/>
      <c r="G156" s="371"/>
      <c r="H156" s="366">
        <v>4020758</v>
      </c>
    </row>
    <row r="157" spans="1:8" hidden="1" outlineLevel="1">
      <c r="A157" s="353"/>
      <c r="B157" s="347" t="s">
        <v>214</v>
      </c>
      <c r="C157" s="355"/>
      <c r="D157" s="355"/>
      <c r="E157" s="356">
        <v>12013</v>
      </c>
      <c r="F157" s="370"/>
      <c r="G157" s="371"/>
      <c r="H157" s="366">
        <v>12013</v>
      </c>
    </row>
    <row r="158" spans="1:8" hidden="1" outlineLevel="1">
      <c r="A158" s="353"/>
      <c r="B158" s="347" t="s">
        <v>215</v>
      </c>
      <c r="C158" s="355"/>
      <c r="D158" s="355"/>
      <c r="E158" s="355"/>
      <c r="F158" s="370"/>
      <c r="G158" s="371"/>
      <c r="H158" s="366">
        <v>0</v>
      </c>
    </row>
    <row r="159" spans="1:8" hidden="1" outlineLevel="1">
      <c r="A159" s="353"/>
      <c r="B159" s="347" t="s">
        <v>216</v>
      </c>
      <c r="C159" s="355"/>
      <c r="D159" s="355"/>
      <c r="E159" s="355"/>
      <c r="F159" s="370"/>
      <c r="G159" s="371"/>
      <c r="H159" s="366">
        <v>0</v>
      </c>
    </row>
    <row r="160" spans="1:8" hidden="1" outlineLevel="1">
      <c r="A160" s="353"/>
      <c r="B160" s="347" t="s">
        <v>217</v>
      </c>
      <c r="C160" s="355"/>
      <c r="D160" s="355"/>
      <c r="E160" s="356">
        <v>6505804</v>
      </c>
      <c r="F160" s="370"/>
      <c r="G160" s="371"/>
      <c r="H160" s="366">
        <v>6505804</v>
      </c>
    </row>
    <row r="161" spans="1:8" hidden="1" outlineLevel="1">
      <c r="A161" s="353"/>
      <c r="B161" s="347" t="s">
        <v>218</v>
      </c>
      <c r="C161" s="355"/>
      <c r="D161" s="355"/>
      <c r="E161" s="355"/>
      <c r="F161" s="370"/>
      <c r="G161" s="371"/>
      <c r="H161" s="366">
        <v>0</v>
      </c>
    </row>
    <row r="162" spans="1:8" hidden="1" outlineLevel="1">
      <c r="A162" s="353"/>
      <c r="B162" s="347" t="s">
        <v>219</v>
      </c>
      <c r="C162" s="356">
        <v>0</v>
      </c>
      <c r="D162" s="355"/>
      <c r="E162" s="356">
        <v>0</v>
      </c>
      <c r="F162" s="370"/>
      <c r="G162" s="371"/>
      <c r="H162" s="366">
        <v>0</v>
      </c>
    </row>
    <row r="163" spans="1:8" hidden="1" outlineLevel="1">
      <c r="A163" s="353"/>
      <c r="B163" s="347" t="s">
        <v>220</v>
      </c>
      <c r="C163" s="355"/>
      <c r="D163" s="355"/>
      <c r="E163" s="355"/>
      <c r="F163" s="370"/>
      <c r="G163" s="371"/>
      <c r="H163" s="366">
        <v>0</v>
      </c>
    </row>
    <row r="164" spans="1:8" collapsed="1">
      <c r="A164" s="353" t="s">
        <v>561</v>
      </c>
      <c r="B164" s="352" t="s">
        <v>562</v>
      </c>
      <c r="C164" s="356">
        <f>SUM($C$146:$C$163)</f>
        <v>196661.334</v>
      </c>
      <c r="D164" s="356">
        <f>SUM($D$146:$D$163)</f>
        <v>4042889</v>
      </c>
      <c r="E164" s="356">
        <f>SUM($E$146:$E$163)</f>
        <v>58629630</v>
      </c>
      <c r="F164" s="370"/>
      <c r="G164" s="371"/>
      <c r="H164" s="366">
        <f>SUM($H$146:$H$163)</f>
        <v>62869180.333999999</v>
      </c>
    </row>
    <row r="165" spans="1:8" hidden="1" outlineLevel="1">
      <c r="A165" s="353"/>
      <c r="B165" s="347" t="s">
        <v>203</v>
      </c>
      <c r="C165" s="356">
        <v>96807.692401254797</v>
      </c>
      <c r="D165" s="355"/>
      <c r="E165" s="356">
        <v>1700756</v>
      </c>
      <c r="F165" s="349"/>
      <c r="G165" s="350">
        <v>363443</v>
      </c>
      <c r="H165" s="357">
        <v>2161006.6924012499</v>
      </c>
    </row>
    <row r="166" spans="1:8" hidden="1" outlineLevel="1">
      <c r="A166" s="353"/>
      <c r="B166" s="347" t="s">
        <v>204</v>
      </c>
      <c r="C166" s="356">
        <v>34560</v>
      </c>
      <c r="D166" s="355"/>
      <c r="E166" s="355"/>
      <c r="F166" s="349"/>
      <c r="G166" s="349"/>
      <c r="H166" s="357">
        <v>34560</v>
      </c>
    </row>
    <row r="167" spans="1:8" hidden="1" outlineLevel="1">
      <c r="A167" s="353"/>
      <c r="B167" s="347" t="s">
        <v>205</v>
      </c>
      <c r="C167" s="356">
        <v>649635.85240675602</v>
      </c>
      <c r="D167" s="356">
        <v>491547</v>
      </c>
      <c r="E167" s="356">
        <v>2828838</v>
      </c>
      <c r="F167" s="349"/>
      <c r="G167" s="350">
        <v>467943</v>
      </c>
      <c r="H167" s="357">
        <v>4437963.8524067597</v>
      </c>
    </row>
    <row r="168" spans="1:8" hidden="1" outlineLevel="1">
      <c r="A168" s="353"/>
      <c r="B168" s="347" t="s">
        <v>206</v>
      </c>
      <c r="C168" s="356">
        <v>101995</v>
      </c>
      <c r="D168" s="355"/>
      <c r="E168" s="356">
        <v>411199</v>
      </c>
      <c r="F168" s="349"/>
      <c r="G168" s="350">
        <v>46210</v>
      </c>
      <c r="H168" s="357">
        <v>559404</v>
      </c>
    </row>
    <row r="169" spans="1:8" hidden="1" outlineLevel="1">
      <c r="A169" s="353"/>
      <c r="B169" s="347" t="s">
        <v>207</v>
      </c>
      <c r="C169" s="356">
        <v>820710</v>
      </c>
      <c r="D169" s="355"/>
      <c r="E169" s="356">
        <v>3762783</v>
      </c>
      <c r="F169" s="349"/>
      <c r="G169" s="350">
        <v>478187</v>
      </c>
      <c r="H169" s="357">
        <v>5061680</v>
      </c>
    </row>
    <row r="170" spans="1:8" hidden="1" outlineLevel="1">
      <c r="A170" s="353"/>
      <c r="B170" s="347" t="s">
        <v>208</v>
      </c>
      <c r="C170" s="356">
        <v>1858079</v>
      </c>
      <c r="D170" s="356">
        <v>0</v>
      </c>
      <c r="E170" s="356">
        <v>8718305</v>
      </c>
      <c r="F170" s="350">
        <v>0</v>
      </c>
      <c r="G170" s="350">
        <v>1750963</v>
      </c>
      <c r="H170" s="357">
        <v>12327347</v>
      </c>
    </row>
    <row r="171" spans="1:8" hidden="1" outlineLevel="1">
      <c r="A171" s="353"/>
      <c r="B171" s="347" t="s">
        <v>209</v>
      </c>
      <c r="C171" s="356">
        <v>66092</v>
      </c>
      <c r="D171" s="355"/>
      <c r="E171" s="355"/>
      <c r="F171" s="350">
        <v>97</v>
      </c>
      <c r="G171" s="349"/>
      <c r="H171" s="357">
        <v>66189</v>
      </c>
    </row>
    <row r="172" spans="1:8" hidden="1" outlineLevel="1">
      <c r="A172" s="353"/>
      <c r="B172" s="347" t="s">
        <v>210</v>
      </c>
      <c r="C172" s="356">
        <v>24243</v>
      </c>
      <c r="D172" s="355"/>
      <c r="E172" s="355"/>
      <c r="F172" s="349"/>
      <c r="G172" s="349"/>
      <c r="H172" s="357">
        <v>24243</v>
      </c>
    </row>
    <row r="173" spans="1:8" hidden="1" outlineLevel="1">
      <c r="A173" s="353"/>
      <c r="B173" s="347" t="s">
        <v>211</v>
      </c>
      <c r="C173" s="356">
        <v>9831.3094675453194</v>
      </c>
      <c r="D173" s="355"/>
      <c r="E173" s="356">
        <v>272180</v>
      </c>
      <c r="F173" s="349"/>
      <c r="G173" s="350">
        <v>122284</v>
      </c>
      <c r="H173" s="357">
        <v>404295.30946754501</v>
      </c>
    </row>
    <row r="174" spans="1:8" hidden="1" outlineLevel="1">
      <c r="A174" s="353"/>
      <c r="B174" s="347" t="s">
        <v>212</v>
      </c>
      <c r="C174" s="356">
        <v>31252.3577999552</v>
      </c>
      <c r="D174" s="356">
        <v>0</v>
      </c>
      <c r="E174" s="356">
        <v>1598159</v>
      </c>
      <c r="F174" s="349"/>
      <c r="G174" s="350">
        <v>426326</v>
      </c>
      <c r="H174" s="357">
        <v>2055737.3577999601</v>
      </c>
    </row>
    <row r="175" spans="1:8" hidden="1" outlineLevel="1">
      <c r="A175" s="353"/>
      <c r="B175" s="347" t="s">
        <v>213</v>
      </c>
      <c r="C175" s="356">
        <v>308440</v>
      </c>
      <c r="D175" s="356">
        <v>1445869</v>
      </c>
      <c r="E175" s="356">
        <v>128079</v>
      </c>
      <c r="F175" s="349"/>
      <c r="G175" s="350">
        <v>273448</v>
      </c>
      <c r="H175" s="357">
        <v>2155836</v>
      </c>
    </row>
    <row r="176" spans="1:8" hidden="1" outlineLevel="1">
      <c r="A176" s="353"/>
      <c r="B176" s="347" t="s">
        <v>214</v>
      </c>
      <c r="C176" s="356">
        <v>2931</v>
      </c>
      <c r="D176" s="355"/>
      <c r="E176" s="356">
        <v>124658</v>
      </c>
      <c r="F176" s="349"/>
      <c r="G176" s="350">
        <v>31502</v>
      </c>
      <c r="H176" s="357">
        <v>159091</v>
      </c>
    </row>
    <row r="177" spans="1:8" hidden="1" outlineLevel="1">
      <c r="A177" s="353"/>
      <c r="B177" s="347" t="s">
        <v>215</v>
      </c>
      <c r="C177" s="356">
        <v>36000</v>
      </c>
      <c r="D177" s="355"/>
      <c r="E177" s="355"/>
      <c r="F177" s="349"/>
      <c r="G177" s="349"/>
      <c r="H177" s="357">
        <v>36000</v>
      </c>
    </row>
    <row r="178" spans="1:8" hidden="1" outlineLevel="1">
      <c r="A178" s="353"/>
      <c r="B178" s="347" t="s">
        <v>216</v>
      </c>
      <c r="C178" s="356">
        <v>2000</v>
      </c>
      <c r="D178" s="355"/>
      <c r="E178" s="355"/>
      <c r="F178" s="349"/>
      <c r="G178" s="349"/>
      <c r="H178" s="357">
        <v>2000</v>
      </c>
    </row>
    <row r="179" spans="1:8" hidden="1" outlineLevel="1">
      <c r="A179" s="353"/>
      <c r="B179" s="347" t="s">
        <v>217</v>
      </c>
      <c r="C179" s="356">
        <v>1163454</v>
      </c>
      <c r="D179" s="356">
        <v>5307</v>
      </c>
      <c r="E179" s="356">
        <v>6930254</v>
      </c>
      <c r="F179" s="349"/>
      <c r="G179" s="350">
        <v>1607084</v>
      </c>
      <c r="H179" s="357">
        <v>9706099</v>
      </c>
    </row>
    <row r="180" spans="1:8" hidden="1" outlineLevel="1">
      <c r="A180" s="353"/>
      <c r="B180" s="347" t="s">
        <v>218</v>
      </c>
      <c r="C180" s="356">
        <v>113454</v>
      </c>
      <c r="D180" s="355"/>
      <c r="E180" s="355"/>
      <c r="F180" s="349"/>
      <c r="G180" s="349"/>
      <c r="H180" s="357">
        <v>113454</v>
      </c>
    </row>
    <row r="181" spans="1:8" hidden="1" outlineLevel="1">
      <c r="A181" s="353"/>
      <c r="B181" s="347" t="s">
        <v>219</v>
      </c>
      <c r="C181" s="356">
        <v>71002.923873080203</v>
      </c>
      <c r="D181" s="356">
        <v>17489</v>
      </c>
      <c r="E181" s="356">
        <v>22979</v>
      </c>
      <c r="F181" s="349"/>
      <c r="G181" s="350">
        <v>14692</v>
      </c>
      <c r="H181" s="357">
        <v>126162.92387308</v>
      </c>
    </row>
    <row r="182" spans="1:8" hidden="1" outlineLevel="1">
      <c r="A182" s="353"/>
      <c r="B182" s="347" t="s">
        <v>220</v>
      </c>
      <c r="C182" s="356">
        <v>112616</v>
      </c>
      <c r="D182" s="355"/>
      <c r="E182" s="356">
        <v>127403</v>
      </c>
      <c r="F182" s="349"/>
      <c r="G182" s="349"/>
      <c r="H182" s="357">
        <v>240019</v>
      </c>
    </row>
    <row r="183" spans="1:8" collapsed="1">
      <c r="A183" s="353">
        <v>5</v>
      </c>
      <c r="B183" s="352" t="s">
        <v>60</v>
      </c>
      <c r="C183" s="356">
        <f>SUM($C$165:$C$182)</f>
        <v>5503104.1359485909</v>
      </c>
      <c r="D183" s="356">
        <f>SUM($D$165:$D$182)</f>
        <v>1960212</v>
      </c>
      <c r="E183" s="356">
        <f>SUM($E$165:$E$182)</f>
        <v>26625593</v>
      </c>
      <c r="F183" s="350">
        <f>SUM($F$165:$F$182)</f>
        <v>97</v>
      </c>
      <c r="G183" s="350">
        <f>SUM($G$165:$G$182)</f>
        <v>5582082</v>
      </c>
      <c r="H183" s="357">
        <f>SUM($H$165:$H$182)</f>
        <v>39671088.135948598</v>
      </c>
    </row>
    <row r="184" spans="1:8" hidden="1" outlineLevel="1">
      <c r="A184" s="353"/>
      <c r="B184" s="347" t="s">
        <v>203</v>
      </c>
      <c r="C184" s="356">
        <v>2781.23</v>
      </c>
      <c r="D184" s="355"/>
      <c r="E184" s="356">
        <v>93205</v>
      </c>
      <c r="F184" s="355"/>
      <c r="G184" s="356">
        <v>21291</v>
      </c>
      <c r="H184" s="357">
        <v>117277.23</v>
      </c>
    </row>
    <row r="185" spans="1:8" hidden="1" outlineLevel="1">
      <c r="A185" s="353"/>
      <c r="B185" s="347" t="s">
        <v>204</v>
      </c>
      <c r="C185" s="356">
        <v>0</v>
      </c>
      <c r="D185" s="355"/>
      <c r="E185" s="355"/>
      <c r="F185" s="355"/>
      <c r="G185" s="355"/>
      <c r="H185" s="357">
        <v>0</v>
      </c>
    </row>
    <row r="186" spans="1:8" hidden="1" outlineLevel="1">
      <c r="A186" s="353"/>
      <c r="B186" s="347" t="s">
        <v>205</v>
      </c>
      <c r="C186" s="356">
        <v>80121.854834401893</v>
      </c>
      <c r="D186" s="356">
        <v>38232</v>
      </c>
      <c r="E186" s="356">
        <v>153296</v>
      </c>
      <c r="F186" s="355"/>
      <c r="G186" s="356">
        <v>32869</v>
      </c>
      <c r="H186" s="357">
        <v>304518.85483440198</v>
      </c>
    </row>
    <row r="187" spans="1:8" hidden="1" outlineLevel="1">
      <c r="A187" s="353"/>
      <c r="B187" s="347" t="s">
        <v>206</v>
      </c>
      <c r="C187" s="356">
        <v>3627</v>
      </c>
      <c r="D187" s="355"/>
      <c r="E187" s="356">
        <v>19311</v>
      </c>
      <c r="F187" s="355"/>
      <c r="G187" s="356">
        <v>683</v>
      </c>
      <c r="H187" s="357">
        <v>23621</v>
      </c>
    </row>
    <row r="188" spans="1:8" hidden="1" outlineLevel="1">
      <c r="A188" s="353"/>
      <c r="B188" s="347" t="s">
        <v>207</v>
      </c>
      <c r="C188" s="356">
        <v>20712</v>
      </c>
      <c r="D188" s="355"/>
      <c r="E188" s="356">
        <v>208372</v>
      </c>
      <c r="F188" s="355"/>
      <c r="G188" s="356">
        <v>29303</v>
      </c>
      <c r="H188" s="357">
        <v>258387</v>
      </c>
    </row>
    <row r="189" spans="1:8" hidden="1" outlineLevel="1">
      <c r="A189" s="353"/>
      <c r="B189" s="347" t="s">
        <v>208</v>
      </c>
      <c r="C189" s="356">
        <v>97642</v>
      </c>
      <c r="D189" s="356">
        <v>0</v>
      </c>
      <c r="E189" s="356">
        <v>530024</v>
      </c>
      <c r="F189" s="356">
        <v>0</v>
      </c>
      <c r="G189" s="356">
        <v>88716</v>
      </c>
      <c r="H189" s="357">
        <v>716382</v>
      </c>
    </row>
    <row r="190" spans="1:8" hidden="1" outlineLevel="1">
      <c r="A190" s="353"/>
      <c r="B190" s="347" t="s">
        <v>209</v>
      </c>
      <c r="C190" s="355"/>
      <c r="D190" s="355"/>
      <c r="E190" s="355"/>
      <c r="F190" s="355"/>
      <c r="G190" s="355"/>
      <c r="H190" s="357">
        <v>0</v>
      </c>
    </row>
    <row r="191" spans="1:8" hidden="1" outlineLevel="1">
      <c r="A191" s="353"/>
      <c r="B191" s="347" t="s">
        <v>210</v>
      </c>
      <c r="C191" s="355"/>
      <c r="D191" s="355"/>
      <c r="E191" s="355"/>
      <c r="F191" s="355"/>
      <c r="G191" s="355"/>
      <c r="H191" s="357">
        <v>0</v>
      </c>
    </row>
    <row r="192" spans="1:8" hidden="1" outlineLevel="1">
      <c r="A192" s="353"/>
      <c r="B192" s="347" t="s">
        <v>211</v>
      </c>
      <c r="C192" s="356">
        <v>0</v>
      </c>
      <c r="D192" s="355"/>
      <c r="E192" s="356">
        <v>48043</v>
      </c>
      <c r="F192" s="355"/>
      <c r="G192" s="356">
        <v>21584</v>
      </c>
      <c r="H192" s="357">
        <v>69627</v>
      </c>
    </row>
    <row r="193" spans="1:8" hidden="1" outlineLevel="1">
      <c r="A193" s="353"/>
      <c r="B193" s="347" t="s">
        <v>212</v>
      </c>
      <c r="C193" s="355"/>
      <c r="D193" s="356">
        <v>0</v>
      </c>
      <c r="E193" s="356">
        <v>103001</v>
      </c>
      <c r="F193" s="355"/>
      <c r="G193" s="356">
        <v>27476</v>
      </c>
      <c r="H193" s="357">
        <v>130477</v>
      </c>
    </row>
    <row r="194" spans="1:8" hidden="1" outlineLevel="1">
      <c r="A194" s="353"/>
      <c r="B194" s="347" t="s">
        <v>213</v>
      </c>
      <c r="C194" s="356">
        <v>11834</v>
      </c>
      <c r="D194" s="356">
        <v>51813</v>
      </c>
      <c r="E194" s="356">
        <v>10342</v>
      </c>
      <c r="F194" s="355"/>
      <c r="G194" s="356">
        <v>11627</v>
      </c>
      <c r="H194" s="357">
        <v>85616</v>
      </c>
    </row>
    <row r="195" spans="1:8" hidden="1" outlineLevel="1">
      <c r="A195" s="353"/>
      <c r="B195" s="347" t="s">
        <v>214</v>
      </c>
      <c r="C195" s="355"/>
      <c r="D195" s="355"/>
      <c r="E195" s="355"/>
      <c r="F195" s="355"/>
      <c r="G195" s="355"/>
      <c r="H195" s="357">
        <v>0</v>
      </c>
    </row>
    <row r="196" spans="1:8" hidden="1" outlineLevel="1">
      <c r="A196" s="353"/>
      <c r="B196" s="347" t="s">
        <v>215</v>
      </c>
      <c r="C196" s="355"/>
      <c r="D196" s="355"/>
      <c r="E196" s="355"/>
      <c r="F196" s="355"/>
      <c r="G196" s="355"/>
      <c r="H196" s="357">
        <v>0</v>
      </c>
    </row>
    <row r="197" spans="1:8" hidden="1" outlineLevel="1">
      <c r="A197" s="353"/>
      <c r="B197" s="347" t="s">
        <v>216</v>
      </c>
      <c r="C197" s="355"/>
      <c r="D197" s="355"/>
      <c r="E197" s="355"/>
      <c r="F197" s="355"/>
      <c r="G197" s="355"/>
      <c r="H197" s="357">
        <v>0</v>
      </c>
    </row>
    <row r="198" spans="1:8" hidden="1" outlineLevel="1">
      <c r="A198" s="353"/>
      <c r="B198" s="347" t="s">
        <v>217</v>
      </c>
      <c r="C198" s="355"/>
      <c r="D198" s="355"/>
      <c r="E198" s="356">
        <v>540693</v>
      </c>
      <c r="F198" s="355"/>
      <c r="G198" s="356">
        <v>106904</v>
      </c>
      <c r="H198" s="357">
        <v>647597</v>
      </c>
    </row>
    <row r="199" spans="1:8" hidden="1" outlineLevel="1">
      <c r="A199" s="353"/>
      <c r="B199" s="347" t="s">
        <v>218</v>
      </c>
      <c r="C199" s="355"/>
      <c r="D199" s="355"/>
      <c r="E199" s="355"/>
      <c r="F199" s="355"/>
      <c r="G199" s="355"/>
      <c r="H199" s="357">
        <v>0</v>
      </c>
    </row>
    <row r="200" spans="1:8" hidden="1" outlineLevel="1">
      <c r="A200" s="353"/>
      <c r="B200" s="347" t="s">
        <v>219</v>
      </c>
      <c r="C200" s="356">
        <v>1490.3072784799101</v>
      </c>
      <c r="D200" s="356">
        <v>36</v>
      </c>
      <c r="E200" s="356">
        <v>3231</v>
      </c>
      <c r="F200" s="355"/>
      <c r="G200" s="356">
        <v>2066</v>
      </c>
      <c r="H200" s="357">
        <v>6823.3072784799097</v>
      </c>
    </row>
    <row r="201" spans="1:8" hidden="1" outlineLevel="1">
      <c r="A201" s="353"/>
      <c r="B201" s="347" t="s">
        <v>220</v>
      </c>
      <c r="C201" s="355"/>
      <c r="D201" s="355"/>
      <c r="E201" s="356">
        <v>14368</v>
      </c>
      <c r="F201" s="355"/>
      <c r="G201" s="355"/>
      <c r="H201" s="357">
        <v>14368</v>
      </c>
    </row>
    <row r="202" spans="1:8" collapsed="1">
      <c r="A202" s="353">
        <v>6</v>
      </c>
      <c r="B202" s="352" t="s">
        <v>62</v>
      </c>
      <c r="C202" s="356">
        <f>SUM($C$184:$C$201)</f>
        <v>218208.39211288182</v>
      </c>
      <c r="D202" s="356">
        <f>SUM($D$184:$D$201)</f>
        <v>90081</v>
      </c>
      <c r="E202" s="356">
        <f>SUM($E$184:$E$201)</f>
        <v>1723886</v>
      </c>
      <c r="F202" s="356">
        <f>SUM($F$184:$F$201)</f>
        <v>0</v>
      </c>
      <c r="G202" s="356">
        <f>SUM($G$184:$G$201)</f>
        <v>342519</v>
      </c>
      <c r="H202" s="357">
        <f>SUM($H$184:$H$201)</f>
        <v>2374694.3921128819</v>
      </c>
    </row>
    <row r="203" spans="1:8" hidden="1" outlineLevel="1">
      <c r="A203" s="353"/>
      <c r="B203" s="347" t="s">
        <v>203</v>
      </c>
      <c r="C203" s="356">
        <v>63887.3</v>
      </c>
      <c r="D203" s="355"/>
      <c r="E203" s="356">
        <v>622192</v>
      </c>
      <c r="F203" s="355"/>
      <c r="G203" s="356">
        <v>120678</v>
      </c>
      <c r="H203" s="357">
        <v>806757.3</v>
      </c>
    </row>
    <row r="204" spans="1:8" hidden="1" outlineLevel="1">
      <c r="A204" s="353"/>
      <c r="B204" s="347" t="s">
        <v>204</v>
      </c>
      <c r="C204" s="356">
        <v>36000</v>
      </c>
      <c r="D204" s="355"/>
      <c r="E204" s="355"/>
      <c r="F204" s="355"/>
      <c r="G204" s="355"/>
      <c r="H204" s="357">
        <v>36000</v>
      </c>
    </row>
    <row r="205" spans="1:8" hidden="1" outlineLevel="1">
      <c r="A205" s="353"/>
      <c r="B205" s="347" t="s">
        <v>205</v>
      </c>
      <c r="C205" s="356">
        <v>-14593.36997845</v>
      </c>
      <c r="D205" s="356">
        <v>188556</v>
      </c>
      <c r="E205" s="356">
        <v>662839</v>
      </c>
      <c r="F205" s="355"/>
      <c r="G205" s="356">
        <v>92311</v>
      </c>
      <c r="H205" s="357">
        <v>929112.63002154999</v>
      </c>
    </row>
    <row r="206" spans="1:8" hidden="1" outlineLevel="1">
      <c r="A206" s="353"/>
      <c r="B206" s="347" t="s">
        <v>206</v>
      </c>
      <c r="C206" s="356">
        <v>5139</v>
      </c>
      <c r="D206" s="355"/>
      <c r="E206" s="356">
        <v>111858</v>
      </c>
      <c r="F206" s="355"/>
      <c r="G206" s="356">
        <v>9523</v>
      </c>
      <c r="H206" s="357">
        <v>126520</v>
      </c>
    </row>
    <row r="207" spans="1:8" hidden="1" outlineLevel="1">
      <c r="A207" s="353"/>
      <c r="B207" s="347" t="s">
        <v>207</v>
      </c>
      <c r="C207" s="356">
        <v>52434</v>
      </c>
      <c r="D207" s="355"/>
      <c r="E207" s="356">
        <v>1095798</v>
      </c>
      <c r="F207" s="355"/>
      <c r="G207" s="356">
        <v>108920</v>
      </c>
      <c r="H207" s="357">
        <v>1257152</v>
      </c>
    </row>
    <row r="208" spans="1:8" hidden="1" outlineLevel="1">
      <c r="A208" s="353"/>
      <c r="B208" s="347" t="s">
        <v>208</v>
      </c>
      <c r="C208" s="356">
        <v>29289</v>
      </c>
      <c r="D208" s="356">
        <v>0</v>
      </c>
      <c r="E208" s="356">
        <v>50778</v>
      </c>
      <c r="F208" s="356">
        <v>0</v>
      </c>
      <c r="G208" s="356">
        <v>153779</v>
      </c>
      <c r="H208" s="357">
        <v>233846</v>
      </c>
    </row>
    <row r="209" spans="1:8" hidden="1" outlineLevel="1">
      <c r="A209" s="353"/>
      <c r="B209" s="347" t="s">
        <v>209</v>
      </c>
      <c r="C209" s="356">
        <v>35321</v>
      </c>
      <c r="D209" s="355"/>
      <c r="E209" s="355"/>
      <c r="F209" s="355"/>
      <c r="G209" s="355"/>
      <c r="H209" s="357">
        <v>35321</v>
      </c>
    </row>
    <row r="210" spans="1:8" hidden="1" outlineLevel="1">
      <c r="A210" s="353"/>
      <c r="B210" s="347" t="s">
        <v>210</v>
      </c>
      <c r="C210" s="356">
        <v>75954</v>
      </c>
      <c r="D210" s="355"/>
      <c r="E210" s="355"/>
      <c r="F210" s="355"/>
      <c r="G210" s="355"/>
      <c r="H210" s="357">
        <v>75954</v>
      </c>
    </row>
    <row r="211" spans="1:8" hidden="1" outlineLevel="1">
      <c r="A211" s="353"/>
      <c r="B211" s="347" t="s">
        <v>211</v>
      </c>
      <c r="C211" s="356">
        <v>11960.906723300501</v>
      </c>
      <c r="D211" s="355"/>
      <c r="E211" s="356">
        <v>14936</v>
      </c>
      <c r="F211" s="355"/>
      <c r="G211" s="356">
        <v>6710</v>
      </c>
      <c r="H211" s="357">
        <v>33606.906723300497</v>
      </c>
    </row>
    <row r="212" spans="1:8" hidden="1" outlineLevel="1">
      <c r="A212" s="353"/>
      <c r="B212" s="347" t="s">
        <v>212</v>
      </c>
      <c r="C212" s="355"/>
      <c r="D212" s="356">
        <v>0</v>
      </c>
      <c r="E212" s="356">
        <v>78331</v>
      </c>
      <c r="F212" s="355"/>
      <c r="G212" s="356">
        <v>20896</v>
      </c>
      <c r="H212" s="357">
        <v>99227</v>
      </c>
    </row>
    <row r="213" spans="1:8" hidden="1" outlineLevel="1">
      <c r="A213" s="353"/>
      <c r="B213" s="347" t="s">
        <v>213</v>
      </c>
      <c r="C213" s="356">
        <v>0</v>
      </c>
      <c r="D213" s="356">
        <v>24614</v>
      </c>
      <c r="E213" s="356">
        <v>21362</v>
      </c>
      <c r="F213" s="355"/>
      <c r="G213" s="356">
        <v>9524</v>
      </c>
      <c r="H213" s="357">
        <v>55500</v>
      </c>
    </row>
    <row r="214" spans="1:8" hidden="1" outlineLevel="1">
      <c r="A214" s="353"/>
      <c r="B214" s="347" t="s">
        <v>214</v>
      </c>
      <c r="C214" s="356">
        <v>11908</v>
      </c>
      <c r="D214" s="355"/>
      <c r="E214" s="355"/>
      <c r="F214" s="355"/>
      <c r="G214" s="356">
        <v>36648</v>
      </c>
      <c r="H214" s="357">
        <v>48556</v>
      </c>
    </row>
    <row r="215" spans="1:8" hidden="1" outlineLevel="1">
      <c r="A215" s="353"/>
      <c r="B215" s="347" t="s">
        <v>215</v>
      </c>
      <c r="C215" s="356">
        <v>83267</v>
      </c>
      <c r="D215" s="355"/>
      <c r="E215" s="355"/>
      <c r="F215" s="355"/>
      <c r="G215" s="355"/>
      <c r="H215" s="357">
        <v>83267</v>
      </c>
    </row>
    <row r="216" spans="1:8" hidden="1" outlineLevel="1">
      <c r="A216" s="353"/>
      <c r="B216" s="347" t="s">
        <v>216</v>
      </c>
      <c r="C216" s="356">
        <v>32142.639999999999</v>
      </c>
      <c r="D216" s="355"/>
      <c r="E216" s="355"/>
      <c r="F216" s="355"/>
      <c r="G216" s="355"/>
      <c r="H216" s="357">
        <v>32142.639999999999</v>
      </c>
    </row>
    <row r="217" spans="1:8" hidden="1" outlineLevel="1">
      <c r="A217" s="353"/>
      <c r="B217" s="347" t="s">
        <v>217</v>
      </c>
      <c r="C217" s="356">
        <v>1517528</v>
      </c>
      <c r="D217" s="355"/>
      <c r="E217" s="356">
        <v>238198</v>
      </c>
      <c r="F217" s="356">
        <v>45188</v>
      </c>
      <c r="G217" s="356">
        <v>38807</v>
      </c>
      <c r="H217" s="357">
        <v>1839721</v>
      </c>
    </row>
    <row r="218" spans="1:8" hidden="1" outlineLevel="1">
      <c r="A218" s="353"/>
      <c r="B218" s="347" t="s">
        <v>218</v>
      </c>
      <c r="C218" s="356">
        <v>163383</v>
      </c>
      <c r="D218" s="355"/>
      <c r="E218" s="355"/>
      <c r="F218" s="355"/>
      <c r="G218" s="355"/>
      <c r="H218" s="357">
        <v>163383</v>
      </c>
    </row>
    <row r="219" spans="1:8" hidden="1" outlineLevel="1">
      <c r="A219" s="353"/>
      <c r="B219" s="347" t="s">
        <v>219</v>
      </c>
      <c r="C219" s="356">
        <v>27517.318671291199</v>
      </c>
      <c r="D219" s="356">
        <v>0</v>
      </c>
      <c r="E219" s="356">
        <v>465</v>
      </c>
      <c r="F219" s="355"/>
      <c r="G219" s="356">
        <v>298</v>
      </c>
      <c r="H219" s="357">
        <v>28280.318671291199</v>
      </c>
    </row>
    <row r="220" spans="1:8" hidden="1" outlineLevel="1">
      <c r="A220" s="353"/>
      <c r="B220" s="347" t="s">
        <v>220</v>
      </c>
      <c r="C220" s="356">
        <v>63784</v>
      </c>
      <c r="D220" s="355"/>
      <c r="E220" s="356">
        <v>17464</v>
      </c>
      <c r="F220" s="355"/>
      <c r="G220" s="355"/>
      <c r="H220" s="357">
        <v>81248</v>
      </c>
    </row>
    <row r="221" spans="1:8" collapsed="1">
      <c r="A221" s="353">
        <v>7</v>
      </c>
      <c r="B221" s="352" t="s">
        <v>124</v>
      </c>
      <c r="C221" s="356">
        <f>SUM($C$203:$C$220)</f>
        <v>2194921.7954161419</v>
      </c>
      <c r="D221" s="356">
        <f>SUM($D$203:$D$220)</f>
        <v>213170</v>
      </c>
      <c r="E221" s="356">
        <f>SUM($E$203:$E$220)</f>
        <v>2914221</v>
      </c>
      <c r="F221" s="356">
        <f>SUM($F$203:$F$220)</f>
        <v>45188</v>
      </c>
      <c r="G221" s="356">
        <f>SUM($G$203:$G$220)</f>
        <v>598094</v>
      </c>
      <c r="H221" s="357">
        <f>SUM($H$203:$H$220)</f>
        <v>5965594.7954161419</v>
      </c>
    </row>
    <row r="222" spans="1:8" hidden="1" outlineLevel="1">
      <c r="A222" s="353"/>
      <c r="B222" s="347" t="s">
        <v>203</v>
      </c>
      <c r="C222" s="356">
        <v>27974.904418718099</v>
      </c>
      <c r="D222" s="355"/>
      <c r="E222" s="356">
        <v>673363</v>
      </c>
      <c r="F222" s="355"/>
      <c r="G222" s="356">
        <v>145340</v>
      </c>
      <c r="H222" s="357">
        <v>846677.90441871795</v>
      </c>
    </row>
    <row r="223" spans="1:8" hidden="1" outlineLevel="1">
      <c r="A223" s="353"/>
      <c r="B223" s="347" t="s">
        <v>204</v>
      </c>
      <c r="C223" s="356">
        <v>105095</v>
      </c>
      <c r="D223" s="355"/>
      <c r="E223" s="355"/>
      <c r="F223" s="355"/>
      <c r="G223" s="355"/>
      <c r="H223" s="357">
        <v>105095</v>
      </c>
    </row>
    <row r="224" spans="1:8" hidden="1" outlineLevel="1">
      <c r="A224" s="353"/>
      <c r="B224" s="347" t="s">
        <v>205</v>
      </c>
      <c r="C224" s="356">
        <v>215050.790503973</v>
      </c>
      <c r="D224" s="356">
        <v>1542061</v>
      </c>
      <c r="E224" s="356">
        <v>870000</v>
      </c>
      <c r="F224" s="355"/>
      <c r="G224" s="356">
        <v>139020</v>
      </c>
      <c r="H224" s="357">
        <v>2766131.7905039699</v>
      </c>
    </row>
    <row r="225" spans="1:8" hidden="1" outlineLevel="1">
      <c r="A225" s="353"/>
      <c r="B225" s="347" t="s">
        <v>206</v>
      </c>
      <c r="C225" s="356">
        <v>42533</v>
      </c>
      <c r="D225" s="355"/>
      <c r="E225" s="356">
        <v>79997</v>
      </c>
      <c r="F225" s="355"/>
      <c r="G225" s="356">
        <v>4678</v>
      </c>
      <c r="H225" s="357">
        <v>127208</v>
      </c>
    </row>
    <row r="226" spans="1:8" hidden="1" outlineLevel="1">
      <c r="A226" s="353"/>
      <c r="B226" s="347" t="s">
        <v>207</v>
      </c>
      <c r="C226" s="356">
        <v>420251</v>
      </c>
      <c r="D226" s="355"/>
      <c r="E226" s="356">
        <v>1479829</v>
      </c>
      <c r="F226" s="355"/>
      <c r="G226" s="356">
        <v>187131</v>
      </c>
      <c r="H226" s="357">
        <v>2087211</v>
      </c>
    </row>
    <row r="227" spans="1:8" hidden="1" outlineLevel="1">
      <c r="A227" s="353"/>
      <c r="B227" s="347" t="s">
        <v>208</v>
      </c>
      <c r="C227" s="356">
        <v>291757</v>
      </c>
      <c r="D227" s="356">
        <v>0</v>
      </c>
      <c r="E227" s="356">
        <v>2003176</v>
      </c>
      <c r="F227" s="356">
        <v>0</v>
      </c>
      <c r="G227" s="356">
        <v>322813</v>
      </c>
      <c r="H227" s="357">
        <v>2617746</v>
      </c>
    </row>
    <row r="228" spans="1:8" hidden="1" outlineLevel="1">
      <c r="A228" s="353"/>
      <c r="B228" s="347" t="s">
        <v>209</v>
      </c>
      <c r="C228" s="356">
        <v>55898</v>
      </c>
      <c r="D228" s="355"/>
      <c r="E228" s="355"/>
      <c r="F228" s="355"/>
      <c r="G228" s="355"/>
      <c r="H228" s="357">
        <v>55898</v>
      </c>
    </row>
    <row r="229" spans="1:8" hidden="1" outlineLevel="1">
      <c r="A229" s="353"/>
      <c r="B229" s="347" t="s">
        <v>210</v>
      </c>
      <c r="C229" s="355"/>
      <c r="D229" s="355"/>
      <c r="E229" s="355"/>
      <c r="F229" s="355"/>
      <c r="G229" s="355"/>
      <c r="H229" s="357">
        <v>0</v>
      </c>
    </row>
    <row r="230" spans="1:8" hidden="1" outlineLevel="1">
      <c r="A230" s="353"/>
      <c r="B230" s="347" t="s">
        <v>211</v>
      </c>
      <c r="C230" s="356">
        <v>234.78209689404301</v>
      </c>
      <c r="D230" s="355"/>
      <c r="E230" s="356">
        <v>394</v>
      </c>
      <c r="F230" s="355"/>
      <c r="G230" s="356">
        <v>161</v>
      </c>
      <c r="H230" s="357">
        <v>789.78209689404298</v>
      </c>
    </row>
    <row r="231" spans="1:8" hidden="1" outlineLevel="1">
      <c r="A231" s="353"/>
      <c r="B231" s="347" t="s">
        <v>212</v>
      </c>
      <c r="C231" s="356">
        <v>55467.9492429128</v>
      </c>
      <c r="D231" s="356">
        <v>0</v>
      </c>
      <c r="E231" s="356">
        <v>440545</v>
      </c>
      <c r="F231" s="355"/>
      <c r="G231" s="356">
        <v>117520</v>
      </c>
      <c r="H231" s="357">
        <v>613532.94924291305</v>
      </c>
    </row>
    <row r="232" spans="1:8" hidden="1" outlineLevel="1">
      <c r="A232" s="353"/>
      <c r="B232" s="347" t="s">
        <v>213</v>
      </c>
      <c r="C232" s="356">
        <v>506595</v>
      </c>
      <c r="D232" s="356">
        <v>961053</v>
      </c>
      <c r="E232" s="356">
        <v>46918</v>
      </c>
      <c r="F232" s="355"/>
      <c r="G232" s="356">
        <v>170142</v>
      </c>
      <c r="H232" s="357">
        <v>1684708</v>
      </c>
    </row>
    <row r="233" spans="1:8" hidden="1" outlineLevel="1">
      <c r="A233" s="353"/>
      <c r="B233" s="347" t="s">
        <v>214</v>
      </c>
      <c r="C233" s="355"/>
      <c r="D233" s="355"/>
      <c r="E233" s="356">
        <v>9100</v>
      </c>
      <c r="F233" s="355"/>
      <c r="G233" s="356">
        <v>2300</v>
      </c>
      <c r="H233" s="357">
        <v>11400</v>
      </c>
    </row>
    <row r="234" spans="1:8" hidden="1" outlineLevel="1">
      <c r="A234" s="353"/>
      <c r="B234" s="347" t="s">
        <v>215</v>
      </c>
      <c r="C234" s="356">
        <v>9090</v>
      </c>
      <c r="D234" s="355"/>
      <c r="E234" s="355"/>
      <c r="F234" s="355"/>
      <c r="G234" s="355"/>
      <c r="H234" s="357">
        <v>9090</v>
      </c>
    </row>
    <row r="235" spans="1:8" hidden="1" outlineLevel="1">
      <c r="A235" s="353"/>
      <c r="B235" s="347" t="s">
        <v>216</v>
      </c>
      <c r="C235" s="355"/>
      <c r="D235" s="355"/>
      <c r="E235" s="355"/>
      <c r="F235" s="355"/>
      <c r="G235" s="355"/>
      <c r="H235" s="357">
        <v>0</v>
      </c>
    </row>
    <row r="236" spans="1:8" hidden="1" outlineLevel="1">
      <c r="A236" s="353"/>
      <c r="B236" s="347" t="s">
        <v>217</v>
      </c>
      <c r="C236" s="356">
        <v>626685</v>
      </c>
      <c r="D236" s="355"/>
      <c r="E236" s="356">
        <v>2034434</v>
      </c>
      <c r="F236" s="355"/>
      <c r="G236" s="356">
        <v>496525</v>
      </c>
      <c r="H236" s="357">
        <v>3157644</v>
      </c>
    </row>
    <row r="237" spans="1:8" hidden="1" outlineLevel="1">
      <c r="A237" s="353"/>
      <c r="B237" s="347" t="s">
        <v>218</v>
      </c>
      <c r="C237" s="356">
        <v>79891</v>
      </c>
      <c r="D237" s="355"/>
      <c r="E237" s="355"/>
      <c r="F237" s="355"/>
      <c r="G237" s="355"/>
      <c r="H237" s="357">
        <v>79891</v>
      </c>
    </row>
    <row r="238" spans="1:8" hidden="1" outlineLevel="1">
      <c r="A238" s="353"/>
      <c r="B238" s="347" t="s">
        <v>219</v>
      </c>
      <c r="C238" s="356">
        <v>100363.51395819501</v>
      </c>
      <c r="D238" s="356">
        <v>12202</v>
      </c>
      <c r="E238" s="356">
        <v>3790</v>
      </c>
      <c r="F238" s="355"/>
      <c r="G238" s="356">
        <v>2423</v>
      </c>
      <c r="H238" s="357">
        <v>118778.51395819501</v>
      </c>
    </row>
    <row r="239" spans="1:8" hidden="1" outlineLevel="1">
      <c r="A239" s="353"/>
      <c r="B239" s="347" t="s">
        <v>220</v>
      </c>
      <c r="C239" s="356">
        <v>56880</v>
      </c>
      <c r="D239" s="355"/>
      <c r="E239" s="356">
        <v>71841</v>
      </c>
      <c r="F239" s="355"/>
      <c r="G239" s="355"/>
      <c r="H239" s="357">
        <v>128721</v>
      </c>
    </row>
    <row r="240" spans="1:8" collapsed="1">
      <c r="A240" s="353">
        <v>8</v>
      </c>
      <c r="B240" s="352" t="s">
        <v>66</v>
      </c>
      <c r="C240" s="356">
        <f>SUM($C$222:$C$239)</f>
        <v>2593766.9402206931</v>
      </c>
      <c r="D240" s="356">
        <f>SUM($D$222:$D$239)</f>
        <v>2515316</v>
      </c>
      <c r="E240" s="356">
        <f>SUM($E$222:$E$239)</f>
        <v>7713387</v>
      </c>
      <c r="F240" s="356">
        <f>SUM($F$222:$F$239)</f>
        <v>0</v>
      </c>
      <c r="G240" s="356">
        <f>SUM($G$222:$G$239)</f>
        <v>1588053</v>
      </c>
      <c r="H240" s="357">
        <f>SUM($H$222:$H$239)</f>
        <v>14410522.940220689</v>
      </c>
    </row>
    <row r="241" spans="1:8" hidden="1" outlineLevel="1">
      <c r="A241" s="353"/>
      <c r="B241" s="347" t="s">
        <v>203</v>
      </c>
      <c r="C241" s="356">
        <v>73776.446267968204</v>
      </c>
      <c r="D241" s="355"/>
      <c r="E241" s="356">
        <v>247013</v>
      </c>
      <c r="F241" s="355"/>
      <c r="G241" s="356">
        <v>54504</v>
      </c>
      <c r="H241" s="357">
        <v>375293.44626796799</v>
      </c>
    </row>
    <row r="242" spans="1:8" hidden="1" outlineLevel="1">
      <c r="A242" s="353"/>
      <c r="B242" s="347" t="s">
        <v>204</v>
      </c>
      <c r="C242" s="356">
        <v>155502</v>
      </c>
      <c r="D242" s="355"/>
      <c r="E242" s="355"/>
      <c r="F242" s="355"/>
      <c r="G242" s="355"/>
      <c r="H242" s="357">
        <v>155502</v>
      </c>
    </row>
    <row r="243" spans="1:8" hidden="1" outlineLevel="1">
      <c r="A243" s="353"/>
      <c r="B243" s="347" t="s">
        <v>205</v>
      </c>
      <c r="C243" s="356">
        <v>472210.105243698</v>
      </c>
      <c r="D243" s="356">
        <v>359655</v>
      </c>
      <c r="E243" s="356">
        <v>555469</v>
      </c>
      <c r="F243" s="355"/>
      <c r="G243" s="356">
        <v>105564</v>
      </c>
      <c r="H243" s="357">
        <v>1492898.1052437001</v>
      </c>
    </row>
    <row r="244" spans="1:8" hidden="1" outlineLevel="1">
      <c r="A244" s="353"/>
      <c r="B244" s="347" t="s">
        <v>206</v>
      </c>
      <c r="C244" s="356">
        <v>97391</v>
      </c>
      <c r="D244" s="355"/>
      <c r="E244" s="356">
        <v>35654</v>
      </c>
      <c r="F244" s="355"/>
      <c r="G244" s="356">
        <v>1855</v>
      </c>
      <c r="H244" s="357">
        <v>134900</v>
      </c>
    </row>
    <row r="245" spans="1:8" hidden="1" outlineLevel="1">
      <c r="A245" s="353"/>
      <c r="B245" s="347" t="s">
        <v>207</v>
      </c>
      <c r="C245" s="356">
        <v>226376</v>
      </c>
      <c r="D245" s="355"/>
      <c r="E245" s="356">
        <v>733050</v>
      </c>
      <c r="F245" s="355"/>
      <c r="G245" s="356">
        <v>100424</v>
      </c>
      <c r="H245" s="357">
        <v>1059850</v>
      </c>
    </row>
    <row r="246" spans="1:8" hidden="1" outlineLevel="1">
      <c r="A246" s="353"/>
      <c r="B246" s="347" t="s">
        <v>208</v>
      </c>
      <c r="C246" s="356">
        <v>571462</v>
      </c>
      <c r="D246" s="356">
        <v>0</v>
      </c>
      <c r="E246" s="356">
        <v>835119</v>
      </c>
      <c r="F246" s="356">
        <v>0</v>
      </c>
      <c r="G246" s="356">
        <v>183529</v>
      </c>
      <c r="H246" s="357">
        <v>1590110</v>
      </c>
    </row>
    <row r="247" spans="1:8" hidden="1" outlineLevel="1">
      <c r="A247" s="353"/>
      <c r="B247" s="347" t="s">
        <v>209</v>
      </c>
      <c r="C247" s="356">
        <v>65577</v>
      </c>
      <c r="D247" s="355"/>
      <c r="E247" s="355"/>
      <c r="F247" s="356">
        <v>76</v>
      </c>
      <c r="G247" s="355"/>
      <c r="H247" s="357">
        <v>65653</v>
      </c>
    </row>
    <row r="248" spans="1:8" hidden="1" outlineLevel="1">
      <c r="A248" s="353"/>
      <c r="B248" s="347" t="s">
        <v>210</v>
      </c>
      <c r="C248" s="356">
        <v>77790</v>
      </c>
      <c r="D248" s="355"/>
      <c r="E248" s="355"/>
      <c r="F248" s="355"/>
      <c r="G248" s="355"/>
      <c r="H248" s="357">
        <v>77790</v>
      </c>
    </row>
    <row r="249" spans="1:8" hidden="1" outlineLevel="1">
      <c r="A249" s="353"/>
      <c r="B249" s="347" t="s">
        <v>211</v>
      </c>
      <c r="C249" s="356">
        <v>8128.4353925922196</v>
      </c>
      <c r="D249" s="355"/>
      <c r="E249" s="356">
        <v>14108</v>
      </c>
      <c r="F249" s="355"/>
      <c r="G249" s="356">
        <v>6338</v>
      </c>
      <c r="H249" s="357">
        <v>28574.435392592201</v>
      </c>
    </row>
    <row r="250" spans="1:8" hidden="1" outlineLevel="1">
      <c r="A250" s="353"/>
      <c r="B250" s="347" t="s">
        <v>212</v>
      </c>
      <c r="C250" s="356">
        <v>57156.357759483697</v>
      </c>
      <c r="D250" s="356">
        <v>0</v>
      </c>
      <c r="E250" s="356">
        <v>96560</v>
      </c>
      <c r="F250" s="355"/>
      <c r="G250" s="356">
        <v>25758</v>
      </c>
      <c r="H250" s="357">
        <v>179474.357759484</v>
      </c>
    </row>
    <row r="251" spans="1:8" hidden="1" outlineLevel="1">
      <c r="A251" s="353"/>
      <c r="B251" s="347" t="s">
        <v>213</v>
      </c>
      <c r="C251" s="356">
        <v>641836</v>
      </c>
      <c r="D251" s="356">
        <v>138593</v>
      </c>
      <c r="E251" s="356">
        <v>9205</v>
      </c>
      <c r="F251" s="355"/>
      <c r="G251" s="356">
        <v>25275</v>
      </c>
      <c r="H251" s="357">
        <v>814909</v>
      </c>
    </row>
    <row r="252" spans="1:8" hidden="1" outlineLevel="1">
      <c r="A252" s="353"/>
      <c r="B252" s="347" t="s">
        <v>214</v>
      </c>
      <c r="C252" s="356">
        <v>3567</v>
      </c>
      <c r="D252" s="355"/>
      <c r="E252" s="356">
        <v>54895</v>
      </c>
      <c r="F252" s="355"/>
      <c r="G252" s="356">
        <v>13872</v>
      </c>
      <c r="H252" s="357">
        <v>72334</v>
      </c>
    </row>
    <row r="253" spans="1:8" hidden="1" outlineLevel="1">
      <c r="A253" s="353"/>
      <c r="B253" s="347" t="s">
        <v>215</v>
      </c>
      <c r="C253" s="355"/>
      <c r="D253" s="355"/>
      <c r="E253" s="355"/>
      <c r="F253" s="355"/>
      <c r="G253" s="355"/>
      <c r="H253" s="357">
        <v>0</v>
      </c>
    </row>
    <row r="254" spans="1:8" hidden="1" outlineLevel="1">
      <c r="A254" s="353"/>
      <c r="B254" s="347" t="s">
        <v>216</v>
      </c>
      <c r="C254" s="355"/>
      <c r="D254" s="355"/>
      <c r="E254" s="355"/>
      <c r="F254" s="355"/>
      <c r="G254" s="355"/>
      <c r="H254" s="357">
        <v>0</v>
      </c>
    </row>
    <row r="255" spans="1:8" hidden="1" outlineLevel="1">
      <c r="A255" s="353"/>
      <c r="B255" s="347" t="s">
        <v>217</v>
      </c>
      <c r="C255" s="356">
        <v>788786</v>
      </c>
      <c r="D255" s="356">
        <v>254</v>
      </c>
      <c r="E255" s="356">
        <v>971120</v>
      </c>
      <c r="F255" s="355"/>
      <c r="G255" s="356">
        <v>639367</v>
      </c>
      <c r="H255" s="357">
        <v>2399527</v>
      </c>
    </row>
    <row r="256" spans="1:8" hidden="1" outlineLevel="1">
      <c r="A256" s="353"/>
      <c r="B256" s="347" t="s">
        <v>218</v>
      </c>
      <c r="C256" s="356">
        <v>129758</v>
      </c>
      <c r="D256" s="355"/>
      <c r="E256" s="355"/>
      <c r="F256" s="355"/>
      <c r="G256" s="355"/>
      <c r="H256" s="357">
        <v>129758</v>
      </c>
    </row>
    <row r="257" spans="1:8" hidden="1" outlineLevel="1">
      <c r="A257" s="353"/>
      <c r="B257" s="347" t="s">
        <v>219</v>
      </c>
      <c r="C257" s="356">
        <v>172413.822511734</v>
      </c>
      <c r="D257" s="356">
        <v>61386</v>
      </c>
      <c r="E257" s="356">
        <v>4992</v>
      </c>
      <c r="F257" s="355"/>
      <c r="G257" s="356">
        <v>3192</v>
      </c>
      <c r="H257" s="357">
        <v>241983.822511734</v>
      </c>
    </row>
    <row r="258" spans="1:8" hidden="1" outlineLevel="1">
      <c r="A258" s="353"/>
      <c r="B258" s="347" t="s">
        <v>220</v>
      </c>
      <c r="C258" s="356">
        <v>293288</v>
      </c>
      <c r="D258" s="355"/>
      <c r="E258" s="356">
        <v>48462</v>
      </c>
      <c r="F258" s="355"/>
      <c r="G258" s="355"/>
      <c r="H258" s="357">
        <v>341750</v>
      </c>
    </row>
    <row r="259" spans="1:8" collapsed="1">
      <c r="A259" s="353">
        <v>9</v>
      </c>
      <c r="B259" s="352" t="s">
        <v>68</v>
      </c>
      <c r="C259" s="356">
        <f>SUM($C$241:$C$258)</f>
        <v>3835018.167175476</v>
      </c>
      <c r="D259" s="356">
        <f>SUM($D$241:$D$258)</f>
        <v>559888</v>
      </c>
      <c r="E259" s="356">
        <f>SUM($E$241:$E$258)</f>
        <v>3605647</v>
      </c>
      <c r="F259" s="356">
        <f>SUM($F$241:$F$258)</f>
        <v>76</v>
      </c>
      <c r="G259" s="356">
        <f>SUM($G$241:$G$258)</f>
        <v>1159678</v>
      </c>
      <c r="H259" s="357">
        <f>SUM($H$241:$H$258)</f>
        <v>9160307.1671754774</v>
      </c>
    </row>
    <row r="260" spans="1:8" hidden="1" outlineLevel="1">
      <c r="A260" s="353"/>
      <c r="B260" s="347" t="s">
        <v>203</v>
      </c>
      <c r="C260" s="356">
        <v>32699.999389966801</v>
      </c>
      <c r="D260" s="355"/>
      <c r="E260" s="356">
        <v>178249</v>
      </c>
      <c r="F260" s="355"/>
      <c r="G260" s="356">
        <v>38611</v>
      </c>
      <c r="H260" s="357">
        <v>249559.99938996701</v>
      </c>
    </row>
    <row r="261" spans="1:8" hidden="1" outlineLevel="1">
      <c r="A261" s="353"/>
      <c r="B261" s="347" t="s">
        <v>204</v>
      </c>
      <c r="C261" s="356">
        <v>128528</v>
      </c>
      <c r="D261" s="355"/>
      <c r="E261" s="355"/>
      <c r="F261" s="355"/>
      <c r="G261" s="355"/>
      <c r="H261" s="357">
        <v>128528</v>
      </c>
    </row>
    <row r="262" spans="1:8" hidden="1" outlineLevel="1">
      <c r="A262" s="353"/>
      <c r="B262" s="347" t="s">
        <v>205</v>
      </c>
      <c r="C262" s="356">
        <v>223327.497092287</v>
      </c>
      <c r="D262" s="356">
        <v>122760</v>
      </c>
      <c r="E262" s="356">
        <v>374630</v>
      </c>
      <c r="F262" s="355"/>
      <c r="G262" s="356">
        <v>81400</v>
      </c>
      <c r="H262" s="357">
        <v>802117.49709228706</v>
      </c>
    </row>
    <row r="263" spans="1:8" hidden="1" outlineLevel="1">
      <c r="A263" s="353"/>
      <c r="B263" s="347" t="s">
        <v>206</v>
      </c>
      <c r="C263" s="356">
        <v>30396</v>
      </c>
      <c r="D263" s="355"/>
      <c r="E263" s="356">
        <v>45884</v>
      </c>
      <c r="F263" s="355"/>
      <c r="G263" s="356">
        <v>3236</v>
      </c>
      <c r="H263" s="357">
        <v>79516</v>
      </c>
    </row>
    <row r="264" spans="1:8" hidden="1" outlineLevel="1">
      <c r="A264" s="353"/>
      <c r="B264" s="347" t="s">
        <v>207</v>
      </c>
      <c r="C264" s="356">
        <v>176996</v>
      </c>
      <c r="D264" s="355"/>
      <c r="E264" s="356">
        <v>350075</v>
      </c>
      <c r="F264" s="355"/>
      <c r="G264" s="356">
        <v>41214</v>
      </c>
      <c r="H264" s="357">
        <v>568285</v>
      </c>
    </row>
    <row r="265" spans="1:8" hidden="1" outlineLevel="1">
      <c r="A265" s="353"/>
      <c r="B265" s="347" t="s">
        <v>208</v>
      </c>
      <c r="C265" s="356">
        <v>21479</v>
      </c>
      <c r="D265" s="356">
        <v>0</v>
      </c>
      <c r="E265" s="356">
        <v>120662</v>
      </c>
      <c r="F265" s="356">
        <v>0</v>
      </c>
      <c r="G265" s="356">
        <v>16248</v>
      </c>
      <c r="H265" s="357">
        <v>158389</v>
      </c>
    </row>
    <row r="266" spans="1:8" hidden="1" outlineLevel="1">
      <c r="A266" s="353"/>
      <c r="B266" s="347" t="s">
        <v>209</v>
      </c>
      <c r="C266" s="356">
        <v>1095</v>
      </c>
      <c r="D266" s="355"/>
      <c r="E266" s="355"/>
      <c r="F266" s="355"/>
      <c r="G266" s="355"/>
      <c r="H266" s="357">
        <v>1095</v>
      </c>
    </row>
    <row r="267" spans="1:8" hidden="1" outlineLevel="1">
      <c r="A267" s="353"/>
      <c r="B267" s="347" t="s">
        <v>210</v>
      </c>
      <c r="C267" s="356">
        <v>4544</v>
      </c>
      <c r="D267" s="355"/>
      <c r="E267" s="355"/>
      <c r="F267" s="355"/>
      <c r="G267" s="355"/>
      <c r="H267" s="357">
        <v>4544</v>
      </c>
    </row>
    <row r="268" spans="1:8" hidden="1" outlineLevel="1">
      <c r="A268" s="353"/>
      <c r="B268" s="347" t="s">
        <v>211</v>
      </c>
      <c r="C268" s="356">
        <v>1944.1916850872799</v>
      </c>
      <c r="D268" s="355"/>
      <c r="E268" s="356">
        <v>733</v>
      </c>
      <c r="F268" s="355"/>
      <c r="G268" s="356">
        <v>330</v>
      </c>
      <c r="H268" s="357">
        <v>3007.1916850872799</v>
      </c>
    </row>
    <row r="269" spans="1:8" hidden="1" outlineLevel="1">
      <c r="A269" s="353"/>
      <c r="B269" s="347" t="s">
        <v>212</v>
      </c>
      <c r="C269" s="356">
        <v>11550.275922640199</v>
      </c>
      <c r="D269" s="356">
        <v>0</v>
      </c>
      <c r="E269" s="356">
        <v>61256</v>
      </c>
      <c r="F269" s="355"/>
      <c r="G269" s="356">
        <v>16341</v>
      </c>
      <c r="H269" s="357">
        <v>89147.275922640198</v>
      </c>
    </row>
    <row r="270" spans="1:8" hidden="1" outlineLevel="1">
      <c r="A270" s="353"/>
      <c r="B270" s="347" t="s">
        <v>213</v>
      </c>
      <c r="C270" s="356">
        <v>73963</v>
      </c>
      <c r="D270" s="356">
        <v>146987</v>
      </c>
      <c r="E270" s="356">
        <v>17386</v>
      </c>
      <c r="F270" s="355"/>
      <c r="G270" s="356">
        <v>28537</v>
      </c>
      <c r="H270" s="357">
        <v>266873</v>
      </c>
    </row>
    <row r="271" spans="1:8" hidden="1" outlineLevel="1">
      <c r="A271" s="353"/>
      <c r="B271" s="347" t="s">
        <v>214</v>
      </c>
      <c r="C271" s="355"/>
      <c r="D271" s="355"/>
      <c r="E271" s="355"/>
      <c r="F271" s="355"/>
      <c r="G271" s="355"/>
      <c r="H271" s="357">
        <v>0</v>
      </c>
    </row>
    <row r="272" spans="1:8" hidden="1" outlineLevel="1">
      <c r="A272" s="353"/>
      <c r="B272" s="347" t="s">
        <v>215</v>
      </c>
      <c r="C272" s="355"/>
      <c r="D272" s="355"/>
      <c r="E272" s="355"/>
      <c r="F272" s="355"/>
      <c r="G272" s="355"/>
      <c r="H272" s="357">
        <v>0</v>
      </c>
    </row>
    <row r="273" spans="1:8" hidden="1" outlineLevel="1">
      <c r="A273" s="353"/>
      <c r="B273" s="347" t="s">
        <v>216</v>
      </c>
      <c r="C273" s="355"/>
      <c r="D273" s="355"/>
      <c r="E273" s="355"/>
      <c r="F273" s="355"/>
      <c r="G273" s="355"/>
      <c r="H273" s="357">
        <v>0</v>
      </c>
    </row>
    <row r="274" spans="1:8" hidden="1" outlineLevel="1">
      <c r="A274" s="353"/>
      <c r="B274" s="347" t="s">
        <v>217</v>
      </c>
      <c r="C274" s="356">
        <v>106371</v>
      </c>
      <c r="D274" s="355"/>
      <c r="E274" s="356">
        <v>310032</v>
      </c>
      <c r="F274" s="355"/>
      <c r="G274" s="356">
        <v>391536</v>
      </c>
      <c r="H274" s="357">
        <v>807939</v>
      </c>
    </row>
    <row r="275" spans="1:8" hidden="1" outlineLevel="1">
      <c r="A275" s="353"/>
      <c r="B275" s="347" t="s">
        <v>218</v>
      </c>
      <c r="C275" s="355"/>
      <c r="D275" s="355"/>
      <c r="E275" s="355"/>
      <c r="F275" s="355"/>
      <c r="G275" s="355"/>
      <c r="H275" s="357">
        <v>0</v>
      </c>
    </row>
    <row r="276" spans="1:8" hidden="1" outlineLevel="1">
      <c r="A276" s="353"/>
      <c r="B276" s="347" t="s">
        <v>219</v>
      </c>
      <c r="C276" s="356">
        <v>33476.917896842002</v>
      </c>
      <c r="D276" s="356">
        <v>1010</v>
      </c>
      <c r="E276" s="356">
        <v>461</v>
      </c>
      <c r="F276" s="355"/>
      <c r="G276" s="356">
        <v>294</v>
      </c>
      <c r="H276" s="357">
        <v>35241.917896842002</v>
      </c>
    </row>
    <row r="277" spans="1:8" hidden="1" outlineLevel="1">
      <c r="A277" s="353"/>
      <c r="B277" s="347" t="s">
        <v>220</v>
      </c>
      <c r="C277" s="356">
        <v>74251</v>
      </c>
      <c r="D277" s="355"/>
      <c r="E277" s="356">
        <v>3524</v>
      </c>
      <c r="F277" s="355"/>
      <c r="G277" s="355"/>
      <c r="H277" s="357">
        <v>77775</v>
      </c>
    </row>
    <row r="278" spans="1:8" collapsed="1">
      <c r="A278" s="353">
        <v>10</v>
      </c>
      <c r="B278" s="352" t="s">
        <v>70</v>
      </c>
      <c r="C278" s="356">
        <f>SUM($C$260:$C$277)</f>
        <v>920621.88198682328</v>
      </c>
      <c r="D278" s="356">
        <f>SUM($D$260:$D$277)</f>
        <v>270757</v>
      </c>
      <c r="E278" s="356">
        <f>SUM($E$260:$E$277)</f>
        <v>1462892</v>
      </c>
      <c r="F278" s="356">
        <f>SUM($F$260:$F$277)</f>
        <v>0</v>
      </c>
      <c r="G278" s="356">
        <f>SUM($G$260:$G$277)</f>
        <v>617747</v>
      </c>
      <c r="H278" s="357">
        <f>SUM($H$260:$H$277)</f>
        <v>3272017.8819868234</v>
      </c>
    </row>
    <row r="279" spans="1:8" hidden="1" outlineLevel="1">
      <c r="A279" s="353"/>
      <c r="B279" s="347" t="s">
        <v>203</v>
      </c>
      <c r="C279" s="356">
        <v>0</v>
      </c>
      <c r="D279" s="355"/>
      <c r="E279" s="356">
        <v>0</v>
      </c>
      <c r="F279" s="355"/>
      <c r="G279" s="356">
        <v>0</v>
      </c>
      <c r="H279" s="357">
        <v>0</v>
      </c>
    </row>
    <row r="280" spans="1:8" hidden="1" outlineLevel="1">
      <c r="A280" s="353"/>
      <c r="B280" s="347" t="s">
        <v>204</v>
      </c>
      <c r="C280" s="356">
        <v>0</v>
      </c>
      <c r="D280" s="355"/>
      <c r="E280" s="355"/>
      <c r="F280" s="355"/>
      <c r="G280" s="355"/>
      <c r="H280" s="357">
        <v>0</v>
      </c>
    </row>
    <row r="281" spans="1:8" hidden="1" outlineLevel="1">
      <c r="A281" s="353"/>
      <c r="B281" s="347" t="s">
        <v>205</v>
      </c>
      <c r="C281" s="356">
        <v>0</v>
      </c>
      <c r="D281" s="356">
        <v>0</v>
      </c>
      <c r="E281" s="356">
        <v>0</v>
      </c>
      <c r="F281" s="355"/>
      <c r="G281" s="356">
        <v>0</v>
      </c>
      <c r="H281" s="357">
        <v>0</v>
      </c>
    </row>
    <row r="282" spans="1:8" hidden="1" outlineLevel="1">
      <c r="A282" s="353"/>
      <c r="B282" s="347" t="s">
        <v>206</v>
      </c>
      <c r="C282" s="356">
        <v>124</v>
      </c>
      <c r="D282" s="355"/>
      <c r="E282" s="356">
        <v>0</v>
      </c>
      <c r="F282" s="355"/>
      <c r="G282" s="356">
        <v>0</v>
      </c>
      <c r="H282" s="357">
        <v>124</v>
      </c>
    </row>
    <row r="283" spans="1:8" hidden="1" outlineLevel="1">
      <c r="A283" s="353"/>
      <c r="B283" s="347" t="s">
        <v>207</v>
      </c>
      <c r="C283" s="356">
        <v>270</v>
      </c>
      <c r="D283" s="355"/>
      <c r="E283" s="356">
        <v>0</v>
      </c>
      <c r="F283" s="355"/>
      <c r="G283" s="356">
        <v>0</v>
      </c>
      <c r="H283" s="357">
        <v>270</v>
      </c>
    </row>
    <row r="284" spans="1:8" hidden="1" outlineLevel="1">
      <c r="A284" s="353"/>
      <c r="B284" s="347" t="s">
        <v>208</v>
      </c>
      <c r="C284" s="356">
        <v>0</v>
      </c>
      <c r="D284" s="356">
        <v>0</v>
      </c>
      <c r="E284" s="356">
        <v>386</v>
      </c>
      <c r="F284" s="356">
        <v>0</v>
      </c>
      <c r="G284" s="356">
        <v>106</v>
      </c>
      <c r="H284" s="357">
        <v>492</v>
      </c>
    </row>
    <row r="285" spans="1:8" hidden="1" outlineLevel="1">
      <c r="A285" s="353"/>
      <c r="B285" s="347" t="s">
        <v>209</v>
      </c>
      <c r="C285" s="355"/>
      <c r="D285" s="355"/>
      <c r="E285" s="355"/>
      <c r="F285" s="355"/>
      <c r="G285" s="355"/>
      <c r="H285" s="357">
        <v>0</v>
      </c>
    </row>
    <row r="286" spans="1:8" hidden="1" outlineLevel="1">
      <c r="A286" s="353"/>
      <c r="B286" s="347" t="s">
        <v>210</v>
      </c>
      <c r="C286" s="355"/>
      <c r="D286" s="355"/>
      <c r="E286" s="355"/>
      <c r="F286" s="355"/>
      <c r="G286" s="355"/>
      <c r="H286" s="357">
        <v>0</v>
      </c>
    </row>
    <row r="287" spans="1:8" hidden="1" outlineLevel="1">
      <c r="A287" s="353"/>
      <c r="B287" s="347" t="s">
        <v>211</v>
      </c>
      <c r="C287" s="356">
        <v>0</v>
      </c>
      <c r="D287" s="355"/>
      <c r="E287" s="356">
        <v>0</v>
      </c>
      <c r="F287" s="355"/>
      <c r="G287" s="356">
        <v>0</v>
      </c>
      <c r="H287" s="357">
        <v>0</v>
      </c>
    </row>
    <row r="288" spans="1:8" hidden="1" outlineLevel="1">
      <c r="A288" s="353"/>
      <c r="B288" s="347" t="s">
        <v>212</v>
      </c>
      <c r="C288" s="355"/>
      <c r="D288" s="356">
        <v>0</v>
      </c>
      <c r="E288" s="356">
        <v>1542</v>
      </c>
      <c r="F288" s="355"/>
      <c r="G288" s="356">
        <v>410</v>
      </c>
      <c r="H288" s="357">
        <v>1952</v>
      </c>
    </row>
    <row r="289" spans="1:8" hidden="1" outlineLevel="1">
      <c r="A289" s="353"/>
      <c r="B289" s="347" t="s">
        <v>213</v>
      </c>
      <c r="C289" s="356">
        <v>231233</v>
      </c>
      <c r="D289" s="356">
        <v>0</v>
      </c>
      <c r="E289" s="356">
        <v>0</v>
      </c>
      <c r="F289" s="355"/>
      <c r="G289" s="356">
        <v>0</v>
      </c>
      <c r="H289" s="357">
        <v>231233</v>
      </c>
    </row>
    <row r="290" spans="1:8" hidden="1" outlineLevel="1">
      <c r="A290" s="353"/>
      <c r="B290" s="347" t="s">
        <v>214</v>
      </c>
      <c r="C290" s="355"/>
      <c r="D290" s="355"/>
      <c r="E290" s="355"/>
      <c r="F290" s="355"/>
      <c r="G290" s="355"/>
      <c r="H290" s="357">
        <v>0</v>
      </c>
    </row>
    <row r="291" spans="1:8" hidden="1" outlineLevel="1">
      <c r="A291" s="353"/>
      <c r="B291" s="347" t="s">
        <v>215</v>
      </c>
      <c r="C291" s="355"/>
      <c r="D291" s="355"/>
      <c r="E291" s="355"/>
      <c r="F291" s="355"/>
      <c r="G291" s="355"/>
      <c r="H291" s="357">
        <v>0</v>
      </c>
    </row>
    <row r="292" spans="1:8" hidden="1" outlineLevel="1">
      <c r="A292" s="353"/>
      <c r="B292" s="347" t="s">
        <v>216</v>
      </c>
      <c r="C292" s="355"/>
      <c r="D292" s="355"/>
      <c r="E292" s="355"/>
      <c r="F292" s="355"/>
      <c r="G292" s="355"/>
      <c r="H292" s="357">
        <v>0</v>
      </c>
    </row>
    <row r="293" spans="1:8" hidden="1" outlineLevel="1">
      <c r="A293" s="353"/>
      <c r="B293" s="347" t="s">
        <v>217</v>
      </c>
      <c r="C293" s="355"/>
      <c r="D293" s="355"/>
      <c r="E293" s="356">
        <v>30319</v>
      </c>
      <c r="F293" s="355"/>
      <c r="G293" s="356">
        <v>781539</v>
      </c>
      <c r="H293" s="357">
        <v>811858</v>
      </c>
    </row>
    <row r="294" spans="1:8" hidden="1" outlineLevel="1">
      <c r="A294" s="353"/>
      <c r="B294" s="347" t="s">
        <v>218</v>
      </c>
      <c r="C294" s="355"/>
      <c r="D294" s="355"/>
      <c r="E294" s="355"/>
      <c r="F294" s="355"/>
      <c r="G294" s="355"/>
      <c r="H294" s="357">
        <v>0</v>
      </c>
    </row>
    <row r="295" spans="1:8" hidden="1" outlineLevel="1">
      <c r="A295" s="353"/>
      <c r="B295" s="347" t="s">
        <v>219</v>
      </c>
      <c r="C295" s="356">
        <v>0</v>
      </c>
      <c r="D295" s="356">
        <v>0</v>
      </c>
      <c r="E295" s="356">
        <v>7</v>
      </c>
      <c r="F295" s="355"/>
      <c r="G295" s="356">
        <v>4</v>
      </c>
      <c r="H295" s="357">
        <v>11</v>
      </c>
    </row>
    <row r="296" spans="1:8" hidden="1" outlineLevel="1">
      <c r="A296" s="353"/>
      <c r="B296" s="347" t="s">
        <v>220</v>
      </c>
      <c r="C296" s="355"/>
      <c r="D296" s="355"/>
      <c r="E296" s="355"/>
      <c r="F296" s="355"/>
      <c r="G296" s="355"/>
      <c r="H296" s="357">
        <v>0</v>
      </c>
    </row>
    <row r="297" spans="1:8" collapsed="1">
      <c r="A297" s="353">
        <v>11</v>
      </c>
      <c r="B297" s="352" t="s">
        <v>563</v>
      </c>
      <c r="C297" s="356">
        <f>SUM($C$279:$C$296)</f>
        <v>231627</v>
      </c>
      <c r="D297" s="356">
        <f>SUM($D$279:$D$296)</f>
        <v>0</v>
      </c>
      <c r="E297" s="356">
        <f>SUM($E$279:$E$296)</f>
        <v>32254</v>
      </c>
      <c r="F297" s="356">
        <f>SUM($F$279:$F$296)</f>
        <v>0</v>
      </c>
      <c r="G297" s="356">
        <f>SUM($G$279:$G$296)</f>
        <v>782059</v>
      </c>
      <c r="H297" s="357">
        <f>SUM($H$279:$H$296)</f>
        <v>1045940</v>
      </c>
    </row>
    <row r="298" spans="1:8" hidden="1" outlineLevel="1">
      <c r="A298" s="353"/>
      <c r="B298" s="347" t="s">
        <v>203</v>
      </c>
      <c r="C298" s="356">
        <v>169172.911365679</v>
      </c>
      <c r="D298" s="355"/>
      <c r="E298" s="356">
        <v>92750</v>
      </c>
      <c r="F298" s="355"/>
      <c r="G298" s="356">
        <v>17724</v>
      </c>
      <c r="H298" s="357">
        <v>279646.911365679</v>
      </c>
    </row>
    <row r="299" spans="1:8" hidden="1" outlineLevel="1">
      <c r="A299" s="353"/>
      <c r="B299" s="347" t="s">
        <v>204</v>
      </c>
      <c r="C299" s="356">
        <v>9960</v>
      </c>
      <c r="D299" s="355"/>
      <c r="E299" s="355"/>
      <c r="F299" s="355"/>
      <c r="G299" s="355"/>
      <c r="H299" s="357">
        <v>9960</v>
      </c>
    </row>
    <row r="300" spans="1:8" hidden="1" outlineLevel="1">
      <c r="A300" s="353"/>
      <c r="B300" s="347" t="s">
        <v>205</v>
      </c>
      <c r="C300" s="356">
        <v>2937477.7390854801</v>
      </c>
      <c r="D300" s="356">
        <v>19097</v>
      </c>
      <c r="E300" s="356">
        <v>71798</v>
      </c>
      <c r="F300" s="355"/>
      <c r="G300" s="356">
        <v>13053</v>
      </c>
      <c r="H300" s="357">
        <v>3041425.7390854801</v>
      </c>
    </row>
    <row r="301" spans="1:8" hidden="1" outlineLevel="1">
      <c r="A301" s="353"/>
      <c r="B301" s="347" t="s">
        <v>206</v>
      </c>
      <c r="C301" s="356">
        <v>197758</v>
      </c>
      <c r="D301" s="355"/>
      <c r="E301" s="356">
        <v>56967</v>
      </c>
      <c r="F301" s="355"/>
      <c r="G301" s="356">
        <v>10504</v>
      </c>
      <c r="H301" s="357">
        <v>265229</v>
      </c>
    </row>
    <row r="302" spans="1:8" hidden="1" outlineLevel="1">
      <c r="A302" s="353"/>
      <c r="B302" s="347" t="s">
        <v>207</v>
      </c>
      <c r="C302" s="356">
        <v>1384420</v>
      </c>
      <c r="D302" s="355"/>
      <c r="E302" s="356">
        <v>169049</v>
      </c>
      <c r="F302" s="355"/>
      <c r="G302" s="356">
        <v>19300</v>
      </c>
      <c r="H302" s="357">
        <v>1572769</v>
      </c>
    </row>
    <row r="303" spans="1:8" hidden="1" outlineLevel="1">
      <c r="A303" s="353"/>
      <c r="B303" s="347" t="s">
        <v>208</v>
      </c>
      <c r="C303" s="356">
        <v>75314</v>
      </c>
      <c r="D303" s="356">
        <v>0</v>
      </c>
      <c r="E303" s="356">
        <v>401005</v>
      </c>
      <c r="F303" s="356">
        <v>0</v>
      </c>
      <c r="G303" s="356">
        <v>79386</v>
      </c>
      <c r="H303" s="357">
        <v>555705</v>
      </c>
    </row>
    <row r="304" spans="1:8" hidden="1" outlineLevel="1">
      <c r="A304" s="353"/>
      <c r="B304" s="347" t="s">
        <v>209</v>
      </c>
      <c r="C304" s="356">
        <v>76395</v>
      </c>
      <c r="D304" s="355"/>
      <c r="E304" s="355"/>
      <c r="F304" s="355"/>
      <c r="G304" s="355"/>
      <c r="H304" s="357">
        <v>76395</v>
      </c>
    </row>
    <row r="305" spans="1:8" hidden="1" outlineLevel="1">
      <c r="A305" s="353"/>
      <c r="B305" s="347" t="s">
        <v>210</v>
      </c>
      <c r="C305" s="356">
        <v>94000</v>
      </c>
      <c r="D305" s="355"/>
      <c r="E305" s="355"/>
      <c r="F305" s="355"/>
      <c r="G305" s="355"/>
      <c r="H305" s="357">
        <v>94000</v>
      </c>
    </row>
    <row r="306" spans="1:8" hidden="1" outlineLevel="1">
      <c r="A306" s="353"/>
      <c r="B306" s="347" t="s">
        <v>211</v>
      </c>
      <c r="C306" s="356">
        <v>78106.167120765196</v>
      </c>
      <c r="D306" s="355"/>
      <c r="E306" s="356">
        <v>3450</v>
      </c>
      <c r="F306" s="355"/>
      <c r="G306" s="356">
        <v>1550</v>
      </c>
      <c r="H306" s="357">
        <v>83106.167120765196</v>
      </c>
    </row>
    <row r="307" spans="1:8" hidden="1" outlineLevel="1">
      <c r="A307" s="353"/>
      <c r="B307" s="347" t="s">
        <v>212</v>
      </c>
      <c r="C307" s="356">
        <v>4537.3233706347301</v>
      </c>
      <c r="D307" s="356">
        <v>0</v>
      </c>
      <c r="E307" s="356">
        <v>6906</v>
      </c>
      <c r="F307" s="355"/>
      <c r="G307" s="356">
        <v>1842</v>
      </c>
      <c r="H307" s="357">
        <v>13285.3233706347</v>
      </c>
    </row>
    <row r="308" spans="1:8" hidden="1" outlineLevel="1">
      <c r="A308" s="353"/>
      <c r="B308" s="347" t="s">
        <v>213</v>
      </c>
      <c r="C308" s="356">
        <v>77407</v>
      </c>
      <c r="D308" s="356">
        <v>1536</v>
      </c>
      <c r="E308" s="356">
        <v>29839</v>
      </c>
      <c r="F308" s="355"/>
      <c r="G308" s="356">
        <v>8138</v>
      </c>
      <c r="H308" s="357">
        <v>116920</v>
      </c>
    </row>
    <row r="309" spans="1:8" hidden="1" outlineLevel="1">
      <c r="A309" s="353"/>
      <c r="B309" s="347" t="s">
        <v>214</v>
      </c>
      <c r="C309" s="356">
        <v>769</v>
      </c>
      <c r="D309" s="355"/>
      <c r="E309" s="355"/>
      <c r="F309" s="355"/>
      <c r="G309" s="355"/>
      <c r="H309" s="357">
        <v>769</v>
      </c>
    </row>
    <row r="310" spans="1:8" hidden="1" outlineLevel="1">
      <c r="A310" s="353"/>
      <c r="B310" s="347" t="s">
        <v>215</v>
      </c>
      <c r="C310" s="356">
        <v>21000</v>
      </c>
      <c r="D310" s="355"/>
      <c r="E310" s="355"/>
      <c r="F310" s="355"/>
      <c r="G310" s="355"/>
      <c r="H310" s="357">
        <v>21000</v>
      </c>
    </row>
    <row r="311" spans="1:8" hidden="1" outlineLevel="1">
      <c r="A311" s="353"/>
      <c r="B311" s="347" t="s">
        <v>216</v>
      </c>
      <c r="C311" s="356">
        <v>65442.05</v>
      </c>
      <c r="D311" s="355"/>
      <c r="E311" s="355"/>
      <c r="F311" s="355"/>
      <c r="G311" s="355"/>
      <c r="H311" s="357">
        <v>65442.05</v>
      </c>
    </row>
    <row r="312" spans="1:8" hidden="1" outlineLevel="1">
      <c r="A312" s="353"/>
      <c r="B312" s="347" t="s">
        <v>217</v>
      </c>
      <c r="C312" s="356">
        <v>-75497</v>
      </c>
      <c r="D312" s="355"/>
      <c r="E312" s="356">
        <v>84289</v>
      </c>
      <c r="F312" s="355"/>
      <c r="G312" s="356">
        <v>113183</v>
      </c>
      <c r="H312" s="357">
        <v>121975</v>
      </c>
    </row>
    <row r="313" spans="1:8" hidden="1" outlineLevel="1">
      <c r="A313" s="353"/>
      <c r="B313" s="347" t="s">
        <v>218</v>
      </c>
      <c r="C313" s="356">
        <v>54461</v>
      </c>
      <c r="D313" s="355"/>
      <c r="E313" s="355"/>
      <c r="F313" s="355"/>
      <c r="G313" s="355"/>
      <c r="H313" s="357">
        <v>54461</v>
      </c>
    </row>
    <row r="314" spans="1:8" hidden="1" outlineLevel="1">
      <c r="A314" s="353"/>
      <c r="B314" s="347" t="s">
        <v>219</v>
      </c>
      <c r="C314" s="356">
        <v>23941.9745137629</v>
      </c>
      <c r="D314" s="356">
        <v>0</v>
      </c>
      <c r="E314" s="356">
        <v>3919</v>
      </c>
      <c r="F314" s="355"/>
      <c r="G314" s="356">
        <v>2506</v>
      </c>
      <c r="H314" s="357">
        <v>30366.9745137629</v>
      </c>
    </row>
    <row r="315" spans="1:8" hidden="1" outlineLevel="1">
      <c r="A315" s="353"/>
      <c r="B315" s="347" t="s">
        <v>220</v>
      </c>
      <c r="C315" s="355"/>
      <c r="D315" s="355"/>
      <c r="E315" s="356">
        <v>3490</v>
      </c>
      <c r="F315" s="355"/>
      <c r="G315" s="355"/>
      <c r="H315" s="357">
        <v>3490</v>
      </c>
    </row>
    <row r="316" spans="1:8" collapsed="1">
      <c r="A316" s="353">
        <v>12</v>
      </c>
      <c r="B316" s="352" t="s">
        <v>564</v>
      </c>
      <c r="C316" s="356">
        <f>SUM($C$298:$C$315)</f>
        <v>5194665.1654563211</v>
      </c>
      <c r="D316" s="356">
        <f>SUM($D$298:$D$315)</f>
        <v>20633</v>
      </c>
      <c r="E316" s="356">
        <f>SUM($E$298:$E$315)</f>
        <v>923462</v>
      </c>
      <c r="F316" s="356">
        <f>SUM($F$298:$F$315)</f>
        <v>0</v>
      </c>
      <c r="G316" s="356">
        <f>SUM($G$298:$G$315)</f>
        <v>267186</v>
      </c>
      <c r="H316" s="357">
        <f>SUM($H$298:$H$315)</f>
        <v>6405946.1654563211</v>
      </c>
    </row>
    <row r="317" spans="1:8" hidden="1" outlineLevel="1">
      <c r="A317" s="353"/>
      <c r="B317" s="347" t="s">
        <v>203</v>
      </c>
      <c r="C317" s="356">
        <v>818339</v>
      </c>
      <c r="D317" s="355"/>
      <c r="E317" s="356">
        <v>116587</v>
      </c>
      <c r="F317" s="355"/>
      <c r="G317" s="356">
        <v>27426</v>
      </c>
      <c r="H317" s="357">
        <v>962352</v>
      </c>
    </row>
    <row r="318" spans="1:8" hidden="1" outlineLevel="1">
      <c r="A318" s="353"/>
      <c r="B318" s="347" t="s">
        <v>204</v>
      </c>
      <c r="C318" s="356">
        <v>741895</v>
      </c>
      <c r="D318" s="355"/>
      <c r="E318" s="355"/>
      <c r="F318" s="355"/>
      <c r="G318" s="355"/>
      <c r="H318" s="357">
        <v>741895</v>
      </c>
    </row>
    <row r="319" spans="1:8" hidden="1" outlineLevel="1">
      <c r="A319" s="353"/>
      <c r="B319" s="347" t="s">
        <v>205</v>
      </c>
      <c r="C319" s="356">
        <v>5517694.79052635</v>
      </c>
      <c r="D319" s="356">
        <v>19994</v>
      </c>
      <c r="E319" s="356">
        <v>92241</v>
      </c>
      <c r="F319" s="355"/>
      <c r="G319" s="356">
        <v>19313</v>
      </c>
      <c r="H319" s="357">
        <v>5649242.79052635</v>
      </c>
    </row>
    <row r="320" spans="1:8" hidden="1" outlineLevel="1">
      <c r="A320" s="353"/>
      <c r="B320" s="347" t="s">
        <v>206</v>
      </c>
      <c r="C320" s="356">
        <v>832537</v>
      </c>
      <c r="D320" s="355"/>
      <c r="E320" s="356">
        <v>12200</v>
      </c>
      <c r="F320" s="355"/>
      <c r="G320" s="356">
        <v>1037</v>
      </c>
      <c r="H320" s="357">
        <v>845774</v>
      </c>
    </row>
    <row r="321" spans="1:8" hidden="1" outlineLevel="1">
      <c r="A321" s="353"/>
      <c r="B321" s="347" t="s">
        <v>207</v>
      </c>
      <c r="C321" s="356">
        <v>3034451</v>
      </c>
      <c r="D321" s="355"/>
      <c r="E321" s="356">
        <v>202144</v>
      </c>
      <c r="F321" s="355"/>
      <c r="G321" s="356">
        <v>23994</v>
      </c>
      <c r="H321" s="357">
        <v>3260589</v>
      </c>
    </row>
    <row r="322" spans="1:8" hidden="1" outlineLevel="1">
      <c r="A322" s="353"/>
      <c r="B322" s="347" t="s">
        <v>208</v>
      </c>
      <c r="C322" s="356">
        <v>6593610</v>
      </c>
      <c r="D322" s="356">
        <v>0</v>
      </c>
      <c r="E322" s="356">
        <v>281896</v>
      </c>
      <c r="F322" s="356">
        <v>0</v>
      </c>
      <c r="G322" s="356">
        <v>42387</v>
      </c>
      <c r="H322" s="357">
        <v>6917893</v>
      </c>
    </row>
    <row r="323" spans="1:8" hidden="1" outlineLevel="1">
      <c r="A323" s="353"/>
      <c r="B323" s="347" t="s">
        <v>209</v>
      </c>
      <c r="C323" s="356">
        <v>354841</v>
      </c>
      <c r="D323" s="355"/>
      <c r="E323" s="355"/>
      <c r="F323" s="355"/>
      <c r="G323" s="355"/>
      <c r="H323" s="357">
        <v>354841</v>
      </c>
    </row>
    <row r="324" spans="1:8" hidden="1" outlineLevel="1">
      <c r="A324" s="353"/>
      <c r="B324" s="347" t="s">
        <v>210</v>
      </c>
      <c r="C324" s="356">
        <v>944974</v>
      </c>
      <c r="D324" s="355"/>
      <c r="E324" s="355"/>
      <c r="F324" s="355"/>
      <c r="G324" s="355"/>
      <c r="H324" s="357">
        <v>944974</v>
      </c>
    </row>
    <row r="325" spans="1:8" hidden="1" outlineLevel="1">
      <c r="A325" s="353"/>
      <c r="B325" s="347" t="s">
        <v>211</v>
      </c>
      <c r="C325" s="356">
        <v>577528.73773427901</v>
      </c>
      <c r="D325" s="355"/>
      <c r="E325" s="356">
        <v>28805</v>
      </c>
      <c r="F325" s="355"/>
      <c r="G325" s="356">
        <v>12941</v>
      </c>
      <c r="H325" s="357">
        <v>619274.73773427901</v>
      </c>
    </row>
    <row r="326" spans="1:8" hidden="1" outlineLevel="1">
      <c r="A326" s="353"/>
      <c r="B326" s="347" t="s">
        <v>212</v>
      </c>
      <c r="C326" s="356">
        <v>451575.35843334201</v>
      </c>
      <c r="D326" s="356">
        <v>0</v>
      </c>
      <c r="E326" s="356">
        <v>18949</v>
      </c>
      <c r="F326" s="355"/>
      <c r="G326" s="356">
        <v>5055</v>
      </c>
      <c r="H326" s="357">
        <v>475579.35843334201</v>
      </c>
    </row>
    <row r="327" spans="1:8" hidden="1" outlineLevel="1">
      <c r="A327" s="353"/>
      <c r="B327" s="347" t="s">
        <v>213</v>
      </c>
      <c r="C327" s="356">
        <v>1428188</v>
      </c>
      <c r="D327" s="356">
        <v>505909</v>
      </c>
      <c r="E327" s="356">
        <v>10231</v>
      </c>
      <c r="F327" s="355"/>
      <c r="G327" s="356">
        <v>86467</v>
      </c>
      <c r="H327" s="357">
        <v>2030795</v>
      </c>
    </row>
    <row r="328" spans="1:8" hidden="1" outlineLevel="1">
      <c r="A328" s="353"/>
      <c r="B328" s="347" t="s">
        <v>214</v>
      </c>
      <c r="C328" s="356">
        <v>135856</v>
      </c>
      <c r="D328" s="355"/>
      <c r="E328" s="356">
        <v>11835</v>
      </c>
      <c r="F328" s="355"/>
      <c r="G328" s="356">
        <v>2991</v>
      </c>
      <c r="H328" s="357">
        <v>150682</v>
      </c>
    </row>
    <row r="329" spans="1:8" hidden="1" outlineLevel="1">
      <c r="A329" s="353"/>
      <c r="B329" s="347" t="s">
        <v>215</v>
      </c>
      <c r="C329" s="356">
        <v>46588</v>
      </c>
      <c r="D329" s="355"/>
      <c r="E329" s="355"/>
      <c r="F329" s="355"/>
      <c r="G329" s="355"/>
      <c r="H329" s="357">
        <v>46588</v>
      </c>
    </row>
    <row r="330" spans="1:8" hidden="1" outlineLevel="1">
      <c r="A330" s="353"/>
      <c r="B330" s="347" t="s">
        <v>216</v>
      </c>
      <c r="C330" s="356">
        <v>767</v>
      </c>
      <c r="D330" s="355"/>
      <c r="E330" s="355"/>
      <c r="F330" s="355"/>
      <c r="G330" s="355"/>
      <c r="H330" s="357">
        <v>767</v>
      </c>
    </row>
    <row r="331" spans="1:8" hidden="1" outlineLevel="1">
      <c r="A331" s="353"/>
      <c r="B331" s="347" t="s">
        <v>217</v>
      </c>
      <c r="C331" s="356">
        <v>4822743</v>
      </c>
      <c r="D331" s="355"/>
      <c r="E331" s="356">
        <v>246622</v>
      </c>
      <c r="F331" s="355"/>
      <c r="G331" s="356">
        <v>101864</v>
      </c>
      <c r="H331" s="357">
        <v>5171229</v>
      </c>
    </row>
    <row r="332" spans="1:8" hidden="1" outlineLevel="1">
      <c r="A332" s="353"/>
      <c r="B332" s="347" t="s">
        <v>218</v>
      </c>
      <c r="C332" s="356">
        <v>1454042</v>
      </c>
      <c r="D332" s="355"/>
      <c r="E332" s="355"/>
      <c r="F332" s="355"/>
      <c r="G332" s="355"/>
      <c r="H332" s="357">
        <v>1454042</v>
      </c>
    </row>
    <row r="333" spans="1:8" hidden="1" outlineLevel="1">
      <c r="A333" s="353"/>
      <c r="B333" s="347" t="s">
        <v>219</v>
      </c>
      <c r="C333" s="356">
        <v>674128.169289832</v>
      </c>
      <c r="D333" s="356">
        <v>5587</v>
      </c>
      <c r="E333" s="356">
        <v>487</v>
      </c>
      <c r="F333" s="355"/>
      <c r="G333" s="356">
        <v>312</v>
      </c>
      <c r="H333" s="357">
        <v>680514.169289832</v>
      </c>
    </row>
    <row r="334" spans="1:8" hidden="1" outlineLevel="1">
      <c r="A334" s="353"/>
      <c r="B334" s="347" t="s">
        <v>220</v>
      </c>
      <c r="C334" s="356">
        <v>718410</v>
      </c>
      <c r="D334" s="355"/>
      <c r="E334" s="356">
        <v>6318</v>
      </c>
      <c r="F334" s="355"/>
      <c r="G334" s="355"/>
      <c r="H334" s="357">
        <v>724728</v>
      </c>
    </row>
    <row r="335" spans="1:8" collapsed="1">
      <c r="A335" s="353">
        <v>13</v>
      </c>
      <c r="B335" s="352" t="s">
        <v>565</v>
      </c>
      <c r="C335" s="356">
        <f>SUM($C$317:$C$334)</f>
        <v>29148168.055983804</v>
      </c>
      <c r="D335" s="356">
        <f>SUM($D$317:$D$334)</f>
        <v>531490</v>
      </c>
      <c r="E335" s="356">
        <f>SUM($E$317:$E$334)</f>
        <v>1028315</v>
      </c>
      <c r="F335" s="356">
        <f>SUM($F$317:$F$334)</f>
        <v>0</v>
      </c>
      <c r="G335" s="356">
        <f>SUM($G$317:$G$334)</f>
        <v>323787</v>
      </c>
      <c r="H335" s="357">
        <f>SUM($H$317:$H$334)</f>
        <v>31031760.055983804</v>
      </c>
    </row>
    <row r="336" spans="1:8" hidden="1" outlineLevel="1">
      <c r="A336" s="353"/>
      <c r="B336" s="347" t="s">
        <v>203</v>
      </c>
      <c r="C336" s="356">
        <v>8095.52</v>
      </c>
      <c r="D336" s="355"/>
      <c r="E336" s="356">
        <v>429272</v>
      </c>
      <c r="F336" s="355"/>
      <c r="G336" s="356">
        <v>98031</v>
      </c>
      <c r="H336" s="357">
        <v>535398.52</v>
      </c>
    </row>
    <row r="337" spans="1:8" hidden="1" outlineLevel="1">
      <c r="A337" s="353"/>
      <c r="B337" s="347" t="s">
        <v>204</v>
      </c>
      <c r="C337" s="356">
        <v>0</v>
      </c>
      <c r="D337" s="355"/>
      <c r="E337" s="355"/>
      <c r="F337" s="355"/>
      <c r="G337" s="355"/>
      <c r="H337" s="357">
        <v>0</v>
      </c>
    </row>
    <row r="338" spans="1:8" hidden="1" outlineLevel="1">
      <c r="A338" s="353"/>
      <c r="B338" s="347" t="s">
        <v>205</v>
      </c>
      <c r="C338" s="356">
        <v>68217.9737054039</v>
      </c>
      <c r="D338" s="356">
        <v>84416</v>
      </c>
      <c r="E338" s="356">
        <v>819510</v>
      </c>
      <c r="F338" s="355"/>
      <c r="G338" s="356">
        <v>221411</v>
      </c>
      <c r="H338" s="357">
        <v>1193554.9737054</v>
      </c>
    </row>
    <row r="339" spans="1:8" hidden="1" outlineLevel="1">
      <c r="A339" s="353"/>
      <c r="B339" s="347" t="s">
        <v>206</v>
      </c>
      <c r="C339" s="356">
        <v>8343</v>
      </c>
      <c r="D339" s="355"/>
      <c r="E339" s="356">
        <v>31720</v>
      </c>
      <c r="F339" s="355"/>
      <c r="G339" s="356">
        <v>4463</v>
      </c>
      <c r="H339" s="357">
        <v>44526</v>
      </c>
    </row>
    <row r="340" spans="1:8" hidden="1" outlineLevel="1">
      <c r="A340" s="353"/>
      <c r="B340" s="347" t="s">
        <v>207</v>
      </c>
      <c r="C340" s="356">
        <v>64633</v>
      </c>
      <c r="D340" s="355"/>
      <c r="E340" s="356">
        <v>705250</v>
      </c>
      <c r="F340" s="355"/>
      <c r="G340" s="356">
        <v>92943</v>
      </c>
      <c r="H340" s="357">
        <v>862826</v>
      </c>
    </row>
    <row r="341" spans="1:8" hidden="1" outlineLevel="1">
      <c r="A341" s="353"/>
      <c r="B341" s="347" t="s">
        <v>208</v>
      </c>
      <c r="C341" s="356">
        <v>305028</v>
      </c>
      <c r="D341" s="356">
        <v>0</v>
      </c>
      <c r="E341" s="356">
        <v>1117622</v>
      </c>
      <c r="F341" s="356">
        <v>0</v>
      </c>
      <c r="G341" s="356">
        <v>246283</v>
      </c>
      <c r="H341" s="357">
        <v>1668933</v>
      </c>
    </row>
    <row r="342" spans="1:8" hidden="1" outlineLevel="1">
      <c r="A342" s="353"/>
      <c r="B342" s="347" t="s">
        <v>209</v>
      </c>
      <c r="C342" s="355"/>
      <c r="D342" s="355"/>
      <c r="E342" s="355"/>
      <c r="F342" s="355"/>
      <c r="G342" s="355"/>
      <c r="H342" s="357">
        <v>0</v>
      </c>
    </row>
    <row r="343" spans="1:8" hidden="1" outlineLevel="1">
      <c r="A343" s="353"/>
      <c r="B343" s="347" t="s">
        <v>210</v>
      </c>
      <c r="C343" s="356">
        <v>8172</v>
      </c>
      <c r="D343" s="355"/>
      <c r="E343" s="355"/>
      <c r="F343" s="355"/>
      <c r="G343" s="355"/>
      <c r="H343" s="357">
        <v>8172</v>
      </c>
    </row>
    <row r="344" spans="1:8" hidden="1" outlineLevel="1">
      <c r="A344" s="353"/>
      <c r="B344" s="347" t="s">
        <v>211</v>
      </c>
      <c r="C344" s="356">
        <v>5602.5557371488803</v>
      </c>
      <c r="D344" s="355"/>
      <c r="E344" s="356">
        <v>9415</v>
      </c>
      <c r="F344" s="355"/>
      <c r="G344" s="356">
        <v>4230</v>
      </c>
      <c r="H344" s="357">
        <v>19247.555737148901</v>
      </c>
    </row>
    <row r="345" spans="1:8" hidden="1" outlineLevel="1">
      <c r="A345" s="353"/>
      <c r="B345" s="347" t="s">
        <v>212</v>
      </c>
      <c r="C345" s="356">
        <v>11726.932003768099</v>
      </c>
      <c r="D345" s="356">
        <v>0</v>
      </c>
      <c r="E345" s="356">
        <v>47136</v>
      </c>
      <c r="F345" s="355"/>
      <c r="G345" s="356">
        <v>12572</v>
      </c>
      <c r="H345" s="357">
        <v>71434.932003768103</v>
      </c>
    </row>
    <row r="346" spans="1:8" hidden="1" outlineLevel="1">
      <c r="A346" s="353"/>
      <c r="B346" s="347" t="s">
        <v>213</v>
      </c>
      <c r="C346" s="356">
        <v>17331</v>
      </c>
      <c r="D346" s="356">
        <v>160378</v>
      </c>
      <c r="E346" s="356">
        <v>7531</v>
      </c>
      <c r="F346" s="355"/>
      <c r="G346" s="356">
        <v>29986</v>
      </c>
      <c r="H346" s="357">
        <v>215226</v>
      </c>
    </row>
    <row r="347" spans="1:8" hidden="1" outlineLevel="1">
      <c r="A347" s="353"/>
      <c r="B347" s="347" t="s">
        <v>214</v>
      </c>
      <c r="C347" s="356">
        <v>1301</v>
      </c>
      <c r="D347" s="355"/>
      <c r="E347" s="356">
        <v>4254</v>
      </c>
      <c r="F347" s="355"/>
      <c r="G347" s="356">
        <v>1075</v>
      </c>
      <c r="H347" s="357">
        <v>6630</v>
      </c>
    </row>
    <row r="348" spans="1:8" hidden="1" outlineLevel="1">
      <c r="A348" s="353"/>
      <c r="B348" s="347" t="s">
        <v>215</v>
      </c>
      <c r="C348" s="355"/>
      <c r="D348" s="355"/>
      <c r="E348" s="355"/>
      <c r="F348" s="355"/>
      <c r="G348" s="355"/>
      <c r="H348" s="357">
        <v>0</v>
      </c>
    </row>
    <row r="349" spans="1:8" hidden="1" outlineLevel="1">
      <c r="A349" s="353"/>
      <c r="B349" s="347" t="s">
        <v>216</v>
      </c>
      <c r="C349" s="355"/>
      <c r="D349" s="355"/>
      <c r="E349" s="355"/>
      <c r="F349" s="355"/>
      <c r="G349" s="355"/>
      <c r="H349" s="357">
        <v>0</v>
      </c>
    </row>
    <row r="350" spans="1:8" hidden="1" outlineLevel="1">
      <c r="A350" s="353"/>
      <c r="B350" s="347" t="s">
        <v>217</v>
      </c>
      <c r="C350" s="356">
        <v>7643</v>
      </c>
      <c r="D350" s="355"/>
      <c r="E350" s="356">
        <v>384309</v>
      </c>
      <c r="F350" s="355"/>
      <c r="G350" s="356">
        <v>71755</v>
      </c>
      <c r="H350" s="357">
        <v>463707</v>
      </c>
    </row>
    <row r="351" spans="1:8" hidden="1" outlineLevel="1">
      <c r="A351" s="353"/>
      <c r="B351" s="347" t="s">
        <v>218</v>
      </c>
      <c r="C351" s="356">
        <v>45427.86</v>
      </c>
      <c r="D351" s="355"/>
      <c r="E351" s="355"/>
      <c r="F351" s="355"/>
      <c r="G351" s="355"/>
      <c r="H351" s="357">
        <v>45427.86</v>
      </c>
    </row>
    <row r="352" spans="1:8" hidden="1" outlineLevel="1">
      <c r="A352" s="353"/>
      <c r="B352" s="347" t="s">
        <v>219</v>
      </c>
      <c r="C352" s="356">
        <v>13309.9186632249</v>
      </c>
      <c r="D352" s="356">
        <v>0</v>
      </c>
      <c r="E352" s="356">
        <v>0</v>
      </c>
      <c r="F352" s="355"/>
      <c r="G352" s="355"/>
      <c r="H352" s="357">
        <v>13309.9186632249</v>
      </c>
    </row>
    <row r="353" spans="1:8" hidden="1" outlineLevel="1">
      <c r="A353" s="353"/>
      <c r="B353" s="347" t="s">
        <v>220</v>
      </c>
      <c r="C353" s="356">
        <v>53953</v>
      </c>
      <c r="D353" s="355"/>
      <c r="E353" s="356">
        <v>12651</v>
      </c>
      <c r="F353" s="355"/>
      <c r="G353" s="355"/>
      <c r="H353" s="357">
        <v>66604</v>
      </c>
    </row>
    <row r="354" spans="1:8" collapsed="1">
      <c r="A354" s="353">
        <v>14</v>
      </c>
      <c r="B354" s="352" t="s">
        <v>126</v>
      </c>
      <c r="C354" s="356">
        <f>SUM($C$336:$C$353)</f>
        <v>618784.76010954578</v>
      </c>
      <c r="D354" s="356">
        <f>SUM($D$336:$D$353)</f>
        <v>244794</v>
      </c>
      <c r="E354" s="356">
        <f>SUM($E$336:$E$353)</f>
        <v>3568670</v>
      </c>
      <c r="F354" s="356">
        <f>SUM($F$336:$F$353)</f>
        <v>0</v>
      </c>
      <c r="G354" s="356">
        <f>SUM($G$336:$G$353)</f>
        <v>782749</v>
      </c>
      <c r="H354" s="357">
        <f>SUM($H$336:$H$353)</f>
        <v>5214997.7601095429</v>
      </c>
    </row>
    <row r="355" spans="1:8" hidden="1" outlineLevel="1">
      <c r="A355" s="353"/>
      <c r="B355" s="347" t="s">
        <v>203</v>
      </c>
      <c r="C355" s="356">
        <v>1946.09</v>
      </c>
      <c r="D355" s="355"/>
      <c r="E355" s="356">
        <v>183705</v>
      </c>
      <c r="F355" s="355"/>
      <c r="G355" s="356">
        <v>0</v>
      </c>
      <c r="H355" s="357">
        <v>185651.09</v>
      </c>
    </row>
    <row r="356" spans="1:8" hidden="1" outlineLevel="1">
      <c r="A356" s="353"/>
      <c r="B356" s="347" t="s">
        <v>204</v>
      </c>
      <c r="C356" s="356">
        <v>4922</v>
      </c>
      <c r="D356" s="355"/>
      <c r="E356" s="355"/>
      <c r="F356" s="355"/>
      <c r="G356" s="355"/>
      <c r="H356" s="357">
        <v>4922</v>
      </c>
    </row>
    <row r="357" spans="1:8" hidden="1" outlineLevel="1">
      <c r="A357" s="353"/>
      <c r="B357" s="347" t="s">
        <v>205</v>
      </c>
      <c r="C357" s="356">
        <v>24366.561499124498</v>
      </c>
      <c r="D357" s="356">
        <v>21315</v>
      </c>
      <c r="E357" s="356">
        <v>571146</v>
      </c>
      <c r="F357" s="355"/>
      <c r="G357" s="356">
        <v>0</v>
      </c>
      <c r="H357" s="357">
        <v>616827.56149912497</v>
      </c>
    </row>
    <row r="358" spans="1:8" hidden="1" outlineLevel="1">
      <c r="A358" s="353"/>
      <c r="B358" s="347" t="s">
        <v>206</v>
      </c>
      <c r="C358" s="356">
        <v>1696</v>
      </c>
      <c r="D358" s="355"/>
      <c r="E358" s="356">
        <v>63225</v>
      </c>
      <c r="F358" s="355"/>
      <c r="G358" s="356">
        <v>0</v>
      </c>
      <c r="H358" s="357">
        <v>64921</v>
      </c>
    </row>
    <row r="359" spans="1:8" hidden="1" outlineLevel="1">
      <c r="A359" s="353"/>
      <c r="B359" s="347" t="s">
        <v>207</v>
      </c>
      <c r="C359" s="356">
        <v>17087</v>
      </c>
      <c r="D359" s="355"/>
      <c r="E359" s="356">
        <v>255447</v>
      </c>
      <c r="F359" s="355"/>
      <c r="G359" s="356">
        <v>0</v>
      </c>
      <c r="H359" s="357">
        <v>272534</v>
      </c>
    </row>
    <row r="360" spans="1:8" hidden="1" outlineLevel="1">
      <c r="A360" s="353"/>
      <c r="B360" s="347" t="s">
        <v>208</v>
      </c>
      <c r="C360" s="356">
        <v>270763</v>
      </c>
      <c r="D360" s="356">
        <v>0</v>
      </c>
      <c r="E360" s="356">
        <v>2088204</v>
      </c>
      <c r="F360" s="356">
        <v>0</v>
      </c>
      <c r="G360" s="356">
        <v>0</v>
      </c>
      <c r="H360" s="357">
        <v>2358967</v>
      </c>
    </row>
    <row r="361" spans="1:8" hidden="1" outlineLevel="1">
      <c r="A361" s="353"/>
      <c r="B361" s="347" t="s">
        <v>209</v>
      </c>
      <c r="C361" s="356">
        <v>3783</v>
      </c>
      <c r="D361" s="355"/>
      <c r="E361" s="355"/>
      <c r="F361" s="355"/>
      <c r="G361" s="355"/>
      <c r="H361" s="357">
        <v>3783</v>
      </c>
    </row>
    <row r="362" spans="1:8" hidden="1" outlineLevel="1">
      <c r="A362" s="353"/>
      <c r="B362" s="347" t="s">
        <v>210</v>
      </c>
      <c r="C362" s="355"/>
      <c r="D362" s="355"/>
      <c r="E362" s="355"/>
      <c r="F362" s="355"/>
      <c r="G362" s="355"/>
      <c r="H362" s="357">
        <v>0</v>
      </c>
    </row>
    <row r="363" spans="1:8" hidden="1" outlineLevel="1">
      <c r="A363" s="353"/>
      <c r="B363" s="347" t="s">
        <v>211</v>
      </c>
      <c r="C363" s="356">
        <v>0</v>
      </c>
      <c r="D363" s="355"/>
      <c r="E363" s="356">
        <v>352164</v>
      </c>
      <c r="F363" s="355"/>
      <c r="G363" s="356">
        <v>0</v>
      </c>
      <c r="H363" s="357">
        <v>352164</v>
      </c>
    </row>
    <row r="364" spans="1:8" hidden="1" outlineLevel="1">
      <c r="A364" s="353"/>
      <c r="B364" s="347" t="s">
        <v>212</v>
      </c>
      <c r="C364" s="355"/>
      <c r="D364" s="356">
        <v>0</v>
      </c>
      <c r="E364" s="356">
        <v>451667</v>
      </c>
      <c r="F364" s="355"/>
      <c r="G364" s="355"/>
      <c r="H364" s="357">
        <v>451667</v>
      </c>
    </row>
    <row r="365" spans="1:8" hidden="1" outlineLevel="1">
      <c r="A365" s="353"/>
      <c r="B365" s="347" t="s">
        <v>213</v>
      </c>
      <c r="C365" s="356">
        <v>46403</v>
      </c>
      <c r="D365" s="356">
        <v>295631</v>
      </c>
      <c r="E365" s="356">
        <v>43928</v>
      </c>
      <c r="F365" s="355"/>
      <c r="G365" s="356">
        <v>0</v>
      </c>
      <c r="H365" s="357">
        <v>385962</v>
      </c>
    </row>
    <row r="366" spans="1:8" hidden="1" outlineLevel="1">
      <c r="A366" s="353"/>
      <c r="B366" s="347" t="s">
        <v>214</v>
      </c>
      <c r="C366" s="356">
        <v>375</v>
      </c>
      <c r="D366" s="355"/>
      <c r="E366" s="356">
        <v>94809</v>
      </c>
      <c r="F366" s="355"/>
      <c r="G366" s="355"/>
      <c r="H366" s="357">
        <v>95184</v>
      </c>
    </row>
    <row r="367" spans="1:8" hidden="1" outlineLevel="1">
      <c r="A367" s="353"/>
      <c r="B367" s="347" t="s">
        <v>215</v>
      </c>
      <c r="C367" s="355"/>
      <c r="D367" s="355"/>
      <c r="E367" s="355"/>
      <c r="F367" s="355"/>
      <c r="G367" s="355"/>
      <c r="H367" s="357">
        <v>0</v>
      </c>
    </row>
    <row r="368" spans="1:8" hidden="1" outlineLevel="1">
      <c r="A368" s="353"/>
      <c r="B368" s="347" t="s">
        <v>216</v>
      </c>
      <c r="C368" s="355"/>
      <c r="D368" s="355"/>
      <c r="E368" s="355"/>
      <c r="F368" s="355"/>
      <c r="G368" s="355"/>
      <c r="H368" s="357">
        <v>0</v>
      </c>
    </row>
    <row r="369" spans="1:8" hidden="1" outlineLevel="1">
      <c r="A369" s="353"/>
      <c r="B369" s="347" t="s">
        <v>217</v>
      </c>
      <c r="C369" s="356">
        <v>239810</v>
      </c>
      <c r="D369" s="355"/>
      <c r="E369" s="356">
        <v>2347775</v>
      </c>
      <c r="F369" s="355"/>
      <c r="G369" s="356">
        <v>2922</v>
      </c>
      <c r="H369" s="357">
        <v>2590507</v>
      </c>
    </row>
    <row r="370" spans="1:8" hidden="1" outlineLevel="1">
      <c r="A370" s="353"/>
      <c r="B370" s="347" t="s">
        <v>218</v>
      </c>
      <c r="C370" s="356">
        <v>30285.24</v>
      </c>
      <c r="D370" s="355"/>
      <c r="E370" s="355"/>
      <c r="F370" s="355"/>
      <c r="G370" s="355"/>
      <c r="H370" s="357">
        <v>30285.24</v>
      </c>
    </row>
    <row r="371" spans="1:8" hidden="1" outlineLevel="1">
      <c r="A371" s="353"/>
      <c r="B371" s="347" t="s">
        <v>219</v>
      </c>
      <c r="C371" s="356">
        <v>0</v>
      </c>
      <c r="D371" s="356">
        <v>0</v>
      </c>
      <c r="E371" s="356">
        <v>32315</v>
      </c>
      <c r="F371" s="355"/>
      <c r="G371" s="355"/>
      <c r="H371" s="357">
        <v>32315</v>
      </c>
    </row>
    <row r="372" spans="1:8" hidden="1" outlineLevel="1">
      <c r="A372" s="353"/>
      <c r="B372" s="347" t="s">
        <v>220</v>
      </c>
      <c r="C372" s="355"/>
      <c r="D372" s="355"/>
      <c r="E372" s="356">
        <v>380109</v>
      </c>
      <c r="F372" s="355"/>
      <c r="G372" s="355"/>
      <c r="H372" s="357">
        <v>380109</v>
      </c>
    </row>
    <row r="373" spans="1:8" collapsed="1">
      <c r="A373" s="353">
        <v>15</v>
      </c>
      <c r="B373" s="352" t="s">
        <v>127</v>
      </c>
      <c r="C373" s="356">
        <f>SUM($C$355:$C$372)</f>
        <v>641436.89149912447</v>
      </c>
      <c r="D373" s="356">
        <f>SUM($D$355:$D$372)</f>
        <v>316946</v>
      </c>
      <c r="E373" s="356">
        <f>SUM($E$355:$E$372)</f>
        <v>6864494</v>
      </c>
      <c r="F373" s="356">
        <f>SUM($F$355:$F$372)</f>
        <v>0</v>
      </c>
      <c r="G373" s="356">
        <f>SUM($G$355:$G$372)</f>
        <v>2922</v>
      </c>
      <c r="H373" s="357">
        <f>SUM($H$355:$H$372)</f>
        <v>7825798.8914991254</v>
      </c>
    </row>
    <row r="374" spans="1:8" hidden="1" outlineLevel="1">
      <c r="A374" s="353"/>
      <c r="B374" s="347" t="s">
        <v>203</v>
      </c>
      <c r="C374" s="356">
        <v>18624.234006471699</v>
      </c>
      <c r="D374" s="355"/>
      <c r="E374" s="356">
        <v>401398</v>
      </c>
      <c r="F374" s="355"/>
      <c r="G374" s="356">
        <v>90238</v>
      </c>
      <c r="H374" s="357">
        <v>510260.23400647199</v>
      </c>
    </row>
    <row r="375" spans="1:8" hidden="1" outlineLevel="1">
      <c r="A375" s="353"/>
      <c r="B375" s="347" t="s">
        <v>204</v>
      </c>
      <c r="C375" s="356">
        <v>21461</v>
      </c>
      <c r="D375" s="355"/>
      <c r="E375" s="355"/>
      <c r="F375" s="355"/>
      <c r="G375" s="355"/>
      <c r="H375" s="357">
        <v>21461</v>
      </c>
    </row>
    <row r="376" spans="1:8" hidden="1" outlineLevel="1">
      <c r="A376" s="353"/>
      <c r="B376" s="347" t="s">
        <v>205</v>
      </c>
      <c r="C376" s="356">
        <v>127662.118683333</v>
      </c>
      <c r="D376" s="356">
        <v>89564</v>
      </c>
      <c r="E376" s="356">
        <v>538150</v>
      </c>
      <c r="F376" s="355"/>
      <c r="G376" s="356">
        <v>98857</v>
      </c>
      <c r="H376" s="357">
        <v>854233.11868333304</v>
      </c>
    </row>
    <row r="377" spans="1:8" hidden="1" outlineLevel="1">
      <c r="A377" s="353"/>
      <c r="B377" s="347" t="s">
        <v>206</v>
      </c>
      <c r="C377" s="356">
        <v>6690</v>
      </c>
      <c r="D377" s="355"/>
      <c r="E377" s="356">
        <v>63735</v>
      </c>
      <c r="F377" s="355"/>
      <c r="G377" s="356">
        <v>6165</v>
      </c>
      <c r="H377" s="357">
        <v>76590</v>
      </c>
    </row>
    <row r="378" spans="1:8" hidden="1" outlineLevel="1">
      <c r="A378" s="353"/>
      <c r="B378" s="347" t="s">
        <v>207</v>
      </c>
      <c r="C378" s="356">
        <v>97855</v>
      </c>
      <c r="D378" s="355"/>
      <c r="E378" s="356">
        <v>733209</v>
      </c>
      <c r="F378" s="355"/>
      <c r="G378" s="356">
        <v>99710</v>
      </c>
      <c r="H378" s="357">
        <v>930774</v>
      </c>
    </row>
    <row r="379" spans="1:8" hidden="1" outlineLevel="1">
      <c r="A379" s="353"/>
      <c r="B379" s="347" t="s">
        <v>208</v>
      </c>
      <c r="C379" s="356">
        <v>382134</v>
      </c>
      <c r="D379" s="356">
        <v>0</v>
      </c>
      <c r="E379" s="356">
        <v>1936221</v>
      </c>
      <c r="F379" s="356">
        <v>0</v>
      </c>
      <c r="G379" s="356">
        <v>368900</v>
      </c>
      <c r="H379" s="357">
        <v>2687255</v>
      </c>
    </row>
    <row r="380" spans="1:8" hidden="1" outlineLevel="1">
      <c r="A380" s="353"/>
      <c r="B380" s="347" t="s">
        <v>209</v>
      </c>
      <c r="C380" s="356">
        <v>21077</v>
      </c>
      <c r="D380" s="355"/>
      <c r="E380" s="355"/>
      <c r="F380" s="355"/>
      <c r="G380" s="355"/>
      <c r="H380" s="357">
        <v>21077</v>
      </c>
    </row>
    <row r="381" spans="1:8" hidden="1" outlineLevel="1">
      <c r="A381" s="353"/>
      <c r="B381" s="347" t="s">
        <v>210</v>
      </c>
      <c r="C381" s="356">
        <v>16886</v>
      </c>
      <c r="D381" s="355"/>
      <c r="E381" s="355"/>
      <c r="F381" s="355"/>
      <c r="G381" s="355"/>
      <c r="H381" s="357">
        <v>16886</v>
      </c>
    </row>
    <row r="382" spans="1:8" hidden="1" outlineLevel="1">
      <c r="A382" s="353"/>
      <c r="B382" s="347" t="s">
        <v>211</v>
      </c>
      <c r="C382" s="356">
        <v>0</v>
      </c>
      <c r="D382" s="355"/>
      <c r="E382" s="356">
        <v>32902</v>
      </c>
      <c r="F382" s="355"/>
      <c r="G382" s="356">
        <v>14782</v>
      </c>
      <c r="H382" s="357">
        <v>47684</v>
      </c>
    </row>
    <row r="383" spans="1:8" hidden="1" outlineLevel="1">
      <c r="A383" s="353"/>
      <c r="B383" s="347" t="s">
        <v>212</v>
      </c>
      <c r="C383" s="355"/>
      <c r="D383" s="356">
        <v>0</v>
      </c>
      <c r="E383" s="356">
        <v>234616</v>
      </c>
      <c r="F383" s="355"/>
      <c r="G383" s="356">
        <v>62586</v>
      </c>
      <c r="H383" s="357">
        <v>297202</v>
      </c>
    </row>
    <row r="384" spans="1:8" hidden="1" outlineLevel="1">
      <c r="A384" s="353"/>
      <c r="B384" s="347" t="s">
        <v>213</v>
      </c>
      <c r="C384" s="356">
        <v>90428</v>
      </c>
      <c r="D384" s="356">
        <v>211836</v>
      </c>
      <c r="E384" s="356">
        <v>38243</v>
      </c>
      <c r="F384" s="355"/>
      <c r="G384" s="356">
        <v>45491</v>
      </c>
      <c r="H384" s="357">
        <v>385998</v>
      </c>
    </row>
    <row r="385" spans="1:8" hidden="1" outlineLevel="1">
      <c r="A385" s="353"/>
      <c r="B385" s="347" t="s">
        <v>214</v>
      </c>
      <c r="C385" s="356">
        <v>288</v>
      </c>
      <c r="D385" s="355"/>
      <c r="E385" s="356">
        <v>8311</v>
      </c>
      <c r="F385" s="355"/>
      <c r="G385" s="356">
        <v>2100</v>
      </c>
      <c r="H385" s="357">
        <v>10699</v>
      </c>
    </row>
    <row r="386" spans="1:8" hidden="1" outlineLevel="1">
      <c r="A386" s="353"/>
      <c r="B386" s="347" t="s">
        <v>215</v>
      </c>
      <c r="C386" s="355"/>
      <c r="D386" s="355"/>
      <c r="E386" s="355"/>
      <c r="F386" s="355"/>
      <c r="G386" s="355"/>
      <c r="H386" s="357">
        <v>0</v>
      </c>
    </row>
    <row r="387" spans="1:8" hidden="1" outlineLevel="1">
      <c r="A387" s="353"/>
      <c r="B387" s="347" t="s">
        <v>216</v>
      </c>
      <c r="C387" s="355"/>
      <c r="D387" s="355"/>
      <c r="E387" s="355"/>
      <c r="F387" s="355"/>
      <c r="G387" s="355"/>
      <c r="H387" s="357">
        <v>0</v>
      </c>
    </row>
    <row r="388" spans="1:8" hidden="1" outlineLevel="1">
      <c r="A388" s="353"/>
      <c r="B388" s="347" t="s">
        <v>217</v>
      </c>
      <c r="C388" s="356">
        <v>-2278</v>
      </c>
      <c r="D388" s="356">
        <v>433</v>
      </c>
      <c r="E388" s="356">
        <v>1117008</v>
      </c>
      <c r="F388" s="355"/>
      <c r="G388" s="356">
        <v>222549</v>
      </c>
      <c r="H388" s="357">
        <v>1337712</v>
      </c>
    </row>
    <row r="389" spans="1:8" hidden="1" outlineLevel="1">
      <c r="A389" s="353"/>
      <c r="B389" s="347" t="s">
        <v>218</v>
      </c>
      <c r="C389" s="356">
        <v>3984.9</v>
      </c>
      <c r="D389" s="355"/>
      <c r="E389" s="355"/>
      <c r="F389" s="355"/>
      <c r="G389" s="355"/>
      <c r="H389" s="357">
        <v>3984.9</v>
      </c>
    </row>
    <row r="390" spans="1:8" hidden="1" outlineLevel="1">
      <c r="A390" s="353"/>
      <c r="B390" s="347" t="s">
        <v>219</v>
      </c>
      <c r="C390" s="356">
        <v>43588.4637337569</v>
      </c>
      <c r="D390" s="356">
        <v>9338</v>
      </c>
      <c r="E390" s="356">
        <v>3421</v>
      </c>
      <c r="F390" s="355"/>
      <c r="G390" s="356">
        <v>2188</v>
      </c>
      <c r="H390" s="357">
        <v>58535.4637337569</v>
      </c>
    </row>
    <row r="391" spans="1:8" hidden="1" outlineLevel="1">
      <c r="A391" s="353"/>
      <c r="B391" s="347" t="s">
        <v>220</v>
      </c>
      <c r="C391" s="355"/>
      <c r="D391" s="355"/>
      <c r="E391" s="356">
        <v>46473</v>
      </c>
      <c r="F391" s="355"/>
      <c r="G391" s="355"/>
      <c r="H391" s="357">
        <v>46473</v>
      </c>
    </row>
    <row r="392" spans="1:8" collapsed="1">
      <c r="A392" s="353">
        <v>16</v>
      </c>
      <c r="B392" s="352" t="s">
        <v>566</v>
      </c>
      <c r="C392" s="356">
        <f>SUM($C$374:$C$391)</f>
        <v>828400.71642356168</v>
      </c>
      <c r="D392" s="356">
        <f>SUM($D$374:$D$391)</f>
        <v>311171</v>
      </c>
      <c r="E392" s="356">
        <f>SUM($E$374:$E$391)</f>
        <v>5153687</v>
      </c>
      <c r="F392" s="356">
        <f>SUM($F$374:$F$391)</f>
        <v>0</v>
      </c>
      <c r="G392" s="356">
        <f>SUM($G$374:$G$391)</f>
        <v>1013566</v>
      </c>
      <c r="H392" s="357">
        <f>SUM($H$374:$H$391)</f>
        <v>7306824.7164235618</v>
      </c>
    </row>
    <row r="393" spans="1:8" hidden="1" outlineLevel="1">
      <c r="A393" s="353"/>
      <c r="B393" s="347" t="s">
        <v>203</v>
      </c>
      <c r="C393" s="356">
        <v>20107.9179694712</v>
      </c>
      <c r="D393" s="355"/>
      <c r="E393" s="356">
        <v>193538</v>
      </c>
      <c r="F393" s="355"/>
      <c r="G393" s="356">
        <v>43113</v>
      </c>
      <c r="H393" s="357">
        <v>256758.91796947099</v>
      </c>
    </row>
    <row r="394" spans="1:8" hidden="1" outlineLevel="1">
      <c r="A394" s="353"/>
      <c r="B394" s="347" t="s">
        <v>204</v>
      </c>
      <c r="C394" s="356">
        <v>1012</v>
      </c>
      <c r="D394" s="355"/>
      <c r="E394" s="355"/>
      <c r="F394" s="355"/>
      <c r="G394" s="355"/>
      <c r="H394" s="357">
        <v>1012</v>
      </c>
    </row>
    <row r="395" spans="1:8" hidden="1" outlineLevel="1">
      <c r="A395" s="353"/>
      <c r="B395" s="347" t="s">
        <v>205</v>
      </c>
      <c r="C395" s="356">
        <v>117017.22157769901</v>
      </c>
      <c r="D395" s="356">
        <v>41570</v>
      </c>
      <c r="E395" s="356">
        <v>226518</v>
      </c>
      <c r="F395" s="355"/>
      <c r="G395" s="356">
        <v>39217</v>
      </c>
      <c r="H395" s="357">
        <v>424322.22157769901</v>
      </c>
    </row>
    <row r="396" spans="1:8" hidden="1" outlineLevel="1">
      <c r="A396" s="353"/>
      <c r="B396" s="347" t="s">
        <v>206</v>
      </c>
      <c r="C396" s="356">
        <v>14473</v>
      </c>
      <c r="D396" s="355"/>
      <c r="E396" s="356">
        <v>28078</v>
      </c>
      <c r="F396" s="355"/>
      <c r="G396" s="356">
        <v>2724</v>
      </c>
      <c r="H396" s="357">
        <v>45275</v>
      </c>
    </row>
    <row r="397" spans="1:8" hidden="1" outlineLevel="1">
      <c r="A397" s="353"/>
      <c r="B397" s="347" t="s">
        <v>207</v>
      </c>
      <c r="C397" s="356">
        <v>109330</v>
      </c>
      <c r="D397" s="355"/>
      <c r="E397" s="356">
        <v>327526</v>
      </c>
      <c r="F397" s="355"/>
      <c r="G397" s="356">
        <v>41365</v>
      </c>
      <c r="H397" s="357">
        <v>478221</v>
      </c>
    </row>
    <row r="398" spans="1:8" hidden="1" outlineLevel="1">
      <c r="A398" s="353"/>
      <c r="B398" s="347" t="s">
        <v>208</v>
      </c>
      <c r="C398" s="356">
        <v>122908</v>
      </c>
      <c r="D398" s="356">
        <v>0</v>
      </c>
      <c r="E398" s="356">
        <v>521287</v>
      </c>
      <c r="F398" s="356">
        <v>0</v>
      </c>
      <c r="G398" s="356">
        <v>98938</v>
      </c>
      <c r="H398" s="357">
        <v>743133</v>
      </c>
    </row>
    <row r="399" spans="1:8" hidden="1" outlineLevel="1">
      <c r="A399" s="353"/>
      <c r="B399" s="347" t="s">
        <v>209</v>
      </c>
      <c r="C399" s="356">
        <v>738</v>
      </c>
      <c r="D399" s="355"/>
      <c r="E399" s="355"/>
      <c r="F399" s="355"/>
      <c r="G399" s="355"/>
      <c r="H399" s="357">
        <v>738</v>
      </c>
    </row>
    <row r="400" spans="1:8" hidden="1" outlineLevel="1">
      <c r="A400" s="353"/>
      <c r="B400" s="347" t="s">
        <v>210</v>
      </c>
      <c r="C400" s="356">
        <v>16914</v>
      </c>
      <c r="D400" s="355"/>
      <c r="E400" s="355"/>
      <c r="F400" s="355"/>
      <c r="G400" s="355"/>
      <c r="H400" s="357">
        <v>16914</v>
      </c>
    </row>
    <row r="401" spans="1:8" hidden="1" outlineLevel="1">
      <c r="A401" s="353"/>
      <c r="B401" s="347" t="s">
        <v>211</v>
      </c>
      <c r="C401" s="356">
        <v>1223.6211675920499</v>
      </c>
      <c r="D401" s="355"/>
      <c r="E401" s="356">
        <v>2124</v>
      </c>
      <c r="F401" s="355"/>
      <c r="G401" s="356">
        <v>910</v>
      </c>
      <c r="H401" s="357">
        <v>4257.6211675920504</v>
      </c>
    </row>
    <row r="402" spans="1:8" hidden="1" outlineLevel="1">
      <c r="A402" s="353"/>
      <c r="B402" s="347" t="s">
        <v>212</v>
      </c>
      <c r="C402" s="356">
        <v>9304.6471795177004</v>
      </c>
      <c r="D402" s="356">
        <v>0</v>
      </c>
      <c r="E402" s="356">
        <v>114339</v>
      </c>
      <c r="F402" s="355"/>
      <c r="G402" s="356">
        <v>30501</v>
      </c>
      <c r="H402" s="357">
        <v>154144.64717951801</v>
      </c>
    </row>
    <row r="403" spans="1:8" hidden="1" outlineLevel="1">
      <c r="A403" s="353"/>
      <c r="B403" s="347" t="s">
        <v>213</v>
      </c>
      <c r="C403" s="356">
        <v>14786</v>
      </c>
      <c r="D403" s="356">
        <v>35378</v>
      </c>
      <c r="E403" s="356">
        <v>2983</v>
      </c>
      <c r="F403" s="355"/>
      <c r="G403" s="356">
        <v>6676</v>
      </c>
      <c r="H403" s="357">
        <v>59823</v>
      </c>
    </row>
    <row r="404" spans="1:8" hidden="1" outlineLevel="1">
      <c r="A404" s="353"/>
      <c r="B404" s="347" t="s">
        <v>214</v>
      </c>
      <c r="C404" s="356">
        <v>702</v>
      </c>
      <c r="D404" s="355"/>
      <c r="E404" s="356">
        <v>7927</v>
      </c>
      <c r="F404" s="355"/>
      <c r="G404" s="356">
        <v>2004</v>
      </c>
      <c r="H404" s="357">
        <v>10633</v>
      </c>
    </row>
    <row r="405" spans="1:8" hidden="1" outlineLevel="1">
      <c r="A405" s="353"/>
      <c r="B405" s="347" t="s">
        <v>215</v>
      </c>
      <c r="C405" s="355"/>
      <c r="D405" s="355"/>
      <c r="E405" s="355"/>
      <c r="F405" s="355"/>
      <c r="G405" s="355"/>
      <c r="H405" s="357">
        <v>0</v>
      </c>
    </row>
    <row r="406" spans="1:8" hidden="1" outlineLevel="1">
      <c r="A406" s="353"/>
      <c r="B406" s="347" t="s">
        <v>216</v>
      </c>
      <c r="C406" s="355"/>
      <c r="D406" s="355"/>
      <c r="E406" s="355"/>
      <c r="F406" s="355"/>
      <c r="G406" s="355"/>
      <c r="H406" s="357">
        <v>0</v>
      </c>
    </row>
    <row r="407" spans="1:8" hidden="1" outlineLevel="1">
      <c r="A407" s="353"/>
      <c r="B407" s="347" t="s">
        <v>217</v>
      </c>
      <c r="C407" s="356">
        <v>70705</v>
      </c>
      <c r="D407" s="355"/>
      <c r="E407" s="356">
        <v>602365</v>
      </c>
      <c r="F407" s="355"/>
      <c r="G407" s="356">
        <v>112917</v>
      </c>
      <c r="H407" s="357">
        <v>785987</v>
      </c>
    </row>
    <row r="408" spans="1:8" hidden="1" outlineLevel="1">
      <c r="A408" s="353"/>
      <c r="B408" s="347" t="s">
        <v>218</v>
      </c>
      <c r="C408" s="356">
        <v>11911.05</v>
      </c>
      <c r="D408" s="355"/>
      <c r="E408" s="355"/>
      <c r="F408" s="355"/>
      <c r="G408" s="355"/>
      <c r="H408" s="357">
        <v>11911.05</v>
      </c>
    </row>
    <row r="409" spans="1:8" hidden="1" outlineLevel="1">
      <c r="A409" s="353"/>
      <c r="B409" s="347" t="s">
        <v>219</v>
      </c>
      <c r="C409" s="356">
        <v>29894.657821459601</v>
      </c>
      <c r="D409" s="356">
        <v>0</v>
      </c>
      <c r="E409" s="356">
        <v>0</v>
      </c>
      <c r="F409" s="355"/>
      <c r="G409" s="355"/>
      <c r="H409" s="357">
        <v>29894.657821459601</v>
      </c>
    </row>
    <row r="410" spans="1:8" hidden="1" outlineLevel="1">
      <c r="A410" s="353"/>
      <c r="B410" s="347" t="s">
        <v>220</v>
      </c>
      <c r="C410" s="356">
        <v>49049</v>
      </c>
      <c r="D410" s="355"/>
      <c r="E410" s="356">
        <v>2898</v>
      </c>
      <c r="F410" s="355"/>
      <c r="G410" s="355"/>
      <c r="H410" s="357">
        <v>51947</v>
      </c>
    </row>
    <row r="411" spans="1:8" collapsed="1">
      <c r="A411" s="353">
        <v>17</v>
      </c>
      <c r="B411" s="352" t="s">
        <v>567</v>
      </c>
      <c r="C411" s="356">
        <f>SUM($C$393:$C$410)</f>
        <v>590076.11571573955</v>
      </c>
      <c r="D411" s="356">
        <f>SUM($D$393:$D$410)</f>
        <v>76948</v>
      </c>
      <c r="E411" s="356">
        <f>SUM($E$393:$E$410)</f>
        <v>2029583</v>
      </c>
      <c r="F411" s="356">
        <f>SUM($F$393:$F$410)</f>
        <v>0</v>
      </c>
      <c r="G411" s="356">
        <f>SUM($G$393:$G$410)</f>
        <v>378365</v>
      </c>
      <c r="H411" s="357">
        <f>SUM($H$393:$H$410)</f>
        <v>3074972.1157157398</v>
      </c>
    </row>
    <row r="412" spans="1:8" hidden="1" outlineLevel="1">
      <c r="A412" s="353"/>
      <c r="B412" s="347" t="s">
        <v>203</v>
      </c>
      <c r="C412" s="356">
        <v>6344.3300000000099</v>
      </c>
      <c r="D412" s="355"/>
      <c r="E412" s="356">
        <v>348774</v>
      </c>
      <c r="F412" s="355"/>
      <c r="G412" s="356">
        <v>77004</v>
      </c>
      <c r="H412" s="357">
        <v>432122.33</v>
      </c>
    </row>
    <row r="413" spans="1:8" hidden="1" outlineLevel="1">
      <c r="A413" s="353"/>
      <c r="B413" s="347" t="s">
        <v>204</v>
      </c>
      <c r="C413" s="356">
        <v>6012</v>
      </c>
      <c r="D413" s="355"/>
      <c r="E413" s="355"/>
      <c r="F413" s="355"/>
      <c r="G413" s="355"/>
      <c r="H413" s="357">
        <v>6012</v>
      </c>
    </row>
    <row r="414" spans="1:8" hidden="1" outlineLevel="1">
      <c r="A414" s="353"/>
      <c r="B414" s="347" t="s">
        <v>205</v>
      </c>
      <c r="C414" s="356">
        <v>54394.264104227201</v>
      </c>
      <c r="D414" s="356">
        <v>180876</v>
      </c>
      <c r="E414" s="356">
        <v>605896</v>
      </c>
      <c r="F414" s="355"/>
      <c r="G414" s="356">
        <v>102812</v>
      </c>
      <c r="H414" s="357">
        <v>943978.26410422695</v>
      </c>
    </row>
    <row r="415" spans="1:8" hidden="1" outlineLevel="1">
      <c r="A415" s="353"/>
      <c r="B415" s="347" t="s">
        <v>206</v>
      </c>
      <c r="C415" s="356">
        <v>6093</v>
      </c>
      <c r="D415" s="355"/>
      <c r="E415" s="356">
        <v>46819</v>
      </c>
      <c r="F415" s="355"/>
      <c r="G415" s="356">
        <v>6435</v>
      </c>
      <c r="H415" s="357">
        <v>59347</v>
      </c>
    </row>
    <row r="416" spans="1:8" hidden="1" outlineLevel="1">
      <c r="A416" s="353"/>
      <c r="B416" s="347" t="s">
        <v>207</v>
      </c>
      <c r="C416" s="356">
        <v>50426</v>
      </c>
      <c r="D416" s="355"/>
      <c r="E416" s="356">
        <v>809995</v>
      </c>
      <c r="F416" s="355"/>
      <c r="G416" s="356">
        <v>95362</v>
      </c>
      <c r="H416" s="357">
        <v>955783</v>
      </c>
    </row>
    <row r="417" spans="1:8" hidden="1" outlineLevel="1">
      <c r="A417" s="353"/>
      <c r="B417" s="347" t="s">
        <v>208</v>
      </c>
      <c r="C417" s="356">
        <v>106564</v>
      </c>
      <c r="D417" s="356">
        <v>0</v>
      </c>
      <c r="E417" s="356">
        <v>535463</v>
      </c>
      <c r="F417" s="356">
        <v>0</v>
      </c>
      <c r="G417" s="356">
        <v>99723</v>
      </c>
      <c r="H417" s="357">
        <v>741750</v>
      </c>
    </row>
    <row r="418" spans="1:8" hidden="1" outlineLevel="1">
      <c r="A418" s="353"/>
      <c r="B418" s="347" t="s">
        <v>209</v>
      </c>
      <c r="C418" s="356">
        <v>5298</v>
      </c>
      <c r="D418" s="355"/>
      <c r="E418" s="355"/>
      <c r="F418" s="356">
        <v>8</v>
      </c>
      <c r="G418" s="355"/>
      <c r="H418" s="357">
        <v>5306</v>
      </c>
    </row>
    <row r="419" spans="1:8" hidden="1" outlineLevel="1">
      <c r="A419" s="353"/>
      <c r="B419" s="347" t="s">
        <v>210</v>
      </c>
      <c r="C419" s="356">
        <v>3156</v>
      </c>
      <c r="D419" s="355"/>
      <c r="E419" s="355"/>
      <c r="F419" s="355"/>
      <c r="G419" s="355"/>
      <c r="H419" s="357">
        <v>3156</v>
      </c>
    </row>
    <row r="420" spans="1:8" hidden="1" outlineLevel="1">
      <c r="A420" s="353"/>
      <c r="B420" s="347" t="s">
        <v>211</v>
      </c>
      <c r="C420" s="356">
        <v>3064.3861671812401</v>
      </c>
      <c r="D420" s="355"/>
      <c r="E420" s="356">
        <v>60015</v>
      </c>
      <c r="F420" s="355"/>
      <c r="G420" s="356">
        <v>26963</v>
      </c>
      <c r="H420" s="357">
        <v>90042.386167181205</v>
      </c>
    </row>
    <row r="421" spans="1:8" hidden="1" outlineLevel="1">
      <c r="A421" s="353"/>
      <c r="B421" s="347" t="s">
        <v>212</v>
      </c>
      <c r="C421" s="355"/>
      <c r="D421" s="356">
        <v>0</v>
      </c>
      <c r="E421" s="356">
        <v>430566</v>
      </c>
      <c r="F421" s="355"/>
      <c r="G421" s="356">
        <v>114858</v>
      </c>
      <c r="H421" s="357">
        <v>545424</v>
      </c>
    </row>
    <row r="422" spans="1:8" hidden="1" outlineLevel="1">
      <c r="A422" s="353"/>
      <c r="B422" s="347" t="s">
        <v>213</v>
      </c>
      <c r="C422" s="356">
        <v>55072</v>
      </c>
      <c r="D422" s="356">
        <v>202200</v>
      </c>
      <c r="E422" s="356">
        <v>35532</v>
      </c>
      <c r="F422" s="355"/>
      <c r="G422" s="356">
        <v>43006</v>
      </c>
      <c r="H422" s="357">
        <v>335810</v>
      </c>
    </row>
    <row r="423" spans="1:8" hidden="1" outlineLevel="1">
      <c r="A423" s="353"/>
      <c r="B423" s="347" t="s">
        <v>214</v>
      </c>
      <c r="C423" s="356">
        <v>137</v>
      </c>
      <c r="D423" s="355"/>
      <c r="E423" s="356">
        <v>37417</v>
      </c>
      <c r="F423" s="355"/>
      <c r="G423" s="356">
        <v>9456</v>
      </c>
      <c r="H423" s="357">
        <v>47010</v>
      </c>
    </row>
    <row r="424" spans="1:8" hidden="1" outlineLevel="1">
      <c r="A424" s="353"/>
      <c r="B424" s="347" t="s">
        <v>215</v>
      </c>
      <c r="C424" s="356">
        <v>2109</v>
      </c>
      <c r="D424" s="355"/>
      <c r="E424" s="355"/>
      <c r="F424" s="355"/>
      <c r="G424" s="355"/>
      <c r="H424" s="357">
        <v>2109</v>
      </c>
    </row>
    <row r="425" spans="1:8" hidden="1" outlineLevel="1">
      <c r="A425" s="353"/>
      <c r="B425" s="347" t="s">
        <v>216</v>
      </c>
      <c r="C425" s="356">
        <v>203.06</v>
      </c>
      <c r="D425" s="355"/>
      <c r="E425" s="355"/>
      <c r="F425" s="355"/>
      <c r="G425" s="355"/>
      <c r="H425" s="357">
        <v>203.06</v>
      </c>
    </row>
    <row r="426" spans="1:8" hidden="1" outlineLevel="1">
      <c r="A426" s="353"/>
      <c r="B426" s="347" t="s">
        <v>217</v>
      </c>
      <c r="C426" s="356">
        <v>155148</v>
      </c>
      <c r="D426" s="356">
        <v>104</v>
      </c>
      <c r="E426" s="356">
        <v>750740</v>
      </c>
      <c r="F426" s="355"/>
      <c r="G426" s="356">
        <v>166930</v>
      </c>
      <c r="H426" s="357">
        <v>1072922</v>
      </c>
    </row>
    <row r="427" spans="1:8" hidden="1" outlineLevel="1">
      <c r="A427" s="353"/>
      <c r="B427" s="347" t="s">
        <v>218</v>
      </c>
      <c r="C427" s="356">
        <v>11443.95</v>
      </c>
      <c r="D427" s="355"/>
      <c r="E427" s="355"/>
      <c r="F427" s="355"/>
      <c r="G427" s="355"/>
      <c r="H427" s="357">
        <v>11443.95</v>
      </c>
    </row>
    <row r="428" spans="1:8" hidden="1" outlineLevel="1">
      <c r="A428" s="353"/>
      <c r="B428" s="347" t="s">
        <v>219</v>
      </c>
      <c r="C428" s="356">
        <v>136.89183114083599</v>
      </c>
      <c r="D428" s="356">
        <v>1448</v>
      </c>
      <c r="E428" s="356">
        <v>7386</v>
      </c>
      <c r="F428" s="355"/>
      <c r="G428" s="356">
        <v>4722</v>
      </c>
      <c r="H428" s="357">
        <v>13692.8918311408</v>
      </c>
    </row>
    <row r="429" spans="1:8" hidden="1" outlineLevel="1">
      <c r="A429" s="353"/>
      <c r="B429" s="347" t="s">
        <v>220</v>
      </c>
      <c r="C429" s="355"/>
      <c r="D429" s="355"/>
      <c r="E429" s="356">
        <v>21958</v>
      </c>
      <c r="F429" s="355"/>
      <c r="G429" s="355"/>
      <c r="H429" s="357">
        <v>21958</v>
      </c>
    </row>
    <row r="430" spans="1:8" collapsed="1">
      <c r="A430" s="353">
        <v>18</v>
      </c>
      <c r="B430" s="352" t="s">
        <v>129</v>
      </c>
      <c r="C430" s="356">
        <f>SUM($C$412:$C$429)</f>
        <v>465601.88210254931</v>
      </c>
      <c r="D430" s="356">
        <f>SUM($D$412:$D$429)</f>
        <v>384628</v>
      </c>
      <c r="E430" s="356">
        <f>SUM($E$412:$E$429)</f>
        <v>3690561</v>
      </c>
      <c r="F430" s="356">
        <f>SUM($F$412:$F$429)</f>
        <v>8</v>
      </c>
      <c r="G430" s="356">
        <f>SUM($G$412:$G$429)</f>
        <v>747271</v>
      </c>
      <c r="H430" s="357">
        <f>SUM($H$412:$H$429)</f>
        <v>5288069.8821025491</v>
      </c>
    </row>
    <row r="431" spans="1:8" hidden="1" outlineLevel="1">
      <c r="A431" s="353"/>
      <c r="B431" s="347" t="s">
        <v>203</v>
      </c>
      <c r="C431" s="356">
        <v>264080.91272096097</v>
      </c>
      <c r="D431" s="355"/>
      <c r="E431" s="356">
        <v>32391</v>
      </c>
      <c r="F431" s="355"/>
      <c r="G431" s="356">
        <v>5873</v>
      </c>
      <c r="H431" s="357">
        <v>302344.91272096097</v>
      </c>
    </row>
    <row r="432" spans="1:8" hidden="1" outlineLevel="1">
      <c r="A432" s="353"/>
      <c r="B432" s="347" t="s">
        <v>204</v>
      </c>
      <c r="C432" s="356">
        <v>0</v>
      </c>
      <c r="D432" s="355"/>
      <c r="E432" s="355"/>
      <c r="F432" s="355"/>
      <c r="G432" s="355"/>
      <c r="H432" s="357">
        <v>0</v>
      </c>
    </row>
    <row r="433" spans="1:8" hidden="1" outlineLevel="1">
      <c r="A433" s="353"/>
      <c r="B433" s="347" t="s">
        <v>205</v>
      </c>
      <c r="C433" s="356">
        <v>2480574.9492313801</v>
      </c>
      <c r="D433" s="356">
        <v>5560</v>
      </c>
      <c r="E433" s="356">
        <v>62841</v>
      </c>
      <c r="F433" s="355"/>
      <c r="G433" s="356">
        <v>9240</v>
      </c>
      <c r="H433" s="357">
        <v>2558215.9492313801</v>
      </c>
    </row>
    <row r="434" spans="1:8" hidden="1" outlineLevel="1">
      <c r="A434" s="353"/>
      <c r="B434" s="347" t="s">
        <v>206</v>
      </c>
      <c r="C434" s="356">
        <v>206241</v>
      </c>
      <c r="D434" s="355"/>
      <c r="E434" s="356">
        <v>9303</v>
      </c>
      <c r="F434" s="355"/>
      <c r="G434" s="356">
        <v>1194</v>
      </c>
      <c r="H434" s="357">
        <v>216738</v>
      </c>
    </row>
    <row r="435" spans="1:8" hidden="1" outlineLevel="1">
      <c r="A435" s="353"/>
      <c r="B435" s="347" t="s">
        <v>207</v>
      </c>
      <c r="C435" s="356">
        <v>1272162</v>
      </c>
      <c r="D435" s="355"/>
      <c r="E435" s="356">
        <v>78883</v>
      </c>
      <c r="F435" s="355"/>
      <c r="G435" s="356">
        <v>9081</v>
      </c>
      <c r="H435" s="357">
        <v>1360126</v>
      </c>
    </row>
    <row r="436" spans="1:8" hidden="1" outlineLevel="1">
      <c r="A436" s="353"/>
      <c r="B436" s="347" t="s">
        <v>208</v>
      </c>
      <c r="C436" s="356">
        <v>13390</v>
      </c>
      <c r="D436" s="356">
        <v>0</v>
      </c>
      <c r="E436" s="356">
        <v>274320</v>
      </c>
      <c r="F436" s="356">
        <v>0</v>
      </c>
      <c r="G436" s="356">
        <v>37487</v>
      </c>
      <c r="H436" s="357">
        <v>325197</v>
      </c>
    </row>
    <row r="437" spans="1:8" hidden="1" outlineLevel="1">
      <c r="A437" s="353"/>
      <c r="B437" s="347" t="s">
        <v>209</v>
      </c>
      <c r="C437" s="356">
        <v>1136</v>
      </c>
      <c r="D437" s="355"/>
      <c r="E437" s="355"/>
      <c r="F437" s="355"/>
      <c r="G437" s="355"/>
      <c r="H437" s="357">
        <v>1136</v>
      </c>
    </row>
    <row r="438" spans="1:8" hidden="1" outlineLevel="1">
      <c r="A438" s="353"/>
      <c r="B438" s="347" t="s">
        <v>210</v>
      </c>
      <c r="C438" s="356">
        <v>3322</v>
      </c>
      <c r="D438" s="355"/>
      <c r="E438" s="355"/>
      <c r="F438" s="355"/>
      <c r="G438" s="355"/>
      <c r="H438" s="357">
        <v>3322</v>
      </c>
    </row>
    <row r="439" spans="1:8" hidden="1" outlineLevel="1">
      <c r="A439" s="353"/>
      <c r="B439" s="347" t="s">
        <v>211</v>
      </c>
      <c r="C439" s="356">
        <v>4611.9866913645501</v>
      </c>
      <c r="D439" s="355"/>
      <c r="E439" s="356">
        <v>68451</v>
      </c>
      <c r="F439" s="355"/>
      <c r="G439" s="356">
        <v>30754</v>
      </c>
      <c r="H439" s="357">
        <v>103816.986691365</v>
      </c>
    </row>
    <row r="440" spans="1:8" hidden="1" outlineLevel="1">
      <c r="A440" s="353"/>
      <c r="B440" s="347" t="s">
        <v>212</v>
      </c>
      <c r="C440" s="356">
        <v>3149.8206127297499</v>
      </c>
      <c r="D440" s="356">
        <v>0</v>
      </c>
      <c r="E440" s="356">
        <v>10265</v>
      </c>
      <c r="F440" s="355"/>
      <c r="G440" s="356">
        <v>2738</v>
      </c>
      <c r="H440" s="357">
        <v>16152.8206127297</v>
      </c>
    </row>
    <row r="441" spans="1:8" hidden="1" outlineLevel="1">
      <c r="A441" s="353"/>
      <c r="B441" s="347" t="s">
        <v>213</v>
      </c>
      <c r="C441" s="356">
        <v>149305</v>
      </c>
      <c r="D441" s="356">
        <v>249943</v>
      </c>
      <c r="E441" s="356">
        <v>40341</v>
      </c>
      <c r="F441" s="355"/>
      <c r="G441" s="356">
        <v>52148</v>
      </c>
      <c r="H441" s="357">
        <v>491737</v>
      </c>
    </row>
    <row r="442" spans="1:8" hidden="1" outlineLevel="1">
      <c r="A442" s="353"/>
      <c r="B442" s="347" t="s">
        <v>214</v>
      </c>
      <c r="C442" s="356">
        <v>1568</v>
      </c>
      <c r="D442" s="355"/>
      <c r="E442" s="356">
        <v>32523</v>
      </c>
      <c r="F442" s="355"/>
      <c r="G442" s="356">
        <v>8219</v>
      </c>
      <c r="H442" s="357">
        <v>42310</v>
      </c>
    </row>
    <row r="443" spans="1:8" hidden="1" outlineLevel="1">
      <c r="A443" s="353"/>
      <c r="B443" s="347" t="s">
        <v>215</v>
      </c>
      <c r="C443" s="355"/>
      <c r="D443" s="355"/>
      <c r="E443" s="355"/>
      <c r="F443" s="355"/>
      <c r="G443" s="355"/>
      <c r="H443" s="357">
        <v>0</v>
      </c>
    </row>
    <row r="444" spans="1:8" hidden="1" outlineLevel="1">
      <c r="A444" s="353"/>
      <c r="B444" s="347" t="s">
        <v>216</v>
      </c>
      <c r="C444" s="355"/>
      <c r="D444" s="355"/>
      <c r="E444" s="355"/>
      <c r="F444" s="355"/>
      <c r="G444" s="355"/>
      <c r="H444" s="357">
        <v>0</v>
      </c>
    </row>
    <row r="445" spans="1:8" hidden="1" outlineLevel="1">
      <c r="A445" s="353"/>
      <c r="B445" s="347" t="s">
        <v>217</v>
      </c>
      <c r="C445" s="356">
        <v>65711</v>
      </c>
      <c r="D445" s="355"/>
      <c r="E445" s="356">
        <v>1059353</v>
      </c>
      <c r="F445" s="355"/>
      <c r="G445" s="356">
        <v>201719</v>
      </c>
      <c r="H445" s="357">
        <v>1326783</v>
      </c>
    </row>
    <row r="446" spans="1:8" hidden="1" outlineLevel="1">
      <c r="A446" s="353"/>
      <c r="B446" s="347" t="s">
        <v>218</v>
      </c>
      <c r="C446" s="356">
        <v>5047</v>
      </c>
      <c r="D446" s="355"/>
      <c r="E446" s="355"/>
      <c r="F446" s="355"/>
      <c r="G446" s="355"/>
      <c r="H446" s="357">
        <v>5047</v>
      </c>
    </row>
    <row r="447" spans="1:8" hidden="1" outlineLevel="1">
      <c r="A447" s="353"/>
      <c r="B447" s="347" t="s">
        <v>219</v>
      </c>
      <c r="C447" s="356">
        <v>30015.957143180702</v>
      </c>
      <c r="D447" s="356">
        <v>1363</v>
      </c>
      <c r="E447" s="356">
        <v>659</v>
      </c>
      <c r="F447" s="355"/>
      <c r="G447" s="356">
        <v>422</v>
      </c>
      <c r="H447" s="357">
        <v>32459.957143180702</v>
      </c>
    </row>
    <row r="448" spans="1:8" hidden="1" outlineLevel="1">
      <c r="A448" s="353"/>
      <c r="B448" s="347" t="s">
        <v>220</v>
      </c>
      <c r="C448" s="356">
        <v>25690</v>
      </c>
      <c r="D448" s="355"/>
      <c r="E448" s="356">
        <v>12848</v>
      </c>
      <c r="F448" s="355"/>
      <c r="G448" s="355"/>
      <c r="H448" s="357">
        <v>38538</v>
      </c>
    </row>
    <row r="449" spans="1:8" collapsed="1">
      <c r="A449" s="353">
        <v>19</v>
      </c>
      <c r="B449" s="352" t="s">
        <v>130</v>
      </c>
      <c r="C449" s="356">
        <f>SUM($C$431:$C$448)</f>
        <v>4526005.6263996158</v>
      </c>
      <c r="D449" s="356">
        <f>SUM($D$431:$D$448)</f>
        <v>256866</v>
      </c>
      <c r="E449" s="356">
        <f>SUM($E$431:$E$448)</f>
        <v>1682178</v>
      </c>
      <c r="F449" s="356">
        <f>SUM($F$431:$F$448)</f>
        <v>0</v>
      </c>
      <c r="G449" s="356">
        <f>SUM($G$431:$G$448)</f>
        <v>358875</v>
      </c>
      <c r="H449" s="357">
        <f>SUM($H$431:$H$448)</f>
        <v>6823924.6263996167</v>
      </c>
    </row>
    <row r="450" spans="1:8" ht="13.8" hidden="1" outlineLevel="1" thickBot="1">
      <c r="A450" s="372"/>
      <c r="B450" s="373" t="s">
        <v>203</v>
      </c>
      <c r="C450" s="374">
        <v>48939.6930350599</v>
      </c>
      <c r="D450" s="375"/>
      <c r="E450" s="374">
        <v>197136</v>
      </c>
      <c r="F450" s="375"/>
      <c r="G450" s="374">
        <v>42100</v>
      </c>
      <c r="H450" s="376">
        <v>288175.69303506002</v>
      </c>
    </row>
    <row r="451" spans="1:8" ht="13.8" hidden="1" outlineLevel="1" thickBot="1">
      <c r="A451" s="372"/>
      <c r="B451" s="373" t="s">
        <v>204</v>
      </c>
      <c r="C451" s="374">
        <v>42406.8</v>
      </c>
      <c r="D451" s="375"/>
      <c r="E451" s="375"/>
      <c r="F451" s="375"/>
      <c r="G451" s="375"/>
      <c r="H451" s="376">
        <v>42406.8</v>
      </c>
    </row>
    <row r="452" spans="1:8" ht="13.8" hidden="1" outlineLevel="1" thickBot="1">
      <c r="A452" s="372"/>
      <c r="B452" s="373" t="s">
        <v>205</v>
      </c>
      <c r="C452" s="374">
        <v>447498.855498755</v>
      </c>
      <c r="D452" s="374">
        <v>134060</v>
      </c>
      <c r="E452" s="374">
        <v>712004</v>
      </c>
      <c r="F452" s="375"/>
      <c r="G452" s="374">
        <v>170852</v>
      </c>
      <c r="H452" s="376">
        <v>1464414.85549876</v>
      </c>
    </row>
    <row r="453" spans="1:8" ht="13.8" hidden="1" outlineLevel="1" thickBot="1">
      <c r="A453" s="372"/>
      <c r="B453" s="373" t="s">
        <v>206</v>
      </c>
      <c r="C453" s="374">
        <v>228</v>
      </c>
      <c r="D453" s="375"/>
      <c r="E453" s="374">
        <v>26506</v>
      </c>
      <c r="F453" s="375"/>
      <c r="G453" s="374">
        <v>3159</v>
      </c>
      <c r="H453" s="376">
        <v>29893</v>
      </c>
    </row>
    <row r="454" spans="1:8" ht="13.8" hidden="1" outlineLevel="1" thickBot="1">
      <c r="A454" s="372"/>
      <c r="B454" s="373" t="s">
        <v>207</v>
      </c>
      <c r="C454" s="374">
        <v>9296</v>
      </c>
      <c r="D454" s="375"/>
      <c r="E454" s="374">
        <v>544744</v>
      </c>
      <c r="F454" s="375"/>
      <c r="G454" s="374">
        <v>69121</v>
      </c>
      <c r="H454" s="376">
        <v>623161</v>
      </c>
    </row>
    <row r="455" spans="1:8" ht="13.8" hidden="1" outlineLevel="1" thickBot="1">
      <c r="A455" s="372"/>
      <c r="B455" s="373" t="s">
        <v>208</v>
      </c>
      <c r="C455" s="374">
        <v>120226</v>
      </c>
      <c r="D455" s="374">
        <v>0</v>
      </c>
      <c r="E455" s="374">
        <v>933299</v>
      </c>
      <c r="F455" s="374">
        <v>0</v>
      </c>
      <c r="G455" s="374">
        <v>167028</v>
      </c>
      <c r="H455" s="376">
        <v>1220553</v>
      </c>
    </row>
    <row r="456" spans="1:8" ht="13.8" hidden="1" outlineLevel="1" thickBot="1">
      <c r="A456" s="372"/>
      <c r="B456" s="373" t="s">
        <v>209</v>
      </c>
      <c r="C456" s="374">
        <v>69433</v>
      </c>
      <c r="D456" s="375"/>
      <c r="E456" s="375"/>
      <c r="F456" s="374">
        <v>102</v>
      </c>
      <c r="G456" s="375"/>
      <c r="H456" s="376">
        <v>69535</v>
      </c>
    </row>
    <row r="457" spans="1:8" ht="13.8" hidden="1" outlineLevel="1" thickBot="1">
      <c r="A457" s="372"/>
      <c r="B457" s="373" t="s">
        <v>210</v>
      </c>
      <c r="C457" s="374">
        <v>24257</v>
      </c>
      <c r="D457" s="375"/>
      <c r="E457" s="375"/>
      <c r="F457" s="375"/>
      <c r="G457" s="375"/>
      <c r="H457" s="376">
        <v>24257</v>
      </c>
    </row>
    <row r="458" spans="1:8" ht="13.8" hidden="1" outlineLevel="1" thickBot="1">
      <c r="A458" s="372"/>
      <c r="B458" s="373" t="s">
        <v>211</v>
      </c>
      <c r="C458" s="374">
        <v>0</v>
      </c>
      <c r="D458" s="375"/>
      <c r="E458" s="374">
        <v>103662</v>
      </c>
      <c r="F458" s="375"/>
      <c r="G458" s="374">
        <v>46573</v>
      </c>
      <c r="H458" s="376">
        <v>150235</v>
      </c>
    </row>
    <row r="459" spans="1:8" ht="13.8" hidden="1" outlineLevel="1" thickBot="1">
      <c r="A459" s="372"/>
      <c r="B459" s="373" t="s">
        <v>212</v>
      </c>
      <c r="C459" s="374">
        <v>22144.806363165801</v>
      </c>
      <c r="D459" s="374">
        <v>0</v>
      </c>
      <c r="E459" s="374">
        <v>111754</v>
      </c>
      <c r="F459" s="375"/>
      <c r="G459" s="374">
        <v>29811</v>
      </c>
      <c r="H459" s="376">
        <v>163709.80636316599</v>
      </c>
    </row>
    <row r="460" spans="1:8" ht="13.8" hidden="1" outlineLevel="1" thickBot="1">
      <c r="A460" s="372"/>
      <c r="B460" s="373" t="s">
        <v>213</v>
      </c>
      <c r="C460" s="374">
        <v>233393</v>
      </c>
      <c r="D460" s="374">
        <v>410819</v>
      </c>
      <c r="E460" s="374">
        <v>40327</v>
      </c>
      <c r="F460" s="375"/>
      <c r="G460" s="374">
        <v>79300</v>
      </c>
      <c r="H460" s="376">
        <v>763839</v>
      </c>
    </row>
    <row r="461" spans="1:8" ht="13.8" hidden="1" outlineLevel="1" thickBot="1">
      <c r="A461" s="372"/>
      <c r="B461" s="373" t="s">
        <v>214</v>
      </c>
      <c r="C461" s="374">
        <v>1448</v>
      </c>
      <c r="D461" s="375"/>
      <c r="E461" s="374">
        <v>38205</v>
      </c>
      <c r="F461" s="375"/>
      <c r="G461" s="374">
        <v>9654</v>
      </c>
      <c r="H461" s="376">
        <v>49307</v>
      </c>
    </row>
    <row r="462" spans="1:8" ht="13.8" hidden="1" outlineLevel="1" thickBot="1">
      <c r="A462" s="372"/>
      <c r="B462" s="373" t="s">
        <v>215</v>
      </c>
      <c r="C462" s="375"/>
      <c r="D462" s="375"/>
      <c r="E462" s="375"/>
      <c r="F462" s="374">
        <v>11766</v>
      </c>
      <c r="G462" s="375"/>
      <c r="H462" s="376">
        <v>11766</v>
      </c>
    </row>
    <row r="463" spans="1:8" ht="13.8" hidden="1" outlineLevel="1" thickBot="1">
      <c r="A463" s="372"/>
      <c r="B463" s="373" t="s">
        <v>216</v>
      </c>
      <c r="C463" s="375"/>
      <c r="D463" s="375"/>
      <c r="E463" s="375"/>
      <c r="F463" s="375"/>
      <c r="G463" s="375"/>
      <c r="H463" s="376">
        <v>0</v>
      </c>
    </row>
    <row r="464" spans="1:8" ht="13.8" hidden="1" outlineLevel="1" thickBot="1">
      <c r="A464" s="372"/>
      <c r="B464" s="373" t="s">
        <v>217</v>
      </c>
      <c r="C464" s="374">
        <v>130768</v>
      </c>
      <c r="D464" s="375"/>
      <c r="E464" s="374">
        <v>1324273</v>
      </c>
      <c r="F464" s="375"/>
      <c r="G464" s="374">
        <v>1060284</v>
      </c>
      <c r="H464" s="376">
        <v>2515325</v>
      </c>
    </row>
    <row r="465" spans="1:8" ht="13.8" hidden="1" outlineLevel="1" thickBot="1">
      <c r="A465" s="372"/>
      <c r="B465" s="373" t="s">
        <v>218</v>
      </c>
      <c r="C465" s="374">
        <v>15009</v>
      </c>
      <c r="D465" s="375"/>
      <c r="E465" s="375"/>
      <c r="F465" s="375"/>
      <c r="G465" s="375"/>
      <c r="H465" s="376">
        <v>15009</v>
      </c>
    </row>
    <row r="466" spans="1:8" ht="13.8" hidden="1" outlineLevel="1" thickBot="1">
      <c r="A466" s="372"/>
      <c r="B466" s="373" t="s">
        <v>219</v>
      </c>
      <c r="C466" s="374">
        <v>21000.772396812401</v>
      </c>
      <c r="D466" s="374">
        <v>7961</v>
      </c>
      <c r="E466" s="374">
        <v>2864</v>
      </c>
      <c r="F466" s="375"/>
      <c r="G466" s="374">
        <v>1831</v>
      </c>
      <c r="H466" s="376">
        <v>33656.772396812397</v>
      </c>
    </row>
    <row r="467" spans="1:8" ht="13.8" hidden="1" outlineLevel="1" thickBot="1">
      <c r="A467" s="372"/>
      <c r="B467" s="373" t="s">
        <v>220</v>
      </c>
      <c r="C467" s="375"/>
      <c r="D467" s="375"/>
      <c r="E467" s="375"/>
      <c r="F467" s="375"/>
      <c r="G467" s="375"/>
      <c r="H467" s="376">
        <v>0</v>
      </c>
    </row>
    <row r="468" spans="1:8" ht="13.8" collapsed="1" thickBot="1">
      <c r="A468" s="372">
        <v>20</v>
      </c>
      <c r="B468" s="377" t="s">
        <v>90</v>
      </c>
      <c r="C468" s="374">
        <f>SUM($C$450:$C$467)</f>
        <v>1186048.9272937931</v>
      </c>
      <c r="D468" s="374">
        <f>SUM($D$450:$D$467)</f>
        <v>552840</v>
      </c>
      <c r="E468" s="374">
        <f>SUM($E$450:$E$467)</f>
        <v>4034774</v>
      </c>
      <c r="F468" s="374">
        <f>SUM($F$450:$F$467)</f>
        <v>11868</v>
      </c>
      <c r="G468" s="374">
        <f>SUM($G$450:$G$467)</f>
        <v>1679713</v>
      </c>
      <c r="H468" s="376">
        <f>SUM($H$450:$H$467)</f>
        <v>7465243.927293798</v>
      </c>
    </row>
    <row r="469" spans="1:8">
      <c r="A469" s="518"/>
      <c r="B469" s="518"/>
      <c r="C469" s="518"/>
      <c r="D469" s="518"/>
      <c r="E469" s="518"/>
      <c r="F469" s="518"/>
      <c r="G469" s="518"/>
      <c r="H469" s="518"/>
    </row>
    <row r="470" spans="1:8">
      <c r="A470" s="504"/>
      <c r="B470" s="504"/>
      <c r="C470" s="504"/>
      <c r="D470" s="504"/>
      <c r="E470" s="504"/>
      <c r="F470" s="504"/>
      <c r="G470" s="504"/>
      <c r="H470" s="504"/>
    </row>
    <row r="471" spans="1:8">
      <c r="A471" s="504" t="s">
        <v>568</v>
      </c>
      <c r="B471" s="504"/>
      <c r="C471" s="504"/>
      <c r="D471" s="504"/>
      <c r="E471" s="504"/>
      <c r="F471" s="504"/>
      <c r="G471" s="504"/>
      <c r="H471" s="504"/>
    </row>
    <row r="472" spans="1:8">
      <c r="A472" s="504" t="s">
        <v>540</v>
      </c>
      <c r="B472" s="504"/>
      <c r="C472" s="504"/>
      <c r="D472" s="504"/>
      <c r="E472" s="504"/>
      <c r="F472" s="504"/>
      <c r="G472" s="504"/>
      <c r="H472" s="504"/>
    </row>
    <row r="473" spans="1:8">
      <c r="A473" s="504" t="s">
        <v>328</v>
      </c>
      <c r="B473" s="504"/>
      <c r="C473" s="504"/>
      <c r="D473" s="504"/>
      <c r="E473" s="504"/>
      <c r="F473" s="504"/>
      <c r="G473" s="504"/>
      <c r="H473" s="504"/>
    </row>
    <row r="474" spans="1:8">
      <c r="A474" s="504" t="s">
        <v>490</v>
      </c>
      <c r="B474" s="504"/>
      <c r="C474" s="504"/>
      <c r="D474" s="504"/>
      <c r="E474" s="504"/>
      <c r="F474" s="504"/>
      <c r="G474" s="504"/>
      <c r="H474" s="504"/>
    </row>
    <row r="475" spans="1:8">
      <c r="A475" s="504"/>
      <c r="B475" s="504"/>
      <c r="C475" s="504"/>
      <c r="D475" s="504"/>
      <c r="E475" s="504"/>
      <c r="F475" s="504"/>
      <c r="G475" s="504"/>
      <c r="H475" s="504"/>
    </row>
    <row r="476" spans="1:8">
      <c r="A476" s="504" t="s">
        <v>36</v>
      </c>
      <c r="B476" s="504"/>
      <c r="C476" s="504"/>
      <c r="D476" s="504"/>
      <c r="E476" s="504"/>
      <c r="F476" s="504"/>
      <c r="G476" s="504"/>
      <c r="H476" s="504"/>
    </row>
    <row r="477" spans="1:8" ht="12.75" customHeight="1" thickBot="1">
      <c r="A477" s="505" t="s">
        <v>349</v>
      </c>
      <c r="B477" s="505"/>
      <c r="C477" s="505"/>
      <c r="D477" s="505"/>
      <c r="E477" s="505"/>
      <c r="F477" s="505"/>
      <c r="G477" s="505"/>
      <c r="H477" s="505"/>
    </row>
    <row r="478" spans="1:8">
      <c r="A478" s="337"/>
      <c r="B478" s="338"/>
      <c r="C478" s="339" t="s">
        <v>491</v>
      </c>
      <c r="D478" s="340" t="s">
        <v>492</v>
      </c>
      <c r="E478" s="340" t="s">
        <v>493</v>
      </c>
      <c r="F478" s="341" t="s">
        <v>494</v>
      </c>
      <c r="G478" s="341" t="s">
        <v>495</v>
      </c>
      <c r="H478" s="342" t="s">
        <v>496</v>
      </c>
    </row>
    <row r="479" spans="1:8">
      <c r="A479" s="343"/>
      <c r="B479" s="344"/>
      <c r="C479" s="506" t="s">
        <v>499</v>
      </c>
      <c r="D479" s="507"/>
      <c r="E479" s="508"/>
      <c r="F479" s="509" t="s">
        <v>541</v>
      </c>
      <c r="G479" s="509" t="s">
        <v>542</v>
      </c>
      <c r="H479" s="512" t="s">
        <v>543</v>
      </c>
    </row>
    <row r="480" spans="1:8">
      <c r="A480" s="343"/>
      <c r="B480" s="22" t="s">
        <v>544</v>
      </c>
      <c r="C480" s="515"/>
      <c r="D480" s="516"/>
      <c r="E480" s="517"/>
      <c r="F480" s="510"/>
      <c r="G480" s="510"/>
      <c r="H480" s="513"/>
    </row>
    <row r="481" spans="1:8">
      <c r="A481" s="343"/>
      <c r="C481" s="509" t="s">
        <v>545</v>
      </c>
      <c r="D481" s="509" t="s">
        <v>546</v>
      </c>
      <c r="E481" s="509" t="s">
        <v>547</v>
      </c>
      <c r="F481" s="510"/>
      <c r="G481" s="510"/>
      <c r="H481" s="513"/>
    </row>
    <row r="482" spans="1:8" ht="19.5" customHeight="1">
      <c r="A482" s="345"/>
      <c r="B482" s="346"/>
      <c r="C482" s="511"/>
      <c r="D482" s="511"/>
      <c r="E482" s="511"/>
      <c r="F482" s="511"/>
      <c r="G482" s="511"/>
      <c r="H482" s="514"/>
    </row>
    <row r="483" spans="1:8" hidden="1" outlineLevel="1">
      <c r="A483" s="353"/>
      <c r="B483" s="347" t="s">
        <v>203</v>
      </c>
      <c r="C483" s="356">
        <v>0</v>
      </c>
      <c r="D483" s="355"/>
      <c r="E483" s="355"/>
      <c r="F483" s="355"/>
      <c r="G483" s="355"/>
      <c r="H483" s="357">
        <v>0</v>
      </c>
    </row>
    <row r="484" spans="1:8" hidden="1" outlineLevel="1">
      <c r="A484" s="353"/>
      <c r="B484" s="347" t="s">
        <v>204</v>
      </c>
      <c r="C484" s="356">
        <v>0</v>
      </c>
      <c r="D484" s="355"/>
      <c r="E484" s="355"/>
      <c r="F484" s="355"/>
      <c r="G484" s="355"/>
      <c r="H484" s="357">
        <v>0</v>
      </c>
    </row>
    <row r="485" spans="1:8" hidden="1" outlineLevel="1">
      <c r="A485" s="353"/>
      <c r="B485" s="347" t="s">
        <v>205</v>
      </c>
      <c r="C485" s="355"/>
      <c r="D485" s="356">
        <v>0</v>
      </c>
      <c r="E485" s="356">
        <v>0</v>
      </c>
      <c r="F485" s="355"/>
      <c r="G485" s="355"/>
      <c r="H485" s="357">
        <v>0</v>
      </c>
    </row>
    <row r="486" spans="1:8" hidden="1" outlineLevel="1">
      <c r="A486" s="353"/>
      <c r="B486" s="347" t="s">
        <v>206</v>
      </c>
      <c r="C486" s="356">
        <v>0</v>
      </c>
      <c r="D486" s="355"/>
      <c r="E486" s="356">
        <v>0</v>
      </c>
      <c r="F486" s="355"/>
      <c r="G486" s="356">
        <v>0</v>
      </c>
      <c r="H486" s="357">
        <v>0</v>
      </c>
    </row>
    <row r="487" spans="1:8" hidden="1" outlineLevel="1">
      <c r="A487" s="353"/>
      <c r="B487" s="347" t="s">
        <v>207</v>
      </c>
      <c r="C487" s="356">
        <v>0</v>
      </c>
      <c r="D487" s="355"/>
      <c r="E487" s="356">
        <v>0</v>
      </c>
      <c r="F487" s="355"/>
      <c r="G487" s="355"/>
      <c r="H487" s="357">
        <v>0</v>
      </c>
    </row>
    <row r="488" spans="1:8" hidden="1" outlineLevel="1">
      <c r="A488" s="353"/>
      <c r="B488" s="347" t="s">
        <v>208</v>
      </c>
      <c r="C488" s="356">
        <v>0</v>
      </c>
      <c r="D488" s="356">
        <v>0</v>
      </c>
      <c r="E488" s="356">
        <v>0</v>
      </c>
      <c r="F488" s="356">
        <v>0</v>
      </c>
      <c r="G488" s="356">
        <v>0</v>
      </c>
      <c r="H488" s="357">
        <v>0</v>
      </c>
    </row>
    <row r="489" spans="1:8" hidden="1" outlineLevel="1">
      <c r="A489" s="353"/>
      <c r="B489" s="347" t="s">
        <v>209</v>
      </c>
      <c r="C489" s="355"/>
      <c r="D489" s="355"/>
      <c r="E489" s="355"/>
      <c r="F489" s="355"/>
      <c r="G489" s="355"/>
      <c r="H489" s="357">
        <v>0</v>
      </c>
    </row>
    <row r="490" spans="1:8" hidden="1" outlineLevel="1">
      <c r="A490" s="353"/>
      <c r="B490" s="347" t="s">
        <v>210</v>
      </c>
      <c r="C490" s="355"/>
      <c r="D490" s="355"/>
      <c r="E490" s="355"/>
      <c r="F490" s="355"/>
      <c r="G490" s="355"/>
      <c r="H490" s="357">
        <v>0</v>
      </c>
    </row>
    <row r="491" spans="1:8" hidden="1" outlineLevel="1">
      <c r="A491" s="353"/>
      <c r="B491" s="347" t="s">
        <v>211</v>
      </c>
      <c r="C491" s="355"/>
      <c r="D491" s="355"/>
      <c r="E491" s="355"/>
      <c r="F491" s="355"/>
      <c r="G491" s="355"/>
      <c r="H491" s="357">
        <v>0</v>
      </c>
    </row>
    <row r="492" spans="1:8" hidden="1" outlineLevel="1">
      <c r="A492" s="353"/>
      <c r="B492" s="347" t="s">
        <v>212</v>
      </c>
      <c r="C492" s="356">
        <v>0</v>
      </c>
      <c r="D492" s="356">
        <v>0</v>
      </c>
      <c r="E492" s="356">
        <v>0</v>
      </c>
      <c r="F492" s="355"/>
      <c r="G492" s="356">
        <v>0</v>
      </c>
      <c r="H492" s="357">
        <v>0</v>
      </c>
    </row>
    <row r="493" spans="1:8" hidden="1" outlineLevel="1">
      <c r="A493" s="353"/>
      <c r="B493" s="347" t="s">
        <v>213</v>
      </c>
      <c r="C493" s="356">
        <v>0</v>
      </c>
      <c r="D493" s="356">
        <v>0</v>
      </c>
      <c r="E493" s="356">
        <v>1345</v>
      </c>
      <c r="F493" s="355"/>
      <c r="G493" s="356">
        <v>355</v>
      </c>
      <c r="H493" s="357">
        <v>1700</v>
      </c>
    </row>
    <row r="494" spans="1:8" hidden="1" outlineLevel="1">
      <c r="A494" s="353"/>
      <c r="B494" s="347" t="s">
        <v>214</v>
      </c>
      <c r="C494" s="355"/>
      <c r="D494" s="355"/>
      <c r="E494" s="355"/>
      <c r="F494" s="355"/>
      <c r="G494" s="355"/>
      <c r="H494" s="357">
        <v>0</v>
      </c>
    </row>
    <row r="495" spans="1:8" hidden="1" outlineLevel="1">
      <c r="A495" s="353"/>
      <c r="B495" s="347" t="s">
        <v>215</v>
      </c>
      <c r="C495" s="355"/>
      <c r="D495" s="355"/>
      <c r="E495" s="355"/>
      <c r="F495" s="355"/>
      <c r="G495" s="355"/>
      <c r="H495" s="357">
        <v>0</v>
      </c>
    </row>
    <row r="496" spans="1:8" hidden="1" outlineLevel="1">
      <c r="A496" s="353"/>
      <c r="B496" s="347" t="s">
        <v>216</v>
      </c>
      <c r="C496" s="355"/>
      <c r="D496" s="355"/>
      <c r="E496" s="355"/>
      <c r="F496" s="355"/>
      <c r="G496" s="355"/>
      <c r="H496" s="357">
        <v>0</v>
      </c>
    </row>
    <row r="497" spans="1:8" hidden="1" outlineLevel="1">
      <c r="A497" s="353"/>
      <c r="B497" s="347" t="s">
        <v>217</v>
      </c>
      <c r="C497" s="356">
        <v>4553</v>
      </c>
      <c r="D497" s="355"/>
      <c r="E497" s="356">
        <v>17530</v>
      </c>
      <c r="F497" s="355"/>
      <c r="G497" s="356">
        <v>3995</v>
      </c>
      <c r="H497" s="357">
        <v>26078</v>
      </c>
    </row>
    <row r="498" spans="1:8" hidden="1" outlineLevel="1">
      <c r="A498" s="353"/>
      <c r="B498" s="347" t="s">
        <v>218</v>
      </c>
      <c r="C498" s="355"/>
      <c r="D498" s="355"/>
      <c r="E498" s="355"/>
      <c r="F498" s="355"/>
      <c r="G498" s="355"/>
      <c r="H498" s="357">
        <v>0</v>
      </c>
    </row>
    <row r="499" spans="1:8" hidden="1" outlineLevel="1">
      <c r="A499" s="353"/>
      <c r="B499" s="347" t="s">
        <v>219</v>
      </c>
      <c r="C499" s="356">
        <v>0</v>
      </c>
      <c r="D499" s="355"/>
      <c r="E499" s="356">
        <v>0</v>
      </c>
      <c r="F499" s="355"/>
      <c r="G499" s="355"/>
      <c r="H499" s="357">
        <v>0</v>
      </c>
    </row>
    <row r="500" spans="1:8" hidden="1" outlineLevel="1">
      <c r="A500" s="353"/>
      <c r="B500" s="347" t="s">
        <v>220</v>
      </c>
      <c r="C500" s="355"/>
      <c r="D500" s="355"/>
      <c r="E500" s="355"/>
      <c r="F500" s="355"/>
      <c r="G500" s="355"/>
      <c r="H500" s="357">
        <v>0</v>
      </c>
    </row>
    <row r="501" spans="1:8" collapsed="1">
      <c r="A501" s="353">
        <v>21</v>
      </c>
      <c r="B501" s="352" t="s">
        <v>569</v>
      </c>
      <c r="C501" s="356">
        <f>SUM($C$483:$C$500)</f>
        <v>4553</v>
      </c>
      <c r="D501" s="356">
        <f>SUM($D$483:$D$500)</f>
        <v>0</v>
      </c>
      <c r="E501" s="356">
        <f>SUM($E$483:$E$500)</f>
        <v>18875</v>
      </c>
      <c r="F501" s="356">
        <f>SUM($F$483:$F$500)</f>
        <v>0</v>
      </c>
      <c r="G501" s="356">
        <f>SUM($G$483:$G$500)</f>
        <v>4350</v>
      </c>
      <c r="H501" s="357">
        <f>SUM($H$483:$H$500)</f>
        <v>27778</v>
      </c>
    </row>
    <row r="502" spans="1:8" hidden="1" outlineLevel="1">
      <c r="A502" s="353"/>
      <c r="B502" s="347" t="s">
        <v>203</v>
      </c>
      <c r="C502" s="356">
        <v>21402.397757268402</v>
      </c>
      <c r="D502" s="355"/>
      <c r="E502" s="356">
        <v>136380</v>
      </c>
      <c r="F502" s="355"/>
      <c r="G502" s="356">
        <v>28024</v>
      </c>
      <c r="H502" s="357">
        <v>185806.39775726799</v>
      </c>
    </row>
    <row r="503" spans="1:8" hidden="1" outlineLevel="1">
      <c r="A503" s="353"/>
      <c r="B503" s="347" t="s">
        <v>204</v>
      </c>
      <c r="C503" s="356">
        <v>0</v>
      </c>
      <c r="D503" s="355"/>
      <c r="E503" s="355"/>
      <c r="F503" s="355"/>
      <c r="G503" s="355"/>
      <c r="H503" s="357">
        <v>0</v>
      </c>
    </row>
    <row r="504" spans="1:8" hidden="1" outlineLevel="1">
      <c r="A504" s="353"/>
      <c r="B504" s="347" t="s">
        <v>205</v>
      </c>
      <c r="C504" s="356">
        <v>83108</v>
      </c>
      <c r="D504" s="356">
        <v>190593</v>
      </c>
      <c r="E504" s="356">
        <v>170753</v>
      </c>
      <c r="F504" s="355"/>
      <c r="G504" s="356">
        <v>27038</v>
      </c>
      <c r="H504" s="357">
        <v>471492</v>
      </c>
    </row>
    <row r="505" spans="1:8" hidden="1" outlineLevel="1">
      <c r="A505" s="353"/>
      <c r="B505" s="347" t="s">
        <v>206</v>
      </c>
      <c r="C505" s="356">
        <v>8316</v>
      </c>
      <c r="D505" s="355"/>
      <c r="E505" s="356">
        <v>88009</v>
      </c>
      <c r="F505" s="355"/>
      <c r="G505" s="356">
        <v>12426</v>
      </c>
      <c r="H505" s="357">
        <v>108751</v>
      </c>
    </row>
    <row r="506" spans="1:8" hidden="1" outlineLevel="1">
      <c r="A506" s="353"/>
      <c r="B506" s="347" t="s">
        <v>207</v>
      </c>
      <c r="C506" s="356">
        <v>48008</v>
      </c>
      <c r="D506" s="355"/>
      <c r="E506" s="356">
        <v>425539</v>
      </c>
      <c r="F506" s="355"/>
      <c r="G506" s="356">
        <v>50409</v>
      </c>
      <c r="H506" s="357">
        <v>523956</v>
      </c>
    </row>
    <row r="507" spans="1:8" hidden="1" outlineLevel="1">
      <c r="A507" s="353"/>
      <c r="B507" s="347" t="s">
        <v>208</v>
      </c>
      <c r="C507" s="356">
        <v>27385</v>
      </c>
      <c r="D507" s="356">
        <v>0</v>
      </c>
      <c r="E507" s="356">
        <v>123800</v>
      </c>
      <c r="F507" s="356">
        <v>0</v>
      </c>
      <c r="G507" s="356">
        <v>19287</v>
      </c>
      <c r="H507" s="357">
        <v>170472</v>
      </c>
    </row>
    <row r="508" spans="1:8" hidden="1" outlineLevel="1">
      <c r="A508" s="353"/>
      <c r="B508" s="347" t="s">
        <v>209</v>
      </c>
      <c r="C508" s="356">
        <v>21499</v>
      </c>
      <c r="D508" s="355"/>
      <c r="E508" s="355"/>
      <c r="F508" s="356">
        <v>41</v>
      </c>
      <c r="G508" s="355"/>
      <c r="H508" s="357">
        <v>21540</v>
      </c>
    </row>
    <row r="509" spans="1:8" hidden="1" outlineLevel="1">
      <c r="A509" s="353"/>
      <c r="B509" s="347" t="s">
        <v>210</v>
      </c>
      <c r="C509" s="356">
        <v>4850</v>
      </c>
      <c r="D509" s="355"/>
      <c r="E509" s="355"/>
      <c r="F509" s="355"/>
      <c r="G509" s="355"/>
      <c r="H509" s="357">
        <v>4850</v>
      </c>
    </row>
    <row r="510" spans="1:8" hidden="1" outlineLevel="1">
      <c r="A510" s="353"/>
      <c r="B510" s="347" t="s">
        <v>211</v>
      </c>
      <c r="C510" s="356">
        <v>7377</v>
      </c>
      <c r="D510" s="355"/>
      <c r="E510" s="355"/>
      <c r="F510" s="355"/>
      <c r="G510" s="355"/>
      <c r="H510" s="357">
        <v>7377</v>
      </c>
    </row>
    <row r="511" spans="1:8" hidden="1" outlineLevel="1">
      <c r="A511" s="353"/>
      <c r="B511" s="347" t="s">
        <v>212</v>
      </c>
      <c r="C511" s="356">
        <v>18211.668558910202</v>
      </c>
      <c r="D511" s="356">
        <v>0</v>
      </c>
      <c r="E511" s="356">
        <v>81216</v>
      </c>
      <c r="F511" s="355"/>
      <c r="G511" s="356">
        <v>21665</v>
      </c>
      <c r="H511" s="357">
        <v>121092.66855890999</v>
      </c>
    </row>
    <row r="512" spans="1:8" hidden="1" outlineLevel="1">
      <c r="A512" s="353"/>
      <c r="B512" s="347" t="s">
        <v>213</v>
      </c>
      <c r="C512" s="356">
        <v>32783</v>
      </c>
      <c r="D512" s="356">
        <v>46253</v>
      </c>
      <c r="E512" s="356">
        <v>4432</v>
      </c>
      <c r="F512" s="355"/>
      <c r="G512" s="356">
        <v>0</v>
      </c>
      <c r="H512" s="357">
        <v>83468</v>
      </c>
    </row>
    <row r="513" spans="1:8" hidden="1" outlineLevel="1">
      <c r="A513" s="353"/>
      <c r="B513" s="347" t="s">
        <v>214</v>
      </c>
      <c r="C513" s="356">
        <v>5876</v>
      </c>
      <c r="D513" s="355"/>
      <c r="E513" s="356">
        <v>4196</v>
      </c>
      <c r="F513" s="355"/>
      <c r="G513" s="356">
        <v>1060</v>
      </c>
      <c r="H513" s="357">
        <v>11132</v>
      </c>
    </row>
    <row r="514" spans="1:8" hidden="1" outlineLevel="1">
      <c r="A514" s="353"/>
      <c r="B514" s="347" t="s">
        <v>215</v>
      </c>
      <c r="C514" s="356">
        <v>3012</v>
      </c>
      <c r="D514" s="355"/>
      <c r="E514" s="355"/>
      <c r="F514" s="355"/>
      <c r="G514" s="355"/>
      <c r="H514" s="357">
        <v>3012</v>
      </c>
    </row>
    <row r="515" spans="1:8" hidden="1" outlineLevel="1">
      <c r="A515" s="353"/>
      <c r="B515" s="347" t="s">
        <v>216</v>
      </c>
      <c r="C515" s="355"/>
      <c r="D515" s="355"/>
      <c r="E515" s="355"/>
      <c r="F515" s="355"/>
      <c r="G515" s="355"/>
      <c r="H515" s="357">
        <v>0</v>
      </c>
    </row>
    <row r="516" spans="1:8" hidden="1" outlineLevel="1">
      <c r="A516" s="353"/>
      <c r="B516" s="347" t="s">
        <v>217</v>
      </c>
      <c r="C516" s="356">
        <v>82727</v>
      </c>
      <c r="D516" s="355"/>
      <c r="E516" s="356">
        <v>176526</v>
      </c>
      <c r="F516" s="355"/>
      <c r="G516" s="356">
        <v>46089</v>
      </c>
      <c r="H516" s="357">
        <v>305342</v>
      </c>
    </row>
    <row r="517" spans="1:8" hidden="1" outlineLevel="1">
      <c r="A517" s="353"/>
      <c r="B517" s="347" t="s">
        <v>218</v>
      </c>
      <c r="C517" s="356">
        <v>45001</v>
      </c>
      <c r="D517" s="355"/>
      <c r="E517" s="355"/>
      <c r="F517" s="355"/>
      <c r="G517" s="355"/>
      <c r="H517" s="357">
        <v>45001</v>
      </c>
    </row>
    <row r="518" spans="1:8" hidden="1" outlineLevel="1">
      <c r="A518" s="353"/>
      <c r="B518" s="347" t="s">
        <v>219</v>
      </c>
      <c r="C518" s="356">
        <v>17241.268132130699</v>
      </c>
      <c r="D518" s="356">
        <v>2757</v>
      </c>
      <c r="E518" s="356">
        <v>32</v>
      </c>
      <c r="F518" s="355"/>
      <c r="G518" s="356">
        <v>21</v>
      </c>
      <c r="H518" s="357">
        <v>20051.268132130699</v>
      </c>
    </row>
    <row r="519" spans="1:8" hidden="1" outlineLevel="1">
      <c r="A519" s="353"/>
      <c r="B519" s="347" t="s">
        <v>220</v>
      </c>
      <c r="C519" s="356">
        <v>38704</v>
      </c>
      <c r="D519" s="355"/>
      <c r="E519" s="356">
        <v>2261</v>
      </c>
      <c r="F519" s="355"/>
      <c r="G519" s="355"/>
      <c r="H519" s="357">
        <v>40965</v>
      </c>
    </row>
    <row r="520" spans="1:8" collapsed="1">
      <c r="A520" s="353">
        <v>22</v>
      </c>
      <c r="B520" s="352" t="s">
        <v>570</v>
      </c>
      <c r="C520" s="356">
        <f>SUM($C$502:$C$519)</f>
        <v>465501.33444830927</v>
      </c>
      <c r="D520" s="356">
        <f>SUM($D$502:$D$519)</f>
        <v>239603</v>
      </c>
      <c r="E520" s="356">
        <f>SUM($E$502:$E$519)</f>
        <v>1213144</v>
      </c>
      <c r="F520" s="356">
        <f>SUM($F$502:$F$519)</f>
        <v>41</v>
      </c>
      <c r="G520" s="356">
        <f>SUM($G$502:$G$519)</f>
        <v>206019</v>
      </c>
      <c r="H520" s="357">
        <f>SUM($H$502:$H$519)</f>
        <v>2124308.3344483087</v>
      </c>
    </row>
    <row r="521" spans="1:8" hidden="1" outlineLevel="1">
      <c r="A521" s="353"/>
      <c r="B521" s="347" t="s">
        <v>203</v>
      </c>
      <c r="C521" s="356">
        <v>-21986.85</v>
      </c>
      <c r="D521" s="355"/>
      <c r="E521" s="356">
        <v>1191</v>
      </c>
      <c r="F521" s="361"/>
      <c r="G521" s="362">
        <v>286</v>
      </c>
      <c r="H521" s="357">
        <v>-20509.849999999999</v>
      </c>
    </row>
    <row r="522" spans="1:8" hidden="1" outlineLevel="1">
      <c r="A522" s="353"/>
      <c r="B522" s="347" t="s">
        <v>204</v>
      </c>
      <c r="C522" s="356">
        <v>47254</v>
      </c>
      <c r="D522" s="355"/>
      <c r="E522" s="355"/>
      <c r="F522" s="361"/>
      <c r="G522" s="361"/>
      <c r="H522" s="357">
        <v>47254</v>
      </c>
    </row>
    <row r="523" spans="1:8" hidden="1" outlineLevel="1">
      <c r="A523" s="353"/>
      <c r="B523" s="347" t="s">
        <v>205</v>
      </c>
      <c r="C523" s="356">
        <v>133648</v>
      </c>
      <c r="D523" s="356">
        <v>0</v>
      </c>
      <c r="E523" s="356">
        <v>19857</v>
      </c>
      <c r="F523" s="361"/>
      <c r="G523" s="362">
        <v>6324</v>
      </c>
      <c r="H523" s="357">
        <v>159829</v>
      </c>
    </row>
    <row r="524" spans="1:8" hidden="1" outlineLevel="1">
      <c r="A524" s="353"/>
      <c r="B524" s="347" t="s">
        <v>206</v>
      </c>
      <c r="C524" s="356">
        <v>380</v>
      </c>
      <c r="D524" s="355"/>
      <c r="E524" s="356">
        <v>-16</v>
      </c>
      <c r="F524" s="361"/>
      <c r="G524" s="362">
        <v>-3</v>
      </c>
      <c r="H524" s="357">
        <v>361</v>
      </c>
    </row>
    <row r="525" spans="1:8" hidden="1" outlineLevel="1">
      <c r="A525" s="353"/>
      <c r="B525" s="347" t="s">
        <v>207</v>
      </c>
      <c r="C525" s="356">
        <v>94644</v>
      </c>
      <c r="D525" s="355"/>
      <c r="E525" s="356">
        <v>6122</v>
      </c>
      <c r="F525" s="361"/>
      <c r="G525" s="362">
        <v>1104</v>
      </c>
      <c r="H525" s="357">
        <v>101870</v>
      </c>
    </row>
    <row r="526" spans="1:8" hidden="1" outlineLevel="1">
      <c r="A526" s="353"/>
      <c r="B526" s="347" t="s">
        <v>208</v>
      </c>
      <c r="C526" s="356">
        <v>11989</v>
      </c>
      <c r="D526" s="356">
        <v>0</v>
      </c>
      <c r="E526" s="356">
        <v>-10521</v>
      </c>
      <c r="F526" s="362">
        <v>0</v>
      </c>
      <c r="G526" s="362">
        <v>-2310</v>
      </c>
      <c r="H526" s="357">
        <v>-842</v>
      </c>
    </row>
    <row r="527" spans="1:8" hidden="1" outlineLevel="1">
      <c r="A527" s="353"/>
      <c r="B527" s="347" t="s">
        <v>209</v>
      </c>
      <c r="C527" s="355"/>
      <c r="D527" s="355"/>
      <c r="E527" s="355"/>
      <c r="F527" s="361"/>
      <c r="G527" s="361"/>
      <c r="H527" s="357">
        <v>0</v>
      </c>
    </row>
    <row r="528" spans="1:8" hidden="1" outlineLevel="1">
      <c r="A528" s="353"/>
      <c r="B528" s="347" t="s">
        <v>210</v>
      </c>
      <c r="C528" s="355"/>
      <c r="D528" s="355"/>
      <c r="E528" s="355"/>
      <c r="F528" s="361"/>
      <c r="G528" s="361"/>
      <c r="H528" s="357">
        <v>0</v>
      </c>
    </row>
    <row r="529" spans="1:8" hidden="1" outlineLevel="1">
      <c r="A529" s="353"/>
      <c r="B529" s="347" t="s">
        <v>211</v>
      </c>
      <c r="C529" s="355"/>
      <c r="D529" s="355"/>
      <c r="E529" s="355"/>
      <c r="F529" s="361"/>
      <c r="G529" s="361"/>
      <c r="H529" s="357">
        <v>0</v>
      </c>
    </row>
    <row r="530" spans="1:8" hidden="1" outlineLevel="1">
      <c r="A530" s="353"/>
      <c r="B530" s="347" t="s">
        <v>212</v>
      </c>
      <c r="C530" s="356">
        <v>2974.6332921672201</v>
      </c>
      <c r="D530" s="356">
        <v>0</v>
      </c>
      <c r="E530" s="356">
        <v>0</v>
      </c>
      <c r="F530" s="361"/>
      <c r="G530" s="362">
        <v>0</v>
      </c>
      <c r="H530" s="357">
        <v>2974.6332921672201</v>
      </c>
    </row>
    <row r="531" spans="1:8" hidden="1" outlineLevel="1">
      <c r="A531" s="353"/>
      <c r="B531" s="347" t="s">
        <v>213</v>
      </c>
      <c r="C531" s="356">
        <v>-83244</v>
      </c>
      <c r="D531" s="356">
        <v>0</v>
      </c>
      <c r="E531" s="356">
        <v>0</v>
      </c>
      <c r="F531" s="361"/>
      <c r="G531" s="362">
        <v>0</v>
      </c>
      <c r="H531" s="357">
        <v>-83244</v>
      </c>
    </row>
    <row r="532" spans="1:8" hidden="1" outlineLevel="1">
      <c r="A532" s="353"/>
      <c r="B532" s="347" t="s">
        <v>214</v>
      </c>
      <c r="C532" s="355"/>
      <c r="D532" s="355"/>
      <c r="E532" s="355"/>
      <c r="F532" s="361"/>
      <c r="G532" s="361"/>
      <c r="H532" s="357">
        <v>0</v>
      </c>
    </row>
    <row r="533" spans="1:8" hidden="1" outlineLevel="1">
      <c r="A533" s="353"/>
      <c r="B533" s="347" t="s">
        <v>215</v>
      </c>
      <c r="C533" s="355"/>
      <c r="D533" s="355"/>
      <c r="E533" s="355"/>
      <c r="F533" s="361"/>
      <c r="G533" s="361"/>
      <c r="H533" s="357">
        <v>0</v>
      </c>
    </row>
    <row r="534" spans="1:8" hidden="1" outlineLevel="1">
      <c r="A534" s="353"/>
      <c r="B534" s="347" t="s">
        <v>216</v>
      </c>
      <c r="C534" s="355"/>
      <c r="D534" s="355"/>
      <c r="E534" s="355"/>
      <c r="F534" s="361"/>
      <c r="G534" s="361"/>
      <c r="H534" s="357">
        <v>0</v>
      </c>
    </row>
    <row r="535" spans="1:8" hidden="1" outlineLevel="1">
      <c r="A535" s="353"/>
      <c r="B535" s="347" t="s">
        <v>217</v>
      </c>
      <c r="C535" s="356">
        <v>214822</v>
      </c>
      <c r="D535" s="355"/>
      <c r="E535" s="356">
        <v>8266</v>
      </c>
      <c r="F535" s="361"/>
      <c r="G535" s="362">
        <v>-12614</v>
      </c>
      <c r="H535" s="357">
        <v>210474</v>
      </c>
    </row>
    <row r="536" spans="1:8" hidden="1" outlineLevel="1">
      <c r="A536" s="353"/>
      <c r="B536" s="347" t="s">
        <v>218</v>
      </c>
      <c r="C536" s="355"/>
      <c r="D536" s="355"/>
      <c r="E536" s="355"/>
      <c r="F536" s="361"/>
      <c r="G536" s="361"/>
      <c r="H536" s="357">
        <v>0</v>
      </c>
    </row>
    <row r="537" spans="1:8" hidden="1" outlineLevel="1">
      <c r="A537" s="353"/>
      <c r="B537" s="347" t="s">
        <v>219</v>
      </c>
      <c r="C537" s="356">
        <v>6.8036219060990604</v>
      </c>
      <c r="D537" s="355"/>
      <c r="E537" s="356">
        <v>0</v>
      </c>
      <c r="F537" s="361"/>
      <c r="G537" s="361"/>
      <c r="H537" s="357">
        <v>6.8036219060990604</v>
      </c>
    </row>
    <row r="538" spans="1:8" hidden="1" outlineLevel="1">
      <c r="A538" s="353"/>
      <c r="B538" s="347" t="s">
        <v>220</v>
      </c>
      <c r="C538" s="356">
        <v>113025</v>
      </c>
      <c r="D538" s="355"/>
      <c r="E538" s="356">
        <v>2391</v>
      </c>
      <c r="F538" s="361"/>
      <c r="G538" s="361"/>
      <c r="H538" s="357">
        <v>115416</v>
      </c>
    </row>
    <row r="539" spans="1:8" collapsed="1">
      <c r="A539" s="353">
        <v>23</v>
      </c>
      <c r="B539" s="352" t="s">
        <v>133</v>
      </c>
      <c r="C539" s="356">
        <f>SUM($C$521:$C$538)</f>
        <v>513512.58691407333</v>
      </c>
      <c r="D539" s="356">
        <f>SUM($D$521:$D$538)</f>
        <v>0</v>
      </c>
      <c r="E539" s="356">
        <f>SUM($E$521:$E$538)</f>
        <v>27290</v>
      </c>
      <c r="F539" s="362">
        <f>SUM($F$521:$F$538)</f>
        <v>0</v>
      </c>
      <c r="G539" s="362">
        <f>SUM($G$521:$G$538)</f>
        <v>-7213</v>
      </c>
      <c r="H539" s="357">
        <f>SUM($H$521:$H$538)</f>
        <v>533589.58691407333</v>
      </c>
    </row>
    <row r="540" spans="1:8" hidden="1" outlineLevel="1">
      <c r="A540" s="353"/>
      <c r="B540" s="347" t="s">
        <v>203</v>
      </c>
      <c r="C540" s="356">
        <v>522761</v>
      </c>
      <c r="D540" s="355"/>
      <c r="E540" s="356">
        <v>-135500</v>
      </c>
      <c r="F540" s="360"/>
      <c r="G540" s="365"/>
      <c r="H540" s="366">
        <v>387261</v>
      </c>
    </row>
    <row r="541" spans="1:8" hidden="1" outlineLevel="1">
      <c r="A541" s="353"/>
      <c r="B541" s="347" t="s">
        <v>204</v>
      </c>
      <c r="C541" s="356">
        <v>162350</v>
      </c>
      <c r="D541" s="355"/>
      <c r="E541" s="355"/>
      <c r="F541" s="360"/>
      <c r="G541" s="365"/>
      <c r="H541" s="366">
        <v>162350</v>
      </c>
    </row>
    <row r="542" spans="1:8" hidden="1" outlineLevel="1">
      <c r="A542" s="353"/>
      <c r="B542" s="347" t="s">
        <v>205</v>
      </c>
      <c r="C542" s="356">
        <v>611678</v>
      </c>
      <c r="D542" s="356">
        <v>0</v>
      </c>
      <c r="E542" s="356">
        <v>-25</v>
      </c>
      <c r="F542" s="360"/>
      <c r="G542" s="365"/>
      <c r="H542" s="366">
        <v>611653</v>
      </c>
    </row>
    <row r="543" spans="1:8" hidden="1" outlineLevel="1">
      <c r="A543" s="353"/>
      <c r="B543" s="347" t="s">
        <v>206</v>
      </c>
      <c r="C543" s="356">
        <v>592025</v>
      </c>
      <c r="D543" s="355"/>
      <c r="E543" s="356">
        <v>0</v>
      </c>
      <c r="F543" s="360"/>
      <c r="G543" s="365"/>
      <c r="H543" s="366">
        <v>592025</v>
      </c>
    </row>
    <row r="544" spans="1:8" hidden="1" outlineLevel="1">
      <c r="A544" s="353"/>
      <c r="B544" s="347" t="s">
        <v>207</v>
      </c>
      <c r="C544" s="356">
        <v>2877015</v>
      </c>
      <c r="D544" s="355"/>
      <c r="E544" s="356">
        <v>28000</v>
      </c>
      <c r="F544" s="360"/>
      <c r="G544" s="365"/>
      <c r="H544" s="366">
        <v>2905015</v>
      </c>
    </row>
    <row r="545" spans="1:8" hidden="1" outlineLevel="1">
      <c r="A545" s="353"/>
      <c r="B545" s="347" t="s">
        <v>208</v>
      </c>
      <c r="C545" s="356">
        <v>2193598</v>
      </c>
      <c r="D545" s="356">
        <v>0</v>
      </c>
      <c r="E545" s="356">
        <v>-8762</v>
      </c>
      <c r="F545" s="360"/>
      <c r="G545" s="365"/>
      <c r="H545" s="366">
        <v>2184836</v>
      </c>
    </row>
    <row r="546" spans="1:8" hidden="1" outlineLevel="1">
      <c r="A546" s="353"/>
      <c r="B546" s="347" t="s">
        <v>209</v>
      </c>
      <c r="C546" s="356">
        <v>97832</v>
      </c>
      <c r="D546" s="355"/>
      <c r="E546" s="355"/>
      <c r="F546" s="360"/>
      <c r="G546" s="365"/>
      <c r="H546" s="366">
        <v>97832</v>
      </c>
    </row>
    <row r="547" spans="1:8" hidden="1" outlineLevel="1">
      <c r="A547" s="353"/>
      <c r="B547" s="347" t="s">
        <v>210</v>
      </c>
      <c r="C547" s="356">
        <v>3947</v>
      </c>
      <c r="D547" s="355"/>
      <c r="E547" s="355"/>
      <c r="F547" s="360"/>
      <c r="G547" s="365"/>
      <c r="H547" s="366">
        <v>3947</v>
      </c>
    </row>
    <row r="548" spans="1:8" hidden="1" outlineLevel="1">
      <c r="A548" s="353"/>
      <c r="B548" s="347" t="s">
        <v>211</v>
      </c>
      <c r="C548" s="356">
        <v>107985</v>
      </c>
      <c r="D548" s="355"/>
      <c r="E548" s="356">
        <v>14685</v>
      </c>
      <c r="F548" s="360"/>
      <c r="G548" s="365"/>
      <c r="H548" s="366">
        <v>122670</v>
      </c>
    </row>
    <row r="549" spans="1:8" hidden="1" outlineLevel="1">
      <c r="A549" s="353"/>
      <c r="B549" s="347" t="s">
        <v>212</v>
      </c>
      <c r="C549" s="356">
        <v>140933.37</v>
      </c>
      <c r="D549" s="356">
        <v>0</v>
      </c>
      <c r="E549" s="356">
        <v>95000</v>
      </c>
      <c r="F549" s="360"/>
      <c r="G549" s="365"/>
      <c r="H549" s="366">
        <v>235933.37</v>
      </c>
    </row>
    <row r="550" spans="1:8" hidden="1" outlineLevel="1">
      <c r="A550" s="353"/>
      <c r="B550" s="347" t="s">
        <v>213</v>
      </c>
      <c r="C550" s="356">
        <v>726408</v>
      </c>
      <c r="D550" s="356">
        <v>0</v>
      </c>
      <c r="E550" s="356">
        <v>0</v>
      </c>
      <c r="F550" s="360"/>
      <c r="G550" s="365"/>
      <c r="H550" s="366">
        <v>726408</v>
      </c>
    </row>
    <row r="551" spans="1:8" hidden="1" outlineLevel="1">
      <c r="A551" s="353"/>
      <c r="B551" s="347" t="s">
        <v>214</v>
      </c>
      <c r="C551" s="356">
        <v>-1077</v>
      </c>
      <c r="D551" s="355"/>
      <c r="E551" s="355"/>
      <c r="F551" s="360"/>
      <c r="G551" s="365"/>
      <c r="H551" s="366">
        <v>-1077</v>
      </c>
    </row>
    <row r="552" spans="1:8" hidden="1" outlineLevel="1">
      <c r="A552" s="353"/>
      <c r="B552" s="347" t="s">
        <v>215</v>
      </c>
      <c r="C552" s="355"/>
      <c r="D552" s="355"/>
      <c r="E552" s="355"/>
      <c r="F552" s="360"/>
      <c r="G552" s="365"/>
      <c r="H552" s="366">
        <v>0</v>
      </c>
    </row>
    <row r="553" spans="1:8" hidden="1" outlineLevel="1">
      <c r="A553" s="353"/>
      <c r="B553" s="347" t="s">
        <v>216</v>
      </c>
      <c r="C553" s="355"/>
      <c r="D553" s="355"/>
      <c r="E553" s="355"/>
      <c r="F553" s="360"/>
      <c r="G553" s="365"/>
      <c r="H553" s="366">
        <v>0</v>
      </c>
    </row>
    <row r="554" spans="1:8" hidden="1" outlineLevel="1">
      <c r="A554" s="353"/>
      <c r="B554" s="347" t="s">
        <v>217</v>
      </c>
      <c r="C554" s="356">
        <v>1129507</v>
      </c>
      <c r="D554" s="355"/>
      <c r="E554" s="356">
        <v>595358</v>
      </c>
      <c r="F554" s="360"/>
      <c r="G554" s="365"/>
      <c r="H554" s="366">
        <v>1724865</v>
      </c>
    </row>
    <row r="555" spans="1:8" hidden="1" outlineLevel="1">
      <c r="A555" s="353"/>
      <c r="B555" s="347" t="s">
        <v>218</v>
      </c>
      <c r="C555" s="356">
        <v>932717</v>
      </c>
      <c r="D555" s="355"/>
      <c r="E555" s="355"/>
      <c r="F555" s="360"/>
      <c r="G555" s="365"/>
      <c r="H555" s="366">
        <v>932717</v>
      </c>
    </row>
    <row r="556" spans="1:8" hidden="1" outlineLevel="1">
      <c r="A556" s="353"/>
      <c r="B556" s="347" t="s">
        <v>219</v>
      </c>
      <c r="C556" s="356">
        <v>33582</v>
      </c>
      <c r="D556" s="355"/>
      <c r="E556" s="356">
        <v>10269</v>
      </c>
      <c r="F556" s="360"/>
      <c r="G556" s="365"/>
      <c r="H556" s="366">
        <v>43851</v>
      </c>
    </row>
    <row r="557" spans="1:8" hidden="1" outlineLevel="1">
      <c r="A557" s="353"/>
      <c r="B557" s="347" t="s">
        <v>220</v>
      </c>
      <c r="C557" s="356">
        <v>98058</v>
      </c>
      <c r="D557" s="355"/>
      <c r="E557" s="355"/>
      <c r="F557" s="360"/>
      <c r="G557" s="365"/>
      <c r="H557" s="366">
        <v>98058</v>
      </c>
    </row>
    <row r="558" spans="1:8" collapsed="1">
      <c r="A558" s="353">
        <v>24</v>
      </c>
      <c r="B558" s="352" t="s">
        <v>134</v>
      </c>
      <c r="C558" s="356">
        <f>SUM($C$540:$C$557)</f>
        <v>10229319.370000001</v>
      </c>
      <c r="D558" s="356">
        <f>SUM($D$540:$D$557)</f>
        <v>0</v>
      </c>
      <c r="E558" s="356">
        <f>SUM($E$540:$E$557)</f>
        <v>599025</v>
      </c>
      <c r="F558" s="360"/>
      <c r="G558" s="365"/>
      <c r="H558" s="366">
        <f>SUM($H$540:$H$557)</f>
        <v>10828344.370000001</v>
      </c>
    </row>
    <row r="559" spans="1:8" hidden="1" outlineLevel="1">
      <c r="A559" s="353"/>
      <c r="B559" s="347" t="s">
        <v>203</v>
      </c>
      <c r="C559" s="356">
        <v>1088489</v>
      </c>
      <c r="D559" s="355"/>
      <c r="E559" s="356">
        <v>0</v>
      </c>
      <c r="F559" s="354"/>
      <c r="G559" s="371"/>
      <c r="H559" s="366">
        <v>1088489</v>
      </c>
    </row>
    <row r="560" spans="1:8" hidden="1" outlineLevel="1">
      <c r="A560" s="353"/>
      <c r="B560" s="347" t="s">
        <v>204</v>
      </c>
      <c r="C560" s="356">
        <v>1984</v>
      </c>
      <c r="D560" s="355"/>
      <c r="E560" s="355"/>
      <c r="F560" s="354"/>
      <c r="G560" s="371"/>
      <c r="H560" s="366">
        <v>1984</v>
      </c>
    </row>
    <row r="561" spans="1:8" hidden="1" outlineLevel="1">
      <c r="A561" s="353"/>
      <c r="B561" s="347" t="s">
        <v>205</v>
      </c>
      <c r="C561" s="356">
        <v>2878931</v>
      </c>
      <c r="D561" s="355"/>
      <c r="E561" s="355"/>
      <c r="F561" s="354"/>
      <c r="G561" s="371"/>
      <c r="H561" s="366">
        <v>2878931</v>
      </c>
    </row>
    <row r="562" spans="1:8" hidden="1" outlineLevel="1">
      <c r="A562" s="353"/>
      <c r="B562" s="347" t="s">
        <v>206</v>
      </c>
      <c r="C562" s="356">
        <v>598289</v>
      </c>
      <c r="D562" s="355"/>
      <c r="E562" s="356">
        <v>0</v>
      </c>
      <c r="F562" s="354"/>
      <c r="G562" s="371"/>
      <c r="H562" s="366">
        <v>598289</v>
      </c>
    </row>
    <row r="563" spans="1:8" hidden="1" outlineLevel="1">
      <c r="A563" s="353"/>
      <c r="B563" s="347" t="s">
        <v>207</v>
      </c>
      <c r="C563" s="356">
        <v>15776870</v>
      </c>
      <c r="D563" s="355"/>
      <c r="E563" s="355"/>
      <c r="F563" s="354"/>
      <c r="G563" s="371"/>
      <c r="H563" s="366">
        <v>15776870</v>
      </c>
    </row>
    <row r="564" spans="1:8" hidden="1" outlineLevel="1">
      <c r="A564" s="353"/>
      <c r="B564" s="347" t="s">
        <v>208</v>
      </c>
      <c r="C564" s="356">
        <v>2825811</v>
      </c>
      <c r="D564" s="356">
        <v>0</v>
      </c>
      <c r="E564" s="356">
        <v>0</v>
      </c>
      <c r="F564" s="354"/>
      <c r="G564" s="371"/>
      <c r="H564" s="366">
        <v>2825811</v>
      </c>
    </row>
    <row r="565" spans="1:8" hidden="1" outlineLevel="1">
      <c r="A565" s="353"/>
      <c r="B565" s="347" t="s">
        <v>209</v>
      </c>
      <c r="C565" s="356">
        <v>40925</v>
      </c>
      <c r="D565" s="355"/>
      <c r="E565" s="355"/>
      <c r="F565" s="354"/>
      <c r="G565" s="371"/>
      <c r="H565" s="366">
        <v>40925</v>
      </c>
    </row>
    <row r="566" spans="1:8" hidden="1" outlineLevel="1">
      <c r="A566" s="353"/>
      <c r="B566" s="347" t="s">
        <v>210</v>
      </c>
      <c r="C566" s="356">
        <v>41728</v>
      </c>
      <c r="D566" s="355"/>
      <c r="E566" s="355"/>
      <c r="F566" s="354"/>
      <c r="G566" s="371"/>
      <c r="H566" s="366">
        <v>41728</v>
      </c>
    </row>
    <row r="567" spans="1:8" hidden="1" outlineLevel="1">
      <c r="A567" s="353"/>
      <c r="B567" s="347" t="s">
        <v>211</v>
      </c>
      <c r="C567" s="356">
        <v>58757</v>
      </c>
      <c r="D567" s="355"/>
      <c r="E567" s="355"/>
      <c r="F567" s="354"/>
      <c r="G567" s="371"/>
      <c r="H567" s="366">
        <v>58757</v>
      </c>
    </row>
    <row r="568" spans="1:8" hidden="1" outlineLevel="1">
      <c r="A568" s="353"/>
      <c r="B568" s="347" t="s">
        <v>212</v>
      </c>
      <c r="C568" s="356">
        <v>16711.77</v>
      </c>
      <c r="D568" s="356">
        <v>0</v>
      </c>
      <c r="E568" s="355"/>
      <c r="F568" s="354"/>
      <c r="G568" s="371"/>
      <c r="H568" s="366">
        <v>16711.77</v>
      </c>
    </row>
    <row r="569" spans="1:8" hidden="1" outlineLevel="1">
      <c r="A569" s="353"/>
      <c r="B569" s="347" t="s">
        <v>213</v>
      </c>
      <c r="C569" s="356">
        <v>507508</v>
      </c>
      <c r="D569" s="356">
        <v>0</v>
      </c>
      <c r="E569" s="356">
        <v>0</v>
      </c>
      <c r="F569" s="354"/>
      <c r="G569" s="371"/>
      <c r="H569" s="366">
        <v>507508</v>
      </c>
    </row>
    <row r="570" spans="1:8" hidden="1" outlineLevel="1">
      <c r="A570" s="353"/>
      <c r="B570" s="347" t="s">
        <v>214</v>
      </c>
      <c r="C570" s="356">
        <v>4275</v>
      </c>
      <c r="D570" s="355"/>
      <c r="E570" s="355"/>
      <c r="F570" s="354"/>
      <c r="G570" s="371"/>
      <c r="H570" s="366">
        <v>4275</v>
      </c>
    </row>
    <row r="571" spans="1:8" hidden="1" outlineLevel="1">
      <c r="A571" s="353"/>
      <c r="B571" s="347" t="s">
        <v>215</v>
      </c>
      <c r="C571" s="355"/>
      <c r="D571" s="355"/>
      <c r="E571" s="355"/>
      <c r="F571" s="354"/>
      <c r="G571" s="371"/>
      <c r="H571" s="366">
        <v>0</v>
      </c>
    </row>
    <row r="572" spans="1:8" hidden="1" outlineLevel="1">
      <c r="A572" s="353"/>
      <c r="B572" s="347" t="s">
        <v>216</v>
      </c>
      <c r="C572" s="355"/>
      <c r="D572" s="355"/>
      <c r="E572" s="355"/>
      <c r="F572" s="354"/>
      <c r="G572" s="371"/>
      <c r="H572" s="366">
        <v>0</v>
      </c>
    </row>
    <row r="573" spans="1:8" hidden="1" outlineLevel="1">
      <c r="A573" s="353"/>
      <c r="B573" s="347" t="s">
        <v>217</v>
      </c>
      <c r="C573" s="356">
        <v>2502568</v>
      </c>
      <c r="D573" s="355"/>
      <c r="E573" s="355"/>
      <c r="F573" s="354"/>
      <c r="G573" s="371"/>
      <c r="H573" s="366">
        <v>2502568</v>
      </c>
    </row>
    <row r="574" spans="1:8" hidden="1" outlineLevel="1">
      <c r="A574" s="353"/>
      <c r="B574" s="347" t="s">
        <v>218</v>
      </c>
      <c r="C574" s="356">
        <v>1045249</v>
      </c>
      <c r="D574" s="355"/>
      <c r="E574" s="355"/>
      <c r="F574" s="354"/>
      <c r="G574" s="371"/>
      <c r="H574" s="366">
        <v>1045249</v>
      </c>
    </row>
    <row r="575" spans="1:8" hidden="1" outlineLevel="1">
      <c r="A575" s="353"/>
      <c r="B575" s="347" t="s">
        <v>219</v>
      </c>
      <c r="C575" s="356">
        <v>49689</v>
      </c>
      <c r="D575" s="355"/>
      <c r="E575" s="355"/>
      <c r="F575" s="354"/>
      <c r="G575" s="371"/>
      <c r="H575" s="366">
        <v>49689</v>
      </c>
    </row>
    <row r="576" spans="1:8" hidden="1" outlineLevel="1">
      <c r="A576" s="353"/>
      <c r="B576" s="347" t="s">
        <v>220</v>
      </c>
      <c r="C576" s="356">
        <v>209709</v>
      </c>
      <c r="D576" s="355"/>
      <c r="E576" s="355"/>
      <c r="F576" s="354"/>
      <c r="G576" s="371"/>
      <c r="H576" s="366">
        <v>209709</v>
      </c>
    </row>
    <row r="577" spans="1:8" collapsed="1">
      <c r="A577" s="353">
        <v>25</v>
      </c>
      <c r="B577" s="352" t="s">
        <v>135</v>
      </c>
      <c r="C577" s="356">
        <f>SUM($C$559:$C$576)</f>
        <v>27647493.77</v>
      </c>
      <c r="D577" s="356">
        <f>SUM($D$559:$D$576)</f>
        <v>0</v>
      </c>
      <c r="E577" s="356">
        <f>SUM($E$559:$E$576)</f>
        <v>0</v>
      </c>
      <c r="F577" s="354"/>
      <c r="G577" s="371"/>
      <c r="H577" s="366">
        <f>SUM($H$559:$H$576)</f>
        <v>27647493.77</v>
      </c>
    </row>
    <row r="578" spans="1:8" hidden="1" outlineLevel="1">
      <c r="A578" s="353"/>
      <c r="B578" s="347" t="s">
        <v>203</v>
      </c>
      <c r="C578" s="360"/>
      <c r="D578" s="355"/>
      <c r="E578" s="356">
        <v>0</v>
      </c>
      <c r="F578" s="378"/>
      <c r="G578" s="379">
        <v>201159</v>
      </c>
      <c r="H578" s="357">
        <v>201159</v>
      </c>
    </row>
    <row r="579" spans="1:8" hidden="1" outlineLevel="1">
      <c r="A579" s="353"/>
      <c r="B579" s="347" t="s">
        <v>204</v>
      </c>
      <c r="C579" s="360"/>
      <c r="D579" s="355"/>
      <c r="E579" s="355"/>
      <c r="F579" s="378"/>
      <c r="G579" s="379">
        <v>272294</v>
      </c>
      <c r="H579" s="357">
        <v>272294</v>
      </c>
    </row>
    <row r="580" spans="1:8" hidden="1" outlineLevel="1">
      <c r="A580" s="353"/>
      <c r="B580" s="347" t="s">
        <v>205</v>
      </c>
      <c r="C580" s="360"/>
      <c r="D580" s="355"/>
      <c r="E580" s="356">
        <v>0</v>
      </c>
      <c r="F580" s="378"/>
      <c r="G580" s="379">
        <v>566903</v>
      </c>
      <c r="H580" s="357">
        <v>566903</v>
      </c>
    </row>
    <row r="581" spans="1:8" hidden="1" outlineLevel="1">
      <c r="A581" s="353"/>
      <c r="B581" s="347" t="s">
        <v>206</v>
      </c>
      <c r="C581" s="360"/>
      <c r="D581" s="355"/>
      <c r="E581" s="356">
        <v>0</v>
      </c>
      <c r="F581" s="378"/>
      <c r="G581" s="379">
        <v>56964</v>
      </c>
      <c r="H581" s="357">
        <v>56964</v>
      </c>
    </row>
    <row r="582" spans="1:8" hidden="1" outlineLevel="1">
      <c r="A582" s="353"/>
      <c r="B582" s="347" t="s">
        <v>207</v>
      </c>
      <c r="C582" s="360"/>
      <c r="D582" s="355"/>
      <c r="E582" s="355"/>
      <c r="F582" s="378"/>
      <c r="G582" s="379">
        <v>675107</v>
      </c>
      <c r="H582" s="357">
        <v>675107</v>
      </c>
    </row>
    <row r="583" spans="1:8" hidden="1" outlineLevel="1">
      <c r="A583" s="353"/>
      <c r="B583" s="347" t="s">
        <v>208</v>
      </c>
      <c r="C583" s="360"/>
      <c r="D583" s="356">
        <v>0</v>
      </c>
      <c r="E583" s="356">
        <v>0</v>
      </c>
      <c r="F583" s="378"/>
      <c r="G583" s="379">
        <v>657289</v>
      </c>
      <c r="H583" s="357">
        <v>657289</v>
      </c>
    </row>
    <row r="584" spans="1:8" hidden="1" outlineLevel="1">
      <c r="A584" s="353"/>
      <c r="B584" s="347" t="s">
        <v>209</v>
      </c>
      <c r="C584" s="360"/>
      <c r="D584" s="355"/>
      <c r="E584" s="355"/>
      <c r="F584" s="378"/>
      <c r="G584" s="379">
        <v>78796</v>
      </c>
      <c r="H584" s="357">
        <v>78796</v>
      </c>
    </row>
    <row r="585" spans="1:8" hidden="1" outlineLevel="1">
      <c r="A585" s="353"/>
      <c r="B585" s="347" t="s">
        <v>210</v>
      </c>
      <c r="C585" s="360"/>
      <c r="D585" s="356">
        <v>154934</v>
      </c>
      <c r="E585" s="355"/>
      <c r="F585" s="378"/>
      <c r="G585" s="380"/>
      <c r="H585" s="357">
        <v>154934</v>
      </c>
    </row>
    <row r="586" spans="1:8" hidden="1" outlineLevel="1">
      <c r="A586" s="353"/>
      <c r="B586" s="347" t="s">
        <v>211</v>
      </c>
      <c r="C586" s="360"/>
      <c r="D586" s="355"/>
      <c r="E586" s="355"/>
      <c r="F586" s="378"/>
      <c r="G586" s="379">
        <v>179862</v>
      </c>
      <c r="H586" s="357">
        <v>179862</v>
      </c>
    </row>
    <row r="587" spans="1:8" hidden="1" outlineLevel="1">
      <c r="A587" s="353"/>
      <c r="B587" s="347" t="s">
        <v>212</v>
      </c>
      <c r="C587" s="360"/>
      <c r="D587" s="356">
        <v>0</v>
      </c>
      <c r="E587" s="355"/>
      <c r="F587" s="378"/>
      <c r="G587" s="379">
        <v>0</v>
      </c>
      <c r="H587" s="357">
        <v>0</v>
      </c>
    </row>
    <row r="588" spans="1:8" hidden="1" outlineLevel="1">
      <c r="A588" s="353"/>
      <c r="B588" s="347" t="s">
        <v>213</v>
      </c>
      <c r="C588" s="360"/>
      <c r="D588" s="356">
        <v>0</v>
      </c>
      <c r="E588" s="356">
        <v>0</v>
      </c>
      <c r="F588" s="378"/>
      <c r="G588" s="379">
        <v>0</v>
      </c>
      <c r="H588" s="357">
        <v>0</v>
      </c>
    </row>
    <row r="589" spans="1:8" hidden="1" outlineLevel="1">
      <c r="A589" s="353"/>
      <c r="B589" s="347" t="s">
        <v>214</v>
      </c>
      <c r="C589" s="360"/>
      <c r="D589" s="355"/>
      <c r="E589" s="355"/>
      <c r="F589" s="378"/>
      <c r="G589" s="380"/>
      <c r="H589" s="357">
        <v>0</v>
      </c>
    </row>
    <row r="590" spans="1:8" hidden="1" outlineLevel="1">
      <c r="A590" s="353"/>
      <c r="B590" s="347" t="s">
        <v>215</v>
      </c>
      <c r="C590" s="360"/>
      <c r="D590" s="355"/>
      <c r="E590" s="355"/>
      <c r="F590" s="378"/>
      <c r="G590" s="380"/>
      <c r="H590" s="357">
        <v>0</v>
      </c>
    </row>
    <row r="591" spans="1:8" hidden="1" outlineLevel="1">
      <c r="A591" s="353"/>
      <c r="B591" s="347" t="s">
        <v>216</v>
      </c>
      <c r="C591" s="360"/>
      <c r="D591" s="355"/>
      <c r="E591" s="355"/>
      <c r="F591" s="378"/>
      <c r="G591" s="380"/>
      <c r="H591" s="357">
        <v>0</v>
      </c>
    </row>
    <row r="592" spans="1:8" hidden="1" outlineLevel="1">
      <c r="A592" s="353"/>
      <c r="B592" s="347" t="s">
        <v>217</v>
      </c>
      <c r="C592" s="360"/>
      <c r="D592" s="355"/>
      <c r="E592" s="355"/>
      <c r="F592" s="378"/>
      <c r="G592" s="380"/>
      <c r="H592" s="357">
        <v>0</v>
      </c>
    </row>
    <row r="593" spans="1:8" hidden="1" outlineLevel="1">
      <c r="A593" s="353"/>
      <c r="B593" s="347" t="s">
        <v>218</v>
      </c>
      <c r="C593" s="360"/>
      <c r="D593" s="355"/>
      <c r="E593" s="355"/>
      <c r="F593" s="378"/>
      <c r="G593" s="379">
        <v>242282</v>
      </c>
      <c r="H593" s="357">
        <v>242282</v>
      </c>
    </row>
    <row r="594" spans="1:8" hidden="1" outlineLevel="1">
      <c r="A594" s="353"/>
      <c r="B594" s="347" t="s">
        <v>219</v>
      </c>
      <c r="C594" s="360"/>
      <c r="D594" s="355"/>
      <c r="E594" s="355"/>
      <c r="F594" s="378"/>
      <c r="G594" s="380"/>
      <c r="H594" s="357">
        <v>0</v>
      </c>
    </row>
    <row r="595" spans="1:8" hidden="1" outlineLevel="1">
      <c r="A595" s="353"/>
      <c r="B595" s="347" t="s">
        <v>220</v>
      </c>
      <c r="C595" s="360"/>
      <c r="D595" s="355"/>
      <c r="E595" s="355"/>
      <c r="F595" s="378"/>
      <c r="G595" s="379">
        <v>60960</v>
      </c>
      <c r="H595" s="357">
        <v>60960</v>
      </c>
    </row>
    <row r="596" spans="1:8" collapsed="1">
      <c r="A596" s="353">
        <v>26</v>
      </c>
      <c r="B596" s="352" t="s">
        <v>571</v>
      </c>
      <c r="C596" s="360"/>
      <c r="D596" s="356">
        <f>SUM($D$578:$D$595)</f>
        <v>154934</v>
      </c>
      <c r="E596" s="356">
        <f>SUM($E$578:$E$595)</f>
        <v>0</v>
      </c>
      <c r="F596" s="378"/>
      <c r="G596" s="379">
        <f>SUM($G$578:$G$595)</f>
        <v>2991616</v>
      </c>
      <c r="H596" s="357">
        <f>SUM($H$578:$H$595)</f>
        <v>3146550</v>
      </c>
    </row>
    <row r="597" spans="1:8" hidden="1" outlineLevel="1">
      <c r="A597" s="353"/>
      <c r="B597" s="347" t="s">
        <v>203</v>
      </c>
      <c r="C597" s="362">
        <v>5762</v>
      </c>
      <c r="D597" s="355"/>
      <c r="E597" s="356">
        <v>598756</v>
      </c>
      <c r="F597" s="381">
        <v>27030.908576371199</v>
      </c>
      <c r="G597" s="356">
        <v>461852</v>
      </c>
      <c r="H597" s="357">
        <v>1093400.90857637</v>
      </c>
    </row>
    <row r="598" spans="1:8" hidden="1" outlineLevel="1">
      <c r="A598" s="353"/>
      <c r="B598" s="347" t="s">
        <v>204</v>
      </c>
      <c r="C598" s="362">
        <v>211688</v>
      </c>
      <c r="D598" s="355"/>
      <c r="E598" s="355"/>
      <c r="F598" s="382"/>
      <c r="G598" s="355"/>
      <c r="H598" s="357">
        <v>211688</v>
      </c>
    </row>
    <row r="599" spans="1:8" hidden="1" outlineLevel="1">
      <c r="A599" s="353"/>
      <c r="B599" s="347" t="s">
        <v>205</v>
      </c>
      <c r="C599" s="362">
        <v>216455</v>
      </c>
      <c r="D599" s="356">
        <v>163444</v>
      </c>
      <c r="E599" s="356">
        <v>3009111</v>
      </c>
      <c r="F599" s="381">
        <v>100318</v>
      </c>
      <c r="G599" s="356">
        <v>674223</v>
      </c>
      <c r="H599" s="357">
        <v>4163551</v>
      </c>
    </row>
    <row r="600" spans="1:8" hidden="1" outlineLevel="1">
      <c r="A600" s="353"/>
      <c r="B600" s="347" t="s">
        <v>206</v>
      </c>
      <c r="C600" s="362">
        <v>44811</v>
      </c>
      <c r="D600" s="355"/>
      <c r="E600" s="356">
        <v>111505</v>
      </c>
      <c r="F600" s="381">
        <v>14402</v>
      </c>
      <c r="G600" s="356">
        <v>20395</v>
      </c>
      <c r="H600" s="357">
        <v>191113</v>
      </c>
    </row>
    <row r="601" spans="1:8" hidden="1" outlineLevel="1">
      <c r="A601" s="353"/>
      <c r="B601" s="347" t="s">
        <v>207</v>
      </c>
      <c r="C601" s="362">
        <v>438184</v>
      </c>
      <c r="D601" s="355"/>
      <c r="E601" s="356">
        <v>1998852</v>
      </c>
      <c r="F601" s="381">
        <v>85699</v>
      </c>
      <c r="G601" s="356">
        <v>504531</v>
      </c>
      <c r="H601" s="357">
        <v>3027266</v>
      </c>
    </row>
    <row r="602" spans="1:8" hidden="1" outlineLevel="1">
      <c r="A602" s="353"/>
      <c r="B602" s="347" t="s">
        <v>208</v>
      </c>
      <c r="C602" s="362">
        <v>995945</v>
      </c>
      <c r="D602" s="356">
        <v>0</v>
      </c>
      <c r="E602" s="356">
        <v>4550481</v>
      </c>
      <c r="F602" s="381">
        <v>2090688</v>
      </c>
      <c r="G602" s="356">
        <v>966782</v>
      </c>
      <c r="H602" s="357">
        <v>8603896</v>
      </c>
    </row>
    <row r="603" spans="1:8" hidden="1" outlineLevel="1">
      <c r="A603" s="353"/>
      <c r="B603" s="347" t="s">
        <v>209</v>
      </c>
      <c r="C603" s="362">
        <v>43552</v>
      </c>
      <c r="D603" s="355"/>
      <c r="E603" s="355"/>
      <c r="F603" s="382"/>
      <c r="G603" s="355"/>
      <c r="H603" s="357">
        <v>43552</v>
      </c>
    </row>
    <row r="604" spans="1:8" hidden="1" outlineLevel="1">
      <c r="A604" s="353"/>
      <c r="B604" s="347" t="s">
        <v>210</v>
      </c>
      <c r="C604" s="362">
        <v>93673</v>
      </c>
      <c r="D604" s="355"/>
      <c r="E604" s="355"/>
      <c r="F604" s="382"/>
      <c r="G604" s="355"/>
      <c r="H604" s="357">
        <v>93673</v>
      </c>
    </row>
    <row r="605" spans="1:8" hidden="1" outlineLevel="1">
      <c r="A605" s="353"/>
      <c r="B605" s="347" t="s">
        <v>211</v>
      </c>
      <c r="C605" s="362">
        <v>80100</v>
      </c>
      <c r="D605" s="355"/>
      <c r="E605" s="356">
        <v>3219932</v>
      </c>
      <c r="F605" s="382"/>
      <c r="G605" s="356">
        <v>5609</v>
      </c>
      <c r="H605" s="357">
        <v>3305641</v>
      </c>
    </row>
    <row r="606" spans="1:8" hidden="1" outlineLevel="1">
      <c r="A606" s="353"/>
      <c r="B606" s="347" t="s">
        <v>212</v>
      </c>
      <c r="C606" s="362">
        <v>32237.854955409101</v>
      </c>
      <c r="D606" s="356">
        <v>0</v>
      </c>
      <c r="E606" s="356">
        <v>810318</v>
      </c>
      <c r="F606" s="382"/>
      <c r="G606" s="356">
        <v>216161</v>
      </c>
      <c r="H606" s="357">
        <v>1058716.8549554099</v>
      </c>
    </row>
    <row r="607" spans="1:8" hidden="1" outlineLevel="1">
      <c r="A607" s="353"/>
      <c r="B607" s="347" t="s">
        <v>213</v>
      </c>
      <c r="C607" s="362">
        <v>6505185</v>
      </c>
      <c r="D607" s="356">
        <v>2877465</v>
      </c>
      <c r="E607" s="356">
        <v>79794</v>
      </c>
      <c r="F607" s="381">
        <v>426120</v>
      </c>
      <c r="G607" s="356">
        <v>520767</v>
      </c>
      <c r="H607" s="357">
        <v>10409331</v>
      </c>
    </row>
    <row r="608" spans="1:8" hidden="1" outlineLevel="1">
      <c r="A608" s="353"/>
      <c r="B608" s="347" t="s">
        <v>214</v>
      </c>
      <c r="C608" s="362">
        <v>233727</v>
      </c>
      <c r="D608" s="355"/>
      <c r="E608" s="356">
        <v>4421</v>
      </c>
      <c r="F608" s="382"/>
      <c r="G608" s="355"/>
      <c r="H608" s="357">
        <v>238148</v>
      </c>
    </row>
    <row r="609" spans="1:8" hidden="1" outlineLevel="1">
      <c r="A609" s="353"/>
      <c r="B609" s="347" t="s">
        <v>215</v>
      </c>
      <c r="C609" s="362">
        <v>68538</v>
      </c>
      <c r="D609" s="355"/>
      <c r="E609" s="355"/>
      <c r="F609" s="382"/>
      <c r="G609" s="355"/>
      <c r="H609" s="357">
        <v>68538</v>
      </c>
    </row>
    <row r="610" spans="1:8" hidden="1" outlineLevel="1">
      <c r="A610" s="353"/>
      <c r="B610" s="347" t="s">
        <v>216</v>
      </c>
      <c r="C610" s="362">
        <v>13051</v>
      </c>
      <c r="D610" s="355"/>
      <c r="E610" s="355"/>
      <c r="F610" s="382"/>
      <c r="G610" s="355"/>
      <c r="H610" s="357">
        <v>13051</v>
      </c>
    </row>
    <row r="611" spans="1:8" hidden="1" outlineLevel="1">
      <c r="A611" s="353"/>
      <c r="B611" s="347" t="s">
        <v>217</v>
      </c>
      <c r="C611" s="362">
        <v>3495510</v>
      </c>
      <c r="D611" s="356">
        <v>1357</v>
      </c>
      <c r="E611" s="356">
        <v>6656566</v>
      </c>
      <c r="F611" s="382"/>
      <c r="G611" s="356">
        <v>15755574</v>
      </c>
      <c r="H611" s="357">
        <v>25909007</v>
      </c>
    </row>
    <row r="612" spans="1:8" hidden="1" outlineLevel="1">
      <c r="A612" s="353"/>
      <c r="B612" s="347" t="s">
        <v>218</v>
      </c>
      <c r="C612" s="362">
        <v>322908</v>
      </c>
      <c r="D612" s="355"/>
      <c r="E612" s="355"/>
      <c r="F612" s="382"/>
      <c r="G612" s="355"/>
      <c r="H612" s="357">
        <v>322908</v>
      </c>
    </row>
    <row r="613" spans="1:8" hidden="1" outlineLevel="1">
      <c r="A613" s="353"/>
      <c r="B613" s="347" t="s">
        <v>219</v>
      </c>
      <c r="C613" s="362">
        <v>25328.649052537101</v>
      </c>
      <c r="D613" s="356">
        <v>5931</v>
      </c>
      <c r="E613" s="356">
        <v>82981</v>
      </c>
      <c r="F613" s="382"/>
      <c r="G613" s="356">
        <v>52890</v>
      </c>
      <c r="H613" s="357">
        <v>167130.64905253699</v>
      </c>
    </row>
    <row r="614" spans="1:8" hidden="1" outlineLevel="1">
      <c r="A614" s="353"/>
      <c r="B614" s="347" t="s">
        <v>220</v>
      </c>
      <c r="C614" s="362">
        <v>338228</v>
      </c>
      <c r="D614" s="355"/>
      <c r="E614" s="356">
        <v>368967</v>
      </c>
      <c r="F614" s="381">
        <v>2333</v>
      </c>
      <c r="G614" s="355"/>
      <c r="H614" s="357">
        <v>709528</v>
      </c>
    </row>
    <row r="615" spans="1:8" collapsed="1">
      <c r="A615" s="353">
        <v>27</v>
      </c>
      <c r="B615" s="352" t="s">
        <v>102</v>
      </c>
      <c r="C615" s="362">
        <f>SUM($C$597:$C$614)</f>
        <v>13164883.504007947</v>
      </c>
      <c r="D615" s="356">
        <f>SUM($D$597:$D$614)</f>
        <v>3048197</v>
      </c>
      <c r="E615" s="356">
        <f>SUM($E$597:$E$614)</f>
        <v>21491684</v>
      </c>
      <c r="F615" s="381">
        <f>SUM($F$597:$F$614)</f>
        <v>2746590.9085763711</v>
      </c>
      <c r="G615" s="356">
        <f>SUM($G$597:$G$614)</f>
        <v>19178784</v>
      </c>
      <c r="H615" s="357">
        <f>SUM($H$597:$H$614)</f>
        <v>59630139.412584312</v>
      </c>
    </row>
    <row r="616" spans="1:8" hidden="1" outlineLevel="1">
      <c r="A616" s="353"/>
      <c r="B616" s="347" t="s">
        <v>203</v>
      </c>
      <c r="C616" s="348"/>
      <c r="D616" s="383"/>
      <c r="E616" s="356">
        <v>1178138</v>
      </c>
      <c r="F616" s="348"/>
      <c r="G616" s="384">
        <v>-59.274522797451901</v>
      </c>
      <c r="H616" s="357">
        <v>1178078.7254772</v>
      </c>
    </row>
    <row r="617" spans="1:8" hidden="1" outlineLevel="1">
      <c r="A617" s="353"/>
      <c r="B617" s="347" t="s">
        <v>204</v>
      </c>
      <c r="C617" s="348"/>
      <c r="D617" s="383"/>
      <c r="E617" s="355"/>
      <c r="F617" s="348"/>
      <c r="G617" s="383"/>
      <c r="H617" s="357">
        <v>0</v>
      </c>
    </row>
    <row r="618" spans="1:8" hidden="1" outlineLevel="1">
      <c r="A618" s="353"/>
      <c r="B618" s="347" t="s">
        <v>205</v>
      </c>
      <c r="C618" s="348"/>
      <c r="D618" s="384">
        <v>159344</v>
      </c>
      <c r="E618" s="356">
        <v>1473183</v>
      </c>
      <c r="F618" s="348"/>
      <c r="G618" s="384">
        <v>122</v>
      </c>
      <c r="H618" s="357">
        <v>1632649</v>
      </c>
    </row>
    <row r="619" spans="1:8" hidden="1" outlineLevel="1">
      <c r="A619" s="353"/>
      <c r="B619" s="347" t="s">
        <v>206</v>
      </c>
      <c r="C619" s="348"/>
      <c r="D619" s="383"/>
      <c r="E619" s="356">
        <v>215155</v>
      </c>
      <c r="F619" s="348"/>
      <c r="G619" s="384">
        <v>561</v>
      </c>
      <c r="H619" s="357">
        <v>215716</v>
      </c>
    </row>
    <row r="620" spans="1:8" hidden="1" outlineLevel="1">
      <c r="A620" s="353"/>
      <c r="B620" s="347" t="s">
        <v>207</v>
      </c>
      <c r="C620" s="348"/>
      <c r="D620" s="383"/>
      <c r="E620" s="356">
        <v>2313835</v>
      </c>
      <c r="F620" s="348"/>
      <c r="G620" s="383"/>
      <c r="H620" s="357">
        <v>2313835</v>
      </c>
    </row>
    <row r="621" spans="1:8" hidden="1" outlineLevel="1">
      <c r="A621" s="353"/>
      <c r="B621" s="347" t="s">
        <v>208</v>
      </c>
      <c r="C621" s="348"/>
      <c r="D621" s="384">
        <v>0</v>
      </c>
      <c r="E621" s="356">
        <v>3429818</v>
      </c>
      <c r="F621" s="348"/>
      <c r="G621" s="384">
        <v>0</v>
      </c>
      <c r="H621" s="357">
        <v>3429818</v>
      </c>
    </row>
    <row r="622" spans="1:8" hidden="1" outlineLevel="1">
      <c r="A622" s="353"/>
      <c r="B622" s="347" t="s">
        <v>209</v>
      </c>
      <c r="C622" s="348"/>
      <c r="D622" s="383"/>
      <c r="E622" s="355"/>
      <c r="F622" s="348"/>
      <c r="G622" s="383"/>
      <c r="H622" s="357">
        <v>0</v>
      </c>
    </row>
    <row r="623" spans="1:8" hidden="1" outlineLevel="1">
      <c r="A623" s="353"/>
      <c r="B623" s="347" t="s">
        <v>210</v>
      </c>
      <c r="C623" s="348"/>
      <c r="D623" s="383"/>
      <c r="E623" s="355"/>
      <c r="F623" s="348"/>
      <c r="G623" s="383"/>
      <c r="H623" s="357">
        <v>0</v>
      </c>
    </row>
    <row r="624" spans="1:8" hidden="1" outlineLevel="1">
      <c r="A624" s="353"/>
      <c r="B624" s="347" t="s">
        <v>211</v>
      </c>
      <c r="C624" s="348"/>
      <c r="D624" s="383"/>
      <c r="E624" s="356">
        <v>769162</v>
      </c>
      <c r="F624" s="348"/>
      <c r="G624" s="383"/>
      <c r="H624" s="357">
        <v>769162</v>
      </c>
    </row>
    <row r="625" spans="1:8" hidden="1" outlineLevel="1">
      <c r="A625" s="353"/>
      <c r="B625" s="347" t="s">
        <v>212</v>
      </c>
      <c r="C625" s="348"/>
      <c r="D625" s="384">
        <v>0</v>
      </c>
      <c r="E625" s="356">
        <v>606828</v>
      </c>
      <c r="F625" s="348"/>
      <c r="G625" s="384">
        <v>0</v>
      </c>
      <c r="H625" s="357">
        <v>606828</v>
      </c>
    </row>
    <row r="626" spans="1:8" hidden="1" outlineLevel="1">
      <c r="A626" s="353"/>
      <c r="B626" s="347" t="s">
        <v>213</v>
      </c>
      <c r="C626" s="348"/>
      <c r="D626" s="384">
        <v>741970</v>
      </c>
      <c r="E626" s="356">
        <v>135546</v>
      </c>
      <c r="F626" s="348"/>
      <c r="G626" s="384">
        <v>0</v>
      </c>
      <c r="H626" s="357">
        <v>877516</v>
      </c>
    </row>
    <row r="627" spans="1:8" hidden="1" outlineLevel="1">
      <c r="A627" s="353"/>
      <c r="B627" s="347" t="s">
        <v>214</v>
      </c>
      <c r="C627" s="348"/>
      <c r="D627" s="383"/>
      <c r="E627" s="356">
        <v>70847</v>
      </c>
      <c r="F627" s="348"/>
      <c r="G627" s="383"/>
      <c r="H627" s="357">
        <v>70847</v>
      </c>
    </row>
    <row r="628" spans="1:8" hidden="1" outlineLevel="1">
      <c r="A628" s="353"/>
      <c r="B628" s="347" t="s">
        <v>215</v>
      </c>
      <c r="C628" s="348"/>
      <c r="D628" s="383"/>
      <c r="E628" s="355"/>
      <c r="F628" s="348"/>
      <c r="G628" s="383"/>
      <c r="H628" s="357">
        <v>0</v>
      </c>
    </row>
    <row r="629" spans="1:8" hidden="1" outlineLevel="1">
      <c r="A629" s="353"/>
      <c r="B629" s="347" t="s">
        <v>216</v>
      </c>
      <c r="C629" s="348"/>
      <c r="D629" s="383"/>
      <c r="E629" s="355"/>
      <c r="F629" s="348"/>
      <c r="G629" s="383"/>
      <c r="H629" s="357">
        <v>0</v>
      </c>
    </row>
    <row r="630" spans="1:8" hidden="1" outlineLevel="1">
      <c r="A630" s="353"/>
      <c r="B630" s="347" t="s">
        <v>217</v>
      </c>
      <c r="C630" s="348"/>
      <c r="D630" s="383"/>
      <c r="E630" s="356">
        <v>3749834</v>
      </c>
      <c r="F630" s="348"/>
      <c r="G630" s="383"/>
      <c r="H630" s="357">
        <v>3749834</v>
      </c>
    </row>
    <row r="631" spans="1:8" hidden="1" outlineLevel="1">
      <c r="A631" s="353"/>
      <c r="B631" s="347" t="s">
        <v>218</v>
      </c>
      <c r="C631" s="348"/>
      <c r="D631" s="383"/>
      <c r="E631" s="355"/>
      <c r="F631" s="348"/>
      <c r="G631" s="383"/>
      <c r="H631" s="357">
        <v>0</v>
      </c>
    </row>
    <row r="632" spans="1:8" hidden="1" outlineLevel="1">
      <c r="A632" s="353"/>
      <c r="B632" s="347" t="s">
        <v>219</v>
      </c>
      <c r="C632" s="348"/>
      <c r="D632" s="383"/>
      <c r="E632" s="356">
        <v>13720</v>
      </c>
      <c r="F632" s="348"/>
      <c r="G632" s="383"/>
      <c r="H632" s="357">
        <v>13720</v>
      </c>
    </row>
    <row r="633" spans="1:8" hidden="1" outlineLevel="1">
      <c r="A633" s="353"/>
      <c r="B633" s="347" t="s">
        <v>220</v>
      </c>
      <c r="C633" s="348"/>
      <c r="D633" s="383"/>
      <c r="E633" s="355"/>
      <c r="F633" s="348"/>
      <c r="G633" s="383"/>
      <c r="H633" s="357">
        <v>0</v>
      </c>
    </row>
    <row r="634" spans="1:8" collapsed="1">
      <c r="A634" s="353">
        <v>28</v>
      </c>
      <c r="B634" s="352" t="s">
        <v>572</v>
      </c>
      <c r="C634" s="348"/>
      <c r="D634" s="384">
        <f>SUM($D$616:$D$633)</f>
        <v>901314</v>
      </c>
      <c r="E634" s="356">
        <f>SUM($E$616:$E$633)</f>
        <v>13956066</v>
      </c>
      <c r="F634" s="348"/>
      <c r="G634" s="384">
        <f>SUM($G$616:$G$633)</f>
        <v>623.72547720254806</v>
      </c>
      <c r="H634" s="357">
        <f>SUM($H$616:$H$633)</f>
        <v>14858003.7254772</v>
      </c>
    </row>
    <row r="635" spans="1:8" hidden="1" outlineLevel="1">
      <c r="A635" s="353"/>
      <c r="B635" s="347" t="s">
        <v>203</v>
      </c>
      <c r="C635" s="385"/>
      <c r="D635" s="383"/>
      <c r="E635" s="356">
        <v>3389659</v>
      </c>
      <c r="F635" s="385"/>
      <c r="G635" s="384">
        <v>3777.25</v>
      </c>
      <c r="H635" s="357">
        <v>3393436.25</v>
      </c>
    </row>
    <row r="636" spans="1:8" hidden="1" outlineLevel="1">
      <c r="A636" s="353"/>
      <c r="B636" s="347" t="s">
        <v>204</v>
      </c>
      <c r="C636" s="385"/>
      <c r="D636" s="383"/>
      <c r="E636" s="355"/>
      <c r="F636" s="385"/>
      <c r="G636" s="383"/>
      <c r="H636" s="357">
        <v>0</v>
      </c>
    </row>
    <row r="637" spans="1:8" hidden="1" outlineLevel="1">
      <c r="A637" s="353"/>
      <c r="B637" s="347" t="s">
        <v>205</v>
      </c>
      <c r="C637" s="385"/>
      <c r="D637" s="384">
        <v>413054</v>
      </c>
      <c r="E637" s="356">
        <v>3923116</v>
      </c>
      <c r="F637" s="385"/>
      <c r="G637" s="384">
        <v>-1401827</v>
      </c>
      <c r="H637" s="357">
        <v>2934343</v>
      </c>
    </row>
    <row r="638" spans="1:8" hidden="1" outlineLevel="1">
      <c r="A638" s="353"/>
      <c r="B638" s="347" t="s">
        <v>206</v>
      </c>
      <c r="C638" s="385"/>
      <c r="D638" s="383"/>
      <c r="E638" s="356">
        <v>443515</v>
      </c>
      <c r="F638" s="385"/>
      <c r="G638" s="384">
        <v>2824</v>
      </c>
      <c r="H638" s="357">
        <v>446339</v>
      </c>
    </row>
    <row r="639" spans="1:8" hidden="1" outlineLevel="1">
      <c r="A639" s="353"/>
      <c r="B639" s="347" t="s">
        <v>207</v>
      </c>
      <c r="C639" s="385"/>
      <c r="D639" s="383"/>
      <c r="E639" s="356">
        <v>5673936</v>
      </c>
      <c r="F639" s="385"/>
      <c r="G639" s="384">
        <v>14910</v>
      </c>
      <c r="H639" s="357">
        <v>5688846</v>
      </c>
    </row>
    <row r="640" spans="1:8" hidden="1" outlineLevel="1">
      <c r="A640" s="353"/>
      <c r="B640" s="347" t="s">
        <v>208</v>
      </c>
      <c r="C640" s="385"/>
      <c r="D640" s="384">
        <v>0</v>
      </c>
      <c r="E640" s="356">
        <v>8416825</v>
      </c>
      <c r="F640" s="385"/>
      <c r="G640" s="384">
        <v>0</v>
      </c>
      <c r="H640" s="357">
        <v>8416825</v>
      </c>
    </row>
    <row r="641" spans="1:8" hidden="1" outlineLevel="1">
      <c r="A641" s="353"/>
      <c r="B641" s="347" t="s">
        <v>209</v>
      </c>
      <c r="C641" s="385"/>
      <c r="D641" s="383"/>
      <c r="E641" s="355"/>
      <c r="F641" s="385"/>
      <c r="G641" s="383"/>
      <c r="H641" s="357">
        <v>0</v>
      </c>
    </row>
    <row r="642" spans="1:8" hidden="1" outlineLevel="1">
      <c r="A642" s="353"/>
      <c r="B642" s="347" t="s">
        <v>210</v>
      </c>
      <c r="C642" s="385"/>
      <c r="D642" s="383"/>
      <c r="E642" s="355"/>
      <c r="F642" s="385"/>
      <c r="G642" s="383"/>
      <c r="H642" s="357">
        <v>0</v>
      </c>
    </row>
    <row r="643" spans="1:8" hidden="1" outlineLevel="1">
      <c r="A643" s="353"/>
      <c r="B643" s="347" t="s">
        <v>211</v>
      </c>
      <c r="C643" s="385"/>
      <c r="D643" s="383"/>
      <c r="E643" s="356">
        <v>2462281</v>
      </c>
      <c r="F643" s="385"/>
      <c r="G643" s="383"/>
      <c r="H643" s="357">
        <v>2462281</v>
      </c>
    </row>
    <row r="644" spans="1:8" hidden="1" outlineLevel="1">
      <c r="A644" s="353"/>
      <c r="B644" s="347" t="s">
        <v>212</v>
      </c>
      <c r="C644" s="385"/>
      <c r="D644" s="384">
        <v>0</v>
      </c>
      <c r="E644" s="356">
        <v>1676324</v>
      </c>
      <c r="F644" s="385"/>
      <c r="G644" s="384">
        <v>0</v>
      </c>
      <c r="H644" s="357">
        <v>1676324</v>
      </c>
    </row>
    <row r="645" spans="1:8" hidden="1" outlineLevel="1">
      <c r="A645" s="353"/>
      <c r="B645" s="347" t="s">
        <v>213</v>
      </c>
      <c r="C645" s="385"/>
      <c r="D645" s="384">
        <v>1287580</v>
      </c>
      <c r="E645" s="356">
        <v>167451</v>
      </c>
      <c r="F645" s="385"/>
      <c r="G645" s="384">
        <v>0</v>
      </c>
      <c r="H645" s="357">
        <v>1455031</v>
      </c>
    </row>
    <row r="646" spans="1:8" hidden="1" outlineLevel="1">
      <c r="A646" s="353"/>
      <c r="B646" s="347" t="s">
        <v>214</v>
      </c>
      <c r="C646" s="385"/>
      <c r="D646" s="383"/>
      <c r="E646" s="356">
        <v>473297</v>
      </c>
      <c r="F646" s="385"/>
      <c r="G646" s="383"/>
      <c r="H646" s="357">
        <v>473297</v>
      </c>
    </row>
    <row r="647" spans="1:8" hidden="1" outlineLevel="1">
      <c r="A647" s="353"/>
      <c r="B647" s="347" t="s">
        <v>215</v>
      </c>
      <c r="C647" s="385"/>
      <c r="D647" s="383"/>
      <c r="E647" s="355"/>
      <c r="F647" s="385"/>
      <c r="G647" s="383"/>
      <c r="H647" s="357">
        <v>0</v>
      </c>
    </row>
    <row r="648" spans="1:8" hidden="1" outlineLevel="1">
      <c r="A648" s="353"/>
      <c r="B648" s="347" t="s">
        <v>216</v>
      </c>
      <c r="C648" s="385"/>
      <c r="D648" s="383"/>
      <c r="E648" s="355"/>
      <c r="F648" s="385"/>
      <c r="G648" s="383"/>
      <c r="H648" s="357">
        <v>0</v>
      </c>
    </row>
    <row r="649" spans="1:8" hidden="1" outlineLevel="1">
      <c r="A649" s="353"/>
      <c r="B649" s="347" t="s">
        <v>217</v>
      </c>
      <c r="C649" s="385"/>
      <c r="D649" s="383"/>
      <c r="E649" s="356">
        <v>9785630</v>
      </c>
      <c r="F649" s="385"/>
      <c r="G649" s="383"/>
      <c r="H649" s="357">
        <v>9785630</v>
      </c>
    </row>
    <row r="650" spans="1:8" hidden="1" outlineLevel="1">
      <c r="A650" s="353"/>
      <c r="B650" s="347" t="s">
        <v>218</v>
      </c>
      <c r="C650" s="385"/>
      <c r="D650" s="383"/>
      <c r="E650" s="355"/>
      <c r="F650" s="385"/>
      <c r="G650" s="383"/>
      <c r="H650" s="357">
        <v>0</v>
      </c>
    </row>
    <row r="651" spans="1:8" hidden="1" outlineLevel="1">
      <c r="A651" s="353"/>
      <c r="B651" s="347" t="s">
        <v>219</v>
      </c>
      <c r="C651" s="385"/>
      <c r="D651" s="383"/>
      <c r="E651" s="356">
        <v>160750</v>
      </c>
      <c r="F651" s="385"/>
      <c r="G651" s="383"/>
      <c r="H651" s="357">
        <v>160750</v>
      </c>
    </row>
    <row r="652" spans="1:8" hidden="1" outlineLevel="1">
      <c r="A652" s="353"/>
      <c r="B652" s="347" t="s">
        <v>220</v>
      </c>
      <c r="C652" s="385"/>
      <c r="D652" s="383"/>
      <c r="E652" s="356">
        <v>737828</v>
      </c>
      <c r="F652" s="385"/>
      <c r="G652" s="383"/>
      <c r="H652" s="357">
        <v>737828</v>
      </c>
    </row>
    <row r="653" spans="1:8" collapsed="1">
      <c r="A653" s="353">
        <v>29</v>
      </c>
      <c r="B653" s="352" t="s">
        <v>573</v>
      </c>
      <c r="C653" s="385"/>
      <c r="D653" s="384">
        <f>SUM($D$635:$D$652)</f>
        <v>1700634</v>
      </c>
      <c r="E653" s="356">
        <f>SUM($E$635:$E$652)</f>
        <v>37310612</v>
      </c>
      <c r="F653" s="385"/>
      <c r="G653" s="384">
        <f>SUM($G$635:$G$652)</f>
        <v>-1380315.75</v>
      </c>
      <c r="H653" s="357">
        <f>SUM($H$635:$H$652)</f>
        <v>37630930.25</v>
      </c>
    </row>
    <row r="654" spans="1:8" hidden="1" outlineLevel="1">
      <c r="A654" s="353"/>
      <c r="B654" s="347" t="s">
        <v>203</v>
      </c>
      <c r="C654" s="378"/>
      <c r="D654" s="383"/>
      <c r="E654" s="356">
        <v>730619</v>
      </c>
      <c r="F654" s="378"/>
      <c r="G654" s="384">
        <v>47823.758750790803</v>
      </c>
      <c r="H654" s="357">
        <v>778442.75875079096</v>
      </c>
    </row>
    <row r="655" spans="1:8" hidden="1" outlineLevel="1">
      <c r="A655" s="353"/>
      <c r="B655" s="347" t="s">
        <v>204</v>
      </c>
      <c r="C655" s="378"/>
      <c r="D655" s="383"/>
      <c r="E655" s="355"/>
      <c r="F655" s="378"/>
      <c r="G655" s="383"/>
      <c r="H655" s="357">
        <v>0</v>
      </c>
    </row>
    <row r="656" spans="1:8" hidden="1" outlineLevel="1">
      <c r="A656" s="353"/>
      <c r="B656" s="347" t="s">
        <v>205</v>
      </c>
      <c r="C656" s="378"/>
      <c r="D656" s="384">
        <v>472583</v>
      </c>
      <c r="E656" s="356">
        <v>5049601</v>
      </c>
      <c r="F656" s="378"/>
      <c r="G656" s="384">
        <v>424381</v>
      </c>
      <c r="H656" s="357">
        <v>5946565</v>
      </c>
    </row>
    <row r="657" spans="1:8" hidden="1" outlineLevel="1">
      <c r="A657" s="353"/>
      <c r="B657" s="347" t="s">
        <v>206</v>
      </c>
      <c r="C657" s="378"/>
      <c r="D657" s="383"/>
      <c r="E657" s="356">
        <v>124675</v>
      </c>
      <c r="F657" s="378"/>
      <c r="G657" s="384">
        <v>59008</v>
      </c>
      <c r="H657" s="357">
        <v>183683</v>
      </c>
    </row>
    <row r="658" spans="1:8" hidden="1" outlineLevel="1">
      <c r="A658" s="353"/>
      <c r="B658" s="347" t="s">
        <v>207</v>
      </c>
      <c r="C658" s="378"/>
      <c r="D658" s="383"/>
      <c r="E658" s="356">
        <v>2329459</v>
      </c>
      <c r="F658" s="378"/>
      <c r="G658" s="384">
        <v>169403</v>
      </c>
      <c r="H658" s="357">
        <v>2498862</v>
      </c>
    </row>
    <row r="659" spans="1:8" hidden="1" outlineLevel="1">
      <c r="A659" s="353"/>
      <c r="B659" s="347" t="s">
        <v>208</v>
      </c>
      <c r="C659" s="378"/>
      <c r="D659" s="384">
        <v>0</v>
      </c>
      <c r="E659" s="356">
        <v>20078369</v>
      </c>
      <c r="F659" s="378"/>
      <c r="G659" s="384">
        <v>143054</v>
      </c>
      <c r="H659" s="357">
        <v>20221423</v>
      </c>
    </row>
    <row r="660" spans="1:8" hidden="1" outlineLevel="1">
      <c r="A660" s="353"/>
      <c r="B660" s="347" t="s">
        <v>209</v>
      </c>
      <c r="C660" s="378"/>
      <c r="D660" s="383"/>
      <c r="E660" s="355"/>
      <c r="F660" s="378"/>
      <c r="G660" s="383"/>
      <c r="H660" s="357">
        <v>0</v>
      </c>
    </row>
    <row r="661" spans="1:8" hidden="1" outlineLevel="1">
      <c r="A661" s="353"/>
      <c r="B661" s="347" t="s">
        <v>210</v>
      </c>
      <c r="C661" s="378"/>
      <c r="D661" s="383"/>
      <c r="E661" s="355"/>
      <c r="F661" s="378"/>
      <c r="G661" s="383"/>
      <c r="H661" s="357">
        <v>0</v>
      </c>
    </row>
    <row r="662" spans="1:8" hidden="1" outlineLevel="1">
      <c r="A662" s="353"/>
      <c r="B662" s="347" t="s">
        <v>211</v>
      </c>
      <c r="C662" s="378"/>
      <c r="D662" s="383"/>
      <c r="E662" s="356">
        <v>1818027</v>
      </c>
      <c r="F662" s="378"/>
      <c r="G662" s="384">
        <v>305</v>
      </c>
      <c r="H662" s="357">
        <v>1818332</v>
      </c>
    </row>
    <row r="663" spans="1:8" hidden="1" outlineLevel="1">
      <c r="A663" s="353"/>
      <c r="B663" s="347" t="s">
        <v>212</v>
      </c>
      <c r="C663" s="378"/>
      <c r="D663" s="384">
        <v>0</v>
      </c>
      <c r="E663" s="356">
        <v>545419</v>
      </c>
      <c r="F663" s="378"/>
      <c r="G663" s="384">
        <v>3188</v>
      </c>
      <c r="H663" s="357">
        <v>548607</v>
      </c>
    </row>
    <row r="664" spans="1:8" hidden="1" outlineLevel="1">
      <c r="A664" s="353"/>
      <c r="B664" s="347" t="s">
        <v>213</v>
      </c>
      <c r="C664" s="378"/>
      <c r="D664" s="384">
        <v>476615</v>
      </c>
      <c r="E664" s="356">
        <v>129935</v>
      </c>
      <c r="F664" s="378"/>
      <c r="G664" s="384">
        <v>8598</v>
      </c>
      <c r="H664" s="357">
        <v>615148</v>
      </c>
    </row>
    <row r="665" spans="1:8" hidden="1" outlineLevel="1">
      <c r="A665" s="353"/>
      <c r="B665" s="347" t="s">
        <v>214</v>
      </c>
      <c r="C665" s="378"/>
      <c r="D665" s="383"/>
      <c r="E665" s="356">
        <v>291139</v>
      </c>
      <c r="F665" s="378"/>
      <c r="G665" s="384">
        <v>1343</v>
      </c>
      <c r="H665" s="357">
        <v>292482</v>
      </c>
    </row>
    <row r="666" spans="1:8" hidden="1" outlineLevel="1">
      <c r="A666" s="353"/>
      <c r="B666" s="347" t="s">
        <v>215</v>
      </c>
      <c r="C666" s="378"/>
      <c r="D666" s="383"/>
      <c r="E666" s="355"/>
      <c r="F666" s="378"/>
      <c r="G666" s="383"/>
      <c r="H666" s="357">
        <v>0</v>
      </c>
    </row>
    <row r="667" spans="1:8" hidden="1" outlineLevel="1">
      <c r="A667" s="353"/>
      <c r="B667" s="347" t="s">
        <v>216</v>
      </c>
      <c r="C667" s="378"/>
      <c r="D667" s="383"/>
      <c r="E667" s="355"/>
      <c r="F667" s="378"/>
      <c r="G667" s="383"/>
      <c r="H667" s="357">
        <v>0</v>
      </c>
    </row>
    <row r="668" spans="1:8" hidden="1" outlineLevel="1">
      <c r="A668" s="353"/>
      <c r="B668" s="347" t="s">
        <v>217</v>
      </c>
      <c r="C668" s="378"/>
      <c r="D668" s="384">
        <v>23831</v>
      </c>
      <c r="E668" s="356">
        <v>13599588</v>
      </c>
      <c r="F668" s="378"/>
      <c r="G668" s="384">
        <v>-894</v>
      </c>
      <c r="H668" s="357">
        <v>13622525</v>
      </c>
    </row>
    <row r="669" spans="1:8" hidden="1" outlineLevel="1">
      <c r="A669" s="353"/>
      <c r="B669" s="347" t="s">
        <v>218</v>
      </c>
      <c r="C669" s="378"/>
      <c r="D669" s="383"/>
      <c r="E669" s="355"/>
      <c r="F669" s="378"/>
      <c r="G669" s="383"/>
      <c r="H669" s="357">
        <v>0</v>
      </c>
    </row>
    <row r="670" spans="1:8" hidden="1" outlineLevel="1">
      <c r="A670" s="353"/>
      <c r="B670" s="347" t="s">
        <v>219</v>
      </c>
      <c r="C670" s="378"/>
      <c r="D670" s="383"/>
      <c r="E670" s="356">
        <v>32328</v>
      </c>
      <c r="F670" s="378"/>
      <c r="G670" s="383"/>
      <c r="H670" s="357">
        <v>32328</v>
      </c>
    </row>
    <row r="671" spans="1:8" hidden="1" outlineLevel="1">
      <c r="A671" s="353"/>
      <c r="B671" s="347" t="s">
        <v>220</v>
      </c>
      <c r="C671" s="378"/>
      <c r="D671" s="383"/>
      <c r="E671" s="356">
        <v>1745632</v>
      </c>
      <c r="F671" s="378"/>
      <c r="G671" s="383"/>
      <c r="H671" s="357">
        <v>1745632</v>
      </c>
    </row>
    <row r="672" spans="1:8" collapsed="1">
      <c r="A672" s="353">
        <v>30</v>
      </c>
      <c r="B672" s="352" t="s">
        <v>574</v>
      </c>
      <c r="C672" s="378"/>
      <c r="D672" s="384">
        <f>SUM($D$654:$D$671)</f>
        <v>973029</v>
      </c>
      <c r="E672" s="356">
        <f>SUM($E$654:$E$671)</f>
        <v>46474791</v>
      </c>
      <c r="F672" s="378"/>
      <c r="G672" s="384">
        <f>SUM($G$654:$G$671)</f>
        <v>856209.75875079073</v>
      </c>
      <c r="H672" s="357">
        <f>SUM($H$654:$H$671)</f>
        <v>48304029.758750789</v>
      </c>
    </row>
    <row r="673" spans="1:8" hidden="1" outlineLevel="1">
      <c r="A673" s="353"/>
      <c r="B673" s="347" t="s">
        <v>203</v>
      </c>
      <c r="C673" s="349"/>
      <c r="D673" s="355"/>
      <c r="E673" s="361"/>
      <c r="F673" s="382"/>
      <c r="G673" s="355"/>
      <c r="H673" s="357">
        <v>0</v>
      </c>
    </row>
    <row r="674" spans="1:8" hidden="1" outlineLevel="1">
      <c r="A674" s="353"/>
      <c r="B674" s="347" t="s">
        <v>204</v>
      </c>
      <c r="C674" s="349"/>
      <c r="D674" s="355"/>
      <c r="E674" s="361"/>
      <c r="F674" s="382"/>
      <c r="G674" s="355"/>
      <c r="H674" s="357">
        <v>0</v>
      </c>
    </row>
    <row r="675" spans="1:8" hidden="1" outlineLevel="1">
      <c r="A675" s="353"/>
      <c r="B675" s="347" t="s">
        <v>205</v>
      </c>
      <c r="C675" s="349"/>
      <c r="D675" s="355"/>
      <c r="E675" s="361"/>
      <c r="F675" s="382"/>
      <c r="G675" s="355"/>
      <c r="H675" s="357">
        <v>0</v>
      </c>
    </row>
    <row r="676" spans="1:8" hidden="1" outlineLevel="1">
      <c r="A676" s="353"/>
      <c r="B676" s="347" t="s">
        <v>206</v>
      </c>
      <c r="C676" s="350">
        <v>0</v>
      </c>
      <c r="D676" s="355"/>
      <c r="E676" s="361"/>
      <c r="F676" s="382"/>
      <c r="G676" s="355"/>
      <c r="H676" s="357">
        <v>0</v>
      </c>
    </row>
    <row r="677" spans="1:8" hidden="1" outlineLevel="1">
      <c r="A677" s="353"/>
      <c r="B677" s="347" t="s">
        <v>207</v>
      </c>
      <c r="C677" s="349"/>
      <c r="D677" s="355"/>
      <c r="E677" s="361"/>
      <c r="F677" s="382"/>
      <c r="G677" s="355"/>
      <c r="H677" s="357">
        <v>0</v>
      </c>
    </row>
    <row r="678" spans="1:8" hidden="1" outlineLevel="1">
      <c r="A678" s="353"/>
      <c r="B678" s="347" t="s">
        <v>208</v>
      </c>
      <c r="C678" s="350">
        <v>0</v>
      </c>
      <c r="D678" s="356">
        <v>0</v>
      </c>
      <c r="E678" s="362">
        <v>0</v>
      </c>
      <c r="F678" s="381">
        <v>0</v>
      </c>
      <c r="G678" s="356">
        <v>0</v>
      </c>
      <c r="H678" s="357">
        <v>0</v>
      </c>
    </row>
    <row r="679" spans="1:8" hidden="1" outlineLevel="1">
      <c r="A679" s="353"/>
      <c r="B679" s="347" t="s">
        <v>209</v>
      </c>
      <c r="C679" s="349"/>
      <c r="D679" s="355"/>
      <c r="E679" s="361"/>
      <c r="F679" s="382"/>
      <c r="G679" s="355"/>
      <c r="H679" s="357">
        <v>0</v>
      </c>
    </row>
    <row r="680" spans="1:8" hidden="1" outlineLevel="1">
      <c r="A680" s="353"/>
      <c r="B680" s="347" t="s">
        <v>210</v>
      </c>
      <c r="C680" s="349"/>
      <c r="D680" s="355"/>
      <c r="E680" s="361"/>
      <c r="F680" s="382"/>
      <c r="G680" s="355"/>
      <c r="H680" s="357">
        <v>0</v>
      </c>
    </row>
    <row r="681" spans="1:8" hidden="1" outlineLevel="1">
      <c r="A681" s="353"/>
      <c r="B681" s="347" t="s">
        <v>211</v>
      </c>
      <c r="C681" s="349"/>
      <c r="D681" s="355"/>
      <c r="E681" s="361"/>
      <c r="F681" s="382"/>
      <c r="G681" s="355"/>
      <c r="H681" s="357">
        <v>0</v>
      </c>
    </row>
    <row r="682" spans="1:8" hidden="1" outlineLevel="1">
      <c r="A682" s="353"/>
      <c r="B682" s="347" t="s">
        <v>212</v>
      </c>
      <c r="C682" s="350">
        <v>0</v>
      </c>
      <c r="D682" s="356">
        <v>0</v>
      </c>
      <c r="E682" s="362">
        <v>0</v>
      </c>
      <c r="F682" s="382"/>
      <c r="G682" s="356">
        <v>0</v>
      </c>
      <c r="H682" s="357">
        <v>0</v>
      </c>
    </row>
    <row r="683" spans="1:8" hidden="1" outlineLevel="1">
      <c r="A683" s="353"/>
      <c r="B683" s="347" t="s">
        <v>213</v>
      </c>
      <c r="C683" s="350">
        <v>0</v>
      </c>
      <c r="D683" s="356">
        <v>0</v>
      </c>
      <c r="E683" s="362">
        <v>0</v>
      </c>
      <c r="F683" s="382"/>
      <c r="G683" s="356">
        <v>0</v>
      </c>
      <c r="H683" s="357">
        <v>0</v>
      </c>
    </row>
    <row r="684" spans="1:8" hidden="1" outlineLevel="1">
      <c r="A684" s="353"/>
      <c r="B684" s="347" t="s">
        <v>214</v>
      </c>
      <c r="C684" s="349"/>
      <c r="D684" s="355"/>
      <c r="E684" s="361"/>
      <c r="F684" s="382"/>
      <c r="G684" s="355"/>
      <c r="H684" s="357">
        <v>0</v>
      </c>
    </row>
    <row r="685" spans="1:8" hidden="1" outlineLevel="1">
      <c r="A685" s="353"/>
      <c r="B685" s="347" t="s">
        <v>215</v>
      </c>
      <c r="C685" s="349"/>
      <c r="D685" s="355"/>
      <c r="E685" s="361"/>
      <c r="F685" s="382"/>
      <c r="G685" s="355"/>
      <c r="H685" s="357">
        <v>0</v>
      </c>
    </row>
    <row r="686" spans="1:8" hidden="1" outlineLevel="1">
      <c r="A686" s="353"/>
      <c r="B686" s="347" t="s">
        <v>216</v>
      </c>
      <c r="C686" s="349"/>
      <c r="D686" s="355"/>
      <c r="E686" s="361"/>
      <c r="F686" s="382"/>
      <c r="G686" s="355"/>
      <c r="H686" s="357">
        <v>0</v>
      </c>
    </row>
    <row r="687" spans="1:8" hidden="1" outlineLevel="1">
      <c r="A687" s="353"/>
      <c r="B687" s="347" t="s">
        <v>217</v>
      </c>
      <c r="C687" s="349"/>
      <c r="D687" s="355"/>
      <c r="E687" s="361"/>
      <c r="F687" s="382"/>
      <c r="G687" s="355"/>
      <c r="H687" s="357">
        <v>0</v>
      </c>
    </row>
    <row r="688" spans="1:8" hidden="1" outlineLevel="1">
      <c r="A688" s="353"/>
      <c r="B688" s="347" t="s">
        <v>218</v>
      </c>
      <c r="C688" s="349"/>
      <c r="D688" s="355"/>
      <c r="E688" s="361"/>
      <c r="F688" s="382"/>
      <c r="G688" s="355"/>
      <c r="H688" s="357">
        <v>0</v>
      </c>
    </row>
    <row r="689" spans="1:8" hidden="1" outlineLevel="1">
      <c r="A689" s="353"/>
      <c r="B689" s="347" t="s">
        <v>219</v>
      </c>
      <c r="C689" s="349"/>
      <c r="D689" s="355"/>
      <c r="E689" s="361"/>
      <c r="F689" s="382"/>
      <c r="G689" s="355"/>
      <c r="H689" s="357">
        <v>0</v>
      </c>
    </row>
    <row r="690" spans="1:8" hidden="1" outlineLevel="1">
      <c r="A690" s="353"/>
      <c r="B690" s="347" t="s">
        <v>220</v>
      </c>
      <c r="C690" s="349"/>
      <c r="D690" s="355"/>
      <c r="E690" s="361"/>
      <c r="F690" s="382"/>
      <c r="G690" s="355"/>
      <c r="H690" s="357">
        <v>0</v>
      </c>
    </row>
    <row r="691" spans="1:8" collapsed="1">
      <c r="A691" s="353">
        <v>31</v>
      </c>
      <c r="B691" s="352" t="s">
        <v>136</v>
      </c>
      <c r="C691" s="350">
        <f>SUM($C$673:$C$690)</f>
        <v>0</v>
      </c>
      <c r="D691" s="356">
        <f>SUM($D$673:$D$690)</f>
        <v>0</v>
      </c>
      <c r="E691" s="362">
        <f>SUM($E$673:$E$690)</f>
        <v>0</v>
      </c>
      <c r="F691" s="381">
        <f>SUM($F$673:$F$690)</f>
        <v>0</v>
      </c>
      <c r="G691" s="356">
        <f>SUM($G$673:$G$690)</f>
        <v>0</v>
      </c>
      <c r="H691" s="357">
        <f>SUM($H$673:$H$690)</f>
        <v>0</v>
      </c>
    </row>
    <row r="692" spans="1:8" hidden="1" outlineLevel="1">
      <c r="A692" s="353"/>
      <c r="B692" s="347" t="s">
        <v>203</v>
      </c>
      <c r="C692" s="362">
        <v>-497278</v>
      </c>
      <c r="D692" s="360"/>
      <c r="E692" s="359"/>
      <c r="F692" s="359"/>
      <c r="G692" s="359"/>
      <c r="H692" s="357">
        <v>-497278</v>
      </c>
    </row>
    <row r="693" spans="1:8" hidden="1" outlineLevel="1">
      <c r="A693" s="353"/>
      <c r="B693" s="347" t="s">
        <v>204</v>
      </c>
      <c r="C693" s="362">
        <v>453505</v>
      </c>
      <c r="D693" s="360"/>
      <c r="E693" s="359"/>
      <c r="F693" s="359"/>
      <c r="G693" s="359"/>
      <c r="H693" s="357">
        <v>453505</v>
      </c>
    </row>
    <row r="694" spans="1:8" hidden="1" outlineLevel="1">
      <c r="A694" s="353"/>
      <c r="B694" s="347" t="s">
        <v>205</v>
      </c>
      <c r="C694" s="362">
        <v>1174520</v>
      </c>
      <c r="D694" s="360"/>
      <c r="E694" s="359"/>
      <c r="F694" s="359"/>
      <c r="G694" s="359"/>
      <c r="H694" s="357">
        <v>1174520</v>
      </c>
    </row>
    <row r="695" spans="1:8" hidden="1" outlineLevel="1">
      <c r="A695" s="353"/>
      <c r="B695" s="347" t="s">
        <v>206</v>
      </c>
      <c r="C695" s="362">
        <v>-283369</v>
      </c>
      <c r="D695" s="360"/>
      <c r="E695" s="359"/>
      <c r="F695" s="359"/>
      <c r="G695" s="359"/>
      <c r="H695" s="357">
        <v>-283369</v>
      </c>
    </row>
    <row r="696" spans="1:8" hidden="1" outlineLevel="1">
      <c r="A696" s="353"/>
      <c r="B696" s="347" t="s">
        <v>207</v>
      </c>
      <c r="C696" s="362">
        <v>823224</v>
      </c>
      <c r="D696" s="360"/>
      <c r="E696" s="359"/>
      <c r="F696" s="359"/>
      <c r="G696" s="359"/>
      <c r="H696" s="357">
        <v>823224</v>
      </c>
    </row>
    <row r="697" spans="1:8" hidden="1" outlineLevel="1">
      <c r="A697" s="353"/>
      <c r="B697" s="347" t="s">
        <v>208</v>
      </c>
      <c r="C697" s="362">
        <v>962877</v>
      </c>
      <c r="D697" s="360"/>
      <c r="E697" s="359"/>
      <c r="F697" s="359"/>
      <c r="G697" s="359"/>
      <c r="H697" s="357">
        <v>962877</v>
      </c>
    </row>
    <row r="698" spans="1:8" hidden="1" outlineLevel="1">
      <c r="A698" s="353"/>
      <c r="B698" s="347" t="s">
        <v>209</v>
      </c>
      <c r="C698" s="362">
        <v>579265</v>
      </c>
      <c r="D698" s="360"/>
      <c r="E698" s="359"/>
      <c r="F698" s="359"/>
      <c r="G698" s="359"/>
      <c r="H698" s="357">
        <v>579265</v>
      </c>
    </row>
    <row r="699" spans="1:8" hidden="1" outlineLevel="1">
      <c r="A699" s="353"/>
      <c r="B699" s="347" t="s">
        <v>210</v>
      </c>
      <c r="C699" s="362">
        <v>301588</v>
      </c>
      <c r="D699" s="360"/>
      <c r="E699" s="359"/>
      <c r="F699" s="359"/>
      <c r="G699" s="359"/>
      <c r="H699" s="357">
        <v>301588</v>
      </c>
    </row>
    <row r="700" spans="1:8" hidden="1" outlineLevel="1">
      <c r="A700" s="353"/>
      <c r="B700" s="347" t="s">
        <v>211</v>
      </c>
      <c r="C700" s="362">
        <v>142846</v>
      </c>
      <c r="D700" s="360"/>
      <c r="E700" s="359"/>
      <c r="F700" s="359"/>
      <c r="G700" s="359"/>
      <c r="H700" s="357">
        <v>142846</v>
      </c>
    </row>
    <row r="701" spans="1:8" hidden="1" outlineLevel="1">
      <c r="A701" s="353"/>
      <c r="B701" s="347" t="s">
        <v>212</v>
      </c>
      <c r="C701" s="362">
        <v>199071.51502525</v>
      </c>
      <c r="D701" s="360"/>
      <c r="E701" s="359"/>
      <c r="F701" s="359"/>
      <c r="G701" s="359"/>
      <c r="H701" s="357">
        <v>199071.51502525</v>
      </c>
    </row>
    <row r="702" spans="1:8" hidden="1" outlineLevel="1">
      <c r="A702" s="353"/>
      <c r="B702" s="347" t="s">
        <v>213</v>
      </c>
      <c r="C702" s="362">
        <v>1687445</v>
      </c>
      <c r="D702" s="360"/>
      <c r="E702" s="359"/>
      <c r="F702" s="359"/>
      <c r="G702" s="359"/>
      <c r="H702" s="357">
        <v>1687445</v>
      </c>
    </row>
    <row r="703" spans="1:8" hidden="1" outlineLevel="1">
      <c r="A703" s="353"/>
      <c r="B703" s="347" t="s">
        <v>214</v>
      </c>
      <c r="C703" s="362">
        <v>-160230</v>
      </c>
      <c r="D703" s="360"/>
      <c r="E703" s="359"/>
      <c r="F703" s="359"/>
      <c r="G703" s="359"/>
      <c r="H703" s="357">
        <v>-160230</v>
      </c>
    </row>
    <row r="704" spans="1:8" hidden="1" outlineLevel="1">
      <c r="A704" s="353"/>
      <c r="B704" s="347" t="s">
        <v>215</v>
      </c>
      <c r="C704" s="362">
        <v>35242</v>
      </c>
      <c r="D704" s="360"/>
      <c r="E704" s="359"/>
      <c r="F704" s="359"/>
      <c r="G704" s="359"/>
      <c r="H704" s="357">
        <v>35242</v>
      </c>
    </row>
    <row r="705" spans="1:8" hidden="1" outlineLevel="1">
      <c r="A705" s="353"/>
      <c r="B705" s="347" t="s">
        <v>216</v>
      </c>
      <c r="C705" s="362">
        <v>32</v>
      </c>
      <c r="D705" s="360"/>
      <c r="E705" s="359"/>
      <c r="F705" s="359"/>
      <c r="G705" s="359"/>
      <c r="H705" s="357">
        <v>32</v>
      </c>
    </row>
    <row r="706" spans="1:8" hidden="1" outlineLevel="1">
      <c r="A706" s="353"/>
      <c r="B706" s="347" t="s">
        <v>217</v>
      </c>
      <c r="C706" s="362">
        <v>2106950</v>
      </c>
      <c r="D706" s="360"/>
      <c r="E706" s="359"/>
      <c r="F706" s="359"/>
      <c r="G706" s="359"/>
      <c r="H706" s="357">
        <v>2106950</v>
      </c>
    </row>
    <row r="707" spans="1:8" hidden="1" outlineLevel="1">
      <c r="A707" s="353"/>
      <c r="B707" s="347" t="s">
        <v>218</v>
      </c>
      <c r="C707" s="362">
        <v>409500</v>
      </c>
      <c r="D707" s="360"/>
      <c r="E707" s="359"/>
      <c r="F707" s="359"/>
      <c r="G707" s="359"/>
      <c r="H707" s="357">
        <v>409500</v>
      </c>
    </row>
    <row r="708" spans="1:8" hidden="1" outlineLevel="1">
      <c r="A708" s="353"/>
      <c r="B708" s="347" t="s">
        <v>219</v>
      </c>
      <c r="C708" s="362">
        <v>1089601.31</v>
      </c>
      <c r="D708" s="360"/>
      <c r="E708" s="359"/>
      <c r="F708" s="359"/>
      <c r="G708" s="359"/>
      <c r="H708" s="357">
        <v>1089601.31</v>
      </c>
    </row>
    <row r="709" spans="1:8" hidden="1" outlineLevel="1">
      <c r="A709" s="353"/>
      <c r="B709" s="347" t="s">
        <v>220</v>
      </c>
      <c r="C709" s="362">
        <v>1065747</v>
      </c>
      <c r="D709" s="360"/>
      <c r="E709" s="359"/>
      <c r="F709" s="359"/>
      <c r="G709" s="359"/>
      <c r="H709" s="357">
        <v>1065747</v>
      </c>
    </row>
    <row r="710" spans="1:8" collapsed="1">
      <c r="A710" s="353">
        <v>32</v>
      </c>
      <c r="B710" s="352" t="s">
        <v>137</v>
      </c>
      <c r="C710" s="362">
        <f>SUM($C$692:$C$709)</f>
        <v>10090536.825025251</v>
      </c>
      <c r="D710" s="360"/>
      <c r="E710" s="359"/>
      <c r="F710" s="359"/>
      <c r="G710" s="359"/>
      <c r="H710" s="357">
        <f>SUM($H$692:$H$709)</f>
        <v>10090536.825025251</v>
      </c>
    </row>
    <row r="711" spans="1:8" hidden="1" outlineLevel="1">
      <c r="A711" s="353"/>
      <c r="B711" s="347" t="s">
        <v>203</v>
      </c>
      <c r="C711" s="360"/>
      <c r="D711" s="386"/>
      <c r="E711" s="386"/>
      <c r="F711" s="386"/>
      <c r="G711" s="356">
        <v>885</v>
      </c>
      <c r="H711" s="357">
        <v>885</v>
      </c>
    </row>
    <row r="712" spans="1:8" hidden="1" outlineLevel="1">
      <c r="A712" s="353"/>
      <c r="B712" s="347" t="s">
        <v>204</v>
      </c>
      <c r="C712" s="360"/>
      <c r="D712" s="386"/>
      <c r="E712" s="386"/>
      <c r="F712" s="386"/>
      <c r="G712" s="355"/>
      <c r="H712" s="357">
        <v>0</v>
      </c>
    </row>
    <row r="713" spans="1:8" hidden="1" outlineLevel="1">
      <c r="A713" s="353"/>
      <c r="B713" s="347" t="s">
        <v>205</v>
      </c>
      <c r="C713" s="360"/>
      <c r="D713" s="386"/>
      <c r="E713" s="386"/>
      <c r="F713" s="386"/>
      <c r="G713" s="356">
        <v>22255</v>
      </c>
      <c r="H713" s="357">
        <v>22255</v>
      </c>
    </row>
    <row r="714" spans="1:8" hidden="1" outlineLevel="1">
      <c r="A714" s="353"/>
      <c r="B714" s="347" t="s">
        <v>206</v>
      </c>
      <c r="C714" s="360"/>
      <c r="D714" s="386"/>
      <c r="E714" s="386"/>
      <c r="F714" s="386"/>
      <c r="G714" s="356">
        <v>24151</v>
      </c>
      <c r="H714" s="357">
        <v>24151</v>
      </c>
    </row>
    <row r="715" spans="1:8" hidden="1" outlineLevel="1">
      <c r="A715" s="353"/>
      <c r="B715" s="347" t="s">
        <v>207</v>
      </c>
      <c r="C715" s="360"/>
      <c r="D715" s="386"/>
      <c r="E715" s="386"/>
      <c r="F715" s="386"/>
      <c r="G715" s="356">
        <v>92974</v>
      </c>
      <c r="H715" s="357">
        <v>92974</v>
      </c>
    </row>
    <row r="716" spans="1:8" hidden="1" outlineLevel="1">
      <c r="A716" s="353"/>
      <c r="B716" s="347" t="s">
        <v>208</v>
      </c>
      <c r="C716" s="360"/>
      <c r="D716" s="386"/>
      <c r="E716" s="386"/>
      <c r="F716" s="386"/>
      <c r="G716" s="356">
        <v>0</v>
      </c>
      <c r="H716" s="357">
        <v>0</v>
      </c>
    </row>
    <row r="717" spans="1:8" hidden="1" outlineLevel="1">
      <c r="A717" s="353"/>
      <c r="B717" s="347" t="s">
        <v>209</v>
      </c>
      <c r="C717" s="360"/>
      <c r="D717" s="386"/>
      <c r="E717" s="386"/>
      <c r="F717" s="386"/>
      <c r="G717" s="355"/>
      <c r="H717" s="357">
        <v>0</v>
      </c>
    </row>
    <row r="718" spans="1:8" hidden="1" outlineLevel="1">
      <c r="A718" s="353"/>
      <c r="B718" s="347" t="s">
        <v>210</v>
      </c>
      <c r="C718" s="360"/>
      <c r="D718" s="386"/>
      <c r="E718" s="386"/>
      <c r="F718" s="386"/>
      <c r="G718" s="355"/>
      <c r="H718" s="357">
        <v>0</v>
      </c>
    </row>
    <row r="719" spans="1:8" hidden="1" outlineLevel="1">
      <c r="A719" s="353"/>
      <c r="B719" s="347" t="s">
        <v>211</v>
      </c>
      <c r="C719" s="360"/>
      <c r="D719" s="386"/>
      <c r="E719" s="386"/>
      <c r="F719" s="386"/>
      <c r="G719" s="355"/>
      <c r="H719" s="357">
        <v>0</v>
      </c>
    </row>
    <row r="720" spans="1:8" hidden="1" outlineLevel="1">
      <c r="A720" s="353"/>
      <c r="B720" s="347" t="s">
        <v>212</v>
      </c>
      <c r="C720" s="360"/>
      <c r="D720" s="386"/>
      <c r="E720" s="386"/>
      <c r="F720" s="386"/>
      <c r="G720" s="356">
        <v>0</v>
      </c>
      <c r="H720" s="357">
        <v>0</v>
      </c>
    </row>
    <row r="721" spans="1:8" hidden="1" outlineLevel="1">
      <c r="A721" s="353"/>
      <c r="B721" s="347" t="s">
        <v>213</v>
      </c>
      <c r="C721" s="360"/>
      <c r="D721" s="386"/>
      <c r="E721" s="386"/>
      <c r="F721" s="386"/>
      <c r="G721" s="356">
        <v>0</v>
      </c>
      <c r="H721" s="357">
        <v>0</v>
      </c>
    </row>
    <row r="722" spans="1:8" hidden="1" outlineLevel="1">
      <c r="A722" s="353"/>
      <c r="B722" s="347" t="s">
        <v>214</v>
      </c>
      <c r="C722" s="360"/>
      <c r="D722" s="386"/>
      <c r="E722" s="386"/>
      <c r="F722" s="386"/>
      <c r="G722" s="355"/>
      <c r="H722" s="357">
        <v>0</v>
      </c>
    </row>
    <row r="723" spans="1:8" hidden="1" outlineLevel="1">
      <c r="A723" s="353"/>
      <c r="B723" s="347" t="s">
        <v>215</v>
      </c>
      <c r="C723" s="360"/>
      <c r="D723" s="386"/>
      <c r="E723" s="386"/>
      <c r="F723" s="386"/>
      <c r="G723" s="355"/>
      <c r="H723" s="357">
        <v>0</v>
      </c>
    </row>
    <row r="724" spans="1:8" hidden="1" outlineLevel="1">
      <c r="A724" s="353"/>
      <c r="B724" s="347" t="s">
        <v>216</v>
      </c>
      <c r="C724" s="360"/>
      <c r="D724" s="386"/>
      <c r="E724" s="386"/>
      <c r="F724" s="386"/>
      <c r="G724" s="355"/>
      <c r="H724" s="357">
        <v>0</v>
      </c>
    </row>
    <row r="725" spans="1:8" hidden="1" outlineLevel="1">
      <c r="A725" s="353"/>
      <c r="B725" s="347" t="s">
        <v>217</v>
      </c>
      <c r="C725" s="360"/>
      <c r="D725" s="386"/>
      <c r="E725" s="386"/>
      <c r="F725" s="386"/>
      <c r="G725" s="355"/>
      <c r="H725" s="357">
        <v>0</v>
      </c>
    </row>
    <row r="726" spans="1:8" hidden="1" outlineLevel="1">
      <c r="A726" s="353"/>
      <c r="B726" s="347" t="s">
        <v>218</v>
      </c>
      <c r="C726" s="360"/>
      <c r="D726" s="386"/>
      <c r="E726" s="386"/>
      <c r="F726" s="386"/>
      <c r="G726" s="355"/>
      <c r="H726" s="357">
        <v>0</v>
      </c>
    </row>
    <row r="727" spans="1:8" hidden="1" outlineLevel="1">
      <c r="A727" s="353"/>
      <c r="B727" s="347" t="s">
        <v>219</v>
      </c>
      <c r="C727" s="360"/>
      <c r="D727" s="386"/>
      <c r="E727" s="386"/>
      <c r="F727" s="386"/>
      <c r="G727" s="355"/>
      <c r="H727" s="357">
        <v>0</v>
      </c>
    </row>
    <row r="728" spans="1:8" hidden="1" outlineLevel="1">
      <c r="A728" s="353"/>
      <c r="B728" s="347" t="s">
        <v>220</v>
      </c>
      <c r="C728" s="360"/>
      <c r="D728" s="386"/>
      <c r="E728" s="386"/>
      <c r="F728" s="386"/>
      <c r="G728" s="355"/>
      <c r="H728" s="357">
        <v>0</v>
      </c>
    </row>
    <row r="729" spans="1:8" collapsed="1">
      <c r="A729" s="353">
        <v>33</v>
      </c>
      <c r="B729" s="352" t="s">
        <v>575</v>
      </c>
      <c r="C729" s="360"/>
      <c r="D729" s="386"/>
      <c r="E729" s="386"/>
      <c r="F729" s="386"/>
      <c r="G729" s="356">
        <f>SUM($G$711:$G$728)</f>
        <v>140265</v>
      </c>
      <c r="H729" s="357">
        <f>SUM($H$711:$H$728)</f>
        <v>140265</v>
      </c>
    </row>
    <row r="730" spans="1:8" hidden="1" outlineLevel="1">
      <c r="A730" s="353"/>
      <c r="B730" s="347" t="s">
        <v>203</v>
      </c>
      <c r="C730" s="354"/>
      <c r="D730" s="386"/>
      <c r="E730" s="368"/>
      <c r="F730" s="383"/>
      <c r="G730" s="348"/>
      <c r="H730" s="357">
        <v>0</v>
      </c>
    </row>
    <row r="731" spans="1:8" hidden="1" outlineLevel="1">
      <c r="A731" s="353"/>
      <c r="B731" s="347" t="s">
        <v>204</v>
      </c>
      <c r="C731" s="354"/>
      <c r="D731" s="386"/>
      <c r="E731" s="368"/>
      <c r="F731" s="383"/>
      <c r="G731" s="348"/>
      <c r="H731" s="357">
        <v>0</v>
      </c>
    </row>
    <row r="732" spans="1:8" hidden="1" outlineLevel="1">
      <c r="A732" s="353"/>
      <c r="B732" s="347" t="s">
        <v>205</v>
      </c>
      <c r="C732" s="354"/>
      <c r="D732" s="386"/>
      <c r="E732" s="368"/>
      <c r="F732" s="383"/>
      <c r="G732" s="348"/>
      <c r="H732" s="357">
        <v>0</v>
      </c>
    </row>
    <row r="733" spans="1:8" hidden="1" outlineLevel="1">
      <c r="A733" s="353"/>
      <c r="B733" s="347" t="s">
        <v>206</v>
      </c>
      <c r="C733" s="354"/>
      <c r="D733" s="386"/>
      <c r="E733" s="368"/>
      <c r="F733" s="384">
        <v>41</v>
      </c>
      <c r="G733" s="348"/>
      <c r="H733" s="357">
        <v>41</v>
      </c>
    </row>
    <row r="734" spans="1:8" hidden="1" outlineLevel="1">
      <c r="A734" s="353"/>
      <c r="B734" s="347" t="s">
        <v>207</v>
      </c>
      <c r="C734" s="354"/>
      <c r="D734" s="386"/>
      <c r="E734" s="368"/>
      <c r="F734" s="383"/>
      <c r="G734" s="348"/>
      <c r="H734" s="357">
        <v>0</v>
      </c>
    </row>
    <row r="735" spans="1:8" hidden="1" outlineLevel="1">
      <c r="A735" s="353"/>
      <c r="B735" s="347" t="s">
        <v>208</v>
      </c>
      <c r="C735" s="354"/>
      <c r="D735" s="386"/>
      <c r="E735" s="368"/>
      <c r="F735" s="384">
        <v>0</v>
      </c>
      <c r="G735" s="348"/>
      <c r="H735" s="357">
        <v>0</v>
      </c>
    </row>
    <row r="736" spans="1:8" hidden="1" outlineLevel="1">
      <c r="A736" s="353"/>
      <c r="B736" s="347" t="s">
        <v>209</v>
      </c>
      <c r="C736" s="354"/>
      <c r="D736" s="386"/>
      <c r="E736" s="368"/>
      <c r="F736" s="383"/>
      <c r="G736" s="348"/>
      <c r="H736" s="357">
        <v>0</v>
      </c>
    </row>
    <row r="737" spans="1:8" hidden="1" outlineLevel="1">
      <c r="A737" s="353"/>
      <c r="B737" s="347" t="s">
        <v>210</v>
      </c>
      <c r="C737" s="354"/>
      <c r="D737" s="386"/>
      <c r="E737" s="368"/>
      <c r="F737" s="383"/>
      <c r="G737" s="348"/>
      <c r="H737" s="357">
        <v>0</v>
      </c>
    </row>
    <row r="738" spans="1:8" hidden="1" outlineLevel="1">
      <c r="A738" s="353"/>
      <c r="B738" s="347" t="s">
        <v>211</v>
      </c>
      <c r="C738" s="354"/>
      <c r="D738" s="386"/>
      <c r="E738" s="368"/>
      <c r="F738" s="383"/>
      <c r="G738" s="348"/>
      <c r="H738" s="357">
        <v>0</v>
      </c>
    </row>
    <row r="739" spans="1:8" hidden="1" outlineLevel="1">
      <c r="A739" s="353"/>
      <c r="B739" s="347" t="s">
        <v>212</v>
      </c>
      <c r="C739" s="354"/>
      <c r="D739" s="386"/>
      <c r="E739" s="368"/>
      <c r="F739" s="383"/>
      <c r="G739" s="348"/>
      <c r="H739" s="357">
        <v>0</v>
      </c>
    </row>
    <row r="740" spans="1:8" hidden="1" outlineLevel="1">
      <c r="A740" s="353"/>
      <c r="B740" s="347" t="s">
        <v>213</v>
      </c>
      <c r="C740" s="354"/>
      <c r="D740" s="386"/>
      <c r="E740" s="368"/>
      <c r="F740" s="383"/>
      <c r="G740" s="348"/>
      <c r="H740" s="357">
        <v>0</v>
      </c>
    </row>
    <row r="741" spans="1:8" hidden="1" outlineLevel="1">
      <c r="A741" s="353"/>
      <c r="B741" s="347" t="s">
        <v>214</v>
      </c>
      <c r="C741" s="354"/>
      <c r="D741" s="386"/>
      <c r="E741" s="368"/>
      <c r="F741" s="383"/>
      <c r="G741" s="348"/>
      <c r="H741" s="357">
        <v>0</v>
      </c>
    </row>
    <row r="742" spans="1:8" hidden="1" outlineLevel="1">
      <c r="A742" s="353"/>
      <c r="B742" s="347" t="s">
        <v>215</v>
      </c>
      <c r="C742" s="354"/>
      <c r="D742" s="386"/>
      <c r="E742" s="368"/>
      <c r="F742" s="384">
        <v>10282</v>
      </c>
      <c r="G742" s="348"/>
      <c r="H742" s="357">
        <v>10282</v>
      </c>
    </row>
    <row r="743" spans="1:8" hidden="1" outlineLevel="1">
      <c r="A743" s="353"/>
      <c r="B743" s="347" t="s">
        <v>216</v>
      </c>
      <c r="C743" s="354"/>
      <c r="D743" s="386"/>
      <c r="E743" s="368"/>
      <c r="F743" s="383"/>
      <c r="G743" s="348"/>
      <c r="H743" s="357">
        <v>0</v>
      </c>
    </row>
    <row r="744" spans="1:8" hidden="1" outlineLevel="1">
      <c r="A744" s="353"/>
      <c r="B744" s="347" t="s">
        <v>217</v>
      </c>
      <c r="C744" s="354"/>
      <c r="D744" s="386"/>
      <c r="E744" s="368"/>
      <c r="F744" s="384">
        <v>5965</v>
      </c>
      <c r="G744" s="348"/>
      <c r="H744" s="357">
        <v>5965</v>
      </c>
    </row>
    <row r="745" spans="1:8" hidden="1" outlineLevel="1">
      <c r="A745" s="353"/>
      <c r="B745" s="347" t="s">
        <v>218</v>
      </c>
      <c r="C745" s="354"/>
      <c r="D745" s="386"/>
      <c r="E745" s="368"/>
      <c r="F745" s="383"/>
      <c r="G745" s="348"/>
      <c r="H745" s="357">
        <v>0</v>
      </c>
    </row>
    <row r="746" spans="1:8" hidden="1" outlineLevel="1">
      <c r="A746" s="353"/>
      <c r="B746" s="347" t="s">
        <v>219</v>
      </c>
      <c r="C746" s="354"/>
      <c r="D746" s="386"/>
      <c r="E746" s="368"/>
      <c r="F746" s="383"/>
      <c r="G746" s="348"/>
      <c r="H746" s="357">
        <v>0</v>
      </c>
    </row>
    <row r="747" spans="1:8" hidden="1" outlineLevel="1">
      <c r="A747" s="353"/>
      <c r="B747" s="347" t="s">
        <v>220</v>
      </c>
      <c r="C747" s="354"/>
      <c r="D747" s="386"/>
      <c r="E747" s="368"/>
      <c r="F747" s="383"/>
      <c r="G747" s="348"/>
      <c r="H747" s="357">
        <v>0</v>
      </c>
    </row>
    <row r="748" spans="1:8" collapsed="1">
      <c r="A748" s="353">
        <v>34</v>
      </c>
      <c r="B748" s="352" t="s">
        <v>576</v>
      </c>
      <c r="C748" s="354"/>
      <c r="D748" s="386"/>
      <c r="E748" s="368"/>
      <c r="F748" s="384">
        <f>SUM($F$730:$F$747)</f>
        <v>16288</v>
      </c>
      <c r="G748" s="348"/>
      <c r="H748" s="357">
        <f>SUM($H$730:$H$747)</f>
        <v>16288</v>
      </c>
    </row>
    <row r="749" spans="1:8" hidden="1" outlineLevel="1">
      <c r="A749" s="353"/>
      <c r="B749" s="347" t="s">
        <v>203</v>
      </c>
      <c r="C749" s="370"/>
      <c r="D749" s="387"/>
      <c r="E749" s="371"/>
      <c r="F749" s="384">
        <v>1498.54</v>
      </c>
      <c r="G749" s="354"/>
      <c r="H749" s="357">
        <v>1498.54</v>
      </c>
    </row>
    <row r="750" spans="1:8" hidden="1" outlineLevel="1">
      <c r="A750" s="353"/>
      <c r="B750" s="347" t="s">
        <v>204</v>
      </c>
      <c r="C750" s="370"/>
      <c r="D750" s="387"/>
      <c r="E750" s="371"/>
      <c r="F750" s="383"/>
      <c r="G750" s="354"/>
      <c r="H750" s="357">
        <v>0</v>
      </c>
    </row>
    <row r="751" spans="1:8" hidden="1" outlineLevel="1">
      <c r="A751" s="353"/>
      <c r="B751" s="347" t="s">
        <v>205</v>
      </c>
      <c r="C751" s="370"/>
      <c r="D751" s="387"/>
      <c r="E751" s="371"/>
      <c r="F751" s="384">
        <v>37800</v>
      </c>
      <c r="G751" s="354"/>
      <c r="H751" s="357">
        <v>37800</v>
      </c>
    </row>
    <row r="752" spans="1:8" hidden="1" outlineLevel="1">
      <c r="A752" s="353"/>
      <c r="B752" s="347" t="s">
        <v>206</v>
      </c>
      <c r="C752" s="370"/>
      <c r="D752" s="387"/>
      <c r="E752" s="371"/>
      <c r="F752" s="384">
        <v>2220</v>
      </c>
      <c r="G752" s="354"/>
      <c r="H752" s="357">
        <v>2220</v>
      </c>
    </row>
    <row r="753" spans="1:8" hidden="1" outlineLevel="1">
      <c r="A753" s="353"/>
      <c r="B753" s="347" t="s">
        <v>207</v>
      </c>
      <c r="C753" s="370"/>
      <c r="D753" s="387"/>
      <c r="E753" s="371"/>
      <c r="F753" s="384">
        <v>6927</v>
      </c>
      <c r="G753" s="354"/>
      <c r="H753" s="357">
        <v>6927</v>
      </c>
    </row>
    <row r="754" spans="1:8" hidden="1" outlineLevel="1">
      <c r="A754" s="353"/>
      <c r="B754" s="347" t="s">
        <v>208</v>
      </c>
      <c r="C754" s="370"/>
      <c r="D754" s="387"/>
      <c r="E754" s="371"/>
      <c r="F754" s="384">
        <v>0</v>
      </c>
      <c r="G754" s="354"/>
      <c r="H754" s="357">
        <v>0</v>
      </c>
    </row>
    <row r="755" spans="1:8" hidden="1" outlineLevel="1">
      <c r="A755" s="353"/>
      <c r="B755" s="347" t="s">
        <v>209</v>
      </c>
      <c r="C755" s="370"/>
      <c r="D755" s="387"/>
      <c r="E755" s="371"/>
      <c r="F755" s="383"/>
      <c r="G755" s="354"/>
      <c r="H755" s="357">
        <v>0</v>
      </c>
    </row>
    <row r="756" spans="1:8" hidden="1" outlineLevel="1">
      <c r="A756" s="353"/>
      <c r="B756" s="347" t="s">
        <v>210</v>
      </c>
      <c r="C756" s="370"/>
      <c r="D756" s="387"/>
      <c r="E756" s="371"/>
      <c r="F756" s="383"/>
      <c r="G756" s="354"/>
      <c r="H756" s="357">
        <v>0</v>
      </c>
    </row>
    <row r="757" spans="1:8" hidden="1" outlineLevel="1">
      <c r="A757" s="353"/>
      <c r="B757" s="347" t="s">
        <v>211</v>
      </c>
      <c r="C757" s="370"/>
      <c r="D757" s="387"/>
      <c r="E757" s="371"/>
      <c r="F757" s="383"/>
      <c r="G757" s="354"/>
      <c r="H757" s="357">
        <v>0</v>
      </c>
    </row>
    <row r="758" spans="1:8" hidden="1" outlineLevel="1">
      <c r="A758" s="353"/>
      <c r="B758" s="347" t="s">
        <v>212</v>
      </c>
      <c r="C758" s="370"/>
      <c r="D758" s="387"/>
      <c r="E758" s="371"/>
      <c r="F758" s="383"/>
      <c r="G758" s="354"/>
      <c r="H758" s="357">
        <v>0</v>
      </c>
    </row>
    <row r="759" spans="1:8" hidden="1" outlineLevel="1">
      <c r="A759" s="353"/>
      <c r="B759" s="347" t="s">
        <v>213</v>
      </c>
      <c r="C759" s="370"/>
      <c r="D759" s="387"/>
      <c r="E759" s="371"/>
      <c r="F759" s="383"/>
      <c r="G759" s="354"/>
      <c r="H759" s="357">
        <v>0</v>
      </c>
    </row>
    <row r="760" spans="1:8" hidden="1" outlineLevel="1">
      <c r="A760" s="353"/>
      <c r="B760" s="347" t="s">
        <v>214</v>
      </c>
      <c r="C760" s="370"/>
      <c r="D760" s="387"/>
      <c r="E760" s="371"/>
      <c r="F760" s="383"/>
      <c r="G760" s="354"/>
      <c r="H760" s="357">
        <v>0</v>
      </c>
    </row>
    <row r="761" spans="1:8" hidden="1" outlineLevel="1">
      <c r="A761" s="353"/>
      <c r="B761" s="347" t="s">
        <v>215</v>
      </c>
      <c r="C761" s="370"/>
      <c r="D761" s="387"/>
      <c r="E761" s="371"/>
      <c r="F761" s="384">
        <v>3645</v>
      </c>
      <c r="G761" s="354"/>
      <c r="H761" s="357">
        <v>3645</v>
      </c>
    </row>
    <row r="762" spans="1:8" hidden="1" outlineLevel="1">
      <c r="A762" s="353"/>
      <c r="B762" s="347" t="s">
        <v>216</v>
      </c>
      <c r="C762" s="370"/>
      <c r="D762" s="387"/>
      <c r="E762" s="371"/>
      <c r="F762" s="383"/>
      <c r="G762" s="354"/>
      <c r="H762" s="357">
        <v>0</v>
      </c>
    </row>
    <row r="763" spans="1:8" hidden="1" outlineLevel="1">
      <c r="A763" s="353"/>
      <c r="B763" s="347" t="s">
        <v>217</v>
      </c>
      <c r="C763" s="370"/>
      <c r="D763" s="387"/>
      <c r="E763" s="371"/>
      <c r="F763" s="384">
        <v>972</v>
      </c>
      <c r="G763" s="354"/>
      <c r="H763" s="357">
        <v>972</v>
      </c>
    </row>
    <row r="764" spans="1:8" hidden="1" outlineLevel="1">
      <c r="A764" s="353"/>
      <c r="B764" s="347" t="s">
        <v>218</v>
      </c>
      <c r="C764" s="370"/>
      <c r="D764" s="387"/>
      <c r="E764" s="371"/>
      <c r="F764" s="383"/>
      <c r="G764" s="354"/>
      <c r="H764" s="357">
        <v>0</v>
      </c>
    </row>
    <row r="765" spans="1:8" hidden="1" outlineLevel="1">
      <c r="A765" s="353"/>
      <c r="B765" s="347" t="s">
        <v>219</v>
      </c>
      <c r="C765" s="370"/>
      <c r="D765" s="387"/>
      <c r="E765" s="371"/>
      <c r="F765" s="383"/>
      <c r="G765" s="354"/>
      <c r="H765" s="357">
        <v>0</v>
      </c>
    </row>
    <row r="766" spans="1:8" hidden="1" outlineLevel="1">
      <c r="A766" s="353"/>
      <c r="B766" s="347" t="s">
        <v>220</v>
      </c>
      <c r="C766" s="370"/>
      <c r="D766" s="387"/>
      <c r="E766" s="371"/>
      <c r="F766" s="383"/>
      <c r="G766" s="354"/>
      <c r="H766" s="357">
        <v>0</v>
      </c>
    </row>
    <row r="767" spans="1:8" collapsed="1">
      <c r="A767" s="353">
        <v>35</v>
      </c>
      <c r="B767" s="352" t="s">
        <v>577</v>
      </c>
      <c r="C767" s="370"/>
      <c r="D767" s="387"/>
      <c r="E767" s="371"/>
      <c r="F767" s="384">
        <f>SUM($F$749:$F$766)</f>
        <v>53062.54</v>
      </c>
      <c r="G767" s="354"/>
      <c r="H767" s="357">
        <f>SUM($H$749:$H$766)</f>
        <v>53062.54</v>
      </c>
    </row>
    <row r="768" spans="1:8" hidden="1" outlineLevel="1">
      <c r="A768" s="353"/>
      <c r="B768" s="347" t="s">
        <v>203</v>
      </c>
      <c r="C768" s="349"/>
      <c r="D768" s="349"/>
      <c r="E768" s="349"/>
      <c r="F768" s="355"/>
      <c r="G768" s="355"/>
      <c r="H768" s="357">
        <v>0</v>
      </c>
    </row>
    <row r="769" spans="1:8" hidden="1" outlineLevel="1">
      <c r="A769" s="353"/>
      <c r="B769" s="347" t="s">
        <v>204</v>
      </c>
      <c r="C769" s="349"/>
      <c r="D769" s="349"/>
      <c r="E769" s="349"/>
      <c r="F769" s="355"/>
      <c r="G769" s="355"/>
      <c r="H769" s="357">
        <v>0</v>
      </c>
    </row>
    <row r="770" spans="1:8" hidden="1" outlineLevel="1">
      <c r="A770" s="353"/>
      <c r="B770" s="347" t="s">
        <v>205</v>
      </c>
      <c r="C770" s="349"/>
      <c r="D770" s="349"/>
      <c r="E770" s="349"/>
      <c r="F770" s="355"/>
      <c r="G770" s="355"/>
      <c r="H770" s="357">
        <v>0</v>
      </c>
    </row>
    <row r="771" spans="1:8" hidden="1" outlineLevel="1">
      <c r="A771" s="353"/>
      <c r="B771" s="347" t="s">
        <v>206</v>
      </c>
      <c r="C771" s="350">
        <v>0</v>
      </c>
      <c r="D771" s="349"/>
      <c r="E771" s="349"/>
      <c r="F771" s="355"/>
      <c r="G771" s="356">
        <v>19</v>
      </c>
      <c r="H771" s="357">
        <v>19</v>
      </c>
    </row>
    <row r="772" spans="1:8" hidden="1" outlineLevel="1">
      <c r="A772" s="353"/>
      <c r="B772" s="347" t="s">
        <v>207</v>
      </c>
      <c r="C772" s="350">
        <v>0</v>
      </c>
      <c r="D772" s="349"/>
      <c r="E772" s="349"/>
      <c r="F772" s="355"/>
      <c r="G772" s="355"/>
      <c r="H772" s="357">
        <v>0</v>
      </c>
    </row>
    <row r="773" spans="1:8" hidden="1" outlineLevel="1">
      <c r="A773" s="353"/>
      <c r="B773" s="347" t="s">
        <v>208</v>
      </c>
      <c r="C773" s="350">
        <v>0</v>
      </c>
      <c r="D773" s="350">
        <v>0</v>
      </c>
      <c r="E773" s="350">
        <v>0</v>
      </c>
      <c r="F773" s="356">
        <v>0</v>
      </c>
      <c r="G773" s="356">
        <v>0</v>
      </c>
      <c r="H773" s="357">
        <v>0</v>
      </c>
    </row>
    <row r="774" spans="1:8" hidden="1" outlineLevel="1">
      <c r="A774" s="353"/>
      <c r="B774" s="347" t="s">
        <v>209</v>
      </c>
      <c r="C774" s="349"/>
      <c r="D774" s="349"/>
      <c r="E774" s="349"/>
      <c r="F774" s="355"/>
      <c r="G774" s="355"/>
      <c r="H774" s="357">
        <v>0</v>
      </c>
    </row>
    <row r="775" spans="1:8" hidden="1" outlineLevel="1">
      <c r="A775" s="353"/>
      <c r="B775" s="347" t="s">
        <v>210</v>
      </c>
      <c r="C775" s="349"/>
      <c r="D775" s="349"/>
      <c r="E775" s="349"/>
      <c r="F775" s="355"/>
      <c r="G775" s="355"/>
      <c r="H775" s="357">
        <v>0</v>
      </c>
    </row>
    <row r="776" spans="1:8" hidden="1" outlineLevel="1">
      <c r="A776" s="353"/>
      <c r="B776" s="347" t="s">
        <v>211</v>
      </c>
      <c r="C776" s="349"/>
      <c r="D776" s="349"/>
      <c r="E776" s="349"/>
      <c r="F776" s="355"/>
      <c r="G776" s="355"/>
      <c r="H776" s="357">
        <v>0</v>
      </c>
    </row>
    <row r="777" spans="1:8" hidden="1" outlineLevel="1">
      <c r="A777" s="353"/>
      <c r="B777" s="347" t="s">
        <v>212</v>
      </c>
      <c r="C777" s="350">
        <v>0</v>
      </c>
      <c r="D777" s="350">
        <v>0</v>
      </c>
      <c r="E777" s="350">
        <v>0</v>
      </c>
      <c r="F777" s="355"/>
      <c r="G777" s="356">
        <v>0</v>
      </c>
      <c r="H777" s="357">
        <v>0</v>
      </c>
    </row>
    <row r="778" spans="1:8" hidden="1" outlineLevel="1">
      <c r="A778" s="353"/>
      <c r="B778" s="347" t="s">
        <v>213</v>
      </c>
      <c r="C778" s="350">
        <v>0</v>
      </c>
      <c r="D778" s="350">
        <v>0</v>
      </c>
      <c r="E778" s="350">
        <v>0</v>
      </c>
      <c r="F778" s="355"/>
      <c r="G778" s="356">
        <v>0</v>
      </c>
      <c r="H778" s="357">
        <v>0</v>
      </c>
    </row>
    <row r="779" spans="1:8" hidden="1" outlineLevel="1">
      <c r="A779" s="353"/>
      <c r="B779" s="347" t="s">
        <v>214</v>
      </c>
      <c r="C779" s="349"/>
      <c r="D779" s="349"/>
      <c r="E779" s="349"/>
      <c r="F779" s="355"/>
      <c r="G779" s="355"/>
      <c r="H779" s="357">
        <v>0</v>
      </c>
    </row>
    <row r="780" spans="1:8" hidden="1" outlineLevel="1">
      <c r="A780" s="353"/>
      <c r="B780" s="347" t="s">
        <v>215</v>
      </c>
      <c r="C780" s="349"/>
      <c r="D780" s="349"/>
      <c r="E780" s="349"/>
      <c r="F780" s="355"/>
      <c r="G780" s="355"/>
      <c r="H780" s="357">
        <v>0</v>
      </c>
    </row>
    <row r="781" spans="1:8" hidden="1" outlineLevel="1">
      <c r="A781" s="353"/>
      <c r="B781" s="347" t="s">
        <v>216</v>
      </c>
      <c r="C781" s="349"/>
      <c r="D781" s="349"/>
      <c r="E781" s="349"/>
      <c r="F781" s="355"/>
      <c r="G781" s="355"/>
      <c r="H781" s="357">
        <v>0</v>
      </c>
    </row>
    <row r="782" spans="1:8" hidden="1" outlineLevel="1">
      <c r="A782" s="353"/>
      <c r="B782" s="347" t="s">
        <v>217</v>
      </c>
      <c r="C782" s="349"/>
      <c r="D782" s="349"/>
      <c r="E782" s="349"/>
      <c r="F782" s="355"/>
      <c r="G782" s="355"/>
      <c r="H782" s="357">
        <v>0</v>
      </c>
    </row>
    <row r="783" spans="1:8" hidden="1" outlineLevel="1">
      <c r="A783" s="353"/>
      <c r="B783" s="347" t="s">
        <v>218</v>
      </c>
      <c r="C783" s="349"/>
      <c r="D783" s="349"/>
      <c r="E783" s="349"/>
      <c r="F783" s="355"/>
      <c r="G783" s="355"/>
      <c r="H783" s="357">
        <v>0</v>
      </c>
    </row>
    <row r="784" spans="1:8" hidden="1" outlineLevel="1">
      <c r="A784" s="353"/>
      <c r="B784" s="347" t="s">
        <v>219</v>
      </c>
      <c r="C784" s="350">
        <v>0</v>
      </c>
      <c r="D784" s="349"/>
      <c r="E784" s="349"/>
      <c r="F784" s="355"/>
      <c r="G784" s="355"/>
      <c r="H784" s="357">
        <v>0</v>
      </c>
    </row>
    <row r="785" spans="1:8" hidden="1" outlineLevel="1">
      <c r="A785" s="353"/>
      <c r="B785" s="347" t="s">
        <v>220</v>
      </c>
      <c r="C785" s="349"/>
      <c r="D785" s="349"/>
      <c r="E785" s="349"/>
      <c r="F785" s="355"/>
      <c r="G785" s="355"/>
      <c r="H785" s="357">
        <v>0</v>
      </c>
    </row>
    <row r="786" spans="1:8" collapsed="1">
      <c r="A786" s="353">
        <v>36</v>
      </c>
      <c r="B786" s="352" t="s">
        <v>138</v>
      </c>
      <c r="C786" s="350">
        <f>SUM($C$768:$C$785)</f>
        <v>0</v>
      </c>
      <c r="D786" s="350">
        <f>SUM($D$768:$D$785)</f>
        <v>0</v>
      </c>
      <c r="E786" s="350">
        <f>SUM($E$768:$E$785)</f>
        <v>0</v>
      </c>
      <c r="F786" s="356">
        <f>SUM($F$768:$F$785)</f>
        <v>0</v>
      </c>
      <c r="G786" s="356">
        <f>SUM($G$768:$G$785)</f>
        <v>19</v>
      </c>
      <c r="H786" s="357">
        <f>SUM($H$768:$H$785)</f>
        <v>19</v>
      </c>
    </row>
    <row r="787" spans="1:8" hidden="1" outlineLevel="1">
      <c r="A787" s="353"/>
      <c r="B787" s="347" t="s">
        <v>203</v>
      </c>
      <c r="C787" s="356">
        <v>1213.8699999999999</v>
      </c>
      <c r="D787" s="355"/>
      <c r="E787" s="356">
        <v>1656</v>
      </c>
      <c r="F787" s="355"/>
      <c r="G787" s="356">
        <v>383</v>
      </c>
      <c r="H787" s="357">
        <v>3252.87</v>
      </c>
    </row>
    <row r="788" spans="1:8" hidden="1" outlineLevel="1">
      <c r="A788" s="353"/>
      <c r="B788" s="347" t="s">
        <v>204</v>
      </c>
      <c r="C788" s="355"/>
      <c r="D788" s="355"/>
      <c r="E788" s="355"/>
      <c r="F788" s="355"/>
      <c r="G788" s="355"/>
      <c r="H788" s="357">
        <v>0</v>
      </c>
    </row>
    <row r="789" spans="1:8" hidden="1" outlineLevel="1">
      <c r="A789" s="353"/>
      <c r="B789" s="347" t="s">
        <v>205</v>
      </c>
      <c r="C789" s="356">
        <v>18935</v>
      </c>
      <c r="D789" s="355"/>
      <c r="E789" s="356">
        <v>108</v>
      </c>
      <c r="F789" s="355"/>
      <c r="G789" s="356">
        <v>35</v>
      </c>
      <c r="H789" s="357">
        <v>19078</v>
      </c>
    </row>
    <row r="790" spans="1:8" hidden="1" outlineLevel="1">
      <c r="A790" s="353"/>
      <c r="B790" s="347" t="s">
        <v>206</v>
      </c>
      <c r="C790" s="356">
        <v>1022</v>
      </c>
      <c r="D790" s="355"/>
      <c r="E790" s="356">
        <v>1981</v>
      </c>
      <c r="F790" s="355"/>
      <c r="G790" s="356">
        <v>1168</v>
      </c>
      <c r="H790" s="357">
        <v>4171</v>
      </c>
    </row>
    <row r="791" spans="1:8" hidden="1" outlineLevel="1">
      <c r="A791" s="353"/>
      <c r="B791" s="347" t="s">
        <v>207</v>
      </c>
      <c r="C791" s="356">
        <v>10711</v>
      </c>
      <c r="D791" s="355"/>
      <c r="E791" s="356">
        <v>4266</v>
      </c>
      <c r="F791" s="355"/>
      <c r="G791" s="356">
        <v>393</v>
      </c>
      <c r="H791" s="357">
        <v>15370</v>
      </c>
    </row>
    <row r="792" spans="1:8" hidden="1" outlineLevel="1">
      <c r="A792" s="353"/>
      <c r="B792" s="347" t="s">
        <v>208</v>
      </c>
      <c r="C792" s="356">
        <v>6416</v>
      </c>
      <c r="D792" s="356">
        <v>0</v>
      </c>
      <c r="E792" s="356">
        <v>32390</v>
      </c>
      <c r="F792" s="356">
        <v>0</v>
      </c>
      <c r="G792" s="356">
        <v>7110</v>
      </c>
      <c r="H792" s="357">
        <v>45916</v>
      </c>
    </row>
    <row r="793" spans="1:8" hidden="1" outlineLevel="1">
      <c r="A793" s="353"/>
      <c r="B793" s="347" t="s">
        <v>209</v>
      </c>
      <c r="C793" s="355"/>
      <c r="D793" s="355"/>
      <c r="E793" s="355"/>
      <c r="F793" s="355"/>
      <c r="G793" s="355"/>
      <c r="H793" s="357">
        <v>0</v>
      </c>
    </row>
    <row r="794" spans="1:8" hidden="1" outlineLevel="1">
      <c r="A794" s="353"/>
      <c r="B794" s="347" t="s">
        <v>210</v>
      </c>
      <c r="C794" s="355"/>
      <c r="D794" s="355"/>
      <c r="E794" s="355"/>
      <c r="F794" s="355"/>
      <c r="G794" s="355"/>
      <c r="H794" s="357">
        <v>0</v>
      </c>
    </row>
    <row r="795" spans="1:8" hidden="1" outlineLevel="1">
      <c r="A795" s="353"/>
      <c r="B795" s="347" t="s">
        <v>211</v>
      </c>
      <c r="C795" s="355"/>
      <c r="D795" s="355"/>
      <c r="E795" s="355"/>
      <c r="F795" s="355"/>
      <c r="G795" s="355"/>
      <c r="H795" s="357">
        <v>0</v>
      </c>
    </row>
    <row r="796" spans="1:8" hidden="1" outlineLevel="1">
      <c r="A796" s="353"/>
      <c r="B796" s="347" t="s">
        <v>212</v>
      </c>
      <c r="C796" s="356">
        <v>0</v>
      </c>
      <c r="D796" s="356">
        <v>0</v>
      </c>
      <c r="E796" s="356">
        <v>0</v>
      </c>
      <c r="F796" s="355"/>
      <c r="G796" s="356">
        <v>0</v>
      </c>
      <c r="H796" s="357">
        <v>0</v>
      </c>
    </row>
    <row r="797" spans="1:8" hidden="1" outlineLevel="1">
      <c r="A797" s="353"/>
      <c r="B797" s="347" t="s">
        <v>213</v>
      </c>
      <c r="C797" s="356">
        <v>0</v>
      </c>
      <c r="D797" s="356">
        <v>0</v>
      </c>
      <c r="E797" s="356">
        <v>0</v>
      </c>
      <c r="F797" s="355"/>
      <c r="G797" s="356">
        <v>0</v>
      </c>
      <c r="H797" s="357">
        <v>0</v>
      </c>
    </row>
    <row r="798" spans="1:8" hidden="1" outlineLevel="1">
      <c r="A798" s="353"/>
      <c r="B798" s="347" t="s">
        <v>214</v>
      </c>
      <c r="C798" s="355"/>
      <c r="D798" s="355"/>
      <c r="E798" s="355"/>
      <c r="F798" s="355"/>
      <c r="G798" s="355"/>
      <c r="H798" s="357">
        <v>0</v>
      </c>
    </row>
    <row r="799" spans="1:8" hidden="1" outlineLevel="1">
      <c r="A799" s="353"/>
      <c r="B799" s="347" t="s">
        <v>215</v>
      </c>
      <c r="C799" s="355"/>
      <c r="D799" s="355"/>
      <c r="E799" s="355"/>
      <c r="F799" s="355"/>
      <c r="G799" s="355"/>
      <c r="H799" s="357">
        <v>0</v>
      </c>
    </row>
    <row r="800" spans="1:8" hidden="1" outlineLevel="1">
      <c r="A800" s="353"/>
      <c r="B800" s="347" t="s">
        <v>216</v>
      </c>
      <c r="C800" s="355"/>
      <c r="D800" s="355"/>
      <c r="E800" s="355"/>
      <c r="F800" s="355"/>
      <c r="G800" s="355"/>
      <c r="H800" s="357">
        <v>0</v>
      </c>
    </row>
    <row r="801" spans="1:8" hidden="1" outlineLevel="1">
      <c r="A801" s="353"/>
      <c r="B801" s="347" t="s">
        <v>217</v>
      </c>
      <c r="C801" s="355"/>
      <c r="D801" s="355"/>
      <c r="E801" s="356">
        <v>25415</v>
      </c>
      <c r="F801" s="355"/>
      <c r="G801" s="356">
        <v>4416</v>
      </c>
      <c r="H801" s="357">
        <v>29831</v>
      </c>
    </row>
    <row r="802" spans="1:8" hidden="1" outlineLevel="1">
      <c r="A802" s="353"/>
      <c r="B802" s="347" t="s">
        <v>218</v>
      </c>
      <c r="C802" s="355"/>
      <c r="D802" s="355"/>
      <c r="E802" s="355"/>
      <c r="F802" s="355"/>
      <c r="G802" s="355"/>
      <c r="H802" s="357">
        <v>0</v>
      </c>
    </row>
    <row r="803" spans="1:8" hidden="1" outlineLevel="1">
      <c r="A803" s="353"/>
      <c r="B803" s="347" t="s">
        <v>219</v>
      </c>
      <c r="C803" s="356">
        <v>0</v>
      </c>
      <c r="D803" s="355"/>
      <c r="E803" s="356">
        <v>56</v>
      </c>
      <c r="F803" s="355"/>
      <c r="G803" s="356">
        <v>36</v>
      </c>
      <c r="H803" s="357">
        <v>92</v>
      </c>
    </row>
    <row r="804" spans="1:8" hidden="1" outlineLevel="1">
      <c r="A804" s="353"/>
      <c r="B804" s="347" t="s">
        <v>220</v>
      </c>
      <c r="C804" s="355"/>
      <c r="D804" s="355"/>
      <c r="E804" s="356">
        <v>171</v>
      </c>
      <c r="F804" s="355"/>
      <c r="G804" s="355"/>
      <c r="H804" s="357">
        <v>171</v>
      </c>
    </row>
    <row r="805" spans="1:8" collapsed="1">
      <c r="A805" s="353">
        <v>37</v>
      </c>
      <c r="B805" s="352" t="s">
        <v>139</v>
      </c>
      <c r="C805" s="356">
        <f>SUM($C$787:$C$804)</f>
        <v>38297.869999999995</v>
      </c>
      <c r="D805" s="356">
        <f>SUM($D$787:$D$804)</f>
        <v>0</v>
      </c>
      <c r="E805" s="356">
        <f>SUM($E$787:$E$804)</f>
        <v>66043</v>
      </c>
      <c r="F805" s="356">
        <f>SUM($F$787:$F$804)</f>
        <v>0</v>
      </c>
      <c r="G805" s="356">
        <f>SUM($G$787:$G$804)</f>
        <v>13541</v>
      </c>
      <c r="H805" s="357">
        <f>SUM($H$787:$H$804)</f>
        <v>117881.87</v>
      </c>
    </row>
    <row r="806" spans="1:8" hidden="1" outlineLevel="1">
      <c r="A806" s="353"/>
      <c r="B806" s="347" t="s">
        <v>203</v>
      </c>
      <c r="C806" s="356">
        <v>2820.74</v>
      </c>
      <c r="D806" s="355"/>
      <c r="E806" s="356">
        <v>32082</v>
      </c>
      <c r="F806" s="355"/>
      <c r="G806" s="356">
        <v>6818</v>
      </c>
      <c r="H806" s="357">
        <v>41720.74</v>
      </c>
    </row>
    <row r="807" spans="1:8" hidden="1" outlineLevel="1">
      <c r="A807" s="353"/>
      <c r="B807" s="347" t="s">
        <v>204</v>
      </c>
      <c r="C807" s="355"/>
      <c r="D807" s="355"/>
      <c r="E807" s="355"/>
      <c r="F807" s="355"/>
      <c r="G807" s="355"/>
      <c r="H807" s="357">
        <v>0</v>
      </c>
    </row>
    <row r="808" spans="1:8" hidden="1" outlineLevel="1">
      <c r="A808" s="353"/>
      <c r="B808" s="347" t="s">
        <v>205</v>
      </c>
      <c r="C808" s="356">
        <v>37914</v>
      </c>
      <c r="D808" s="356">
        <v>222789</v>
      </c>
      <c r="E808" s="356">
        <v>54521</v>
      </c>
      <c r="F808" s="355"/>
      <c r="G808" s="356">
        <v>9541</v>
      </c>
      <c r="H808" s="357">
        <v>324765</v>
      </c>
    </row>
    <row r="809" spans="1:8" hidden="1" outlineLevel="1">
      <c r="A809" s="353"/>
      <c r="B809" s="347" t="s">
        <v>206</v>
      </c>
      <c r="C809" s="356">
        <v>3548</v>
      </c>
      <c r="D809" s="355"/>
      <c r="E809" s="356">
        <v>6443</v>
      </c>
      <c r="F809" s="355"/>
      <c r="G809" s="356">
        <v>919</v>
      </c>
      <c r="H809" s="357">
        <v>10910</v>
      </c>
    </row>
    <row r="810" spans="1:8" hidden="1" outlineLevel="1">
      <c r="A810" s="353"/>
      <c r="B810" s="347" t="s">
        <v>207</v>
      </c>
      <c r="C810" s="356">
        <v>28686</v>
      </c>
      <c r="D810" s="355"/>
      <c r="E810" s="356">
        <v>113385</v>
      </c>
      <c r="F810" s="355"/>
      <c r="G810" s="356">
        <v>13508</v>
      </c>
      <c r="H810" s="357">
        <v>155579</v>
      </c>
    </row>
    <row r="811" spans="1:8" hidden="1" outlineLevel="1">
      <c r="A811" s="353"/>
      <c r="B811" s="347" t="s">
        <v>208</v>
      </c>
      <c r="C811" s="356">
        <v>23697</v>
      </c>
      <c r="D811" s="356">
        <v>0</v>
      </c>
      <c r="E811" s="356">
        <v>5907</v>
      </c>
      <c r="F811" s="356">
        <v>0</v>
      </c>
      <c r="G811" s="356">
        <v>1356</v>
      </c>
      <c r="H811" s="357">
        <v>30960</v>
      </c>
    </row>
    <row r="812" spans="1:8" hidden="1" outlineLevel="1">
      <c r="A812" s="353"/>
      <c r="B812" s="347" t="s">
        <v>209</v>
      </c>
      <c r="C812" s="356">
        <v>3050</v>
      </c>
      <c r="D812" s="355"/>
      <c r="E812" s="355"/>
      <c r="F812" s="355"/>
      <c r="G812" s="355"/>
      <c r="H812" s="357">
        <v>3050</v>
      </c>
    </row>
    <row r="813" spans="1:8" hidden="1" outlineLevel="1">
      <c r="A813" s="353"/>
      <c r="B813" s="347" t="s">
        <v>210</v>
      </c>
      <c r="C813" s="356">
        <v>1675</v>
      </c>
      <c r="D813" s="355"/>
      <c r="E813" s="355"/>
      <c r="F813" s="355"/>
      <c r="G813" s="355"/>
      <c r="H813" s="357">
        <v>1675</v>
      </c>
    </row>
    <row r="814" spans="1:8" hidden="1" outlineLevel="1">
      <c r="A814" s="353"/>
      <c r="B814" s="347" t="s">
        <v>211</v>
      </c>
      <c r="C814" s="355"/>
      <c r="D814" s="355"/>
      <c r="E814" s="355"/>
      <c r="F814" s="355"/>
      <c r="G814" s="355"/>
      <c r="H814" s="357">
        <v>0</v>
      </c>
    </row>
    <row r="815" spans="1:8" hidden="1" outlineLevel="1">
      <c r="A815" s="353"/>
      <c r="B815" s="347" t="s">
        <v>212</v>
      </c>
      <c r="C815" s="356">
        <v>0</v>
      </c>
      <c r="D815" s="356">
        <v>0</v>
      </c>
      <c r="E815" s="356">
        <v>7065</v>
      </c>
      <c r="F815" s="355"/>
      <c r="G815" s="356">
        <v>1884</v>
      </c>
      <c r="H815" s="357">
        <v>8949</v>
      </c>
    </row>
    <row r="816" spans="1:8" hidden="1" outlineLevel="1">
      <c r="A816" s="353"/>
      <c r="B816" s="347" t="s">
        <v>213</v>
      </c>
      <c r="C816" s="356">
        <v>3150</v>
      </c>
      <c r="D816" s="356">
        <v>14166</v>
      </c>
      <c r="E816" s="356">
        <v>79</v>
      </c>
      <c r="F816" s="355"/>
      <c r="G816" s="356">
        <v>2191</v>
      </c>
      <c r="H816" s="357">
        <v>19586</v>
      </c>
    </row>
    <row r="817" spans="1:8" hidden="1" outlineLevel="1">
      <c r="A817" s="353"/>
      <c r="B817" s="347" t="s">
        <v>214</v>
      </c>
      <c r="C817" s="355"/>
      <c r="D817" s="355"/>
      <c r="E817" s="355"/>
      <c r="F817" s="355"/>
      <c r="G817" s="355"/>
      <c r="H817" s="357">
        <v>0</v>
      </c>
    </row>
    <row r="818" spans="1:8" hidden="1" outlineLevel="1">
      <c r="A818" s="353"/>
      <c r="B818" s="347" t="s">
        <v>215</v>
      </c>
      <c r="C818" s="356">
        <v>10000</v>
      </c>
      <c r="D818" s="355"/>
      <c r="E818" s="355"/>
      <c r="F818" s="355"/>
      <c r="G818" s="355"/>
      <c r="H818" s="357">
        <v>10000</v>
      </c>
    </row>
    <row r="819" spans="1:8" hidden="1" outlineLevel="1">
      <c r="A819" s="353"/>
      <c r="B819" s="347" t="s">
        <v>216</v>
      </c>
      <c r="C819" s="355"/>
      <c r="D819" s="355"/>
      <c r="E819" s="355"/>
      <c r="F819" s="355"/>
      <c r="G819" s="355"/>
      <c r="H819" s="357">
        <v>0</v>
      </c>
    </row>
    <row r="820" spans="1:8" hidden="1" outlineLevel="1">
      <c r="A820" s="353"/>
      <c r="B820" s="347" t="s">
        <v>217</v>
      </c>
      <c r="C820" s="356">
        <v>66744</v>
      </c>
      <c r="D820" s="355"/>
      <c r="E820" s="356">
        <v>252692</v>
      </c>
      <c r="F820" s="355"/>
      <c r="G820" s="356">
        <v>79410</v>
      </c>
      <c r="H820" s="357">
        <v>398846</v>
      </c>
    </row>
    <row r="821" spans="1:8" hidden="1" outlineLevel="1">
      <c r="A821" s="353"/>
      <c r="B821" s="347" t="s">
        <v>218</v>
      </c>
      <c r="C821" s="355"/>
      <c r="D821" s="355"/>
      <c r="E821" s="355"/>
      <c r="F821" s="355"/>
      <c r="G821" s="355"/>
      <c r="H821" s="357">
        <v>0</v>
      </c>
    </row>
    <row r="822" spans="1:8" hidden="1" outlineLevel="1">
      <c r="A822" s="353"/>
      <c r="B822" s="347" t="s">
        <v>219</v>
      </c>
      <c r="C822" s="356">
        <v>0</v>
      </c>
      <c r="D822" s="355"/>
      <c r="E822" s="356">
        <v>246</v>
      </c>
      <c r="F822" s="355"/>
      <c r="G822" s="356">
        <v>157</v>
      </c>
      <c r="H822" s="357">
        <v>403</v>
      </c>
    </row>
    <row r="823" spans="1:8" hidden="1" outlineLevel="1">
      <c r="A823" s="353"/>
      <c r="B823" s="347" t="s">
        <v>220</v>
      </c>
      <c r="C823" s="355"/>
      <c r="D823" s="355"/>
      <c r="E823" s="355"/>
      <c r="F823" s="355"/>
      <c r="G823" s="355"/>
      <c r="H823" s="357">
        <v>0</v>
      </c>
    </row>
    <row r="824" spans="1:8" collapsed="1">
      <c r="A824" s="353">
        <v>38</v>
      </c>
      <c r="B824" s="352" t="s">
        <v>140</v>
      </c>
      <c r="C824" s="356">
        <f>SUM($C$806:$C$823)</f>
        <v>181284.74</v>
      </c>
      <c r="D824" s="356">
        <f>SUM($D$806:$D$823)</f>
        <v>236955</v>
      </c>
      <c r="E824" s="356">
        <f>SUM($E$806:$E$823)</f>
        <v>472420</v>
      </c>
      <c r="F824" s="356">
        <f>SUM($F$806:$F$823)</f>
        <v>0</v>
      </c>
      <c r="G824" s="356">
        <f>SUM($G$806:$G$823)</f>
        <v>115784</v>
      </c>
      <c r="H824" s="357">
        <f>SUM($H$806:$H$823)</f>
        <v>1006443.74</v>
      </c>
    </row>
    <row r="825" spans="1:8" hidden="1" outlineLevel="1">
      <c r="A825" s="388"/>
      <c r="B825" s="389" t="s">
        <v>203</v>
      </c>
      <c r="C825" s="362">
        <v>9384.23</v>
      </c>
      <c r="D825" s="361"/>
      <c r="E825" s="362">
        <v>28241</v>
      </c>
      <c r="F825" s="361"/>
      <c r="G825" s="362">
        <v>6101</v>
      </c>
      <c r="H825" s="390">
        <v>43726.23</v>
      </c>
    </row>
    <row r="826" spans="1:8" hidden="1" outlineLevel="1">
      <c r="A826" s="388"/>
      <c r="B826" s="389" t="s">
        <v>204</v>
      </c>
      <c r="C826" s="362">
        <v>6695</v>
      </c>
      <c r="D826" s="361"/>
      <c r="E826" s="361"/>
      <c r="F826" s="361"/>
      <c r="G826" s="361"/>
      <c r="H826" s="390">
        <v>6695</v>
      </c>
    </row>
    <row r="827" spans="1:8" hidden="1" outlineLevel="1">
      <c r="A827" s="388"/>
      <c r="B827" s="389" t="s">
        <v>205</v>
      </c>
      <c r="C827" s="362">
        <v>29196</v>
      </c>
      <c r="D827" s="362">
        <v>13916</v>
      </c>
      <c r="E827" s="362">
        <v>49057</v>
      </c>
      <c r="F827" s="361"/>
      <c r="G827" s="362">
        <v>7381</v>
      </c>
      <c r="H827" s="390">
        <v>99550</v>
      </c>
    </row>
    <row r="828" spans="1:8" hidden="1" outlineLevel="1">
      <c r="A828" s="388"/>
      <c r="B828" s="389" t="s">
        <v>206</v>
      </c>
      <c r="C828" s="362">
        <v>12003</v>
      </c>
      <c r="D828" s="361"/>
      <c r="E828" s="362">
        <v>13868</v>
      </c>
      <c r="F828" s="361"/>
      <c r="G828" s="361"/>
      <c r="H828" s="390">
        <v>25871</v>
      </c>
    </row>
    <row r="829" spans="1:8" hidden="1" outlineLevel="1">
      <c r="A829" s="388"/>
      <c r="B829" s="389" t="s">
        <v>207</v>
      </c>
      <c r="C829" s="362">
        <v>54973</v>
      </c>
      <c r="D829" s="361"/>
      <c r="E829" s="362">
        <v>75229</v>
      </c>
      <c r="F829" s="361"/>
      <c r="G829" s="362">
        <v>9195</v>
      </c>
      <c r="H829" s="390">
        <v>139397</v>
      </c>
    </row>
    <row r="830" spans="1:8" hidden="1" outlineLevel="1">
      <c r="A830" s="388"/>
      <c r="B830" s="389" t="s">
        <v>208</v>
      </c>
      <c r="C830" s="362">
        <v>36503</v>
      </c>
      <c r="D830" s="362">
        <v>0</v>
      </c>
      <c r="E830" s="362">
        <v>90976</v>
      </c>
      <c r="F830" s="362">
        <v>0</v>
      </c>
      <c r="G830" s="362">
        <v>21159</v>
      </c>
      <c r="H830" s="390">
        <v>148638</v>
      </c>
    </row>
    <row r="831" spans="1:8" hidden="1" outlineLevel="1">
      <c r="A831" s="388"/>
      <c r="B831" s="389" t="s">
        <v>209</v>
      </c>
      <c r="C831" s="362">
        <v>2375</v>
      </c>
      <c r="D831" s="361"/>
      <c r="E831" s="361"/>
      <c r="F831" s="361"/>
      <c r="G831" s="361"/>
      <c r="H831" s="390">
        <v>2375</v>
      </c>
    </row>
    <row r="832" spans="1:8" hidden="1" outlineLevel="1">
      <c r="A832" s="388"/>
      <c r="B832" s="389" t="s">
        <v>210</v>
      </c>
      <c r="C832" s="361"/>
      <c r="D832" s="361"/>
      <c r="E832" s="361"/>
      <c r="F832" s="361"/>
      <c r="G832" s="361"/>
      <c r="H832" s="390">
        <v>0</v>
      </c>
    </row>
    <row r="833" spans="1:8" hidden="1" outlineLevel="1">
      <c r="A833" s="388"/>
      <c r="B833" s="389" t="s">
        <v>211</v>
      </c>
      <c r="C833" s="361"/>
      <c r="D833" s="361"/>
      <c r="E833" s="362">
        <v>23757</v>
      </c>
      <c r="F833" s="361"/>
      <c r="G833" s="362">
        <v>10673</v>
      </c>
      <c r="H833" s="390">
        <v>34430</v>
      </c>
    </row>
    <row r="834" spans="1:8" hidden="1" outlineLevel="1">
      <c r="A834" s="388"/>
      <c r="B834" s="389" t="s">
        <v>212</v>
      </c>
      <c r="C834" s="362">
        <v>16282.7064602668</v>
      </c>
      <c r="D834" s="362">
        <v>0</v>
      </c>
      <c r="E834" s="362">
        <v>13855</v>
      </c>
      <c r="F834" s="361"/>
      <c r="G834" s="362">
        <v>3696</v>
      </c>
      <c r="H834" s="390">
        <v>33833.706460266803</v>
      </c>
    </row>
    <row r="835" spans="1:8" hidden="1" outlineLevel="1">
      <c r="A835" s="388"/>
      <c r="B835" s="389" t="s">
        <v>213</v>
      </c>
      <c r="C835" s="362">
        <v>0</v>
      </c>
      <c r="D835" s="362">
        <v>0</v>
      </c>
      <c r="E835" s="362">
        <v>0</v>
      </c>
      <c r="F835" s="361"/>
      <c r="G835" s="361"/>
      <c r="H835" s="390">
        <v>0</v>
      </c>
    </row>
    <row r="836" spans="1:8" hidden="1" outlineLevel="1">
      <c r="A836" s="388"/>
      <c r="B836" s="389" t="s">
        <v>214</v>
      </c>
      <c r="C836" s="361"/>
      <c r="D836" s="361"/>
      <c r="E836" s="361"/>
      <c r="F836" s="361"/>
      <c r="G836" s="361"/>
      <c r="H836" s="390">
        <v>0</v>
      </c>
    </row>
    <row r="837" spans="1:8" hidden="1" outlineLevel="1">
      <c r="A837" s="388"/>
      <c r="B837" s="389" t="s">
        <v>215</v>
      </c>
      <c r="C837" s="361"/>
      <c r="D837" s="361"/>
      <c r="E837" s="361"/>
      <c r="F837" s="361"/>
      <c r="G837" s="361"/>
      <c r="H837" s="390">
        <v>0</v>
      </c>
    </row>
    <row r="838" spans="1:8" hidden="1" outlineLevel="1">
      <c r="A838" s="388"/>
      <c r="B838" s="389" t="s">
        <v>216</v>
      </c>
      <c r="C838" s="361"/>
      <c r="D838" s="361"/>
      <c r="E838" s="361"/>
      <c r="F838" s="361"/>
      <c r="G838" s="361"/>
      <c r="H838" s="390">
        <v>0</v>
      </c>
    </row>
    <row r="839" spans="1:8" hidden="1" outlineLevel="1">
      <c r="A839" s="388"/>
      <c r="B839" s="389" t="s">
        <v>217</v>
      </c>
      <c r="C839" s="362">
        <v>38377</v>
      </c>
      <c r="D839" s="361"/>
      <c r="E839" s="362">
        <v>330249</v>
      </c>
      <c r="F839" s="361"/>
      <c r="G839" s="362">
        <v>60450</v>
      </c>
      <c r="H839" s="390">
        <v>429076</v>
      </c>
    </row>
    <row r="840" spans="1:8" hidden="1" outlineLevel="1">
      <c r="A840" s="388"/>
      <c r="B840" s="389" t="s">
        <v>218</v>
      </c>
      <c r="C840" s="361"/>
      <c r="D840" s="361"/>
      <c r="E840" s="361"/>
      <c r="F840" s="361"/>
      <c r="G840" s="361"/>
      <c r="H840" s="390">
        <v>0</v>
      </c>
    </row>
    <row r="841" spans="1:8" hidden="1" outlineLevel="1">
      <c r="A841" s="388"/>
      <c r="B841" s="389" t="s">
        <v>219</v>
      </c>
      <c r="C841" s="362">
        <v>0</v>
      </c>
      <c r="D841" s="361"/>
      <c r="E841" s="362">
        <v>312</v>
      </c>
      <c r="F841" s="361"/>
      <c r="G841" s="362">
        <v>200</v>
      </c>
      <c r="H841" s="390">
        <v>512</v>
      </c>
    </row>
    <row r="842" spans="1:8" hidden="1" outlineLevel="1">
      <c r="A842" s="388"/>
      <c r="B842" s="389" t="s">
        <v>220</v>
      </c>
      <c r="C842" s="361"/>
      <c r="D842" s="361"/>
      <c r="E842" s="361"/>
      <c r="F842" s="361"/>
      <c r="G842" s="361"/>
      <c r="H842" s="390">
        <v>0</v>
      </c>
    </row>
    <row r="843" spans="1:8" ht="13.8" collapsed="1" thickBot="1">
      <c r="A843" s="388">
        <v>39</v>
      </c>
      <c r="B843" s="391" t="s">
        <v>578</v>
      </c>
      <c r="C843" s="362">
        <f>SUM($C$825:$C$842)</f>
        <v>205788.93646026679</v>
      </c>
      <c r="D843" s="362">
        <f>SUM($D$825:$D$842)</f>
        <v>13916</v>
      </c>
      <c r="E843" s="362">
        <f>SUM($E$825:$E$842)</f>
        <v>625544</v>
      </c>
      <c r="F843" s="362">
        <f>SUM($F$825:$F$842)</f>
        <v>0</v>
      </c>
      <c r="G843" s="362">
        <f>SUM($G$825:$G$842)</f>
        <v>118855</v>
      </c>
      <c r="H843" s="390">
        <f>SUM($H$825:$H$842)</f>
        <v>964103.93646026682</v>
      </c>
    </row>
    <row r="844" spans="1:8" ht="15.75" hidden="1" customHeight="1" outlineLevel="1" thickBot="1">
      <c r="A844" s="392"/>
      <c r="B844" s="393" t="s">
        <v>203</v>
      </c>
      <c r="C844" s="394">
        <v>3916344.2924187402</v>
      </c>
      <c r="D844" s="394">
        <v>0</v>
      </c>
      <c r="E844" s="394">
        <v>38428752</v>
      </c>
      <c r="F844" s="394">
        <v>28529.4485763712</v>
      </c>
      <c r="G844" s="394">
        <v>6905953.7342279898</v>
      </c>
      <c r="H844" s="394">
        <v>49279579.475223102</v>
      </c>
    </row>
    <row r="845" spans="1:8" ht="15.75" hidden="1" customHeight="1" outlineLevel="1" thickBot="1">
      <c r="A845" s="392"/>
      <c r="B845" s="393" t="s">
        <v>204</v>
      </c>
      <c r="C845" s="394">
        <v>4238833.8</v>
      </c>
      <c r="D845" s="394">
        <v>0</v>
      </c>
      <c r="E845" s="394">
        <v>0</v>
      </c>
      <c r="F845" s="394">
        <v>0</v>
      </c>
      <c r="G845" s="394">
        <v>272294</v>
      </c>
      <c r="H845" s="394">
        <v>4511127.8</v>
      </c>
    </row>
    <row r="846" spans="1:8" ht="15.75" hidden="1" customHeight="1" outlineLevel="1" thickBot="1">
      <c r="A846" s="392"/>
      <c r="B846" s="393" t="s">
        <v>205</v>
      </c>
      <c r="C846" s="394">
        <v>27089341.204014398</v>
      </c>
      <c r="D846" s="394">
        <v>21562606</v>
      </c>
      <c r="E846" s="394">
        <v>77836727</v>
      </c>
      <c r="F846" s="394">
        <v>138118</v>
      </c>
      <c r="G846" s="394">
        <v>9619979</v>
      </c>
      <c r="H846" s="394">
        <v>136246771.204014</v>
      </c>
    </row>
    <row r="847" spans="1:8" ht="15.75" hidden="1" customHeight="1" outlineLevel="1" thickBot="1">
      <c r="A847" s="392"/>
      <c r="B847" s="393" t="s">
        <v>206</v>
      </c>
      <c r="C847" s="394">
        <v>3518662</v>
      </c>
      <c r="D847" s="394">
        <v>0</v>
      </c>
      <c r="E847" s="394">
        <v>11032741</v>
      </c>
      <c r="F847" s="394">
        <v>16663</v>
      </c>
      <c r="G847" s="394">
        <v>647304</v>
      </c>
      <c r="H847" s="394">
        <v>15215370</v>
      </c>
    </row>
    <row r="848" spans="1:8" ht="15.75" hidden="1" customHeight="1" outlineLevel="1" thickBot="1">
      <c r="A848" s="392"/>
      <c r="B848" s="393" t="s">
        <v>207</v>
      </c>
      <c r="C848" s="394">
        <v>34658037</v>
      </c>
      <c r="D848" s="394">
        <v>0</v>
      </c>
      <c r="E848" s="394">
        <v>89071068</v>
      </c>
      <c r="F848" s="394">
        <v>92626</v>
      </c>
      <c r="G848" s="394">
        <v>8418111</v>
      </c>
      <c r="H848" s="394">
        <v>132239842</v>
      </c>
    </row>
    <row r="849" spans="1:8" ht="15.75" hidden="1" customHeight="1" outlineLevel="1" thickBot="1">
      <c r="A849" s="392"/>
      <c r="B849" s="393" t="s">
        <v>208</v>
      </c>
      <c r="C849" s="394">
        <v>38237756.405599996</v>
      </c>
      <c r="D849" s="394">
        <v>0</v>
      </c>
      <c r="E849" s="394">
        <v>174876118</v>
      </c>
      <c r="F849" s="394">
        <v>2090688</v>
      </c>
      <c r="G849" s="394">
        <v>22646019</v>
      </c>
      <c r="H849" s="394">
        <v>237850581.40560001</v>
      </c>
    </row>
    <row r="850" spans="1:8" ht="15.75" hidden="1" customHeight="1" outlineLevel="1" thickBot="1">
      <c r="A850" s="392"/>
      <c r="B850" s="393" t="s">
        <v>209</v>
      </c>
      <c r="C850" s="394">
        <v>2605664</v>
      </c>
      <c r="D850" s="394">
        <v>0</v>
      </c>
      <c r="E850" s="394">
        <v>0</v>
      </c>
      <c r="F850" s="394">
        <v>1591</v>
      </c>
      <c r="G850" s="394">
        <v>78796</v>
      </c>
      <c r="H850" s="394">
        <v>2686051</v>
      </c>
    </row>
    <row r="851" spans="1:8" ht="15.75" hidden="1" customHeight="1" outlineLevel="1" thickBot="1">
      <c r="A851" s="392"/>
      <c r="B851" s="393" t="s">
        <v>210</v>
      </c>
      <c r="C851" s="394">
        <v>3485862</v>
      </c>
      <c r="D851" s="394">
        <v>154934</v>
      </c>
      <c r="E851" s="394">
        <v>0</v>
      </c>
      <c r="F851" s="394">
        <v>0</v>
      </c>
      <c r="G851" s="394">
        <v>0</v>
      </c>
      <c r="H851" s="394">
        <v>3640796</v>
      </c>
    </row>
    <row r="852" spans="1:8" ht="15.75" hidden="1" customHeight="1" outlineLevel="1" thickBot="1">
      <c r="A852" s="392"/>
      <c r="B852" s="393" t="s">
        <v>211</v>
      </c>
      <c r="C852" s="394">
        <v>1383498.3496689899</v>
      </c>
      <c r="D852" s="394">
        <v>0</v>
      </c>
      <c r="E852" s="394">
        <v>15399064</v>
      </c>
      <c r="F852" s="394">
        <v>0</v>
      </c>
      <c r="G852" s="394">
        <v>3099441</v>
      </c>
      <c r="H852" s="394">
        <v>19882003.349668998</v>
      </c>
    </row>
    <row r="853" spans="1:8" ht="15.75" hidden="1" customHeight="1" outlineLevel="1" thickBot="1">
      <c r="A853" s="392"/>
      <c r="B853" s="393" t="s">
        <v>212</v>
      </c>
      <c r="C853" s="394">
        <v>1724699.18445331</v>
      </c>
      <c r="D853" s="394">
        <v>0</v>
      </c>
      <c r="E853" s="394">
        <v>21083729</v>
      </c>
      <c r="F853" s="394">
        <v>0</v>
      </c>
      <c r="G853" s="394">
        <v>4470690</v>
      </c>
      <c r="H853" s="394">
        <v>27279118.184453301</v>
      </c>
    </row>
    <row r="854" spans="1:8" ht="15.75" hidden="1" customHeight="1" outlineLevel="1" thickBot="1">
      <c r="A854" s="392"/>
      <c r="B854" s="393" t="s">
        <v>213</v>
      </c>
      <c r="C854" s="394">
        <v>22276981</v>
      </c>
      <c r="D854" s="394">
        <v>33144236</v>
      </c>
      <c r="E854" s="394">
        <v>2887789</v>
      </c>
      <c r="F854" s="394">
        <v>426120</v>
      </c>
      <c r="G854" s="394">
        <v>4868531</v>
      </c>
      <c r="H854" s="394">
        <v>63603657</v>
      </c>
    </row>
    <row r="855" spans="1:8" ht="15.75" hidden="1" customHeight="1" outlineLevel="1" thickBot="1">
      <c r="A855" s="392"/>
      <c r="B855" s="393" t="s">
        <v>214</v>
      </c>
      <c r="C855" s="394">
        <v>313788</v>
      </c>
      <c r="D855" s="394">
        <v>0</v>
      </c>
      <c r="E855" s="394">
        <v>2767981</v>
      </c>
      <c r="F855" s="394">
        <v>0</v>
      </c>
      <c r="G855" s="394">
        <v>498289</v>
      </c>
      <c r="H855" s="394">
        <v>3580058</v>
      </c>
    </row>
    <row r="856" spans="1:8" ht="15.75" hidden="1" customHeight="1" outlineLevel="1" thickBot="1">
      <c r="A856" s="392"/>
      <c r="B856" s="393" t="s">
        <v>215</v>
      </c>
      <c r="C856" s="394">
        <v>314846</v>
      </c>
      <c r="D856" s="394">
        <v>0</v>
      </c>
      <c r="E856" s="394">
        <v>0</v>
      </c>
      <c r="F856" s="394">
        <v>25693</v>
      </c>
      <c r="G856" s="394">
        <v>0</v>
      </c>
      <c r="H856" s="394">
        <v>340539</v>
      </c>
    </row>
    <row r="857" spans="1:8" ht="15.75" hidden="1" customHeight="1" outlineLevel="1" thickBot="1">
      <c r="A857" s="392"/>
      <c r="B857" s="393" t="s">
        <v>216</v>
      </c>
      <c r="C857" s="394">
        <v>127461.5</v>
      </c>
      <c r="D857" s="394">
        <v>0</v>
      </c>
      <c r="E857" s="394">
        <v>0</v>
      </c>
      <c r="F857" s="394">
        <v>0</v>
      </c>
      <c r="G857" s="394">
        <v>0</v>
      </c>
      <c r="H857" s="394">
        <v>127461.5</v>
      </c>
    </row>
    <row r="858" spans="1:8" ht="15.75" hidden="1" customHeight="1" outlineLevel="1" thickBot="1">
      <c r="A858" s="392"/>
      <c r="B858" s="393" t="s">
        <v>217</v>
      </c>
      <c r="C858" s="394">
        <v>35891374</v>
      </c>
      <c r="D858" s="394">
        <v>152929</v>
      </c>
      <c r="E858" s="394">
        <v>140347801</v>
      </c>
      <c r="F858" s="394">
        <v>58879</v>
      </c>
      <c r="G858" s="394">
        <v>39564328</v>
      </c>
      <c r="H858" s="394">
        <v>216015311</v>
      </c>
    </row>
    <row r="859" spans="1:8" ht="15.75" hidden="1" customHeight="1" outlineLevel="1" thickBot="1">
      <c r="A859" s="392"/>
      <c r="B859" s="393" t="s">
        <v>218</v>
      </c>
      <c r="C859" s="394">
        <v>7610661.8399999999</v>
      </c>
      <c r="D859" s="394">
        <v>0</v>
      </c>
      <c r="E859" s="394">
        <v>0</v>
      </c>
      <c r="F859" s="394">
        <v>45003.16</v>
      </c>
      <c r="G859" s="394">
        <v>242282</v>
      </c>
      <c r="H859" s="394">
        <v>7897947</v>
      </c>
    </row>
    <row r="860" spans="1:8" ht="15.75" hidden="1" customHeight="1" outlineLevel="1" thickBot="1">
      <c r="A860" s="392"/>
      <c r="B860" s="393" t="s">
        <v>219</v>
      </c>
      <c r="C860" s="394">
        <v>4151688.80511685</v>
      </c>
      <c r="D860" s="394">
        <v>609396</v>
      </c>
      <c r="E860" s="394">
        <v>852566</v>
      </c>
      <c r="F860" s="394">
        <v>0</v>
      </c>
      <c r="G860" s="394">
        <v>352024</v>
      </c>
      <c r="H860" s="394">
        <v>5965674.80511685</v>
      </c>
    </row>
    <row r="861" spans="1:8" ht="15.75" hidden="1" customHeight="1" outlineLevel="1" thickBot="1">
      <c r="A861" s="392"/>
      <c r="B861" s="393" t="s">
        <v>220</v>
      </c>
      <c r="C861" s="394">
        <v>6803263</v>
      </c>
      <c r="D861" s="394">
        <v>0</v>
      </c>
      <c r="E861" s="394">
        <v>6131830</v>
      </c>
      <c r="F861" s="394">
        <v>2333</v>
      </c>
      <c r="G861" s="394">
        <v>60960</v>
      </c>
      <c r="H861" s="394">
        <v>12998386</v>
      </c>
    </row>
    <row r="862" spans="1:8" ht="15.75" customHeight="1" collapsed="1" thickBot="1">
      <c r="A862" s="392">
        <v>40</v>
      </c>
      <c r="B862" s="395" t="s">
        <v>601</v>
      </c>
      <c r="C862" s="394">
        <f>SUM($C$844:$C$861)</f>
        <v>198348762.38127232</v>
      </c>
      <c r="D862" s="394">
        <f>SUM($D$844:$D$861)</f>
        <v>55624101</v>
      </c>
      <c r="E862" s="394">
        <f>SUM($E$844:$E$861)</f>
        <v>580716166</v>
      </c>
      <c r="F862" s="394">
        <f>SUM($F$844:$F$861)</f>
        <v>2926243.6085763713</v>
      </c>
      <c r="G862" s="394">
        <f>SUM($G$844:$G$861)</f>
        <v>101745001.73422799</v>
      </c>
      <c r="H862" s="394">
        <f>SUM($H$844:$H$861)</f>
        <v>939360274.72407627</v>
      </c>
    </row>
    <row r="863" spans="1:8" ht="13.8" hidden="1" outlineLevel="1" thickBot="1">
      <c r="A863" s="396"/>
      <c r="B863" s="397" t="s">
        <v>203</v>
      </c>
      <c r="C863" s="398">
        <v>5559129.7075812602</v>
      </c>
      <c r="D863" s="398">
        <v>0</v>
      </c>
      <c r="E863" s="398">
        <v>9837583</v>
      </c>
      <c r="F863" s="398">
        <v>795075.55142362905</v>
      </c>
      <c r="G863" s="398">
        <v>3278752.2657720102</v>
      </c>
      <c r="H863" s="394">
        <v>19470540.524776898</v>
      </c>
    </row>
    <row r="864" spans="1:8" ht="13.8" hidden="1" outlineLevel="1" thickBot="1">
      <c r="A864" s="396"/>
      <c r="B864" s="397" t="s">
        <v>204</v>
      </c>
      <c r="C864" s="398">
        <v>1680401.2</v>
      </c>
      <c r="D864" s="398">
        <v>0</v>
      </c>
      <c r="E864" s="398">
        <v>0</v>
      </c>
      <c r="F864" s="398">
        <v>8125</v>
      </c>
      <c r="G864" s="398">
        <v>-272294</v>
      </c>
      <c r="H864" s="394">
        <v>1416232.2</v>
      </c>
    </row>
    <row r="865" spans="1:8" ht="13.8" hidden="1" outlineLevel="1" thickBot="1">
      <c r="A865" s="396"/>
      <c r="B865" s="397" t="s">
        <v>205</v>
      </c>
      <c r="C865" s="398">
        <v>10834882.7959856</v>
      </c>
      <c r="D865" s="398">
        <v>21772821</v>
      </c>
      <c r="E865" s="398">
        <v>27114130</v>
      </c>
      <c r="F865" s="398">
        <v>11087813</v>
      </c>
      <c r="G865" s="398">
        <v>11626516</v>
      </c>
      <c r="H865" s="394">
        <v>82436162.795985594</v>
      </c>
    </row>
    <row r="866" spans="1:8" ht="13.8" hidden="1" outlineLevel="1" thickBot="1">
      <c r="A866" s="396"/>
      <c r="B866" s="397" t="s">
        <v>206</v>
      </c>
      <c r="C866" s="398">
        <v>4107839</v>
      </c>
      <c r="D866" s="398">
        <v>0</v>
      </c>
      <c r="E866" s="398">
        <v>5458748</v>
      </c>
      <c r="F866" s="398">
        <v>684519</v>
      </c>
      <c r="G866" s="398">
        <v>644123</v>
      </c>
      <c r="H866" s="394">
        <v>10895229</v>
      </c>
    </row>
    <row r="867" spans="1:8" ht="13.8" hidden="1" outlineLevel="1" thickBot="1">
      <c r="A867" s="396"/>
      <c r="B867" s="397" t="s">
        <v>207</v>
      </c>
      <c r="C867" s="398">
        <v>3768905.2500000098</v>
      </c>
      <c r="D867" s="398">
        <v>0</v>
      </c>
      <c r="E867" s="398">
        <v>29972482</v>
      </c>
      <c r="F867" s="398">
        <v>4065695</v>
      </c>
      <c r="G867" s="398">
        <v>5196576</v>
      </c>
      <c r="H867" s="394">
        <v>43003658.25</v>
      </c>
    </row>
    <row r="868" spans="1:8" ht="13.8" hidden="1" outlineLevel="1" thickBot="1">
      <c r="A868" s="396"/>
      <c r="B868" s="397" t="s">
        <v>208</v>
      </c>
      <c r="C868" s="398">
        <v>15234105.5944</v>
      </c>
      <c r="D868" s="398">
        <v>0</v>
      </c>
      <c r="E868" s="398">
        <v>77292252</v>
      </c>
      <c r="F868" s="398">
        <v>10897093</v>
      </c>
      <c r="G868" s="398">
        <v>19366825</v>
      </c>
      <c r="H868" s="394">
        <v>122790275.5944</v>
      </c>
    </row>
    <row r="869" spans="1:8" ht="13.8" hidden="1" outlineLevel="1" thickBot="1">
      <c r="A869" s="396"/>
      <c r="B869" s="397" t="s">
        <v>209</v>
      </c>
      <c r="C869" s="398">
        <v>1294929</v>
      </c>
      <c r="D869" s="398">
        <v>0</v>
      </c>
      <c r="E869" s="398">
        <v>0</v>
      </c>
      <c r="F869" s="398">
        <v>17692</v>
      </c>
      <c r="G869" s="398">
        <v>-78796</v>
      </c>
      <c r="H869" s="394">
        <v>1233825</v>
      </c>
    </row>
    <row r="870" spans="1:8" ht="13.8" hidden="1" outlineLevel="1" thickBot="1">
      <c r="A870" s="396"/>
      <c r="B870" s="397" t="s">
        <v>210</v>
      </c>
      <c r="C870" s="398">
        <v>1106937</v>
      </c>
      <c r="D870" s="398">
        <v>-154934</v>
      </c>
      <c r="E870" s="398">
        <v>0</v>
      </c>
      <c r="F870" s="398">
        <v>465739</v>
      </c>
      <c r="G870" s="398">
        <v>0</v>
      </c>
      <c r="H870" s="394">
        <v>1417742</v>
      </c>
    </row>
    <row r="871" spans="1:8" ht="13.8" hidden="1" outlineLevel="1" thickBot="1">
      <c r="A871" s="396"/>
      <c r="B871" s="397" t="s">
        <v>211</v>
      </c>
      <c r="C871" s="398">
        <v>2358236.6503310101</v>
      </c>
      <c r="D871" s="398">
        <v>0</v>
      </c>
      <c r="E871" s="398">
        <v>8923093</v>
      </c>
      <c r="F871" s="398">
        <v>128208</v>
      </c>
      <c r="G871" s="398">
        <v>6835059</v>
      </c>
      <c r="H871" s="394">
        <v>18244596.650331002</v>
      </c>
    </row>
    <row r="872" spans="1:8" ht="13.8" hidden="1" outlineLevel="1" thickBot="1">
      <c r="A872" s="396"/>
      <c r="B872" s="397" t="s">
        <v>212</v>
      </c>
      <c r="C872" s="398">
        <v>885496.745546686</v>
      </c>
      <c r="D872" s="398">
        <v>0</v>
      </c>
      <c r="E872" s="398">
        <v>2701778.3314999999</v>
      </c>
      <c r="F872" s="398">
        <v>25068.089007597198</v>
      </c>
      <c r="G872" s="398">
        <v>1827206</v>
      </c>
      <c r="H872" s="394">
        <v>5439549.1660542795</v>
      </c>
    </row>
    <row r="873" spans="1:8" ht="13.8" hidden="1" outlineLevel="1" thickBot="1">
      <c r="A873" s="396"/>
      <c r="B873" s="397" t="s">
        <v>213</v>
      </c>
      <c r="C873" s="398">
        <v>518394</v>
      </c>
      <c r="D873" s="398">
        <v>1596278</v>
      </c>
      <c r="E873" s="398">
        <v>925296</v>
      </c>
      <c r="F873" s="398">
        <v>705460</v>
      </c>
      <c r="G873" s="398">
        <v>3116640</v>
      </c>
      <c r="H873" s="394">
        <v>6862068</v>
      </c>
    </row>
    <row r="874" spans="1:8" ht="13.8" hidden="1" outlineLevel="1" thickBot="1">
      <c r="A874" s="396"/>
      <c r="B874" s="397" t="s">
        <v>214</v>
      </c>
      <c r="C874" s="398">
        <v>706461</v>
      </c>
      <c r="D874" s="398">
        <v>0</v>
      </c>
      <c r="E874" s="398">
        <v>3956401</v>
      </c>
      <c r="F874" s="398">
        <v>0</v>
      </c>
      <c r="G874" s="398">
        <v>1250138</v>
      </c>
      <c r="H874" s="394">
        <v>5913000</v>
      </c>
    </row>
    <row r="875" spans="1:8" ht="13.8" hidden="1" outlineLevel="1" thickBot="1">
      <c r="A875" s="396"/>
      <c r="B875" s="397" t="s">
        <v>215</v>
      </c>
      <c r="C875" s="398">
        <v>164814</v>
      </c>
      <c r="D875" s="398">
        <v>0</v>
      </c>
      <c r="E875" s="398">
        <v>0</v>
      </c>
      <c r="F875" s="398">
        <v>8928</v>
      </c>
      <c r="G875" s="398">
        <v>0</v>
      </c>
      <c r="H875" s="394">
        <v>173742</v>
      </c>
    </row>
    <row r="876" spans="1:8" ht="13.8" hidden="1" outlineLevel="1" thickBot="1">
      <c r="A876" s="396"/>
      <c r="B876" s="397" t="s">
        <v>216</v>
      </c>
      <c r="C876" s="398">
        <v>-127268.5</v>
      </c>
      <c r="D876" s="398">
        <v>0</v>
      </c>
      <c r="E876" s="398">
        <v>0</v>
      </c>
      <c r="F876" s="398">
        <v>2434.4</v>
      </c>
      <c r="G876" s="398">
        <v>0</v>
      </c>
      <c r="H876" s="394">
        <v>-124834.1</v>
      </c>
    </row>
    <row r="877" spans="1:8" ht="13.8" hidden="1" outlineLevel="1" thickBot="1">
      <c r="A877" s="396"/>
      <c r="B877" s="397" t="s">
        <v>217</v>
      </c>
      <c r="C877" s="398">
        <v>15923761</v>
      </c>
      <c r="D877" s="398">
        <v>37754</v>
      </c>
      <c r="E877" s="398">
        <v>43264860</v>
      </c>
      <c r="F877" s="398">
        <v>13388947</v>
      </c>
      <c r="G877" s="398">
        <v>-7527137</v>
      </c>
      <c r="H877" s="394">
        <v>65088185</v>
      </c>
    </row>
    <row r="878" spans="1:8" ht="13.8" hidden="1" outlineLevel="1" thickBot="1">
      <c r="A878" s="396"/>
      <c r="B878" s="397" t="s">
        <v>218</v>
      </c>
      <c r="C878" s="398">
        <v>7094834.1600000001</v>
      </c>
      <c r="D878" s="398">
        <v>0</v>
      </c>
      <c r="E878" s="398">
        <v>0</v>
      </c>
      <c r="F878" s="398">
        <v>-39278.160000000003</v>
      </c>
      <c r="G878" s="398">
        <v>-242282</v>
      </c>
      <c r="H878" s="394">
        <v>6813274</v>
      </c>
    </row>
    <row r="879" spans="1:8" ht="13.8" hidden="1" outlineLevel="1" thickBot="1">
      <c r="A879" s="396"/>
      <c r="B879" s="397" t="s">
        <v>219</v>
      </c>
      <c r="C879" s="398">
        <v>-22173.555116849999</v>
      </c>
      <c r="D879" s="398">
        <v>-331475</v>
      </c>
      <c r="E879" s="398">
        <v>86368</v>
      </c>
      <c r="F879" s="398">
        <v>74317.434945937697</v>
      </c>
      <c r="G879" s="398">
        <v>233687</v>
      </c>
      <c r="H879" s="394">
        <v>40723.879829088197</v>
      </c>
    </row>
    <row r="880" spans="1:8" ht="13.8" hidden="1" outlineLevel="1" thickBot="1">
      <c r="A880" s="396"/>
      <c r="B880" s="397" t="s">
        <v>220</v>
      </c>
      <c r="C880" s="398">
        <v>1398097.4</v>
      </c>
      <c r="D880" s="398">
        <v>0</v>
      </c>
      <c r="E880" s="398">
        <v>1822807.85</v>
      </c>
      <c r="F880" s="398">
        <v>94872</v>
      </c>
      <c r="G880" s="398">
        <v>-59680</v>
      </c>
      <c r="H880" s="394">
        <v>3256097.25</v>
      </c>
    </row>
    <row r="881" spans="1:8" ht="27" collapsed="1" thickBot="1">
      <c r="A881" s="396">
        <v>41</v>
      </c>
      <c r="B881" s="399" t="s">
        <v>579</v>
      </c>
      <c r="C881" s="398">
        <f>SUM($C$863:$C$880)</f>
        <v>72487782.448727727</v>
      </c>
      <c r="D881" s="398">
        <f>SUM($D$863:$D$880)</f>
        <v>22920444</v>
      </c>
      <c r="E881" s="398">
        <f>SUM($E$863:$E$880)</f>
        <v>211355799.18149999</v>
      </c>
      <c r="F881" s="398">
        <f>SUM($F$863:$F$880)</f>
        <v>42410708.315377176</v>
      </c>
      <c r="G881" s="398">
        <f>SUM($G$863:$G$880)</f>
        <v>45195333.265772015</v>
      </c>
      <c r="H881" s="394">
        <f>SUM($H$863:$H$880)</f>
        <v>394370067.21137691</v>
      </c>
    </row>
    <row r="882" spans="1:8">
      <c r="A882" s="518"/>
      <c r="B882" s="518"/>
      <c r="C882" s="518"/>
      <c r="D882" s="518"/>
      <c r="E882" s="518"/>
      <c r="F882" s="518"/>
      <c r="G882" s="518"/>
      <c r="H882" s="518"/>
    </row>
    <row r="883" spans="1:8">
      <c r="A883" s="18"/>
      <c r="C883" s="58"/>
      <c r="D883" s="58"/>
      <c r="E883" s="58"/>
      <c r="F883" s="58"/>
      <c r="G883" s="58"/>
      <c r="H883" s="58"/>
    </row>
  </sheetData>
  <sheetProtection selectLockedCells="1"/>
  <mergeCells count="33">
    <mergeCell ref="E481:E482"/>
    <mergeCell ref="A882:H882"/>
    <mergeCell ref="A475:H475"/>
    <mergeCell ref="A476:H476"/>
    <mergeCell ref="A477:H477"/>
    <mergeCell ref="C479:E479"/>
    <mergeCell ref="F479:F482"/>
    <mergeCell ref="G479:G482"/>
    <mergeCell ref="H479:H482"/>
    <mergeCell ref="C480:E480"/>
    <mergeCell ref="C481:C482"/>
    <mergeCell ref="D481:D482"/>
    <mergeCell ref="A474:H474"/>
    <mergeCell ref="A7:H7"/>
    <mergeCell ref="C9:E9"/>
    <mergeCell ref="F9:F12"/>
    <mergeCell ref="G9:G12"/>
    <mergeCell ref="H9:H12"/>
    <mergeCell ref="C10:E10"/>
    <mergeCell ref="C11:C12"/>
    <mergeCell ref="D11:D12"/>
    <mergeCell ref="E11:E12"/>
    <mergeCell ref="A469:H469"/>
    <mergeCell ref="A470:H470"/>
    <mergeCell ref="A471:H471"/>
    <mergeCell ref="A472:H472"/>
    <mergeCell ref="A473:H473"/>
    <mergeCell ref="A6:H6"/>
    <mergeCell ref="A1:H1"/>
    <mergeCell ref="A2:H2"/>
    <mergeCell ref="A3:H3"/>
    <mergeCell ref="A4:H4"/>
    <mergeCell ref="A5:H5"/>
  </mergeCells>
  <printOptions gridLinesSet="0"/>
  <pageMargins left="0.4" right="0" top="0.69" bottom="0.64" header="0.64" footer="0.2"/>
  <pageSetup firstPageNumber="62" orientation="landscape" useFirstPageNumber="1" verticalDpi="300" r:id="rId1"/>
  <headerFooter alignWithMargins="0">
    <oddFooter>&amp;C&amp;P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3F422-76AB-4174-B2E7-40E8FAD5C469}">
  <sheetPr>
    <pageSetUpPr fitToPage="1"/>
  </sheetPr>
  <dimension ref="A1:I522"/>
  <sheetViews>
    <sheetView showGridLines="0" zoomScaleNormal="100" workbookViewId="0">
      <selection activeCell="F5" sqref="F5"/>
    </sheetView>
  </sheetViews>
  <sheetFormatPr defaultRowHeight="15" outlineLevelRow="1"/>
  <cols>
    <col min="1" max="1" width="3.88671875" style="2" customWidth="1"/>
    <col min="2" max="2" width="44.6640625" style="2" bestFit="1" customWidth="1"/>
    <col min="3" max="6" width="12.5546875" style="2" customWidth="1"/>
    <col min="7" max="7" width="10.6640625" style="2" customWidth="1"/>
    <col min="8" max="8" width="11.33203125" style="2" customWidth="1"/>
    <col min="9" max="9" width="12.6640625" style="2" customWidth="1"/>
    <col min="10" max="253" width="8.88671875" style="2"/>
    <col min="254" max="254" width="3.88671875" style="2" customWidth="1"/>
    <col min="255" max="255" width="43" style="2" customWidth="1"/>
    <col min="256" max="256" width="12.5546875" style="2" customWidth="1"/>
    <col min="257" max="257" width="12" style="2" customWidth="1"/>
    <col min="258" max="258" width="13.44140625" style="2" customWidth="1"/>
    <col min="259" max="259" width="10.44140625" style="2" customWidth="1"/>
    <col min="260" max="260" width="9.6640625" style="2" customWidth="1"/>
    <col min="261" max="261" width="11.109375" style="2" customWidth="1"/>
    <col min="262" max="262" width="12.6640625" style="2" customWidth="1"/>
    <col min="263" max="263" width="10.109375" style="2" bestFit="1" customWidth="1"/>
    <col min="264" max="509" width="8.88671875" style="2"/>
    <col min="510" max="510" width="3.88671875" style="2" customWidth="1"/>
    <col min="511" max="511" width="43" style="2" customWidth="1"/>
    <col min="512" max="512" width="12.5546875" style="2" customWidth="1"/>
    <col min="513" max="513" width="12" style="2" customWidth="1"/>
    <col min="514" max="514" width="13.44140625" style="2" customWidth="1"/>
    <col min="515" max="515" width="10.44140625" style="2" customWidth="1"/>
    <col min="516" max="516" width="9.6640625" style="2" customWidth="1"/>
    <col min="517" max="517" width="11.109375" style="2" customWidth="1"/>
    <col min="518" max="518" width="12.6640625" style="2" customWidth="1"/>
    <col min="519" max="519" width="10.109375" style="2" bestFit="1" customWidth="1"/>
    <col min="520" max="765" width="8.88671875" style="2"/>
    <col min="766" max="766" width="3.88671875" style="2" customWidth="1"/>
    <col min="767" max="767" width="43" style="2" customWidth="1"/>
    <col min="768" max="768" width="12.5546875" style="2" customWidth="1"/>
    <col min="769" max="769" width="12" style="2" customWidth="1"/>
    <col min="770" max="770" width="13.44140625" style="2" customWidth="1"/>
    <col min="771" max="771" width="10.44140625" style="2" customWidth="1"/>
    <col min="772" max="772" width="9.6640625" style="2" customWidth="1"/>
    <col min="773" max="773" width="11.109375" style="2" customWidth="1"/>
    <col min="774" max="774" width="12.6640625" style="2" customWidth="1"/>
    <col min="775" max="775" width="10.109375" style="2" bestFit="1" customWidth="1"/>
    <col min="776" max="1021" width="8.88671875" style="2"/>
    <col min="1022" max="1022" width="3.88671875" style="2" customWidth="1"/>
    <col min="1023" max="1023" width="43" style="2" customWidth="1"/>
    <col min="1024" max="1024" width="12.5546875" style="2" customWidth="1"/>
    <col min="1025" max="1025" width="12" style="2" customWidth="1"/>
    <col min="1026" max="1026" width="13.44140625" style="2" customWidth="1"/>
    <col min="1027" max="1027" width="10.44140625" style="2" customWidth="1"/>
    <col min="1028" max="1028" width="9.6640625" style="2" customWidth="1"/>
    <col min="1029" max="1029" width="11.109375" style="2" customWidth="1"/>
    <col min="1030" max="1030" width="12.6640625" style="2" customWidth="1"/>
    <col min="1031" max="1031" width="10.109375" style="2" bestFit="1" customWidth="1"/>
    <col min="1032" max="1277" width="8.88671875" style="2"/>
    <col min="1278" max="1278" width="3.88671875" style="2" customWidth="1"/>
    <col min="1279" max="1279" width="43" style="2" customWidth="1"/>
    <col min="1280" max="1280" width="12.5546875" style="2" customWidth="1"/>
    <col min="1281" max="1281" width="12" style="2" customWidth="1"/>
    <col min="1282" max="1282" width="13.44140625" style="2" customWidth="1"/>
    <col min="1283" max="1283" width="10.44140625" style="2" customWidth="1"/>
    <col min="1284" max="1284" width="9.6640625" style="2" customWidth="1"/>
    <col min="1285" max="1285" width="11.109375" style="2" customWidth="1"/>
    <col min="1286" max="1286" width="12.6640625" style="2" customWidth="1"/>
    <col min="1287" max="1287" width="10.109375" style="2" bestFit="1" customWidth="1"/>
    <col min="1288" max="1533" width="8.88671875" style="2"/>
    <col min="1534" max="1534" width="3.88671875" style="2" customWidth="1"/>
    <col min="1535" max="1535" width="43" style="2" customWidth="1"/>
    <col min="1536" max="1536" width="12.5546875" style="2" customWidth="1"/>
    <col min="1537" max="1537" width="12" style="2" customWidth="1"/>
    <col min="1538" max="1538" width="13.44140625" style="2" customWidth="1"/>
    <col min="1539" max="1539" width="10.44140625" style="2" customWidth="1"/>
    <col min="1540" max="1540" width="9.6640625" style="2" customWidth="1"/>
    <col min="1541" max="1541" width="11.109375" style="2" customWidth="1"/>
    <col min="1542" max="1542" width="12.6640625" style="2" customWidth="1"/>
    <col min="1543" max="1543" width="10.109375" style="2" bestFit="1" customWidth="1"/>
    <col min="1544" max="1789" width="8.88671875" style="2"/>
    <col min="1790" max="1790" width="3.88671875" style="2" customWidth="1"/>
    <col min="1791" max="1791" width="43" style="2" customWidth="1"/>
    <col min="1792" max="1792" width="12.5546875" style="2" customWidth="1"/>
    <col min="1793" max="1793" width="12" style="2" customWidth="1"/>
    <col min="1794" max="1794" width="13.44140625" style="2" customWidth="1"/>
    <col min="1795" max="1795" width="10.44140625" style="2" customWidth="1"/>
    <col min="1796" max="1796" width="9.6640625" style="2" customWidth="1"/>
    <col min="1797" max="1797" width="11.109375" style="2" customWidth="1"/>
    <col min="1798" max="1798" width="12.6640625" style="2" customWidth="1"/>
    <col min="1799" max="1799" width="10.109375" style="2" bestFit="1" customWidth="1"/>
    <col min="1800" max="2045" width="8.88671875" style="2"/>
    <col min="2046" max="2046" width="3.88671875" style="2" customWidth="1"/>
    <col min="2047" max="2047" width="43" style="2" customWidth="1"/>
    <col min="2048" max="2048" width="12.5546875" style="2" customWidth="1"/>
    <col min="2049" max="2049" width="12" style="2" customWidth="1"/>
    <col min="2050" max="2050" width="13.44140625" style="2" customWidth="1"/>
    <col min="2051" max="2051" width="10.44140625" style="2" customWidth="1"/>
    <col min="2052" max="2052" width="9.6640625" style="2" customWidth="1"/>
    <col min="2053" max="2053" width="11.109375" style="2" customWidth="1"/>
    <col min="2054" max="2054" width="12.6640625" style="2" customWidth="1"/>
    <col min="2055" max="2055" width="10.109375" style="2" bestFit="1" customWidth="1"/>
    <col min="2056" max="2301" width="8.88671875" style="2"/>
    <col min="2302" max="2302" width="3.88671875" style="2" customWidth="1"/>
    <col min="2303" max="2303" width="43" style="2" customWidth="1"/>
    <col min="2304" max="2304" width="12.5546875" style="2" customWidth="1"/>
    <col min="2305" max="2305" width="12" style="2" customWidth="1"/>
    <col min="2306" max="2306" width="13.44140625" style="2" customWidth="1"/>
    <col min="2307" max="2307" width="10.44140625" style="2" customWidth="1"/>
    <col min="2308" max="2308" width="9.6640625" style="2" customWidth="1"/>
    <col min="2309" max="2309" width="11.109375" style="2" customWidth="1"/>
    <col min="2310" max="2310" width="12.6640625" style="2" customWidth="1"/>
    <col min="2311" max="2311" width="10.109375" style="2" bestFit="1" customWidth="1"/>
    <col min="2312" max="2557" width="8.88671875" style="2"/>
    <col min="2558" max="2558" width="3.88671875" style="2" customWidth="1"/>
    <col min="2559" max="2559" width="43" style="2" customWidth="1"/>
    <col min="2560" max="2560" width="12.5546875" style="2" customWidth="1"/>
    <col min="2561" max="2561" width="12" style="2" customWidth="1"/>
    <col min="2562" max="2562" width="13.44140625" style="2" customWidth="1"/>
    <col min="2563" max="2563" width="10.44140625" style="2" customWidth="1"/>
    <col min="2564" max="2564" width="9.6640625" style="2" customWidth="1"/>
    <col min="2565" max="2565" width="11.109375" style="2" customWidth="1"/>
    <col min="2566" max="2566" width="12.6640625" style="2" customWidth="1"/>
    <col min="2567" max="2567" width="10.109375" style="2" bestFit="1" customWidth="1"/>
    <col min="2568" max="2813" width="8.88671875" style="2"/>
    <col min="2814" max="2814" width="3.88671875" style="2" customWidth="1"/>
    <col min="2815" max="2815" width="43" style="2" customWidth="1"/>
    <col min="2816" max="2816" width="12.5546875" style="2" customWidth="1"/>
    <col min="2817" max="2817" width="12" style="2" customWidth="1"/>
    <col min="2818" max="2818" width="13.44140625" style="2" customWidth="1"/>
    <col min="2819" max="2819" width="10.44140625" style="2" customWidth="1"/>
    <col min="2820" max="2820" width="9.6640625" style="2" customWidth="1"/>
    <col min="2821" max="2821" width="11.109375" style="2" customWidth="1"/>
    <col min="2822" max="2822" width="12.6640625" style="2" customWidth="1"/>
    <col min="2823" max="2823" width="10.109375" style="2" bestFit="1" customWidth="1"/>
    <col min="2824" max="3069" width="8.88671875" style="2"/>
    <col min="3070" max="3070" width="3.88671875" style="2" customWidth="1"/>
    <col min="3071" max="3071" width="43" style="2" customWidth="1"/>
    <col min="3072" max="3072" width="12.5546875" style="2" customWidth="1"/>
    <col min="3073" max="3073" width="12" style="2" customWidth="1"/>
    <col min="3074" max="3074" width="13.44140625" style="2" customWidth="1"/>
    <col min="3075" max="3075" width="10.44140625" style="2" customWidth="1"/>
    <col min="3076" max="3076" width="9.6640625" style="2" customWidth="1"/>
    <col min="3077" max="3077" width="11.109375" style="2" customWidth="1"/>
    <col min="3078" max="3078" width="12.6640625" style="2" customWidth="1"/>
    <col min="3079" max="3079" width="10.109375" style="2" bestFit="1" customWidth="1"/>
    <col min="3080" max="3325" width="8.88671875" style="2"/>
    <col min="3326" max="3326" width="3.88671875" style="2" customWidth="1"/>
    <col min="3327" max="3327" width="43" style="2" customWidth="1"/>
    <col min="3328" max="3328" width="12.5546875" style="2" customWidth="1"/>
    <col min="3329" max="3329" width="12" style="2" customWidth="1"/>
    <col min="3330" max="3330" width="13.44140625" style="2" customWidth="1"/>
    <col min="3331" max="3331" width="10.44140625" style="2" customWidth="1"/>
    <col min="3332" max="3332" width="9.6640625" style="2" customWidth="1"/>
    <col min="3333" max="3333" width="11.109375" style="2" customWidth="1"/>
    <col min="3334" max="3334" width="12.6640625" style="2" customWidth="1"/>
    <col min="3335" max="3335" width="10.109375" style="2" bestFit="1" customWidth="1"/>
    <col min="3336" max="3581" width="8.88671875" style="2"/>
    <col min="3582" max="3582" width="3.88671875" style="2" customWidth="1"/>
    <col min="3583" max="3583" width="43" style="2" customWidth="1"/>
    <col min="3584" max="3584" width="12.5546875" style="2" customWidth="1"/>
    <col min="3585" max="3585" width="12" style="2" customWidth="1"/>
    <col min="3586" max="3586" width="13.44140625" style="2" customWidth="1"/>
    <col min="3587" max="3587" width="10.44140625" style="2" customWidth="1"/>
    <col min="3588" max="3588" width="9.6640625" style="2" customWidth="1"/>
    <col min="3589" max="3589" width="11.109375" style="2" customWidth="1"/>
    <col min="3590" max="3590" width="12.6640625" style="2" customWidth="1"/>
    <col min="3591" max="3591" width="10.109375" style="2" bestFit="1" customWidth="1"/>
    <col min="3592" max="3837" width="8.88671875" style="2"/>
    <col min="3838" max="3838" width="3.88671875" style="2" customWidth="1"/>
    <col min="3839" max="3839" width="43" style="2" customWidth="1"/>
    <col min="3840" max="3840" width="12.5546875" style="2" customWidth="1"/>
    <col min="3841" max="3841" width="12" style="2" customWidth="1"/>
    <col min="3842" max="3842" width="13.44140625" style="2" customWidth="1"/>
    <col min="3843" max="3843" width="10.44140625" style="2" customWidth="1"/>
    <col min="3844" max="3844" width="9.6640625" style="2" customWidth="1"/>
    <col min="3845" max="3845" width="11.109375" style="2" customWidth="1"/>
    <col min="3846" max="3846" width="12.6640625" style="2" customWidth="1"/>
    <col min="3847" max="3847" width="10.109375" style="2" bestFit="1" customWidth="1"/>
    <col min="3848" max="4093" width="8.88671875" style="2"/>
    <col min="4094" max="4094" width="3.88671875" style="2" customWidth="1"/>
    <col min="4095" max="4095" width="43" style="2" customWidth="1"/>
    <col min="4096" max="4096" width="12.5546875" style="2" customWidth="1"/>
    <col min="4097" max="4097" width="12" style="2" customWidth="1"/>
    <col min="4098" max="4098" width="13.44140625" style="2" customWidth="1"/>
    <col min="4099" max="4099" width="10.44140625" style="2" customWidth="1"/>
    <col min="4100" max="4100" width="9.6640625" style="2" customWidth="1"/>
    <col min="4101" max="4101" width="11.109375" style="2" customWidth="1"/>
    <col min="4102" max="4102" width="12.6640625" style="2" customWidth="1"/>
    <col min="4103" max="4103" width="10.109375" style="2" bestFit="1" customWidth="1"/>
    <col min="4104" max="4349" width="8.88671875" style="2"/>
    <col min="4350" max="4350" width="3.88671875" style="2" customWidth="1"/>
    <col min="4351" max="4351" width="43" style="2" customWidth="1"/>
    <col min="4352" max="4352" width="12.5546875" style="2" customWidth="1"/>
    <col min="4353" max="4353" width="12" style="2" customWidth="1"/>
    <col min="4354" max="4354" width="13.44140625" style="2" customWidth="1"/>
    <col min="4355" max="4355" width="10.44140625" style="2" customWidth="1"/>
    <col min="4356" max="4356" width="9.6640625" style="2" customWidth="1"/>
    <col min="4357" max="4357" width="11.109375" style="2" customWidth="1"/>
    <col min="4358" max="4358" width="12.6640625" style="2" customWidth="1"/>
    <col min="4359" max="4359" width="10.109375" style="2" bestFit="1" customWidth="1"/>
    <col min="4360" max="4605" width="8.88671875" style="2"/>
    <col min="4606" max="4606" width="3.88671875" style="2" customWidth="1"/>
    <col min="4607" max="4607" width="43" style="2" customWidth="1"/>
    <col min="4608" max="4608" width="12.5546875" style="2" customWidth="1"/>
    <col min="4609" max="4609" width="12" style="2" customWidth="1"/>
    <col min="4610" max="4610" width="13.44140625" style="2" customWidth="1"/>
    <col min="4611" max="4611" width="10.44140625" style="2" customWidth="1"/>
    <col min="4612" max="4612" width="9.6640625" style="2" customWidth="1"/>
    <col min="4613" max="4613" width="11.109375" style="2" customWidth="1"/>
    <col min="4614" max="4614" width="12.6640625" style="2" customWidth="1"/>
    <col min="4615" max="4615" width="10.109375" style="2" bestFit="1" customWidth="1"/>
    <col min="4616" max="4861" width="8.88671875" style="2"/>
    <col min="4862" max="4862" width="3.88671875" style="2" customWidth="1"/>
    <col min="4863" max="4863" width="43" style="2" customWidth="1"/>
    <col min="4864" max="4864" width="12.5546875" style="2" customWidth="1"/>
    <col min="4865" max="4865" width="12" style="2" customWidth="1"/>
    <col min="4866" max="4866" width="13.44140625" style="2" customWidth="1"/>
    <col min="4867" max="4867" width="10.44140625" style="2" customWidth="1"/>
    <col min="4868" max="4868" width="9.6640625" style="2" customWidth="1"/>
    <col min="4869" max="4869" width="11.109375" style="2" customWidth="1"/>
    <col min="4870" max="4870" width="12.6640625" style="2" customWidth="1"/>
    <col min="4871" max="4871" width="10.109375" style="2" bestFit="1" customWidth="1"/>
    <col min="4872" max="5117" width="8.88671875" style="2"/>
    <col min="5118" max="5118" width="3.88671875" style="2" customWidth="1"/>
    <col min="5119" max="5119" width="43" style="2" customWidth="1"/>
    <col min="5120" max="5120" width="12.5546875" style="2" customWidth="1"/>
    <col min="5121" max="5121" width="12" style="2" customWidth="1"/>
    <col min="5122" max="5122" width="13.44140625" style="2" customWidth="1"/>
    <col min="5123" max="5123" width="10.44140625" style="2" customWidth="1"/>
    <col min="5124" max="5124" width="9.6640625" style="2" customWidth="1"/>
    <col min="5125" max="5125" width="11.109375" style="2" customWidth="1"/>
    <col min="5126" max="5126" width="12.6640625" style="2" customWidth="1"/>
    <col min="5127" max="5127" width="10.109375" style="2" bestFit="1" customWidth="1"/>
    <col min="5128" max="5373" width="8.88671875" style="2"/>
    <col min="5374" max="5374" width="3.88671875" style="2" customWidth="1"/>
    <col min="5375" max="5375" width="43" style="2" customWidth="1"/>
    <col min="5376" max="5376" width="12.5546875" style="2" customWidth="1"/>
    <col min="5377" max="5377" width="12" style="2" customWidth="1"/>
    <col min="5378" max="5378" width="13.44140625" style="2" customWidth="1"/>
    <col min="5379" max="5379" width="10.44140625" style="2" customWidth="1"/>
    <col min="5380" max="5380" width="9.6640625" style="2" customWidth="1"/>
    <col min="5381" max="5381" width="11.109375" style="2" customWidth="1"/>
    <col min="5382" max="5382" width="12.6640625" style="2" customWidth="1"/>
    <col min="5383" max="5383" width="10.109375" style="2" bestFit="1" customWidth="1"/>
    <col min="5384" max="5629" width="8.88671875" style="2"/>
    <col min="5630" max="5630" width="3.88671875" style="2" customWidth="1"/>
    <col min="5631" max="5631" width="43" style="2" customWidth="1"/>
    <col min="5632" max="5632" width="12.5546875" style="2" customWidth="1"/>
    <col min="5633" max="5633" width="12" style="2" customWidth="1"/>
    <col min="5634" max="5634" width="13.44140625" style="2" customWidth="1"/>
    <col min="5635" max="5635" width="10.44140625" style="2" customWidth="1"/>
    <col min="5636" max="5636" width="9.6640625" style="2" customWidth="1"/>
    <col min="5637" max="5637" width="11.109375" style="2" customWidth="1"/>
    <col min="5638" max="5638" width="12.6640625" style="2" customWidth="1"/>
    <col min="5639" max="5639" width="10.109375" style="2" bestFit="1" customWidth="1"/>
    <col min="5640" max="5885" width="8.88671875" style="2"/>
    <col min="5886" max="5886" width="3.88671875" style="2" customWidth="1"/>
    <col min="5887" max="5887" width="43" style="2" customWidth="1"/>
    <col min="5888" max="5888" width="12.5546875" style="2" customWidth="1"/>
    <col min="5889" max="5889" width="12" style="2" customWidth="1"/>
    <col min="5890" max="5890" width="13.44140625" style="2" customWidth="1"/>
    <col min="5891" max="5891" width="10.44140625" style="2" customWidth="1"/>
    <col min="5892" max="5892" width="9.6640625" style="2" customWidth="1"/>
    <col min="5893" max="5893" width="11.109375" style="2" customWidth="1"/>
    <col min="5894" max="5894" width="12.6640625" style="2" customWidth="1"/>
    <col min="5895" max="5895" width="10.109375" style="2" bestFit="1" customWidth="1"/>
    <col min="5896" max="6141" width="8.88671875" style="2"/>
    <col min="6142" max="6142" width="3.88671875" style="2" customWidth="1"/>
    <col min="6143" max="6143" width="43" style="2" customWidth="1"/>
    <col min="6144" max="6144" width="12.5546875" style="2" customWidth="1"/>
    <col min="6145" max="6145" width="12" style="2" customWidth="1"/>
    <col min="6146" max="6146" width="13.44140625" style="2" customWidth="1"/>
    <col min="6147" max="6147" width="10.44140625" style="2" customWidth="1"/>
    <col min="6148" max="6148" width="9.6640625" style="2" customWidth="1"/>
    <col min="6149" max="6149" width="11.109375" style="2" customWidth="1"/>
    <col min="6150" max="6150" width="12.6640625" style="2" customWidth="1"/>
    <col min="6151" max="6151" width="10.109375" style="2" bestFit="1" customWidth="1"/>
    <col min="6152" max="6397" width="8.88671875" style="2"/>
    <col min="6398" max="6398" width="3.88671875" style="2" customWidth="1"/>
    <col min="6399" max="6399" width="43" style="2" customWidth="1"/>
    <col min="6400" max="6400" width="12.5546875" style="2" customWidth="1"/>
    <col min="6401" max="6401" width="12" style="2" customWidth="1"/>
    <col min="6402" max="6402" width="13.44140625" style="2" customWidth="1"/>
    <col min="6403" max="6403" width="10.44140625" style="2" customWidth="1"/>
    <col min="6404" max="6404" width="9.6640625" style="2" customWidth="1"/>
    <col min="6405" max="6405" width="11.109375" style="2" customWidth="1"/>
    <col min="6406" max="6406" width="12.6640625" style="2" customWidth="1"/>
    <col min="6407" max="6407" width="10.109375" style="2" bestFit="1" customWidth="1"/>
    <col min="6408" max="6653" width="8.88671875" style="2"/>
    <col min="6654" max="6654" width="3.88671875" style="2" customWidth="1"/>
    <col min="6655" max="6655" width="43" style="2" customWidth="1"/>
    <col min="6656" max="6656" width="12.5546875" style="2" customWidth="1"/>
    <col min="6657" max="6657" width="12" style="2" customWidth="1"/>
    <col min="6658" max="6658" width="13.44140625" style="2" customWidth="1"/>
    <col min="6659" max="6659" width="10.44140625" style="2" customWidth="1"/>
    <col min="6660" max="6660" width="9.6640625" style="2" customWidth="1"/>
    <col min="6661" max="6661" width="11.109375" style="2" customWidth="1"/>
    <col min="6662" max="6662" width="12.6640625" style="2" customWidth="1"/>
    <col min="6663" max="6663" width="10.109375" style="2" bestFit="1" customWidth="1"/>
    <col min="6664" max="6909" width="8.88671875" style="2"/>
    <col min="6910" max="6910" width="3.88671875" style="2" customWidth="1"/>
    <col min="6911" max="6911" width="43" style="2" customWidth="1"/>
    <col min="6912" max="6912" width="12.5546875" style="2" customWidth="1"/>
    <col min="6913" max="6913" width="12" style="2" customWidth="1"/>
    <col min="6914" max="6914" width="13.44140625" style="2" customWidth="1"/>
    <col min="6915" max="6915" width="10.44140625" style="2" customWidth="1"/>
    <col min="6916" max="6916" width="9.6640625" style="2" customWidth="1"/>
    <col min="6917" max="6917" width="11.109375" style="2" customWidth="1"/>
    <col min="6918" max="6918" width="12.6640625" style="2" customWidth="1"/>
    <col min="6919" max="6919" width="10.109375" style="2" bestFit="1" customWidth="1"/>
    <col min="6920" max="7165" width="8.88671875" style="2"/>
    <col min="7166" max="7166" width="3.88671875" style="2" customWidth="1"/>
    <col min="7167" max="7167" width="43" style="2" customWidth="1"/>
    <col min="7168" max="7168" width="12.5546875" style="2" customWidth="1"/>
    <col min="7169" max="7169" width="12" style="2" customWidth="1"/>
    <col min="7170" max="7170" width="13.44140625" style="2" customWidth="1"/>
    <col min="7171" max="7171" width="10.44140625" style="2" customWidth="1"/>
    <col min="7172" max="7172" width="9.6640625" style="2" customWidth="1"/>
    <col min="7173" max="7173" width="11.109375" style="2" customWidth="1"/>
    <col min="7174" max="7174" width="12.6640625" style="2" customWidth="1"/>
    <col min="7175" max="7175" width="10.109375" style="2" bestFit="1" customWidth="1"/>
    <col min="7176" max="7421" width="8.88671875" style="2"/>
    <col min="7422" max="7422" width="3.88671875" style="2" customWidth="1"/>
    <col min="7423" max="7423" width="43" style="2" customWidth="1"/>
    <col min="7424" max="7424" width="12.5546875" style="2" customWidth="1"/>
    <col min="7425" max="7425" width="12" style="2" customWidth="1"/>
    <col min="7426" max="7426" width="13.44140625" style="2" customWidth="1"/>
    <col min="7427" max="7427" width="10.44140625" style="2" customWidth="1"/>
    <col min="7428" max="7428" width="9.6640625" style="2" customWidth="1"/>
    <col min="7429" max="7429" width="11.109375" style="2" customWidth="1"/>
    <col min="7430" max="7430" width="12.6640625" style="2" customWidth="1"/>
    <col min="7431" max="7431" width="10.109375" style="2" bestFit="1" customWidth="1"/>
    <col min="7432" max="7677" width="8.88671875" style="2"/>
    <col min="7678" max="7678" width="3.88671875" style="2" customWidth="1"/>
    <col min="7679" max="7679" width="43" style="2" customWidth="1"/>
    <col min="7680" max="7680" width="12.5546875" style="2" customWidth="1"/>
    <col min="7681" max="7681" width="12" style="2" customWidth="1"/>
    <col min="7682" max="7682" width="13.44140625" style="2" customWidth="1"/>
    <col min="7683" max="7683" width="10.44140625" style="2" customWidth="1"/>
    <col min="7684" max="7684" width="9.6640625" style="2" customWidth="1"/>
    <col min="7685" max="7685" width="11.109375" style="2" customWidth="1"/>
    <col min="7686" max="7686" width="12.6640625" style="2" customWidth="1"/>
    <col min="7687" max="7687" width="10.109375" style="2" bestFit="1" customWidth="1"/>
    <col min="7688" max="7933" width="8.88671875" style="2"/>
    <col min="7934" max="7934" width="3.88671875" style="2" customWidth="1"/>
    <col min="7935" max="7935" width="43" style="2" customWidth="1"/>
    <col min="7936" max="7936" width="12.5546875" style="2" customWidth="1"/>
    <col min="7937" max="7937" width="12" style="2" customWidth="1"/>
    <col min="7938" max="7938" width="13.44140625" style="2" customWidth="1"/>
    <col min="7939" max="7939" width="10.44140625" style="2" customWidth="1"/>
    <col min="7940" max="7940" width="9.6640625" style="2" customWidth="1"/>
    <col min="7941" max="7941" width="11.109375" style="2" customWidth="1"/>
    <col min="7942" max="7942" width="12.6640625" style="2" customWidth="1"/>
    <col min="7943" max="7943" width="10.109375" style="2" bestFit="1" customWidth="1"/>
    <col min="7944" max="8189" width="8.88671875" style="2"/>
    <col min="8190" max="8190" width="3.88671875" style="2" customWidth="1"/>
    <col min="8191" max="8191" width="43" style="2" customWidth="1"/>
    <col min="8192" max="8192" width="12.5546875" style="2" customWidth="1"/>
    <col min="8193" max="8193" width="12" style="2" customWidth="1"/>
    <col min="8194" max="8194" width="13.44140625" style="2" customWidth="1"/>
    <col min="8195" max="8195" width="10.44140625" style="2" customWidth="1"/>
    <col min="8196" max="8196" width="9.6640625" style="2" customWidth="1"/>
    <col min="8197" max="8197" width="11.109375" style="2" customWidth="1"/>
    <col min="8198" max="8198" width="12.6640625" style="2" customWidth="1"/>
    <col min="8199" max="8199" width="10.109375" style="2" bestFit="1" customWidth="1"/>
    <col min="8200" max="8445" width="8.88671875" style="2"/>
    <col min="8446" max="8446" width="3.88671875" style="2" customWidth="1"/>
    <col min="8447" max="8447" width="43" style="2" customWidth="1"/>
    <col min="8448" max="8448" width="12.5546875" style="2" customWidth="1"/>
    <col min="8449" max="8449" width="12" style="2" customWidth="1"/>
    <col min="8450" max="8450" width="13.44140625" style="2" customWidth="1"/>
    <col min="8451" max="8451" width="10.44140625" style="2" customWidth="1"/>
    <col min="8452" max="8452" width="9.6640625" style="2" customWidth="1"/>
    <col min="8453" max="8453" width="11.109375" style="2" customWidth="1"/>
    <col min="8454" max="8454" width="12.6640625" style="2" customWidth="1"/>
    <col min="8455" max="8455" width="10.109375" style="2" bestFit="1" customWidth="1"/>
    <col min="8456" max="8701" width="8.88671875" style="2"/>
    <col min="8702" max="8702" width="3.88671875" style="2" customWidth="1"/>
    <col min="8703" max="8703" width="43" style="2" customWidth="1"/>
    <col min="8704" max="8704" width="12.5546875" style="2" customWidth="1"/>
    <col min="8705" max="8705" width="12" style="2" customWidth="1"/>
    <col min="8706" max="8706" width="13.44140625" style="2" customWidth="1"/>
    <col min="8707" max="8707" width="10.44140625" style="2" customWidth="1"/>
    <col min="8708" max="8708" width="9.6640625" style="2" customWidth="1"/>
    <col min="8709" max="8709" width="11.109375" style="2" customWidth="1"/>
    <col min="8710" max="8710" width="12.6640625" style="2" customWidth="1"/>
    <col min="8711" max="8711" width="10.109375" style="2" bestFit="1" customWidth="1"/>
    <col min="8712" max="8957" width="8.88671875" style="2"/>
    <col min="8958" max="8958" width="3.88671875" style="2" customWidth="1"/>
    <col min="8959" max="8959" width="43" style="2" customWidth="1"/>
    <col min="8960" max="8960" width="12.5546875" style="2" customWidth="1"/>
    <col min="8961" max="8961" width="12" style="2" customWidth="1"/>
    <col min="8962" max="8962" width="13.44140625" style="2" customWidth="1"/>
    <col min="8963" max="8963" width="10.44140625" style="2" customWidth="1"/>
    <col min="8964" max="8964" width="9.6640625" style="2" customWidth="1"/>
    <col min="8965" max="8965" width="11.109375" style="2" customWidth="1"/>
    <col min="8966" max="8966" width="12.6640625" style="2" customWidth="1"/>
    <col min="8967" max="8967" width="10.109375" style="2" bestFit="1" customWidth="1"/>
    <col min="8968" max="9213" width="8.88671875" style="2"/>
    <col min="9214" max="9214" width="3.88671875" style="2" customWidth="1"/>
    <col min="9215" max="9215" width="43" style="2" customWidth="1"/>
    <col min="9216" max="9216" width="12.5546875" style="2" customWidth="1"/>
    <col min="9217" max="9217" width="12" style="2" customWidth="1"/>
    <col min="9218" max="9218" width="13.44140625" style="2" customWidth="1"/>
    <col min="9219" max="9219" width="10.44140625" style="2" customWidth="1"/>
    <col min="9220" max="9220" width="9.6640625" style="2" customWidth="1"/>
    <col min="9221" max="9221" width="11.109375" style="2" customWidth="1"/>
    <col min="9222" max="9222" width="12.6640625" style="2" customWidth="1"/>
    <col min="9223" max="9223" width="10.109375" style="2" bestFit="1" customWidth="1"/>
    <col min="9224" max="9469" width="8.88671875" style="2"/>
    <col min="9470" max="9470" width="3.88671875" style="2" customWidth="1"/>
    <col min="9471" max="9471" width="43" style="2" customWidth="1"/>
    <col min="9472" max="9472" width="12.5546875" style="2" customWidth="1"/>
    <col min="9473" max="9473" width="12" style="2" customWidth="1"/>
    <col min="9474" max="9474" width="13.44140625" style="2" customWidth="1"/>
    <col min="9475" max="9475" width="10.44140625" style="2" customWidth="1"/>
    <col min="9476" max="9476" width="9.6640625" style="2" customWidth="1"/>
    <col min="9477" max="9477" width="11.109375" style="2" customWidth="1"/>
    <col min="9478" max="9478" width="12.6640625" style="2" customWidth="1"/>
    <col min="9479" max="9479" width="10.109375" style="2" bestFit="1" customWidth="1"/>
    <col min="9480" max="9725" width="8.88671875" style="2"/>
    <col min="9726" max="9726" width="3.88671875" style="2" customWidth="1"/>
    <col min="9727" max="9727" width="43" style="2" customWidth="1"/>
    <col min="9728" max="9728" width="12.5546875" style="2" customWidth="1"/>
    <col min="9729" max="9729" width="12" style="2" customWidth="1"/>
    <col min="9730" max="9730" width="13.44140625" style="2" customWidth="1"/>
    <col min="9731" max="9731" width="10.44140625" style="2" customWidth="1"/>
    <col min="9732" max="9732" width="9.6640625" style="2" customWidth="1"/>
    <col min="9733" max="9733" width="11.109375" style="2" customWidth="1"/>
    <col min="9734" max="9734" width="12.6640625" style="2" customWidth="1"/>
    <col min="9735" max="9735" width="10.109375" style="2" bestFit="1" customWidth="1"/>
    <col min="9736" max="9981" width="8.88671875" style="2"/>
    <col min="9982" max="9982" width="3.88671875" style="2" customWidth="1"/>
    <col min="9983" max="9983" width="43" style="2" customWidth="1"/>
    <col min="9984" max="9984" width="12.5546875" style="2" customWidth="1"/>
    <col min="9985" max="9985" width="12" style="2" customWidth="1"/>
    <col min="9986" max="9986" width="13.44140625" style="2" customWidth="1"/>
    <col min="9987" max="9987" width="10.44140625" style="2" customWidth="1"/>
    <col min="9988" max="9988" width="9.6640625" style="2" customWidth="1"/>
    <col min="9989" max="9989" width="11.109375" style="2" customWidth="1"/>
    <col min="9990" max="9990" width="12.6640625" style="2" customWidth="1"/>
    <col min="9991" max="9991" width="10.109375" style="2" bestFit="1" customWidth="1"/>
    <col min="9992" max="10237" width="8.88671875" style="2"/>
    <col min="10238" max="10238" width="3.88671875" style="2" customWidth="1"/>
    <col min="10239" max="10239" width="43" style="2" customWidth="1"/>
    <col min="10240" max="10240" width="12.5546875" style="2" customWidth="1"/>
    <col min="10241" max="10241" width="12" style="2" customWidth="1"/>
    <col min="10242" max="10242" width="13.44140625" style="2" customWidth="1"/>
    <col min="10243" max="10243" width="10.44140625" style="2" customWidth="1"/>
    <col min="10244" max="10244" width="9.6640625" style="2" customWidth="1"/>
    <col min="10245" max="10245" width="11.109375" style="2" customWidth="1"/>
    <col min="10246" max="10246" width="12.6640625" style="2" customWidth="1"/>
    <col min="10247" max="10247" width="10.109375" style="2" bestFit="1" customWidth="1"/>
    <col min="10248" max="10493" width="8.88671875" style="2"/>
    <col min="10494" max="10494" width="3.88671875" style="2" customWidth="1"/>
    <col min="10495" max="10495" width="43" style="2" customWidth="1"/>
    <col min="10496" max="10496" width="12.5546875" style="2" customWidth="1"/>
    <col min="10497" max="10497" width="12" style="2" customWidth="1"/>
    <col min="10498" max="10498" width="13.44140625" style="2" customWidth="1"/>
    <col min="10499" max="10499" width="10.44140625" style="2" customWidth="1"/>
    <col min="10500" max="10500" width="9.6640625" style="2" customWidth="1"/>
    <col min="10501" max="10501" width="11.109375" style="2" customWidth="1"/>
    <col min="10502" max="10502" width="12.6640625" style="2" customWidth="1"/>
    <col min="10503" max="10503" width="10.109375" style="2" bestFit="1" customWidth="1"/>
    <col min="10504" max="10749" width="8.88671875" style="2"/>
    <col min="10750" max="10750" width="3.88671875" style="2" customWidth="1"/>
    <col min="10751" max="10751" width="43" style="2" customWidth="1"/>
    <col min="10752" max="10752" width="12.5546875" style="2" customWidth="1"/>
    <col min="10753" max="10753" width="12" style="2" customWidth="1"/>
    <col min="10754" max="10754" width="13.44140625" style="2" customWidth="1"/>
    <col min="10755" max="10755" width="10.44140625" style="2" customWidth="1"/>
    <col min="10756" max="10756" width="9.6640625" style="2" customWidth="1"/>
    <col min="10757" max="10757" width="11.109375" style="2" customWidth="1"/>
    <col min="10758" max="10758" width="12.6640625" style="2" customWidth="1"/>
    <col min="10759" max="10759" width="10.109375" style="2" bestFit="1" customWidth="1"/>
    <col min="10760" max="11005" width="8.88671875" style="2"/>
    <col min="11006" max="11006" width="3.88671875" style="2" customWidth="1"/>
    <col min="11007" max="11007" width="43" style="2" customWidth="1"/>
    <col min="11008" max="11008" width="12.5546875" style="2" customWidth="1"/>
    <col min="11009" max="11009" width="12" style="2" customWidth="1"/>
    <col min="11010" max="11010" width="13.44140625" style="2" customWidth="1"/>
    <col min="11011" max="11011" width="10.44140625" style="2" customWidth="1"/>
    <col min="11012" max="11012" width="9.6640625" style="2" customWidth="1"/>
    <col min="11013" max="11013" width="11.109375" style="2" customWidth="1"/>
    <col min="11014" max="11014" width="12.6640625" style="2" customWidth="1"/>
    <col min="11015" max="11015" width="10.109375" style="2" bestFit="1" customWidth="1"/>
    <col min="11016" max="11261" width="8.88671875" style="2"/>
    <col min="11262" max="11262" width="3.88671875" style="2" customWidth="1"/>
    <col min="11263" max="11263" width="43" style="2" customWidth="1"/>
    <col min="11264" max="11264" width="12.5546875" style="2" customWidth="1"/>
    <col min="11265" max="11265" width="12" style="2" customWidth="1"/>
    <col min="11266" max="11266" width="13.44140625" style="2" customWidth="1"/>
    <col min="11267" max="11267" width="10.44140625" style="2" customWidth="1"/>
    <col min="11268" max="11268" width="9.6640625" style="2" customWidth="1"/>
    <col min="11269" max="11269" width="11.109375" style="2" customWidth="1"/>
    <col min="11270" max="11270" width="12.6640625" style="2" customWidth="1"/>
    <col min="11271" max="11271" width="10.109375" style="2" bestFit="1" customWidth="1"/>
    <col min="11272" max="11517" width="8.88671875" style="2"/>
    <col min="11518" max="11518" width="3.88671875" style="2" customWidth="1"/>
    <col min="11519" max="11519" width="43" style="2" customWidth="1"/>
    <col min="11520" max="11520" width="12.5546875" style="2" customWidth="1"/>
    <col min="11521" max="11521" width="12" style="2" customWidth="1"/>
    <col min="11522" max="11522" width="13.44140625" style="2" customWidth="1"/>
    <col min="11523" max="11523" width="10.44140625" style="2" customWidth="1"/>
    <col min="11524" max="11524" width="9.6640625" style="2" customWidth="1"/>
    <col min="11525" max="11525" width="11.109375" style="2" customWidth="1"/>
    <col min="11526" max="11526" width="12.6640625" style="2" customWidth="1"/>
    <col min="11527" max="11527" width="10.109375" style="2" bestFit="1" customWidth="1"/>
    <col min="11528" max="11773" width="8.88671875" style="2"/>
    <col min="11774" max="11774" width="3.88671875" style="2" customWidth="1"/>
    <col min="11775" max="11775" width="43" style="2" customWidth="1"/>
    <col min="11776" max="11776" width="12.5546875" style="2" customWidth="1"/>
    <col min="11777" max="11777" width="12" style="2" customWidth="1"/>
    <col min="11778" max="11778" width="13.44140625" style="2" customWidth="1"/>
    <col min="11779" max="11779" width="10.44140625" style="2" customWidth="1"/>
    <col min="11780" max="11780" width="9.6640625" style="2" customWidth="1"/>
    <col min="11781" max="11781" width="11.109375" style="2" customWidth="1"/>
    <col min="11782" max="11782" width="12.6640625" style="2" customWidth="1"/>
    <col min="11783" max="11783" width="10.109375" style="2" bestFit="1" customWidth="1"/>
    <col min="11784" max="12029" width="8.88671875" style="2"/>
    <col min="12030" max="12030" width="3.88671875" style="2" customWidth="1"/>
    <col min="12031" max="12031" width="43" style="2" customWidth="1"/>
    <col min="12032" max="12032" width="12.5546875" style="2" customWidth="1"/>
    <col min="12033" max="12033" width="12" style="2" customWidth="1"/>
    <col min="12034" max="12034" width="13.44140625" style="2" customWidth="1"/>
    <col min="12035" max="12035" width="10.44140625" style="2" customWidth="1"/>
    <col min="12036" max="12036" width="9.6640625" style="2" customWidth="1"/>
    <col min="12037" max="12037" width="11.109375" style="2" customWidth="1"/>
    <col min="12038" max="12038" width="12.6640625" style="2" customWidth="1"/>
    <col min="12039" max="12039" width="10.109375" style="2" bestFit="1" customWidth="1"/>
    <col min="12040" max="12285" width="8.88671875" style="2"/>
    <col min="12286" max="12286" width="3.88671875" style="2" customWidth="1"/>
    <col min="12287" max="12287" width="43" style="2" customWidth="1"/>
    <col min="12288" max="12288" width="12.5546875" style="2" customWidth="1"/>
    <col min="12289" max="12289" width="12" style="2" customWidth="1"/>
    <col min="12290" max="12290" width="13.44140625" style="2" customWidth="1"/>
    <col min="12291" max="12291" width="10.44140625" style="2" customWidth="1"/>
    <col min="12292" max="12292" width="9.6640625" style="2" customWidth="1"/>
    <col min="12293" max="12293" width="11.109375" style="2" customWidth="1"/>
    <col min="12294" max="12294" width="12.6640625" style="2" customWidth="1"/>
    <col min="12295" max="12295" width="10.109375" style="2" bestFit="1" customWidth="1"/>
    <col min="12296" max="12541" width="8.88671875" style="2"/>
    <col min="12542" max="12542" width="3.88671875" style="2" customWidth="1"/>
    <col min="12543" max="12543" width="43" style="2" customWidth="1"/>
    <col min="12544" max="12544" width="12.5546875" style="2" customWidth="1"/>
    <col min="12545" max="12545" width="12" style="2" customWidth="1"/>
    <col min="12546" max="12546" width="13.44140625" style="2" customWidth="1"/>
    <col min="12547" max="12547" width="10.44140625" style="2" customWidth="1"/>
    <col min="12548" max="12548" width="9.6640625" style="2" customWidth="1"/>
    <col min="12549" max="12549" width="11.109375" style="2" customWidth="1"/>
    <col min="12550" max="12550" width="12.6640625" style="2" customWidth="1"/>
    <col min="12551" max="12551" width="10.109375" style="2" bestFit="1" customWidth="1"/>
    <col min="12552" max="12797" width="8.88671875" style="2"/>
    <col min="12798" max="12798" width="3.88671875" style="2" customWidth="1"/>
    <col min="12799" max="12799" width="43" style="2" customWidth="1"/>
    <col min="12800" max="12800" width="12.5546875" style="2" customWidth="1"/>
    <col min="12801" max="12801" width="12" style="2" customWidth="1"/>
    <col min="12802" max="12802" width="13.44140625" style="2" customWidth="1"/>
    <col min="12803" max="12803" width="10.44140625" style="2" customWidth="1"/>
    <col min="12804" max="12804" width="9.6640625" style="2" customWidth="1"/>
    <col min="12805" max="12805" width="11.109375" style="2" customWidth="1"/>
    <col min="12806" max="12806" width="12.6640625" style="2" customWidth="1"/>
    <col min="12807" max="12807" width="10.109375" style="2" bestFit="1" customWidth="1"/>
    <col min="12808" max="13053" width="8.88671875" style="2"/>
    <col min="13054" max="13054" width="3.88671875" style="2" customWidth="1"/>
    <col min="13055" max="13055" width="43" style="2" customWidth="1"/>
    <col min="13056" max="13056" width="12.5546875" style="2" customWidth="1"/>
    <col min="13057" max="13057" width="12" style="2" customWidth="1"/>
    <col min="13058" max="13058" width="13.44140625" style="2" customWidth="1"/>
    <col min="13059" max="13059" width="10.44140625" style="2" customWidth="1"/>
    <col min="13060" max="13060" width="9.6640625" style="2" customWidth="1"/>
    <col min="13061" max="13061" width="11.109375" style="2" customWidth="1"/>
    <col min="13062" max="13062" width="12.6640625" style="2" customWidth="1"/>
    <col min="13063" max="13063" width="10.109375" style="2" bestFit="1" customWidth="1"/>
    <col min="13064" max="13309" width="8.88671875" style="2"/>
    <col min="13310" max="13310" width="3.88671875" style="2" customWidth="1"/>
    <col min="13311" max="13311" width="43" style="2" customWidth="1"/>
    <col min="13312" max="13312" width="12.5546875" style="2" customWidth="1"/>
    <col min="13313" max="13313" width="12" style="2" customWidth="1"/>
    <col min="13314" max="13314" width="13.44140625" style="2" customWidth="1"/>
    <col min="13315" max="13315" width="10.44140625" style="2" customWidth="1"/>
    <col min="13316" max="13316" width="9.6640625" style="2" customWidth="1"/>
    <col min="13317" max="13317" width="11.109375" style="2" customWidth="1"/>
    <col min="13318" max="13318" width="12.6640625" style="2" customWidth="1"/>
    <col min="13319" max="13319" width="10.109375" style="2" bestFit="1" customWidth="1"/>
    <col min="13320" max="13565" width="8.88671875" style="2"/>
    <col min="13566" max="13566" width="3.88671875" style="2" customWidth="1"/>
    <col min="13567" max="13567" width="43" style="2" customWidth="1"/>
    <col min="13568" max="13568" width="12.5546875" style="2" customWidth="1"/>
    <col min="13569" max="13569" width="12" style="2" customWidth="1"/>
    <col min="13570" max="13570" width="13.44140625" style="2" customWidth="1"/>
    <col min="13571" max="13571" width="10.44140625" style="2" customWidth="1"/>
    <col min="13572" max="13572" width="9.6640625" style="2" customWidth="1"/>
    <col min="13573" max="13573" width="11.109375" style="2" customWidth="1"/>
    <col min="13574" max="13574" width="12.6640625" style="2" customWidth="1"/>
    <col min="13575" max="13575" width="10.109375" style="2" bestFit="1" customWidth="1"/>
    <col min="13576" max="13821" width="8.88671875" style="2"/>
    <col min="13822" max="13822" width="3.88671875" style="2" customWidth="1"/>
    <col min="13823" max="13823" width="43" style="2" customWidth="1"/>
    <col min="13824" max="13824" width="12.5546875" style="2" customWidth="1"/>
    <col min="13825" max="13825" width="12" style="2" customWidth="1"/>
    <col min="13826" max="13826" width="13.44140625" style="2" customWidth="1"/>
    <col min="13827" max="13827" width="10.44140625" style="2" customWidth="1"/>
    <col min="13828" max="13828" width="9.6640625" style="2" customWidth="1"/>
    <col min="13829" max="13829" width="11.109375" style="2" customWidth="1"/>
    <col min="13830" max="13830" width="12.6640625" style="2" customWidth="1"/>
    <col min="13831" max="13831" width="10.109375" style="2" bestFit="1" customWidth="1"/>
    <col min="13832" max="14077" width="8.88671875" style="2"/>
    <col min="14078" max="14078" width="3.88671875" style="2" customWidth="1"/>
    <col min="14079" max="14079" width="43" style="2" customWidth="1"/>
    <col min="14080" max="14080" width="12.5546875" style="2" customWidth="1"/>
    <col min="14081" max="14081" width="12" style="2" customWidth="1"/>
    <col min="14082" max="14082" width="13.44140625" style="2" customWidth="1"/>
    <col min="14083" max="14083" width="10.44140625" style="2" customWidth="1"/>
    <col min="14084" max="14084" width="9.6640625" style="2" customWidth="1"/>
    <col min="14085" max="14085" width="11.109375" style="2" customWidth="1"/>
    <col min="14086" max="14086" width="12.6640625" style="2" customWidth="1"/>
    <col min="14087" max="14087" width="10.109375" style="2" bestFit="1" customWidth="1"/>
    <col min="14088" max="14333" width="8.88671875" style="2"/>
    <col min="14334" max="14334" width="3.88671875" style="2" customWidth="1"/>
    <col min="14335" max="14335" width="43" style="2" customWidth="1"/>
    <col min="14336" max="14336" width="12.5546875" style="2" customWidth="1"/>
    <col min="14337" max="14337" width="12" style="2" customWidth="1"/>
    <col min="14338" max="14338" width="13.44140625" style="2" customWidth="1"/>
    <col min="14339" max="14339" width="10.44140625" style="2" customWidth="1"/>
    <col min="14340" max="14340" width="9.6640625" style="2" customWidth="1"/>
    <col min="14341" max="14341" width="11.109375" style="2" customWidth="1"/>
    <col min="14342" max="14342" width="12.6640625" style="2" customWidth="1"/>
    <col min="14343" max="14343" width="10.109375" style="2" bestFit="1" customWidth="1"/>
    <col min="14344" max="14589" width="8.88671875" style="2"/>
    <col min="14590" max="14590" width="3.88671875" style="2" customWidth="1"/>
    <col min="14591" max="14591" width="43" style="2" customWidth="1"/>
    <col min="14592" max="14592" width="12.5546875" style="2" customWidth="1"/>
    <col min="14593" max="14593" width="12" style="2" customWidth="1"/>
    <col min="14594" max="14594" width="13.44140625" style="2" customWidth="1"/>
    <col min="14595" max="14595" width="10.44140625" style="2" customWidth="1"/>
    <col min="14596" max="14596" width="9.6640625" style="2" customWidth="1"/>
    <col min="14597" max="14597" width="11.109375" style="2" customWidth="1"/>
    <col min="14598" max="14598" width="12.6640625" style="2" customWidth="1"/>
    <col min="14599" max="14599" width="10.109375" style="2" bestFit="1" customWidth="1"/>
    <col min="14600" max="14845" width="8.88671875" style="2"/>
    <col min="14846" max="14846" width="3.88671875" style="2" customWidth="1"/>
    <col min="14847" max="14847" width="43" style="2" customWidth="1"/>
    <col min="14848" max="14848" width="12.5546875" style="2" customWidth="1"/>
    <col min="14849" max="14849" width="12" style="2" customWidth="1"/>
    <col min="14850" max="14850" width="13.44140625" style="2" customWidth="1"/>
    <col min="14851" max="14851" width="10.44140625" style="2" customWidth="1"/>
    <col min="14852" max="14852" width="9.6640625" style="2" customWidth="1"/>
    <col min="14853" max="14853" width="11.109375" style="2" customWidth="1"/>
    <col min="14854" max="14854" width="12.6640625" style="2" customWidth="1"/>
    <col min="14855" max="14855" width="10.109375" style="2" bestFit="1" customWidth="1"/>
    <col min="14856" max="15101" width="8.88671875" style="2"/>
    <col min="15102" max="15102" width="3.88671875" style="2" customWidth="1"/>
    <col min="15103" max="15103" width="43" style="2" customWidth="1"/>
    <col min="15104" max="15104" width="12.5546875" style="2" customWidth="1"/>
    <col min="15105" max="15105" width="12" style="2" customWidth="1"/>
    <col min="15106" max="15106" width="13.44140625" style="2" customWidth="1"/>
    <col min="15107" max="15107" width="10.44140625" style="2" customWidth="1"/>
    <col min="15108" max="15108" width="9.6640625" style="2" customWidth="1"/>
    <col min="15109" max="15109" width="11.109375" style="2" customWidth="1"/>
    <col min="15110" max="15110" width="12.6640625" style="2" customWidth="1"/>
    <col min="15111" max="15111" width="10.109375" style="2" bestFit="1" customWidth="1"/>
    <col min="15112" max="15357" width="8.88671875" style="2"/>
    <col min="15358" max="15358" width="3.88671875" style="2" customWidth="1"/>
    <col min="15359" max="15359" width="43" style="2" customWidth="1"/>
    <col min="15360" max="15360" width="12.5546875" style="2" customWidth="1"/>
    <col min="15361" max="15361" width="12" style="2" customWidth="1"/>
    <col min="15362" max="15362" width="13.44140625" style="2" customWidth="1"/>
    <col min="15363" max="15363" width="10.44140625" style="2" customWidth="1"/>
    <col min="15364" max="15364" width="9.6640625" style="2" customWidth="1"/>
    <col min="15365" max="15365" width="11.109375" style="2" customWidth="1"/>
    <col min="15366" max="15366" width="12.6640625" style="2" customWidth="1"/>
    <col min="15367" max="15367" width="10.109375" style="2" bestFit="1" customWidth="1"/>
    <col min="15368" max="15613" width="8.88671875" style="2"/>
    <col min="15614" max="15614" width="3.88671875" style="2" customWidth="1"/>
    <col min="15615" max="15615" width="43" style="2" customWidth="1"/>
    <col min="15616" max="15616" width="12.5546875" style="2" customWidth="1"/>
    <col min="15617" max="15617" width="12" style="2" customWidth="1"/>
    <col min="15618" max="15618" width="13.44140625" style="2" customWidth="1"/>
    <col min="15619" max="15619" width="10.44140625" style="2" customWidth="1"/>
    <col min="15620" max="15620" width="9.6640625" style="2" customWidth="1"/>
    <col min="15621" max="15621" width="11.109375" style="2" customWidth="1"/>
    <col min="15622" max="15622" width="12.6640625" style="2" customWidth="1"/>
    <col min="15623" max="15623" width="10.109375" style="2" bestFit="1" customWidth="1"/>
    <col min="15624" max="15869" width="8.88671875" style="2"/>
    <col min="15870" max="15870" width="3.88671875" style="2" customWidth="1"/>
    <col min="15871" max="15871" width="43" style="2" customWidth="1"/>
    <col min="15872" max="15872" width="12.5546875" style="2" customWidth="1"/>
    <col min="15873" max="15873" width="12" style="2" customWidth="1"/>
    <col min="15874" max="15874" width="13.44140625" style="2" customWidth="1"/>
    <col min="15875" max="15875" width="10.44140625" style="2" customWidth="1"/>
    <col min="15876" max="15876" width="9.6640625" style="2" customWidth="1"/>
    <col min="15877" max="15877" width="11.109375" style="2" customWidth="1"/>
    <col min="15878" max="15878" width="12.6640625" style="2" customWidth="1"/>
    <col min="15879" max="15879" width="10.109375" style="2" bestFit="1" customWidth="1"/>
    <col min="15880" max="16125" width="8.88671875" style="2"/>
    <col min="16126" max="16126" width="3.88671875" style="2" customWidth="1"/>
    <col min="16127" max="16127" width="43" style="2" customWidth="1"/>
    <col min="16128" max="16128" width="12.5546875" style="2" customWidth="1"/>
    <col min="16129" max="16129" width="12" style="2" customWidth="1"/>
    <col min="16130" max="16130" width="13.44140625" style="2" customWidth="1"/>
    <col min="16131" max="16131" width="10.44140625" style="2" customWidth="1"/>
    <col min="16132" max="16132" width="9.6640625" style="2" customWidth="1"/>
    <col min="16133" max="16133" width="11.109375" style="2" customWidth="1"/>
    <col min="16134" max="16134" width="12.6640625" style="2" customWidth="1"/>
    <col min="16135" max="16135" width="10.109375" style="2" bestFit="1" customWidth="1"/>
    <col min="16136" max="16384" width="8.88671875" style="2"/>
  </cols>
  <sheetData>
    <row r="1" spans="1:9" ht="12.75" customHeight="1">
      <c r="A1" s="487" t="s">
        <v>488</v>
      </c>
      <c r="B1" s="487"/>
      <c r="C1" s="487"/>
      <c r="D1" s="487"/>
      <c r="E1" s="487"/>
      <c r="F1" s="487"/>
      <c r="G1" s="487"/>
      <c r="H1" s="487"/>
      <c r="I1" s="487"/>
    </row>
    <row r="2" spans="1:9" ht="15" customHeight="1">
      <c r="A2" s="487" t="s">
        <v>489</v>
      </c>
      <c r="B2" s="487"/>
      <c r="C2" s="487"/>
      <c r="D2" s="487"/>
      <c r="E2" s="487"/>
      <c r="F2" s="487"/>
      <c r="G2" s="487"/>
      <c r="H2" s="487"/>
      <c r="I2" s="487"/>
    </row>
    <row r="3" spans="1:9" ht="15" customHeight="1">
      <c r="A3" s="487" t="s">
        <v>329</v>
      </c>
      <c r="B3" s="487"/>
      <c r="C3" s="487"/>
      <c r="D3" s="487"/>
      <c r="E3" s="487"/>
      <c r="F3" s="487"/>
      <c r="G3" s="487"/>
      <c r="H3" s="487"/>
      <c r="I3" s="487"/>
    </row>
    <row r="4" spans="1:9" ht="14.4" customHeight="1">
      <c r="A4" s="487" t="s">
        <v>490</v>
      </c>
      <c r="B4" s="487"/>
      <c r="C4" s="487"/>
      <c r="D4" s="487"/>
      <c r="E4" s="487"/>
      <c r="F4" s="487"/>
      <c r="G4" s="487"/>
      <c r="H4" s="487"/>
      <c r="I4" s="487"/>
    </row>
    <row r="5" spans="1:9" ht="11.4" customHeight="1">
      <c r="A5" s="183"/>
      <c r="B5" s="184"/>
      <c r="C5" s="324"/>
      <c r="D5" s="324"/>
      <c r="E5" s="324"/>
      <c r="F5" s="324"/>
      <c r="G5" s="185"/>
      <c r="H5" s="186"/>
      <c r="I5" s="187"/>
    </row>
    <row r="6" spans="1:9" ht="18" customHeight="1">
      <c r="A6" s="497" t="s">
        <v>36</v>
      </c>
      <c r="B6" s="497"/>
      <c r="C6" s="497"/>
      <c r="D6" s="497"/>
      <c r="E6" s="497"/>
      <c r="F6" s="497"/>
      <c r="G6" s="497"/>
      <c r="H6" s="497"/>
      <c r="I6" s="497"/>
    </row>
    <row r="7" spans="1:9" ht="14.4" customHeight="1">
      <c r="A7" s="188"/>
      <c r="B7" s="189"/>
      <c r="C7" s="190" t="s">
        <v>491</v>
      </c>
      <c r="D7" s="191" t="s">
        <v>492</v>
      </c>
      <c r="E7" s="191" t="s">
        <v>493</v>
      </c>
      <c r="F7" s="191" t="s">
        <v>494</v>
      </c>
      <c r="G7" s="192" t="s">
        <v>495</v>
      </c>
      <c r="H7" s="193" t="s">
        <v>496</v>
      </c>
      <c r="I7" s="190" t="s">
        <v>497</v>
      </c>
    </row>
    <row r="8" spans="1:9" ht="16.2" customHeight="1">
      <c r="A8" s="327"/>
      <c r="B8" s="195" t="s">
        <v>498</v>
      </c>
      <c r="C8" s="198" t="s">
        <v>499</v>
      </c>
      <c r="D8" s="198"/>
      <c r="E8" s="198"/>
      <c r="F8" s="200"/>
      <c r="G8" s="198"/>
      <c r="H8" s="199" t="s">
        <v>500</v>
      </c>
      <c r="I8" s="192" t="s">
        <v>501</v>
      </c>
    </row>
    <row r="9" spans="1:9" ht="13.2" customHeight="1">
      <c r="A9" s="200"/>
      <c r="B9" s="201"/>
      <c r="C9" s="199"/>
      <c r="D9" s="200"/>
      <c r="E9" s="200"/>
      <c r="F9" s="200"/>
      <c r="G9" s="192"/>
      <c r="H9" s="324" t="s">
        <v>502</v>
      </c>
      <c r="I9" s="192" t="s">
        <v>503</v>
      </c>
    </row>
    <row r="10" spans="1:9" ht="15.6" customHeight="1">
      <c r="A10" s="193" t="s">
        <v>349</v>
      </c>
      <c r="B10" s="202"/>
      <c r="C10" s="324"/>
      <c r="D10" s="193" t="s">
        <v>504</v>
      </c>
      <c r="E10" s="193" t="s">
        <v>505</v>
      </c>
      <c r="F10" s="193" t="s">
        <v>506</v>
      </c>
      <c r="G10" s="192"/>
      <c r="H10" s="324" t="s">
        <v>507</v>
      </c>
      <c r="I10" s="192" t="s">
        <v>508</v>
      </c>
    </row>
    <row r="11" spans="1:9" ht="15.6" customHeight="1">
      <c r="A11" s="203" t="s">
        <v>349</v>
      </c>
      <c r="B11" s="204"/>
      <c r="C11" s="325" t="s">
        <v>186</v>
      </c>
      <c r="D11" s="203" t="s">
        <v>509</v>
      </c>
      <c r="E11" s="203" t="s">
        <v>510</v>
      </c>
      <c r="F11" s="203" t="s">
        <v>510</v>
      </c>
      <c r="G11" s="191" t="s">
        <v>511</v>
      </c>
      <c r="H11" s="325" t="s">
        <v>512</v>
      </c>
      <c r="I11" s="191" t="s">
        <v>513</v>
      </c>
    </row>
    <row r="12" spans="1:9" ht="14.4" customHeight="1">
      <c r="A12" s="206" t="s">
        <v>514</v>
      </c>
      <c r="B12" s="207" t="s">
        <v>515</v>
      </c>
      <c r="C12" s="498"/>
      <c r="D12" s="498"/>
      <c r="E12" s="498"/>
      <c r="F12" s="498"/>
      <c r="G12" s="498"/>
      <c r="H12" s="498"/>
      <c r="I12" s="498"/>
    </row>
    <row r="13" spans="1:9" ht="15" hidden="1" customHeight="1" outlineLevel="1">
      <c r="A13" s="208"/>
      <c r="B13" s="209" t="s">
        <v>203</v>
      </c>
      <c r="C13" s="210"/>
      <c r="D13" s="211"/>
      <c r="E13" s="212">
        <v>21222145</v>
      </c>
      <c r="F13" s="212">
        <v>38572497</v>
      </c>
      <c r="G13" s="213"/>
      <c r="H13" s="214"/>
      <c r="I13" s="212">
        <v>59794642</v>
      </c>
    </row>
    <row r="14" spans="1:9" ht="15" hidden="1" customHeight="1" outlineLevel="1">
      <c r="A14" s="208"/>
      <c r="B14" s="209" t="s">
        <v>204</v>
      </c>
      <c r="C14" s="210"/>
      <c r="D14" s="211"/>
      <c r="E14" s="212">
        <v>36063441</v>
      </c>
      <c r="F14" s="211"/>
      <c r="G14" s="213"/>
      <c r="H14" s="214"/>
      <c r="I14" s="212">
        <v>36063441</v>
      </c>
    </row>
    <row r="15" spans="1:9" ht="15" hidden="1" customHeight="1" outlineLevel="1">
      <c r="A15" s="208"/>
      <c r="B15" s="209" t="s">
        <v>267</v>
      </c>
      <c r="C15" s="210"/>
      <c r="D15" s="212">
        <v>0</v>
      </c>
      <c r="E15" s="212">
        <v>0</v>
      </c>
      <c r="F15" s="212">
        <v>0</v>
      </c>
      <c r="G15" s="213"/>
      <c r="H15" s="214"/>
      <c r="I15" s="212">
        <v>0</v>
      </c>
    </row>
    <row r="16" spans="1:9" ht="15" hidden="1" customHeight="1" outlineLevel="1">
      <c r="A16" s="208"/>
      <c r="B16" s="209" t="s">
        <v>205</v>
      </c>
      <c r="C16" s="210"/>
      <c r="D16" s="212">
        <v>33893305</v>
      </c>
      <c r="E16" s="212">
        <v>69032131</v>
      </c>
      <c r="F16" s="212">
        <v>81785984</v>
      </c>
      <c r="G16" s="213"/>
      <c r="H16" s="214"/>
      <c r="I16" s="212">
        <v>184711420</v>
      </c>
    </row>
    <row r="17" spans="1:9" ht="15" hidden="1" customHeight="1" outlineLevel="1">
      <c r="A17" s="208"/>
      <c r="B17" s="209" t="s">
        <v>206</v>
      </c>
      <c r="C17" s="210"/>
      <c r="D17" s="211"/>
      <c r="E17" s="212">
        <v>24642363</v>
      </c>
      <c r="F17" s="212">
        <v>10136345</v>
      </c>
      <c r="G17" s="213"/>
      <c r="H17" s="214"/>
      <c r="I17" s="212">
        <v>34778708</v>
      </c>
    </row>
    <row r="18" spans="1:9" ht="15" hidden="1" customHeight="1" outlineLevel="1">
      <c r="A18" s="208"/>
      <c r="B18" s="209" t="s">
        <v>268</v>
      </c>
      <c r="C18" s="210"/>
      <c r="D18" s="212">
        <v>32598</v>
      </c>
      <c r="E18" s="212">
        <v>0</v>
      </c>
      <c r="F18" s="212">
        <v>0</v>
      </c>
      <c r="G18" s="213"/>
      <c r="H18" s="214"/>
      <c r="I18" s="212">
        <v>32598</v>
      </c>
    </row>
    <row r="19" spans="1:9" ht="15" hidden="1" customHeight="1" outlineLevel="1">
      <c r="A19" s="208"/>
      <c r="B19" s="209" t="s">
        <v>207</v>
      </c>
      <c r="C19" s="210"/>
      <c r="D19" s="211"/>
      <c r="E19" s="212">
        <v>105540433.95999999</v>
      </c>
      <c r="F19" s="212">
        <v>96951639</v>
      </c>
      <c r="G19" s="213"/>
      <c r="H19" s="214"/>
      <c r="I19" s="212">
        <v>202492072.96000001</v>
      </c>
    </row>
    <row r="20" spans="1:9" ht="15" hidden="1" customHeight="1" outlineLevel="1">
      <c r="A20" s="208"/>
      <c r="B20" s="209" t="s">
        <v>208</v>
      </c>
      <c r="C20" s="210"/>
      <c r="D20" s="211"/>
      <c r="E20" s="212">
        <v>132910612</v>
      </c>
      <c r="F20" s="212">
        <v>195704805</v>
      </c>
      <c r="G20" s="213"/>
      <c r="H20" s="214"/>
      <c r="I20" s="212">
        <v>328615417</v>
      </c>
    </row>
    <row r="21" spans="1:9" ht="15" hidden="1" customHeight="1" outlineLevel="1">
      <c r="A21" s="208"/>
      <c r="B21" s="209" t="s">
        <v>209</v>
      </c>
      <c r="C21" s="210"/>
      <c r="D21" s="211"/>
      <c r="E21" s="212">
        <v>33323102</v>
      </c>
      <c r="F21" s="211"/>
      <c r="G21" s="213"/>
      <c r="H21" s="214"/>
      <c r="I21" s="212">
        <v>33323102</v>
      </c>
    </row>
    <row r="22" spans="1:9" ht="15" hidden="1" customHeight="1" outlineLevel="1">
      <c r="A22" s="208"/>
      <c r="B22" s="209" t="s">
        <v>210</v>
      </c>
      <c r="C22" s="210"/>
      <c r="D22" s="211"/>
      <c r="E22" s="212">
        <v>40139496</v>
      </c>
      <c r="F22" s="211"/>
      <c r="G22" s="213"/>
      <c r="H22" s="214"/>
      <c r="I22" s="212">
        <v>40139496</v>
      </c>
    </row>
    <row r="23" spans="1:9" ht="15" hidden="1" customHeight="1" outlineLevel="1">
      <c r="A23" s="208"/>
      <c r="B23" s="209" t="s">
        <v>211</v>
      </c>
      <c r="C23" s="210"/>
      <c r="D23" s="212">
        <v>0</v>
      </c>
      <c r="E23" s="212">
        <v>-1952</v>
      </c>
      <c r="F23" s="212">
        <v>5378795</v>
      </c>
      <c r="G23" s="213"/>
      <c r="H23" s="214"/>
      <c r="I23" s="212">
        <v>5376843</v>
      </c>
    </row>
    <row r="24" spans="1:9" ht="15" hidden="1" customHeight="1" outlineLevel="1">
      <c r="A24" s="208"/>
      <c r="B24" s="209" t="s">
        <v>212</v>
      </c>
      <c r="C24" s="210"/>
      <c r="D24" s="212">
        <v>0</v>
      </c>
      <c r="E24" s="212">
        <v>7550077.8796124198</v>
      </c>
      <c r="F24" s="212">
        <v>19286613.262145299</v>
      </c>
      <c r="G24" s="213"/>
      <c r="H24" s="214"/>
      <c r="I24" s="212">
        <v>26836691.141757701</v>
      </c>
    </row>
    <row r="25" spans="1:9" ht="15" hidden="1" customHeight="1" outlineLevel="1">
      <c r="A25" s="208"/>
      <c r="B25" s="209" t="s">
        <v>213</v>
      </c>
      <c r="C25" s="210"/>
      <c r="D25" s="212">
        <v>36142505</v>
      </c>
      <c r="E25" s="212">
        <v>85307572</v>
      </c>
      <c r="F25" s="212">
        <v>3093849</v>
      </c>
      <c r="G25" s="213"/>
      <c r="H25" s="214"/>
      <c r="I25" s="212">
        <v>124543926</v>
      </c>
    </row>
    <row r="26" spans="1:9" ht="15" hidden="1" customHeight="1" outlineLevel="1">
      <c r="A26" s="208"/>
      <c r="B26" s="209" t="s">
        <v>214</v>
      </c>
      <c r="C26" s="210"/>
      <c r="D26" s="211"/>
      <c r="E26" s="211"/>
      <c r="F26" s="212">
        <v>7177898</v>
      </c>
      <c r="G26" s="213"/>
      <c r="H26" s="214"/>
      <c r="I26" s="212">
        <v>7177898</v>
      </c>
    </row>
    <row r="27" spans="1:9" ht="15" hidden="1" customHeight="1" outlineLevel="1">
      <c r="A27" s="208"/>
      <c r="B27" s="209" t="s">
        <v>269</v>
      </c>
      <c r="C27" s="210"/>
      <c r="D27" s="211"/>
      <c r="E27" s="211"/>
      <c r="F27" s="212">
        <v>855222</v>
      </c>
      <c r="G27" s="213"/>
      <c r="H27" s="214"/>
      <c r="I27" s="212">
        <v>855222</v>
      </c>
    </row>
    <row r="28" spans="1:9" ht="15" hidden="1" customHeight="1" outlineLevel="1">
      <c r="A28" s="208"/>
      <c r="B28" s="209" t="s">
        <v>215</v>
      </c>
      <c r="C28" s="210"/>
      <c r="D28" s="211"/>
      <c r="E28" s="212">
        <v>3722384</v>
      </c>
      <c r="F28" s="211"/>
      <c r="G28" s="213"/>
      <c r="H28" s="214"/>
      <c r="I28" s="212">
        <v>3722384</v>
      </c>
    </row>
    <row r="29" spans="1:9" ht="15" hidden="1" customHeight="1" outlineLevel="1">
      <c r="A29" s="208"/>
      <c r="B29" s="209" t="s">
        <v>216</v>
      </c>
      <c r="C29" s="210"/>
      <c r="D29" s="211"/>
      <c r="E29" s="212">
        <v>1257391</v>
      </c>
      <c r="F29" s="211"/>
      <c r="G29" s="213"/>
      <c r="H29" s="214"/>
      <c r="I29" s="212">
        <v>1257391</v>
      </c>
    </row>
    <row r="30" spans="1:9" ht="15" hidden="1" customHeight="1" outlineLevel="1">
      <c r="A30" s="208"/>
      <c r="B30" s="209" t="s">
        <v>217</v>
      </c>
      <c r="C30" s="210"/>
      <c r="D30" s="212">
        <v>6676802</v>
      </c>
      <c r="E30" s="212">
        <v>107719825</v>
      </c>
      <c r="F30" s="212">
        <v>171818158</v>
      </c>
      <c r="G30" s="213"/>
      <c r="H30" s="214"/>
      <c r="I30" s="212">
        <v>286214785</v>
      </c>
    </row>
    <row r="31" spans="1:9" ht="15" hidden="1" customHeight="1" outlineLevel="1">
      <c r="A31" s="208"/>
      <c r="B31" s="209" t="s">
        <v>218</v>
      </c>
      <c r="C31" s="210"/>
      <c r="D31" s="211"/>
      <c r="E31" s="212">
        <v>83465366</v>
      </c>
      <c r="F31" s="211"/>
      <c r="G31" s="213"/>
      <c r="H31" s="214"/>
      <c r="I31" s="212">
        <v>83465366</v>
      </c>
    </row>
    <row r="32" spans="1:9" ht="15" hidden="1" customHeight="1" outlineLevel="1">
      <c r="A32" s="208"/>
      <c r="B32" s="209" t="s">
        <v>219</v>
      </c>
      <c r="C32" s="210"/>
      <c r="D32" s="212">
        <v>4661</v>
      </c>
      <c r="E32" s="212">
        <v>26068625</v>
      </c>
      <c r="F32" s="212">
        <v>73771</v>
      </c>
      <c r="G32" s="213"/>
      <c r="H32" s="214"/>
      <c r="I32" s="212">
        <v>26147057</v>
      </c>
    </row>
    <row r="33" spans="1:9" ht="15" hidden="1" customHeight="1" outlineLevel="1">
      <c r="A33" s="208"/>
      <c r="B33" s="209" t="s">
        <v>220</v>
      </c>
      <c r="C33" s="210"/>
      <c r="D33" s="211"/>
      <c r="E33" s="212">
        <v>40752463</v>
      </c>
      <c r="F33" s="212">
        <v>5385351</v>
      </c>
      <c r="G33" s="213"/>
      <c r="H33" s="214"/>
      <c r="I33" s="212">
        <v>46137814</v>
      </c>
    </row>
    <row r="34" spans="1:9" ht="12" hidden="1" customHeight="1" outlineLevel="1">
      <c r="A34" s="208"/>
      <c r="B34" s="209" t="s">
        <v>270</v>
      </c>
      <c r="C34" s="210"/>
      <c r="D34" s="211"/>
      <c r="E34" s="211"/>
      <c r="F34" s="212">
        <v>2987320</v>
      </c>
      <c r="G34" s="213"/>
      <c r="H34" s="214"/>
      <c r="I34" s="212">
        <v>2987320</v>
      </c>
    </row>
    <row r="35" spans="1:9" collapsed="1">
      <c r="A35" s="208">
        <v>1</v>
      </c>
      <c r="B35" s="215" t="s">
        <v>516</v>
      </c>
      <c r="C35" s="210"/>
      <c r="D35" s="212">
        <f>SUM($D$13:$D$34)</f>
        <v>76749871</v>
      </c>
      <c r="E35" s="212">
        <f>SUM($E$13:$E$34)</f>
        <v>818715475.83961248</v>
      </c>
      <c r="F35" s="212">
        <f>SUM($F$13:$F$34)</f>
        <v>639208247.26214528</v>
      </c>
      <c r="G35" s="213"/>
      <c r="H35" s="214"/>
      <c r="I35" s="212">
        <f>SUM($I$13:$I$34)</f>
        <v>1534673594.1017578</v>
      </c>
    </row>
    <row r="36" spans="1:9" ht="15" hidden="1" customHeight="1" outlineLevel="1">
      <c r="A36" s="208"/>
      <c r="B36" s="216" t="s">
        <v>203</v>
      </c>
      <c r="C36" s="217"/>
      <c r="D36" s="218"/>
      <c r="E36" s="219">
        <v>18038823</v>
      </c>
      <c r="F36" s="219">
        <v>32786622</v>
      </c>
      <c r="G36" s="220"/>
      <c r="H36" s="221"/>
      <c r="I36" s="219">
        <v>50825445</v>
      </c>
    </row>
    <row r="37" spans="1:9" ht="15" hidden="1" customHeight="1" outlineLevel="1">
      <c r="A37" s="208"/>
      <c r="B37" s="216" t="s">
        <v>204</v>
      </c>
      <c r="C37" s="217"/>
      <c r="D37" s="218"/>
      <c r="E37" s="219">
        <v>30653924.850000001</v>
      </c>
      <c r="F37" s="218"/>
      <c r="G37" s="220"/>
      <c r="H37" s="221"/>
      <c r="I37" s="219">
        <v>30653924.850000001</v>
      </c>
    </row>
    <row r="38" spans="1:9" ht="15" hidden="1" customHeight="1" outlineLevel="1">
      <c r="A38" s="208"/>
      <c r="B38" s="216" t="s">
        <v>267</v>
      </c>
      <c r="C38" s="217"/>
      <c r="D38" s="219">
        <v>0</v>
      </c>
      <c r="E38" s="219">
        <v>0</v>
      </c>
      <c r="F38" s="219">
        <v>0</v>
      </c>
      <c r="G38" s="220"/>
      <c r="H38" s="221"/>
      <c r="I38" s="219">
        <v>0</v>
      </c>
    </row>
    <row r="39" spans="1:9" ht="15" hidden="1" customHeight="1" outlineLevel="1">
      <c r="A39" s="208"/>
      <c r="B39" s="216" t="s">
        <v>205</v>
      </c>
      <c r="C39" s="217"/>
      <c r="D39" s="219">
        <v>28809309</v>
      </c>
      <c r="E39" s="219">
        <v>58677311</v>
      </c>
      <c r="F39" s="219">
        <v>69518086</v>
      </c>
      <c r="G39" s="220"/>
      <c r="H39" s="221"/>
      <c r="I39" s="219">
        <v>157004706</v>
      </c>
    </row>
    <row r="40" spans="1:9" ht="15" hidden="1" customHeight="1" outlineLevel="1">
      <c r="A40" s="208"/>
      <c r="B40" s="216" t="s">
        <v>206</v>
      </c>
      <c r="C40" s="217"/>
      <c r="D40" s="218"/>
      <c r="E40" s="219">
        <v>20946008</v>
      </c>
      <c r="F40" s="219">
        <v>8615893.3434999995</v>
      </c>
      <c r="G40" s="220"/>
      <c r="H40" s="221"/>
      <c r="I40" s="219">
        <v>29561901.343499999</v>
      </c>
    </row>
    <row r="41" spans="1:9" ht="15" hidden="1" customHeight="1" outlineLevel="1">
      <c r="A41" s="208"/>
      <c r="B41" s="216" t="s">
        <v>268</v>
      </c>
      <c r="C41" s="217"/>
      <c r="D41" s="219">
        <v>27708</v>
      </c>
      <c r="E41" s="219">
        <v>0</v>
      </c>
      <c r="F41" s="219">
        <v>0</v>
      </c>
      <c r="G41" s="220"/>
      <c r="H41" s="221"/>
      <c r="I41" s="219">
        <v>27708</v>
      </c>
    </row>
    <row r="42" spans="1:9" ht="15" hidden="1" customHeight="1" outlineLevel="1">
      <c r="A42" s="208"/>
      <c r="B42" s="216" t="s">
        <v>207</v>
      </c>
      <c r="C42" s="217"/>
      <c r="D42" s="218"/>
      <c r="E42" s="219">
        <v>89709369.480000004</v>
      </c>
      <c r="F42" s="219">
        <v>82408893</v>
      </c>
      <c r="G42" s="220"/>
      <c r="H42" s="221"/>
      <c r="I42" s="219">
        <v>172118262.47999999</v>
      </c>
    </row>
    <row r="43" spans="1:9" ht="15" hidden="1" customHeight="1" outlineLevel="1">
      <c r="A43" s="208"/>
      <c r="B43" s="216" t="s">
        <v>208</v>
      </c>
      <c r="C43" s="217"/>
      <c r="D43" s="218"/>
      <c r="E43" s="219">
        <v>112974020</v>
      </c>
      <c r="F43" s="219">
        <v>166349084</v>
      </c>
      <c r="G43" s="220"/>
      <c r="H43" s="221"/>
      <c r="I43" s="219">
        <v>279323104</v>
      </c>
    </row>
    <row r="44" spans="1:9" ht="15" hidden="1" customHeight="1" outlineLevel="1">
      <c r="A44" s="208"/>
      <c r="B44" s="216" t="s">
        <v>209</v>
      </c>
      <c r="C44" s="217"/>
      <c r="D44" s="218"/>
      <c r="E44" s="219">
        <v>28324579</v>
      </c>
      <c r="F44" s="218"/>
      <c r="G44" s="220"/>
      <c r="H44" s="221"/>
      <c r="I44" s="219">
        <v>28324579</v>
      </c>
    </row>
    <row r="45" spans="1:9" ht="15" hidden="1" customHeight="1" outlineLevel="1">
      <c r="A45" s="208"/>
      <c r="B45" s="216" t="s">
        <v>210</v>
      </c>
      <c r="C45" s="217"/>
      <c r="D45" s="218"/>
      <c r="E45" s="219">
        <v>34118543</v>
      </c>
      <c r="F45" s="218"/>
      <c r="G45" s="220"/>
      <c r="H45" s="221"/>
      <c r="I45" s="219">
        <v>34118543</v>
      </c>
    </row>
    <row r="46" spans="1:9" ht="15" hidden="1" customHeight="1" outlineLevel="1">
      <c r="A46" s="208"/>
      <c r="B46" s="216" t="s">
        <v>211</v>
      </c>
      <c r="C46" s="217"/>
      <c r="D46" s="219">
        <v>0</v>
      </c>
      <c r="E46" s="219">
        <v>-1659.2</v>
      </c>
      <c r="F46" s="219">
        <v>4571975.75</v>
      </c>
      <c r="G46" s="220"/>
      <c r="H46" s="221"/>
      <c r="I46" s="219">
        <v>4570316.55</v>
      </c>
    </row>
    <row r="47" spans="1:9" ht="15" hidden="1" customHeight="1" outlineLevel="1">
      <c r="A47" s="208"/>
      <c r="B47" s="216" t="s">
        <v>212</v>
      </c>
      <c r="C47" s="217"/>
      <c r="D47" s="219">
        <v>0</v>
      </c>
      <c r="E47" s="219">
        <v>6400128.4018807895</v>
      </c>
      <c r="F47" s="219">
        <v>16393391.5307103</v>
      </c>
      <c r="G47" s="220"/>
      <c r="H47" s="221"/>
      <c r="I47" s="219">
        <v>22793519.932591099</v>
      </c>
    </row>
    <row r="48" spans="1:9" ht="15" hidden="1" customHeight="1" outlineLevel="1">
      <c r="A48" s="208"/>
      <c r="B48" s="216" t="s">
        <v>213</v>
      </c>
      <c r="C48" s="217"/>
      <c r="D48" s="219">
        <v>30721130</v>
      </c>
      <c r="E48" s="219">
        <v>72510993</v>
      </c>
      <c r="F48" s="219">
        <v>2629772</v>
      </c>
      <c r="G48" s="220"/>
      <c r="H48" s="221"/>
      <c r="I48" s="219">
        <v>105861895</v>
      </c>
    </row>
    <row r="49" spans="1:9" ht="15" hidden="1" customHeight="1" outlineLevel="1">
      <c r="A49" s="208"/>
      <c r="B49" s="216" t="s">
        <v>214</v>
      </c>
      <c r="C49" s="217"/>
      <c r="D49" s="218"/>
      <c r="E49" s="218"/>
      <c r="F49" s="219">
        <v>6103151</v>
      </c>
      <c r="G49" s="220"/>
      <c r="H49" s="221"/>
      <c r="I49" s="219">
        <v>6103151</v>
      </c>
    </row>
    <row r="50" spans="1:9" ht="15" hidden="1" customHeight="1" outlineLevel="1">
      <c r="A50" s="208"/>
      <c r="B50" s="216" t="s">
        <v>269</v>
      </c>
      <c r="C50" s="217"/>
      <c r="D50" s="218"/>
      <c r="E50" s="218"/>
      <c r="F50" s="219">
        <v>726938.7</v>
      </c>
      <c r="G50" s="220"/>
      <c r="H50" s="221"/>
      <c r="I50" s="219">
        <v>726938.7</v>
      </c>
    </row>
    <row r="51" spans="1:9" ht="15" hidden="1" customHeight="1" outlineLevel="1">
      <c r="A51" s="208"/>
      <c r="B51" s="216" t="s">
        <v>215</v>
      </c>
      <c r="C51" s="217"/>
      <c r="D51" s="218"/>
      <c r="E51" s="219">
        <v>3164133</v>
      </c>
      <c r="F51" s="218"/>
      <c r="G51" s="220"/>
      <c r="H51" s="221"/>
      <c r="I51" s="219">
        <v>3164133</v>
      </c>
    </row>
    <row r="52" spans="1:9" ht="15" hidden="1" customHeight="1" outlineLevel="1">
      <c r="A52" s="208"/>
      <c r="B52" s="216" t="s">
        <v>216</v>
      </c>
      <c r="C52" s="217"/>
      <c r="D52" s="218"/>
      <c r="E52" s="219">
        <v>1068893</v>
      </c>
      <c r="F52" s="218"/>
      <c r="G52" s="220"/>
      <c r="H52" s="221"/>
      <c r="I52" s="219">
        <v>1068893</v>
      </c>
    </row>
    <row r="53" spans="1:9" ht="15" hidden="1" customHeight="1" outlineLevel="1">
      <c r="A53" s="208"/>
      <c r="B53" s="216" t="s">
        <v>217</v>
      </c>
      <c r="C53" s="217"/>
      <c r="D53" s="219">
        <v>5675282</v>
      </c>
      <c r="E53" s="219">
        <v>91561851</v>
      </c>
      <c r="F53" s="219">
        <v>146046569</v>
      </c>
      <c r="G53" s="220"/>
      <c r="H53" s="221"/>
      <c r="I53" s="219">
        <v>243283702</v>
      </c>
    </row>
    <row r="54" spans="1:9" ht="15" hidden="1" customHeight="1" outlineLevel="1">
      <c r="A54" s="208"/>
      <c r="B54" s="216" t="s">
        <v>218</v>
      </c>
      <c r="C54" s="217"/>
      <c r="D54" s="218"/>
      <c r="E54" s="219">
        <v>70945561</v>
      </c>
      <c r="F54" s="218"/>
      <c r="G54" s="220"/>
      <c r="H54" s="221"/>
      <c r="I54" s="219">
        <v>70945561</v>
      </c>
    </row>
    <row r="55" spans="1:9" ht="15" hidden="1" customHeight="1" outlineLevel="1">
      <c r="A55" s="208"/>
      <c r="B55" s="216" t="s">
        <v>219</v>
      </c>
      <c r="C55" s="217"/>
      <c r="D55" s="219">
        <v>3961.85</v>
      </c>
      <c r="E55" s="219">
        <v>22158331</v>
      </c>
      <c r="F55" s="219">
        <v>62705.35</v>
      </c>
      <c r="G55" s="220"/>
      <c r="H55" s="221"/>
      <c r="I55" s="219">
        <v>22224998.199999999</v>
      </c>
    </row>
    <row r="56" spans="1:9" ht="15" hidden="1" customHeight="1" outlineLevel="1">
      <c r="A56" s="208"/>
      <c r="B56" s="216" t="s">
        <v>220</v>
      </c>
      <c r="C56" s="217"/>
      <c r="D56" s="218"/>
      <c r="E56" s="219">
        <v>34639593.549999997</v>
      </c>
      <c r="F56" s="219">
        <v>4577548.3499999996</v>
      </c>
      <c r="G56" s="220"/>
      <c r="H56" s="221"/>
      <c r="I56" s="219">
        <v>39217141.899999999</v>
      </c>
    </row>
    <row r="57" spans="1:9" ht="15" hidden="1" customHeight="1" outlineLevel="1">
      <c r="A57" s="208"/>
      <c r="B57" s="216" t="s">
        <v>270</v>
      </c>
      <c r="C57" s="217"/>
      <c r="D57" s="218"/>
      <c r="E57" s="219">
        <v>0</v>
      </c>
      <c r="F57" s="219">
        <v>2539222</v>
      </c>
      <c r="G57" s="220"/>
      <c r="H57" s="221"/>
      <c r="I57" s="219">
        <v>2539222</v>
      </c>
    </row>
    <row r="58" spans="1:9" ht="30" collapsed="1">
      <c r="A58" s="208">
        <v>2</v>
      </c>
      <c r="B58" s="222" t="s">
        <v>517</v>
      </c>
      <c r="C58" s="217"/>
      <c r="D58" s="219">
        <f>SUM($D$36:$D$57)</f>
        <v>65237390.850000001</v>
      </c>
      <c r="E58" s="219">
        <f>SUM($E$36:$E$57)</f>
        <v>695890403.08188081</v>
      </c>
      <c r="F58" s="219">
        <f>SUM($F$36:$F$57)</f>
        <v>543329852.02421033</v>
      </c>
      <c r="G58" s="220"/>
      <c r="H58" s="221"/>
      <c r="I58" s="219">
        <f>SUM($I$36:$I$57)</f>
        <v>1304457645.9560912</v>
      </c>
    </row>
    <row r="59" spans="1:9" ht="15" hidden="1" customHeight="1" outlineLevel="1">
      <c r="A59" s="208"/>
      <c r="B59" s="216" t="s">
        <v>203</v>
      </c>
      <c r="C59" s="219">
        <v>8969197</v>
      </c>
      <c r="D59" s="223"/>
      <c r="E59" s="224"/>
      <c r="F59" s="225"/>
      <c r="G59" s="226"/>
      <c r="H59" s="221"/>
      <c r="I59" s="219">
        <v>8969197</v>
      </c>
    </row>
    <row r="60" spans="1:9" ht="15" hidden="1" customHeight="1" outlineLevel="1">
      <c r="A60" s="208"/>
      <c r="B60" s="216" t="s">
        <v>204</v>
      </c>
      <c r="C60" s="219">
        <v>5409516.1500000004</v>
      </c>
      <c r="D60" s="223"/>
      <c r="E60" s="224"/>
      <c r="F60" s="225"/>
      <c r="G60" s="226"/>
      <c r="H60" s="221"/>
      <c r="I60" s="219">
        <v>5409516.1500000004</v>
      </c>
    </row>
    <row r="61" spans="1:9" ht="15" hidden="1" customHeight="1" outlineLevel="1">
      <c r="A61" s="208"/>
      <c r="B61" s="216" t="s">
        <v>267</v>
      </c>
      <c r="C61" s="219">
        <v>0</v>
      </c>
      <c r="D61" s="223"/>
      <c r="E61" s="224"/>
      <c r="F61" s="225"/>
      <c r="G61" s="226"/>
      <c r="H61" s="221"/>
      <c r="I61" s="219">
        <v>0</v>
      </c>
    </row>
    <row r="62" spans="1:9" ht="15" hidden="1" customHeight="1" outlineLevel="1">
      <c r="A62" s="208"/>
      <c r="B62" s="216" t="s">
        <v>205</v>
      </c>
      <c r="C62" s="219">
        <v>27706714</v>
      </c>
      <c r="D62" s="223"/>
      <c r="E62" s="224"/>
      <c r="F62" s="225"/>
      <c r="G62" s="226"/>
      <c r="H62" s="221"/>
      <c r="I62" s="219">
        <v>27706714</v>
      </c>
    </row>
    <row r="63" spans="1:9" ht="15" hidden="1" customHeight="1" outlineLevel="1">
      <c r="A63" s="208"/>
      <c r="B63" s="216" t="s">
        <v>206</v>
      </c>
      <c r="C63" s="219">
        <v>5216806.6564999996</v>
      </c>
      <c r="D63" s="223"/>
      <c r="E63" s="224"/>
      <c r="F63" s="225"/>
      <c r="G63" s="226"/>
      <c r="H63" s="221"/>
      <c r="I63" s="219">
        <v>5216806.6564999996</v>
      </c>
    </row>
    <row r="64" spans="1:9" ht="15" hidden="1" customHeight="1" outlineLevel="1">
      <c r="A64" s="208"/>
      <c r="B64" s="216" t="s">
        <v>268</v>
      </c>
      <c r="C64" s="219">
        <v>4890</v>
      </c>
      <c r="D64" s="223"/>
      <c r="E64" s="224"/>
      <c r="F64" s="225"/>
      <c r="G64" s="226"/>
      <c r="H64" s="221"/>
      <c r="I64" s="219">
        <v>4890</v>
      </c>
    </row>
    <row r="65" spans="1:9" ht="15" hidden="1" customHeight="1" outlineLevel="1">
      <c r="A65" s="208"/>
      <c r="B65" s="216" t="s">
        <v>207</v>
      </c>
      <c r="C65" s="219">
        <v>30373810.48</v>
      </c>
      <c r="D65" s="223"/>
      <c r="E65" s="224"/>
      <c r="F65" s="225"/>
      <c r="G65" s="226"/>
      <c r="H65" s="221"/>
      <c r="I65" s="219">
        <v>30373810.48</v>
      </c>
    </row>
    <row r="66" spans="1:9" ht="15" hidden="1" customHeight="1" outlineLevel="1">
      <c r="A66" s="208"/>
      <c r="B66" s="216" t="s">
        <v>208</v>
      </c>
      <c r="C66" s="219">
        <v>49292313</v>
      </c>
      <c r="D66" s="223"/>
      <c r="E66" s="224"/>
      <c r="F66" s="225"/>
      <c r="G66" s="226"/>
      <c r="H66" s="221"/>
      <c r="I66" s="219">
        <v>49292313</v>
      </c>
    </row>
    <row r="67" spans="1:9" ht="15" hidden="1" customHeight="1" outlineLevel="1">
      <c r="A67" s="208"/>
      <c r="B67" s="216" t="s">
        <v>209</v>
      </c>
      <c r="C67" s="219">
        <v>4998523</v>
      </c>
      <c r="D67" s="223"/>
      <c r="E67" s="224"/>
      <c r="F67" s="225"/>
      <c r="G67" s="226"/>
      <c r="H67" s="221"/>
      <c r="I67" s="219">
        <v>4998523</v>
      </c>
    </row>
    <row r="68" spans="1:9" ht="15" hidden="1" customHeight="1" outlineLevel="1">
      <c r="A68" s="208"/>
      <c r="B68" s="216" t="s">
        <v>210</v>
      </c>
      <c r="C68" s="219">
        <v>6020953</v>
      </c>
      <c r="D68" s="223"/>
      <c r="E68" s="224"/>
      <c r="F68" s="225"/>
      <c r="G68" s="226"/>
      <c r="H68" s="221"/>
      <c r="I68" s="219">
        <v>6020953</v>
      </c>
    </row>
    <row r="69" spans="1:9" ht="15" hidden="1" customHeight="1" outlineLevel="1">
      <c r="A69" s="208"/>
      <c r="B69" s="216" t="s">
        <v>211</v>
      </c>
      <c r="C69" s="219">
        <v>806526.45</v>
      </c>
      <c r="D69" s="223"/>
      <c r="E69" s="224"/>
      <c r="F69" s="225"/>
      <c r="G69" s="226"/>
      <c r="H69" s="221"/>
      <c r="I69" s="219">
        <v>806526.45</v>
      </c>
    </row>
    <row r="70" spans="1:9" ht="15" hidden="1" customHeight="1" outlineLevel="1">
      <c r="A70" s="208"/>
      <c r="B70" s="216" t="s">
        <v>212</v>
      </c>
      <c r="C70" s="219">
        <v>4043171.20916666</v>
      </c>
      <c r="D70" s="223"/>
      <c r="E70" s="224"/>
      <c r="F70" s="225"/>
      <c r="G70" s="226"/>
      <c r="H70" s="221"/>
      <c r="I70" s="219">
        <v>4043171.20916666</v>
      </c>
    </row>
    <row r="71" spans="1:9" ht="15" hidden="1" customHeight="1" outlineLevel="1">
      <c r="A71" s="208"/>
      <c r="B71" s="216" t="s">
        <v>213</v>
      </c>
      <c r="C71" s="219">
        <v>18682031</v>
      </c>
      <c r="D71" s="223"/>
      <c r="E71" s="224"/>
      <c r="F71" s="225"/>
      <c r="G71" s="226"/>
      <c r="H71" s="221"/>
      <c r="I71" s="219">
        <v>18682031</v>
      </c>
    </row>
    <row r="72" spans="1:9" ht="15" hidden="1" customHeight="1" outlineLevel="1">
      <c r="A72" s="208"/>
      <c r="B72" s="216" t="s">
        <v>214</v>
      </c>
      <c r="C72" s="219">
        <v>1074747</v>
      </c>
      <c r="D72" s="223"/>
      <c r="E72" s="224"/>
      <c r="F72" s="225"/>
      <c r="G72" s="226"/>
      <c r="H72" s="221"/>
      <c r="I72" s="219">
        <v>1074747</v>
      </c>
    </row>
    <row r="73" spans="1:9" ht="15" hidden="1" customHeight="1" outlineLevel="1">
      <c r="A73" s="208"/>
      <c r="B73" s="216" t="s">
        <v>269</v>
      </c>
      <c r="C73" s="219">
        <v>128283.3</v>
      </c>
      <c r="D73" s="223"/>
      <c r="E73" s="224"/>
      <c r="F73" s="225"/>
      <c r="G73" s="226"/>
      <c r="H73" s="221"/>
      <c r="I73" s="219">
        <v>128283.3</v>
      </c>
    </row>
    <row r="74" spans="1:9" ht="15" hidden="1" customHeight="1" outlineLevel="1">
      <c r="A74" s="208"/>
      <c r="B74" s="216" t="s">
        <v>215</v>
      </c>
      <c r="C74" s="219">
        <v>558251</v>
      </c>
      <c r="D74" s="223"/>
      <c r="E74" s="224"/>
      <c r="F74" s="225"/>
      <c r="G74" s="226"/>
      <c r="H74" s="221"/>
      <c r="I74" s="219">
        <v>558251</v>
      </c>
    </row>
    <row r="75" spans="1:9" ht="15" hidden="1" customHeight="1" outlineLevel="1">
      <c r="A75" s="208"/>
      <c r="B75" s="216" t="s">
        <v>216</v>
      </c>
      <c r="C75" s="219">
        <v>188498</v>
      </c>
      <c r="D75" s="223"/>
      <c r="E75" s="224"/>
      <c r="F75" s="225"/>
      <c r="G75" s="226"/>
      <c r="H75" s="221"/>
      <c r="I75" s="219">
        <v>188498</v>
      </c>
    </row>
    <row r="76" spans="1:9" ht="15" hidden="1" customHeight="1" outlineLevel="1">
      <c r="A76" s="208"/>
      <c r="B76" s="216" t="s">
        <v>217</v>
      </c>
      <c r="C76" s="219">
        <v>42931083</v>
      </c>
      <c r="D76" s="223"/>
      <c r="E76" s="224"/>
      <c r="F76" s="225"/>
      <c r="G76" s="226"/>
      <c r="H76" s="221"/>
      <c r="I76" s="219">
        <v>42931083</v>
      </c>
    </row>
    <row r="77" spans="1:9" ht="15" hidden="1" customHeight="1" outlineLevel="1">
      <c r="A77" s="208"/>
      <c r="B77" s="216" t="s">
        <v>218</v>
      </c>
      <c r="C77" s="219">
        <v>12519805</v>
      </c>
      <c r="D77" s="223"/>
      <c r="E77" s="224"/>
      <c r="F77" s="225"/>
      <c r="G77" s="226"/>
      <c r="H77" s="221"/>
      <c r="I77" s="219">
        <v>12519805</v>
      </c>
    </row>
    <row r="78" spans="1:9" ht="15" hidden="1" customHeight="1" outlineLevel="1">
      <c r="A78" s="208"/>
      <c r="B78" s="216" t="s">
        <v>219</v>
      </c>
      <c r="C78" s="219">
        <v>3922058.8</v>
      </c>
      <c r="D78" s="223"/>
      <c r="E78" s="224"/>
      <c r="F78" s="225"/>
      <c r="G78" s="226"/>
      <c r="H78" s="221"/>
      <c r="I78" s="219">
        <v>3922058.8</v>
      </c>
    </row>
    <row r="79" spans="1:9" ht="15" hidden="1" customHeight="1" outlineLevel="1">
      <c r="A79" s="208"/>
      <c r="B79" s="216" t="s">
        <v>220</v>
      </c>
      <c r="C79" s="219">
        <v>6920672.0999999996</v>
      </c>
      <c r="D79" s="223"/>
      <c r="E79" s="224"/>
      <c r="F79" s="225"/>
      <c r="G79" s="226"/>
      <c r="H79" s="221"/>
      <c r="I79" s="219">
        <v>6920672.0999999996</v>
      </c>
    </row>
    <row r="80" spans="1:9" ht="15" hidden="1" customHeight="1" outlineLevel="1">
      <c r="A80" s="208"/>
      <c r="B80" s="216" t="s">
        <v>270</v>
      </c>
      <c r="C80" s="219">
        <v>448098</v>
      </c>
      <c r="D80" s="223"/>
      <c r="E80" s="224"/>
      <c r="F80" s="225"/>
      <c r="G80" s="226"/>
      <c r="H80" s="221"/>
      <c r="I80" s="219">
        <v>448098</v>
      </c>
    </row>
    <row r="81" spans="1:9" ht="30" collapsed="1">
      <c r="A81" s="208">
        <v>3</v>
      </c>
      <c r="B81" s="222" t="s">
        <v>518</v>
      </c>
      <c r="C81" s="219">
        <f>SUM($C$59:$C$80)</f>
        <v>230215948.14566663</v>
      </c>
      <c r="D81" s="223"/>
      <c r="E81" s="224"/>
      <c r="F81" s="225"/>
      <c r="G81" s="226"/>
      <c r="H81" s="221"/>
      <c r="I81" s="219">
        <f>SUM($I$59:$I$80)</f>
        <v>230215948.14566663</v>
      </c>
    </row>
    <row r="82" spans="1:9" ht="15" hidden="1" customHeight="1" outlineLevel="1">
      <c r="A82" s="208"/>
      <c r="B82" s="227" t="s">
        <v>203</v>
      </c>
      <c r="C82" s="219">
        <v>3151584</v>
      </c>
      <c r="D82" s="218"/>
      <c r="E82" s="217"/>
      <c r="F82" s="218"/>
      <c r="G82" s="220"/>
      <c r="H82" s="221"/>
      <c r="I82" s="228">
        <v>3151584</v>
      </c>
    </row>
    <row r="83" spans="1:9" ht="15" hidden="1" customHeight="1" outlineLevel="1">
      <c r="A83" s="208"/>
      <c r="B83" s="227" t="s">
        <v>204</v>
      </c>
      <c r="C83" s="219">
        <v>3085184</v>
      </c>
      <c r="D83" s="218"/>
      <c r="E83" s="217"/>
      <c r="F83" s="218"/>
      <c r="G83" s="220"/>
      <c r="H83" s="221"/>
      <c r="I83" s="228">
        <v>3085184</v>
      </c>
    </row>
    <row r="84" spans="1:9" ht="15" hidden="1" customHeight="1" outlineLevel="1">
      <c r="A84" s="208"/>
      <c r="B84" s="227" t="s">
        <v>267</v>
      </c>
      <c r="C84" s="219">
        <v>0</v>
      </c>
      <c r="D84" s="219">
        <v>0</v>
      </c>
      <c r="E84" s="217"/>
      <c r="F84" s="219">
        <v>0</v>
      </c>
      <c r="G84" s="220"/>
      <c r="H84" s="221"/>
      <c r="I84" s="228">
        <v>0</v>
      </c>
    </row>
    <row r="85" spans="1:9" ht="15" hidden="1" customHeight="1" outlineLevel="1">
      <c r="A85" s="208"/>
      <c r="B85" s="227" t="s">
        <v>205</v>
      </c>
      <c r="C85" s="219">
        <v>34583102</v>
      </c>
      <c r="D85" s="219">
        <v>0</v>
      </c>
      <c r="E85" s="217"/>
      <c r="F85" s="219">
        <v>0</v>
      </c>
      <c r="G85" s="220"/>
      <c r="H85" s="221"/>
      <c r="I85" s="228">
        <v>34583102</v>
      </c>
    </row>
    <row r="86" spans="1:9" ht="15" hidden="1" customHeight="1" outlineLevel="1">
      <c r="A86" s="208"/>
      <c r="B86" s="227" t="s">
        <v>206</v>
      </c>
      <c r="C86" s="219">
        <v>12601693</v>
      </c>
      <c r="D86" s="218"/>
      <c r="E86" s="217"/>
      <c r="F86" s="218"/>
      <c r="G86" s="220"/>
      <c r="H86" s="221"/>
      <c r="I86" s="228">
        <v>12601693</v>
      </c>
    </row>
    <row r="87" spans="1:9" ht="15" hidden="1" customHeight="1" outlineLevel="1">
      <c r="A87" s="208"/>
      <c r="B87" s="227" t="s">
        <v>268</v>
      </c>
      <c r="C87" s="219">
        <v>545309</v>
      </c>
      <c r="D87" s="219">
        <v>0</v>
      </c>
      <c r="E87" s="217"/>
      <c r="F87" s="219">
        <v>0</v>
      </c>
      <c r="G87" s="220"/>
      <c r="H87" s="221"/>
      <c r="I87" s="228">
        <v>545309</v>
      </c>
    </row>
    <row r="88" spans="1:9" ht="15" hidden="1" customHeight="1" outlineLevel="1">
      <c r="A88" s="208"/>
      <c r="B88" s="227" t="s">
        <v>207</v>
      </c>
      <c r="C88" s="219">
        <v>33943161.720000997</v>
      </c>
      <c r="D88" s="218"/>
      <c r="E88" s="217"/>
      <c r="F88" s="218"/>
      <c r="G88" s="220"/>
      <c r="H88" s="221"/>
      <c r="I88" s="228">
        <v>33943161.720000997</v>
      </c>
    </row>
    <row r="89" spans="1:9" ht="15" hidden="1" customHeight="1" outlineLevel="1">
      <c r="A89" s="208"/>
      <c r="B89" s="227" t="s">
        <v>208</v>
      </c>
      <c r="C89" s="219">
        <v>18356338</v>
      </c>
      <c r="D89" s="218"/>
      <c r="E89" s="217"/>
      <c r="F89" s="219">
        <v>38620270</v>
      </c>
      <c r="G89" s="220"/>
      <c r="H89" s="221"/>
      <c r="I89" s="228">
        <v>56976608</v>
      </c>
    </row>
    <row r="90" spans="1:9" ht="15" hidden="1" customHeight="1" outlineLevel="1">
      <c r="A90" s="208"/>
      <c r="B90" s="227" t="s">
        <v>209</v>
      </c>
      <c r="C90" s="219">
        <v>1089648</v>
      </c>
      <c r="D90" s="218"/>
      <c r="E90" s="217"/>
      <c r="F90" s="218"/>
      <c r="G90" s="220"/>
      <c r="H90" s="221"/>
      <c r="I90" s="228">
        <v>1089648</v>
      </c>
    </row>
    <row r="91" spans="1:9" ht="15" hidden="1" customHeight="1" outlineLevel="1">
      <c r="A91" s="208"/>
      <c r="B91" s="227" t="s">
        <v>210</v>
      </c>
      <c r="C91" s="218"/>
      <c r="D91" s="218"/>
      <c r="E91" s="217"/>
      <c r="F91" s="218"/>
      <c r="G91" s="220"/>
      <c r="H91" s="221"/>
      <c r="I91" s="228">
        <v>0</v>
      </c>
    </row>
    <row r="92" spans="1:9" ht="15" hidden="1" customHeight="1" outlineLevel="1">
      <c r="A92" s="208"/>
      <c r="B92" s="227" t="s">
        <v>211</v>
      </c>
      <c r="C92" s="219">
        <v>1120774</v>
      </c>
      <c r="D92" s="219">
        <v>0</v>
      </c>
      <c r="E92" s="217"/>
      <c r="F92" s="219">
        <v>0</v>
      </c>
      <c r="G92" s="220"/>
      <c r="H92" s="221"/>
      <c r="I92" s="228">
        <v>1120774</v>
      </c>
    </row>
    <row r="93" spans="1:9" ht="15" hidden="1" customHeight="1" outlineLevel="1">
      <c r="A93" s="208"/>
      <c r="B93" s="227" t="s">
        <v>212</v>
      </c>
      <c r="C93" s="219">
        <v>0</v>
      </c>
      <c r="D93" s="219">
        <v>0</v>
      </c>
      <c r="E93" s="217"/>
      <c r="F93" s="219">
        <v>34328.449999999997</v>
      </c>
      <c r="G93" s="220"/>
      <c r="H93" s="221"/>
      <c r="I93" s="228">
        <v>34328.449999999997</v>
      </c>
    </row>
    <row r="94" spans="1:9" ht="15" hidden="1" customHeight="1" outlineLevel="1">
      <c r="A94" s="208"/>
      <c r="B94" s="227" t="s">
        <v>213</v>
      </c>
      <c r="C94" s="218"/>
      <c r="D94" s="219">
        <v>2835037</v>
      </c>
      <c r="E94" s="217"/>
      <c r="F94" s="219">
        <v>413856</v>
      </c>
      <c r="G94" s="220"/>
      <c r="H94" s="221"/>
      <c r="I94" s="228">
        <v>3248893</v>
      </c>
    </row>
    <row r="95" spans="1:9" ht="15" hidden="1" customHeight="1" outlineLevel="1">
      <c r="A95" s="208"/>
      <c r="B95" s="227" t="s">
        <v>214</v>
      </c>
      <c r="C95" s="218"/>
      <c r="D95" s="218"/>
      <c r="E95" s="217"/>
      <c r="F95" s="219">
        <v>0</v>
      </c>
      <c r="G95" s="220"/>
      <c r="H95" s="221"/>
      <c r="I95" s="228">
        <v>0</v>
      </c>
    </row>
    <row r="96" spans="1:9" ht="15" hidden="1" customHeight="1" outlineLevel="1">
      <c r="A96" s="208"/>
      <c r="B96" s="227" t="s">
        <v>269</v>
      </c>
      <c r="C96" s="218"/>
      <c r="D96" s="218"/>
      <c r="E96" s="217"/>
      <c r="F96" s="218"/>
      <c r="G96" s="220"/>
      <c r="H96" s="221"/>
      <c r="I96" s="228">
        <v>0</v>
      </c>
    </row>
    <row r="97" spans="1:9" ht="15" hidden="1" customHeight="1" outlineLevel="1">
      <c r="A97" s="208"/>
      <c r="B97" s="227" t="s">
        <v>215</v>
      </c>
      <c r="C97" s="218"/>
      <c r="D97" s="218"/>
      <c r="E97" s="217"/>
      <c r="F97" s="218"/>
      <c r="G97" s="220"/>
      <c r="H97" s="221"/>
      <c r="I97" s="228">
        <v>0</v>
      </c>
    </row>
    <row r="98" spans="1:9" ht="15" hidden="1" customHeight="1" outlineLevel="1">
      <c r="A98" s="208"/>
      <c r="B98" s="227" t="s">
        <v>216</v>
      </c>
      <c r="C98" s="218"/>
      <c r="D98" s="218"/>
      <c r="E98" s="217"/>
      <c r="F98" s="218"/>
      <c r="G98" s="220"/>
      <c r="H98" s="221"/>
      <c r="I98" s="228">
        <v>0</v>
      </c>
    </row>
    <row r="99" spans="1:9" ht="15" hidden="1" customHeight="1" outlineLevel="1">
      <c r="A99" s="208"/>
      <c r="B99" s="227" t="s">
        <v>217</v>
      </c>
      <c r="C99" s="219">
        <v>24826250</v>
      </c>
      <c r="D99" s="218"/>
      <c r="E99" s="217"/>
      <c r="F99" s="218"/>
      <c r="G99" s="220"/>
      <c r="H99" s="221"/>
      <c r="I99" s="228">
        <v>24826250</v>
      </c>
    </row>
    <row r="100" spans="1:9" ht="15" hidden="1" customHeight="1" outlineLevel="1">
      <c r="A100" s="208"/>
      <c r="B100" s="227" t="s">
        <v>218</v>
      </c>
      <c r="C100" s="219">
        <v>4060436</v>
      </c>
      <c r="D100" s="218"/>
      <c r="E100" s="217"/>
      <c r="F100" s="218"/>
      <c r="G100" s="220"/>
      <c r="H100" s="221"/>
      <c r="I100" s="228">
        <v>4060436</v>
      </c>
    </row>
    <row r="101" spans="1:9" ht="15" hidden="1" customHeight="1" outlineLevel="1">
      <c r="A101" s="208"/>
      <c r="B101" s="227" t="s">
        <v>219</v>
      </c>
      <c r="C101" s="218"/>
      <c r="D101" s="219">
        <v>0</v>
      </c>
      <c r="E101" s="217"/>
      <c r="F101" s="219">
        <v>0</v>
      </c>
      <c r="G101" s="220"/>
      <c r="H101" s="221"/>
      <c r="I101" s="228">
        <v>0</v>
      </c>
    </row>
    <row r="102" spans="1:9" ht="15" hidden="1" customHeight="1" outlineLevel="1">
      <c r="A102" s="208"/>
      <c r="B102" s="227" t="s">
        <v>220</v>
      </c>
      <c r="C102" s="219">
        <v>5370937</v>
      </c>
      <c r="D102" s="218"/>
      <c r="E102" s="217"/>
      <c r="F102" s="219">
        <v>702804</v>
      </c>
      <c r="G102" s="220"/>
      <c r="H102" s="221"/>
      <c r="I102" s="228">
        <v>6073741</v>
      </c>
    </row>
    <row r="103" spans="1:9" ht="15" hidden="1" customHeight="1" outlineLevel="1">
      <c r="A103" s="208"/>
      <c r="B103" s="227" t="s">
        <v>270</v>
      </c>
      <c r="C103" s="218"/>
      <c r="D103" s="218"/>
      <c r="E103" s="217"/>
      <c r="F103" s="219">
        <v>60471</v>
      </c>
      <c r="G103" s="220"/>
      <c r="H103" s="221"/>
      <c r="I103" s="228">
        <v>60471</v>
      </c>
    </row>
    <row r="104" spans="1:9" collapsed="1">
      <c r="A104" s="208">
        <v>4</v>
      </c>
      <c r="B104" s="178" t="s">
        <v>519</v>
      </c>
      <c r="C104" s="219">
        <f>SUM($C$82:$C$103)</f>
        <v>142734416.72000098</v>
      </c>
      <c r="D104" s="219">
        <f>SUM($D$82:$D$103)</f>
        <v>2835037</v>
      </c>
      <c r="E104" s="217"/>
      <c r="F104" s="219">
        <f>SUM($F$82:$F$103)</f>
        <v>39831729.450000003</v>
      </c>
      <c r="G104" s="220"/>
      <c r="H104" s="221"/>
      <c r="I104" s="228">
        <f>SUM($I$82:$I$103)</f>
        <v>185401183.17000097</v>
      </c>
    </row>
    <row r="105" spans="1:9" ht="15" hidden="1" customHeight="1" outlineLevel="1">
      <c r="A105" s="208"/>
      <c r="B105" s="216" t="s">
        <v>203</v>
      </c>
      <c r="C105" s="217"/>
      <c r="D105" s="218"/>
      <c r="E105" s="229">
        <v>2678847</v>
      </c>
      <c r="F105" s="230"/>
      <c r="G105" s="220"/>
      <c r="H105" s="221"/>
      <c r="I105" s="228">
        <v>2678847</v>
      </c>
    </row>
    <row r="106" spans="1:9" ht="15" hidden="1" customHeight="1" outlineLevel="1">
      <c r="A106" s="208"/>
      <c r="B106" s="216" t="s">
        <v>204</v>
      </c>
      <c r="C106" s="217"/>
      <c r="D106" s="218"/>
      <c r="E106" s="229">
        <v>2622406</v>
      </c>
      <c r="F106" s="230"/>
      <c r="G106" s="220"/>
      <c r="H106" s="221"/>
      <c r="I106" s="228">
        <v>2622406</v>
      </c>
    </row>
    <row r="107" spans="1:9" ht="15" hidden="1" customHeight="1" outlineLevel="1">
      <c r="A107" s="208"/>
      <c r="B107" s="216" t="s">
        <v>267</v>
      </c>
      <c r="C107" s="217"/>
      <c r="D107" s="219">
        <v>0</v>
      </c>
      <c r="E107" s="229">
        <v>0</v>
      </c>
      <c r="F107" s="231">
        <v>0</v>
      </c>
      <c r="G107" s="220"/>
      <c r="H107" s="221"/>
      <c r="I107" s="228">
        <v>0</v>
      </c>
    </row>
    <row r="108" spans="1:9" ht="15" hidden="1" customHeight="1" outlineLevel="1">
      <c r="A108" s="208"/>
      <c r="B108" s="216" t="s">
        <v>205</v>
      </c>
      <c r="C108" s="217"/>
      <c r="D108" s="219">
        <v>0</v>
      </c>
      <c r="E108" s="229">
        <v>29395637</v>
      </c>
      <c r="F108" s="231">
        <v>0</v>
      </c>
      <c r="G108" s="220"/>
      <c r="H108" s="221"/>
      <c r="I108" s="228">
        <v>29395637</v>
      </c>
    </row>
    <row r="109" spans="1:9" ht="15" hidden="1" customHeight="1" outlineLevel="1">
      <c r="A109" s="208"/>
      <c r="B109" s="216" t="s">
        <v>206</v>
      </c>
      <c r="C109" s="217"/>
      <c r="D109" s="218"/>
      <c r="E109" s="229">
        <v>10711439.050000001</v>
      </c>
      <c r="F109" s="230"/>
      <c r="G109" s="220"/>
      <c r="H109" s="221"/>
      <c r="I109" s="228">
        <v>10711439.050000001</v>
      </c>
    </row>
    <row r="110" spans="1:9" ht="15" hidden="1" customHeight="1" outlineLevel="1">
      <c r="A110" s="208"/>
      <c r="B110" s="216" t="s">
        <v>268</v>
      </c>
      <c r="C110" s="217"/>
      <c r="D110" s="219">
        <v>463513</v>
      </c>
      <c r="E110" s="229">
        <v>0</v>
      </c>
      <c r="F110" s="231">
        <v>0</v>
      </c>
      <c r="G110" s="220"/>
      <c r="H110" s="221"/>
      <c r="I110" s="228">
        <v>463513</v>
      </c>
    </row>
    <row r="111" spans="1:9" ht="15" hidden="1" customHeight="1" outlineLevel="1">
      <c r="A111" s="208"/>
      <c r="B111" s="216" t="s">
        <v>207</v>
      </c>
      <c r="C111" s="217"/>
      <c r="D111" s="218"/>
      <c r="E111" s="229">
        <v>28851687</v>
      </c>
      <c r="F111" s="230"/>
      <c r="G111" s="220"/>
      <c r="H111" s="221"/>
      <c r="I111" s="228">
        <v>28851687</v>
      </c>
    </row>
    <row r="112" spans="1:9" ht="15" hidden="1" customHeight="1" outlineLevel="1">
      <c r="A112" s="208"/>
      <c r="B112" s="216" t="s">
        <v>208</v>
      </c>
      <c r="C112" s="217"/>
      <c r="D112" s="218"/>
      <c r="E112" s="229">
        <v>15602887</v>
      </c>
      <c r="F112" s="231">
        <v>32827230</v>
      </c>
      <c r="G112" s="220"/>
      <c r="H112" s="221"/>
      <c r="I112" s="228">
        <v>48430117</v>
      </c>
    </row>
    <row r="113" spans="1:9" ht="15" hidden="1" customHeight="1" outlineLevel="1">
      <c r="A113" s="208"/>
      <c r="B113" s="216" t="s">
        <v>209</v>
      </c>
      <c r="C113" s="217"/>
      <c r="D113" s="218"/>
      <c r="E113" s="229">
        <v>926201</v>
      </c>
      <c r="F113" s="230"/>
      <c r="G113" s="220"/>
      <c r="H113" s="221"/>
      <c r="I113" s="228">
        <v>926201</v>
      </c>
    </row>
    <row r="114" spans="1:9" ht="15" hidden="1" customHeight="1" outlineLevel="1">
      <c r="A114" s="208"/>
      <c r="B114" s="216" t="s">
        <v>210</v>
      </c>
      <c r="C114" s="217"/>
      <c r="D114" s="218"/>
      <c r="E114" s="232"/>
      <c r="F114" s="230"/>
      <c r="G114" s="220"/>
      <c r="H114" s="221"/>
      <c r="I114" s="228">
        <v>0</v>
      </c>
    </row>
    <row r="115" spans="1:9" ht="15" hidden="1" customHeight="1" outlineLevel="1">
      <c r="A115" s="208"/>
      <c r="B115" s="216" t="s">
        <v>211</v>
      </c>
      <c r="C115" s="217"/>
      <c r="D115" s="219">
        <v>0</v>
      </c>
      <c r="E115" s="229">
        <v>952657.9</v>
      </c>
      <c r="F115" s="231">
        <v>0</v>
      </c>
      <c r="G115" s="220"/>
      <c r="H115" s="221"/>
      <c r="I115" s="228">
        <v>952657.9</v>
      </c>
    </row>
    <row r="116" spans="1:9" ht="15" hidden="1" customHeight="1" outlineLevel="1">
      <c r="A116" s="208"/>
      <c r="B116" s="216" t="s">
        <v>212</v>
      </c>
      <c r="C116" s="217"/>
      <c r="D116" s="219">
        <v>0</v>
      </c>
      <c r="E116" s="229">
        <v>0</v>
      </c>
      <c r="F116" s="231">
        <v>29179.182499999999</v>
      </c>
      <c r="G116" s="220"/>
      <c r="H116" s="221"/>
      <c r="I116" s="228">
        <v>29179.182499999999</v>
      </c>
    </row>
    <row r="117" spans="1:9" ht="15" hidden="1" customHeight="1" outlineLevel="1">
      <c r="A117" s="208"/>
      <c r="B117" s="216" t="s">
        <v>213</v>
      </c>
      <c r="C117" s="217"/>
      <c r="D117" s="219">
        <v>2409781</v>
      </c>
      <c r="E117" s="232"/>
      <c r="F117" s="231">
        <v>351778</v>
      </c>
      <c r="G117" s="220"/>
      <c r="H117" s="221"/>
      <c r="I117" s="228">
        <v>2761559</v>
      </c>
    </row>
    <row r="118" spans="1:9" ht="15" hidden="1" customHeight="1" outlineLevel="1">
      <c r="A118" s="208"/>
      <c r="B118" s="216" t="s">
        <v>214</v>
      </c>
      <c r="C118" s="217"/>
      <c r="D118" s="218"/>
      <c r="E118" s="232"/>
      <c r="F118" s="231">
        <v>0</v>
      </c>
      <c r="G118" s="220"/>
      <c r="H118" s="221"/>
      <c r="I118" s="228">
        <v>0</v>
      </c>
    </row>
    <row r="119" spans="1:9" ht="15" hidden="1" customHeight="1" outlineLevel="1">
      <c r="A119" s="208"/>
      <c r="B119" s="216" t="s">
        <v>269</v>
      </c>
      <c r="C119" s="217"/>
      <c r="D119" s="218"/>
      <c r="E119" s="232"/>
      <c r="F119" s="230"/>
      <c r="G119" s="220"/>
      <c r="H119" s="221"/>
      <c r="I119" s="228">
        <v>0</v>
      </c>
    </row>
    <row r="120" spans="1:9" ht="15" hidden="1" customHeight="1" outlineLevel="1">
      <c r="A120" s="208"/>
      <c r="B120" s="216" t="s">
        <v>215</v>
      </c>
      <c r="C120" s="217"/>
      <c r="D120" s="218"/>
      <c r="E120" s="232"/>
      <c r="F120" s="230"/>
      <c r="G120" s="220"/>
      <c r="H120" s="221"/>
      <c r="I120" s="228">
        <v>0</v>
      </c>
    </row>
    <row r="121" spans="1:9" ht="15" hidden="1" customHeight="1" outlineLevel="1">
      <c r="A121" s="208"/>
      <c r="B121" s="216" t="s">
        <v>216</v>
      </c>
      <c r="C121" s="217"/>
      <c r="D121" s="218"/>
      <c r="E121" s="232"/>
      <c r="F121" s="230"/>
      <c r="G121" s="220"/>
      <c r="H121" s="221"/>
      <c r="I121" s="228">
        <v>0</v>
      </c>
    </row>
    <row r="122" spans="1:9" ht="15" hidden="1" customHeight="1" outlineLevel="1">
      <c r="A122" s="208"/>
      <c r="B122" s="216" t="s">
        <v>217</v>
      </c>
      <c r="C122" s="217"/>
      <c r="D122" s="218"/>
      <c r="E122" s="229">
        <v>1496701</v>
      </c>
      <c r="F122" s="230"/>
      <c r="G122" s="220"/>
      <c r="H122" s="221"/>
      <c r="I122" s="228">
        <v>1496701</v>
      </c>
    </row>
    <row r="123" spans="1:9" ht="15" hidden="1" customHeight="1" outlineLevel="1">
      <c r="A123" s="208"/>
      <c r="B123" s="216" t="s">
        <v>218</v>
      </c>
      <c r="C123" s="217"/>
      <c r="D123" s="218"/>
      <c r="E123" s="229">
        <v>3451371</v>
      </c>
      <c r="F123" s="230"/>
      <c r="G123" s="220"/>
      <c r="H123" s="221"/>
      <c r="I123" s="228">
        <v>3451371</v>
      </c>
    </row>
    <row r="124" spans="1:9" ht="15" hidden="1" customHeight="1" outlineLevel="1">
      <c r="A124" s="208"/>
      <c r="B124" s="216" t="s">
        <v>219</v>
      </c>
      <c r="C124" s="217"/>
      <c r="D124" s="219">
        <v>0</v>
      </c>
      <c r="E124" s="229">
        <v>0</v>
      </c>
      <c r="F124" s="231">
        <v>0</v>
      </c>
      <c r="G124" s="220"/>
      <c r="H124" s="221"/>
      <c r="I124" s="228">
        <v>0</v>
      </c>
    </row>
    <row r="125" spans="1:9" ht="15" hidden="1" customHeight="1" outlineLevel="1">
      <c r="A125" s="208"/>
      <c r="B125" s="216" t="s">
        <v>220</v>
      </c>
      <c r="C125" s="217"/>
      <c r="D125" s="218"/>
      <c r="E125" s="229">
        <v>4565296.45</v>
      </c>
      <c r="F125" s="231">
        <v>597383.4</v>
      </c>
      <c r="G125" s="220"/>
      <c r="H125" s="221"/>
      <c r="I125" s="228">
        <v>5162679.8499999996</v>
      </c>
    </row>
    <row r="126" spans="1:9" ht="15" hidden="1" customHeight="1" outlineLevel="1">
      <c r="A126" s="208"/>
      <c r="B126" s="216" t="s">
        <v>270</v>
      </c>
      <c r="C126" s="217"/>
      <c r="D126" s="219">
        <v>0</v>
      </c>
      <c r="E126" s="229">
        <v>0</v>
      </c>
      <c r="F126" s="231">
        <v>51400</v>
      </c>
      <c r="G126" s="220"/>
      <c r="H126" s="221"/>
      <c r="I126" s="228">
        <v>51400</v>
      </c>
    </row>
    <row r="127" spans="1:9" ht="30" collapsed="1">
      <c r="A127" s="208">
        <v>5</v>
      </c>
      <c r="B127" s="222" t="s">
        <v>520</v>
      </c>
      <c r="C127" s="217"/>
      <c r="D127" s="219">
        <f>SUM($D$105:$D$126)</f>
        <v>2873294</v>
      </c>
      <c r="E127" s="229">
        <f>SUM($E$105:$E$126)</f>
        <v>101255130.40000001</v>
      </c>
      <c r="F127" s="231">
        <f>SUM($F$105:$F$126)</f>
        <v>33856970.582500003</v>
      </c>
      <c r="G127" s="220"/>
      <c r="H127" s="221"/>
      <c r="I127" s="228">
        <f>SUM($I$105:$I$126)</f>
        <v>137985394.98250002</v>
      </c>
    </row>
    <row r="128" spans="1:9" ht="15" hidden="1" customHeight="1" outlineLevel="1">
      <c r="A128" s="208"/>
      <c r="B128" s="216" t="s">
        <v>203</v>
      </c>
      <c r="C128" s="219">
        <v>472737</v>
      </c>
      <c r="D128" s="223"/>
      <c r="E128" s="233"/>
      <c r="F128" s="233"/>
      <c r="G128" s="226"/>
      <c r="H128" s="221"/>
      <c r="I128" s="228">
        <v>472737</v>
      </c>
    </row>
    <row r="129" spans="1:9" ht="15" hidden="1" customHeight="1" outlineLevel="1">
      <c r="A129" s="208"/>
      <c r="B129" s="216" t="s">
        <v>204</v>
      </c>
      <c r="C129" s="219">
        <v>462778</v>
      </c>
      <c r="D129" s="223"/>
      <c r="E129" s="233"/>
      <c r="F129" s="233"/>
      <c r="G129" s="226"/>
      <c r="H129" s="221"/>
      <c r="I129" s="228">
        <v>462778</v>
      </c>
    </row>
    <row r="130" spans="1:9" ht="15" hidden="1" customHeight="1" outlineLevel="1">
      <c r="A130" s="208"/>
      <c r="B130" s="216" t="s">
        <v>267</v>
      </c>
      <c r="C130" s="219">
        <v>0</v>
      </c>
      <c r="D130" s="223"/>
      <c r="E130" s="233"/>
      <c r="F130" s="233"/>
      <c r="G130" s="226"/>
      <c r="H130" s="221"/>
      <c r="I130" s="228">
        <v>0</v>
      </c>
    </row>
    <row r="131" spans="1:9" ht="15" hidden="1" customHeight="1" outlineLevel="1">
      <c r="A131" s="208"/>
      <c r="B131" s="216" t="s">
        <v>205</v>
      </c>
      <c r="C131" s="219">
        <v>5187465</v>
      </c>
      <c r="D131" s="223"/>
      <c r="E131" s="233"/>
      <c r="F131" s="233"/>
      <c r="G131" s="226"/>
      <c r="H131" s="221"/>
      <c r="I131" s="228">
        <v>5187465</v>
      </c>
    </row>
    <row r="132" spans="1:9" ht="15" hidden="1" customHeight="1" outlineLevel="1">
      <c r="A132" s="208"/>
      <c r="B132" s="216" t="s">
        <v>206</v>
      </c>
      <c r="C132" s="219">
        <v>1890253.95</v>
      </c>
      <c r="D132" s="223"/>
      <c r="E132" s="233"/>
      <c r="F132" s="233"/>
      <c r="G132" s="226"/>
      <c r="H132" s="221"/>
      <c r="I132" s="228">
        <v>1890253.95</v>
      </c>
    </row>
    <row r="133" spans="1:9" ht="15" hidden="1" customHeight="1" outlineLevel="1">
      <c r="A133" s="208"/>
      <c r="B133" s="216" t="s">
        <v>268</v>
      </c>
      <c r="C133" s="219">
        <v>81796</v>
      </c>
      <c r="D133" s="223"/>
      <c r="E133" s="233"/>
      <c r="F133" s="233"/>
      <c r="G133" s="226"/>
      <c r="H133" s="221"/>
      <c r="I133" s="228">
        <v>81796</v>
      </c>
    </row>
    <row r="134" spans="1:9" ht="15" hidden="1" customHeight="1" outlineLevel="1">
      <c r="A134" s="208"/>
      <c r="B134" s="216" t="s">
        <v>207</v>
      </c>
      <c r="C134" s="219">
        <v>5091474.7200009599</v>
      </c>
      <c r="D134" s="223"/>
      <c r="E134" s="233"/>
      <c r="F134" s="233"/>
      <c r="G134" s="226"/>
      <c r="H134" s="221"/>
      <c r="I134" s="228">
        <v>5091474.7200009599</v>
      </c>
    </row>
    <row r="135" spans="1:9" ht="15" hidden="1" customHeight="1" outlineLevel="1">
      <c r="A135" s="208"/>
      <c r="B135" s="216" t="s">
        <v>208</v>
      </c>
      <c r="C135" s="219">
        <v>8546491</v>
      </c>
      <c r="D135" s="223"/>
      <c r="E135" s="233"/>
      <c r="F135" s="233"/>
      <c r="G135" s="226"/>
      <c r="H135" s="221"/>
      <c r="I135" s="228">
        <v>8546491</v>
      </c>
    </row>
    <row r="136" spans="1:9" ht="15" hidden="1" customHeight="1" outlineLevel="1">
      <c r="A136" s="208"/>
      <c r="B136" s="216" t="s">
        <v>209</v>
      </c>
      <c r="C136" s="219">
        <v>163447</v>
      </c>
      <c r="D136" s="223"/>
      <c r="E136" s="233"/>
      <c r="F136" s="233"/>
      <c r="G136" s="226"/>
      <c r="H136" s="221"/>
      <c r="I136" s="228">
        <v>163447</v>
      </c>
    </row>
    <row r="137" spans="1:9" ht="15" hidden="1" customHeight="1" outlineLevel="1">
      <c r="A137" s="208"/>
      <c r="B137" s="216" t="s">
        <v>210</v>
      </c>
      <c r="C137" s="219">
        <v>0</v>
      </c>
      <c r="D137" s="223"/>
      <c r="E137" s="233"/>
      <c r="F137" s="233"/>
      <c r="G137" s="226"/>
      <c r="H137" s="221"/>
      <c r="I137" s="228">
        <v>0</v>
      </c>
    </row>
    <row r="138" spans="1:9" ht="15" hidden="1" customHeight="1" outlineLevel="1">
      <c r="A138" s="208"/>
      <c r="B138" s="216" t="s">
        <v>211</v>
      </c>
      <c r="C138" s="219">
        <v>168116.1</v>
      </c>
      <c r="D138" s="223"/>
      <c r="E138" s="233"/>
      <c r="F138" s="233"/>
      <c r="G138" s="226"/>
      <c r="H138" s="221"/>
      <c r="I138" s="228">
        <v>168116.1</v>
      </c>
    </row>
    <row r="139" spans="1:9" ht="15" hidden="1" customHeight="1" outlineLevel="1">
      <c r="A139" s="208"/>
      <c r="B139" s="216" t="s">
        <v>212</v>
      </c>
      <c r="C139" s="219">
        <v>5149.2674999999999</v>
      </c>
      <c r="D139" s="223"/>
      <c r="E139" s="233"/>
      <c r="F139" s="233"/>
      <c r="G139" s="226"/>
      <c r="H139" s="221"/>
      <c r="I139" s="228">
        <v>5149.2674999999999</v>
      </c>
    </row>
    <row r="140" spans="1:9" ht="15" hidden="1" customHeight="1" outlineLevel="1">
      <c r="A140" s="208"/>
      <c r="B140" s="216" t="s">
        <v>213</v>
      </c>
      <c r="C140" s="219">
        <v>487334</v>
      </c>
      <c r="D140" s="223"/>
      <c r="E140" s="233"/>
      <c r="F140" s="233"/>
      <c r="G140" s="226"/>
      <c r="H140" s="221"/>
      <c r="I140" s="228">
        <v>487334</v>
      </c>
    </row>
    <row r="141" spans="1:9" ht="15" hidden="1" customHeight="1" outlineLevel="1">
      <c r="A141" s="208"/>
      <c r="B141" s="216" t="s">
        <v>214</v>
      </c>
      <c r="C141" s="219">
        <v>0</v>
      </c>
      <c r="D141" s="223"/>
      <c r="E141" s="233"/>
      <c r="F141" s="233"/>
      <c r="G141" s="226"/>
      <c r="H141" s="221"/>
      <c r="I141" s="228">
        <v>0</v>
      </c>
    </row>
    <row r="142" spans="1:9" ht="15" hidden="1" customHeight="1" outlineLevel="1">
      <c r="A142" s="208"/>
      <c r="B142" s="216" t="s">
        <v>269</v>
      </c>
      <c r="C142" s="219">
        <v>0</v>
      </c>
      <c r="D142" s="223"/>
      <c r="E142" s="233"/>
      <c r="F142" s="233"/>
      <c r="G142" s="226"/>
      <c r="H142" s="221"/>
      <c r="I142" s="228">
        <v>0</v>
      </c>
    </row>
    <row r="143" spans="1:9" ht="15" hidden="1" customHeight="1" outlineLevel="1">
      <c r="A143" s="208"/>
      <c r="B143" s="216" t="s">
        <v>215</v>
      </c>
      <c r="C143" s="219">
        <v>0</v>
      </c>
      <c r="D143" s="223"/>
      <c r="E143" s="233"/>
      <c r="F143" s="233"/>
      <c r="G143" s="226"/>
      <c r="H143" s="221"/>
      <c r="I143" s="228">
        <v>0</v>
      </c>
    </row>
    <row r="144" spans="1:9" ht="15" hidden="1" customHeight="1" outlineLevel="1">
      <c r="A144" s="208"/>
      <c r="B144" s="216" t="s">
        <v>216</v>
      </c>
      <c r="C144" s="219">
        <v>0</v>
      </c>
      <c r="D144" s="223"/>
      <c r="E144" s="233"/>
      <c r="F144" s="233"/>
      <c r="G144" s="226"/>
      <c r="H144" s="221"/>
      <c r="I144" s="228">
        <v>0</v>
      </c>
    </row>
    <row r="145" spans="1:9" ht="15" hidden="1" customHeight="1" outlineLevel="1">
      <c r="A145" s="208"/>
      <c r="B145" s="216" t="s">
        <v>217</v>
      </c>
      <c r="C145" s="219">
        <v>23329549</v>
      </c>
      <c r="D145" s="223"/>
      <c r="E145" s="233"/>
      <c r="F145" s="233"/>
      <c r="G145" s="226"/>
      <c r="H145" s="221"/>
      <c r="I145" s="228">
        <v>23329549</v>
      </c>
    </row>
    <row r="146" spans="1:9" ht="15" hidden="1" customHeight="1" outlineLevel="1">
      <c r="A146" s="208"/>
      <c r="B146" s="216" t="s">
        <v>218</v>
      </c>
      <c r="C146" s="219">
        <v>609065</v>
      </c>
      <c r="D146" s="223"/>
      <c r="E146" s="233"/>
      <c r="F146" s="233"/>
      <c r="G146" s="226"/>
      <c r="H146" s="221"/>
      <c r="I146" s="228">
        <v>609065</v>
      </c>
    </row>
    <row r="147" spans="1:9" ht="15" hidden="1" customHeight="1" outlineLevel="1">
      <c r="A147" s="208"/>
      <c r="B147" s="216" t="s">
        <v>219</v>
      </c>
      <c r="C147" s="219">
        <v>0</v>
      </c>
      <c r="D147" s="223"/>
      <c r="E147" s="233"/>
      <c r="F147" s="233"/>
      <c r="G147" s="226"/>
      <c r="H147" s="221"/>
      <c r="I147" s="228">
        <v>0</v>
      </c>
    </row>
    <row r="148" spans="1:9" ht="15" hidden="1" customHeight="1" outlineLevel="1">
      <c r="A148" s="208"/>
      <c r="B148" s="216" t="s">
        <v>220</v>
      </c>
      <c r="C148" s="219">
        <v>911061.14999999898</v>
      </c>
      <c r="D148" s="223"/>
      <c r="E148" s="233"/>
      <c r="F148" s="233"/>
      <c r="G148" s="226"/>
      <c r="H148" s="221"/>
      <c r="I148" s="228">
        <v>911061.14999999898</v>
      </c>
    </row>
    <row r="149" spans="1:9" ht="15" hidden="1" customHeight="1" outlineLevel="1">
      <c r="A149" s="208"/>
      <c r="B149" s="216" t="s">
        <v>270</v>
      </c>
      <c r="C149" s="219">
        <v>9071</v>
      </c>
      <c r="D149" s="223"/>
      <c r="E149" s="233"/>
      <c r="F149" s="233"/>
      <c r="G149" s="226"/>
      <c r="H149" s="221"/>
      <c r="I149" s="228">
        <v>9071</v>
      </c>
    </row>
    <row r="150" spans="1:9" ht="30" collapsed="1">
      <c r="A150" s="208">
        <v>6</v>
      </c>
      <c r="B150" s="222" t="s">
        <v>521</v>
      </c>
      <c r="C150" s="219">
        <f>SUM($C$128:$C$149)</f>
        <v>47415788.187500961</v>
      </c>
      <c r="D150" s="223"/>
      <c r="E150" s="233"/>
      <c r="F150" s="233"/>
      <c r="G150" s="226"/>
      <c r="H150" s="221"/>
      <c r="I150" s="228">
        <f>SUM($I$128:$I$149)</f>
        <v>47415788.187500961</v>
      </c>
    </row>
    <row r="151" spans="1:9" ht="15" hidden="1" customHeight="1" outlineLevel="1">
      <c r="A151" s="208"/>
      <c r="B151" s="227" t="s">
        <v>203</v>
      </c>
      <c r="C151" s="219">
        <v>3151584</v>
      </c>
      <c r="D151" s="219">
        <v>0</v>
      </c>
      <c r="E151" s="212">
        <v>21222145</v>
      </c>
      <c r="F151" s="212">
        <v>38572497</v>
      </c>
      <c r="G151" s="220"/>
      <c r="H151" s="221"/>
      <c r="I151" s="228">
        <v>62946226</v>
      </c>
    </row>
    <row r="152" spans="1:9" ht="15" hidden="1" customHeight="1" outlineLevel="1">
      <c r="A152" s="208"/>
      <c r="B152" s="227" t="s">
        <v>204</v>
      </c>
      <c r="C152" s="219">
        <v>3085184</v>
      </c>
      <c r="D152" s="219">
        <v>0</v>
      </c>
      <c r="E152" s="212">
        <v>36063441</v>
      </c>
      <c r="F152" s="212">
        <v>0</v>
      </c>
      <c r="G152" s="220"/>
      <c r="H152" s="221"/>
      <c r="I152" s="228">
        <v>39148625</v>
      </c>
    </row>
    <row r="153" spans="1:9" ht="15" hidden="1" customHeight="1" outlineLevel="1">
      <c r="A153" s="208"/>
      <c r="B153" s="227" t="s">
        <v>267</v>
      </c>
      <c r="C153" s="219">
        <v>0</v>
      </c>
      <c r="D153" s="219">
        <v>0</v>
      </c>
      <c r="E153" s="212">
        <v>0</v>
      </c>
      <c r="F153" s="212">
        <v>0</v>
      </c>
      <c r="G153" s="220"/>
      <c r="H153" s="221"/>
      <c r="I153" s="228">
        <v>0</v>
      </c>
    </row>
    <row r="154" spans="1:9" ht="15" hidden="1" customHeight="1" outlineLevel="1">
      <c r="A154" s="208"/>
      <c r="B154" s="227" t="s">
        <v>205</v>
      </c>
      <c r="C154" s="219">
        <v>34583102</v>
      </c>
      <c r="D154" s="219">
        <v>33893305</v>
      </c>
      <c r="E154" s="212">
        <v>69032131</v>
      </c>
      <c r="F154" s="212">
        <v>81785984</v>
      </c>
      <c r="G154" s="220"/>
      <c r="H154" s="221"/>
      <c r="I154" s="228">
        <v>219294522</v>
      </c>
    </row>
    <row r="155" spans="1:9" ht="15" hidden="1" customHeight="1" outlineLevel="1">
      <c r="A155" s="208"/>
      <c r="B155" s="227" t="s">
        <v>206</v>
      </c>
      <c r="C155" s="219">
        <v>12601693</v>
      </c>
      <c r="D155" s="219">
        <v>0</v>
      </c>
      <c r="E155" s="212">
        <v>24642363</v>
      </c>
      <c r="F155" s="212">
        <v>10136345</v>
      </c>
      <c r="G155" s="220"/>
      <c r="H155" s="221"/>
      <c r="I155" s="228">
        <v>47380401</v>
      </c>
    </row>
    <row r="156" spans="1:9" ht="15" hidden="1" customHeight="1" outlineLevel="1">
      <c r="A156" s="208"/>
      <c r="B156" s="227" t="s">
        <v>268</v>
      </c>
      <c r="C156" s="219">
        <v>545309</v>
      </c>
      <c r="D156" s="219">
        <v>32598</v>
      </c>
      <c r="E156" s="212">
        <v>0</v>
      </c>
      <c r="F156" s="212">
        <v>0</v>
      </c>
      <c r="G156" s="220"/>
      <c r="H156" s="221"/>
      <c r="I156" s="228">
        <v>577907</v>
      </c>
    </row>
    <row r="157" spans="1:9" ht="15" hidden="1" customHeight="1" outlineLevel="1">
      <c r="A157" s="208"/>
      <c r="B157" s="227" t="s">
        <v>207</v>
      </c>
      <c r="C157" s="219">
        <v>33943161.720000997</v>
      </c>
      <c r="D157" s="219">
        <v>0</v>
      </c>
      <c r="E157" s="212">
        <v>105540433.95999999</v>
      </c>
      <c r="F157" s="212">
        <v>96951639</v>
      </c>
      <c r="G157" s="220"/>
      <c r="H157" s="221"/>
      <c r="I157" s="228">
        <v>236435234.68000099</v>
      </c>
    </row>
    <row r="158" spans="1:9" ht="15" hidden="1" customHeight="1" outlineLevel="1">
      <c r="A158" s="208"/>
      <c r="B158" s="227" t="s">
        <v>208</v>
      </c>
      <c r="C158" s="219">
        <v>18356338</v>
      </c>
      <c r="D158" s="219">
        <v>0</v>
      </c>
      <c r="E158" s="212">
        <v>132910612</v>
      </c>
      <c r="F158" s="212">
        <v>234325075</v>
      </c>
      <c r="G158" s="220"/>
      <c r="H158" s="221"/>
      <c r="I158" s="228">
        <v>385592025</v>
      </c>
    </row>
    <row r="159" spans="1:9" ht="15" hidden="1" customHeight="1" outlineLevel="1">
      <c r="A159" s="208"/>
      <c r="B159" s="227" t="s">
        <v>209</v>
      </c>
      <c r="C159" s="219">
        <v>1089648</v>
      </c>
      <c r="D159" s="219">
        <v>0</v>
      </c>
      <c r="E159" s="212">
        <v>33323102</v>
      </c>
      <c r="F159" s="212">
        <v>0</v>
      </c>
      <c r="G159" s="220"/>
      <c r="H159" s="221"/>
      <c r="I159" s="228">
        <v>34412750</v>
      </c>
    </row>
    <row r="160" spans="1:9" ht="15" hidden="1" customHeight="1" outlineLevel="1">
      <c r="A160" s="208"/>
      <c r="B160" s="227" t="s">
        <v>210</v>
      </c>
      <c r="C160" s="219">
        <v>0</v>
      </c>
      <c r="D160" s="219">
        <v>0</v>
      </c>
      <c r="E160" s="212">
        <v>40139496</v>
      </c>
      <c r="F160" s="212">
        <v>0</v>
      </c>
      <c r="G160" s="220"/>
      <c r="H160" s="221"/>
      <c r="I160" s="228">
        <v>40139496</v>
      </c>
    </row>
    <row r="161" spans="1:9" ht="15" hidden="1" customHeight="1" outlineLevel="1">
      <c r="A161" s="208"/>
      <c r="B161" s="227" t="s">
        <v>211</v>
      </c>
      <c r="C161" s="219">
        <v>1120774</v>
      </c>
      <c r="D161" s="219">
        <v>0</v>
      </c>
      <c r="E161" s="212">
        <v>-1952</v>
      </c>
      <c r="F161" s="212">
        <v>5378795</v>
      </c>
      <c r="G161" s="220"/>
      <c r="H161" s="221"/>
      <c r="I161" s="228">
        <v>6497617</v>
      </c>
    </row>
    <row r="162" spans="1:9" ht="15" hidden="1" customHeight="1" outlineLevel="1">
      <c r="A162" s="208"/>
      <c r="B162" s="227" t="s">
        <v>212</v>
      </c>
      <c r="C162" s="219">
        <v>0</v>
      </c>
      <c r="D162" s="219">
        <v>0</v>
      </c>
      <c r="E162" s="212">
        <v>7550077.8796124198</v>
      </c>
      <c r="F162" s="212">
        <v>19320941.712145299</v>
      </c>
      <c r="G162" s="220"/>
      <c r="H162" s="221"/>
      <c r="I162" s="228">
        <v>26871019.5917577</v>
      </c>
    </row>
    <row r="163" spans="1:9" ht="15" hidden="1" customHeight="1" outlineLevel="1">
      <c r="A163" s="208"/>
      <c r="B163" s="227" t="s">
        <v>213</v>
      </c>
      <c r="C163" s="219">
        <v>0</v>
      </c>
      <c r="D163" s="219">
        <v>38977542</v>
      </c>
      <c r="E163" s="212">
        <v>85307572</v>
      </c>
      <c r="F163" s="212">
        <v>3507705</v>
      </c>
      <c r="G163" s="220"/>
      <c r="H163" s="221"/>
      <c r="I163" s="228">
        <v>127792819</v>
      </c>
    </row>
    <row r="164" spans="1:9" ht="15" hidden="1" customHeight="1" outlineLevel="1">
      <c r="A164" s="208"/>
      <c r="B164" s="227" t="s">
        <v>214</v>
      </c>
      <c r="C164" s="219">
        <v>0</v>
      </c>
      <c r="D164" s="219">
        <v>0</v>
      </c>
      <c r="E164" s="212">
        <v>0</v>
      </c>
      <c r="F164" s="212">
        <v>7177898</v>
      </c>
      <c r="G164" s="220"/>
      <c r="H164" s="221"/>
      <c r="I164" s="228">
        <v>7177898</v>
      </c>
    </row>
    <row r="165" spans="1:9" ht="15" hidden="1" customHeight="1" outlineLevel="1">
      <c r="A165" s="208"/>
      <c r="B165" s="227" t="s">
        <v>269</v>
      </c>
      <c r="C165" s="219">
        <v>0</v>
      </c>
      <c r="D165" s="219">
        <v>0</v>
      </c>
      <c r="E165" s="212">
        <v>0</v>
      </c>
      <c r="F165" s="212">
        <v>855222</v>
      </c>
      <c r="G165" s="220"/>
      <c r="H165" s="221"/>
      <c r="I165" s="228">
        <v>855222</v>
      </c>
    </row>
    <row r="166" spans="1:9" ht="15" hidden="1" customHeight="1" outlineLevel="1">
      <c r="A166" s="208"/>
      <c r="B166" s="227" t="s">
        <v>215</v>
      </c>
      <c r="C166" s="219">
        <v>0</v>
      </c>
      <c r="D166" s="219">
        <v>0</v>
      </c>
      <c r="E166" s="212">
        <v>3722384</v>
      </c>
      <c r="F166" s="212">
        <v>0</v>
      </c>
      <c r="G166" s="220"/>
      <c r="H166" s="221"/>
      <c r="I166" s="228">
        <v>3722384</v>
      </c>
    </row>
    <row r="167" spans="1:9" ht="15" hidden="1" customHeight="1" outlineLevel="1">
      <c r="A167" s="208"/>
      <c r="B167" s="227" t="s">
        <v>216</v>
      </c>
      <c r="C167" s="219">
        <v>0</v>
      </c>
      <c r="D167" s="219">
        <v>0</v>
      </c>
      <c r="E167" s="212">
        <v>1257391</v>
      </c>
      <c r="F167" s="212">
        <v>0</v>
      </c>
      <c r="G167" s="220"/>
      <c r="H167" s="221"/>
      <c r="I167" s="228">
        <v>1257391</v>
      </c>
    </row>
    <row r="168" spans="1:9" ht="15" hidden="1" customHeight="1" outlineLevel="1">
      <c r="A168" s="208"/>
      <c r="B168" s="227" t="s">
        <v>217</v>
      </c>
      <c r="C168" s="219">
        <v>24826250</v>
      </c>
      <c r="D168" s="219">
        <v>6676802</v>
      </c>
      <c r="E168" s="212">
        <v>107719825</v>
      </c>
      <c r="F168" s="212">
        <v>171818158</v>
      </c>
      <c r="G168" s="220"/>
      <c r="H168" s="221"/>
      <c r="I168" s="228">
        <v>311041035</v>
      </c>
    </row>
    <row r="169" spans="1:9" ht="15" hidden="1" customHeight="1" outlineLevel="1">
      <c r="A169" s="208"/>
      <c r="B169" s="227" t="s">
        <v>218</v>
      </c>
      <c r="C169" s="219">
        <v>4060436</v>
      </c>
      <c r="D169" s="219">
        <v>0</v>
      </c>
      <c r="E169" s="212">
        <v>83465366</v>
      </c>
      <c r="F169" s="212">
        <v>0</v>
      </c>
      <c r="G169" s="220"/>
      <c r="H169" s="221"/>
      <c r="I169" s="228">
        <v>87525802</v>
      </c>
    </row>
    <row r="170" spans="1:9" ht="15" hidden="1" customHeight="1" outlineLevel="1">
      <c r="A170" s="208"/>
      <c r="B170" s="227" t="s">
        <v>219</v>
      </c>
      <c r="C170" s="219">
        <v>0</v>
      </c>
      <c r="D170" s="219">
        <v>4661</v>
      </c>
      <c r="E170" s="212">
        <v>26068625</v>
      </c>
      <c r="F170" s="212">
        <v>73771</v>
      </c>
      <c r="G170" s="220"/>
      <c r="H170" s="221"/>
      <c r="I170" s="228">
        <v>26147057</v>
      </c>
    </row>
    <row r="171" spans="1:9" ht="15" hidden="1" customHeight="1" outlineLevel="1">
      <c r="A171" s="208"/>
      <c r="B171" s="227" t="s">
        <v>220</v>
      </c>
      <c r="C171" s="219">
        <v>5370937</v>
      </c>
      <c r="D171" s="219">
        <v>0</v>
      </c>
      <c r="E171" s="212">
        <v>40752463</v>
      </c>
      <c r="F171" s="212">
        <v>6088155</v>
      </c>
      <c r="G171" s="220"/>
      <c r="H171" s="221"/>
      <c r="I171" s="228">
        <v>52211555</v>
      </c>
    </row>
    <row r="172" spans="1:9" ht="15" hidden="1" customHeight="1" outlineLevel="1">
      <c r="A172" s="208"/>
      <c r="B172" s="227" t="s">
        <v>270</v>
      </c>
      <c r="C172" s="219">
        <v>0</v>
      </c>
      <c r="D172" s="219">
        <v>0</v>
      </c>
      <c r="E172" s="212">
        <v>0</v>
      </c>
      <c r="F172" s="212">
        <v>3047791</v>
      </c>
      <c r="G172" s="220"/>
      <c r="H172" s="221"/>
      <c r="I172" s="228">
        <v>3047791</v>
      </c>
    </row>
    <row r="173" spans="1:9" collapsed="1">
      <c r="A173" s="208">
        <v>7</v>
      </c>
      <c r="B173" s="234" t="s">
        <v>594</v>
      </c>
      <c r="C173" s="219">
        <f>SUM($C$151:$C$172)</f>
        <v>142734416.72000098</v>
      </c>
      <c r="D173" s="219">
        <f>SUM($D$151:$D$172)</f>
        <v>79584908</v>
      </c>
      <c r="E173" s="212">
        <f>SUM($E$151:$E$172)</f>
        <v>818715475.83961248</v>
      </c>
      <c r="F173" s="212">
        <f>SUM($F$151:$F$172)</f>
        <v>679039976.71214533</v>
      </c>
      <c r="G173" s="220"/>
      <c r="H173" s="221"/>
      <c r="I173" s="228">
        <f>SUM($I$151:$I$172)</f>
        <v>1720074777.2717588</v>
      </c>
    </row>
    <row r="174" spans="1:9" ht="15" hidden="1" customHeight="1" outlineLevel="1">
      <c r="A174" s="208"/>
      <c r="B174" s="216" t="s">
        <v>203</v>
      </c>
      <c r="C174" s="217"/>
      <c r="D174" s="219">
        <v>0</v>
      </c>
      <c r="E174" s="235"/>
      <c r="F174" s="231">
        <v>32786622</v>
      </c>
      <c r="G174" s="220"/>
      <c r="H174" s="221"/>
      <c r="I174" s="228">
        <v>32786622</v>
      </c>
    </row>
    <row r="175" spans="1:9" ht="15" hidden="1" customHeight="1" outlineLevel="1">
      <c r="A175" s="208"/>
      <c r="B175" s="216" t="s">
        <v>204</v>
      </c>
      <c r="C175" s="217"/>
      <c r="D175" s="219">
        <v>0</v>
      </c>
      <c r="E175" s="235"/>
      <c r="F175" s="231">
        <v>0</v>
      </c>
      <c r="G175" s="220"/>
      <c r="H175" s="221"/>
      <c r="I175" s="228">
        <v>0</v>
      </c>
    </row>
    <row r="176" spans="1:9" ht="15" hidden="1" customHeight="1" outlineLevel="1">
      <c r="A176" s="208"/>
      <c r="B176" s="216" t="s">
        <v>267</v>
      </c>
      <c r="C176" s="217"/>
      <c r="D176" s="219">
        <v>0</v>
      </c>
      <c r="E176" s="235"/>
      <c r="F176" s="231">
        <v>0</v>
      </c>
      <c r="G176" s="220"/>
      <c r="H176" s="221"/>
      <c r="I176" s="228">
        <v>0</v>
      </c>
    </row>
    <row r="177" spans="1:9" ht="15" hidden="1" customHeight="1" outlineLevel="1">
      <c r="A177" s="208"/>
      <c r="B177" s="216" t="s">
        <v>205</v>
      </c>
      <c r="C177" s="217"/>
      <c r="D177" s="219">
        <v>28809309</v>
      </c>
      <c r="E177" s="235"/>
      <c r="F177" s="231">
        <v>69518086</v>
      </c>
      <c r="G177" s="220"/>
      <c r="H177" s="221"/>
      <c r="I177" s="228">
        <v>98327395</v>
      </c>
    </row>
    <row r="178" spans="1:9" ht="15" hidden="1" customHeight="1" outlineLevel="1">
      <c r="A178" s="208"/>
      <c r="B178" s="216" t="s">
        <v>206</v>
      </c>
      <c r="C178" s="217"/>
      <c r="D178" s="219">
        <v>0</v>
      </c>
      <c r="E178" s="235"/>
      <c r="F178" s="231">
        <v>8615893.3434999995</v>
      </c>
      <c r="G178" s="220"/>
      <c r="H178" s="221"/>
      <c r="I178" s="228">
        <v>8615893.3434999995</v>
      </c>
    </row>
    <row r="179" spans="1:9" ht="15" hidden="1" customHeight="1" outlineLevel="1">
      <c r="A179" s="208"/>
      <c r="B179" s="216" t="s">
        <v>268</v>
      </c>
      <c r="C179" s="217"/>
      <c r="D179" s="219">
        <v>491221</v>
      </c>
      <c r="E179" s="235"/>
      <c r="F179" s="231">
        <v>0</v>
      </c>
      <c r="G179" s="220"/>
      <c r="H179" s="221"/>
      <c r="I179" s="228">
        <v>491221</v>
      </c>
    </row>
    <row r="180" spans="1:9" ht="15" hidden="1" customHeight="1" outlineLevel="1">
      <c r="A180" s="208"/>
      <c r="B180" s="216" t="s">
        <v>207</v>
      </c>
      <c r="C180" s="217"/>
      <c r="D180" s="219">
        <v>0</v>
      </c>
      <c r="E180" s="235"/>
      <c r="F180" s="231">
        <v>82408893</v>
      </c>
      <c r="G180" s="220"/>
      <c r="H180" s="221"/>
      <c r="I180" s="228">
        <v>82408893</v>
      </c>
    </row>
    <row r="181" spans="1:9" ht="15" hidden="1" customHeight="1" outlineLevel="1">
      <c r="A181" s="208"/>
      <c r="B181" s="216" t="s">
        <v>208</v>
      </c>
      <c r="C181" s="217"/>
      <c r="D181" s="219">
        <v>0</v>
      </c>
      <c r="E181" s="235"/>
      <c r="F181" s="231">
        <v>199176314</v>
      </c>
      <c r="G181" s="220"/>
      <c r="H181" s="221"/>
      <c r="I181" s="228">
        <v>199176314</v>
      </c>
    </row>
    <row r="182" spans="1:9" ht="15" hidden="1" customHeight="1" outlineLevel="1">
      <c r="A182" s="208"/>
      <c r="B182" s="216" t="s">
        <v>209</v>
      </c>
      <c r="C182" s="217"/>
      <c r="D182" s="219">
        <v>0</v>
      </c>
      <c r="E182" s="235"/>
      <c r="F182" s="231">
        <v>0</v>
      </c>
      <c r="G182" s="220"/>
      <c r="H182" s="221"/>
      <c r="I182" s="228">
        <v>0</v>
      </c>
    </row>
    <row r="183" spans="1:9" ht="15" hidden="1" customHeight="1" outlineLevel="1">
      <c r="A183" s="208"/>
      <c r="B183" s="216" t="s">
        <v>210</v>
      </c>
      <c r="C183" s="217"/>
      <c r="D183" s="219">
        <v>0</v>
      </c>
      <c r="E183" s="235"/>
      <c r="F183" s="231">
        <v>0</v>
      </c>
      <c r="G183" s="220"/>
      <c r="H183" s="221"/>
      <c r="I183" s="228">
        <v>0</v>
      </c>
    </row>
    <row r="184" spans="1:9" ht="15" hidden="1" customHeight="1" outlineLevel="1">
      <c r="A184" s="208"/>
      <c r="B184" s="216" t="s">
        <v>211</v>
      </c>
      <c r="C184" s="217"/>
      <c r="D184" s="219">
        <v>0</v>
      </c>
      <c r="E184" s="235"/>
      <c r="F184" s="231">
        <v>4571975.75</v>
      </c>
      <c r="G184" s="220"/>
      <c r="H184" s="221"/>
      <c r="I184" s="228">
        <v>4571975.75</v>
      </c>
    </row>
    <row r="185" spans="1:9" ht="15" hidden="1" customHeight="1" outlineLevel="1">
      <c r="A185" s="208"/>
      <c r="B185" s="216" t="s">
        <v>212</v>
      </c>
      <c r="C185" s="217"/>
      <c r="D185" s="219">
        <v>0</v>
      </c>
      <c r="E185" s="235"/>
      <c r="F185" s="231">
        <v>16422570.7132103</v>
      </c>
      <c r="G185" s="220"/>
      <c r="H185" s="221"/>
      <c r="I185" s="228">
        <v>16422570.7132103</v>
      </c>
    </row>
    <row r="186" spans="1:9" ht="15" hidden="1" customHeight="1" outlineLevel="1">
      <c r="A186" s="208"/>
      <c r="B186" s="216" t="s">
        <v>213</v>
      </c>
      <c r="C186" s="217"/>
      <c r="D186" s="219">
        <v>33130911</v>
      </c>
      <c r="E186" s="235"/>
      <c r="F186" s="231">
        <v>2981550</v>
      </c>
      <c r="G186" s="220"/>
      <c r="H186" s="221"/>
      <c r="I186" s="228">
        <v>36112461</v>
      </c>
    </row>
    <row r="187" spans="1:9" ht="15" hidden="1" customHeight="1" outlineLevel="1">
      <c r="A187" s="208"/>
      <c r="B187" s="216" t="s">
        <v>214</v>
      </c>
      <c r="C187" s="217"/>
      <c r="D187" s="219">
        <v>0</v>
      </c>
      <c r="E187" s="235"/>
      <c r="F187" s="231">
        <v>6103151</v>
      </c>
      <c r="G187" s="220"/>
      <c r="H187" s="221"/>
      <c r="I187" s="228">
        <v>6103151</v>
      </c>
    </row>
    <row r="188" spans="1:9" ht="15" hidden="1" customHeight="1" outlineLevel="1">
      <c r="A188" s="208"/>
      <c r="B188" s="216" t="s">
        <v>269</v>
      </c>
      <c r="C188" s="217"/>
      <c r="D188" s="219">
        <v>0</v>
      </c>
      <c r="E188" s="235"/>
      <c r="F188" s="231">
        <v>726938.7</v>
      </c>
      <c r="G188" s="220"/>
      <c r="H188" s="221"/>
      <c r="I188" s="228">
        <v>726938.7</v>
      </c>
    </row>
    <row r="189" spans="1:9" ht="15" hidden="1" customHeight="1" outlineLevel="1">
      <c r="A189" s="208"/>
      <c r="B189" s="216" t="s">
        <v>215</v>
      </c>
      <c r="C189" s="217"/>
      <c r="D189" s="219">
        <v>0</v>
      </c>
      <c r="E189" s="235"/>
      <c r="F189" s="231">
        <v>0</v>
      </c>
      <c r="G189" s="220"/>
      <c r="H189" s="221"/>
      <c r="I189" s="228">
        <v>0</v>
      </c>
    </row>
    <row r="190" spans="1:9" ht="15" hidden="1" customHeight="1" outlineLevel="1">
      <c r="A190" s="208"/>
      <c r="B190" s="216" t="s">
        <v>216</v>
      </c>
      <c r="C190" s="217"/>
      <c r="D190" s="219">
        <v>0</v>
      </c>
      <c r="E190" s="235"/>
      <c r="F190" s="231">
        <v>0</v>
      </c>
      <c r="G190" s="220"/>
      <c r="H190" s="221"/>
      <c r="I190" s="228">
        <v>0</v>
      </c>
    </row>
    <row r="191" spans="1:9" ht="15" hidden="1" customHeight="1" outlineLevel="1">
      <c r="A191" s="208"/>
      <c r="B191" s="216" t="s">
        <v>217</v>
      </c>
      <c r="C191" s="217"/>
      <c r="D191" s="219">
        <v>5675282</v>
      </c>
      <c r="E191" s="235"/>
      <c r="F191" s="231">
        <v>146046569</v>
      </c>
      <c r="G191" s="220"/>
      <c r="H191" s="221"/>
      <c r="I191" s="228">
        <v>151721851</v>
      </c>
    </row>
    <row r="192" spans="1:9" ht="15" hidden="1" customHeight="1" outlineLevel="1">
      <c r="A192" s="208"/>
      <c r="B192" s="216" t="s">
        <v>218</v>
      </c>
      <c r="C192" s="217"/>
      <c r="D192" s="219">
        <v>0</v>
      </c>
      <c r="E192" s="235"/>
      <c r="F192" s="231">
        <v>0</v>
      </c>
      <c r="G192" s="220"/>
      <c r="H192" s="221"/>
      <c r="I192" s="228">
        <v>0</v>
      </c>
    </row>
    <row r="193" spans="1:9" ht="15" hidden="1" customHeight="1" outlineLevel="1">
      <c r="A193" s="208"/>
      <c r="B193" s="216" t="s">
        <v>219</v>
      </c>
      <c r="C193" s="217"/>
      <c r="D193" s="219">
        <v>3961.85</v>
      </c>
      <c r="E193" s="235"/>
      <c r="F193" s="231">
        <v>62705.35</v>
      </c>
      <c r="G193" s="220"/>
      <c r="H193" s="221"/>
      <c r="I193" s="228">
        <v>66667.199999999997</v>
      </c>
    </row>
    <row r="194" spans="1:9" ht="15" hidden="1" customHeight="1" outlineLevel="1">
      <c r="A194" s="208"/>
      <c r="B194" s="216" t="s">
        <v>220</v>
      </c>
      <c r="C194" s="217"/>
      <c r="D194" s="219">
        <v>0</v>
      </c>
      <c r="E194" s="235"/>
      <c r="F194" s="231">
        <v>5174931.75</v>
      </c>
      <c r="G194" s="220"/>
      <c r="H194" s="221"/>
      <c r="I194" s="228">
        <v>5174931.75</v>
      </c>
    </row>
    <row r="195" spans="1:9" ht="15" hidden="1" customHeight="1" outlineLevel="1">
      <c r="A195" s="208"/>
      <c r="B195" s="216" t="s">
        <v>270</v>
      </c>
      <c r="C195" s="217"/>
      <c r="D195" s="219">
        <v>0</v>
      </c>
      <c r="E195" s="235"/>
      <c r="F195" s="231">
        <v>2590622</v>
      </c>
      <c r="G195" s="220"/>
      <c r="H195" s="221"/>
      <c r="I195" s="228">
        <v>2590622</v>
      </c>
    </row>
    <row r="196" spans="1:9" ht="30" collapsed="1">
      <c r="A196" s="208">
        <v>8</v>
      </c>
      <c r="B196" s="236" t="s">
        <v>595</v>
      </c>
      <c r="C196" s="217"/>
      <c r="D196" s="219">
        <f>SUM($D$174:$D$195)</f>
        <v>68110684.849999994</v>
      </c>
      <c r="E196" s="235"/>
      <c r="F196" s="231">
        <f>SUM($F$174:$F$195)</f>
        <v>577186822.60671031</v>
      </c>
      <c r="G196" s="220"/>
      <c r="H196" s="221"/>
      <c r="I196" s="228">
        <f>SUM($I$174:$I$195)</f>
        <v>645297507.45671034</v>
      </c>
    </row>
    <row r="197" spans="1:9" ht="15" hidden="1" customHeight="1" outlineLevel="1">
      <c r="A197" s="208"/>
      <c r="B197" s="237" t="s">
        <v>203</v>
      </c>
      <c r="C197" s="229">
        <v>9441934</v>
      </c>
      <c r="D197" s="223"/>
      <c r="E197" s="225"/>
      <c r="F197" s="225"/>
      <c r="G197" s="225"/>
      <c r="H197" s="238"/>
      <c r="I197" s="229">
        <v>9441934</v>
      </c>
    </row>
    <row r="198" spans="1:9" ht="15" hidden="1" customHeight="1" outlineLevel="1">
      <c r="A198" s="208"/>
      <c r="B198" s="237" t="s">
        <v>204</v>
      </c>
      <c r="C198" s="229">
        <v>5872294.1500000004</v>
      </c>
      <c r="D198" s="223"/>
      <c r="E198" s="225"/>
      <c r="F198" s="225"/>
      <c r="G198" s="225"/>
      <c r="H198" s="238"/>
      <c r="I198" s="229">
        <v>5872294.1500000004</v>
      </c>
    </row>
    <row r="199" spans="1:9" ht="15" hidden="1" customHeight="1" outlineLevel="1">
      <c r="A199" s="208"/>
      <c r="B199" s="237" t="s">
        <v>267</v>
      </c>
      <c r="C199" s="229">
        <v>0</v>
      </c>
      <c r="D199" s="223"/>
      <c r="E199" s="225"/>
      <c r="F199" s="225"/>
      <c r="G199" s="225"/>
      <c r="H199" s="238"/>
      <c r="I199" s="229">
        <v>0</v>
      </c>
    </row>
    <row r="200" spans="1:9" ht="15" hidden="1" customHeight="1" outlineLevel="1">
      <c r="A200" s="208"/>
      <c r="B200" s="237" t="s">
        <v>205</v>
      </c>
      <c r="C200" s="229">
        <v>32894179</v>
      </c>
      <c r="D200" s="223"/>
      <c r="E200" s="225"/>
      <c r="F200" s="225"/>
      <c r="G200" s="225"/>
      <c r="H200" s="238"/>
      <c r="I200" s="229">
        <v>32894179</v>
      </c>
    </row>
    <row r="201" spans="1:9" ht="15" hidden="1" customHeight="1" outlineLevel="1">
      <c r="A201" s="208"/>
      <c r="B201" s="237" t="s">
        <v>206</v>
      </c>
      <c r="C201" s="229">
        <v>7107060.6064999998</v>
      </c>
      <c r="D201" s="223"/>
      <c r="E201" s="225"/>
      <c r="F201" s="225"/>
      <c r="G201" s="225"/>
      <c r="H201" s="238"/>
      <c r="I201" s="229">
        <v>7107060.6064999998</v>
      </c>
    </row>
    <row r="202" spans="1:9" ht="15" hidden="1" customHeight="1" outlineLevel="1">
      <c r="A202" s="208"/>
      <c r="B202" s="237" t="s">
        <v>268</v>
      </c>
      <c r="C202" s="229">
        <v>86686</v>
      </c>
      <c r="D202" s="223"/>
      <c r="E202" s="225"/>
      <c r="F202" s="225"/>
      <c r="G202" s="225"/>
      <c r="H202" s="238"/>
      <c r="I202" s="229">
        <v>86686</v>
      </c>
    </row>
    <row r="203" spans="1:9" ht="15" hidden="1" customHeight="1" outlineLevel="1">
      <c r="A203" s="208"/>
      <c r="B203" s="237" t="s">
        <v>207</v>
      </c>
      <c r="C203" s="229">
        <v>35465285.200000897</v>
      </c>
      <c r="D203" s="223"/>
      <c r="E203" s="225"/>
      <c r="F203" s="225"/>
      <c r="G203" s="225"/>
      <c r="H203" s="238"/>
      <c r="I203" s="229">
        <v>35465285.200000897</v>
      </c>
    </row>
    <row r="204" spans="1:9" ht="15" hidden="1" customHeight="1" outlineLevel="1">
      <c r="A204" s="208"/>
      <c r="B204" s="237" t="s">
        <v>208</v>
      </c>
      <c r="C204" s="229">
        <v>57838804</v>
      </c>
      <c r="D204" s="223"/>
      <c r="E204" s="225"/>
      <c r="F204" s="225"/>
      <c r="G204" s="225"/>
      <c r="H204" s="238"/>
      <c r="I204" s="229">
        <v>57838804</v>
      </c>
    </row>
    <row r="205" spans="1:9" ht="15" hidden="1" customHeight="1" outlineLevel="1">
      <c r="A205" s="208"/>
      <c r="B205" s="237" t="s">
        <v>209</v>
      </c>
      <c r="C205" s="229">
        <v>5161970</v>
      </c>
      <c r="D205" s="223"/>
      <c r="E205" s="225"/>
      <c r="F205" s="225"/>
      <c r="G205" s="225"/>
      <c r="H205" s="238"/>
      <c r="I205" s="229">
        <v>5161970</v>
      </c>
    </row>
    <row r="206" spans="1:9" ht="15" hidden="1" customHeight="1" outlineLevel="1">
      <c r="A206" s="208"/>
      <c r="B206" s="237" t="s">
        <v>210</v>
      </c>
      <c r="C206" s="229">
        <v>6020953</v>
      </c>
      <c r="D206" s="223"/>
      <c r="E206" s="225"/>
      <c r="F206" s="225"/>
      <c r="G206" s="225"/>
      <c r="H206" s="238"/>
      <c r="I206" s="229">
        <v>6020953</v>
      </c>
    </row>
    <row r="207" spans="1:9" ht="15" hidden="1" customHeight="1" outlineLevel="1">
      <c r="A207" s="208"/>
      <c r="B207" s="237" t="s">
        <v>211</v>
      </c>
      <c r="C207" s="229">
        <v>974642.55</v>
      </c>
      <c r="D207" s="223"/>
      <c r="E207" s="225"/>
      <c r="F207" s="225"/>
      <c r="G207" s="225"/>
      <c r="H207" s="238"/>
      <c r="I207" s="229">
        <v>974642.55</v>
      </c>
    </row>
    <row r="208" spans="1:9" ht="15" hidden="1" customHeight="1" outlineLevel="1">
      <c r="A208" s="208"/>
      <c r="B208" s="237" t="s">
        <v>212</v>
      </c>
      <c r="C208" s="229">
        <v>4048320.47666666</v>
      </c>
      <c r="D208" s="223"/>
      <c r="E208" s="225"/>
      <c r="F208" s="225"/>
      <c r="G208" s="225"/>
      <c r="H208" s="238"/>
      <c r="I208" s="229">
        <v>4048320.47666666</v>
      </c>
    </row>
    <row r="209" spans="1:9" ht="15" hidden="1" customHeight="1" outlineLevel="1">
      <c r="A209" s="208"/>
      <c r="B209" s="237" t="s">
        <v>213</v>
      </c>
      <c r="C209" s="229">
        <v>19169365</v>
      </c>
      <c r="D209" s="223"/>
      <c r="E209" s="225"/>
      <c r="F209" s="225"/>
      <c r="G209" s="225"/>
      <c r="H209" s="238"/>
      <c r="I209" s="229">
        <v>19169365</v>
      </c>
    </row>
    <row r="210" spans="1:9" ht="15" hidden="1" customHeight="1" outlineLevel="1">
      <c r="A210" s="208"/>
      <c r="B210" s="237" t="s">
        <v>214</v>
      </c>
      <c r="C210" s="229">
        <v>1074747</v>
      </c>
      <c r="D210" s="223"/>
      <c r="E210" s="225"/>
      <c r="F210" s="225"/>
      <c r="G210" s="225"/>
      <c r="H210" s="238"/>
      <c r="I210" s="229">
        <v>1074747</v>
      </c>
    </row>
    <row r="211" spans="1:9" ht="15" hidden="1" customHeight="1" outlineLevel="1">
      <c r="A211" s="208"/>
      <c r="B211" s="237" t="s">
        <v>269</v>
      </c>
      <c r="C211" s="229">
        <v>128283.3</v>
      </c>
      <c r="D211" s="223"/>
      <c r="E211" s="225"/>
      <c r="F211" s="225"/>
      <c r="G211" s="225"/>
      <c r="H211" s="238"/>
      <c r="I211" s="229">
        <v>128283.3</v>
      </c>
    </row>
    <row r="212" spans="1:9" ht="15" hidden="1" customHeight="1" outlineLevel="1">
      <c r="A212" s="208"/>
      <c r="B212" s="237" t="s">
        <v>215</v>
      </c>
      <c r="C212" s="229">
        <v>558251</v>
      </c>
      <c r="D212" s="223"/>
      <c r="E212" s="225"/>
      <c r="F212" s="225"/>
      <c r="G212" s="225"/>
      <c r="H212" s="238"/>
      <c r="I212" s="229">
        <v>558251</v>
      </c>
    </row>
    <row r="213" spans="1:9" ht="15" hidden="1" customHeight="1" outlineLevel="1">
      <c r="A213" s="208"/>
      <c r="B213" s="237" t="s">
        <v>216</v>
      </c>
      <c r="C213" s="229">
        <v>188498</v>
      </c>
      <c r="D213" s="223"/>
      <c r="E213" s="225"/>
      <c r="F213" s="225"/>
      <c r="G213" s="225"/>
      <c r="H213" s="238"/>
      <c r="I213" s="229">
        <v>188498</v>
      </c>
    </row>
    <row r="214" spans="1:9" ht="15" hidden="1" customHeight="1" outlineLevel="1">
      <c r="A214" s="208"/>
      <c r="B214" s="237" t="s">
        <v>217</v>
      </c>
      <c r="C214" s="229">
        <v>66260632</v>
      </c>
      <c r="D214" s="223"/>
      <c r="E214" s="225"/>
      <c r="F214" s="225"/>
      <c r="G214" s="225"/>
      <c r="H214" s="238"/>
      <c r="I214" s="229">
        <v>66260632</v>
      </c>
    </row>
    <row r="215" spans="1:9" ht="15" hidden="1" customHeight="1" outlineLevel="1">
      <c r="A215" s="208"/>
      <c r="B215" s="237" t="s">
        <v>218</v>
      </c>
      <c r="C215" s="229">
        <v>13128870</v>
      </c>
      <c r="D215" s="223"/>
      <c r="E215" s="225"/>
      <c r="F215" s="225"/>
      <c r="G215" s="225"/>
      <c r="H215" s="238"/>
      <c r="I215" s="229">
        <v>13128870</v>
      </c>
    </row>
    <row r="216" spans="1:9" ht="15" hidden="1" customHeight="1" outlineLevel="1">
      <c r="A216" s="208"/>
      <c r="B216" s="237" t="s">
        <v>219</v>
      </c>
      <c r="C216" s="229">
        <v>3922058.8</v>
      </c>
      <c r="D216" s="223"/>
      <c r="E216" s="225"/>
      <c r="F216" s="225"/>
      <c r="G216" s="225"/>
      <c r="H216" s="238"/>
      <c r="I216" s="229">
        <v>3922058.8</v>
      </c>
    </row>
    <row r="217" spans="1:9" ht="15" hidden="1" customHeight="1" outlineLevel="1">
      <c r="A217" s="208"/>
      <c r="B217" s="237" t="s">
        <v>220</v>
      </c>
      <c r="C217" s="229">
        <v>7831733.25</v>
      </c>
      <c r="D217" s="223"/>
      <c r="E217" s="225"/>
      <c r="F217" s="225"/>
      <c r="G217" s="225"/>
      <c r="H217" s="238"/>
      <c r="I217" s="229">
        <v>7831733.25</v>
      </c>
    </row>
    <row r="218" spans="1:9" ht="15" hidden="1" customHeight="1" outlineLevel="1">
      <c r="A218" s="208"/>
      <c r="B218" s="237" t="s">
        <v>270</v>
      </c>
      <c r="C218" s="229">
        <v>457169</v>
      </c>
      <c r="D218" s="223"/>
      <c r="E218" s="225"/>
      <c r="F218" s="225"/>
      <c r="G218" s="225"/>
      <c r="H218" s="238"/>
      <c r="I218" s="229">
        <v>457169</v>
      </c>
    </row>
    <row r="219" spans="1:9" ht="30" collapsed="1">
      <c r="A219" s="208">
        <v>9</v>
      </c>
      <c r="B219" s="239" t="s">
        <v>596</v>
      </c>
      <c r="C219" s="229">
        <f>SUM($C$197:$C$218)</f>
        <v>277631736.33316755</v>
      </c>
      <c r="D219" s="223"/>
      <c r="E219" s="225"/>
      <c r="F219" s="225"/>
      <c r="G219" s="225"/>
      <c r="H219" s="238"/>
      <c r="I219" s="229">
        <f>SUM($I$197:$I$218)</f>
        <v>277631736.33316755</v>
      </c>
    </row>
    <row r="220" spans="1:9" ht="15.6" customHeight="1">
      <c r="A220" s="240" t="s">
        <v>522</v>
      </c>
      <c r="B220" s="241" t="s">
        <v>523</v>
      </c>
      <c r="C220" s="499"/>
      <c r="D220" s="499"/>
      <c r="E220" s="499"/>
      <c r="F220" s="499"/>
      <c r="G220" s="499"/>
      <c r="H220" s="499"/>
      <c r="I220" s="499"/>
    </row>
    <row r="221" spans="1:9" ht="12.75" hidden="1" customHeight="1" outlineLevel="1">
      <c r="A221" s="208"/>
      <c r="B221" s="242" t="s">
        <v>203</v>
      </c>
      <c r="C221" s="213"/>
      <c r="D221" s="224"/>
      <c r="E221" s="224"/>
      <c r="F221" s="214"/>
      <c r="G221" s="243">
        <v>269675</v>
      </c>
      <c r="H221" s="210"/>
      <c r="I221" s="244">
        <v>269675</v>
      </c>
    </row>
    <row r="222" spans="1:9" ht="12.75" hidden="1" customHeight="1" outlineLevel="1">
      <c r="A222" s="208"/>
      <c r="B222" s="242" t="s">
        <v>204</v>
      </c>
      <c r="C222" s="213"/>
      <c r="D222" s="224"/>
      <c r="E222" s="224"/>
      <c r="F222" s="214"/>
      <c r="G222" s="245"/>
      <c r="H222" s="210"/>
      <c r="I222" s="244">
        <v>0</v>
      </c>
    </row>
    <row r="223" spans="1:9" ht="12.75" hidden="1" customHeight="1" outlineLevel="1">
      <c r="A223" s="208"/>
      <c r="B223" s="242" t="s">
        <v>267</v>
      </c>
      <c r="C223" s="213"/>
      <c r="D223" s="224"/>
      <c r="E223" s="224"/>
      <c r="F223" s="214"/>
      <c r="G223" s="243">
        <v>0</v>
      </c>
      <c r="H223" s="210"/>
      <c r="I223" s="244">
        <v>0</v>
      </c>
    </row>
    <row r="224" spans="1:9" ht="12.75" hidden="1" customHeight="1" outlineLevel="1">
      <c r="A224" s="208"/>
      <c r="B224" s="242" t="s">
        <v>205</v>
      </c>
      <c r="C224" s="213"/>
      <c r="D224" s="224"/>
      <c r="E224" s="224"/>
      <c r="F224" s="214"/>
      <c r="G224" s="243">
        <v>962800</v>
      </c>
      <c r="H224" s="210"/>
      <c r="I224" s="244">
        <v>962800</v>
      </c>
    </row>
    <row r="225" spans="1:9" ht="12.75" hidden="1" customHeight="1" outlineLevel="1">
      <c r="A225" s="208"/>
      <c r="B225" s="242" t="s">
        <v>206</v>
      </c>
      <c r="C225" s="213"/>
      <c r="D225" s="224"/>
      <c r="E225" s="224"/>
      <c r="F225" s="214"/>
      <c r="G225" s="243">
        <v>149540</v>
      </c>
      <c r="H225" s="210"/>
      <c r="I225" s="244">
        <v>149540</v>
      </c>
    </row>
    <row r="226" spans="1:9" ht="12.75" hidden="1" customHeight="1" outlineLevel="1">
      <c r="A226" s="208"/>
      <c r="B226" s="242" t="s">
        <v>268</v>
      </c>
      <c r="C226" s="213"/>
      <c r="D226" s="224"/>
      <c r="E226" s="224"/>
      <c r="F226" s="214"/>
      <c r="G226" s="245"/>
      <c r="H226" s="210"/>
      <c r="I226" s="244">
        <v>0</v>
      </c>
    </row>
    <row r="227" spans="1:9" ht="12.75" hidden="1" customHeight="1" outlineLevel="1">
      <c r="A227" s="208"/>
      <c r="B227" s="242" t="s">
        <v>207</v>
      </c>
      <c r="C227" s="213"/>
      <c r="D227" s="224"/>
      <c r="E227" s="224"/>
      <c r="F227" s="214"/>
      <c r="G227" s="243">
        <v>968971.19392873498</v>
      </c>
      <c r="H227" s="210"/>
      <c r="I227" s="244">
        <v>968971.19392873498</v>
      </c>
    </row>
    <row r="228" spans="1:9" ht="12.75" hidden="1" customHeight="1" outlineLevel="1">
      <c r="A228" s="208"/>
      <c r="B228" s="242" t="s">
        <v>208</v>
      </c>
      <c r="C228" s="213"/>
      <c r="D228" s="224"/>
      <c r="E228" s="224"/>
      <c r="F228" s="214"/>
      <c r="G228" s="243">
        <v>472447</v>
      </c>
      <c r="H228" s="210"/>
      <c r="I228" s="244">
        <v>472447</v>
      </c>
    </row>
    <row r="229" spans="1:9" ht="12.75" hidden="1" customHeight="1" outlineLevel="1">
      <c r="A229" s="208"/>
      <c r="B229" s="242" t="s">
        <v>209</v>
      </c>
      <c r="C229" s="213"/>
      <c r="D229" s="224"/>
      <c r="E229" s="224"/>
      <c r="F229" s="214"/>
      <c r="G229" s="243">
        <v>0</v>
      </c>
      <c r="H229" s="210"/>
      <c r="I229" s="244">
        <v>0</v>
      </c>
    </row>
    <row r="230" spans="1:9" ht="12.75" hidden="1" customHeight="1" outlineLevel="1">
      <c r="A230" s="208"/>
      <c r="B230" s="242" t="s">
        <v>210</v>
      </c>
      <c r="C230" s="213"/>
      <c r="D230" s="224"/>
      <c r="E230" s="224"/>
      <c r="F230" s="214"/>
      <c r="G230" s="243">
        <v>163936</v>
      </c>
      <c r="H230" s="210"/>
      <c r="I230" s="244">
        <v>163936</v>
      </c>
    </row>
    <row r="231" spans="1:9" ht="12.75" hidden="1" customHeight="1" outlineLevel="1">
      <c r="A231" s="208"/>
      <c r="B231" s="242" t="s">
        <v>211</v>
      </c>
      <c r="C231" s="213"/>
      <c r="D231" s="224"/>
      <c r="E231" s="224"/>
      <c r="F231" s="214"/>
      <c r="G231" s="243">
        <v>24649.228321130598</v>
      </c>
      <c r="H231" s="210"/>
      <c r="I231" s="244">
        <v>24649.228321130598</v>
      </c>
    </row>
    <row r="232" spans="1:9" ht="12.75" hidden="1" customHeight="1" outlineLevel="1">
      <c r="A232" s="208"/>
      <c r="B232" s="242" t="s">
        <v>212</v>
      </c>
      <c r="C232" s="213"/>
      <c r="D232" s="224"/>
      <c r="E232" s="224"/>
      <c r="F232" s="214"/>
      <c r="G232" s="243">
        <v>0</v>
      </c>
      <c r="H232" s="210"/>
      <c r="I232" s="244">
        <v>0</v>
      </c>
    </row>
    <row r="233" spans="1:9" ht="12.75" hidden="1" customHeight="1" outlineLevel="1">
      <c r="A233" s="208"/>
      <c r="B233" s="242" t="s">
        <v>213</v>
      </c>
      <c r="C233" s="213"/>
      <c r="D233" s="224"/>
      <c r="E233" s="224"/>
      <c r="F233" s="214"/>
      <c r="G233" s="243">
        <v>40173</v>
      </c>
      <c r="H233" s="210"/>
      <c r="I233" s="244">
        <v>40173</v>
      </c>
    </row>
    <row r="234" spans="1:9" ht="12.75" hidden="1" customHeight="1" outlineLevel="1">
      <c r="A234" s="208"/>
      <c r="B234" s="242" t="s">
        <v>214</v>
      </c>
      <c r="C234" s="213"/>
      <c r="D234" s="224"/>
      <c r="E234" s="224"/>
      <c r="F234" s="214"/>
      <c r="G234" s="245"/>
      <c r="H234" s="210"/>
      <c r="I234" s="244">
        <v>0</v>
      </c>
    </row>
    <row r="235" spans="1:9" ht="12.75" hidden="1" customHeight="1" outlineLevel="1">
      <c r="A235" s="208"/>
      <c r="B235" s="242" t="s">
        <v>269</v>
      </c>
      <c r="C235" s="213"/>
      <c r="D235" s="224"/>
      <c r="E235" s="224"/>
      <c r="F235" s="214"/>
      <c r="G235" s="245"/>
      <c r="H235" s="210"/>
      <c r="I235" s="244">
        <v>0</v>
      </c>
    </row>
    <row r="236" spans="1:9" ht="12.75" hidden="1" customHeight="1" outlineLevel="1">
      <c r="A236" s="208"/>
      <c r="B236" s="242" t="s">
        <v>215</v>
      </c>
      <c r="C236" s="213"/>
      <c r="D236" s="224"/>
      <c r="E236" s="224"/>
      <c r="F236" s="214"/>
      <c r="G236" s="245"/>
      <c r="H236" s="210"/>
      <c r="I236" s="244">
        <v>0</v>
      </c>
    </row>
    <row r="237" spans="1:9" ht="12.75" hidden="1" customHeight="1" outlineLevel="1">
      <c r="A237" s="208"/>
      <c r="B237" s="242" t="s">
        <v>216</v>
      </c>
      <c r="C237" s="213"/>
      <c r="D237" s="224"/>
      <c r="E237" s="224"/>
      <c r="F237" s="214"/>
      <c r="G237" s="245"/>
      <c r="H237" s="210"/>
      <c r="I237" s="244">
        <v>0</v>
      </c>
    </row>
    <row r="238" spans="1:9" ht="12.75" hidden="1" customHeight="1" outlineLevel="1">
      <c r="A238" s="208"/>
      <c r="B238" s="242" t="s">
        <v>217</v>
      </c>
      <c r="C238" s="213"/>
      <c r="D238" s="224"/>
      <c r="E238" s="224"/>
      <c r="F238" s="214"/>
      <c r="G238" s="243">
        <v>368500</v>
      </c>
      <c r="H238" s="210"/>
      <c r="I238" s="244">
        <v>368500</v>
      </c>
    </row>
    <row r="239" spans="1:9" ht="12.75" hidden="1" customHeight="1" outlineLevel="1">
      <c r="A239" s="208"/>
      <c r="B239" s="242" t="s">
        <v>218</v>
      </c>
      <c r="C239" s="213"/>
      <c r="D239" s="224"/>
      <c r="E239" s="224"/>
      <c r="F239" s="214"/>
      <c r="G239" s="245"/>
      <c r="H239" s="210"/>
      <c r="I239" s="244">
        <v>0</v>
      </c>
    </row>
    <row r="240" spans="1:9" ht="12.75" hidden="1" customHeight="1" outlineLevel="1">
      <c r="A240" s="208"/>
      <c r="B240" s="242" t="s">
        <v>219</v>
      </c>
      <c r="C240" s="213"/>
      <c r="D240" s="224"/>
      <c r="E240" s="224"/>
      <c r="F240" s="214"/>
      <c r="G240" s="243">
        <v>107742.75598961901</v>
      </c>
      <c r="H240" s="210"/>
      <c r="I240" s="244">
        <v>107742.75598961901</v>
      </c>
    </row>
    <row r="241" spans="1:9" ht="12.75" hidden="1" customHeight="1" outlineLevel="1">
      <c r="A241" s="208"/>
      <c r="B241" s="242" t="s">
        <v>220</v>
      </c>
      <c r="C241" s="213"/>
      <c r="D241" s="224"/>
      <c r="E241" s="224"/>
      <c r="F241" s="214"/>
      <c r="G241" s="245"/>
      <c r="H241" s="210"/>
      <c r="I241" s="244">
        <v>0</v>
      </c>
    </row>
    <row r="242" spans="1:9" ht="12.75" hidden="1" customHeight="1" outlineLevel="1">
      <c r="A242" s="208"/>
      <c r="B242" s="242" t="s">
        <v>270</v>
      </c>
      <c r="C242" s="213"/>
      <c r="D242" s="224"/>
      <c r="E242" s="224"/>
      <c r="F242" s="214"/>
      <c r="G242" s="243">
        <v>17175</v>
      </c>
      <c r="H242" s="210"/>
      <c r="I242" s="244">
        <v>17175</v>
      </c>
    </row>
    <row r="243" spans="1:9" ht="15" customHeight="1" collapsed="1">
      <c r="A243" s="208">
        <v>10</v>
      </c>
      <c r="B243" s="246" t="s">
        <v>524</v>
      </c>
      <c r="C243" s="213"/>
      <c r="D243" s="224"/>
      <c r="E243" s="224"/>
      <c r="F243" s="214"/>
      <c r="G243" s="243">
        <f>SUM($G$221:$G$242)</f>
        <v>3545609.1782394843</v>
      </c>
      <c r="H243" s="210"/>
      <c r="I243" s="244">
        <f>SUM($I$221:$I$242)</f>
        <v>3545609.1782394843</v>
      </c>
    </row>
    <row r="244" spans="1:9" ht="12.75" hidden="1" customHeight="1" outlineLevel="1">
      <c r="A244" s="208"/>
      <c r="B244" s="247" t="s">
        <v>203</v>
      </c>
      <c r="C244" s="220"/>
      <c r="D244" s="226"/>
      <c r="E244" s="226"/>
      <c r="F244" s="221"/>
      <c r="G244" s="248">
        <v>129201</v>
      </c>
      <c r="H244" s="235"/>
      <c r="I244" s="228">
        <v>129201</v>
      </c>
    </row>
    <row r="245" spans="1:9" ht="12.75" hidden="1" customHeight="1" outlineLevel="1">
      <c r="A245" s="208"/>
      <c r="B245" s="247" t="s">
        <v>204</v>
      </c>
      <c r="C245" s="220"/>
      <c r="D245" s="226"/>
      <c r="E245" s="226"/>
      <c r="F245" s="221"/>
      <c r="G245" s="248">
        <v>8000</v>
      </c>
      <c r="H245" s="235"/>
      <c r="I245" s="228">
        <v>8000</v>
      </c>
    </row>
    <row r="246" spans="1:9" ht="12.75" hidden="1" customHeight="1" outlineLevel="1">
      <c r="A246" s="208"/>
      <c r="B246" s="247" t="s">
        <v>267</v>
      </c>
      <c r="C246" s="220"/>
      <c r="D246" s="226"/>
      <c r="E246" s="226"/>
      <c r="F246" s="221"/>
      <c r="G246" s="248">
        <v>0</v>
      </c>
      <c r="H246" s="235"/>
      <c r="I246" s="228">
        <v>0</v>
      </c>
    </row>
    <row r="247" spans="1:9" ht="12.75" hidden="1" customHeight="1" outlineLevel="1">
      <c r="A247" s="208"/>
      <c r="B247" s="247" t="s">
        <v>205</v>
      </c>
      <c r="C247" s="220"/>
      <c r="D247" s="226"/>
      <c r="E247" s="226"/>
      <c r="F247" s="221"/>
      <c r="G247" s="248">
        <v>4200509</v>
      </c>
      <c r="H247" s="235"/>
      <c r="I247" s="228">
        <v>4200509</v>
      </c>
    </row>
    <row r="248" spans="1:9" ht="12.75" hidden="1" customHeight="1" outlineLevel="1">
      <c r="A248" s="208"/>
      <c r="B248" s="247" t="s">
        <v>206</v>
      </c>
      <c r="C248" s="220"/>
      <c r="D248" s="226"/>
      <c r="E248" s="226"/>
      <c r="F248" s="221"/>
      <c r="G248" s="248">
        <v>69112</v>
      </c>
      <c r="H248" s="235"/>
      <c r="I248" s="228">
        <v>69112</v>
      </c>
    </row>
    <row r="249" spans="1:9" ht="12.75" hidden="1" customHeight="1" outlineLevel="1">
      <c r="A249" s="208"/>
      <c r="B249" s="247" t="s">
        <v>268</v>
      </c>
      <c r="C249" s="220"/>
      <c r="D249" s="226"/>
      <c r="E249" s="226"/>
      <c r="F249" s="221"/>
      <c r="G249" s="249"/>
      <c r="H249" s="235"/>
      <c r="I249" s="228">
        <v>0</v>
      </c>
    </row>
    <row r="250" spans="1:9" ht="12.75" hidden="1" customHeight="1" outlineLevel="1">
      <c r="A250" s="208"/>
      <c r="B250" s="247" t="s">
        <v>207</v>
      </c>
      <c r="C250" s="220"/>
      <c r="D250" s="226"/>
      <c r="E250" s="226"/>
      <c r="F250" s="221"/>
      <c r="G250" s="248">
        <v>373495.978468624</v>
      </c>
      <c r="H250" s="235"/>
      <c r="I250" s="228">
        <v>373495.978468624</v>
      </c>
    </row>
    <row r="251" spans="1:9" ht="12.75" hidden="1" customHeight="1" outlineLevel="1">
      <c r="A251" s="208"/>
      <c r="B251" s="247" t="s">
        <v>208</v>
      </c>
      <c r="C251" s="220"/>
      <c r="D251" s="226"/>
      <c r="E251" s="226"/>
      <c r="F251" s="221"/>
      <c r="G251" s="248">
        <v>3120145</v>
      </c>
      <c r="H251" s="235"/>
      <c r="I251" s="228">
        <v>3120145</v>
      </c>
    </row>
    <row r="252" spans="1:9" ht="12.75" hidden="1" customHeight="1" outlineLevel="1">
      <c r="A252" s="208"/>
      <c r="B252" s="247" t="s">
        <v>209</v>
      </c>
      <c r="C252" s="220"/>
      <c r="D252" s="226"/>
      <c r="E252" s="226"/>
      <c r="F252" s="221"/>
      <c r="G252" s="248">
        <v>0</v>
      </c>
      <c r="H252" s="235"/>
      <c r="I252" s="228">
        <v>0</v>
      </c>
    </row>
    <row r="253" spans="1:9" ht="12.75" hidden="1" customHeight="1" outlineLevel="1">
      <c r="A253" s="208"/>
      <c r="B253" s="247" t="s">
        <v>210</v>
      </c>
      <c r="C253" s="220"/>
      <c r="D253" s="226"/>
      <c r="E253" s="226"/>
      <c r="F253" s="221"/>
      <c r="G253" s="248">
        <v>62832</v>
      </c>
      <c r="H253" s="235"/>
      <c r="I253" s="228">
        <v>62832</v>
      </c>
    </row>
    <row r="254" spans="1:9" ht="12.75" hidden="1" customHeight="1" outlineLevel="1">
      <c r="A254" s="208"/>
      <c r="B254" s="247" t="s">
        <v>211</v>
      </c>
      <c r="C254" s="220"/>
      <c r="D254" s="226"/>
      <c r="E254" s="226"/>
      <c r="F254" s="221"/>
      <c r="G254" s="249"/>
      <c r="H254" s="235"/>
      <c r="I254" s="228">
        <v>0</v>
      </c>
    </row>
    <row r="255" spans="1:9" ht="12.75" hidden="1" customHeight="1" outlineLevel="1">
      <c r="A255" s="208"/>
      <c r="B255" s="247" t="s">
        <v>212</v>
      </c>
      <c r="C255" s="220"/>
      <c r="D255" s="226"/>
      <c r="E255" s="226"/>
      <c r="F255" s="221"/>
      <c r="G255" s="248">
        <v>0</v>
      </c>
      <c r="H255" s="235"/>
      <c r="I255" s="228">
        <v>0</v>
      </c>
    </row>
    <row r="256" spans="1:9" ht="12.75" hidden="1" customHeight="1" outlineLevel="1">
      <c r="A256" s="208"/>
      <c r="B256" s="247" t="s">
        <v>213</v>
      </c>
      <c r="C256" s="220"/>
      <c r="D256" s="226"/>
      <c r="E256" s="226"/>
      <c r="F256" s="221"/>
      <c r="G256" s="248">
        <v>329821</v>
      </c>
      <c r="H256" s="235"/>
      <c r="I256" s="228">
        <v>329821</v>
      </c>
    </row>
    <row r="257" spans="1:9" ht="12.75" hidden="1" customHeight="1" outlineLevel="1">
      <c r="A257" s="208"/>
      <c r="B257" s="247" t="s">
        <v>214</v>
      </c>
      <c r="C257" s="220"/>
      <c r="D257" s="226"/>
      <c r="E257" s="226"/>
      <c r="F257" s="221"/>
      <c r="G257" s="249"/>
      <c r="H257" s="235"/>
      <c r="I257" s="228">
        <v>0</v>
      </c>
    </row>
    <row r="258" spans="1:9" ht="12.75" hidden="1" customHeight="1" outlineLevel="1">
      <c r="A258" s="208"/>
      <c r="B258" s="247" t="s">
        <v>269</v>
      </c>
      <c r="C258" s="220"/>
      <c r="D258" s="226"/>
      <c r="E258" s="226"/>
      <c r="F258" s="221"/>
      <c r="G258" s="249"/>
      <c r="H258" s="235"/>
      <c r="I258" s="228">
        <v>0</v>
      </c>
    </row>
    <row r="259" spans="1:9" ht="12.75" hidden="1" customHeight="1" outlineLevel="1">
      <c r="A259" s="208"/>
      <c r="B259" s="247" t="s">
        <v>215</v>
      </c>
      <c r="C259" s="220"/>
      <c r="D259" s="226"/>
      <c r="E259" s="226"/>
      <c r="F259" s="221"/>
      <c r="G259" s="249"/>
      <c r="H259" s="235"/>
      <c r="I259" s="228">
        <v>0</v>
      </c>
    </row>
    <row r="260" spans="1:9" ht="12.75" hidden="1" customHeight="1" outlineLevel="1">
      <c r="A260" s="208"/>
      <c r="B260" s="247" t="s">
        <v>216</v>
      </c>
      <c r="C260" s="220"/>
      <c r="D260" s="226"/>
      <c r="E260" s="226"/>
      <c r="F260" s="221"/>
      <c r="G260" s="248">
        <v>15349</v>
      </c>
      <c r="H260" s="235"/>
      <c r="I260" s="228">
        <v>15349</v>
      </c>
    </row>
    <row r="261" spans="1:9" ht="12.75" hidden="1" customHeight="1" outlineLevel="1">
      <c r="A261" s="208"/>
      <c r="B261" s="247" t="s">
        <v>217</v>
      </c>
      <c r="C261" s="220"/>
      <c r="D261" s="226"/>
      <c r="E261" s="226"/>
      <c r="F261" s="221"/>
      <c r="G261" s="248">
        <v>4674743</v>
      </c>
      <c r="H261" s="235"/>
      <c r="I261" s="228">
        <v>4674743</v>
      </c>
    </row>
    <row r="262" spans="1:9" ht="12.75" hidden="1" customHeight="1" outlineLevel="1">
      <c r="A262" s="208"/>
      <c r="B262" s="247" t="s">
        <v>218</v>
      </c>
      <c r="C262" s="220"/>
      <c r="D262" s="226"/>
      <c r="E262" s="226"/>
      <c r="F262" s="221"/>
      <c r="G262" s="249"/>
      <c r="H262" s="235"/>
      <c r="I262" s="228">
        <v>0</v>
      </c>
    </row>
    <row r="263" spans="1:9" ht="12.75" hidden="1" customHeight="1" outlineLevel="1">
      <c r="A263" s="208"/>
      <c r="B263" s="247" t="s">
        <v>219</v>
      </c>
      <c r="C263" s="220"/>
      <c r="D263" s="226"/>
      <c r="E263" s="226"/>
      <c r="F263" s="221"/>
      <c r="G263" s="248">
        <v>0</v>
      </c>
      <c r="H263" s="235"/>
      <c r="I263" s="228">
        <v>0</v>
      </c>
    </row>
    <row r="264" spans="1:9" ht="12.75" hidden="1" customHeight="1" outlineLevel="1">
      <c r="A264" s="208"/>
      <c r="B264" s="247" t="s">
        <v>220</v>
      </c>
      <c r="C264" s="220"/>
      <c r="D264" s="226"/>
      <c r="E264" s="226"/>
      <c r="F264" s="221"/>
      <c r="G264" s="249"/>
      <c r="H264" s="235"/>
      <c r="I264" s="228">
        <v>0</v>
      </c>
    </row>
    <row r="265" spans="1:9" ht="12.75" hidden="1" customHeight="1" outlineLevel="1">
      <c r="A265" s="208"/>
      <c r="B265" s="247" t="s">
        <v>270</v>
      </c>
      <c r="C265" s="220"/>
      <c r="D265" s="226"/>
      <c r="E265" s="226"/>
      <c r="F265" s="221"/>
      <c r="G265" s="248">
        <v>2658</v>
      </c>
      <c r="H265" s="235"/>
      <c r="I265" s="228">
        <v>2658</v>
      </c>
    </row>
    <row r="266" spans="1:9" ht="15" customHeight="1" collapsed="1">
      <c r="A266" s="208">
        <v>11</v>
      </c>
      <c r="B266" s="250" t="s">
        <v>525</v>
      </c>
      <c r="C266" s="220"/>
      <c r="D266" s="226"/>
      <c r="E266" s="226"/>
      <c r="F266" s="221"/>
      <c r="G266" s="248">
        <f>SUM($G$244:$G$265)</f>
        <v>12985865.978468623</v>
      </c>
      <c r="H266" s="235"/>
      <c r="I266" s="228">
        <f>SUM($I$244:$I$265)</f>
        <v>12985865.978468623</v>
      </c>
    </row>
    <row r="267" spans="1:9" ht="12.75" hidden="1" customHeight="1" outlineLevel="1">
      <c r="A267" s="208"/>
      <c r="B267" s="247" t="s">
        <v>203</v>
      </c>
      <c r="C267" s="220"/>
      <c r="D267" s="226"/>
      <c r="E267" s="226"/>
      <c r="F267" s="221"/>
      <c r="G267" s="248">
        <v>520645</v>
      </c>
      <c r="H267" s="235"/>
      <c r="I267" s="228">
        <v>520645</v>
      </c>
    </row>
    <row r="268" spans="1:9" ht="12.75" hidden="1" customHeight="1" outlineLevel="1">
      <c r="A268" s="208"/>
      <c r="B268" s="247" t="s">
        <v>204</v>
      </c>
      <c r="C268" s="220"/>
      <c r="D268" s="226"/>
      <c r="E268" s="226"/>
      <c r="F268" s="221"/>
      <c r="G268" s="249"/>
      <c r="H268" s="235"/>
      <c r="I268" s="228">
        <v>0</v>
      </c>
    </row>
    <row r="269" spans="1:9" ht="12.75" hidden="1" customHeight="1" outlineLevel="1">
      <c r="A269" s="208"/>
      <c r="B269" s="247" t="s">
        <v>267</v>
      </c>
      <c r="C269" s="220"/>
      <c r="D269" s="226"/>
      <c r="E269" s="226"/>
      <c r="F269" s="221"/>
      <c r="G269" s="248">
        <v>0</v>
      </c>
      <c r="H269" s="235"/>
      <c r="I269" s="228">
        <v>0</v>
      </c>
    </row>
    <row r="270" spans="1:9" ht="12.75" hidden="1" customHeight="1" outlineLevel="1">
      <c r="A270" s="208"/>
      <c r="B270" s="247" t="s">
        <v>205</v>
      </c>
      <c r="C270" s="220"/>
      <c r="D270" s="226"/>
      <c r="E270" s="226"/>
      <c r="F270" s="221"/>
      <c r="G270" s="248">
        <v>2856633</v>
      </c>
      <c r="H270" s="235"/>
      <c r="I270" s="228">
        <v>2856633</v>
      </c>
    </row>
    <row r="271" spans="1:9" ht="12.75" hidden="1" customHeight="1" outlineLevel="1">
      <c r="A271" s="208"/>
      <c r="B271" s="247" t="s">
        <v>206</v>
      </c>
      <c r="C271" s="220"/>
      <c r="D271" s="226"/>
      <c r="E271" s="226"/>
      <c r="F271" s="221"/>
      <c r="G271" s="248">
        <v>383254</v>
      </c>
      <c r="H271" s="235"/>
      <c r="I271" s="228">
        <v>383254</v>
      </c>
    </row>
    <row r="272" spans="1:9" ht="12.75" hidden="1" customHeight="1" outlineLevel="1">
      <c r="A272" s="208"/>
      <c r="B272" s="247" t="s">
        <v>268</v>
      </c>
      <c r="C272" s="220"/>
      <c r="D272" s="226"/>
      <c r="E272" s="226"/>
      <c r="F272" s="221"/>
      <c r="G272" s="248">
        <v>1619</v>
      </c>
      <c r="H272" s="235"/>
      <c r="I272" s="228">
        <v>1619</v>
      </c>
    </row>
    <row r="273" spans="1:9" ht="12.75" hidden="1" customHeight="1" outlineLevel="1">
      <c r="A273" s="208"/>
      <c r="B273" s="247" t="s">
        <v>207</v>
      </c>
      <c r="C273" s="220"/>
      <c r="D273" s="226"/>
      <c r="E273" s="226"/>
      <c r="F273" s="221"/>
      <c r="G273" s="248">
        <v>2771706.9094489198</v>
      </c>
      <c r="H273" s="235"/>
      <c r="I273" s="228">
        <v>2771706.9094489198</v>
      </c>
    </row>
    <row r="274" spans="1:9" ht="12.75" hidden="1" customHeight="1" outlineLevel="1">
      <c r="A274" s="208"/>
      <c r="B274" s="247" t="s">
        <v>208</v>
      </c>
      <c r="C274" s="220"/>
      <c r="D274" s="226"/>
      <c r="E274" s="226"/>
      <c r="F274" s="221"/>
      <c r="G274" s="248">
        <v>4892729</v>
      </c>
      <c r="H274" s="235"/>
      <c r="I274" s="228">
        <v>4892729</v>
      </c>
    </row>
    <row r="275" spans="1:9" ht="12.75" hidden="1" customHeight="1" outlineLevel="1">
      <c r="A275" s="208"/>
      <c r="B275" s="247" t="s">
        <v>209</v>
      </c>
      <c r="C275" s="220"/>
      <c r="D275" s="226"/>
      <c r="E275" s="226"/>
      <c r="F275" s="221"/>
      <c r="G275" s="248">
        <v>19413</v>
      </c>
      <c r="H275" s="235"/>
      <c r="I275" s="228">
        <v>19413</v>
      </c>
    </row>
    <row r="276" spans="1:9" ht="12.75" hidden="1" customHeight="1" outlineLevel="1">
      <c r="A276" s="208"/>
      <c r="B276" s="247" t="s">
        <v>210</v>
      </c>
      <c r="C276" s="220"/>
      <c r="D276" s="226"/>
      <c r="E276" s="226"/>
      <c r="F276" s="221"/>
      <c r="G276" s="248">
        <v>36631</v>
      </c>
      <c r="H276" s="235"/>
      <c r="I276" s="228">
        <v>36631</v>
      </c>
    </row>
    <row r="277" spans="1:9" ht="12.75" hidden="1" customHeight="1" outlineLevel="1">
      <c r="A277" s="208"/>
      <c r="B277" s="247" t="s">
        <v>211</v>
      </c>
      <c r="C277" s="220"/>
      <c r="D277" s="226"/>
      <c r="E277" s="226"/>
      <c r="F277" s="221"/>
      <c r="G277" s="248">
        <v>70844.415082483101</v>
      </c>
      <c r="H277" s="235"/>
      <c r="I277" s="228">
        <v>70844.415082483101</v>
      </c>
    </row>
    <row r="278" spans="1:9" ht="12.75" hidden="1" customHeight="1" outlineLevel="1">
      <c r="A278" s="208"/>
      <c r="B278" s="247" t="s">
        <v>212</v>
      </c>
      <c r="C278" s="220"/>
      <c r="D278" s="226"/>
      <c r="E278" s="226"/>
      <c r="F278" s="221"/>
      <c r="G278" s="248">
        <v>177378.000814673</v>
      </c>
      <c r="H278" s="235"/>
      <c r="I278" s="228">
        <v>177378.000814673</v>
      </c>
    </row>
    <row r="279" spans="1:9" ht="12.75" hidden="1" customHeight="1" outlineLevel="1">
      <c r="A279" s="208"/>
      <c r="B279" s="247" t="s">
        <v>213</v>
      </c>
      <c r="C279" s="220"/>
      <c r="D279" s="226"/>
      <c r="E279" s="226"/>
      <c r="F279" s="221"/>
      <c r="G279" s="248">
        <v>1756448</v>
      </c>
      <c r="H279" s="235"/>
      <c r="I279" s="228">
        <v>1756448</v>
      </c>
    </row>
    <row r="280" spans="1:9" ht="12.75" hidden="1" customHeight="1" outlineLevel="1">
      <c r="A280" s="208"/>
      <c r="B280" s="247" t="s">
        <v>214</v>
      </c>
      <c r="C280" s="220"/>
      <c r="D280" s="226"/>
      <c r="E280" s="226"/>
      <c r="F280" s="221"/>
      <c r="G280" s="249"/>
      <c r="H280" s="235"/>
      <c r="I280" s="228">
        <v>0</v>
      </c>
    </row>
    <row r="281" spans="1:9" ht="12.75" hidden="1" customHeight="1" outlineLevel="1">
      <c r="A281" s="208"/>
      <c r="B281" s="247" t="s">
        <v>269</v>
      </c>
      <c r="C281" s="220"/>
      <c r="D281" s="226"/>
      <c r="E281" s="226"/>
      <c r="F281" s="221"/>
      <c r="G281" s="248">
        <v>10112</v>
      </c>
      <c r="H281" s="235"/>
      <c r="I281" s="228">
        <v>10112</v>
      </c>
    </row>
    <row r="282" spans="1:9" ht="12.75" hidden="1" customHeight="1" outlineLevel="1">
      <c r="A282" s="208"/>
      <c r="B282" s="247" t="s">
        <v>215</v>
      </c>
      <c r="C282" s="220"/>
      <c r="D282" s="226"/>
      <c r="E282" s="226"/>
      <c r="F282" s="221"/>
      <c r="G282" s="248">
        <v>45564</v>
      </c>
      <c r="H282" s="235"/>
      <c r="I282" s="228">
        <v>45564</v>
      </c>
    </row>
    <row r="283" spans="1:9" ht="12.75" hidden="1" customHeight="1" outlineLevel="1">
      <c r="A283" s="208"/>
      <c r="B283" s="247" t="s">
        <v>216</v>
      </c>
      <c r="C283" s="220"/>
      <c r="D283" s="226"/>
      <c r="E283" s="226"/>
      <c r="F283" s="221"/>
      <c r="G283" s="249"/>
      <c r="H283" s="235"/>
      <c r="I283" s="228">
        <v>0</v>
      </c>
    </row>
    <row r="284" spans="1:9" ht="12.75" hidden="1" customHeight="1" outlineLevel="1">
      <c r="A284" s="208"/>
      <c r="B284" s="247" t="s">
        <v>217</v>
      </c>
      <c r="C284" s="220"/>
      <c r="D284" s="226"/>
      <c r="E284" s="226"/>
      <c r="F284" s="221"/>
      <c r="G284" s="248">
        <v>5464559</v>
      </c>
      <c r="H284" s="235"/>
      <c r="I284" s="228">
        <v>5464559</v>
      </c>
    </row>
    <row r="285" spans="1:9" ht="12.75" hidden="1" customHeight="1" outlineLevel="1">
      <c r="A285" s="208"/>
      <c r="B285" s="247" t="s">
        <v>218</v>
      </c>
      <c r="C285" s="220"/>
      <c r="D285" s="226"/>
      <c r="E285" s="226"/>
      <c r="F285" s="221"/>
      <c r="G285" s="248">
        <v>5725</v>
      </c>
      <c r="H285" s="235"/>
      <c r="I285" s="228">
        <v>5725</v>
      </c>
    </row>
    <row r="286" spans="1:9" ht="12.75" hidden="1" customHeight="1" outlineLevel="1">
      <c r="A286" s="208"/>
      <c r="B286" s="247" t="s">
        <v>219</v>
      </c>
      <c r="C286" s="220"/>
      <c r="D286" s="226"/>
      <c r="E286" s="226"/>
      <c r="F286" s="221"/>
      <c r="G286" s="248">
        <v>5091.8252519297403</v>
      </c>
      <c r="H286" s="235"/>
      <c r="I286" s="228">
        <v>5091.8252519297403</v>
      </c>
    </row>
    <row r="287" spans="1:9" ht="12.75" hidden="1" customHeight="1" outlineLevel="1">
      <c r="A287" s="208"/>
      <c r="B287" s="247" t="s">
        <v>220</v>
      </c>
      <c r="C287" s="220"/>
      <c r="D287" s="226"/>
      <c r="E287" s="226"/>
      <c r="F287" s="221"/>
      <c r="G287" s="248">
        <v>43518</v>
      </c>
      <c r="H287" s="235"/>
      <c r="I287" s="228">
        <v>43518</v>
      </c>
    </row>
    <row r="288" spans="1:9" ht="12.75" hidden="1" customHeight="1" outlineLevel="1">
      <c r="A288" s="208"/>
      <c r="B288" s="247" t="s">
        <v>270</v>
      </c>
      <c r="C288" s="220"/>
      <c r="D288" s="226"/>
      <c r="E288" s="226"/>
      <c r="F288" s="221"/>
      <c r="G288" s="248">
        <v>101546</v>
      </c>
      <c r="H288" s="235"/>
      <c r="I288" s="228">
        <v>101546</v>
      </c>
    </row>
    <row r="289" spans="1:9" ht="14.4" customHeight="1" collapsed="1">
      <c r="A289" s="208">
        <v>12</v>
      </c>
      <c r="B289" s="250" t="s">
        <v>526</v>
      </c>
      <c r="C289" s="220"/>
      <c r="D289" s="226"/>
      <c r="E289" s="226"/>
      <c r="F289" s="221"/>
      <c r="G289" s="248">
        <f>SUM($G$267:$G$288)</f>
        <v>19163417.150598004</v>
      </c>
      <c r="H289" s="235"/>
      <c r="I289" s="228">
        <f>SUM($I$267:$I$288)</f>
        <v>19163417.150598004</v>
      </c>
    </row>
    <row r="290" spans="1:9" ht="12.75" hidden="1" customHeight="1" outlineLevel="1">
      <c r="A290" s="208"/>
      <c r="B290" s="247" t="s">
        <v>203</v>
      </c>
      <c r="C290" s="220"/>
      <c r="D290" s="226"/>
      <c r="E290" s="226"/>
      <c r="F290" s="221"/>
      <c r="G290" s="248">
        <v>86992</v>
      </c>
      <c r="H290" s="235"/>
      <c r="I290" s="228">
        <v>86992</v>
      </c>
    </row>
    <row r="291" spans="1:9" ht="12.75" hidden="1" customHeight="1" outlineLevel="1">
      <c r="A291" s="208"/>
      <c r="B291" s="247" t="s">
        <v>204</v>
      </c>
      <c r="C291" s="220"/>
      <c r="D291" s="226"/>
      <c r="E291" s="226"/>
      <c r="F291" s="221"/>
      <c r="G291" s="249"/>
      <c r="H291" s="235"/>
      <c r="I291" s="228">
        <v>0</v>
      </c>
    </row>
    <row r="292" spans="1:9" ht="12.75" hidden="1" customHeight="1" outlineLevel="1">
      <c r="A292" s="208"/>
      <c r="B292" s="247" t="s">
        <v>267</v>
      </c>
      <c r="C292" s="220"/>
      <c r="D292" s="226"/>
      <c r="E292" s="226"/>
      <c r="F292" s="221"/>
      <c r="G292" s="248">
        <v>0</v>
      </c>
      <c r="H292" s="235"/>
      <c r="I292" s="228">
        <v>0</v>
      </c>
    </row>
    <row r="293" spans="1:9" ht="12.75" hidden="1" customHeight="1" outlineLevel="1">
      <c r="A293" s="208"/>
      <c r="B293" s="247" t="s">
        <v>205</v>
      </c>
      <c r="C293" s="220"/>
      <c r="D293" s="226"/>
      <c r="E293" s="226"/>
      <c r="F293" s="221"/>
      <c r="G293" s="248">
        <v>-2051134</v>
      </c>
      <c r="H293" s="235"/>
      <c r="I293" s="228">
        <v>-2051134</v>
      </c>
    </row>
    <row r="294" spans="1:9" ht="12.75" hidden="1" customHeight="1" outlineLevel="1">
      <c r="A294" s="208"/>
      <c r="B294" s="247" t="s">
        <v>206</v>
      </c>
      <c r="C294" s="220"/>
      <c r="D294" s="226"/>
      <c r="E294" s="226"/>
      <c r="F294" s="221"/>
      <c r="G294" s="248">
        <v>-17383</v>
      </c>
      <c r="H294" s="235"/>
      <c r="I294" s="228">
        <v>-17383</v>
      </c>
    </row>
    <row r="295" spans="1:9" ht="12.75" hidden="1" customHeight="1" outlineLevel="1">
      <c r="A295" s="208"/>
      <c r="B295" s="247" t="s">
        <v>268</v>
      </c>
      <c r="C295" s="220"/>
      <c r="D295" s="226"/>
      <c r="E295" s="226"/>
      <c r="F295" s="221"/>
      <c r="G295" s="249"/>
      <c r="H295" s="235"/>
      <c r="I295" s="228">
        <v>0</v>
      </c>
    </row>
    <row r="296" spans="1:9" ht="12.75" hidden="1" customHeight="1" outlineLevel="1">
      <c r="A296" s="208"/>
      <c r="B296" s="247" t="s">
        <v>207</v>
      </c>
      <c r="C296" s="220"/>
      <c r="D296" s="226"/>
      <c r="E296" s="226"/>
      <c r="F296" s="221"/>
      <c r="G296" s="248">
        <v>-1171118.1379504299</v>
      </c>
      <c r="H296" s="235"/>
      <c r="I296" s="228">
        <v>-1171118.1379504299</v>
      </c>
    </row>
    <row r="297" spans="1:9" ht="12.75" hidden="1" customHeight="1" outlineLevel="1">
      <c r="A297" s="208"/>
      <c r="B297" s="247" t="s">
        <v>208</v>
      </c>
      <c r="C297" s="220"/>
      <c r="D297" s="226"/>
      <c r="E297" s="226"/>
      <c r="F297" s="221"/>
      <c r="G297" s="248">
        <v>1755828</v>
      </c>
      <c r="H297" s="235"/>
      <c r="I297" s="228">
        <v>1755828</v>
      </c>
    </row>
    <row r="298" spans="1:9" ht="12.75" hidden="1" customHeight="1" outlineLevel="1">
      <c r="A298" s="208"/>
      <c r="B298" s="247" t="s">
        <v>209</v>
      </c>
      <c r="C298" s="220"/>
      <c r="D298" s="226"/>
      <c r="E298" s="226"/>
      <c r="F298" s="221"/>
      <c r="G298" s="248">
        <v>0</v>
      </c>
      <c r="H298" s="235"/>
      <c r="I298" s="228">
        <v>0</v>
      </c>
    </row>
    <row r="299" spans="1:9" ht="12.75" hidden="1" customHeight="1" outlineLevel="1">
      <c r="A299" s="208"/>
      <c r="B299" s="247" t="s">
        <v>210</v>
      </c>
      <c r="C299" s="220"/>
      <c r="D299" s="226"/>
      <c r="E299" s="226"/>
      <c r="F299" s="221"/>
      <c r="G299" s="248">
        <v>19024</v>
      </c>
      <c r="H299" s="235"/>
      <c r="I299" s="228">
        <v>19024</v>
      </c>
    </row>
    <row r="300" spans="1:9" ht="12.75" hidden="1" customHeight="1" outlineLevel="1">
      <c r="A300" s="208"/>
      <c r="B300" s="247" t="s">
        <v>211</v>
      </c>
      <c r="C300" s="220"/>
      <c r="D300" s="226"/>
      <c r="E300" s="226"/>
      <c r="F300" s="221"/>
      <c r="G300" s="248">
        <v>-7732.5244017637697</v>
      </c>
      <c r="H300" s="235"/>
      <c r="I300" s="228">
        <v>-7732.5244017637697</v>
      </c>
    </row>
    <row r="301" spans="1:9" ht="12.75" hidden="1" customHeight="1" outlineLevel="1">
      <c r="A301" s="208"/>
      <c r="B301" s="247" t="s">
        <v>212</v>
      </c>
      <c r="C301" s="220"/>
      <c r="D301" s="226"/>
      <c r="E301" s="226"/>
      <c r="F301" s="221"/>
      <c r="G301" s="248">
        <v>0</v>
      </c>
      <c r="H301" s="235"/>
      <c r="I301" s="228">
        <v>0</v>
      </c>
    </row>
    <row r="302" spans="1:9" ht="12.75" hidden="1" customHeight="1" outlineLevel="1">
      <c r="A302" s="208"/>
      <c r="B302" s="247" t="s">
        <v>213</v>
      </c>
      <c r="C302" s="220"/>
      <c r="D302" s="226"/>
      <c r="E302" s="226"/>
      <c r="F302" s="221"/>
      <c r="G302" s="248">
        <v>706187</v>
      </c>
      <c r="H302" s="235"/>
      <c r="I302" s="228">
        <v>706187</v>
      </c>
    </row>
    <row r="303" spans="1:9" ht="12.75" hidden="1" customHeight="1" outlineLevel="1">
      <c r="A303" s="208"/>
      <c r="B303" s="247" t="s">
        <v>214</v>
      </c>
      <c r="C303" s="220"/>
      <c r="D303" s="226"/>
      <c r="E303" s="226"/>
      <c r="F303" s="221"/>
      <c r="G303" s="249"/>
      <c r="H303" s="235"/>
      <c r="I303" s="228">
        <v>0</v>
      </c>
    </row>
    <row r="304" spans="1:9" ht="12.75" hidden="1" customHeight="1" outlineLevel="1">
      <c r="A304" s="208"/>
      <c r="B304" s="247" t="s">
        <v>269</v>
      </c>
      <c r="C304" s="220"/>
      <c r="D304" s="226"/>
      <c r="E304" s="226"/>
      <c r="F304" s="221"/>
      <c r="G304" s="249"/>
      <c r="H304" s="235"/>
      <c r="I304" s="228">
        <v>0</v>
      </c>
    </row>
    <row r="305" spans="1:9" ht="12.75" hidden="1" customHeight="1" outlineLevel="1">
      <c r="A305" s="208"/>
      <c r="B305" s="247" t="s">
        <v>215</v>
      </c>
      <c r="C305" s="220"/>
      <c r="D305" s="226"/>
      <c r="E305" s="226"/>
      <c r="F305" s="221"/>
      <c r="G305" s="249"/>
      <c r="H305" s="235"/>
      <c r="I305" s="228">
        <v>0</v>
      </c>
    </row>
    <row r="306" spans="1:9" ht="12.75" hidden="1" customHeight="1" outlineLevel="1">
      <c r="A306" s="208"/>
      <c r="B306" s="247" t="s">
        <v>216</v>
      </c>
      <c r="C306" s="220"/>
      <c r="D306" s="226"/>
      <c r="E306" s="226"/>
      <c r="F306" s="221"/>
      <c r="G306" s="249"/>
      <c r="H306" s="235"/>
      <c r="I306" s="228">
        <v>0</v>
      </c>
    </row>
    <row r="307" spans="1:9" ht="12.75" hidden="1" customHeight="1" outlineLevel="1">
      <c r="A307" s="208"/>
      <c r="B307" s="247" t="s">
        <v>217</v>
      </c>
      <c r="C307" s="220"/>
      <c r="D307" s="226"/>
      <c r="E307" s="226"/>
      <c r="F307" s="221"/>
      <c r="G307" s="248">
        <v>-568353</v>
      </c>
      <c r="H307" s="235"/>
      <c r="I307" s="228">
        <v>-568353</v>
      </c>
    </row>
    <row r="308" spans="1:9" ht="12.75" hidden="1" customHeight="1" outlineLevel="1">
      <c r="A308" s="208"/>
      <c r="B308" s="247" t="s">
        <v>218</v>
      </c>
      <c r="C308" s="220"/>
      <c r="D308" s="226"/>
      <c r="E308" s="226"/>
      <c r="F308" s="221"/>
      <c r="G308" s="249"/>
      <c r="H308" s="235"/>
      <c r="I308" s="228">
        <v>0</v>
      </c>
    </row>
    <row r="309" spans="1:9" ht="12.75" hidden="1" customHeight="1" outlineLevel="1">
      <c r="A309" s="208"/>
      <c r="B309" s="247" t="s">
        <v>219</v>
      </c>
      <c r="C309" s="220"/>
      <c r="D309" s="226"/>
      <c r="E309" s="226"/>
      <c r="F309" s="221"/>
      <c r="G309" s="248">
        <v>0</v>
      </c>
      <c r="H309" s="235"/>
      <c r="I309" s="228">
        <v>0</v>
      </c>
    </row>
    <row r="310" spans="1:9" ht="12.75" hidden="1" customHeight="1" outlineLevel="1">
      <c r="A310" s="208"/>
      <c r="B310" s="247" t="s">
        <v>220</v>
      </c>
      <c r="C310" s="220"/>
      <c r="D310" s="226"/>
      <c r="E310" s="226"/>
      <c r="F310" s="221"/>
      <c r="G310" s="248">
        <v>3600</v>
      </c>
      <c r="H310" s="235"/>
      <c r="I310" s="228">
        <v>3600</v>
      </c>
    </row>
    <row r="311" spans="1:9" ht="12.75" hidden="1" customHeight="1" outlineLevel="1">
      <c r="A311" s="208"/>
      <c r="B311" s="247" t="s">
        <v>270</v>
      </c>
      <c r="C311" s="220"/>
      <c r="D311" s="226"/>
      <c r="E311" s="226"/>
      <c r="F311" s="221"/>
      <c r="G311" s="248">
        <v>-11917</v>
      </c>
      <c r="H311" s="235"/>
      <c r="I311" s="228">
        <v>-11917</v>
      </c>
    </row>
    <row r="312" spans="1:9" ht="15" customHeight="1" collapsed="1">
      <c r="A312" s="208">
        <v>13</v>
      </c>
      <c r="B312" s="250" t="s">
        <v>527</v>
      </c>
      <c r="C312" s="220"/>
      <c r="D312" s="226"/>
      <c r="E312" s="226"/>
      <c r="F312" s="221"/>
      <c r="G312" s="248">
        <f>SUM($G$290:$G$311)</f>
        <v>-1256006.6623521934</v>
      </c>
      <c r="H312" s="235"/>
      <c r="I312" s="228">
        <f>SUM($I$290:$I$311)</f>
        <v>-1256006.6623521934</v>
      </c>
    </row>
    <row r="313" spans="1:9" ht="12.75" hidden="1" customHeight="1" outlineLevel="1">
      <c r="A313" s="208"/>
      <c r="B313" s="247" t="s">
        <v>203</v>
      </c>
      <c r="C313" s="220"/>
      <c r="D313" s="226"/>
      <c r="E313" s="226"/>
      <c r="F313" s="221"/>
      <c r="G313" s="249"/>
      <c r="H313" s="235"/>
      <c r="I313" s="228">
        <v>0</v>
      </c>
    </row>
    <row r="314" spans="1:9" ht="12.75" hidden="1" customHeight="1" outlineLevel="1">
      <c r="A314" s="208"/>
      <c r="B314" s="247" t="s">
        <v>204</v>
      </c>
      <c r="C314" s="220"/>
      <c r="D314" s="226"/>
      <c r="E314" s="226"/>
      <c r="F314" s="221"/>
      <c r="G314" s="249"/>
      <c r="H314" s="235"/>
      <c r="I314" s="228">
        <v>0</v>
      </c>
    </row>
    <row r="315" spans="1:9" ht="12.75" hidden="1" customHeight="1" outlineLevel="1">
      <c r="A315" s="208"/>
      <c r="B315" s="247" t="s">
        <v>267</v>
      </c>
      <c r="C315" s="220"/>
      <c r="D315" s="226"/>
      <c r="E315" s="226"/>
      <c r="F315" s="221"/>
      <c r="G315" s="248">
        <v>0</v>
      </c>
      <c r="H315" s="235"/>
      <c r="I315" s="228">
        <v>0</v>
      </c>
    </row>
    <row r="316" spans="1:9" ht="12.75" hidden="1" customHeight="1" outlineLevel="1">
      <c r="A316" s="208"/>
      <c r="B316" s="247" t="s">
        <v>205</v>
      </c>
      <c r="C316" s="220"/>
      <c r="D316" s="226"/>
      <c r="E316" s="226"/>
      <c r="F316" s="221"/>
      <c r="G316" s="248">
        <v>3420135</v>
      </c>
      <c r="H316" s="235"/>
      <c r="I316" s="228">
        <v>3420135</v>
      </c>
    </row>
    <row r="317" spans="1:9" ht="12.75" hidden="1" customHeight="1" outlineLevel="1">
      <c r="A317" s="208"/>
      <c r="B317" s="247" t="s">
        <v>206</v>
      </c>
      <c r="C317" s="220"/>
      <c r="D317" s="226"/>
      <c r="E317" s="226"/>
      <c r="F317" s="221"/>
      <c r="G317" s="248">
        <v>17996</v>
      </c>
      <c r="H317" s="235"/>
      <c r="I317" s="228">
        <v>17996</v>
      </c>
    </row>
    <row r="318" spans="1:9" ht="12.75" hidden="1" customHeight="1" outlineLevel="1">
      <c r="A318" s="208"/>
      <c r="B318" s="247" t="s">
        <v>268</v>
      </c>
      <c r="C318" s="220"/>
      <c r="D318" s="226"/>
      <c r="E318" s="226"/>
      <c r="F318" s="221"/>
      <c r="G318" s="249"/>
      <c r="H318" s="235"/>
      <c r="I318" s="228">
        <v>0</v>
      </c>
    </row>
    <row r="319" spans="1:9" ht="12.75" hidden="1" customHeight="1" outlineLevel="1">
      <c r="A319" s="208"/>
      <c r="B319" s="247" t="s">
        <v>207</v>
      </c>
      <c r="C319" s="220"/>
      <c r="D319" s="226"/>
      <c r="E319" s="226"/>
      <c r="F319" s="221"/>
      <c r="G319" s="248">
        <v>4580125.6434456203</v>
      </c>
      <c r="H319" s="235"/>
      <c r="I319" s="228">
        <v>4580125.6434456203</v>
      </c>
    </row>
    <row r="320" spans="1:9" ht="12.75" hidden="1" customHeight="1" outlineLevel="1">
      <c r="A320" s="208"/>
      <c r="B320" s="247" t="s">
        <v>208</v>
      </c>
      <c r="C320" s="220"/>
      <c r="D320" s="226"/>
      <c r="E320" s="226"/>
      <c r="F320" s="221"/>
      <c r="G320" s="248">
        <v>-11470006</v>
      </c>
      <c r="H320" s="235"/>
      <c r="I320" s="228">
        <v>-11470006</v>
      </c>
    </row>
    <row r="321" spans="1:9" ht="12.75" hidden="1" customHeight="1" outlineLevel="1">
      <c r="A321" s="208"/>
      <c r="B321" s="247" t="s">
        <v>209</v>
      </c>
      <c r="C321" s="220"/>
      <c r="D321" s="226"/>
      <c r="E321" s="226"/>
      <c r="F321" s="221"/>
      <c r="G321" s="248">
        <v>0</v>
      </c>
      <c r="H321" s="235"/>
      <c r="I321" s="228">
        <v>0</v>
      </c>
    </row>
    <row r="322" spans="1:9" ht="12.75" hidden="1" customHeight="1" outlineLevel="1">
      <c r="A322" s="208"/>
      <c r="B322" s="247" t="s">
        <v>210</v>
      </c>
      <c r="C322" s="220"/>
      <c r="D322" s="226"/>
      <c r="E322" s="226"/>
      <c r="F322" s="221"/>
      <c r="G322" s="248">
        <v>63453</v>
      </c>
      <c r="H322" s="235"/>
      <c r="I322" s="228">
        <v>63453</v>
      </c>
    </row>
    <row r="323" spans="1:9" ht="12.75" hidden="1" customHeight="1" outlineLevel="1">
      <c r="A323" s="208"/>
      <c r="B323" s="247" t="s">
        <v>211</v>
      </c>
      <c r="C323" s="220"/>
      <c r="D323" s="226"/>
      <c r="E323" s="226"/>
      <c r="F323" s="221"/>
      <c r="G323" s="249"/>
      <c r="H323" s="235"/>
      <c r="I323" s="228">
        <v>0</v>
      </c>
    </row>
    <row r="324" spans="1:9" ht="12.75" hidden="1" customHeight="1" outlineLevel="1">
      <c r="A324" s="208"/>
      <c r="B324" s="247" t="s">
        <v>212</v>
      </c>
      <c r="C324" s="220"/>
      <c r="D324" s="226"/>
      <c r="E324" s="226"/>
      <c r="F324" s="221"/>
      <c r="G324" s="248">
        <v>0</v>
      </c>
      <c r="H324" s="235"/>
      <c r="I324" s="228">
        <v>0</v>
      </c>
    </row>
    <row r="325" spans="1:9" ht="12.75" hidden="1" customHeight="1" outlineLevel="1">
      <c r="A325" s="208"/>
      <c r="B325" s="247" t="s">
        <v>213</v>
      </c>
      <c r="C325" s="220"/>
      <c r="D325" s="226"/>
      <c r="E325" s="226"/>
      <c r="F325" s="221"/>
      <c r="G325" s="248">
        <v>-1164267</v>
      </c>
      <c r="H325" s="235"/>
      <c r="I325" s="228">
        <v>-1164267</v>
      </c>
    </row>
    <row r="326" spans="1:9" ht="12.75" hidden="1" customHeight="1" outlineLevel="1">
      <c r="A326" s="208"/>
      <c r="B326" s="247" t="s">
        <v>214</v>
      </c>
      <c r="C326" s="220"/>
      <c r="D326" s="226"/>
      <c r="E326" s="226"/>
      <c r="F326" s="221"/>
      <c r="G326" s="249"/>
      <c r="H326" s="235"/>
      <c r="I326" s="228">
        <v>0</v>
      </c>
    </row>
    <row r="327" spans="1:9" ht="12.75" hidden="1" customHeight="1" outlineLevel="1">
      <c r="A327" s="208"/>
      <c r="B327" s="247" t="s">
        <v>269</v>
      </c>
      <c r="C327" s="220"/>
      <c r="D327" s="226"/>
      <c r="E327" s="226"/>
      <c r="F327" s="221"/>
      <c r="G327" s="249"/>
      <c r="H327" s="235"/>
      <c r="I327" s="228">
        <v>0</v>
      </c>
    </row>
    <row r="328" spans="1:9" ht="12.75" hidden="1" customHeight="1" outlineLevel="1">
      <c r="A328" s="208"/>
      <c r="B328" s="247" t="s">
        <v>215</v>
      </c>
      <c r="C328" s="220"/>
      <c r="D328" s="226"/>
      <c r="E328" s="226"/>
      <c r="F328" s="221"/>
      <c r="G328" s="249"/>
      <c r="H328" s="235"/>
      <c r="I328" s="228">
        <v>0</v>
      </c>
    </row>
    <row r="329" spans="1:9" ht="12.75" hidden="1" customHeight="1" outlineLevel="1">
      <c r="A329" s="208"/>
      <c r="B329" s="247" t="s">
        <v>216</v>
      </c>
      <c r="C329" s="220"/>
      <c r="D329" s="226"/>
      <c r="E329" s="226"/>
      <c r="F329" s="221"/>
      <c r="G329" s="249"/>
      <c r="H329" s="235"/>
      <c r="I329" s="228">
        <v>0</v>
      </c>
    </row>
    <row r="330" spans="1:9" ht="12.75" hidden="1" customHeight="1" outlineLevel="1">
      <c r="A330" s="208"/>
      <c r="B330" s="247" t="s">
        <v>217</v>
      </c>
      <c r="C330" s="220"/>
      <c r="D330" s="226"/>
      <c r="E330" s="226"/>
      <c r="F330" s="221"/>
      <c r="G330" s="248">
        <v>-2867671</v>
      </c>
      <c r="H330" s="235"/>
      <c r="I330" s="228">
        <v>-2867671</v>
      </c>
    </row>
    <row r="331" spans="1:9" ht="12.75" hidden="1" customHeight="1" outlineLevel="1">
      <c r="A331" s="208"/>
      <c r="B331" s="247" t="s">
        <v>218</v>
      </c>
      <c r="C331" s="220"/>
      <c r="D331" s="226"/>
      <c r="E331" s="226"/>
      <c r="F331" s="221"/>
      <c r="G331" s="249"/>
      <c r="H331" s="235"/>
      <c r="I331" s="228">
        <v>0</v>
      </c>
    </row>
    <row r="332" spans="1:9" ht="12.75" hidden="1" customHeight="1" outlineLevel="1">
      <c r="A332" s="208"/>
      <c r="B332" s="247" t="s">
        <v>219</v>
      </c>
      <c r="C332" s="220"/>
      <c r="D332" s="226"/>
      <c r="E332" s="226"/>
      <c r="F332" s="221"/>
      <c r="G332" s="248">
        <v>0</v>
      </c>
      <c r="H332" s="235"/>
      <c r="I332" s="228">
        <v>0</v>
      </c>
    </row>
    <row r="333" spans="1:9" ht="12.75" hidden="1" customHeight="1" outlineLevel="1">
      <c r="A333" s="208"/>
      <c r="B333" s="247" t="s">
        <v>220</v>
      </c>
      <c r="C333" s="220"/>
      <c r="D333" s="226"/>
      <c r="E333" s="226"/>
      <c r="F333" s="221"/>
      <c r="G333" s="249"/>
      <c r="H333" s="235"/>
      <c r="I333" s="228">
        <v>0</v>
      </c>
    </row>
    <row r="334" spans="1:9" ht="12.75" hidden="1" customHeight="1" outlineLevel="1">
      <c r="A334" s="208"/>
      <c r="B334" s="247" t="s">
        <v>270</v>
      </c>
      <c r="C334" s="220"/>
      <c r="D334" s="226"/>
      <c r="E334" s="226"/>
      <c r="F334" s="221"/>
      <c r="G334" s="248">
        <v>14565</v>
      </c>
      <c r="H334" s="235"/>
      <c r="I334" s="228">
        <v>14565</v>
      </c>
    </row>
    <row r="335" spans="1:9" ht="15" customHeight="1" collapsed="1">
      <c r="A335" s="208">
        <v>14</v>
      </c>
      <c r="B335" s="250" t="s">
        <v>528</v>
      </c>
      <c r="C335" s="220"/>
      <c r="D335" s="226"/>
      <c r="E335" s="226"/>
      <c r="F335" s="221"/>
      <c r="G335" s="248">
        <f>SUM($G$313:$G$334)</f>
        <v>-7405669.3565543797</v>
      </c>
      <c r="H335" s="235"/>
      <c r="I335" s="228">
        <f>SUM($I$313:$I$334)</f>
        <v>-7405669.3565543797</v>
      </c>
    </row>
    <row r="336" spans="1:9" ht="12.75" hidden="1" customHeight="1" outlineLevel="1">
      <c r="A336" s="208"/>
      <c r="B336" s="251" t="s">
        <v>203</v>
      </c>
      <c r="C336" s="223"/>
      <c r="D336" s="225"/>
      <c r="E336" s="225"/>
      <c r="F336" s="238"/>
      <c r="G336" s="252">
        <v>1006513</v>
      </c>
      <c r="H336" s="217"/>
      <c r="I336" s="253">
        <v>1006513</v>
      </c>
    </row>
    <row r="337" spans="1:9" ht="12.75" hidden="1" customHeight="1" outlineLevel="1">
      <c r="A337" s="208"/>
      <c r="B337" s="251" t="s">
        <v>204</v>
      </c>
      <c r="C337" s="223"/>
      <c r="D337" s="225"/>
      <c r="E337" s="225"/>
      <c r="F337" s="238"/>
      <c r="G337" s="252">
        <v>8000</v>
      </c>
      <c r="H337" s="217"/>
      <c r="I337" s="253">
        <v>8000</v>
      </c>
    </row>
    <row r="338" spans="1:9" ht="12.75" hidden="1" customHeight="1" outlineLevel="1">
      <c r="A338" s="208"/>
      <c r="B338" s="251" t="s">
        <v>267</v>
      </c>
      <c r="C338" s="223"/>
      <c r="D338" s="225"/>
      <c r="E338" s="225"/>
      <c r="F338" s="238"/>
      <c r="G338" s="252">
        <v>0</v>
      </c>
      <c r="H338" s="217"/>
      <c r="I338" s="253">
        <v>0</v>
      </c>
    </row>
    <row r="339" spans="1:9" ht="12.75" hidden="1" customHeight="1" outlineLevel="1">
      <c r="A339" s="208"/>
      <c r="B339" s="251" t="s">
        <v>205</v>
      </c>
      <c r="C339" s="223"/>
      <c r="D339" s="225"/>
      <c r="E339" s="225"/>
      <c r="F339" s="238"/>
      <c r="G339" s="252">
        <v>9388943</v>
      </c>
      <c r="H339" s="217"/>
      <c r="I339" s="253">
        <v>9388943</v>
      </c>
    </row>
    <row r="340" spans="1:9" ht="12.75" hidden="1" customHeight="1" outlineLevel="1">
      <c r="A340" s="208"/>
      <c r="B340" s="251" t="s">
        <v>206</v>
      </c>
      <c r="C340" s="223"/>
      <c r="D340" s="225"/>
      <c r="E340" s="225"/>
      <c r="F340" s="238"/>
      <c r="G340" s="252">
        <v>602519</v>
      </c>
      <c r="H340" s="217"/>
      <c r="I340" s="253">
        <v>602519</v>
      </c>
    </row>
    <row r="341" spans="1:9" ht="12.75" hidden="1" customHeight="1" outlineLevel="1">
      <c r="A341" s="208"/>
      <c r="B341" s="251" t="s">
        <v>268</v>
      </c>
      <c r="C341" s="223"/>
      <c r="D341" s="225"/>
      <c r="E341" s="225"/>
      <c r="F341" s="238"/>
      <c r="G341" s="252">
        <v>1619</v>
      </c>
      <c r="H341" s="217"/>
      <c r="I341" s="253">
        <v>1619</v>
      </c>
    </row>
    <row r="342" spans="1:9" ht="12.75" hidden="1" customHeight="1" outlineLevel="1">
      <c r="A342" s="208"/>
      <c r="B342" s="251" t="s">
        <v>207</v>
      </c>
      <c r="C342" s="223"/>
      <c r="D342" s="225"/>
      <c r="E342" s="225"/>
      <c r="F342" s="238"/>
      <c r="G342" s="252">
        <v>7523181.5873414604</v>
      </c>
      <c r="H342" s="217"/>
      <c r="I342" s="253">
        <v>7523181.5873414604</v>
      </c>
    </row>
    <row r="343" spans="1:9" ht="12.75" hidden="1" customHeight="1" outlineLevel="1">
      <c r="A343" s="208"/>
      <c r="B343" s="251" t="s">
        <v>208</v>
      </c>
      <c r="C343" s="223"/>
      <c r="D343" s="225"/>
      <c r="E343" s="225"/>
      <c r="F343" s="238"/>
      <c r="G343" s="252">
        <v>-1228857</v>
      </c>
      <c r="H343" s="217"/>
      <c r="I343" s="253">
        <v>-1228857</v>
      </c>
    </row>
    <row r="344" spans="1:9" ht="12.75" hidden="1" customHeight="1" outlineLevel="1">
      <c r="A344" s="208"/>
      <c r="B344" s="251" t="s">
        <v>209</v>
      </c>
      <c r="C344" s="223"/>
      <c r="D344" s="225"/>
      <c r="E344" s="225"/>
      <c r="F344" s="238"/>
      <c r="G344" s="252">
        <v>19413</v>
      </c>
      <c r="H344" s="217"/>
      <c r="I344" s="253">
        <v>19413</v>
      </c>
    </row>
    <row r="345" spans="1:9" ht="12.75" hidden="1" customHeight="1" outlineLevel="1">
      <c r="A345" s="208"/>
      <c r="B345" s="251" t="s">
        <v>210</v>
      </c>
      <c r="C345" s="223"/>
      <c r="D345" s="225"/>
      <c r="E345" s="225"/>
      <c r="F345" s="238"/>
      <c r="G345" s="252">
        <v>345876</v>
      </c>
      <c r="H345" s="217"/>
      <c r="I345" s="253">
        <v>345876</v>
      </c>
    </row>
    <row r="346" spans="1:9" ht="12.75" hidden="1" customHeight="1" outlineLevel="1">
      <c r="A346" s="208"/>
      <c r="B346" s="251" t="s">
        <v>211</v>
      </c>
      <c r="C346" s="223"/>
      <c r="D346" s="225"/>
      <c r="E346" s="225"/>
      <c r="F346" s="238"/>
      <c r="G346" s="252">
        <v>87761.119001849802</v>
      </c>
      <c r="H346" s="217"/>
      <c r="I346" s="253">
        <v>87761.119001849802</v>
      </c>
    </row>
    <row r="347" spans="1:9" ht="12.75" hidden="1" customHeight="1" outlineLevel="1">
      <c r="A347" s="208"/>
      <c r="B347" s="251" t="s">
        <v>212</v>
      </c>
      <c r="C347" s="223"/>
      <c r="D347" s="225"/>
      <c r="E347" s="225"/>
      <c r="F347" s="238"/>
      <c r="G347" s="252">
        <v>177378.000814673</v>
      </c>
      <c r="H347" s="217"/>
      <c r="I347" s="253">
        <v>177378.000814673</v>
      </c>
    </row>
    <row r="348" spans="1:9" ht="12.75" hidden="1" customHeight="1" outlineLevel="1">
      <c r="A348" s="208"/>
      <c r="B348" s="251" t="s">
        <v>213</v>
      </c>
      <c r="C348" s="223"/>
      <c r="D348" s="225"/>
      <c r="E348" s="225"/>
      <c r="F348" s="238"/>
      <c r="G348" s="252">
        <v>1668362</v>
      </c>
      <c r="H348" s="217"/>
      <c r="I348" s="253">
        <v>1668362</v>
      </c>
    </row>
    <row r="349" spans="1:9" ht="12.75" hidden="1" customHeight="1" outlineLevel="1">
      <c r="A349" s="208"/>
      <c r="B349" s="251" t="s">
        <v>214</v>
      </c>
      <c r="C349" s="223"/>
      <c r="D349" s="225"/>
      <c r="E349" s="225"/>
      <c r="F349" s="238"/>
      <c r="G349" s="252">
        <v>0</v>
      </c>
      <c r="H349" s="217"/>
      <c r="I349" s="253">
        <v>0</v>
      </c>
    </row>
    <row r="350" spans="1:9" ht="12.75" hidden="1" customHeight="1" outlineLevel="1">
      <c r="A350" s="208"/>
      <c r="B350" s="251" t="s">
        <v>269</v>
      </c>
      <c r="C350" s="223"/>
      <c r="D350" s="225"/>
      <c r="E350" s="225"/>
      <c r="F350" s="238"/>
      <c r="G350" s="252">
        <v>10112</v>
      </c>
      <c r="H350" s="217"/>
      <c r="I350" s="253">
        <v>10112</v>
      </c>
    </row>
    <row r="351" spans="1:9" ht="12.75" hidden="1" customHeight="1" outlineLevel="1">
      <c r="A351" s="208"/>
      <c r="B351" s="251" t="s">
        <v>215</v>
      </c>
      <c r="C351" s="223"/>
      <c r="D351" s="225"/>
      <c r="E351" s="225"/>
      <c r="F351" s="238"/>
      <c r="G351" s="252">
        <v>45564</v>
      </c>
      <c r="H351" s="217"/>
      <c r="I351" s="253">
        <v>45564</v>
      </c>
    </row>
    <row r="352" spans="1:9" ht="12.75" hidden="1" customHeight="1" outlineLevel="1">
      <c r="A352" s="208"/>
      <c r="B352" s="251" t="s">
        <v>216</v>
      </c>
      <c r="C352" s="223"/>
      <c r="D352" s="225"/>
      <c r="E352" s="225"/>
      <c r="F352" s="238"/>
      <c r="G352" s="252">
        <v>15349</v>
      </c>
      <c r="H352" s="217"/>
      <c r="I352" s="253">
        <v>15349</v>
      </c>
    </row>
    <row r="353" spans="1:9" ht="12.75" hidden="1" customHeight="1" outlineLevel="1">
      <c r="A353" s="208"/>
      <c r="B353" s="251" t="s">
        <v>217</v>
      </c>
      <c r="C353" s="223"/>
      <c r="D353" s="225"/>
      <c r="E353" s="225"/>
      <c r="F353" s="238"/>
      <c r="G353" s="252">
        <v>7071778</v>
      </c>
      <c r="H353" s="217"/>
      <c r="I353" s="253">
        <v>7071778</v>
      </c>
    </row>
    <row r="354" spans="1:9" ht="12.75" hidden="1" customHeight="1" outlineLevel="1">
      <c r="A354" s="208"/>
      <c r="B354" s="251" t="s">
        <v>218</v>
      </c>
      <c r="C354" s="223"/>
      <c r="D354" s="225"/>
      <c r="E354" s="225"/>
      <c r="F354" s="238"/>
      <c r="G354" s="252">
        <v>5725</v>
      </c>
      <c r="H354" s="217"/>
      <c r="I354" s="253">
        <v>5725</v>
      </c>
    </row>
    <row r="355" spans="1:9" ht="12.75" hidden="1" customHeight="1" outlineLevel="1">
      <c r="A355" s="208"/>
      <c r="B355" s="251" t="s">
        <v>219</v>
      </c>
      <c r="C355" s="223"/>
      <c r="D355" s="225"/>
      <c r="E355" s="225"/>
      <c r="F355" s="238"/>
      <c r="G355" s="252">
        <v>112834.581241548</v>
      </c>
      <c r="H355" s="217"/>
      <c r="I355" s="253">
        <v>112834.581241548</v>
      </c>
    </row>
    <row r="356" spans="1:9" ht="12.75" hidden="1" customHeight="1" outlineLevel="1">
      <c r="A356" s="208"/>
      <c r="B356" s="251" t="s">
        <v>220</v>
      </c>
      <c r="C356" s="223"/>
      <c r="D356" s="225"/>
      <c r="E356" s="225"/>
      <c r="F356" s="238"/>
      <c r="G356" s="252">
        <v>47118</v>
      </c>
      <c r="H356" s="217"/>
      <c r="I356" s="253">
        <v>47118</v>
      </c>
    </row>
    <row r="357" spans="1:9" ht="12.75" hidden="1" customHeight="1" outlineLevel="1">
      <c r="A357" s="208"/>
      <c r="B357" s="251" t="s">
        <v>270</v>
      </c>
      <c r="C357" s="223"/>
      <c r="D357" s="225"/>
      <c r="E357" s="225"/>
      <c r="F357" s="238"/>
      <c r="G357" s="252">
        <v>124027</v>
      </c>
      <c r="H357" s="217"/>
      <c r="I357" s="253">
        <v>124027</v>
      </c>
    </row>
    <row r="358" spans="1:9" ht="15.6" customHeight="1" collapsed="1">
      <c r="A358" s="208">
        <v>15</v>
      </c>
      <c r="B358" s="254" t="s">
        <v>597</v>
      </c>
      <c r="C358" s="223"/>
      <c r="D358" s="225"/>
      <c r="E358" s="225"/>
      <c r="F358" s="238"/>
      <c r="G358" s="252">
        <f>SUM($G$336:$G$357)</f>
        <v>27033216.288399532</v>
      </c>
      <c r="H358" s="217"/>
      <c r="I358" s="253">
        <f>SUM($I$336:$I$357)</f>
        <v>27033216.288399532</v>
      </c>
    </row>
    <row r="359" spans="1:9" ht="14.4" customHeight="1">
      <c r="A359" s="255" t="s">
        <v>529</v>
      </c>
      <c r="B359" s="256" t="s">
        <v>530</v>
      </c>
      <c r="C359" s="500"/>
      <c r="D359" s="500"/>
      <c r="E359" s="500"/>
      <c r="F359" s="500"/>
      <c r="G359" s="500"/>
      <c r="H359" s="500"/>
      <c r="I359" s="500"/>
    </row>
    <row r="360" spans="1:9" ht="12.75" hidden="1" customHeight="1" outlineLevel="1">
      <c r="A360" s="208"/>
      <c r="B360" s="242" t="s">
        <v>203</v>
      </c>
      <c r="C360" s="257"/>
      <c r="D360" s="233"/>
      <c r="E360" s="224"/>
      <c r="F360" s="233"/>
      <c r="G360" s="258"/>
      <c r="H360" s="244">
        <v>10309</v>
      </c>
      <c r="I360" s="212">
        <v>10309</v>
      </c>
    </row>
    <row r="361" spans="1:9" ht="12.75" hidden="1" customHeight="1" outlineLevel="1">
      <c r="A361" s="208"/>
      <c r="B361" s="242" t="s">
        <v>204</v>
      </c>
      <c r="C361" s="257"/>
      <c r="D361" s="233"/>
      <c r="E361" s="224"/>
      <c r="F361" s="233"/>
      <c r="G361" s="258"/>
      <c r="H361" s="259"/>
      <c r="I361" s="212">
        <v>0</v>
      </c>
    </row>
    <row r="362" spans="1:9" ht="12.75" hidden="1" customHeight="1" outlineLevel="1">
      <c r="A362" s="208"/>
      <c r="B362" s="242" t="s">
        <v>267</v>
      </c>
      <c r="C362" s="257"/>
      <c r="D362" s="233"/>
      <c r="E362" s="224"/>
      <c r="F362" s="233"/>
      <c r="G362" s="258"/>
      <c r="H362" s="244">
        <v>0</v>
      </c>
      <c r="I362" s="212">
        <v>0</v>
      </c>
    </row>
    <row r="363" spans="1:9" ht="12.75" hidden="1" customHeight="1" outlineLevel="1">
      <c r="A363" s="208"/>
      <c r="B363" s="242" t="s">
        <v>205</v>
      </c>
      <c r="C363" s="257"/>
      <c r="D363" s="233"/>
      <c r="E363" s="224"/>
      <c r="F363" s="233"/>
      <c r="G363" s="258"/>
      <c r="H363" s="244">
        <v>824582</v>
      </c>
      <c r="I363" s="212">
        <v>824582</v>
      </c>
    </row>
    <row r="364" spans="1:9" ht="12.75" hidden="1" customHeight="1" outlineLevel="1">
      <c r="A364" s="208"/>
      <c r="B364" s="242" t="s">
        <v>206</v>
      </c>
      <c r="C364" s="257"/>
      <c r="D364" s="233"/>
      <c r="E364" s="224"/>
      <c r="F364" s="233"/>
      <c r="G364" s="258"/>
      <c r="H364" s="244">
        <v>234103</v>
      </c>
      <c r="I364" s="212">
        <v>234103</v>
      </c>
    </row>
    <row r="365" spans="1:9" ht="12.75" hidden="1" customHeight="1" outlineLevel="1">
      <c r="A365" s="208"/>
      <c r="B365" s="242" t="s">
        <v>268</v>
      </c>
      <c r="C365" s="257"/>
      <c r="D365" s="233"/>
      <c r="E365" s="224"/>
      <c r="F365" s="233"/>
      <c r="G365" s="258"/>
      <c r="H365" s="259"/>
      <c r="I365" s="212">
        <v>0</v>
      </c>
    </row>
    <row r="366" spans="1:9" ht="12.75" hidden="1" customHeight="1" outlineLevel="1">
      <c r="A366" s="208"/>
      <c r="B366" s="242" t="s">
        <v>207</v>
      </c>
      <c r="C366" s="257"/>
      <c r="D366" s="233"/>
      <c r="E366" s="224"/>
      <c r="F366" s="233"/>
      <c r="G366" s="258"/>
      <c r="H366" s="244">
        <v>345423</v>
      </c>
      <c r="I366" s="212">
        <v>345423</v>
      </c>
    </row>
    <row r="367" spans="1:9" ht="12.75" hidden="1" customHeight="1" outlineLevel="1">
      <c r="A367" s="208"/>
      <c r="B367" s="242" t="s">
        <v>208</v>
      </c>
      <c r="C367" s="257"/>
      <c r="D367" s="233"/>
      <c r="E367" s="224"/>
      <c r="F367" s="233"/>
      <c r="G367" s="258"/>
      <c r="H367" s="244">
        <v>350795</v>
      </c>
      <c r="I367" s="212">
        <v>350795</v>
      </c>
    </row>
    <row r="368" spans="1:9" ht="12.75" hidden="1" customHeight="1" outlineLevel="1">
      <c r="A368" s="208"/>
      <c r="B368" s="242" t="s">
        <v>209</v>
      </c>
      <c r="C368" s="257"/>
      <c r="D368" s="233"/>
      <c r="E368" s="224"/>
      <c r="F368" s="233"/>
      <c r="G368" s="258"/>
      <c r="H368" s="244">
        <v>0</v>
      </c>
      <c r="I368" s="212">
        <v>0</v>
      </c>
    </row>
    <row r="369" spans="1:9" ht="12.75" hidden="1" customHeight="1" outlineLevel="1">
      <c r="A369" s="208"/>
      <c r="B369" s="242" t="s">
        <v>210</v>
      </c>
      <c r="C369" s="257"/>
      <c r="D369" s="233"/>
      <c r="E369" s="224"/>
      <c r="F369" s="233"/>
      <c r="G369" s="258"/>
      <c r="H369" s="259"/>
      <c r="I369" s="212">
        <v>0</v>
      </c>
    </row>
    <row r="370" spans="1:9" ht="12.75" hidden="1" customHeight="1" outlineLevel="1">
      <c r="A370" s="208"/>
      <c r="B370" s="242" t="s">
        <v>211</v>
      </c>
      <c r="C370" s="257"/>
      <c r="D370" s="233"/>
      <c r="E370" s="224"/>
      <c r="F370" s="233"/>
      <c r="G370" s="258"/>
      <c r="H370" s="244">
        <v>0</v>
      </c>
      <c r="I370" s="212">
        <v>0</v>
      </c>
    </row>
    <row r="371" spans="1:9" ht="12.75" hidden="1" customHeight="1" outlineLevel="1">
      <c r="A371" s="208"/>
      <c r="B371" s="242" t="s">
        <v>212</v>
      </c>
      <c r="C371" s="257"/>
      <c r="D371" s="233"/>
      <c r="E371" s="224"/>
      <c r="F371" s="233"/>
      <c r="G371" s="258"/>
      <c r="H371" s="244">
        <v>0</v>
      </c>
      <c r="I371" s="212">
        <v>0</v>
      </c>
    </row>
    <row r="372" spans="1:9" ht="12.75" hidden="1" customHeight="1" outlineLevel="1">
      <c r="A372" s="208"/>
      <c r="B372" s="242" t="s">
        <v>213</v>
      </c>
      <c r="C372" s="257"/>
      <c r="D372" s="233"/>
      <c r="E372" s="224"/>
      <c r="F372" s="233"/>
      <c r="G372" s="258"/>
      <c r="H372" s="244">
        <v>433112</v>
      </c>
      <c r="I372" s="212">
        <v>433112</v>
      </c>
    </row>
    <row r="373" spans="1:9" ht="12.75" hidden="1" customHeight="1" outlineLevel="1">
      <c r="A373" s="208"/>
      <c r="B373" s="242" t="s">
        <v>214</v>
      </c>
      <c r="C373" s="257"/>
      <c r="D373" s="233"/>
      <c r="E373" s="224"/>
      <c r="F373" s="233"/>
      <c r="G373" s="258"/>
      <c r="H373" s="259"/>
      <c r="I373" s="212">
        <v>0</v>
      </c>
    </row>
    <row r="374" spans="1:9" ht="12.75" hidden="1" customHeight="1" outlineLevel="1">
      <c r="A374" s="208"/>
      <c r="B374" s="242" t="s">
        <v>269</v>
      </c>
      <c r="C374" s="257"/>
      <c r="D374" s="233"/>
      <c r="E374" s="224"/>
      <c r="F374" s="233"/>
      <c r="G374" s="258"/>
      <c r="H374" s="259"/>
      <c r="I374" s="212">
        <v>0</v>
      </c>
    </row>
    <row r="375" spans="1:9" ht="12.75" hidden="1" customHeight="1" outlineLevel="1">
      <c r="A375" s="208"/>
      <c r="B375" s="242" t="s">
        <v>215</v>
      </c>
      <c r="C375" s="257"/>
      <c r="D375" s="233"/>
      <c r="E375" s="224"/>
      <c r="F375" s="233"/>
      <c r="G375" s="258"/>
      <c r="H375" s="259"/>
      <c r="I375" s="212">
        <v>0</v>
      </c>
    </row>
    <row r="376" spans="1:9" ht="12.75" hidden="1" customHeight="1" outlineLevel="1">
      <c r="A376" s="208"/>
      <c r="B376" s="242" t="s">
        <v>216</v>
      </c>
      <c r="C376" s="257"/>
      <c r="D376" s="233"/>
      <c r="E376" s="224"/>
      <c r="F376" s="233"/>
      <c r="G376" s="258"/>
      <c r="H376" s="259"/>
      <c r="I376" s="212">
        <v>0</v>
      </c>
    </row>
    <row r="377" spans="1:9" ht="12.75" hidden="1" customHeight="1" outlineLevel="1">
      <c r="A377" s="208"/>
      <c r="B377" s="242" t="s">
        <v>217</v>
      </c>
      <c r="C377" s="257"/>
      <c r="D377" s="233"/>
      <c r="E377" s="224"/>
      <c r="F377" s="233"/>
      <c r="G377" s="258"/>
      <c r="H377" s="244">
        <v>40164</v>
      </c>
      <c r="I377" s="212">
        <v>40164</v>
      </c>
    </row>
    <row r="378" spans="1:9" ht="12.75" hidden="1" customHeight="1" outlineLevel="1">
      <c r="A378" s="208"/>
      <c r="B378" s="242" t="s">
        <v>218</v>
      </c>
      <c r="C378" s="257"/>
      <c r="D378" s="233"/>
      <c r="E378" s="224"/>
      <c r="F378" s="233"/>
      <c r="G378" s="258"/>
      <c r="H378" s="259"/>
      <c r="I378" s="212">
        <v>0</v>
      </c>
    </row>
    <row r="379" spans="1:9" ht="12.75" hidden="1" customHeight="1" outlineLevel="1">
      <c r="A379" s="208"/>
      <c r="B379" s="242" t="s">
        <v>219</v>
      </c>
      <c r="C379" s="257"/>
      <c r="D379" s="233"/>
      <c r="E379" s="224"/>
      <c r="F379" s="233"/>
      <c r="G379" s="258"/>
      <c r="H379" s="259"/>
      <c r="I379" s="212">
        <v>0</v>
      </c>
    </row>
    <row r="380" spans="1:9" ht="12.75" hidden="1" customHeight="1" outlineLevel="1">
      <c r="A380" s="208"/>
      <c r="B380" s="242" t="s">
        <v>220</v>
      </c>
      <c r="C380" s="257"/>
      <c r="D380" s="233"/>
      <c r="E380" s="224"/>
      <c r="F380" s="233"/>
      <c r="G380" s="258"/>
      <c r="H380" s="259"/>
      <c r="I380" s="212">
        <v>0</v>
      </c>
    </row>
    <row r="381" spans="1:9" ht="12.75" hidden="1" customHeight="1" outlineLevel="1">
      <c r="A381" s="208"/>
      <c r="B381" s="242" t="s">
        <v>270</v>
      </c>
      <c r="C381" s="257"/>
      <c r="D381" s="233"/>
      <c r="E381" s="224"/>
      <c r="F381" s="233"/>
      <c r="G381" s="258"/>
      <c r="H381" s="244">
        <v>0</v>
      </c>
      <c r="I381" s="212">
        <v>0</v>
      </c>
    </row>
    <row r="382" spans="1:9" ht="15.6" customHeight="1" collapsed="1">
      <c r="A382" s="208">
        <v>16</v>
      </c>
      <c r="B382" s="246" t="s">
        <v>531</v>
      </c>
      <c r="C382" s="257"/>
      <c r="D382" s="233"/>
      <c r="E382" s="224"/>
      <c r="F382" s="233"/>
      <c r="G382" s="258"/>
      <c r="H382" s="244">
        <f>SUM($H$360:$H$381)</f>
        <v>2238488</v>
      </c>
      <c r="I382" s="212">
        <f>SUM($I$360:$I$381)</f>
        <v>2238488</v>
      </c>
    </row>
    <row r="383" spans="1:9" ht="12.75" hidden="1" customHeight="1" outlineLevel="1">
      <c r="A383" s="208"/>
      <c r="B383" s="227" t="s">
        <v>203</v>
      </c>
      <c r="C383" s="212">
        <v>0</v>
      </c>
      <c r="D383" s="212">
        <v>0</v>
      </c>
      <c r="E383" s="235"/>
      <c r="F383" s="260">
        <v>12014877</v>
      </c>
      <c r="G383" s="260">
        <v>0</v>
      </c>
      <c r="H383" s="260">
        <v>0</v>
      </c>
      <c r="I383" s="219">
        <v>12014877</v>
      </c>
    </row>
    <row r="384" spans="1:9" ht="12.75" hidden="1" customHeight="1" outlineLevel="1">
      <c r="A384" s="208"/>
      <c r="B384" s="227" t="s">
        <v>204</v>
      </c>
      <c r="C384" s="212">
        <v>0</v>
      </c>
      <c r="D384" s="212">
        <v>0</v>
      </c>
      <c r="E384" s="235"/>
      <c r="F384" s="260">
        <v>0</v>
      </c>
      <c r="G384" s="260">
        <v>0</v>
      </c>
      <c r="H384" s="260">
        <v>0</v>
      </c>
      <c r="I384" s="219">
        <v>0</v>
      </c>
    </row>
    <row r="385" spans="1:9" ht="12.75" hidden="1" customHeight="1" outlineLevel="1">
      <c r="A385" s="208"/>
      <c r="B385" s="227" t="s">
        <v>267</v>
      </c>
      <c r="C385" s="212">
        <v>0</v>
      </c>
      <c r="D385" s="212">
        <v>0</v>
      </c>
      <c r="E385" s="235"/>
      <c r="F385" s="260">
        <v>0</v>
      </c>
      <c r="G385" s="260">
        <v>0</v>
      </c>
      <c r="H385" s="260">
        <v>0</v>
      </c>
      <c r="I385" s="219">
        <v>0</v>
      </c>
    </row>
    <row r="386" spans="1:9" ht="12.75" hidden="1" customHeight="1" outlineLevel="1">
      <c r="A386" s="208"/>
      <c r="B386" s="227" t="s">
        <v>205</v>
      </c>
      <c r="C386" s="212">
        <v>0</v>
      </c>
      <c r="D386" s="212">
        <v>15211856</v>
      </c>
      <c r="E386" s="235"/>
      <c r="F386" s="260">
        <v>15945073</v>
      </c>
      <c r="G386" s="260">
        <v>0</v>
      </c>
      <c r="H386" s="260">
        <v>0</v>
      </c>
      <c r="I386" s="219">
        <v>31156929</v>
      </c>
    </row>
    <row r="387" spans="1:9" ht="12.75" hidden="1" customHeight="1" outlineLevel="1">
      <c r="A387" s="208"/>
      <c r="B387" s="227" t="s">
        <v>206</v>
      </c>
      <c r="C387" s="212">
        <v>-40</v>
      </c>
      <c r="D387" s="212">
        <v>0</v>
      </c>
      <c r="E387" s="235"/>
      <c r="F387" s="260">
        <v>6913902</v>
      </c>
      <c r="G387" s="260">
        <v>0</v>
      </c>
      <c r="H387" s="260">
        <v>0</v>
      </c>
      <c r="I387" s="219">
        <v>6913862</v>
      </c>
    </row>
    <row r="388" spans="1:9" ht="12.75" hidden="1" customHeight="1" outlineLevel="1">
      <c r="A388" s="208"/>
      <c r="B388" s="227" t="s">
        <v>268</v>
      </c>
      <c r="C388" s="212"/>
      <c r="D388" s="212">
        <v>14363</v>
      </c>
      <c r="E388" s="235"/>
      <c r="F388" s="260">
        <v>0</v>
      </c>
      <c r="G388" s="260">
        <v>0</v>
      </c>
      <c r="H388" s="260">
        <v>150436</v>
      </c>
      <c r="I388" s="219">
        <v>164799</v>
      </c>
    </row>
    <row r="389" spans="1:9" ht="12.75" hidden="1" customHeight="1" outlineLevel="1">
      <c r="A389" s="208"/>
      <c r="B389" s="227" t="s">
        <v>207</v>
      </c>
      <c r="C389" s="212">
        <v>693535</v>
      </c>
      <c r="D389" s="212">
        <v>0</v>
      </c>
      <c r="E389" s="235"/>
      <c r="F389" s="260">
        <v>25212699</v>
      </c>
      <c r="G389" s="260">
        <v>0</v>
      </c>
      <c r="H389" s="260">
        <v>0</v>
      </c>
      <c r="I389" s="219">
        <v>25906234</v>
      </c>
    </row>
    <row r="390" spans="1:9" ht="12.75" hidden="1" customHeight="1" outlineLevel="1">
      <c r="A390" s="208"/>
      <c r="B390" s="227" t="s">
        <v>208</v>
      </c>
      <c r="C390" s="212">
        <v>0</v>
      </c>
      <c r="D390" s="212">
        <v>0</v>
      </c>
      <c r="E390" s="235"/>
      <c r="F390" s="260">
        <v>43000096</v>
      </c>
      <c r="G390" s="260">
        <v>0</v>
      </c>
      <c r="H390" s="260">
        <v>35820718</v>
      </c>
      <c r="I390" s="219">
        <v>78820814</v>
      </c>
    </row>
    <row r="391" spans="1:9" ht="12.75" hidden="1" customHeight="1" outlineLevel="1">
      <c r="A391" s="208"/>
      <c r="B391" s="227" t="s">
        <v>209</v>
      </c>
      <c r="C391" s="212">
        <v>0</v>
      </c>
      <c r="D391" s="212">
        <v>0</v>
      </c>
      <c r="E391" s="235"/>
      <c r="F391" s="260">
        <v>0</v>
      </c>
      <c r="G391" s="260">
        <v>0</v>
      </c>
      <c r="H391" s="260">
        <v>0</v>
      </c>
      <c r="I391" s="219">
        <v>0</v>
      </c>
    </row>
    <row r="392" spans="1:9" ht="12.75" hidden="1" customHeight="1" outlineLevel="1">
      <c r="A392" s="208"/>
      <c r="B392" s="227" t="s">
        <v>210</v>
      </c>
      <c r="C392" s="212">
        <v>0</v>
      </c>
      <c r="D392" s="212">
        <v>0</v>
      </c>
      <c r="E392" s="235"/>
      <c r="F392" s="260">
        <v>0</v>
      </c>
      <c r="G392" s="260">
        <v>0</v>
      </c>
      <c r="H392" s="260">
        <v>0</v>
      </c>
      <c r="I392" s="219">
        <v>0</v>
      </c>
    </row>
    <row r="393" spans="1:9" ht="12.75" hidden="1" customHeight="1" outlineLevel="1">
      <c r="A393" s="208"/>
      <c r="B393" s="227" t="s">
        <v>211</v>
      </c>
      <c r="C393" s="212">
        <v>0</v>
      </c>
      <c r="D393" s="212">
        <v>0</v>
      </c>
      <c r="E393" s="235"/>
      <c r="F393" s="260">
        <v>1740439</v>
      </c>
      <c r="G393" s="260">
        <v>0</v>
      </c>
      <c r="H393" s="260">
        <v>0</v>
      </c>
      <c r="I393" s="219">
        <v>1740439</v>
      </c>
    </row>
    <row r="394" spans="1:9" ht="12.75" hidden="1" customHeight="1" outlineLevel="1">
      <c r="A394" s="208"/>
      <c r="B394" s="227" t="s">
        <v>212</v>
      </c>
      <c r="C394" s="212">
        <v>0</v>
      </c>
      <c r="D394" s="212">
        <v>0</v>
      </c>
      <c r="E394" s="235"/>
      <c r="F394" s="260">
        <v>4773850</v>
      </c>
      <c r="G394" s="260">
        <v>0</v>
      </c>
      <c r="H394" s="260">
        <v>0</v>
      </c>
      <c r="I394" s="219">
        <v>4773850</v>
      </c>
    </row>
    <row r="395" spans="1:9" ht="12.75" hidden="1" customHeight="1" outlineLevel="1">
      <c r="A395" s="208"/>
      <c r="B395" s="227" t="s">
        <v>213</v>
      </c>
      <c r="C395" s="212">
        <v>2383137</v>
      </c>
      <c r="D395" s="212">
        <v>2559193</v>
      </c>
      <c r="E395" s="235"/>
      <c r="F395" s="260">
        <v>380941</v>
      </c>
      <c r="G395" s="260">
        <v>0</v>
      </c>
      <c r="H395" s="260">
        <v>0</v>
      </c>
      <c r="I395" s="219">
        <v>5323271</v>
      </c>
    </row>
    <row r="396" spans="1:9" ht="12.75" hidden="1" customHeight="1" outlineLevel="1">
      <c r="A396" s="208"/>
      <c r="B396" s="227" t="s">
        <v>214</v>
      </c>
      <c r="C396" s="212">
        <v>0</v>
      </c>
      <c r="D396" s="212">
        <v>0</v>
      </c>
      <c r="E396" s="235"/>
      <c r="F396" s="260">
        <v>596691</v>
      </c>
      <c r="G396" s="260">
        <v>0</v>
      </c>
      <c r="H396" s="260">
        <v>0</v>
      </c>
      <c r="I396" s="219">
        <v>596691</v>
      </c>
    </row>
    <row r="397" spans="1:9" ht="12.75" hidden="1" customHeight="1" outlineLevel="1">
      <c r="A397" s="208"/>
      <c r="B397" s="227" t="s">
        <v>269</v>
      </c>
      <c r="C397" s="212">
        <v>0</v>
      </c>
      <c r="D397" s="212">
        <v>0</v>
      </c>
      <c r="E397" s="235"/>
      <c r="F397" s="260">
        <v>0</v>
      </c>
      <c r="G397" s="260">
        <v>0</v>
      </c>
      <c r="H397" s="260">
        <v>0</v>
      </c>
      <c r="I397" s="219">
        <v>0</v>
      </c>
    </row>
    <row r="398" spans="1:9" ht="12.75" hidden="1" customHeight="1" outlineLevel="1">
      <c r="A398" s="208"/>
      <c r="B398" s="227" t="s">
        <v>215</v>
      </c>
      <c r="C398" s="212">
        <v>0</v>
      </c>
      <c r="D398" s="212">
        <v>0</v>
      </c>
      <c r="E398" s="235"/>
      <c r="F398" s="260">
        <v>0</v>
      </c>
      <c r="G398" s="260">
        <v>0</v>
      </c>
      <c r="H398" s="260">
        <v>0</v>
      </c>
      <c r="I398" s="219">
        <v>0</v>
      </c>
    </row>
    <row r="399" spans="1:9" ht="12.75" hidden="1" customHeight="1" outlineLevel="1">
      <c r="A399" s="208"/>
      <c r="B399" s="227" t="s">
        <v>216</v>
      </c>
      <c r="C399" s="212">
        <v>0</v>
      </c>
      <c r="D399" s="212">
        <v>0</v>
      </c>
      <c r="E399" s="235"/>
      <c r="F399" s="260">
        <v>0</v>
      </c>
      <c r="G399" s="260">
        <v>0</v>
      </c>
      <c r="H399" s="260">
        <v>0</v>
      </c>
      <c r="I399" s="219">
        <v>0</v>
      </c>
    </row>
    <row r="400" spans="1:9" ht="12.75" hidden="1" customHeight="1" outlineLevel="1">
      <c r="A400" s="208"/>
      <c r="B400" s="227" t="s">
        <v>217</v>
      </c>
      <c r="C400" s="212">
        <v>2729133</v>
      </c>
      <c r="D400" s="212">
        <v>940225</v>
      </c>
      <c r="E400" s="235"/>
      <c r="F400" s="260">
        <v>40141542</v>
      </c>
      <c r="G400" s="260">
        <v>0</v>
      </c>
      <c r="H400" s="260">
        <v>0</v>
      </c>
      <c r="I400" s="219">
        <v>43810900</v>
      </c>
    </row>
    <row r="401" spans="1:9" ht="12.75" hidden="1" customHeight="1" outlineLevel="1">
      <c r="A401" s="208"/>
      <c r="B401" s="227" t="s">
        <v>218</v>
      </c>
      <c r="C401" s="212">
        <v>0</v>
      </c>
      <c r="D401" s="212">
        <v>0</v>
      </c>
      <c r="E401" s="235"/>
      <c r="F401" s="260">
        <v>0</v>
      </c>
      <c r="G401" s="260">
        <v>0</v>
      </c>
      <c r="H401" s="260">
        <v>0</v>
      </c>
      <c r="I401" s="219">
        <v>0</v>
      </c>
    </row>
    <row r="402" spans="1:9" ht="12.75" hidden="1" customHeight="1" outlineLevel="1">
      <c r="A402" s="208"/>
      <c r="B402" s="227" t="s">
        <v>219</v>
      </c>
      <c r="C402" s="212">
        <v>0</v>
      </c>
      <c r="D402" s="212">
        <v>0</v>
      </c>
      <c r="E402" s="235"/>
      <c r="F402" s="260">
        <v>225407</v>
      </c>
      <c r="G402" s="260">
        <v>0</v>
      </c>
      <c r="H402" s="260">
        <v>261304</v>
      </c>
      <c r="I402" s="219">
        <v>486711</v>
      </c>
    </row>
    <row r="403" spans="1:9" ht="12.75" hidden="1" customHeight="1" outlineLevel="1">
      <c r="A403" s="208"/>
      <c r="B403" s="227" t="s">
        <v>220</v>
      </c>
      <c r="C403" s="212">
        <v>0</v>
      </c>
      <c r="D403" s="212">
        <v>0</v>
      </c>
      <c r="E403" s="235"/>
      <c r="F403" s="260">
        <v>1654876</v>
      </c>
      <c r="G403" s="260">
        <v>0</v>
      </c>
      <c r="H403" s="260">
        <v>0</v>
      </c>
      <c r="I403" s="219">
        <v>1654876</v>
      </c>
    </row>
    <row r="404" spans="1:9" ht="12.75" hidden="1" customHeight="1" outlineLevel="1">
      <c r="A404" s="208"/>
      <c r="B404" s="227" t="s">
        <v>270</v>
      </c>
      <c r="C404" s="212">
        <v>0</v>
      </c>
      <c r="D404" s="212">
        <v>0</v>
      </c>
      <c r="E404" s="235"/>
      <c r="F404" s="260">
        <v>267522</v>
      </c>
      <c r="G404" s="260">
        <v>0</v>
      </c>
      <c r="H404" s="260">
        <v>866965</v>
      </c>
      <c r="I404" s="219">
        <v>1134487</v>
      </c>
    </row>
    <row r="405" spans="1:9" ht="14.4" customHeight="1" collapsed="1">
      <c r="A405" s="208">
        <v>17</v>
      </c>
      <c r="B405" s="178" t="s">
        <v>598</v>
      </c>
      <c r="C405" s="212">
        <f>SUM($C$383:$C$404)</f>
        <v>5805765</v>
      </c>
      <c r="D405" s="212">
        <f>SUM($D$383:$D$404)</f>
        <v>18725637</v>
      </c>
      <c r="E405" s="235"/>
      <c r="F405" s="260">
        <f>SUM($F$383:$F$404)</f>
        <v>152867915</v>
      </c>
      <c r="G405" s="260">
        <f>SUM($G$383:$G$404)</f>
        <v>0</v>
      </c>
      <c r="H405" s="260">
        <f>SUM($H$383:$H$404)</f>
        <v>37099423</v>
      </c>
      <c r="I405" s="219">
        <f>SUM($I$383:$I$404)</f>
        <v>214498740</v>
      </c>
    </row>
    <row r="406" spans="1:9" ht="12.75" hidden="1" customHeight="1" outlineLevel="1">
      <c r="A406" s="208"/>
      <c r="B406" s="227" t="s">
        <v>203</v>
      </c>
      <c r="C406" s="223"/>
      <c r="D406" s="233"/>
      <c r="E406" s="226"/>
      <c r="F406" s="233"/>
      <c r="G406" s="238"/>
      <c r="H406" s="219">
        <v>10288958</v>
      </c>
      <c r="I406" s="219">
        <v>10288958</v>
      </c>
    </row>
    <row r="407" spans="1:9" ht="12.75" hidden="1" customHeight="1" outlineLevel="1">
      <c r="A407" s="208"/>
      <c r="B407" s="227" t="s">
        <v>204</v>
      </c>
      <c r="C407" s="223"/>
      <c r="D407" s="233"/>
      <c r="E407" s="226"/>
      <c r="F407" s="233"/>
      <c r="G407" s="238"/>
      <c r="H407" s="218"/>
      <c r="I407" s="219">
        <v>0</v>
      </c>
    </row>
    <row r="408" spans="1:9" ht="12.75" hidden="1" customHeight="1" outlineLevel="1">
      <c r="A408" s="208"/>
      <c r="B408" s="227" t="s">
        <v>267</v>
      </c>
      <c r="C408" s="223"/>
      <c r="D408" s="233"/>
      <c r="E408" s="226"/>
      <c r="F408" s="233"/>
      <c r="G408" s="238"/>
      <c r="H408" s="219">
        <v>0</v>
      </c>
      <c r="I408" s="219">
        <v>0</v>
      </c>
    </row>
    <row r="409" spans="1:9" ht="12.75" hidden="1" customHeight="1" outlineLevel="1">
      <c r="A409" s="208"/>
      <c r="B409" s="227" t="s">
        <v>205</v>
      </c>
      <c r="C409" s="223"/>
      <c r="D409" s="233"/>
      <c r="E409" s="226"/>
      <c r="F409" s="233"/>
      <c r="G409" s="238"/>
      <c r="H409" s="219">
        <v>15248632</v>
      </c>
      <c r="I409" s="219">
        <v>15248632</v>
      </c>
    </row>
    <row r="410" spans="1:9" ht="12.75" hidden="1" customHeight="1" outlineLevel="1">
      <c r="A410" s="208"/>
      <c r="B410" s="227" t="s">
        <v>206</v>
      </c>
      <c r="C410" s="223"/>
      <c r="D410" s="233"/>
      <c r="E410" s="226"/>
      <c r="F410" s="233"/>
      <c r="G410" s="238"/>
      <c r="H410" s="219">
        <v>395396</v>
      </c>
      <c r="I410" s="219">
        <v>395396</v>
      </c>
    </row>
    <row r="411" spans="1:9" ht="12.75" hidden="1" customHeight="1" outlineLevel="1">
      <c r="A411" s="208"/>
      <c r="B411" s="227" t="s">
        <v>268</v>
      </c>
      <c r="C411" s="223"/>
      <c r="D411" s="233"/>
      <c r="E411" s="226"/>
      <c r="F411" s="233"/>
      <c r="G411" s="238"/>
      <c r="H411" s="218"/>
      <c r="I411" s="219">
        <v>0</v>
      </c>
    </row>
    <row r="412" spans="1:9" ht="12.75" hidden="1" customHeight="1" outlineLevel="1">
      <c r="A412" s="208"/>
      <c r="B412" s="227" t="s">
        <v>207</v>
      </c>
      <c r="C412" s="223"/>
      <c r="D412" s="233"/>
      <c r="E412" s="226"/>
      <c r="F412" s="233"/>
      <c r="G412" s="238"/>
      <c r="H412" s="219">
        <v>11110842</v>
      </c>
      <c r="I412" s="219">
        <v>11110842</v>
      </c>
    </row>
    <row r="413" spans="1:9" ht="12.75" hidden="1" customHeight="1" outlineLevel="1">
      <c r="A413" s="208"/>
      <c r="B413" s="227" t="s">
        <v>208</v>
      </c>
      <c r="C413" s="223"/>
      <c r="D413" s="233"/>
      <c r="E413" s="226"/>
      <c r="F413" s="233"/>
      <c r="G413" s="238"/>
      <c r="H413" s="218"/>
      <c r="I413" s="219">
        <v>0</v>
      </c>
    </row>
    <row r="414" spans="1:9" ht="12.75" hidden="1" customHeight="1" outlineLevel="1">
      <c r="A414" s="208"/>
      <c r="B414" s="227" t="s">
        <v>209</v>
      </c>
      <c r="C414" s="223"/>
      <c r="D414" s="233"/>
      <c r="E414" s="226"/>
      <c r="F414" s="233"/>
      <c r="G414" s="238"/>
      <c r="H414" s="219">
        <v>0</v>
      </c>
      <c r="I414" s="219">
        <v>0</v>
      </c>
    </row>
    <row r="415" spans="1:9" ht="12.75" hidden="1" customHeight="1" outlineLevel="1">
      <c r="A415" s="208"/>
      <c r="B415" s="227" t="s">
        <v>210</v>
      </c>
      <c r="C415" s="223"/>
      <c r="D415" s="233"/>
      <c r="E415" s="226"/>
      <c r="F415" s="233"/>
      <c r="G415" s="238"/>
      <c r="H415" s="218"/>
      <c r="I415" s="219">
        <v>0</v>
      </c>
    </row>
    <row r="416" spans="1:9" ht="12.75" hidden="1" customHeight="1" outlineLevel="1">
      <c r="A416" s="208"/>
      <c r="B416" s="227" t="s">
        <v>211</v>
      </c>
      <c r="C416" s="223"/>
      <c r="D416" s="233"/>
      <c r="E416" s="226"/>
      <c r="F416" s="233"/>
      <c r="G416" s="238"/>
      <c r="H416" s="219">
        <v>2570428</v>
      </c>
      <c r="I416" s="219">
        <v>2570428</v>
      </c>
    </row>
    <row r="417" spans="1:9" ht="12.75" hidden="1" customHeight="1" outlineLevel="1">
      <c r="A417" s="208"/>
      <c r="B417" s="227" t="s">
        <v>212</v>
      </c>
      <c r="C417" s="223"/>
      <c r="D417" s="233"/>
      <c r="E417" s="226"/>
      <c r="F417" s="233"/>
      <c r="G417" s="238"/>
      <c r="H417" s="219">
        <v>0</v>
      </c>
      <c r="I417" s="219">
        <v>0</v>
      </c>
    </row>
    <row r="418" spans="1:9" ht="12.75" hidden="1" customHeight="1" outlineLevel="1">
      <c r="A418" s="208"/>
      <c r="B418" s="227" t="s">
        <v>213</v>
      </c>
      <c r="C418" s="223"/>
      <c r="D418" s="233"/>
      <c r="E418" s="226"/>
      <c r="F418" s="233"/>
      <c r="G418" s="238"/>
      <c r="H418" s="218"/>
      <c r="I418" s="219">
        <v>0</v>
      </c>
    </row>
    <row r="419" spans="1:9" ht="12.75" hidden="1" customHeight="1" outlineLevel="1">
      <c r="A419" s="208"/>
      <c r="B419" s="227" t="s">
        <v>214</v>
      </c>
      <c r="C419" s="223"/>
      <c r="D419" s="233"/>
      <c r="E419" s="226"/>
      <c r="F419" s="233"/>
      <c r="G419" s="238"/>
      <c r="H419" s="218"/>
      <c r="I419" s="219">
        <v>0</v>
      </c>
    </row>
    <row r="420" spans="1:9" ht="12.75" hidden="1" customHeight="1" outlineLevel="1">
      <c r="A420" s="208"/>
      <c r="B420" s="227" t="s">
        <v>269</v>
      </c>
      <c r="C420" s="223"/>
      <c r="D420" s="233"/>
      <c r="E420" s="226"/>
      <c r="F420" s="233"/>
      <c r="G420" s="238"/>
      <c r="H420" s="218"/>
      <c r="I420" s="219">
        <v>0</v>
      </c>
    </row>
    <row r="421" spans="1:9" ht="12.75" hidden="1" customHeight="1" outlineLevel="1">
      <c r="A421" s="208"/>
      <c r="B421" s="227" t="s">
        <v>215</v>
      </c>
      <c r="C421" s="223"/>
      <c r="D421" s="233"/>
      <c r="E421" s="226"/>
      <c r="F421" s="233"/>
      <c r="G421" s="238"/>
      <c r="H421" s="218"/>
      <c r="I421" s="219">
        <v>0</v>
      </c>
    </row>
    <row r="422" spans="1:9" ht="12.75" hidden="1" customHeight="1" outlineLevel="1">
      <c r="A422" s="208"/>
      <c r="B422" s="227" t="s">
        <v>216</v>
      </c>
      <c r="C422" s="223"/>
      <c r="D422" s="233"/>
      <c r="E422" s="226"/>
      <c r="F422" s="233"/>
      <c r="G422" s="238"/>
      <c r="H422" s="218"/>
      <c r="I422" s="219">
        <v>0</v>
      </c>
    </row>
    <row r="423" spans="1:9" ht="12.75" hidden="1" customHeight="1" outlineLevel="1">
      <c r="A423" s="208"/>
      <c r="B423" s="227" t="s">
        <v>217</v>
      </c>
      <c r="C423" s="223"/>
      <c r="D423" s="233"/>
      <c r="E423" s="226"/>
      <c r="F423" s="233"/>
      <c r="G423" s="238"/>
      <c r="H423" s="219">
        <v>31866876</v>
      </c>
      <c r="I423" s="219">
        <v>31866876</v>
      </c>
    </row>
    <row r="424" spans="1:9" ht="12.75" hidden="1" customHeight="1" outlineLevel="1">
      <c r="A424" s="208"/>
      <c r="B424" s="227" t="s">
        <v>218</v>
      </c>
      <c r="C424" s="223"/>
      <c r="D424" s="233"/>
      <c r="E424" s="226"/>
      <c r="F424" s="233"/>
      <c r="G424" s="238"/>
      <c r="H424" s="218"/>
      <c r="I424" s="219">
        <v>0</v>
      </c>
    </row>
    <row r="425" spans="1:9" ht="12.75" hidden="1" customHeight="1" outlineLevel="1">
      <c r="A425" s="208"/>
      <c r="B425" s="227" t="s">
        <v>219</v>
      </c>
      <c r="C425" s="223"/>
      <c r="D425" s="233"/>
      <c r="E425" s="226"/>
      <c r="F425" s="233"/>
      <c r="G425" s="238"/>
      <c r="H425" s="218"/>
      <c r="I425" s="219">
        <v>0</v>
      </c>
    </row>
    <row r="426" spans="1:9" ht="12.75" hidden="1" customHeight="1" outlineLevel="1">
      <c r="A426" s="208"/>
      <c r="B426" s="227" t="s">
        <v>220</v>
      </c>
      <c r="C426" s="223"/>
      <c r="D426" s="233"/>
      <c r="E426" s="226"/>
      <c r="F426" s="233"/>
      <c r="G426" s="238"/>
      <c r="H426" s="219">
        <v>125</v>
      </c>
      <c r="I426" s="219">
        <v>125</v>
      </c>
    </row>
    <row r="427" spans="1:9" ht="12.75" hidden="1" customHeight="1" outlineLevel="1">
      <c r="A427" s="208"/>
      <c r="B427" s="227" t="s">
        <v>270</v>
      </c>
      <c r="C427" s="223"/>
      <c r="D427" s="233"/>
      <c r="E427" s="226"/>
      <c r="F427" s="233"/>
      <c r="G427" s="238"/>
      <c r="H427" s="218"/>
      <c r="I427" s="219">
        <v>0</v>
      </c>
    </row>
    <row r="428" spans="1:9" ht="15.6" customHeight="1" collapsed="1">
      <c r="A428" s="208">
        <v>18</v>
      </c>
      <c r="B428" s="178" t="s">
        <v>532</v>
      </c>
      <c r="C428" s="223"/>
      <c r="D428" s="233"/>
      <c r="E428" s="226"/>
      <c r="F428" s="233"/>
      <c r="G428" s="238"/>
      <c r="H428" s="219">
        <f>SUM($H$406:$H$427)</f>
        <v>71481257</v>
      </c>
      <c r="I428" s="219">
        <f>SUM($I$406:$I$427)</f>
        <v>71481257</v>
      </c>
    </row>
    <row r="429" spans="1:9" ht="12.75" hidden="1" customHeight="1" outlineLevel="1">
      <c r="A429" s="208"/>
      <c r="B429" s="227" t="s">
        <v>203</v>
      </c>
      <c r="C429" s="219">
        <v>0</v>
      </c>
      <c r="D429" s="219">
        <v>0</v>
      </c>
      <c r="E429" s="235"/>
      <c r="F429" s="244">
        <v>7287732</v>
      </c>
      <c r="G429" s="244">
        <v>0</v>
      </c>
      <c r="H429" s="244">
        <v>149837</v>
      </c>
      <c r="I429" s="219">
        <v>7437569</v>
      </c>
    </row>
    <row r="430" spans="1:9" ht="12.75" hidden="1" customHeight="1" outlineLevel="1">
      <c r="A430" s="208"/>
      <c r="B430" s="227" t="s">
        <v>204</v>
      </c>
      <c r="C430" s="219">
        <v>0</v>
      </c>
      <c r="D430" s="219">
        <v>0</v>
      </c>
      <c r="E430" s="235"/>
      <c r="F430" s="244">
        <v>0</v>
      </c>
      <c r="G430" s="244">
        <v>0</v>
      </c>
      <c r="H430" s="244">
        <v>0</v>
      </c>
      <c r="I430" s="219">
        <v>0</v>
      </c>
    </row>
    <row r="431" spans="1:9" ht="12.75" hidden="1" customHeight="1" outlineLevel="1">
      <c r="A431" s="208"/>
      <c r="B431" s="227" t="s">
        <v>267</v>
      </c>
      <c r="C431" s="219">
        <v>0</v>
      </c>
      <c r="D431" s="219">
        <v>0</v>
      </c>
      <c r="E431" s="235"/>
      <c r="F431" s="244">
        <v>0</v>
      </c>
      <c r="G431" s="244">
        <v>0</v>
      </c>
      <c r="H431" s="244">
        <v>0</v>
      </c>
      <c r="I431" s="219">
        <v>0</v>
      </c>
    </row>
    <row r="432" spans="1:9" ht="12.75" hidden="1" customHeight="1" outlineLevel="1">
      <c r="A432" s="208"/>
      <c r="B432" s="227" t="s">
        <v>205</v>
      </c>
      <c r="C432" s="219">
        <v>379219</v>
      </c>
      <c r="D432" s="219">
        <v>148247</v>
      </c>
      <c r="E432" s="235"/>
      <c r="F432" s="244">
        <v>1602168</v>
      </c>
      <c r="G432" s="244">
        <v>0</v>
      </c>
      <c r="H432" s="244">
        <v>141772</v>
      </c>
      <c r="I432" s="219">
        <v>2271406</v>
      </c>
    </row>
    <row r="433" spans="1:9" ht="12.75" hidden="1" customHeight="1" outlineLevel="1">
      <c r="A433" s="208"/>
      <c r="B433" s="227" t="s">
        <v>206</v>
      </c>
      <c r="C433" s="219">
        <v>56729</v>
      </c>
      <c r="D433" s="219">
        <v>0</v>
      </c>
      <c r="E433" s="235"/>
      <c r="F433" s="244">
        <v>884775</v>
      </c>
      <c r="G433" s="244">
        <v>0</v>
      </c>
      <c r="H433" s="244">
        <v>54528</v>
      </c>
      <c r="I433" s="219">
        <v>996032</v>
      </c>
    </row>
    <row r="434" spans="1:9" ht="12.75" hidden="1" customHeight="1" outlineLevel="1">
      <c r="A434" s="208"/>
      <c r="B434" s="227" t="s">
        <v>268</v>
      </c>
      <c r="C434" s="219">
        <v>0</v>
      </c>
      <c r="D434" s="219">
        <v>0</v>
      </c>
      <c r="E434" s="235"/>
      <c r="F434" s="244">
        <v>0</v>
      </c>
      <c r="G434" s="244">
        <v>0</v>
      </c>
      <c r="H434" s="244">
        <v>0</v>
      </c>
      <c r="I434" s="219">
        <v>0</v>
      </c>
    </row>
    <row r="435" spans="1:9" ht="12.75" hidden="1" customHeight="1" outlineLevel="1">
      <c r="A435" s="208"/>
      <c r="B435" s="227" t="s">
        <v>207</v>
      </c>
      <c r="C435" s="219">
        <v>1273400</v>
      </c>
      <c r="D435" s="219">
        <v>0</v>
      </c>
      <c r="E435" s="235"/>
      <c r="F435" s="244">
        <v>11388605</v>
      </c>
      <c r="G435" s="244">
        <v>0</v>
      </c>
      <c r="H435" s="244">
        <v>485437</v>
      </c>
      <c r="I435" s="219">
        <v>13147442</v>
      </c>
    </row>
    <row r="436" spans="1:9" ht="12.75" hidden="1" customHeight="1" outlineLevel="1">
      <c r="A436" s="208"/>
      <c r="B436" s="227" t="s">
        <v>208</v>
      </c>
      <c r="C436" s="219">
        <v>0</v>
      </c>
      <c r="D436" s="219">
        <v>0</v>
      </c>
      <c r="E436" s="235"/>
      <c r="F436" s="244">
        <v>33102778</v>
      </c>
      <c r="G436" s="244">
        <v>0</v>
      </c>
      <c r="H436" s="244">
        <v>0</v>
      </c>
      <c r="I436" s="219">
        <v>33102778</v>
      </c>
    </row>
    <row r="437" spans="1:9" ht="12.75" hidden="1" customHeight="1" outlineLevel="1">
      <c r="A437" s="208"/>
      <c r="B437" s="227" t="s">
        <v>209</v>
      </c>
      <c r="C437" s="219">
        <v>0</v>
      </c>
      <c r="D437" s="219">
        <v>0</v>
      </c>
      <c r="E437" s="235"/>
      <c r="F437" s="244">
        <v>0</v>
      </c>
      <c r="G437" s="244">
        <v>0</v>
      </c>
      <c r="H437" s="244">
        <v>0</v>
      </c>
      <c r="I437" s="219">
        <v>0</v>
      </c>
    </row>
    <row r="438" spans="1:9" ht="12.75" hidden="1" customHeight="1" outlineLevel="1">
      <c r="A438" s="208"/>
      <c r="B438" s="227" t="s">
        <v>210</v>
      </c>
      <c r="C438" s="219">
        <v>0</v>
      </c>
      <c r="D438" s="219">
        <v>0</v>
      </c>
      <c r="E438" s="235"/>
      <c r="F438" s="244">
        <v>0</v>
      </c>
      <c r="G438" s="244">
        <v>0</v>
      </c>
      <c r="H438" s="244">
        <v>0</v>
      </c>
      <c r="I438" s="219">
        <v>0</v>
      </c>
    </row>
    <row r="439" spans="1:9" ht="12.75" hidden="1" customHeight="1" outlineLevel="1">
      <c r="A439" s="208"/>
      <c r="B439" s="227" t="s">
        <v>211</v>
      </c>
      <c r="C439" s="219">
        <v>0</v>
      </c>
      <c r="D439" s="219">
        <v>0</v>
      </c>
      <c r="E439" s="235"/>
      <c r="F439" s="244">
        <v>148845</v>
      </c>
      <c r="G439" s="244">
        <v>0</v>
      </c>
      <c r="H439" s="244">
        <v>0</v>
      </c>
      <c r="I439" s="219">
        <v>148845</v>
      </c>
    </row>
    <row r="440" spans="1:9" ht="12.75" hidden="1" customHeight="1" outlineLevel="1">
      <c r="A440" s="208"/>
      <c r="B440" s="227" t="s">
        <v>212</v>
      </c>
      <c r="C440" s="219">
        <v>0</v>
      </c>
      <c r="D440" s="219">
        <v>0</v>
      </c>
      <c r="E440" s="235"/>
      <c r="F440" s="244">
        <v>9308891</v>
      </c>
      <c r="G440" s="244">
        <v>0</v>
      </c>
      <c r="H440" s="244">
        <v>6795558</v>
      </c>
      <c r="I440" s="219">
        <v>16104449</v>
      </c>
    </row>
    <row r="441" spans="1:9" ht="12.75" hidden="1" customHeight="1" outlineLevel="1">
      <c r="A441" s="208"/>
      <c r="B441" s="227" t="s">
        <v>213</v>
      </c>
      <c r="C441" s="219">
        <v>31529</v>
      </c>
      <c r="D441" s="219">
        <v>320106</v>
      </c>
      <c r="E441" s="235"/>
      <c r="F441" s="244">
        <v>702</v>
      </c>
      <c r="G441" s="244">
        <v>0</v>
      </c>
      <c r="H441" s="244">
        <v>7282330</v>
      </c>
      <c r="I441" s="219">
        <v>7634667</v>
      </c>
    </row>
    <row r="442" spans="1:9" ht="12.75" hidden="1" customHeight="1" outlineLevel="1">
      <c r="A442" s="208"/>
      <c r="B442" s="227" t="s">
        <v>214</v>
      </c>
      <c r="C442" s="219">
        <v>0</v>
      </c>
      <c r="D442" s="219">
        <v>0</v>
      </c>
      <c r="E442" s="235"/>
      <c r="F442" s="244">
        <v>500018</v>
      </c>
      <c r="G442" s="244">
        <v>0</v>
      </c>
      <c r="H442" s="244">
        <v>1930691</v>
      </c>
      <c r="I442" s="219">
        <v>2430709</v>
      </c>
    </row>
    <row r="443" spans="1:9" ht="12.75" hidden="1" customHeight="1" outlineLevel="1">
      <c r="A443" s="208"/>
      <c r="B443" s="227" t="s">
        <v>269</v>
      </c>
      <c r="C443" s="219">
        <v>0</v>
      </c>
      <c r="D443" s="219">
        <v>0</v>
      </c>
      <c r="E443" s="235"/>
      <c r="F443" s="244">
        <v>0</v>
      </c>
      <c r="G443" s="244">
        <v>0</v>
      </c>
      <c r="H443" s="244">
        <v>0</v>
      </c>
      <c r="I443" s="219">
        <v>0</v>
      </c>
    </row>
    <row r="444" spans="1:9" ht="12.75" hidden="1" customHeight="1" outlineLevel="1">
      <c r="A444" s="208"/>
      <c r="B444" s="227" t="s">
        <v>215</v>
      </c>
      <c r="C444" s="219">
        <v>0</v>
      </c>
      <c r="D444" s="219">
        <v>0</v>
      </c>
      <c r="E444" s="235"/>
      <c r="F444" s="244">
        <v>0</v>
      </c>
      <c r="G444" s="244">
        <v>0</v>
      </c>
      <c r="H444" s="244">
        <v>0</v>
      </c>
      <c r="I444" s="219">
        <v>0</v>
      </c>
    </row>
    <row r="445" spans="1:9" ht="12.75" hidden="1" customHeight="1" outlineLevel="1">
      <c r="A445" s="208"/>
      <c r="B445" s="227" t="s">
        <v>216</v>
      </c>
      <c r="C445" s="219">
        <v>0</v>
      </c>
      <c r="D445" s="219">
        <v>0</v>
      </c>
      <c r="E445" s="235"/>
      <c r="F445" s="244">
        <v>0</v>
      </c>
      <c r="G445" s="244">
        <v>0</v>
      </c>
      <c r="H445" s="244">
        <v>0</v>
      </c>
      <c r="I445" s="219">
        <v>0</v>
      </c>
    </row>
    <row r="446" spans="1:9" ht="12.75" hidden="1" customHeight="1" outlineLevel="1">
      <c r="A446" s="208"/>
      <c r="B446" s="227" t="s">
        <v>217</v>
      </c>
      <c r="C446" s="219">
        <v>888261</v>
      </c>
      <c r="D446" s="219">
        <v>0</v>
      </c>
      <c r="E446" s="235"/>
      <c r="F446" s="244">
        <v>3796568</v>
      </c>
      <c r="G446" s="244">
        <v>36</v>
      </c>
      <c r="H446" s="244">
        <v>51013</v>
      </c>
      <c r="I446" s="219">
        <v>4735878</v>
      </c>
    </row>
    <row r="447" spans="1:9" ht="12.75" hidden="1" customHeight="1" outlineLevel="1">
      <c r="A447" s="208"/>
      <c r="B447" s="227" t="s">
        <v>218</v>
      </c>
      <c r="C447" s="219">
        <v>0</v>
      </c>
      <c r="D447" s="219">
        <v>0</v>
      </c>
      <c r="E447" s="235"/>
      <c r="F447" s="244">
        <v>0</v>
      </c>
      <c r="G447" s="244">
        <v>0</v>
      </c>
      <c r="H447" s="244">
        <v>0</v>
      </c>
      <c r="I447" s="219">
        <v>0</v>
      </c>
    </row>
    <row r="448" spans="1:9" ht="12.75" hidden="1" customHeight="1" outlineLevel="1">
      <c r="A448" s="208"/>
      <c r="B448" s="227" t="s">
        <v>219</v>
      </c>
      <c r="C448" s="219">
        <v>0</v>
      </c>
      <c r="D448" s="219">
        <v>0</v>
      </c>
      <c r="E448" s="235"/>
      <c r="F448" s="244">
        <v>113898</v>
      </c>
      <c r="G448" s="244">
        <v>0</v>
      </c>
      <c r="H448" s="244">
        <v>0</v>
      </c>
      <c r="I448" s="219">
        <v>113898</v>
      </c>
    </row>
    <row r="449" spans="1:9" ht="12.75" hidden="1" customHeight="1" outlineLevel="1">
      <c r="A449" s="208"/>
      <c r="B449" s="227" t="s">
        <v>220</v>
      </c>
      <c r="C449" s="219">
        <v>0</v>
      </c>
      <c r="D449" s="219">
        <v>0</v>
      </c>
      <c r="E449" s="235"/>
      <c r="F449" s="244">
        <v>2172540</v>
      </c>
      <c r="G449" s="244">
        <v>0</v>
      </c>
      <c r="H449" s="244">
        <v>0</v>
      </c>
      <c r="I449" s="219">
        <v>2172540</v>
      </c>
    </row>
    <row r="450" spans="1:9" ht="12.75" hidden="1" customHeight="1" outlineLevel="1">
      <c r="A450" s="208"/>
      <c r="B450" s="227" t="s">
        <v>270</v>
      </c>
      <c r="C450" s="219">
        <v>0</v>
      </c>
      <c r="D450" s="219">
        <v>0</v>
      </c>
      <c r="E450" s="235"/>
      <c r="F450" s="244">
        <v>698</v>
      </c>
      <c r="G450" s="244">
        <v>0</v>
      </c>
      <c r="H450" s="244">
        <v>0</v>
      </c>
      <c r="I450" s="219">
        <v>698</v>
      </c>
    </row>
    <row r="451" spans="1:9" ht="14.4" customHeight="1" collapsed="1">
      <c r="A451" s="208">
        <v>19</v>
      </c>
      <c r="B451" s="178" t="s">
        <v>599</v>
      </c>
      <c r="C451" s="219">
        <f>SUM($C$429:$C$450)</f>
        <v>2629138</v>
      </c>
      <c r="D451" s="219">
        <f>SUM($D$429:$D$450)</f>
        <v>468353</v>
      </c>
      <c r="E451" s="235"/>
      <c r="F451" s="244">
        <f>SUM($F$429:$F$450)</f>
        <v>70308218</v>
      </c>
      <c r="G451" s="244">
        <f>SUM($G$429:$G$450)</f>
        <v>36</v>
      </c>
      <c r="H451" s="244">
        <f>SUM($H$429:$H$450)</f>
        <v>16891166</v>
      </c>
      <c r="I451" s="219">
        <f>SUM($I$429:$I$450)</f>
        <v>90296911</v>
      </c>
    </row>
    <row r="452" spans="1:9" ht="12.75" hidden="1" customHeight="1" outlineLevel="1">
      <c r="A452" s="208"/>
      <c r="B452" s="227" t="s">
        <v>203</v>
      </c>
      <c r="C452" s="231">
        <v>0</v>
      </c>
      <c r="D452" s="231">
        <v>0</v>
      </c>
      <c r="E452" s="235"/>
      <c r="F452" s="228">
        <v>19302609</v>
      </c>
      <c r="G452" s="219">
        <v>0</v>
      </c>
      <c r="H452" s="219">
        <v>10449104</v>
      </c>
      <c r="I452" s="219">
        <v>29751713</v>
      </c>
    </row>
    <row r="453" spans="1:9" ht="12.75" hidden="1" customHeight="1" outlineLevel="1">
      <c r="A453" s="208"/>
      <c r="B453" s="227" t="s">
        <v>204</v>
      </c>
      <c r="C453" s="231">
        <v>0</v>
      </c>
      <c r="D453" s="231">
        <v>0</v>
      </c>
      <c r="E453" s="235"/>
      <c r="F453" s="228">
        <v>0</v>
      </c>
      <c r="G453" s="219">
        <v>0</v>
      </c>
      <c r="H453" s="219">
        <v>0</v>
      </c>
      <c r="I453" s="219">
        <v>0</v>
      </c>
    </row>
    <row r="454" spans="1:9" ht="12.75" hidden="1" customHeight="1" outlineLevel="1">
      <c r="A454" s="208"/>
      <c r="B454" s="227" t="s">
        <v>267</v>
      </c>
      <c r="C454" s="231">
        <v>0</v>
      </c>
      <c r="D454" s="231">
        <v>0</v>
      </c>
      <c r="E454" s="235"/>
      <c r="F454" s="228">
        <v>0</v>
      </c>
      <c r="G454" s="219">
        <v>0</v>
      </c>
      <c r="H454" s="219">
        <v>0</v>
      </c>
      <c r="I454" s="219">
        <v>0</v>
      </c>
    </row>
    <row r="455" spans="1:9" ht="12.75" hidden="1" customHeight="1" outlineLevel="1">
      <c r="A455" s="208"/>
      <c r="B455" s="227" t="s">
        <v>205</v>
      </c>
      <c r="C455" s="231">
        <v>379219</v>
      </c>
      <c r="D455" s="231">
        <v>15360103</v>
      </c>
      <c r="E455" s="235"/>
      <c r="F455" s="228">
        <v>17547241</v>
      </c>
      <c r="G455" s="219">
        <v>0</v>
      </c>
      <c r="H455" s="219">
        <v>16214986</v>
      </c>
      <c r="I455" s="219">
        <v>49501549</v>
      </c>
    </row>
    <row r="456" spans="1:9" ht="12.75" hidden="1" customHeight="1" outlineLevel="1">
      <c r="A456" s="208"/>
      <c r="B456" s="227" t="s">
        <v>206</v>
      </c>
      <c r="C456" s="231">
        <v>56689</v>
      </c>
      <c r="D456" s="231">
        <v>0</v>
      </c>
      <c r="E456" s="235"/>
      <c r="F456" s="228">
        <v>7798677</v>
      </c>
      <c r="G456" s="219">
        <v>0</v>
      </c>
      <c r="H456" s="219">
        <v>684027</v>
      </c>
      <c r="I456" s="219">
        <v>8539393</v>
      </c>
    </row>
    <row r="457" spans="1:9" ht="12.75" hidden="1" customHeight="1" outlineLevel="1">
      <c r="A457" s="208"/>
      <c r="B457" s="227" t="s">
        <v>268</v>
      </c>
      <c r="C457" s="231">
        <v>0</v>
      </c>
      <c r="D457" s="231">
        <v>14363</v>
      </c>
      <c r="E457" s="235"/>
      <c r="F457" s="228">
        <v>0</v>
      </c>
      <c r="G457" s="219">
        <v>0</v>
      </c>
      <c r="H457" s="219">
        <v>150436</v>
      </c>
      <c r="I457" s="219">
        <v>164799</v>
      </c>
    </row>
    <row r="458" spans="1:9" ht="12.75" hidden="1" customHeight="1" outlineLevel="1">
      <c r="A458" s="208"/>
      <c r="B458" s="227" t="s">
        <v>207</v>
      </c>
      <c r="C458" s="231">
        <v>1966935</v>
      </c>
      <c r="D458" s="231">
        <v>0</v>
      </c>
      <c r="E458" s="235"/>
      <c r="F458" s="228">
        <v>36601304</v>
      </c>
      <c r="G458" s="219">
        <v>0</v>
      </c>
      <c r="H458" s="219">
        <v>11941702</v>
      </c>
      <c r="I458" s="219">
        <v>50509941</v>
      </c>
    </row>
    <row r="459" spans="1:9" ht="12.75" hidden="1" customHeight="1" outlineLevel="1">
      <c r="A459" s="208"/>
      <c r="B459" s="227" t="s">
        <v>208</v>
      </c>
      <c r="C459" s="231">
        <v>0</v>
      </c>
      <c r="D459" s="231">
        <v>0</v>
      </c>
      <c r="E459" s="235"/>
      <c r="F459" s="228">
        <v>76102874</v>
      </c>
      <c r="G459" s="219">
        <v>0</v>
      </c>
      <c r="H459" s="219">
        <v>36171513</v>
      </c>
      <c r="I459" s="219">
        <v>112274387</v>
      </c>
    </row>
    <row r="460" spans="1:9" ht="12.75" hidden="1" customHeight="1" outlineLevel="1">
      <c r="A460" s="208"/>
      <c r="B460" s="227" t="s">
        <v>209</v>
      </c>
      <c r="C460" s="231">
        <v>0</v>
      </c>
      <c r="D460" s="231">
        <v>0</v>
      </c>
      <c r="E460" s="235"/>
      <c r="F460" s="228">
        <v>0</v>
      </c>
      <c r="G460" s="219">
        <v>0</v>
      </c>
      <c r="H460" s="219">
        <v>0</v>
      </c>
      <c r="I460" s="219">
        <v>0</v>
      </c>
    </row>
    <row r="461" spans="1:9" ht="12.75" hidden="1" customHeight="1" outlineLevel="1">
      <c r="A461" s="208"/>
      <c r="B461" s="227" t="s">
        <v>210</v>
      </c>
      <c r="C461" s="231">
        <v>0</v>
      </c>
      <c r="D461" s="231">
        <v>0</v>
      </c>
      <c r="E461" s="235"/>
      <c r="F461" s="228">
        <v>0</v>
      </c>
      <c r="G461" s="219">
        <v>0</v>
      </c>
      <c r="H461" s="219">
        <v>0</v>
      </c>
      <c r="I461" s="219">
        <v>0</v>
      </c>
    </row>
    <row r="462" spans="1:9" ht="12.75" hidden="1" customHeight="1" outlineLevel="1">
      <c r="A462" s="208"/>
      <c r="B462" s="227" t="s">
        <v>211</v>
      </c>
      <c r="C462" s="231">
        <v>0</v>
      </c>
      <c r="D462" s="231">
        <v>0</v>
      </c>
      <c r="E462" s="235"/>
      <c r="F462" s="228">
        <v>1889284</v>
      </c>
      <c r="G462" s="219">
        <v>0</v>
      </c>
      <c r="H462" s="219">
        <v>2570428</v>
      </c>
      <c r="I462" s="219">
        <v>4459712</v>
      </c>
    </row>
    <row r="463" spans="1:9" ht="12.75" hidden="1" customHeight="1" outlineLevel="1">
      <c r="A463" s="208"/>
      <c r="B463" s="227" t="s">
        <v>212</v>
      </c>
      <c r="C463" s="231">
        <v>0</v>
      </c>
      <c r="D463" s="231">
        <v>0</v>
      </c>
      <c r="E463" s="235"/>
      <c r="F463" s="228">
        <v>14082741</v>
      </c>
      <c r="G463" s="219">
        <v>0</v>
      </c>
      <c r="H463" s="219">
        <v>6795558</v>
      </c>
      <c r="I463" s="219">
        <v>20878299</v>
      </c>
    </row>
    <row r="464" spans="1:9" ht="12.75" hidden="1" customHeight="1" outlineLevel="1">
      <c r="A464" s="208"/>
      <c r="B464" s="227" t="s">
        <v>213</v>
      </c>
      <c r="C464" s="231">
        <v>2414666</v>
      </c>
      <c r="D464" s="231">
        <v>2879299</v>
      </c>
      <c r="E464" s="235"/>
      <c r="F464" s="228">
        <v>381643</v>
      </c>
      <c r="G464" s="219">
        <v>0</v>
      </c>
      <c r="H464" s="219">
        <v>7715442</v>
      </c>
      <c r="I464" s="219">
        <v>13391050</v>
      </c>
    </row>
    <row r="465" spans="1:9" ht="12.75" hidden="1" customHeight="1" outlineLevel="1">
      <c r="A465" s="208"/>
      <c r="B465" s="227" t="s">
        <v>214</v>
      </c>
      <c r="C465" s="231">
        <v>0</v>
      </c>
      <c r="D465" s="231">
        <v>0</v>
      </c>
      <c r="E465" s="235"/>
      <c r="F465" s="228">
        <v>1096709</v>
      </c>
      <c r="G465" s="219">
        <v>0</v>
      </c>
      <c r="H465" s="219">
        <v>1930691</v>
      </c>
      <c r="I465" s="219">
        <v>3027400</v>
      </c>
    </row>
    <row r="466" spans="1:9" ht="12.75" hidden="1" customHeight="1" outlineLevel="1">
      <c r="A466" s="208"/>
      <c r="B466" s="227" t="s">
        <v>269</v>
      </c>
      <c r="C466" s="231">
        <v>0</v>
      </c>
      <c r="D466" s="231">
        <v>0</v>
      </c>
      <c r="E466" s="235"/>
      <c r="F466" s="228">
        <v>0</v>
      </c>
      <c r="G466" s="219">
        <v>0</v>
      </c>
      <c r="H466" s="219">
        <v>0</v>
      </c>
      <c r="I466" s="219">
        <v>0</v>
      </c>
    </row>
    <row r="467" spans="1:9" ht="12.75" hidden="1" customHeight="1" outlineLevel="1">
      <c r="A467" s="208"/>
      <c r="B467" s="227" t="s">
        <v>215</v>
      </c>
      <c r="C467" s="231">
        <v>0</v>
      </c>
      <c r="D467" s="231">
        <v>0</v>
      </c>
      <c r="E467" s="235"/>
      <c r="F467" s="228">
        <v>0</v>
      </c>
      <c r="G467" s="219">
        <v>0</v>
      </c>
      <c r="H467" s="219">
        <v>0</v>
      </c>
      <c r="I467" s="219">
        <v>0</v>
      </c>
    </row>
    <row r="468" spans="1:9" ht="12.75" hidden="1" customHeight="1" outlineLevel="1">
      <c r="A468" s="208"/>
      <c r="B468" s="227" t="s">
        <v>216</v>
      </c>
      <c r="C468" s="231">
        <v>0</v>
      </c>
      <c r="D468" s="231">
        <v>0</v>
      </c>
      <c r="E468" s="235"/>
      <c r="F468" s="228">
        <v>0</v>
      </c>
      <c r="G468" s="219">
        <v>0</v>
      </c>
      <c r="H468" s="219">
        <v>0</v>
      </c>
      <c r="I468" s="219">
        <v>0</v>
      </c>
    </row>
    <row r="469" spans="1:9" ht="12.75" hidden="1" customHeight="1" outlineLevel="1">
      <c r="A469" s="208"/>
      <c r="B469" s="227" t="s">
        <v>217</v>
      </c>
      <c r="C469" s="231">
        <v>3617394</v>
      </c>
      <c r="D469" s="231">
        <v>940225</v>
      </c>
      <c r="E469" s="235"/>
      <c r="F469" s="228">
        <v>43938110</v>
      </c>
      <c r="G469" s="219">
        <v>36</v>
      </c>
      <c r="H469" s="219">
        <v>31958053</v>
      </c>
      <c r="I469" s="219">
        <v>80453818</v>
      </c>
    </row>
    <row r="470" spans="1:9" ht="12.75" hidden="1" customHeight="1" outlineLevel="1">
      <c r="A470" s="208"/>
      <c r="B470" s="227" t="s">
        <v>218</v>
      </c>
      <c r="C470" s="231">
        <v>0</v>
      </c>
      <c r="D470" s="231">
        <v>0</v>
      </c>
      <c r="E470" s="235"/>
      <c r="F470" s="228">
        <v>0</v>
      </c>
      <c r="G470" s="219">
        <v>0</v>
      </c>
      <c r="H470" s="219">
        <v>0</v>
      </c>
      <c r="I470" s="219">
        <v>0</v>
      </c>
    </row>
    <row r="471" spans="1:9" ht="12.75" hidden="1" customHeight="1" outlineLevel="1">
      <c r="A471" s="208"/>
      <c r="B471" s="227" t="s">
        <v>219</v>
      </c>
      <c r="C471" s="231">
        <v>0</v>
      </c>
      <c r="D471" s="231">
        <v>0</v>
      </c>
      <c r="E471" s="235"/>
      <c r="F471" s="228">
        <v>339305</v>
      </c>
      <c r="G471" s="219">
        <v>0</v>
      </c>
      <c r="H471" s="219">
        <v>261304</v>
      </c>
      <c r="I471" s="219">
        <v>600609</v>
      </c>
    </row>
    <row r="472" spans="1:9" ht="12.75" hidden="1" customHeight="1" outlineLevel="1">
      <c r="A472" s="208"/>
      <c r="B472" s="227" t="s">
        <v>220</v>
      </c>
      <c r="C472" s="231">
        <v>0</v>
      </c>
      <c r="D472" s="231">
        <v>0</v>
      </c>
      <c r="E472" s="235"/>
      <c r="F472" s="228">
        <v>3827416</v>
      </c>
      <c r="G472" s="219">
        <v>0</v>
      </c>
      <c r="H472" s="219">
        <v>125</v>
      </c>
      <c r="I472" s="219">
        <v>3827541</v>
      </c>
    </row>
    <row r="473" spans="1:9" ht="12.75" hidden="1" customHeight="1" outlineLevel="1">
      <c r="A473" s="208"/>
      <c r="B473" s="227" t="s">
        <v>270</v>
      </c>
      <c r="C473" s="231">
        <v>0</v>
      </c>
      <c r="D473" s="231">
        <v>0</v>
      </c>
      <c r="E473" s="235"/>
      <c r="F473" s="228">
        <v>268220</v>
      </c>
      <c r="G473" s="219">
        <v>0</v>
      </c>
      <c r="H473" s="219">
        <v>866965</v>
      </c>
      <c r="I473" s="219">
        <v>1135185</v>
      </c>
    </row>
    <row r="474" spans="1:9" ht="16.2" customHeight="1" collapsed="1">
      <c r="A474" s="208">
        <v>20</v>
      </c>
      <c r="B474" s="234" t="s">
        <v>600</v>
      </c>
      <c r="C474" s="231">
        <f>SUM($C$452:$C$473)</f>
        <v>8434903</v>
      </c>
      <c r="D474" s="231">
        <f>SUM($D$452:$D$473)</f>
        <v>19193990</v>
      </c>
      <c r="E474" s="235"/>
      <c r="F474" s="228">
        <f>SUM($F$452:$F$473)</f>
        <v>223176133</v>
      </c>
      <c r="G474" s="219">
        <f>SUM($G$452:$G$473)</f>
        <v>36</v>
      </c>
      <c r="H474" s="219">
        <f>SUM($H$452:$H$473)</f>
        <v>127710334</v>
      </c>
      <c r="I474" s="219">
        <f>SUM($I$452:$I$473)</f>
        <v>378515396</v>
      </c>
    </row>
    <row r="475" spans="1:9" ht="15.75" hidden="1" customHeight="1" outlineLevel="1">
      <c r="A475" s="190"/>
      <c r="B475" s="261" t="s">
        <v>203</v>
      </c>
      <c r="C475" s="219">
        <v>9441934</v>
      </c>
      <c r="D475" s="262">
        <v>0</v>
      </c>
      <c r="E475" s="217"/>
      <c r="F475" s="253">
        <v>52089231</v>
      </c>
      <c r="G475" s="229">
        <v>1006513</v>
      </c>
      <c r="H475" s="229">
        <v>10449104</v>
      </c>
      <c r="I475" s="219">
        <v>72986782</v>
      </c>
    </row>
    <row r="476" spans="1:9" ht="15.75" hidden="1" customHeight="1" outlineLevel="1">
      <c r="A476" s="190"/>
      <c r="B476" s="261" t="s">
        <v>204</v>
      </c>
      <c r="C476" s="219">
        <v>5872294.1500000004</v>
      </c>
      <c r="D476" s="262">
        <v>0</v>
      </c>
      <c r="E476" s="217"/>
      <c r="F476" s="253">
        <v>0</v>
      </c>
      <c r="G476" s="229">
        <v>8000</v>
      </c>
      <c r="H476" s="229">
        <v>0</v>
      </c>
      <c r="I476" s="219">
        <v>5880294.1500000004</v>
      </c>
    </row>
    <row r="477" spans="1:9" ht="15.75" hidden="1" customHeight="1" outlineLevel="1">
      <c r="A477" s="190"/>
      <c r="B477" s="261" t="s">
        <v>267</v>
      </c>
      <c r="C477" s="219">
        <v>0</v>
      </c>
      <c r="D477" s="262">
        <v>0</v>
      </c>
      <c r="E477" s="217"/>
      <c r="F477" s="253">
        <v>0</v>
      </c>
      <c r="G477" s="229">
        <v>0</v>
      </c>
      <c r="H477" s="229">
        <v>0</v>
      </c>
      <c r="I477" s="219">
        <v>0</v>
      </c>
    </row>
    <row r="478" spans="1:9" ht="15.75" hidden="1" customHeight="1" outlineLevel="1">
      <c r="A478" s="190"/>
      <c r="B478" s="261" t="s">
        <v>205</v>
      </c>
      <c r="C478" s="219">
        <v>33273398</v>
      </c>
      <c r="D478" s="262">
        <v>44169412</v>
      </c>
      <c r="E478" s="217"/>
      <c r="F478" s="253">
        <v>87065327</v>
      </c>
      <c r="G478" s="229">
        <v>9388943</v>
      </c>
      <c r="H478" s="229">
        <v>16214986</v>
      </c>
      <c r="I478" s="219">
        <v>190112066</v>
      </c>
    </row>
    <row r="479" spans="1:9" ht="15.75" hidden="1" customHeight="1" outlineLevel="1">
      <c r="A479" s="190"/>
      <c r="B479" s="261" t="s">
        <v>206</v>
      </c>
      <c r="C479" s="219">
        <v>7163749.6064999998</v>
      </c>
      <c r="D479" s="262">
        <v>0</v>
      </c>
      <c r="E479" s="217"/>
      <c r="F479" s="253">
        <v>16414570.343499999</v>
      </c>
      <c r="G479" s="229">
        <v>602519</v>
      </c>
      <c r="H479" s="229">
        <v>684027</v>
      </c>
      <c r="I479" s="219">
        <v>24864865.949999999</v>
      </c>
    </row>
    <row r="480" spans="1:9" ht="15.75" hidden="1" customHeight="1" outlineLevel="1">
      <c r="A480" s="190"/>
      <c r="B480" s="261" t="s">
        <v>268</v>
      </c>
      <c r="C480" s="219">
        <v>86686</v>
      </c>
      <c r="D480" s="262">
        <v>505584</v>
      </c>
      <c r="E480" s="217"/>
      <c r="F480" s="253">
        <v>0</v>
      </c>
      <c r="G480" s="229">
        <v>1619</v>
      </c>
      <c r="H480" s="229">
        <v>150436</v>
      </c>
      <c r="I480" s="219">
        <v>744325</v>
      </c>
    </row>
    <row r="481" spans="1:9" ht="15.75" hidden="1" customHeight="1" outlineLevel="1">
      <c r="A481" s="190"/>
      <c r="B481" s="261" t="s">
        <v>207</v>
      </c>
      <c r="C481" s="219">
        <v>37432220.200000897</v>
      </c>
      <c r="D481" s="262">
        <v>0</v>
      </c>
      <c r="E481" s="217"/>
      <c r="F481" s="253">
        <v>119010197</v>
      </c>
      <c r="G481" s="229">
        <v>7523181.5873414604</v>
      </c>
      <c r="H481" s="229">
        <v>11941702</v>
      </c>
      <c r="I481" s="219">
        <v>175907300.78734201</v>
      </c>
    </row>
    <row r="482" spans="1:9" ht="15.75" hidden="1" customHeight="1" outlineLevel="1">
      <c r="A482" s="190"/>
      <c r="B482" s="261" t="s">
        <v>208</v>
      </c>
      <c r="C482" s="219">
        <v>57838804</v>
      </c>
      <c r="D482" s="262">
        <v>0</v>
      </c>
      <c r="E482" s="217"/>
      <c r="F482" s="253">
        <v>275279188</v>
      </c>
      <c r="G482" s="229">
        <v>-1228857</v>
      </c>
      <c r="H482" s="229">
        <v>36171513</v>
      </c>
      <c r="I482" s="219">
        <v>368060648</v>
      </c>
    </row>
    <row r="483" spans="1:9" ht="15.75" hidden="1" customHeight="1" outlineLevel="1">
      <c r="A483" s="190"/>
      <c r="B483" s="261" t="s">
        <v>209</v>
      </c>
      <c r="C483" s="219">
        <v>5161970</v>
      </c>
      <c r="D483" s="262">
        <v>0</v>
      </c>
      <c r="E483" s="217"/>
      <c r="F483" s="253">
        <v>0</v>
      </c>
      <c r="G483" s="229">
        <v>19413</v>
      </c>
      <c r="H483" s="229">
        <v>0</v>
      </c>
      <c r="I483" s="219">
        <v>5181383</v>
      </c>
    </row>
    <row r="484" spans="1:9" ht="15.75" hidden="1" customHeight="1" outlineLevel="1">
      <c r="A484" s="190"/>
      <c r="B484" s="261" t="s">
        <v>210</v>
      </c>
      <c r="C484" s="219">
        <v>6020953</v>
      </c>
      <c r="D484" s="262">
        <v>0</v>
      </c>
      <c r="E484" s="217"/>
      <c r="F484" s="253">
        <v>0</v>
      </c>
      <c r="G484" s="229">
        <v>345876</v>
      </c>
      <c r="H484" s="229">
        <v>0</v>
      </c>
      <c r="I484" s="219">
        <v>6366829</v>
      </c>
    </row>
    <row r="485" spans="1:9" ht="15.75" hidden="1" customHeight="1" outlineLevel="1">
      <c r="A485" s="190"/>
      <c r="B485" s="261" t="s">
        <v>211</v>
      </c>
      <c r="C485" s="219">
        <v>974642.55</v>
      </c>
      <c r="D485" s="262">
        <v>0</v>
      </c>
      <c r="E485" s="217"/>
      <c r="F485" s="253">
        <v>6461259.75</v>
      </c>
      <c r="G485" s="229">
        <v>87761.119001849802</v>
      </c>
      <c r="H485" s="229">
        <v>2570428</v>
      </c>
      <c r="I485" s="219">
        <v>10094091.419001799</v>
      </c>
    </row>
    <row r="486" spans="1:9" ht="15.75" hidden="1" customHeight="1" outlineLevel="1">
      <c r="A486" s="190"/>
      <c r="B486" s="261" t="s">
        <v>212</v>
      </c>
      <c r="C486" s="219">
        <v>4048320.47666666</v>
      </c>
      <c r="D486" s="262">
        <v>0</v>
      </c>
      <c r="E486" s="217"/>
      <c r="F486" s="253">
        <v>30505311.7132103</v>
      </c>
      <c r="G486" s="229">
        <v>177378.000814673</v>
      </c>
      <c r="H486" s="229">
        <v>6795558</v>
      </c>
      <c r="I486" s="219">
        <v>41526568.190691598</v>
      </c>
    </row>
    <row r="487" spans="1:9" ht="15.75" hidden="1" customHeight="1" outlineLevel="1">
      <c r="A487" s="190"/>
      <c r="B487" s="261" t="s">
        <v>213</v>
      </c>
      <c r="C487" s="219">
        <v>21584031</v>
      </c>
      <c r="D487" s="262">
        <v>36010210</v>
      </c>
      <c r="E487" s="217"/>
      <c r="F487" s="253">
        <v>3363193</v>
      </c>
      <c r="G487" s="229">
        <v>1668362</v>
      </c>
      <c r="H487" s="229">
        <v>7715442</v>
      </c>
      <c r="I487" s="219">
        <v>70341238</v>
      </c>
    </row>
    <row r="488" spans="1:9" ht="15.75" hidden="1" customHeight="1" outlineLevel="1">
      <c r="A488" s="190"/>
      <c r="B488" s="261" t="s">
        <v>214</v>
      </c>
      <c r="C488" s="219">
        <v>1074747</v>
      </c>
      <c r="D488" s="262">
        <v>0</v>
      </c>
      <c r="E488" s="217"/>
      <c r="F488" s="253">
        <v>7199860</v>
      </c>
      <c r="G488" s="229">
        <v>0</v>
      </c>
      <c r="H488" s="229">
        <v>1930691</v>
      </c>
      <c r="I488" s="219">
        <v>10205298</v>
      </c>
    </row>
    <row r="489" spans="1:9" ht="15.75" hidden="1" customHeight="1" outlineLevel="1">
      <c r="A489" s="190"/>
      <c r="B489" s="261" t="s">
        <v>269</v>
      </c>
      <c r="C489" s="219">
        <v>128283.3</v>
      </c>
      <c r="D489" s="262">
        <v>0</v>
      </c>
      <c r="E489" s="217"/>
      <c r="F489" s="253">
        <v>726938.7</v>
      </c>
      <c r="G489" s="229">
        <v>10112</v>
      </c>
      <c r="H489" s="229">
        <v>0</v>
      </c>
      <c r="I489" s="219">
        <v>865334</v>
      </c>
    </row>
    <row r="490" spans="1:9" ht="15.75" hidden="1" customHeight="1" outlineLevel="1">
      <c r="A490" s="190"/>
      <c r="B490" s="261" t="s">
        <v>215</v>
      </c>
      <c r="C490" s="219">
        <v>558251</v>
      </c>
      <c r="D490" s="262">
        <v>0</v>
      </c>
      <c r="E490" s="217"/>
      <c r="F490" s="253">
        <v>0</v>
      </c>
      <c r="G490" s="229">
        <v>45564</v>
      </c>
      <c r="H490" s="229">
        <v>0</v>
      </c>
      <c r="I490" s="219">
        <v>603815</v>
      </c>
    </row>
    <row r="491" spans="1:9" ht="15.75" hidden="1" customHeight="1" outlineLevel="1">
      <c r="A491" s="190"/>
      <c r="B491" s="261" t="s">
        <v>216</v>
      </c>
      <c r="C491" s="219">
        <v>188498</v>
      </c>
      <c r="D491" s="262">
        <v>0</v>
      </c>
      <c r="E491" s="217"/>
      <c r="F491" s="253">
        <v>0</v>
      </c>
      <c r="G491" s="229">
        <v>15349</v>
      </c>
      <c r="H491" s="229">
        <v>0</v>
      </c>
      <c r="I491" s="219">
        <v>203847</v>
      </c>
    </row>
    <row r="492" spans="1:9" ht="15.75" hidden="1" customHeight="1" outlineLevel="1">
      <c r="A492" s="190"/>
      <c r="B492" s="261" t="s">
        <v>217</v>
      </c>
      <c r="C492" s="219">
        <v>69878026</v>
      </c>
      <c r="D492" s="262">
        <v>6615507</v>
      </c>
      <c r="E492" s="217"/>
      <c r="F492" s="253">
        <v>189984679</v>
      </c>
      <c r="G492" s="229">
        <v>7071814</v>
      </c>
      <c r="H492" s="229">
        <v>31958053</v>
      </c>
      <c r="I492" s="219">
        <v>305508079</v>
      </c>
    </row>
    <row r="493" spans="1:9" ht="15.75" hidden="1" customHeight="1" outlineLevel="1">
      <c r="A493" s="190"/>
      <c r="B493" s="261" t="s">
        <v>218</v>
      </c>
      <c r="C493" s="219">
        <v>13128870</v>
      </c>
      <c r="D493" s="262">
        <v>0</v>
      </c>
      <c r="E493" s="217"/>
      <c r="F493" s="253">
        <v>0</v>
      </c>
      <c r="G493" s="229">
        <v>5725</v>
      </c>
      <c r="H493" s="229">
        <v>0</v>
      </c>
      <c r="I493" s="219">
        <v>13134595</v>
      </c>
    </row>
    <row r="494" spans="1:9" ht="15.75" hidden="1" customHeight="1" outlineLevel="1">
      <c r="A494" s="190"/>
      <c r="B494" s="261" t="s">
        <v>219</v>
      </c>
      <c r="C494" s="219">
        <v>3922058.8</v>
      </c>
      <c r="D494" s="262">
        <v>3961.85</v>
      </c>
      <c r="E494" s="217"/>
      <c r="F494" s="253">
        <v>402010.35</v>
      </c>
      <c r="G494" s="229">
        <v>112834.581241548</v>
      </c>
      <c r="H494" s="229">
        <v>261304</v>
      </c>
      <c r="I494" s="219">
        <v>4702169.5812415499</v>
      </c>
    </row>
    <row r="495" spans="1:9" ht="15.75" hidden="1" customHeight="1" outlineLevel="1">
      <c r="A495" s="190"/>
      <c r="B495" s="261" t="s">
        <v>220</v>
      </c>
      <c r="C495" s="219">
        <v>7831733.25</v>
      </c>
      <c r="D495" s="262">
        <v>0</v>
      </c>
      <c r="E495" s="217"/>
      <c r="F495" s="253">
        <v>9002347.75</v>
      </c>
      <c r="G495" s="229">
        <v>47118</v>
      </c>
      <c r="H495" s="229">
        <v>125</v>
      </c>
      <c r="I495" s="219">
        <v>16881324</v>
      </c>
    </row>
    <row r="496" spans="1:9" ht="15.75" hidden="1" customHeight="1" outlineLevel="1">
      <c r="A496" s="190"/>
      <c r="B496" s="261" t="s">
        <v>270</v>
      </c>
      <c r="C496" s="219">
        <v>457169</v>
      </c>
      <c r="D496" s="262">
        <v>0</v>
      </c>
      <c r="E496" s="217"/>
      <c r="F496" s="253">
        <v>2858842</v>
      </c>
      <c r="G496" s="229">
        <v>124027</v>
      </c>
      <c r="H496" s="229">
        <v>866965</v>
      </c>
      <c r="I496" s="219">
        <v>4307003</v>
      </c>
    </row>
    <row r="497" spans="1:9" ht="15.75" customHeight="1" collapsed="1">
      <c r="A497" s="190">
        <v>21</v>
      </c>
      <c r="B497" s="263" t="s">
        <v>533</v>
      </c>
      <c r="C497" s="219">
        <f>SUM($C$475:$C$496)</f>
        <v>286066639.33316761</v>
      </c>
      <c r="D497" s="262">
        <f>SUM($D$475:$D$496)</f>
        <v>87304674.849999994</v>
      </c>
      <c r="E497" s="217"/>
      <c r="F497" s="253">
        <f>SUM($F$475:$F$496)</f>
        <v>800362955.60671043</v>
      </c>
      <c r="G497" s="229">
        <f>SUM($G$475:$G$496)</f>
        <v>27033252.288399532</v>
      </c>
      <c r="H497" s="229">
        <f>SUM($H$475:$H$496)</f>
        <v>127710334</v>
      </c>
      <c r="I497" s="219">
        <f>SUM($I$475:$I$496)</f>
        <v>1328477856.0782771</v>
      </c>
    </row>
    <row r="498" spans="1:9" ht="9.75" customHeight="1">
      <c r="A498" s="498"/>
      <c r="B498" s="498"/>
      <c r="C498" s="498"/>
      <c r="D498" s="498"/>
      <c r="E498" s="498"/>
      <c r="F498" s="498"/>
      <c r="G498" s="498"/>
      <c r="H498" s="498"/>
      <c r="I498" s="498"/>
    </row>
    <row r="499" spans="1:9" ht="61.8" customHeight="1">
      <c r="A499" s="264"/>
      <c r="B499" s="265"/>
      <c r="C499" s="266" t="s">
        <v>534</v>
      </c>
      <c r="D499" s="177" t="s">
        <v>535</v>
      </c>
      <c r="E499" s="326" t="s">
        <v>536</v>
      </c>
      <c r="F499" s="501" t="s">
        <v>537</v>
      </c>
      <c r="G499" s="502"/>
      <c r="H499" s="503"/>
      <c r="I499" s="191" t="s">
        <v>193</v>
      </c>
    </row>
    <row r="500" spans="1:9" ht="13.5" hidden="1" customHeight="1" outlineLevel="1">
      <c r="A500" s="266"/>
      <c r="B500" s="268" t="s">
        <v>203</v>
      </c>
      <c r="C500" s="244">
        <v>29213</v>
      </c>
      <c r="D500" s="228">
        <v>2742</v>
      </c>
      <c r="E500" s="219">
        <v>19721</v>
      </c>
      <c r="F500" s="494">
        <v>118006</v>
      </c>
      <c r="G500" s="495"/>
      <c r="H500" s="496"/>
      <c r="I500" s="269">
        <v>169682</v>
      </c>
    </row>
    <row r="501" spans="1:9" ht="13.5" hidden="1" customHeight="1" outlineLevel="1">
      <c r="A501" s="266"/>
      <c r="B501" s="268" t="s">
        <v>204</v>
      </c>
      <c r="C501" s="244">
        <v>19650</v>
      </c>
      <c r="D501" s="228">
        <v>3679</v>
      </c>
      <c r="E501" s="219">
        <v>13692</v>
      </c>
      <c r="F501" s="494">
        <v>3456</v>
      </c>
      <c r="G501" s="495"/>
      <c r="H501" s="496"/>
      <c r="I501" s="269">
        <v>40477</v>
      </c>
    </row>
    <row r="502" spans="1:9" ht="13.5" hidden="1" customHeight="1" outlineLevel="1">
      <c r="A502" s="266"/>
      <c r="B502" s="268" t="s">
        <v>267</v>
      </c>
      <c r="C502" s="244">
        <v>0</v>
      </c>
      <c r="D502" s="228">
        <v>0</v>
      </c>
      <c r="E502" s="219">
        <v>0</v>
      </c>
      <c r="F502" s="494">
        <v>0</v>
      </c>
      <c r="G502" s="495"/>
      <c r="H502" s="496"/>
      <c r="I502" s="269">
        <v>0</v>
      </c>
    </row>
    <row r="503" spans="1:9" ht="13.5" hidden="1" customHeight="1" outlineLevel="1">
      <c r="A503" s="266"/>
      <c r="B503" s="268" t="s">
        <v>205</v>
      </c>
      <c r="C503" s="244">
        <v>41574</v>
      </c>
      <c r="D503" s="228">
        <v>15129</v>
      </c>
      <c r="E503" s="219">
        <v>26776</v>
      </c>
      <c r="F503" s="494">
        <v>270304</v>
      </c>
      <c r="G503" s="495"/>
      <c r="H503" s="496"/>
      <c r="I503" s="269">
        <v>353783</v>
      </c>
    </row>
    <row r="504" spans="1:9" ht="13.5" hidden="1" customHeight="1" outlineLevel="1">
      <c r="A504" s="266"/>
      <c r="B504" s="268" t="s">
        <v>206</v>
      </c>
      <c r="C504" s="244">
        <v>11783</v>
      </c>
      <c r="D504" s="228">
        <v>1558</v>
      </c>
      <c r="E504" s="219">
        <v>7898</v>
      </c>
      <c r="F504" s="494">
        <v>44227</v>
      </c>
      <c r="G504" s="495"/>
      <c r="H504" s="496"/>
      <c r="I504" s="269">
        <v>65466</v>
      </c>
    </row>
    <row r="505" spans="1:9" ht="13.5" hidden="1" customHeight="1" outlineLevel="1">
      <c r="A505" s="266"/>
      <c r="B505" s="268" t="s">
        <v>268</v>
      </c>
      <c r="C505" s="244">
        <v>0</v>
      </c>
      <c r="D505" s="228">
        <v>422</v>
      </c>
      <c r="E505" s="219">
        <v>7</v>
      </c>
      <c r="F505" s="494"/>
      <c r="G505" s="495"/>
      <c r="H505" s="496"/>
      <c r="I505" s="269">
        <v>429</v>
      </c>
    </row>
    <row r="506" spans="1:9" ht="13.5" hidden="1" customHeight="1" outlineLevel="1">
      <c r="A506" s="266"/>
      <c r="B506" s="268" t="s">
        <v>207</v>
      </c>
      <c r="C506" s="244">
        <v>63843</v>
      </c>
      <c r="D506" s="228">
        <v>8745</v>
      </c>
      <c r="E506" s="219">
        <v>39862</v>
      </c>
      <c r="F506" s="494">
        <v>262813</v>
      </c>
      <c r="G506" s="495"/>
      <c r="H506" s="496"/>
      <c r="I506" s="269">
        <v>375263</v>
      </c>
    </row>
    <row r="507" spans="1:9" ht="13.5" hidden="1" customHeight="1" outlineLevel="1">
      <c r="A507" s="266"/>
      <c r="B507" s="268" t="s">
        <v>208</v>
      </c>
      <c r="C507" s="244">
        <v>96987</v>
      </c>
      <c r="D507" s="228">
        <v>30869</v>
      </c>
      <c r="E507" s="219">
        <v>67975</v>
      </c>
      <c r="F507" s="494">
        <v>507405</v>
      </c>
      <c r="G507" s="495"/>
      <c r="H507" s="496"/>
      <c r="I507" s="269">
        <v>703236</v>
      </c>
    </row>
    <row r="508" spans="1:9" ht="13.5" hidden="1" customHeight="1" outlineLevel="1">
      <c r="A508" s="266"/>
      <c r="B508" s="268" t="s">
        <v>209</v>
      </c>
      <c r="C508" s="244">
        <v>11166</v>
      </c>
      <c r="D508" s="228">
        <v>0</v>
      </c>
      <c r="E508" s="219">
        <v>11199</v>
      </c>
      <c r="F508" s="494">
        <v>82382</v>
      </c>
      <c r="G508" s="495"/>
      <c r="H508" s="496"/>
      <c r="I508" s="269">
        <v>104747</v>
      </c>
    </row>
    <row r="509" spans="1:9" ht="13.5" hidden="1" customHeight="1" outlineLevel="1">
      <c r="A509" s="266"/>
      <c r="B509" s="268" t="s">
        <v>210</v>
      </c>
      <c r="C509" s="244">
        <v>5214</v>
      </c>
      <c r="D509" s="228">
        <v>3601</v>
      </c>
      <c r="E509" s="219">
        <v>24102</v>
      </c>
      <c r="F509" s="494">
        <v>74416</v>
      </c>
      <c r="G509" s="495"/>
      <c r="H509" s="496"/>
      <c r="I509" s="269">
        <v>107333</v>
      </c>
    </row>
    <row r="510" spans="1:9" ht="13.5" hidden="1" customHeight="1" outlineLevel="1">
      <c r="A510" s="266"/>
      <c r="B510" s="268" t="s">
        <v>211</v>
      </c>
      <c r="C510" s="244">
        <v>777</v>
      </c>
      <c r="D510" s="228">
        <v>2678</v>
      </c>
      <c r="E510" s="219">
        <v>156</v>
      </c>
      <c r="F510" s="494">
        <v>27117</v>
      </c>
      <c r="G510" s="495"/>
      <c r="H510" s="496"/>
      <c r="I510" s="269">
        <v>30728</v>
      </c>
    </row>
    <row r="511" spans="1:9" ht="13.5" hidden="1" customHeight="1" outlineLevel="1">
      <c r="A511" s="266"/>
      <c r="B511" s="268" t="s">
        <v>212</v>
      </c>
      <c r="C511" s="244">
        <v>10</v>
      </c>
      <c r="D511" s="228">
        <v>16534</v>
      </c>
      <c r="E511" s="219">
        <v>2342</v>
      </c>
      <c r="F511" s="494">
        <v>3788</v>
      </c>
      <c r="G511" s="495"/>
      <c r="H511" s="496"/>
      <c r="I511" s="269">
        <v>22674</v>
      </c>
    </row>
    <row r="512" spans="1:9" ht="13.5" hidden="1" customHeight="1" outlineLevel="1">
      <c r="A512" s="266"/>
      <c r="B512" s="268" t="s">
        <v>213</v>
      </c>
      <c r="C512" s="244">
        <v>27060</v>
      </c>
      <c r="D512" s="228">
        <v>0</v>
      </c>
      <c r="E512" s="219">
        <v>27383</v>
      </c>
      <c r="F512" s="494">
        <v>33461</v>
      </c>
      <c r="G512" s="495"/>
      <c r="H512" s="496"/>
      <c r="I512" s="269">
        <v>87904</v>
      </c>
    </row>
    <row r="513" spans="1:9" ht="13.5" hidden="1" customHeight="1" outlineLevel="1">
      <c r="A513" s="266"/>
      <c r="B513" s="268" t="s">
        <v>214</v>
      </c>
      <c r="C513" s="244">
        <v>3533</v>
      </c>
      <c r="D513" s="228">
        <v>5</v>
      </c>
      <c r="E513" s="219">
        <v>2947</v>
      </c>
      <c r="F513" s="494">
        <v>25443</v>
      </c>
      <c r="G513" s="495"/>
      <c r="H513" s="496"/>
      <c r="I513" s="269">
        <v>31928</v>
      </c>
    </row>
    <row r="514" spans="1:9" ht="13.5" hidden="1" customHeight="1" outlineLevel="1">
      <c r="A514" s="266"/>
      <c r="B514" s="268" t="s">
        <v>269</v>
      </c>
      <c r="C514" s="259"/>
      <c r="D514" s="228">
        <v>778</v>
      </c>
      <c r="E514" s="218"/>
      <c r="F514" s="494"/>
      <c r="G514" s="495"/>
      <c r="H514" s="496"/>
      <c r="I514" s="269">
        <v>778</v>
      </c>
    </row>
    <row r="515" spans="1:9" ht="13.5" hidden="1" customHeight="1" outlineLevel="1">
      <c r="A515" s="266"/>
      <c r="B515" s="268" t="s">
        <v>215</v>
      </c>
      <c r="C515" s="244">
        <v>2883</v>
      </c>
      <c r="D515" s="228">
        <v>375</v>
      </c>
      <c r="E515" s="219">
        <v>1659</v>
      </c>
      <c r="F515" s="494">
        <v>218</v>
      </c>
      <c r="G515" s="495"/>
      <c r="H515" s="496"/>
      <c r="I515" s="269">
        <v>5135</v>
      </c>
    </row>
    <row r="516" spans="1:9" ht="13.5" hidden="1" customHeight="1" outlineLevel="1">
      <c r="A516" s="266"/>
      <c r="B516" s="268" t="s">
        <v>216</v>
      </c>
      <c r="C516" s="244">
        <v>720</v>
      </c>
      <c r="D516" s="228">
        <v>116</v>
      </c>
      <c r="E516" s="219">
        <v>552</v>
      </c>
      <c r="F516" s="494">
        <v>1776</v>
      </c>
      <c r="G516" s="495"/>
      <c r="H516" s="496"/>
      <c r="I516" s="269">
        <v>3164</v>
      </c>
    </row>
    <row r="517" spans="1:9" ht="13.5" hidden="1" customHeight="1" outlineLevel="1">
      <c r="A517" s="266"/>
      <c r="B517" s="268" t="s">
        <v>217</v>
      </c>
      <c r="C517" s="244">
        <v>105337</v>
      </c>
      <c r="D517" s="228">
        <v>15220</v>
      </c>
      <c r="E517" s="219">
        <v>70699</v>
      </c>
      <c r="F517" s="494">
        <v>330728</v>
      </c>
      <c r="G517" s="495"/>
      <c r="H517" s="496"/>
      <c r="I517" s="269">
        <v>521984</v>
      </c>
    </row>
    <row r="518" spans="1:9" ht="13.5" hidden="1" customHeight="1" outlineLevel="1">
      <c r="A518" s="266"/>
      <c r="B518" s="268" t="s">
        <v>218</v>
      </c>
      <c r="C518" s="244">
        <v>16629</v>
      </c>
      <c r="D518" s="228">
        <v>1215</v>
      </c>
      <c r="E518" s="219">
        <v>3446</v>
      </c>
      <c r="F518" s="494">
        <v>34245</v>
      </c>
      <c r="G518" s="495"/>
      <c r="H518" s="496"/>
      <c r="I518" s="269">
        <v>55535</v>
      </c>
    </row>
    <row r="519" spans="1:9" ht="13.5" hidden="1" customHeight="1" outlineLevel="1">
      <c r="A519" s="266"/>
      <c r="B519" s="268" t="s">
        <v>219</v>
      </c>
      <c r="C519" s="244">
        <v>9477</v>
      </c>
      <c r="D519" s="228">
        <v>4434</v>
      </c>
      <c r="E519" s="219">
        <v>6155</v>
      </c>
      <c r="F519" s="494">
        <v>4038</v>
      </c>
      <c r="G519" s="495"/>
      <c r="H519" s="496"/>
      <c r="I519" s="269">
        <v>24104</v>
      </c>
    </row>
    <row r="520" spans="1:9" ht="13.5" hidden="1" customHeight="1" outlineLevel="1">
      <c r="A520" s="266"/>
      <c r="B520" s="268" t="s">
        <v>220</v>
      </c>
      <c r="C520" s="244">
        <v>25262</v>
      </c>
      <c r="D520" s="228">
        <v>11188</v>
      </c>
      <c r="E520" s="219">
        <v>16396</v>
      </c>
      <c r="F520" s="494">
        <v>130101</v>
      </c>
      <c r="G520" s="495"/>
      <c r="H520" s="496"/>
      <c r="I520" s="269">
        <v>182947</v>
      </c>
    </row>
    <row r="521" spans="1:9" ht="13.5" hidden="1" customHeight="1" outlineLevel="1">
      <c r="A521" s="266"/>
      <c r="B521" s="268" t="s">
        <v>270</v>
      </c>
      <c r="C521" s="244">
        <v>1179</v>
      </c>
      <c r="D521" s="228">
        <v>533</v>
      </c>
      <c r="E521" s="219">
        <v>751</v>
      </c>
      <c r="F521" s="494">
        <v>6786</v>
      </c>
      <c r="G521" s="495"/>
      <c r="H521" s="496"/>
      <c r="I521" s="269">
        <v>9249</v>
      </c>
    </row>
    <row r="522" spans="1:9" ht="17.399999999999999" customHeight="1" collapsed="1">
      <c r="A522" s="266">
        <v>22</v>
      </c>
      <c r="B522" s="271" t="s">
        <v>538</v>
      </c>
      <c r="C522" s="244">
        <f>SUM($C$500:$C$521)</f>
        <v>472297</v>
      </c>
      <c r="D522" s="228">
        <f>SUM($D$500:$D$521)</f>
        <v>119821</v>
      </c>
      <c r="E522" s="219">
        <f>SUM($E$500:$E$521)</f>
        <v>343718</v>
      </c>
      <c r="F522" s="494">
        <f>SUM($F$500:$F$521)</f>
        <v>1960710</v>
      </c>
      <c r="G522" s="495"/>
      <c r="H522" s="496"/>
      <c r="I522" s="269">
        <f>SUM($I$500:$I$521)</f>
        <v>2896546</v>
      </c>
    </row>
  </sheetData>
  <sheetProtection selectLockedCells="1"/>
  <mergeCells count="33">
    <mergeCell ref="F520:H520"/>
    <mergeCell ref="F521:H521"/>
    <mergeCell ref="F522:H522"/>
    <mergeCell ref="F514:H514"/>
    <mergeCell ref="F515:H515"/>
    <mergeCell ref="F516:H516"/>
    <mergeCell ref="F517:H517"/>
    <mergeCell ref="F518:H518"/>
    <mergeCell ref="F519:H519"/>
    <mergeCell ref="F513:H513"/>
    <mergeCell ref="F502:H502"/>
    <mergeCell ref="F503:H503"/>
    <mergeCell ref="F504:H504"/>
    <mergeCell ref="F505:H505"/>
    <mergeCell ref="F506:H506"/>
    <mergeCell ref="F507:H507"/>
    <mergeCell ref="F508:H508"/>
    <mergeCell ref="F509:H509"/>
    <mergeCell ref="F510:H510"/>
    <mergeCell ref="F511:H511"/>
    <mergeCell ref="F512:H512"/>
    <mergeCell ref="F501:H501"/>
    <mergeCell ref="A1:I1"/>
    <mergeCell ref="A2:I2"/>
    <mergeCell ref="A3:I3"/>
    <mergeCell ref="A4:I4"/>
    <mergeCell ref="A6:I6"/>
    <mergeCell ref="C12:I12"/>
    <mergeCell ref="C220:I220"/>
    <mergeCell ref="C359:I359"/>
    <mergeCell ref="A498:I498"/>
    <mergeCell ref="F499:H499"/>
    <mergeCell ref="F500:H500"/>
  </mergeCells>
  <printOptions horizontalCentered="1"/>
  <pageMargins left="0.37" right="0.4" top="0.38" bottom="0.6" header="0.4" footer="0.2"/>
  <pageSetup scale="82" firstPageNumber="64" orientation="landscape" useFirstPageNumber="1" horizontalDpi="300" verticalDpi="300" r:id="rId1"/>
  <headerFooter alignWithMargins="0">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59AE-7149-4723-BE94-AD762B26374E}">
  <dimension ref="A1:H1063"/>
  <sheetViews>
    <sheetView showGridLines="0" zoomScaleNormal="100" workbookViewId="0">
      <selection activeCell="A3" sqref="A3:H3"/>
    </sheetView>
  </sheetViews>
  <sheetFormatPr defaultRowHeight="13.2" outlineLevelRow="1"/>
  <cols>
    <col min="1" max="1" width="4.44140625" style="335" customWidth="1"/>
    <col min="2" max="2" width="43.77734375" style="18" customWidth="1"/>
    <col min="3" max="3" width="17.109375" style="335" customWidth="1"/>
    <col min="4" max="4" width="13.6640625" style="335" customWidth="1"/>
    <col min="5" max="5" width="13.88671875" style="335" customWidth="1"/>
    <col min="6" max="7" width="13.6640625" style="335" customWidth="1"/>
    <col min="8" max="8" width="14.5546875" style="335" customWidth="1"/>
    <col min="9" max="239" width="8.88671875" style="18"/>
    <col min="240" max="240" width="1" style="18" customWidth="1"/>
    <col min="241" max="241" width="4.44140625" style="18" customWidth="1"/>
    <col min="242" max="242" width="40.6640625" style="18" customWidth="1"/>
    <col min="243" max="243" width="17.109375" style="18" customWidth="1"/>
    <col min="244" max="244" width="13.6640625" style="18" customWidth="1"/>
    <col min="245" max="245" width="13.88671875" style="18" customWidth="1"/>
    <col min="246" max="247" width="13.6640625" style="18" customWidth="1"/>
    <col min="248" max="248" width="14.5546875" style="18" customWidth="1"/>
    <col min="249" max="495" width="8.88671875" style="18"/>
    <col min="496" max="496" width="1" style="18" customWidth="1"/>
    <col min="497" max="497" width="4.44140625" style="18" customWidth="1"/>
    <col min="498" max="498" width="40.6640625" style="18" customWidth="1"/>
    <col min="499" max="499" width="17.109375" style="18" customWidth="1"/>
    <col min="500" max="500" width="13.6640625" style="18" customWidth="1"/>
    <col min="501" max="501" width="13.88671875" style="18" customWidth="1"/>
    <col min="502" max="503" width="13.6640625" style="18" customWidth="1"/>
    <col min="504" max="504" width="14.5546875" style="18" customWidth="1"/>
    <col min="505" max="751" width="8.88671875" style="18"/>
    <col min="752" max="752" width="1" style="18" customWidth="1"/>
    <col min="753" max="753" width="4.44140625" style="18" customWidth="1"/>
    <col min="754" max="754" width="40.6640625" style="18" customWidth="1"/>
    <col min="755" max="755" width="17.109375" style="18" customWidth="1"/>
    <col min="756" max="756" width="13.6640625" style="18" customWidth="1"/>
    <col min="757" max="757" width="13.88671875" style="18" customWidth="1"/>
    <col min="758" max="759" width="13.6640625" style="18" customWidth="1"/>
    <col min="760" max="760" width="14.5546875" style="18" customWidth="1"/>
    <col min="761" max="1007" width="8.88671875" style="18"/>
    <col min="1008" max="1008" width="1" style="18" customWidth="1"/>
    <col min="1009" max="1009" width="4.44140625" style="18" customWidth="1"/>
    <col min="1010" max="1010" width="40.6640625" style="18" customWidth="1"/>
    <col min="1011" max="1011" width="17.109375" style="18" customWidth="1"/>
    <col min="1012" max="1012" width="13.6640625" style="18" customWidth="1"/>
    <col min="1013" max="1013" width="13.88671875" style="18" customWidth="1"/>
    <col min="1014" max="1015" width="13.6640625" style="18" customWidth="1"/>
    <col min="1016" max="1016" width="14.5546875" style="18" customWidth="1"/>
    <col min="1017" max="1263" width="8.88671875" style="18"/>
    <col min="1264" max="1264" width="1" style="18" customWidth="1"/>
    <col min="1265" max="1265" width="4.44140625" style="18" customWidth="1"/>
    <col min="1266" max="1266" width="40.6640625" style="18" customWidth="1"/>
    <col min="1267" max="1267" width="17.109375" style="18" customWidth="1"/>
    <col min="1268" max="1268" width="13.6640625" style="18" customWidth="1"/>
    <col min="1269" max="1269" width="13.88671875" style="18" customWidth="1"/>
    <col min="1270" max="1271" width="13.6640625" style="18" customWidth="1"/>
    <col min="1272" max="1272" width="14.5546875" style="18" customWidth="1"/>
    <col min="1273" max="1519" width="8.88671875" style="18"/>
    <col min="1520" max="1520" width="1" style="18" customWidth="1"/>
    <col min="1521" max="1521" width="4.44140625" style="18" customWidth="1"/>
    <col min="1522" max="1522" width="40.6640625" style="18" customWidth="1"/>
    <col min="1523" max="1523" width="17.109375" style="18" customWidth="1"/>
    <col min="1524" max="1524" width="13.6640625" style="18" customWidth="1"/>
    <col min="1525" max="1525" width="13.88671875" style="18" customWidth="1"/>
    <col min="1526" max="1527" width="13.6640625" style="18" customWidth="1"/>
    <col min="1528" max="1528" width="14.5546875" style="18" customWidth="1"/>
    <col min="1529" max="1775" width="8.88671875" style="18"/>
    <col min="1776" max="1776" width="1" style="18" customWidth="1"/>
    <col min="1777" max="1777" width="4.44140625" style="18" customWidth="1"/>
    <col min="1778" max="1778" width="40.6640625" style="18" customWidth="1"/>
    <col min="1779" max="1779" width="17.109375" style="18" customWidth="1"/>
    <col min="1780" max="1780" width="13.6640625" style="18" customWidth="1"/>
    <col min="1781" max="1781" width="13.88671875" style="18" customWidth="1"/>
    <col min="1782" max="1783" width="13.6640625" style="18" customWidth="1"/>
    <col min="1784" max="1784" width="14.5546875" style="18" customWidth="1"/>
    <col min="1785" max="2031" width="8.88671875" style="18"/>
    <col min="2032" max="2032" width="1" style="18" customWidth="1"/>
    <col min="2033" max="2033" width="4.44140625" style="18" customWidth="1"/>
    <col min="2034" max="2034" width="40.6640625" style="18" customWidth="1"/>
    <col min="2035" max="2035" width="17.109375" style="18" customWidth="1"/>
    <col min="2036" max="2036" width="13.6640625" style="18" customWidth="1"/>
    <col min="2037" max="2037" width="13.88671875" style="18" customWidth="1"/>
    <col min="2038" max="2039" width="13.6640625" style="18" customWidth="1"/>
    <col min="2040" max="2040" width="14.5546875" style="18" customWidth="1"/>
    <col min="2041" max="2287" width="8.88671875" style="18"/>
    <col min="2288" max="2288" width="1" style="18" customWidth="1"/>
    <col min="2289" max="2289" width="4.44140625" style="18" customWidth="1"/>
    <col min="2290" max="2290" width="40.6640625" style="18" customWidth="1"/>
    <col min="2291" max="2291" width="17.109375" style="18" customWidth="1"/>
    <col min="2292" max="2292" width="13.6640625" style="18" customWidth="1"/>
    <col min="2293" max="2293" width="13.88671875" style="18" customWidth="1"/>
    <col min="2294" max="2295" width="13.6640625" style="18" customWidth="1"/>
    <col min="2296" max="2296" width="14.5546875" style="18" customWidth="1"/>
    <col min="2297" max="2543" width="8.88671875" style="18"/>
    <col min="2544" max="2544" width="1" style="18" customWidth="1"/>
    <col min="2545" max="2545" width="4.44140625" style="18" customWidth="1"/>
    <col min="2546" max="2546" width="40.6640625" style="18" customWidth="1"/>
    <col min="2547" max="2547" width="17.109375" style="18" customWidth="1"/>
    <col min="2548" max="2548" width="13.6640625" style="18" customWidth="1"/>
    <col min="2549" max="2549" width="13.88671875" style="18" customWidth="1"/>
    <col min="2550" max="2551" width="13.6640625" style="18" customWidth="1"/>
    <col min="2552" max="2552" width="14.5546875" style="18" customWidth="1"/>
    <col min="2553" max="2799" width="8.88671875" style="18"/>
    <col min="2800" max="2800" width="1" style="18" customWidth="1"/>
    <col min="2801" max="2801" width="4.44140625" style="18" customWidth="1"/>
    <col min="2802" max="2802" width="40.6640625" style="18" customWidth="1"/>
    <col min="2803" max="2803" width="17.109375" style="18" customWidth="1"/>
    <col min="2804" max="2804" width="13.6640625" style="18" customWidth="1"/>
    <col min="2805" max="2805" width="13.88671875" style="18" customWidth="1"/>
    <col min="2806" max="2807" width="13.6640625" style="18" customWidth="1"/>
    <col min="2808" max="2808" width="14.5546875" style="18" customWidth="1"/>
    <col min="2809" max="3055" width="8.88671875" style="18"/>
    <col min="3056" max="3056" width="1" style="18" customWidth="1"/>
    <col min="3057" max="3057" width="4.44140625" style="18" customWidth="1"/>
    <col min="3058" max="3058" width="40.6640625" style="18" customWidth="1"/>
    <col min="3059" max="3059" width="17.109375" style="18" customWidth="1"/>
    <col min="3060" max="3060" width="13.6640625" style="18" customWidth="1"/>
    <col min="3061" max="3061" width="13.88671875" style="18" customWidth="1"/>
    <col min="3062" max="3063" width="13.6640625" style="18" customWidth="1"/>
    <col min="3064" max="3064" width="14.5546875" style="18" customWidth="1"/>
    <col min="3065" max="3311" width="8.88671875" style="18"/>
    <col min="3312" max="3312" width="1" style="18" customWidth="1"/>
    <col min="3313" max="3313" width="4.44140625" style="18" customWidth="1"/>
    <col min="3314" max="3314" width="40.6640625" style="18" customWidth="1"/>
    <col min="3315" max="3315" width="17.109375" style="18" customWidth="1"/>
    <col min="3316" max="3316" width="13.6640625" style="18" customWidth="1"/>
    <col min="3317" max="3317" width="13.88671875" style="18" customWidth="1"/>
    <col min="3318" max="3319" width="13.6640625" style="18" customWidth="1"/>
    <col min="3320" max="3320" width="14.5546875" style="18" customWidth="1"/>
    <col min="3321" max="3567" width="8.88671875" style="18"/>
    <col min="3568" max="3568" width="1" style="18" customWidth="1"/>
    <col min="3569" max="3569" width="4.44140625" style="18" customWidth="1"/>
    <col min="3570" max="3570" width="40.6640625" style="18" customWidth="1"/>
    <col min="3571" max="3571" width="17.109375" style="18" customWidth="1"/>
    <col min="3572" max="3572" width="13.6640625" style="18" customWidth="1"/>
    <col min="3573" max="3573" width="13.88671875" style="18" customWidth="1"/>
    <col min="3574" max="3575" width="13.6640625" style="18" customWidth="1"/>
    <col min="3576" max="3576" width="14.5546875" style="18" customWidth="1"/>
    <col min="3577" max="3823" width="8.88671875" style="18"/>
    <col min="3824" max="3824" width="1" style="18" customWidth="1"/>
    <col min="3825" max="3825" width="4.44140625" style="18" customWidth="1"/>
    <col min="3826" max="3826" width="40.6640625" style="18" customWidth="1"/>
    <col min="3827" max="3827" width="17.109375" style="18" customWidth="1"/>
    <col min="3828" max="3828" width="13.6640625" style="18" customWidth="1"/>
    <col min="3829" max="3829" width="13.88671875" style="18" customWidth="1"/>
    <col min="3830" max="3831" width="13.6640625" style="18" customWidth="1"/>
    <col min="3832" max="3832" width="14.5546875" style="18" customWidth="1"/>
    <col min="3833" max="4079" width="8.88671875" style="18"/>
    <col min="4080" max="4080" width="1" style="18" customWidth="1"/>
    <col min="4081" max="4081" width="4.44140625" style="18" customWidth="1"/>
    <col min="4082" max="4082" width="40.6640625" style="18" customWidth="1"/>
    <col min="4083" max="4083" width="17.109375" style="18" customWidth="1"/>
    <col min="4084" max="4084" width="13.6640625" style="18" customWidth="1"/>
    <col min="4085" max="4085" width="13.88671875" style="18" customWidth="1"/>
    <col min="4086" max="4087" width="13.6640625" style="18" customWidth="1"/>
    <col min="4088" max="4088" width="14.5546875" style="18" customWidth="1"/>
    <col min="4089" max="4335" width="8.88671875" style="18"/>
    <col min="4336" max="4336" width="1" style="18" customWidth="1"/>
    <col min="4337" max="4337" width="4.44140625" style="18" customWidth="1"/>
    <col min="4338" max="4338" width="40.6640625" style="18" customWidth="1"/>
    <col min="4339" max="4339" width="17.109375" style="18" customWidth="1"/>
    <col min="4340" max="4340" width="13.6640625" style="18" customWidth="1"/>
    <col min="4341" max="4341" width="13.88671875" style="18" customWidth="1"/>
    <col min="4342" max="4343" width="13.6640625" style="18" customWidth="1"/>
    <col min="4344" max="4344" width="14.5546875" style="18" customWidth="1"/>
    <col min="4345" max="4591" width="8.88671875" style="18"/>
    <col min="4592" max="4592" width="1" style="18" customWidth="1"/>
    <col min="4593" max="4593" width="4.44140625" style="18" customWidth="1"/>
    <col min="4594" max="4594" width="40.6640625" style="18" customWidth="1"/>
    <col min="4595" max="4595" width="17.109375" style="18" customWidth="1"/>
    <col min="4596" max="4596" width="13.6640625" style="18" customWidth="1"/>
    <col min="4597" max="4597" width="13.88671875" style="18" customWidth="1"/>
    <col min="4598" max="4599" width="13.6640625" style="18" customWidth="1"/>
    <col min="4600" max="4600" width="14.5546875" style="18" customWidth="1"/>
    <col min="4601" max="4847" width="8.88671875" style="18"/>
    <col min="4848" max="4848" width="1" style="18" customWidth="1"/>
    <col min="4849" max="4849" width="4.44140625" style="18" customWidth="1"/>
    <col min="4850" max="4850" width="40.6640625" style="18" customWidth="1"/>
    <col min="4851" max="4851" width="17.109375" style="18" customWidth="1"/>
    <col min="4852" max="4852" width="13.6640625" style="18" customWidth="1"/>
    <col min="4853" max="4853" width="13.88671875" style="18" customWidth="1"/>
    <col min="4854" max="4855" width="13.6640625" style="18" customWidth="1"/>
    <col min="4856" max="4856" width="14.5546875" style="18" customWidth="1"/>
    <col min="4857" max="5103" width="8.88671875" style="18"/>
    <col min="5104" max="5104" width="1" style="18" customWidth="1"/>
    <col min="5105" max="5105" width="4.44140625" style="18" customWidth="1"/>
    <col min="5106" max="5106" width="40.6640625" style="18" customWidth="1"/>
    <col min="5107" max="5107" width="17.109375" style="18" customWidth="1"/>
    <col min="5108" max="5108" width="13.6640625" style="18" customWidth="1"/>
    <col min="5109" max="5109" width="13.88671875" style="18" customWidth="1"/>
    <col min="5110" max="5111" width="13.6640625" style="18" customWidth="1"/>
    <col min="5112" max="5112" width="14.5546875" style="18" customWidth="1"/>
    <col min="5113" max="5359" width="8.88671875" style="18"/>
    <col min="5360" max="5360" width="1" style="18" customWidth="1"/>
    <col min="5361" max="5361" width="4.44140625" style="18" customWidth="1"/>
    <col min="5362" max="5362" width="40.6640625" style="18" customWidth="1"/>
    <col min="5363" max="5363" width="17.109375" style="18" customWidth="1"/>
    <col min="5364" max="5364" width="13.6640625" style="18" customWidth="1"/>
    <col min="5365" max="5365" width="13.88671875" style="18" customWidth="1"/>
    <col min="5366" max="5367" width="13.6640625" style="18" customWidth="1"/>
    <col min="5368" max="5368" width="14.5546875" style="18" customWidth="1"/>
    <col min="5369" max="5615" width="8.88671875" style="18"/>
    <col min="5616" max="5616" width="1" style="18" customWidth="1"/>
    <col min="5617" max="5617" width="4.44140625" style="18" customWidth="1"/>
    <col min="5618" max="5618" width="40.6640625" style="18" customWidth="1"/>
    <col min="5619" max="5619" width="17.109375" style="18" customWidth="1"/>
    <col min="5620" max="5620" width="13.6640625" style="18" customWidth="1"/>
    <col min="5621" max="5621" width="13.88671875" style="18" customWidth="1"/>
    <col min="5622" max="5623" width="13.6640625" style="18" customWidth="1"/>
    <col min="5624" max="5624" width="14.5546875" style="18" customWidth="1"/>
    <col min="5625" max="5871" width="8.88671875" style="18"/>
    <col min="5872" max="5872" width="1" style="18" customWidth="1"/>
    <col min="5873" max="5873" width="4.44140625" style="18" customWidth="1"/>
    <col min="5874" max="5874" width="40.6640625" style="18" customWidth="1"/>
    <col min="5875" max="5875" width="17.109375" style="18" customWidth="1"/>
    <col min="5876" max="5876" width="13.6640625" style="18" customWidth="1"/>
    <col min="5877" max="5877" width="13.88671875" style="18" customWidth="1"/>
    <col min="5878" max="5879" width="13.6640625" style="18" customWidth="1"/>
    <col min="5880" max="5880" width="14.5546875" style="18" customWidth="1"/>
    <col min="5881" max="6127" width="8.88671875" style="18"/>
    <col min="6128" max="6128" width="1" style="18" customWidth="1"/>
    <col min="6129" max="6129" width="4.44140625" style="18" customWidth="1"/>
    <col min="6130" max="6130" width="40.6640625" style="18" customWidth="1"/>
    <col min="6131" max="6131" width="17.109375" style="18" customWidth="1"/>
    <col min="6132" max="6132" width="13.6640625" style="18" customWidth="1"/>
    <col min="6133" max="6133" width="13.88671875" style="18" customWidth="1"/>
    <col min="6134" max="6135" width="13.6640625" style="18" customWidth="1"/>
    <col min="6136" max="6136" width="14.5546875" style="18" customWidth="1"/>
    <col min="6137" max="6383" width="8.88671875" style="18"/>
    <col min="6384" max="6384" width="1" style="18" customWidth="1"/>
    <col min="6385" max="6385" width="4.44140625" style="18" customWidth="1"/>
    <col min="6386" max="6386" width="40.6640625" style="18" customWidth="1"/>
    <col min="6387" max="6387" width="17.109375" style="18" customWidth="1"/>
    <col min="6388" max="6388" width="13.6640625" style="18" customWidth="1"/>
    <col min="6389" max="6389" width="13.88671875" style="18" customWidth="1"/>
    <col min="6390" max="6391" width="13.6640625" style="18" customWidth="1"/>
    <col min="6392" max="6392" width="14.5546875" style="18" customWidth="1"/>
    <col min="6393" max="6639" width="8.88671875" style="18"/>
    <col min="6640" max="6640" width="1" style="18" customWidth="1"/>
    <col min="6641" max="6641" width="4.44140625" style="18" customWidth="1"/>
    <col min="6642" max="6642" width="40.6640625" style="18" customWidth="1"/>
    <col min="6643" max="6643" width="17.109375" style="18" customWidth="1"/>
    <col min="6644" max="6644" width="13.6640625" style="18" customWidth="1"/>
    <col min="6645" max="6645" width="13.88671875" style="18" customWidth="1"/>
    <col min="6646" max="6647" width="13.6640625" style="18" customWidth="1"/>
    <col min="6648" max="6648" width="14.5546875" style="18" customWidth="1"/>
    <col min="6649" max="6895" width="8.88671875" style="18"/>
    <col min="6896" max="6896" width="1" style="18" customWidth="1"/>
    <col min="6897" max="6897" width="4.44140625" style="18" customWidth="1"/>
    <col min="6898" max="6898" width="40.6640625" style="18" customWidth="1"/>
    <col min="6899" max="6899" width="17.109375" style="18" customWidth="1"/>
    <col min="6900" max="6900" width="13.6640625" style="18" customWidth="1"/>
    <col min="6901" max="6901" width="13.88671875" style="18" customWidth="1"/>
    <col min="6902" max="6903" width="13.6640625" style="18" customWidth="1"/>
    <col min="6904" max="6904" width="14.5546875" style="18" customWidth="1"/>
    <col min="6905" max="7151" width="8.88671875" style="18"/>
    <col min="7152" max="7152" width="1" style="18" customWidth="1"/>
    <col min="7153" max="7153" width="4.44140625" style="18" customWidth="1"/>
    <col min="7154" max="7154" width="40.6640625" style="18" customWidth="1"/>
    <col min="7155" max="7155" width="17.109375" style="18" customWidth="1"/>
    <col min="7156" max="7156" width="13.6640625" style="18" customWidth="1"/>
    <col min="7157" max="7157" width="13.88671875" style="18" customWidth="1"/>
    <col min="7158" max="7159" width="13.6640625" style="18" customWidth="1"/>
    <col min="7160" max="7160" width="14.5546875" style="18" customWidth="1"/>
    <col min="7161" max="7407" width="8.88671875" style="18"/>
    <col min="7408" max="7408" width="1" style="18" customWidth="1"/>
    <col min="7409" max="7409" width="4.44140625" style="18" customWidth="1"/>
    <col min="7410" max="7410" width="40.6640625" style="18" customWidth="1"/>
    <col min="7411" max="7411" width="17.109375" style="18" customWidth="1"/>
    <col min="7412" max="7412" width="13.6640625" style="18" customWidth="1"/>
    <col min="7413" max="7413" width="13.88671875" style="18" customWidth="1"/>
    <col min="7414" max="7415" width="13.6640625" style="18" customWidth="1"/>
    <col min="7416" max="7416" width="14.5546875" style="18" customWidth="1"/>
    <col min="7417" max="7663" width="8.88671875" style="18"/>
    <col min="7664" max="7664" width="1" style="18" customWidth="1"/>
    <col min="7665" max="7665" width="4.44140625" style="18" customWidth="1"/>
    <col min="7666" max="7666" width="40.6640625" style="18" customWidth="1"/>
    <col min="7667" max="7667" width="17.109375" style="18" customWidth="1"/>
    <col min="7668" max="7668" width="13.6640625" style="18" customWidth="1"/>
    <col min="7669" max="7669" width="13.88671875" style="18" customWidth="1"/>
    <col min="7670" max="7671" width="13.6640625" style="18" customWidth="1"/>
    <col min="7672" max="7672" width="14.5546875" style="18" customWidth="1"/>
    <col min="7673" max="7919" width="8.88671875" style="18"/>
    <col min="7920" max="7920" width="1" style="18" customWidth="1"/>
    <col min="7921" max="7921" width="4.44140625" style="18" customWidth="1"/>
    <col min="7922" max="7922" width="40.6640625" style="18" customWidth="1"/>
    <col min="7923" max="7923" width="17.109375" style="18" customWidth="1"/>
    <col min="7924" max="7924" width="13.6640625" style="18" customWidth="1"/>
    <col min="7925" max="7925" width="13.88671875" style="18" customWidth="1"/>
    <col min="7926" max="7927" width="13.6640625" style="18" customWidth="1"/>
    <col min="7928" max="7928" width="14.5546875" style="18" customWidth="1"/>
    <col min="7929" max="8175" width="8.88671875" style="18"/>
    <col min="8176" max="8176" width="1" style="18" customWidth="1"/>
    <col min="8177" max="8177" width="4.44140625" style="18" customWidth="1"/>
    <col min="8178" max="8178" width="40.6640625" style="18" customWidth="1"/>
    <col min="8179" max="8179" width="17.109375" style="18" customWidth="1"/>
    <col min="8180" max="8180" width="13.6640625" style="18" customWidth="1"/>
    <col min="8181" max="8181" width="13.88671875" style="18" customWidth="1"/>
    <col min="8182" max="8183" width="13.6640625" style="18" customWidth="1"/>
    <col min="8184" max="8184" width="14.5546875" style="18" customWidth="1"/>
    <col min="8185" max="8431" width="8.88671875" style="18"/>
    <col min="8432" max="8432" width="1" style="18" customWidth="1"/>
    <col min="8433" max="8433" width="4.44140625" style="18" customWidth="1"/>
    <col min="8434" max="8434" width="40.6640625" style="18" customWidth="1"/>
    <col min="8435" max="8435" width="17.109375" style="18" customWidth="1"/>
    <col min="8436" max="8436" width="13.6640625" style="18" customWidth="1"/>
    <col min="8437" max="8437" width="13.88671875" style="18" customWidth="1"/>
    <col min="8438" max="8439" width="13.6640625" style="18" customWidth="1"/>
    <col min="8440" max="8440" width="14.5546875" style="18" customWidth="1"/>
    <col min="8441" max="8687" width="8.88671875" style="18"/>
    <col min="8688" max="8688" width="1" style="18" customWidth="1"/>
    <col min="8689" max="8689" width="4.44140625" style="18" customWidth="1"/>
    <col min="8690" max="8690" width="40.6640625" style="18" customWidth="1"/>
    <col min="8691" max="8691" width="17.109375" style="18" customWidth="1"/>
    <col min="8692" max="8692" width="13.6640625" style="18" customWidth="1"/>
    <col min="8693" max="8693" width="13.88671875" style="18" customWidth="1"/>
    <col min="8694" max="8695" width="13.6640625" style="18" customWidth="1"/>
    <col min="8696" max="8696" width="14.5546875" style="18" customWidth="1"/>
    <col min="8697" max="8943" width="8.88671875" style="18"/>
    <col min="8944" max="8944" width="1" style="18" customWidth="1"/>
    <col min="8945" max="8945" width="4.44140625" style="18" customWidth="1"/>
    <col min="8946" max="8946" width="40.6640625" style="18" customWidth="1"/>
    <col min="8947" max="8947" width="17.109375" style="18" customWidth="1"/>
    <col min="8948" max="8948" width="13.6640625" style="18" customWidth="1"/>
    <col min="8949" max="8949" width="13.88671875" style="18" customWidth="1"/>
    <col min="8950" max="8951" width="13.6640625" style="18" customWidth="1"/>
    <col min="8952" max="8952" width="14.5546875" style="18" customWidth="1"/>
    <col min="8953" max="9199" width="8.88671875" style="18"/>
    <col min="9200" max="9200" width="1" style="18" customWidth="1"/>
    <col min="9201" max="9201" width="4.44140625" style="18" customWidth="1"/>
    <col min="9202" max="9202" width="40.6640625" style="18" customWidth="1"/>
    <col min="9203" max="9203" width="17.109375" style="18" customWidth="1"/>
    <col min="9204" max="9204" width="13.6640625" style="18" customWidth="1"/>
    <col min="9205" max="9205" width="13.88671875" style="18" customWidth="1"/>
    <col min="9206" max="9207" width="13.6640625" style="18" customWidth="1"/>
    <col min="9208" max="9208" width="14.5546875" style="18" customWidth="1"/>
    <col min="9209" max="9455" width="8.88671875" style="18"/>
    <col min="9456" max="9456" width="1" style="18" customWidth="1"/>
    <col min="9457" max="9457" width="4.44140625" style="18" customWidth="1"/>
    <col min="9458" max="9458" width="40.6640625" style="18" customWidth="1"/>
    <col min="9459" max="9459" width="17.109375" style="18" customWidth="1"/>
    <col min="9460" max="9460" width="13.6640625" style="18" customWidth="1"/>
    <col min="9461" max="9461" width="13.88671875" style="18" customWidth="1"/>
    <col min="9462" max="9463" width="13.6640625" style="18" customWidth="1"/>
    <col min="9464" max="9464" width="14.5546875" style="18" customWidth="1"/>
    <col min="9465" max="9711" width="8.88671875" style="18"/>
    <col min="9712" max="9712" width="1" style="18" customWidth="1"/>
    <col min="9713" max="9713" width="4.44140625" style="18" customWidth="1"/>
    <col min="9714" max="9714" width="40.6640625" style="18" customWidth="1"/>
    <col min="9715" max="9715" width="17.109375" style="18" customWidth="1"/>
    <col min="9716" max="9716" width="13.6640625" style="18" customWidth="1"/>
    <col min="9717" max="9717" width="13.88671875" style="18" customWidth="1"/>
    <col min="9718" max="9719" width="13.6640625" style="18" customWidth="1"/>
    <col min="9720" max="9720" width="14.5546875" style="18" customWidth="1"/>
    <col min="9721" max="9967" width="8.88671875" style="18"/>
    <col min="9968" max="9968" width="1" style="18" customWidth="1"/>
    <col min="9969" max="9969" width="4.44140625" style="18" customWidth="1"/>
    <col min="9970" max="9970" width="40.6640625" style="18" customWidth="1"/>
    <col min="9971" max="9971" width="17.109375" style="18" customWidth="1"/>
    <col min="9972" max="9972" width="13.6640625" style="18" customWidth="1"/>
    <col min="9973" max="9973" width="13.88671875" style="18" customWidth="1"/>
    <col min="9974" max="9975" width="13.6640625" style="18" customWidth="1"/>
    <col min="9976" max="9976" width="14.5546875" style="18" customWidth="1"/>
    <col min="9977" max="10223" width="8.88671875" style="18"/>
    <col min="10224" max="10224" width="1" style="18" customWidth="1"/>
    <col min="10225" max="10225" width="4.44140625" style="18" customWidth="1"/>
    <col min="10226" max="10226" width="40.6640625" style="18" customWidth="1"/>
    <col min="10227" max="10227" width="17.109375" style="18" customWidth="1"/>
    <col min="10228" max="10228" width="13.6640625" style="18" customWidth="1"/>
    <col min="10229" max="10229" width="13.88671875" style="18" customWidth="1"/>
    <col min="10230" max="10231" width="13.6640625" style="18" customWidth="1"/>
    <col min="10232" max="10232" width="14.5546875" style="18" customWidth="1"/>
    <col min="10233" max="10479" width="8.88671875" style="18"/>
    <col min="10480" max="10480" width="1" style="18" customWidth="1"/>
    <col min="10481" max="10481" width="4.44140625" style="18" customWidth="1"/>
    <col min="10482" max="10482" width="40.6640625" style="18" customWidth="1"/>
    <col min="10483" max="10483" width="17.109375" style="18" customWidth="1"/>
    <col min="10484" max="10484" width="13.6640625" style="18" customWidth="1"/>
    <col min="10485" max="10485" width="13.88671875" style="18" customWidth="1"/>
    <col min="10486" max="10487" width="13.6640625" style="18" customWidth="1"/>
    <col min="10488" max="10488" width="14.5546875" style="18" customWidth="1"/>
    <col min="10489" max="10735" width="8.88671875" style="18"/>
    <col min="10736" max="10736" width="1" style="18" customWidth="1"/>
    <col min="10737" max="10737" width="4.44140625" style="18" customWidth="1"/>
    <col min="10738" max="10738" width="40.6640625" style="18" customWidth="1"/>
    <col min="10739" max="10739" width="17.109375" style="18" customWidth="1"/>
    <col min="10740" max="10740" width="13.6640625" style="18" customWidth="1"/>
    <col min="10741" max="10741" width="13.88671875" style="18" customWidth="1"/>
    <col min="10742" max="10743" width="13.6640625" style="18" customWidth="1"/>
    <col min="10744" max="10744" width="14.5546875" style="18" customWidth="1"/>
    <col min="10745" max="10991" width="8.88671875" style="18"/>
    <col min="10992" max="10992" width="1" style="18" customWidth="1"/>
    <col min="10993" max="10993" width="4.44140625" style="18" customWidth="1"/>
    <col min="10994" max="10994" width="40.6640625" style="18" customWidth="1"/>
    <col min="10995" max="10995" width="17.109375" style="18" customWidth="1"/>
    <col min="10996" max="10996" width="13.6640625" style="18" customWidth="1"/>
    <col min="10997" max="10997" width="13.88671875" style="18" customWidth="1"/>
    <col min="10998" max="10999" width="13.6640625" style="18" customWidth="1"/>
    <col min="11000" max="11000" width="14.5546875" style="18" customWidth="1"/>
    <col min="11001" max="11247" width="8.88671875" style="18"/>
    <col min="11248" max="11248" width="1" style="18" customWidth="1"/>
    <col min="11249" max="11249" width="4.44140625" style="18" customWidth="1"/>
    <col min="11250" max="11250" width="40.6640625" style="18" customWidth="1"/>
    <col min="11251" max="11251" width="17.109375" style="18" customWidth="1"/>
    <col min="11252" max="11252" width="13.6640625" style="18" customWidth="1"/>
    <col min="11253" max="11253" width="13.88671875" style="18" customWidth="1"/>
    <col min="11254" max="11255" width="13.6640625" style="18" customWidth="1"/>
    <col min="11256" max="11256" width="14.5546875" style="18" customWidth="1"/>
    <col min="11257" max="11503" width="8.88671875" style="18"/>
    <col min="11504" max="11504" width="1" style="18" customWidth="1"/>
    <col min="11505" max="11505" width="4.44140625" style="18" customWidth="1"/>
    <col min="11506" max="11506" width="40.6640625" style="18" customWidth="1"/>
    <col min="11507" max="11507" width="17.109375" style="18" customWidth="1"/>
    <col min="11508" max="11508" width="13.6640625" style="18" customWidth="1"/>
    <col min="11509" max="11509" width="13.88671875" style="18" customWidth="1"/>
    <col min="11510" max="11511" width="13.6640625" style="18" customWidth="1"/>
    <col min="11512" max="11512" width="14.5546875" style="18" customWidth="1"/>
    <col min="11513" max="11759" width="8.88671875" style="18"/>
    <col min="11760" max="11760" width="1" style="18" customWidth="1"/>
    <col min="11761" max="11761" width="4.44140625" style="18" customWidth="1"/>
    <col min="11762" max="11762" width="40.6640625" style="18" customWidth="1"/>
    <col min="11763" max="11763" width="17.109375" style="18" customWidth="1"/>
    <col min="11764" max="11764" width="13.6640625" style="18" customWidth="1"/>
    <col min="11765" max="11765" width="13.88671875" style="18" customWidth="1"/>
    <col min="11766" max="11767" width="13.6640625" style="18" customWidth="1"/>
    <col min="11768" max="11768" width="14.5546875" style="18" customWidth="1"/>
    <col min="11769" max="12015" width="8.88671875" style="18"/>
    <col min="12016" max="12016" width="1" style="18" customWidth="1"/>
    <col min="12017" max="12017" width="4.44140625" style="18" customWidth="1"/>
    <col min="12018" max="12018" width="40.6640625" style="18" customWidth="1"/>
    <col min="12019" max="12019" width="17.109375" style="18" customWidth="1"/>
    <col min="12020" max="12020" width="13.6640625" style="18" customWidth="1"/>
    <col min="12021" max="12021" width="13.88671875" style="18" customWidth="1"/>
    <col min="12022" max="12023" width="13.6640625" style="18" customWidth="1"/>
    <col min="12024" max="12024" width="14.5546875" style="18" customWidth="1"/>
    <col min="12025" max="12271" width="8.88671875" style="18"/>
    <col min="12272" max="12272" width="1" style="18" customWidth="1"/>
    <col min="12273" max="12273" width="4.44140625" style="18" customWidth="1"/>
    <col min="12274" max="12274" width="40.6640625" style="18" customWidth="1"/>
    <col min="12275" max="12275" width="17.109375" style="18" customWidth="1"/>
    <col min="12276" max="12276" width="13.6640625" style="18" customWidth="1"/>
    <col min="12277" max="12277" width="13.88671875" style="18" customWidth="1"/>
    <col min="12278" max="12279" width="13.6640625" style="18" customWidth="1"/>
    <col min="12280" max="12280" width="14.5546875" style="18" customWidth="1"/>
    <col min="12281" max="12527" width="8.88671875" style="18"/>
    <col min="12528" max="12528" width="1" style="18" customWidth="1"/>
    <col min="12529" max="12529" width="4.44140625" style="18" customWidth="1"/>
    <col min="12530" max="12530" width="40.6640625" style="18" customWidth="1"/>
    <col min="12531" max="12531" width="17.109375" style="18" customWidth="1"/>
    <col min="12532" max="12532" width="13.6640625" style="18" customWidth="1"/>
    <col min="12533" max="12533" width="13.88671875" style="18" customWidth="1"/>
    <col min="12534" max="12535" width="13.6640625" style="18" customWidth="1"/>
    <col min="12536" max="12536" width="14.5546875" style="18" customWidth="1"/>
    <col min="12537" max="12783" width="8.88671875" style="18"/>
    <col min="12784" max="12784" width="1" style="18" customWidth="1"/>
    <col min="12785" max="12785" width="4.44140625" style="18" customWidth="1"/>
    <col min="12786" max="12786" width="40.6640625" style="18" customWidth="1"/>
    <col min="12787" max="12787" width="17.109375" style="18" customWidth="1"/>
    <col min="12788" max="12788" width="13.6640625" style="18" customWidth="1"/>
    <col min="12789" max="12789" width="13.88671875" style="18" customWidth="1"/>
    <col min="12790" max="12791" width="13.6640625" style="18" customWidth="1"/>
    <col min="12792" max="12792" width="14.5546875" style="18" customWidth="1"/>
    <col min="12793" max="13039" width="8.88671875" style="18"/>
    <col min="13040" max="13040" width="1" style="18" customWidth="1"/>
    <col min="13041" max="13041" width="4.44140625" style="18" customWidth="1"/>
    <col min="13042" max="13042" width="40.6640625" style="18" customWidth="1"/>
    <col min="13043" max="13043" width="17.109375" style="18" customWidth="1"/>
    <col min="13044" max="13044" width="13.6640625" style="18" customWidth="1"/>
    <col min="13045" max="13045" width="13.88671875" style="18" customWidth="1"/>
    <col min="13046" max="13047" width="13.6640625" style="18" customWidth="1"/>
    <col min="13048" max="13048" width="14.5546875" style="18" customWidth="1"/>
    <col min="13049" max="13295" width="8.88671875" style="18"/>
    <col min="13296" max="13296" width="1" style="18" customWidth="1"/>
    <col min="13297" max="13297" width="4.44140625" style="18" customWidth="1"/>
    <col min="13298" max="13298" width="40.6640625" style="18" customWidth="1"/>
    <col min="13299" max="13299" width="17.109375" style="18" customWidth="1"/>
    <col min="13300" max="13300" width="13.6640625" style="18" customWidth="1"/>
    <col min="13301" max="13301" width="13.88671875" style="18" customWidth="1"/>
    <col min="13302" max="13303" width="13.6640625" style="18" customWidth="1"/>
    <col min="13304" max="13304" width="14.5546875" style="18" customWidth="1"/>
    <col min="13305" max="13551" width="8.88671875" style="18"/>
    <col min="13552" max="13552" width="1" style="18" customWidth="1"/>
    <col min="13553" max="13553" width="4.44140625" style="18" customWidth="1"/>
    <col min="13554" max="13554" width="40.6640625" style="18" customWidth="1"/>
    <col min="13555" max="13555" width="17.109375" style="18" customWidth="1"/>
    <col min="13556" max="13556" width="13.6640625" style="18" customWidth="1"/>
    <col min="13557" max="13557" width="13.88671875" style="18" customWidth="1"/>
    <col min="13558" max="13559" width="13.6640625" style="18" customWidth="1"/>
    <col min="13560" max="13560" width="14.5546875" style="18" customWidth="1"/>
    <col min="13561" max="13807" width="8.88671875" style="18"/>
    <col min="13808" max="13808" width="1" style="18" customWidth="1"/>
    <col min="13809" max="13809" width="4.44140625" style="18" customWidth="1"/>
    <col min="13810" max="13810" width="40.6640625" style="18" customWidth="1"/>
    <col min="13811" max="13811" width="17.109375" style="18" customWidth="1"/>
    <col min="13812" max="13812" width="13.6640625" style="18" customWidth="1"/>
    <col min="13813" max="13813" width="13.88671875" style="18" customWidth="1"/>
    <col min="13814" max="13815" width="13.6640625" style="18" customWidth="1"/>
    <col min="13816" max="13816" width="14.5546875" style="18" customWidth="1"/>
    <col min="13817" max="14063" width="8.88671875" style="18"/>
    <col min="14064" max="14064" width="1" style="18" customWidth="1"/>
    <col min="14065" max="14065" width="4.44140625" style="18" customWidth="1"/>
    <col min="14066" max="14066" width="40.6640625" style="18" customWidth="1"/>
    <col min="14067" max="14067" width="17.109375" style="18" customWidth="1"/>
    <col min="14068" max="14068" width="13.6640625" style="18" customWidth="1"/>
    <col min="14069" max="14069" width="13.88671875" style="18" customWidth="1"/>
    <col min="14070" max="14071" width="13.6640625" style="18" customWidth="1"/>
    <col min="14072" max="14072" width="14.5546875" style="18" customWidth="1"/>
    <col min="14073" max="14319" width="8.88671875" style="18"/>
    <col min="14320" max="14320" width="1" style="18" customWidth="1"/>
    <col min="14321" max="14321" width="4.44140625" style="18" customWidth="1"/>
    <col min="14322" max="14322" width="40.6640625" style="18" customWidth="1"/>
    <col min="14323" max="14323" width="17.109375" style="18" customWidth="1"/>
    <col min="14324" max="14324" width="13.6640625" style="18" customWidth="1"/>
    <col min="14325" max="14325" width="13.88671875" style="18" customWidth="1"/>
    <col min="14326" max="14327" width="13.6640625" style="18" customWidth="1"/>
    <col min="14328" max="14328" width="14.5546875" style="18" customWidth="1"/>
    <col min="14329" max="14575" width="8.88671875" style="18"/>
    <col min="14576" max="14576" width="1" style="18" customWidth="1"/>
    <col min="14577" max="14577" width="4.44140625" style="18" customWidth="1"/>
    <col min="14578" max="14578" width="40.6640625" style="18" customWidth="1"/>
    <col min="14579" max="14579" width="17.109375" style="18" customWidth="1"/>
    <col min="14580" max="14580" width="13.6640625" style="18" customWidth="1"/>
    <col min="14581" max="14581" width="13.88671875" style="18" customWidth="1"/>
    <col min="14582" max="14583" width="13.6640625" style="18" customWidth="1"/>
    <col min="14584" max="14584" width="14.5546875" style="18" customWidth="1"/>
    <col min="14585" max="14831" width="8.88671875" style="18"/>
    <col min="14832" max="14832" width="1" style="18" customWidth="1"/>
    <col min="14833" max="14833" width="4.44140625" style="18" customWidth="1"/>
    <col min="14834" max="14834" width="40.6640625" style="18" customWidth="1"/>
    <col min="14835" max="14835" width="17.109375" style="18" customWidth="1"/>
    <col min="14836" max="14836" width="13.6640625" style="18" customWidth="1"/>
    <col min="14837" max="14837" width="13.88671875" style="18" customWidth="1"/>
    <col min="14838" max="14839" width="13.6640625" style="18" customWidth="1"/>
    <col min="14840" max="14840" width="14.5546875" style="18" customWidth="1"/>
    <col min="14841" max="15087" width="8.88671875" style="18"/>
    <col min="15088" max="15088" width="1" style="18" customWidth="1"/>
    <col min="15089" max="15089" width="4.44140625" style="18" customWidth="1"/>
    <col min="15090" max="15090" width="40.6640625" style="18" customWidth="1"/>
    <col min="15091" max="15091" width="17.109375" style="18" customWidth="1"/>
    <col min="15092" max="15092" width="13.6640625" style="18" customWidth="1"/>
    <col min="15093" max="15093" width="13.88671875" style="18" customWidth="1"/>
    <col min="15094" max="15095" width="13.6640625" style="18" customWidth="1"/>
    <col min="15096" max="15096" width="14.5546875" style="18" customWidth="1"/>
    <col min="15097" max="15343" width="8.88671875" style="18"/>
    <col min="15344" max="15344" width="1" style="18" customWidth="1"/>
    <col min="15345" max="15345" width="4.44140625" style="18" customWidth="1"/>
    <col min="15346" max="15346" width="40.6640625" style="18" customWidth="1"/>
    <col min="15347" max="15347" width="17.109375" style="18" customWidth="1"/>
    <col min="15348" max="15348" width="13.6640625" style="18" customWidth="1"/>
    <col min="15349" max="15349" width="13.88671875" style="18" customWidth="1"/>
    <col min="15350" max="15351" width="13.6640625" style="18" customWidth="1"/>
    <col min="15352" max="15352" width="14.5546875" style="18" customWidth="1"/>
    <col min="15353" max="15599" width="8.88671875" style="18"/>
    <col min="15600" max="15600" width="1" style="18" customWidth="1"/>
    <col min="15601" max="15601" width="4.44140625" style="18" customWidth="1"/>
    <col min="15602" max="15602" width="40.6640625" style="18" customWidth="1"/>
    <col min="15603" max="15603" width="17.109375" style="18" customWidth="1"/>
    <col min="15604" max="15604" width="13.6640625" style="18" customWidth="1"/>
    <col min="15605" max="15605" width="13.88671875" style="18" customWidth="1"/>
    <col min="15606" max="15607" width="13.6640625" style="18" customWidth="1"/>
    <col min="15608" max="15608" width="14.5546875" style="18" customWidth="1"/>
    <col min="15609" max="15855" width="8.88671875" style="18"/>
    <col min="15856" max="15856" width="1" style="18" customWidth="1"/>
    <col min="15857" max="15857" width="4.44140625" style="18" customWidth="1"/>
    <col min="15858" max="15858" width="40.6640625" style="18" customWidth="1"/>
    <col min="15859" max="15859" width="17.109375" style="18" customWidth="1"/>
    <col min="15860" max="15860" width="13.6640625" style="18" customWidth="1"/>
    <col min="15861" max="15861" width="13.88671875" style="18" customWidth="1"/>
    <col min="15862" max="15863" width="13.6640625" style="18" customWidth="1"/>
    <col min="15864" max="15864" width="14.5546875" style="18" customWidth="1"/>
    <col min="15865" max="16111" width="8.88671875" style="18"/>
    <col min="16112" max="16112" width="1" style="18" customWidth="1"/>
    <col min="16113" max="16113" width="4.44140625" style="18" customWidth="1"/>
    <col min="16114" max="16114" width="40.6640625" style="18" customWidth="1"/>
    <col min="16115" max="16115" width="17.109375" style="18" customWidth="1"/>
    <col min="16116" max="16116" width="13.6640625" style="18" customWidth="1"/>
    <col min="16117" max="16117" width="13.88671875" style="18" customWidth="1"/>
    <col min="16118" max="16119" width="13.6640625" style="18" customWidth="1"/>
    <col min="16120" max="16120" width="14.5546875" style="18" customWidth="1"/>
    <col min="16121" max="16384" width="8.88671875" style="18"/>
  </cols>
  <sheetData>
    <row r="1" spans="1:8">
      <c r="A1" s="504" t="s">
        <v>539</v>
      </c>
      <c r="B1" s="504"/>
      <c r="C1" s="504"/>
      <c r="D1" s="504"/>
      <c r="E1" s="504"/>
      <c r="F1" s="504"/>
      <c r="G1" s="504"/>
      <c r="H1" s="504"/>
    </row>
    <row r="2" spans="1:8">
      <c r="A2" s="504" t="s">
        <v>540</v>
      </c>
      <c r="B2" s="504"/>
      <c r="C2" s="504"/>
      <c r="D2" s="504"/>
      <c r="E2" s="504"/>
      <c r="F2" s="504"/>
      <c r="G2" s="504"/>
      <c r="H2" s="504"/>
    </row>
    <row r="3" spans="1:8">
      <c r="A3" s="504" t="s">
        <v>329</v>
      </c>
      <c r="B3" s="504"/>
      <c r="C3" s="504"/>
      <c r="D3" s="504"/>
      <c r="E3" s="504"/>
      <c r="F3" s="504"/>
      <c r="G3" s="504"/>
      <c r="H3" s="504"/>
    </row>
    <row r="4" spans="1:8">
      <c r="A4" s="504" t="s">
        <v>490</v>
      </c>
      <c r="B4" s="504"/>
      <c r="C4" s="504"/>
      <c r="D4" s="504"/>
      <c r="E4" s="504"/>
      <c r="F4" s="504"/>
      <c r="G4" s="504"/>
      <c r="H4" s="504"/>
    </row>
    <row r="5" spans="1:8">
      <c r="A5" s="504"/>
      <c r="B5" s="504"/>
      <c r="C5" s="504"/>
      <c r="D5" s="504"/>
      <c r="E5" s="504"/>
      <c r="F5" s="504"/>
      <c r="G5" s="504"/>
      <c r="H5" s="504"/>
    </row>
    <row r="6" spans="1:8">
      <c r="A6" s="504" t="s">
        <v>36</v>
      </c>
      <c r="B6" s="504"/>
      <c r="C6" s="504"/>
      <c r="D6" s="504"/>
      <c r="E6" s="504"/>
      <c r="F6" s="504"/>
      <c r="G6" s="504"/>
      <c r="H6" s="504"/>
    </row>
    <row r="7" spans="1:8" ht="12.75" customHeight="1" thickBot="1">
      <c r="A7" s="505" t="s">
        <v>349</v>
      </c>
      <c r="B7" s="505"/>
      <c r="C7" s="505"/>
      <c r="D7" s="505"/>
      <c r="E7" s="505"/>
      <c r="F7" s="505"/>
      <c r="G7" s="505"/>
      <c r="H7" s="505"/>
    </row>
    <row r="8" spans="1:8">
      <c r="A8" s="337"/>
      <c r="B8" s="338"/>
      <c r="C8" s="339" t="s">
        <v>491</v>
      </c>
      <c r="D8" s="340" t="s">
        <v>492</v>
      </c>
      <c r="E8" s="340" t="s">
        <v>493</v>
      </c>
      <c r="F8" s="341" t="s">
        <v>494</v>
      </c>
      <c r="G8" s="341" t="s">
        <v>495</v>
      </c>
      <c r="H8" s="342" t="s">
        <v>496</v>
      </c>
    </row>
    <row r="9" spans="1:8">
      <c r="A9" s="343"/>
      <c r="B9" s="344"/>
      <c r="C9" s="506" t="s">
        <v>499</v>
      </c>
      <c r="D9" s="507"/>
      <c r="E9" s="508"/>
      <c r="F9" s="509" t="s">
        <v>541</v>
      </c>
      <c r="G9" s="509" t="s">
        <v>542</v>
      </c>
      <c r="H9" s="512" t="s">
        <v>543</v>
      </c>
    </row>
    <row r="10" spans="1:8">
      <c r="A10" s="343"/>
      <c r="B10" s="22" t="s">
        <v>544</v>
      </c>
      <c r="C10" s="515"/>
      <c r="D10" s="516"/>
      <c r="E10" s="517"/>
      <c r="F10" s="510"/>
      <c r="G10" s="510"/>
      <c r="H10" s="513"/>
    </row>
    <row r="11" spans="1:8">
      <c r="A11" s="343"/>
      <c r="C11" s="509" t="s">
        <v>545</v>
      </c>
      <c r="D11" s="509" t="s">
        <v>546</v>
      </c>
      <c r="E11" s="509" t="s">
        <v>547</v>
      </c>
      <c r="F11" s="510"/>
      <c r="G11" s="510"/>
      <c r="H11" s="513"/>
    </row>
    <row r="12" spans="1:8" ht="19.5" customHeight="1">
      <c r="A12" s="345"/>
      <c r="B12" s="346"/>
      <c r="C12" s="511"/>
      <c r="D12" s="511"/>
      <c r="E12" s="511"/>
      <c r="F12" s="511"/>
      <c r="G12" s="511"/>
      <c r="H12" s="514"/>
    </row>
    <row r="13" spans="1:8" hidden="1" outlineLevel="1">
      <c r="A13" s="345"/>
      <c r="B13" s="347" t="s">
        <v>203</v>
      </c>
      <c r="C13" s="348"/>
      <c r="D13" s="349"/>
      <c r="E13" s="350">
        <v>21661662</v>
      </c>
      <c r="F13" s="348"/>
      <c r="G13" s="350">
        <v>4339612</v>
      </c>
      <c r="H13" s="351">
        <v>26001274</v>
      </c>
    </row>
    <row r="14" spans="1:8" hidden="1" outlineLevel="1">
      <c r="A14" s="345"/>
      <c r="B14" s="347" t="s">
        <v>204</v>
      </c>
      <c r="C14" s="348"/>
      <c r="D14" s="349"/>
      <c r="E14" s="349"/>
      <c r="F14" s="348"/>
      <c r="G14" s="349"/>
      <c r="H14" s="351">
        <v>0</v>
      </c>
    </row>
    <row r="15" spans="1:8" hidden="1" outlineLevel="1">
      <c r="A15" s="345"/>
      <c r="B15" s="347" t="s">
        <v>267</v>
      </c>
      <c r="C15" s="348"/>
      <c r="D15" s="350">
        <v>0</v>
      </c>
      <c r="E15" s="350">
        <v>0</v>
      </c>
      <c r="F15" s="348"/>
      <c r="G15" s="350">
        <v>0</v>
      </c>
      <c r="H15" s="351">
        <v>0</v>
      </c>
    </row>
    <row r="16" spans="1:8" hidden="1" outlineLevel="1">
      <c r="A16" s="345"/>
      <c r="B16" s="347" t="s">
        <v>205</v>
      </c>
      <c r="C16" s="348"/>
      <c r="D16" s="350">
        <v>16064875</v>
      </c>
      <c r="E16" s="350">
        <v>29549578</v>
      </c>
      <c r="F16" s="348"/>
      <c r="G16" s="350">
        <v>5109739</v>
      </c>
      <c r="H16" s="351">
        <v>50724192</v>
      </c>
    </row>
    <row r="17" spans="1:8" hidden="1" outlineLevel="1">
      <c r="A17" s="345"/>
      <c r="B17" s="347" t="s">
        <v>206</v>
      </c>
      <c r="C17" s="348"/>
      <c r="D17" s="349"/>
      <c r="E17" s="350">
        <v>5262762</v>
      </c>
      <c r="F17" s="348"/>
      <c r="G17" s="350">
        <v>145259</v>
      </c>
      <c r="H17" s="351">
        <v>5408021</v>
      </c>
    </row>
    <row r="18" spans="1:8" hidden="1" outlineLevel="1">
      <c r="A18" s="345"/>
      <c r="B18" s="347" t="s">
        <v>268</v>
      </c>
      <c r="C18" s="348"/>
      <c r="D18" s="350">
        <v>155502</v>
      </c>
      <c r="E18" s="349"/>
      <c r="F18" s="348"/>
      <c r="G18" s="350">
        <v>51834</v>
      </c>
      <c r="H18" s="351">
        <v>207336</v>
      </c>
    </row>
    <row r="19" spans="1:8" hidden="1" outlineLevel="1">
      <c r="A19" s="345"/>
      <c r="B19" s="347" t="s">
        <v>207</v>
      </c>
      <c r="C19" s="348"/>
      <c r="D19" s="349"/>
      <c r="E19" s="350">
        <v>39731152</v>
      </c>
      <c r="F19" s="348"/>
      <c r="G19" s="350">
        <v>4138331</v>
      </c>
      <c r="H19" s="351">
        <v>43869483</v>
      </c>
    </row>
    <row r="20" spans="1:8" hidden="1" outlineLevel="1">
      <c r="A20" s="345"/>
      <c r="B20" s="347" t="s">
        <v>208</v>
      </c>
      <c r="C20" s="348"/>
      <c r="D20" s="349"/>
      <c r="E20" s="350">
        <v>97530147</v>
      </c>
      <c r="F20" s="348"/>
      <c r="G20" s="350">
        <v>14835382</v>
      </c>
      <c r="H20" s="351">
        <v>112365529</v>
      </c>
    </row>
    <row r="21" spans="1:8" hidden="1" outlineLevel="1">
      <c r="A21" s="345"/>
      <c r="B21" s="347" t="s">
        <v>209</v>
      </c>
      <c r="C21" s="348"/>
      <c r="D21" s="349"/>
      <c r="E21" s="349"/>
      <c r="F21" s="348"/>
      <c r="G21" s="349"/>
      <c r="H21" s="351">
        <v>0</v>
      </c>
    </row>
    <row r="22" spans="1:8" hidden="1" outlineLevel="1">
      <c r="A22" s="345"/>
      <c r="B22" s="347" t="s">
        <v>210</v>
      </c>
      <c r="C22" s="348"/>
      <c r="D22" s="349"/>
      <c r="E22" s="349"/>
      <c r="F22" s="348"/>
      <c r="G22" s="349"/>
      <c r="H22" s="351">
        <v>0</v>
      </c>
    </row>
    <row r="23" spans="1:8" hidden="1" outlineLevel="1">
      <c r="A23" s="345"/>
      <c r="B23" s="347" t="s">
        <v>211</v>
      </c>
      <c r="C23" s="348"/>
      <c r="D23" s="350">
        <v>0</v>
      </c>
      <c r="E23" s="350">
        <v>1664127</v>
      </c>
      <c r="F23" s="348"/>
      <c r="G23" s="350">
        <v>647160</v>
      </c>
      <c r="H23" s="351">
        <v>2311287</v>
      </c>
    </row>
    <row r="24" spans="1:8" hidden="1" outlineLevel="1">
      <c r="A24" s="345"/>
      <c r="B24" s="347" t="s">
        <v>212</v>
      </c>
      <c r="C24" s="348"/>
      <c r="D24" s="350">
        <v>0</v>
      </c>
      <c r="E24" s="350">
        <v>10901744</v>
      </c>
      <c r="F24" s="348"/>
      <c r="G24" s="350">
        <v>2867707</v>
      </c>
      <c r="H24" s="351">
        <v>13769451</v>
      </c>
    </row>
    <row r="25" spans="1:8" hidden="1" outlineLevel="1">
      <c r="A25" s="345"/>
      <c r="B25" s="347" t="s">
        <v>213</v>
      </c>
      <c r="C25" s="348"/>
      <c r="D25" s="350">
        <v>16671696</v>
      </c>
      <c r="E25" s="350">
        <v>1302696</v>
      </c>
      <c r="F25" s="348"/>
      <c r="G25" s="350">
        <v>2915361</v>
      </c>
      <c r="H25" s="351">
        <v>20889753</v>
      </c>
    </row>
    <row r="26" spans="1:8" hidden="1" outlineLevel="1">
      <c r="A26" s="345"/>
      <c r="B26" s="347" t="s">
        <v>214</v>
      </c>
      <c r="C26" s="348"/>
      <c r="D26" s="349"/>
      <c r="E26" s="350">
        <v>1359196</v>
      </c>
      <c r="F26" s="348"/>
      <c r="G26" s="350">
        <v>347452</v>
      </c>
      <c r="H26" s="351">
        <v>1706648</v>
      </c>
    </row>
    <row r="27" spans="1:8" hidden="1" outlineLevel="1">
      <c r="A27" s="345"/>
      <c r="B27" s="347" t="s">
        <v>269</v>
      </c>
      <c r="C27" s="348"/>
      <c r="D27" s="349"/>
      <c r="E27" s="349"/>
      <c r="F27" s="348"/>
      <c r="G27" s="349"/>
      <c r="H27" s="351">
        <v>0</v>
      </c>
    </row>
    <row r="28" spans="1:8" hidden="1" outlineLevel="1">
      <c r="A28" s="345"/>
      <c r="B28" s="347" t="s">
        <v>215</v>
      </c>
      <c r="C28" s="348"/>
      <c r="D28" s="350">
        <v>8093</v>
      </c>
      <c r="E28" s="349"/>
      <c r="F28" s="348"/>
      <c r="G28" s="349"/>
      <c r="H28" s="351">
        <v>8093</v>
      </c>
    </row>
    <row r="29" spans="1:8" hidden="1" outlineLevel="1">
      <c r="A29" s="345"/>
      <c r="B29" s="347" t="s">
        <v>216</v>
      </c>
      <c r="C29" s="348"/>
      <c r="D29" s="349"/>
      <c r="E29" s="349"/>
      <c r="F29" s="348"/>
      <c r="G29" s="349"/>
      <c r="H29" s="351">
        <v>0</v>
      </c>
    </row>
    <row r="30" spans="1:8" hidden="1" outlineLevel="1">
      <c r="A30" s="345"/>
      <c r="B30" s="347" t="s">
        <v>217</v>
      </c>
      <c r="C30" s="348"/>
      <c r="D30" s="350">
        <v>3206968</v>
      </c>
      <c r="E30" s="350">
        <v>64759761</v>
      </c>
      <c r="F30" s="348"/>
      <c r="G30" s="350">
        <v>18228713</v>
      </c>
      <c r="H30" s="351">
        <v>86195442</v>
      </c>
    </row>
    <row r="31" spans="1:8" hidden="1" outlineLevel="1">
      <c r="A31" s="345"/>
      <c r="B31" s="347" t="s">
        <v>218</v>
      </c>
      <c r="C31" s="348"/>
      <c r="D31" s="349"/>
      <c r="E31" s="349"/>
      <c r="F31" s="348"/>
      <c r="G31" s="349"/>
      <c r="H31" s="351">
        <v>0</v>
      </c>
    </row>
    <row r="32" spans="1:8" hidden="1" outlineLevel="1">
      <c r="A32" s="345"/>
      <c r="B32" s="347" t="s">
        <v>219</v>
      </c>
      <c r="C32" s="348"/>
      <c r="D32" s="349"/>
      <c r="E32" s="350">
        <v>230729</v>
      </c>
      <c r="F32" s="348"/>
      <c r="G32" s="350">
        <v>108578</v>
      </c>
      <c r="H32" s="351">
        <v>339307</v>
      </c>
    </row>
    <row r="33" spans="1:8" hidden="1" outlineLevel="1">
      <c r="A33" s="345"/>
      <c r="B33" s="347" t="s">
        <v>220</v>
      </c>
      <c r="C33" s="348"/>
      <c r="D33" s="349"/>
      <c r="E33" s="350">
        <v>3138905</v>
      </c>
      <c r="F33" s="348"/>
      <c r="G33" s="349"/>
      <c r="H33" s="351">
        <v>3138905</v>
      </c>
    </row>
    <row r="34" spans="1:8" hidden="1" outlineLevel="1">
      <c r="A34" s="345"/>
      <c r="B34" s="347" t="s">
        <v>270</v>
      </c>
      <c r="C34" s="348"/>
      <c r="D34" s="350">
        <v>0</v>
      </c>
      <c r="E34" s="350">
        <v>894396</v>
      </c>
      <c r="F34" s="348"/>
      <c r="G34" s="350">
        <v>422896</v>
      </c>
      <c r="H34" s="351">
        <v>1317292</v>
      </c>
    </row>
    <row r="35" spans="1:8" collapsed="1">
      <c r="A35" s="345" t="s">
        <v>548</v>
      </c>
      <c r="B35" s="352" t="s">
        <v>549</v>
      </c>
      <c r="C35" s="348"/>
      <c r="D35" s="350">
        <f>SUM($D$13:$D$34)</f>
        <v>36107134</v>
      </c>
      <c r="E35" s="350">
        <f>SUM($E$13:$E$34)</f>
        <v>277986855</v>
      </c>
      <c r="F35" s="348"/>
      <c r="G35" s="350">
        <f>SUM($G$13:$G$34)</f>
        <v>54158024</v>
      </c>
      <c r="H35" s="351">
        <f>SUM($H$13:$H$34)</f>
        <v>368252013</v>
      </c>
    </row>
    <row r="36" spans="1:8" hidden="1" outlineLevel="1">
      <c r="A36" s="353"/>
      <c r="B36" s="347" t="s">
        <v>203</v>
      </c>
      <c r="C36" s="354"/>
      <c r="D36" s="355"/>
      <c r="E36" s="355"/>
      <c r="F36" s="354"/>
      <c r="G36" s="355"/>
      <c r="H36" s="357">
        <v>0</v>
      </c>
    </row>
    <row r="37" spans="1:8" hidden="1" outlineLevel="1">
      <c r="A37" s="353"/>
      <c r="B37" s="347" t="s">
        <v>204</v>
      </c>
      <c r="C37" s="354"/>
      <c r="D37" s="355"/>
      <c r="E37" s="355"/>
      <c r="F37" s="354"/>
      <c r="G37" s="355"/>
      <c r="H37" s="357">
        <v>0</v>
      </c>
    </row>
    <row r="38" spans="1:8" hidden="1" outlineLevel="1">
      <c r="A38" s="353"/>
      <c r="B38" s="347" t="s">
        <v>267</v>
      </c>
      <c r="C38" s="354"/>
      <c r="D38" s="356">
        <v>0</v>
      </c>
      <c r="E38" s="356">
        <v>0</v>
      </c>
      <c r="F38" s="354"/>
      <c r="G38" s="356">
        <v>0</v>
      </c>
      <c r="H38" s="357">
        <v>0</v>
      </c>
    </row>
    <row r="39" spans="1:8" hidden="1" outlineLevel="1">
      <c r="A39" s="353"/>
      <c r="B39" s="347" t="s">
        <v>205</v>
      </c>
      <c r="C39" s="354"/>
      <c r="D39" s="356">
        <v>0</v>
      </c>
      <c r="E39" s="356">
        <v>0</v>
      </c>
      <c r="F39" s="354"/>
      <c r="G39" s="356">
        <v>0</v>
      </c>
      <c r="H39" s="357">
        <v>0</v>
      </c>
    </row>
    <row r="40" spans="1:8" hidden="1" outlineLevel="1">
      <c r="A40" s="353"/>
      <c r="B40" s="347" t="s">
        <v>206</v>
      </c>
      <c r="C40" s="354"/>
      <c r="D40" s="355"/>
      <c r="E40" s="355"/>
      <c r="F40" s="354"/>
      <c r="G40" s="355"/>
      <c r="H40" s="357">
        <v>0</v>
      </c>
    </row>
    <row r="41" spans="1:8" hidden="1" outlineLevel="1">
      <c r="A41" s="353"/>
      <c r="B41" s="347" t="s">
        <v>268</v>
      </c>
      <c r="C41" s="354"/>
      <c r="D41" s="355"/>
      <c r="E41" s="355"/>
      <c r="F41" s="354"/>
      <c r="G41" s="355"/>
      <c r="H41" s="357">
        <v>0</v>
      </c>
    </row>
    <row r="42" spans="1:8" hidden="1" outlineLevel="1">
      <c r="A42" s="353"/>
      <c r="B42" s="347" t="s">
        <v>207</v>
      </c>
      <c r="C42" s="354"/>
      <c r="D42" s="355"/>
      <c r="E42" s="355"/>
      <c r="F42" s="354"/>
      <c r="G42" s="355"/>
      <c r="H42" s="357">
        <v>0</v>
      </c>
    </row>
    <row r="43" spans="1:8" hidden="1" outlineLevel="1">
      <c r="A43" s="353"/>
      <c r="B43" s="347" t="s">
        <v>208</v>
      </c>
      <c r="C43" s="354"/>
      <c r="D43" s="355"/>
      <c r="E43" s="355"/>
      <c r="F43" s="354"/>
      <c r="G43" s="355"/>
      <c r="H43" s="357">
        <v>0</v>
      </c>
    </row>
    <row r="44" spans="1:8" hidden="1" outlineLevel="1">
      <c r="A44" s="353"/>
      <c r="B44" s="347" t="s">
        <v>209</v>
      </c>
      <c r="C44" s="354"/>
      <c r="D44" s="355"/>
      <c r="E44" s="355"/>
      <c r="F44" s="354"/>
      <c r="G44" s="355"/>
      <c r="H44" s="357">
        <v>0</v>
      </c>
    </row>
    <row r="45" spans="1:8" hidden="1" outlineLevel="1">
      <c r="A45" s="353"/>
      <c r="B45" s="347" t="s">
        <v>210</v>
      </c>
      <c r="C45" s="354"/>
      <c r="D45" s="355"/>
      <c r="E45" s="355"/>
      <c r="F45" s="354"/>
      <c r="G45" s="355"/>
      <c r="H45" s="357">
        <v>0</v>
      </c>
    </row>
    <row r="46" spans="1:8" hidden="1" outlineLevel="1">
      <c r="A46" s="353"/>
      <c r="B46" s="347" t="s">
        <v>211</v>
      </c>
      <c r="C46" s="354"/>
      <c r="D46" s="356">
        <v>0</v>
      </c>
      <c r="E46" s="356">
        <v>0</v>
      </c>
      <c r="F46" s="354"/>
      <c r="G46" s="356">
        <v>0</v>
      </c>
      <c r="H46" s="357">
        <v>0</v>
      </c>
    </row>
    <row r="47" spans="1:8" hidden="1" outlineLevel="1">
      <c r="A47" s="353"/>
      <c r="B47" s="347" t="s">
        <v>212</v>
      </c>
      <c r="C47" s="354"/>
      <c r="D47" s="356">
        <v>0</v>
      </c>
      <c r="E47" s="356">
        <v>0</v>
      </c>
      <c r="F47" s="354"/>
      <c r="G47" s="355"/>
      <c r="H47" s="357">
        <v>0</v>
      </c>
    </row>
    <row r="48" spans="1:8" hidden="1" outlineLevel="1">
      <c r="A48" s="353"/>
      <c r="B48" s="347" t="s">
        <v>213</v>
      </c>
      <c r="C48" s="354"/>
      <c r="D48" s="356">
        <v>0</v>
      </c>
      <c r="E48" s="356">
        <v>0</v>
      </c>
      <c r="F48" s="354"/>
      <c r="G48" s="356">
        <v>0</v>
      </c>
      <c r="H48" s="357">
        <v>0</v>
      </c>
    </row>
    <row r="49" spans="1:8" hidden="1" outlineLevel="1">
      <c r="A49" s="353"/>
      <c r="B49" s="347" t="s">
        <v>214</v>
      </c>
      <c r="C49" s="354"/>
      <c r="D49" s="355"/>
      <c r="E49" s="355"/>
      <c r="F49" s="354"/>
      <c r="G49" s="355"/>
      <c r="H49" s="357">
        <v>0</v>
      </c>
    </row>
    <row r="50" spans="1:8" hidden="1" outlineLevel="1">
      <c r="A50" s="353"/>
      <c r="B50" s="347" t="s">
        <v>269</v>
      </c>
      <c r="C50" s="354"/>
      <c r="D50" s="355"/>
      <c r="E50" s="355"/>
      <c r="F50" s="354"/>
      <c r="G50" s="355"/>
      <c r="H50" s="357">
        <v>0</v>
      </c>
    </row>
    <row r="51" spans="1:8" hidden="1" outlineLevel="1">
      <c r="A51" s="353"/>
      <c r="B51" s="347" t="s">
        <v>215</v>
      </c>
      <c r="C51" s="354"/>
      <c r="D51" s="355"/>
      <c r="E51" s="355"/>
      <c r="F51" s="354"/>
      <c r="G51" s="355"/>
      <c r="H51" s="357">
        <v>0</v>
      </c>
    </row>
    <row r="52" spans="1:8" hidden="1" outlineLevel="1">
      <c r="A52" s="353"/>
      <c r="B52" s="347" t="s">
        <v>216</v>
      </c>
      <c r="C52" s="354"/>
      <c r="D52" s="355"/>
      <c r="E52" s="355"/>
      <c r="F52" s="354"/>
      <c r="G52" s="355"/>
      <c r="H52" s="357">
        <v>0</v>
      </c>
    </row>
    <row r="53" spans="1:8" hidden="1" outlineLevel="1">
      <c r="A53" s="353"/>
      <c r="B53" s="347" t="s">
        <v>217</v>
      </c>
      <c r="C53" s="354"/>
      <c r="D53" s="355"/>
      <c r="E53" s="356">
        <v>317131</v>
      </c>
      <c r="F53" s="354"/>
      <c r="G53" s="356">
        <v>52399</v>
      </c>
      <c r="H53" s="357">
        <v>369530</v>
      </c>
    </row>
    <row r="54" spans="1:8" hidden="1" outlineLevel="1">
      <c r="A54" s="353"/>
      <c r="B54" s="347" t="s">
        <v>218</v>
      </c>
      <c r="C54" s="354"/>
      <c r="D54" s="355"/>
      <c r="E54" s="355"/>
      <c r="F54" s="354"/>
      <c r="G54" s="355"/>
      <c r="H54" s="357">
        <v>0</v>
      </c>
    </row>
    <row r="55" spans="1:8" hidden="1" outlineLevel="1">
      <c r="A55" s="353"/>
      <c r="B55" s="347" t="s">
        <v>219</v>
      </c>
      <c r="C55" s="354"/>
      <c r="D55" s="355"/>
      <c r="E55" s="356">
        <v>0</v>
      </c>
      <c r="F55" s="354"/>
      <c r="G55" s="355"/>
      <c r="H55" s="357">
        <v>0</v>
      </c>
    </row>
    <row r="56" spans="1:8" hidden="1" outlineLevel="1">
      <c r="A56" s="353"/>
      <c r="B56" s="347" t="s">
        <v>220</v>
      </c>
      <c r="C56" s="354"/>
      <c r="D56" s="355"/>
      <c r="E56" s="356">
        <v>0</v>
      </c>
      <c r="F56" s="354"/>
      <c r="G56" s="355"/>
      <c r="H56" s="357">
        <v>0</v>
      </c>
    </row>
    <row r="57" spans="1:8" hidden="1" outlineLevel="1">
      <c r="A57" s="353"/>
      <c r="B57" s="347" t="s">
        <v>270</v>
      </c>
      <c r="C57" s="354"/>
      <c r="D57" s="356">
        <v>0</v>
      </c>
      <c r="E57" s="355"/>
      <c r="F57" s="354"/>
      <c r="G57" s="355"/>
      <c r="H57" s="357">
        <v>0</v>
      </c>
    </row>
    <row r="58" spans="1:8" collapsed="1">
      <c r="A58" s="353" t="s">
        <v>550</v>
      </c>
      <c r="B58" s="352" t="s">
        <v>551</v>
      </c>
      <c r="C58" s="354"/>
      <c r="D58" s="356">
        <f>SUM($D$36:$D$57)</f>
        <v>0</v>
      </c>
      <c r="E58" s="356">
        <f>SUM($E$36:$E$57)</f>
        <v>317131</v>
      </c>
      <c r="F58" s="354"/>
      <c r="G58" s="356">
        <f>SUM($G$36:$G$57)</f>
        <v>52399</v>
      </c>
      <c r="H58" s="357">
        <f>SUM($H$36:$H$57)</f>
        <v>369530</v>
      </c>
    </row>
    <row r="59" spans="1:8" hidden="1" outlineLevel="1">
      <c r="A59" s="353"/>
      <c r="B59" s="347" t="s">
        <v>203</v>
      </c>
      <c r="C59" s="356">
        <v>886076</v>
      </c>
      <c r="D59" s="358"/>
      <c r="E59" s="359"/>
      <c r="F59" s="355"/>
      <c r="G59" s="360"/>
      <c r="H59" s="357">
        <v>886076</v>
      </c>
    </row>
    <row r="60" spans="1:8" hidden="1" outlineLevel="1">
      <c r="A60" s="353"/>
      <c r="B60" s="347" t="s">
        <v>204</v>
      </c>
      <c r="C60" s="356">
        <v>1809731</v>
      </c>
      <c r="D60" s="358"/>
      <c r="E60" s="359"/>
      <c r="F60" s="355"/>
      <c r="G60" s="360"/>
      <c r="H60" s="357">
        <v>1809731</v>
      </c>
    </row>
    <row r="61" spans="1:8" hidden="1" outlineLevel="1">
      <c r="A61" s="353"/>
      <c r="B61" s="347" t="s">
        <v>267</v>
      </c>
      <c r="C61" s="356">
        <v>0</v>
      </c>
      <c r="D61" s="358"/>
      <c r="E61" s="359"/>
      <c r="F61" s="356">
        <v>0</v>
      </c>
      <c r="G61" s="360"/>
      <c r="H61" s="357">
        <v>0</v>
      </c>
    </row>
    <row r="62" spans="1:8" hidden="1" outlineLevel="1">
      <c r="A62" s="353"/>
      <c r="B62" s="347" t="s">
        <v>205</v>
      </c>
      <c r="C62" s="356">
        <v>6101096.4392937599</v>
      </c>
      <c r="D62" s="358"/>
      <c r="E62" s="359"/>
      <c r="F62" s="356">
        <v>0</v>
      </c>
      <c r="G62" s="360"/>
      <c r="H62" s="357">
        <v>6101096.4392937599</v>
      </c>
    </row>
    <row r="63" spans="1:8" hidden="1" outlineLevel="1">
      <c r="A63" s="353"/>
      <c r="B63" s="347" t="s">
        <v>206</v>
      </c>
      <c r="C63" s="356">
        <v>1027321</v>
      </c>
      <c r="D63" s="358"/>
      <c r="E63" s="359"/>
      <c r="F63" s="355"/>
      <c r="G63" s="360"/>
      <c r="H63" s="357">
        <v>1027321</v>
      </c>
    </row>
    <row r="64" spans="1:8" hidden="1" outlineLevel="1">
      <c r="A64" s="353"/>
      <c r="B64" s="347" t="s">
        <v>268</v>
      </c>
      <c r="C64" s="355"/>
      <c r="D64" s="358"/>
      <c r="E64" s="359"/>
      <c r="F64" s="355"/>
      <c r="G64" s="360"/>
      <c r="H64" s="357">
        <v>0</v>
      </c>
    </row>
    <row r="65" spans="1:8" hidden="1" outlineLevel="1">
      <c r="A65" s="353"/>
      <c r="B65" s="347" t="s">
        <v>207</v>
      </c>
      <c r="C65" s="356">
        <v>5372096.0556488503</v>
      </c>
      <c r="D65" s="358"/>
      <c r="E65" s="359"/>
      <c r="F65" s="355"/>
      <c r="G65" s="360"/>
      <c r="H65" s="357">
        <v>5372096.0556488503</v>
      </c>
    </row>
    <row r="66" spans="1:8" hidden="1" outlineLevel="1">
      <c r="A66" s="353"/>
      <c r="B66" s="347" t="s">
        <v>208</v>
      </c>
      <c r="C66" s="356">
        <v>21002320</v>
      </c>
      <c r="D66" s="358"/>
      <c r="E66" s="359"/>
      <c r="F66" s="355"/>
      <c r="G66" s="360"/>
      <c r="H66" s="357">
        <v>21002320</v>
      </c>
    </row>
    <row r="67" spans="1:8" hidden="1" outlineLevel="1">
      <c r="A67" s="353"/>
      <c r="B67" s="347" t="s">
        <v>209</v>
      </c>
      <c r="C67" s="356">
        <v>1106073</v>
      </c>
      <c r="D67" s="358"/>
      <c r="E67" s="359"/>
      <c r="F67" s="356">
        <v>1175</v>
      </c>
      <c r="G67" s="360"/>
      <c r="H67" s="357">
        <v>1107248</v>
      </c>
    </row>
    <row r="68" spans="1:8" hidden="1" outlineLevel="1">
      <c r="A68" s="353"/>
      <c r="B68" s="347" t="s">
        <v>210</v>
      </c>
      <c r="C68" s="356">
        <v>1301918</v>
      </c>
      <c r="D68" s="358"/>
      <c r="E68" s="359"/>
      <c r="F68" s="355"/>
      <c r="G68" s="360"/>
      <c r="H68" s="357">
        <v>1301918</v>
      </c>
    </row>
    <row r="69" spans="1:8" hidden="1" outlineLevel="1">
      <c r="A69" s="353"/>
      <c r="B69" s="347" t="s">
        <v>211</v>
      </c>
      <c r="C69" s="356">
        <v>172221.87857707101</v>
      </c>
      <c r="D69" s="358"/>
      <c r="E69" s="359"/>
      <c r="F69" s="356">
        <v>0</v>
      </c>
      <c r="G69" s="360"/>
      <c r="H69" s="357">
        <v>172221.87857707101</v>
      </c>
    </row>
    <row r="70" spans="1:8" hidden="1" outlineLevel="1">
      <c r="A70" s="353"/>
      <c r="B70" s="347" t="s">
        <v>212</v>
      </c>
      <c r="C70" s="356">
        <v>941134.76833214995</v>
      </c>
      <c r="D70" s="358"/>
      <c r="E70" s="359"/>
      <c r="F70" s="355"/>
      <c r="G70" s="360"/>
      <c r="H70" s="357">
        <v>941134.76833214995</v>
      </c>
    </row>
    <row r="71" spans="1:8" hidden="1" outlineLevel="1">
      <c r="A71" s="353"/>
      <c r="B71" s="347" t="s">
        <v>213</v>
      </c>
      <c r="C71" s="356">
        <v>7014824</v>
      </c>
      <c r="D71" s="358"/>
      <c r="E71" s="359"/>
      <c r="F71" s="356">
        <v>0</v>
      </c>
      <c r="G71" s="360"/>
      <c r="H71" s="357">
        <v>7014824</v>
      </c>
    </row>
    <row r="72" spans="1:8" hidden="1" outlineLevel="1">
      <c r="A72" s="353"/>
      <c r="B72" s="347" t="s">
        <v>214</v>
      </c>
      <c r="C72" s="356">
        <v>42933</v>
      </c>
      <c r="D72" s="358"/>
      <c r="E72" s="359"/>
      <c r="F72" s="355"/>
      <c r="G72" s="360"/>
      <c r="H72" s="357">
        <v>42933</v>
      </c>
    </row>
    <row r="73" spans="1:8" hidden="1" outlineLevel="1">
      <c r="A73" s="353"/>
      <c r="B73" s="347" t="s">
        <v>269</v>
      </c>
      <c r="C73" s="355"/>
      <c r="D73" s="358"/>
      <c r="E73" s="359"/>
      <c r="F73" s="355"/>
      <c r="G73" s="360"/>
      <c r="H73" s="357">
        <v>0</v>
      </c>
    </row>
    <row r="74" spans="1:8" hidden="1" outlineLevel="1">
      <c r="A74" s="353"/>
      <c r="B74" s="347" t="s">
        <v>215</v>
      </c>
      <c r="C74" s="355"/>
      <c r="D74" s="358"/>
      <c r="E74" s="359"/>
      <c r="F74" s="355"/>
      <c r="G74" s="360"/>
      <c r="H74" s="357">
        <v>0</v>
      </c>
    </row>
    <row r="75" spans="1:8" hidden="1" outlineLevel="1">
      <c r="A75" s="353"/>
      <c r="B75" s="347" t="s">
        <v>216</v>
      </c>
      <c r="C75" s="356">
        <v>81453</v>
      </c>
      <c r="D75" s="358"/>
      <c r="E75" s="359"/>
      <c r="F75" s="355"/>
      <c r="G75" s="360"/>
      <c r="H75" s="357">
        <v>81453</v>
      </c>
    </row>
    <row r="76" spans="1:8" hidden="1" outlineLevel="1">
      <c r="A76" s="353"/>
      <c r="B76" s="347" t="s">
        <v>217</v>
      </c>
      <c r="C76" s="356">
        <v>16055098</v>
      </c>
      <c r="D76" s="358"/>
      <c r="E76" s="359"/>
      <c r="F76" s="356">
        <v>8627</v>
      </c>
      <c r="G76" s="360"/>
      <c r="H76" s="357">
        <v>16063725</v>
      </c>
    </row>
    <row r="77" spans="1:8" hidden="1" outlineLevel="1">
      <c r="A77" s="353"/>
      <c r="B77" s="347" t="s">
        <v>218</v>
      </c>
      <c r="C77" s="356">
        <v>1685395</v>
      </c>
      <c r="D77" s="358"/>
      <c r="E77" s="359"/>
      <c r="F77" s="356">
        <v>8396</v>
      </c>
      <c r="G77" s="360"/>
      <c r="H77" s="357">
        <v>1693791</v>
      </c>
    </row>
    <row r="78" spans="1:8" hidden="1" outlineLevel="1">
      <c r="A78" s="353"/>
      <c r="B78" s="347" t="s">
        <v>219</v>
      </c>
      <c r="C78" s="356">
        <v>1211155.93559071</v>
      </c>
      <c r="D78" s="358"/>
      <c r="E78" s="359"/>
      <c r="F78" s="355"/>
      <c r="G78" s="360"/>
      <c r="H78" s="357">
        <v>1211155.93559071</v>
      </c>
    </row>
    <row r="79" spans="1:8" hidden="1" outlineLevel="1">
      <c r="A79" s="353"/>
      <c r="B79" s="347" t="s">
        <v>220</v>
      </c>
      <c r="C79" s="356">
        <v>4016525</v>
      </c>
      <c r="D79" s="358"/>
      <c r="E79" s="359"/>
      <c r="F79" s="355"/>
      <c r="G79" s="360"/>
      <c r="H79" s="357">
        <v>4016525</v>
      </c>
    </row>
    <row r="80" spans="1:8" hidden="1" outlineLevel="1">
      <c r="A80" s="353"/>
      <c r="B80" s="347" t="s">
        <v>270</v>
      </c>
      <c r="C80" s="356">
        <v>74408</v>
      </c>
      <c r="D80" s="358"/>
      <c r="E80" s="359"/>
      <c r="F80" s="356">
        <v>0</v>
      </c>
      <c r="G80" s="360"/>
      <c r="H80" s="357">
        <v>74408</v>
      </c>
    </row>
    <row r="81" spans="1:8" collapsed="1">
      <c r="A81" s="353" t="s">
        <v>552</v>
      </c>
      <c r="B81" s="352" t="s">
        <v>553</v>
      </c>
      <c r="C81" s="356">
        <f>SUM($C$59:$C$80)</f>
        <v>69901780.077442542</v>
      </c>
      <c r="D81" s="358"/>
      <c r="E81" s="359"/>
      <c r="F81" s="356">
        <f>SUM($F$59:$F$80)</f>
        <v>18198</v>
      </c>
      <c r="G81" s="360"/>
      <c r="H81" s="357">
        <f>SUM($H$59:$H$80)</f>
        <v>69919978.077442542</v>
      </c>
    </row>
    <row r="82" spans="1:8" hidden="1" outlineLevel="1">
      <c r="A82" s="353"/>
      <c r="B82" s="347" t="s">
        <v>203</v>
      </c>
      <c r="C82" s="356">
        <v>97489</v>
      </c>
      <c r="D82" s="355"/>
      <c r="E82" s="356">
        <v>3409928</v>
      </c>
      <c r="F82" s="361"/>
      <c r="G82" s="362">
        <v>683131</v>
      </c>
      <c r="H82" s="357">
        <v>4190548</v>
      </c>
    </row>
    <row r="83" spans="1:8" hidden="1" outlineLevel="1">
      <c r="A83" s="353"/>
      <c r="B83" s="347" t="s">
        <v>204</v>
      </c>
      <c r="C83" s="356">
        <v>429918</v>
      </c>
      <c r="D83" s="355"/>
      <c r="E83" s="355"/>
      <c r="F83" s="361"/>
      <c r="G83" s="361"/>
      <c r="H83" s="357">
        <v>429918</v>
      </c>
    </row>
    <row r="84" spans="1:8" hidden="1" outlineLevel="1">
      <c r="A84" s="353"/>
      <c r="B84" s="347" t="s">
        <v>267</v>
      </c>
      <c r="C84" s="356">
        <v>0</v>
      </c>
      <c r="D84" s="356">
        <v>0</v>
      </c>
      <c r="E84" s="356">
        <v>0</v>
      </c>
      <c r="F84" s="362">
        <v>0</v>
      </c>
      <c r="G84" s="362">
        <v>0</v>
      </c>
      <c r="H84" s="357">
        <v>0</v>
      </c>
    </row>
    <row r="85" spans="1:8" hidden="1" outlineLevel="1">
      <c r="A85" s="353"/>
      <c r="B85" s="347" t="s">
        <v>205</v>
      </c>
      <c r="C85" s="356">
        <v>603608.40816717199</v>
      </c>
      <c r="D85" s="356">
        <v>1408026</v>
      </c>
      <c r="E85" s="356">
        <v>4757510</v>
      </c>
      <c r="F85" s="362">
        <v>0</v>
      </c>
      <c r="G85" s="362">
        <v>762683</v>
      </c>
      <c r="H85" s="357">
        <v>7531827.4081671704</v>
      </c>
    </row>
    <row r="86" spans="1:8" hidden="1" outlineLevel="1">
      <c r="A86" s="353"/>
      <c r="B86" s="347" t="s">
        <v>206</v>
      </c>
      <c r="C86" s="356">
        <v>113344</v>
      </c>
      <c r="D86" s="355"/>
      <c r="E86" s="356">
        <v>495299</v>
      </c>
      <c r="F86" s="361"/>
      <c r="G86" s="362">
        <v>21526</v>
      </c>
      <c r="H86" s="357">
        <v>630169</v>
      </c>
    </row>
    <row r="87" spans="1:8" hidden="1" outlineLevel="1">
      <c r="A87" s="353"/>
      <c r="B87" s="347" t="s">
        <v>268</v>
      </c>
      <c r="C87" s="355"/>
      <c r="D87" s="356">
        <v>20700</v>
      </c>
      <c r="E87" s="355"/>
      <c r="F87" s="361"/>
      <c r="G87" s="362">
        <v>6900</v>
      </c>
      <c r="H87" s="357">
        <v>27600</v>
      </c>
    </row>
    <row r="88" spans="1:8" hidden="1" outlineLevel="1">
      <c r="A88" s="353"/>
      <c r="B88" s="347" t="s">
        <v>207</v>
      </c>
      <c r="C88" s="356">
        <v>972108.84727874806</v>
      </c>
      <c r="D88" s="355"/>
      <c r="E88" s="356">
        <v>6356182</v>
      </c>
      <c r="F88" s="361"/>
      <c r="G88" s="362">
        <v>696887</v>
      </c>
      <c r="H88" s="357">
        <v>8025177.8472787496</v>
      </c>
    </row>
    <row r="89" spans="1:8" hidden="1" outlineLevel="1">
      <c r="A89" s="353"/>
      <c r="B89" s="347" t="s">
        <v>208</v>
      </c>
      <c r="C89" s="356">
        <v>2944672</v>
      </c>
      <c r="D89" s="355"/>
      <c r="E89" s="356">
        <v>14211703</v>
      </c>
      <c r="F89" s="361"/>
      <c r="G89" s="362">
        <v>2225447</v>
      </c>
      <c r="H89" s="357">
        <v>19381822</v>
      </c>
    </row>
    <row r="90" spans="1:8" hidden="1" outlineLevel="1">
      <c r="A90" s="353"/>
      <c r="B90" s="347" t="s">
        <v>209</v>
      </c>
      <c r="C90" s="356">
        <v>163719</v>
      </c>
      <c r="D90" s="355"/>
      <c r="E90" s="355"/>
      <c r="F90" s="362">
        <v>22</v>
      </c>
      <c r="G90" s="361"/>
      <c r="H90" s="357">
        <v>163741</v>
      </c>
    </row>
    <row r="91" spans="1:8" hidden="1" outlineLevel="1">
      <c r="A91" s="353"/>
      <c r="B91" s="347" t="s">
        <v>210</v>
      </c>
      <c r="C91" s="356">
        <v>525177</v>
      </c>
      <c r="D91" s="355"/>
      <c r="E91" s="355"/>
      <c r="F91" s="361"/>
      <c r="G91" s="361"/>
      <c r="H91" s="357">
        <v>525177</v>
      </c>
    </row>
    <row r="92" spans="1:8" hidden="1" outlineLevel="1">
      <c r="A92" s="353"/>
      <c r="B92" s="347" t="s">
        <v>211</v>
      </c>
      <c r="C92" s="356">
        <v>17899.038262434598</v>
      </c>
      <c r="D92" s="356">
        <v>0</v>
      </c>
      <c r="E92" s="356">
        <v>206429</v>
      </c>
      <c r="F92" s="362">
        <v>0</v>
      </c>
      <c r="G92" s="362">
        <v>80278</v>
      </c>
      <c r="H92" s="357">
        <v>304606.038262435</v>
      </c>
    </row>
    <row r="93" spans="1:8" hidden="1" outlineLevel="1">
      <c r="A93" s="353"/>
      <c r="B93" s="347" t="s">
        <v>212</v>
      </c>
      <c r="C93" s="356">
        <v>122278.551449021</v>
      </c>
      <c r="D93" s="356">
        <v>0</v>
      </c>
      <c r="E93" s="356">
        <v>2273383</v>
      </c>
      <c r="F93" s="361"/>
      <c r="G93" s="362">
        <v>598014</v>
      </c>
      <c r="H93" s="357">
        <v>2993675.5514490199</v>
      </c>
    </row>
    <row r="94" spans="1:8" hidden="1" outlineLevel="1">
      <c r="A94" s="353"/>
      <c r="B94" s="347" t="s">
        <v>213</v>
      </c>
      <c r="C94" s="356">
        <v>913488</v>
      </c>
      <c r="D94" s="356">
        <v>2701948</v>
      </c>
      <c r="E94" s="356">
        <v>306972</v>
      </c>
      <c r="F94" s="362">
        <v>0</v>
      </c>
      <c r="G94" s="362">
        <v>499030</v>
      </c>
      <c r="H94" s="357">
        <v>4421438</v>
      </c>
    </row>
    <row r="95" spans="1:8" hidden="1" outlineLevel="1">
      <c r="A95" s="353"/>
      <c r="B95" s="347" t="s">
        <v>214</v>
      </c>
      <c r="C95" s="356">
        <v>10319</v>
      </c>
      <c r="D95" s="355"/>
      <c r="E95" s="356">
        <v>240784</v>
      </c>
      <c r="F95" s="361"/>
      <c r="G95" s="362">
        <v>61552</v>
      </c>
      <c r="H95" s="357">
        <v>312655</v>
      </c>
    </row>
    <row r="96" spans="1:8" hidden="1" outlineLevel="1">
      <c r="A96" s="353"/>
      <c r="B96" s="347" t="s">
        <v>269</v>
      </c>
      <c r="C96" s="355"/>
      <c r="D96" s="355"/>
      <c r="E96" s="355"/>
      <c r="F96" s="361"/>
      <c r="G96" s="361"/>
      <c r="H96" s="357">
        <v>0</v>
      </c>
    </row>
    <row r="97" spans="1:8" hidden="1" outlineLevel="1">
      <c r="A97" s="353"/>
      <c r="B97" s="347" t="s">
        <v>215</v>
      </c>
      <c r="C97" s="356">
        <v>10615</v>
      </c>
      <c r="D97" s="355"/>
      <c r="E97" s="355"/>
      <c r="F97" s="361"/>
      <c r="G97" s="361"/>
      <c r="H97" s="357">
        <v>10615</v>
      </c>
    </row>
    <row r="98" spans="1:8" hidden="1" outlineLevel="1">
      <c r="A98" s="353"/>
      <c r="B98" s="347" t="s">
        <v>216</v>
      </c>
      <c r="C98" s="355"/>
      <c r="D98" s="355"/>
      <c r="E98" s="355"/>
      <c r="F98" s="361"/>
      <c r="G98" s="361"/>
      <c r="H98" s="357">
        <v>0</v>
      </c>
    </row>
    <row r="99" spans="1:8" hidden="1" outlineLevel="1">
      <c r="A99" s="353"/>
      <c r="B99" s="347" t="s">
        <v>217</v>
      </c>
      <c r="C99" s="356">
        <v>2811157</v>
      </c>
      <c r="D99" s="356">
        <v>421972</v>
      </c>
      <c r="E99" s="356">
        <v>13011445</v>
      </c>
      <c r="F99" s="362">
        <v>823</v>
      </c>
      <c r="G99" s="362">
        <v>3173435</v>
      </c>
      <c r="H99" s="357">
        <v>19418832</v>
      </c>
    </row>
    <row r="100" spans="1:8" hidden="1" outlineLevel="1">
      <c r="A100" s="353"/>
      <c r="B100" s="347" t="s">
        <v>218</v>
      </c>
      <c r="C100" s="356">
        <v>198187</v>
      </c>
      <c r="D100" s="355"/>
      <c r="E100" s="355"/>
      <c r="F100" s="362">
        <v>1045</v>
      </c>
      <c r="G100" s="361"/>
      <c r="H100" s="357">
        <v>199232</v>
      </c>
    </row>
    <row r="101" spans="1:8" hidden="1" outlineLevel="1">
      <c r="A101" s="353"/>
      <c r="B101" s="347" t="s">
        <v>219</v>
      </c>
      <c r="C101" s="356">
        <v>222727.140338069</v>
      </c>
      <c r="D101" s="355"/>
      <c r="E101" s="356">
        <v>38060</v>
      </c>
      <c r="F101" s="361"/>
      <c r="G101" s="362">
        <v>17910</v>
      </c>
      <c r="H101" s="357">
        <v>278697.14033806801</v>
      </c>
    </row>
    <row r="102" spans="1:8" hidden="1" outlineLevel="1">
      <c r="A102" s="353"/>
      <c r="B102" s="347" t="s">
        <v>220</v>
      </c>
      <c r="C102" s="356">
        <v>561217</v>
      </c>
      <c r="D102" s="355"/>
      <c r="E102" s="356">
        <v>624035</v>
      </c>
      <c r="F102" s="361"/>
      <c r="G102" s="361"/>
      <c r="H102" s="357">
        <v>1185252</v>
      </c>
    </row>
    <row r="103" spans="1:8" hidden="1" outlineLevel="1">
      <c r="A103" s="353"/>
      <c r="B103" s="347" t="s">
        <v>270</v>
      </c>
      <c r="C103" s="356">
        <v>2391</v>
      </c>
      <c r="D103" s="356">
        <v>0</v>
      </c>
      <c r="E103" s="356">
        <v>137406</v>
      </c>
      <c r="F103" s="362">
        <v>0</v>
      </c>
      <c r="G103" s="362">
        <v>75714</v>
      </c>
      <c r="H103" s="357">
        <v>215511</v>
      </c>
    </row>
    <row r="104" spans="1:8" collapsed="1">
      <c r="A104" s="353">
        <v>2</v>
      </c>
      <c r="B104" s="352" t="s">
        <v>554</v>
      </c>
      <c r="C104" s="356">
        <f>SUM($C$82:$C$103)</f>
        <v>10720314.985495444</v>
      </c>
      <c r="D104" s="356">
        <f>SUM($D$82:$D$103)</f>
        <v>4552646</v>
      </c>
      <c r="E104" s="356">
        <f>SUM($E$82:$E$103)</f>
        <v>46069136</v>
      </c>
      <c r="F104" s="362">
        <f>SUM($F$82:$F$103)</f>
        <v>1890</v>
      </c>
      <c r="G104" s="362">
        <f>SUM($G$82:$G$103)</f>
        <v>8902507</v>
      </c>
      <c r="H104" s="357">
        <f>SUM($H$82:$H$103)</f>
        <v>70246493.985495448</v>
      </c>
    </row>
    <row r="105" spans="1:8" ht="27.15" hidden="1" customHeight="1" outlineLevel="1">
      <c r="A105" s="363"/>
      <c r="B105" s="364" t="s">
        <v>203</v>
      </c>
      <c r="C105" s="355"/>
      <c r="D105" s="355"/>
      <c r="E105" s="356">
        <v>40571</v>
      </c>
      <c r="F105" s="360"/>
      <c r="G105" s="365"/>
      <c r="H105" s="366">
        <v>40571</v>
      </c>
    </row>
    <row r="106" spans="1:8" ht="27.15" hidden="1" customHeight="1" outlineLevel="1">
      <c r="A106" s="363"/>
      <c r="B106" s="364" t="s">
        <v>204</v>
      </c>
      <c r="C106" s="355"/>
      <c r="D106" s="355"/>
      <c r="E106" s="355"/>
      <c r="F106" s="360"/>
      <c r="G106" s="365"/>
      <c r="H106" s="366">
        <v>0</v>
      </c>
    </row>
    <row r="107" spans="1:8" ht="27.15" hidden="1" customHeight="1" outlineLevel="1">
      <c r="A107" s="363"/>
      <c r="B107" s="364" t="s">
        <v>267</v>
      </c>
      <c r="C107" s="356">
        <v>0</v>
      </c>
      <c r="D107" s="356">
        <v>0</v>
      </c>
      <c r="E107" s="356">
        <v>0</v>
      </c>
      <c r="F107" s="360"/>
      <c r="G107" s="365"/>
      <c r="H107" s="366">
        <v>0</v>
      </c>
    </row>
    <row r="108" spans="1:8" ht="27.15" hidden="1" customHeight="1" outlineLevel="1">
      <c r="A108" s="363"/>
      <c r="B108" s="364" t="s">
        <v>205</v>
      </c>
      <c r="C108" s="356">
        <v>-10268.3345575849</v>
      </c>
      <c r="D108" s="356">
        <v>1128992</v>
      </c>
      <c r="E108" s="356">
        <v>389558</v>
      </c>
      <c r="F108" s="360"/>
      <c r="G108" s="365"/>
      <c r="H108" s="366">
        <v>1508281.6654424199</v>
      </c>
    </row>
    <row r="109" spans="1:8" ht="27.15" hidden="1" customHeight="1" outlineLevel="1">
      <c r="A109" s="363"/>
      <c r="B109" s="364" t="s">
        <v>206</v>
      </c>
      <c r="C109" s="356">
        <v>-2074</v>
      </c>
      <c r="D109" s="355"/>
      <c r="E109" s="356">
        <v>297</v>
      </c>
      <c r="F109" s="360"/>
      <c r="G109" s="365"/>
      <c r="H109" s="366">
        <v>-1777</v>
      </c>
    </row>
    <row r="110" spans="1:8" ht="27.15" hidden="1" customHeight="1" outlineLevel="1">
      <c r="A110" s="363"/>
      <c r="B110" s="364" t="s">
        <v>268</v>
      </c>
      <c r="C110" s="355"/>
      <c r="D110" s="356">
        <v>50</v>
      </c>
      <c r="E110" s="355"/>
      <c r="F110" s="360"/>
      <c r="G110" s="365"/>
      <c r="H110" s="366">
        <v>50</v>
      </c>
    </row>
    <row r="111" spans="1:8" ht="27.15" hidden="1" customHeight="1" outlineLevel="1">
      <c r="A111" s="363"/>
      <c r="B111" s="364" t="s">
        <v>207</v>
      </c>
      <c r="C111" s="356">
        <v>6294.6126314685498</v>
      </c>
      <c r="D111" s="355"/>
      <c r="E111" s="356">
        <v>332147</v>
      </c>
      <c r="F111" s="360"/>
      <c r="G111" s="365"/>
      <c r="H111" s="366">
        <v>338441.61263146898</v>
      </c>
    </row>
    <row r="112" spans="1:8" ht="27.15" hidden="1" customHeight="1" outlineLevel="1">
      <c r="A112" s="363"/>
      <c r="B112" s="364" t="s">
        <v>208</v>
      </c>
      <c r="C112" s="356">
        <v>0</v>
      </c>
      <c r="D112" s="355"/>
      <c r="E112" s="356">
        <v>1979702</v>
      </c>
      <c r="F112" s="360"/>
      <c r="G112" s="365"/>
      <c r="H112" s="366">
        <v>1979702</v>
      </c>
    </row>
    <row r="113" spans="1:8" ht="27.15" hidden="1" customHeight="1" outlineLevel="1">
      <c r="A113" s="363"/>
      <c r="B113" s="364" t="s">
        <v>209</v>
      </c>
      <c r="C113" s="355"/>
      <c r="D113" s="355"/>
      <c r="E113" s="355"/>
      <c r="F113" s="360"/>
      <c r="G113" s="365"/>
      <c r="H113" s="366">
        <v>0</v>
      </c>
    </row>
    <row r="114" spans="1:8" ht="27.15" hidden="1" customHeight="1" outlineLevel="1">
      <c r="A114" s="363"/>
      <c r="B114" s="364" t="s">
        <v>210</v>
      </c>
      <c r="C114" s="356">
        <v>0</v>
      </c>
      <c r="D114" s="355"/>
      <c r="E114" s="355"/>
      <c r="F114" s="360"/>
      <c r="G114" s="365"/>
      <c r="H114" s="366">
        <v>0</v>
      </c>
    </row>
    <row r="115" spans="1:8" ht="27.15" hidden="1" customHeight="1" outlineLevel="1">
      <c r="A115" s="363"/>
      <c r="B115" s="364" t="s">
        <v>211</v>
      </c>
      <c r="C115" s="356">
        <v>-131.430598355542</v>
      </c>
      <c r="D115" s="356">
        <v>0</v>
      </c>
      <c r="E115" s="356">
        <v>201587</v>
      </c>
      <c r="F115" s="360"/>
      <c r="G115" s="365"/>
      <c r="H115" s="366">
        <v>201455.569401644</v>
      </c>
    </row>
    <row r="116" spans="1:8" ht="27.15" hidden="1" customHeight="1" outlineLevel="1">
      <c r="A116" s="363"/>
      <c r="B116" s="364" t="s">
        <v>212</v>
      </c>
      <c r="C116" s="356">
        <v>0</v>
      </c>
      <c r="D116" s="356">
        <v>0</v>
      </c>
      <c r="E116" s="356">
        <v>56667</v>
      </c>
      <c r="F116" s="360"/>
      <c r="G116" s="365"/>
      <c r="H116" s="366">
        <v>56667</v>
      </c>
    </row>
    <row r="117" spans="1:8" ht="27.15" hidden="1" customHeight="1" outlineLevel="1">
      <c r="A117" s="363"/>
      <c r="B117" s="364" t="s">
        <v>213</v>
      </c>
      <c r="C117" s="356">
        <v>939696</v>
      </c>
      <c r="D117" s="356">
        <v>250921</v>
      </c>
      <c r="E117" s="356">
        <v>0</v>
      </c>
      <c r="F117" s="360"/>
      <c r="G117" s="365"/>
      <c r="H117" s="366">
        <v>1190617</v>
      </c>
    </row>
    <row r="118" spans="1:8" ht="27.15" hidden="1" customHeight="1" outlineLevel="1">
      <c r="A118" s="363"/>
      <c r="B118" s="364" t="s">
        <v>214</v>
      </c>
      <c r="C118" s="355"/>
      <c r="D118" s="355"/>
      <c r="E118" s="355"/>
      <c r="F118" s="360"/>
      <c r="G118" s="365"/>
      <c r="H118" s="366">
        <v>0</v>
      </c>
    </row>
    <row r="119" spans="1:8" ht="27.15" hidden="1" customHeight="1" outlineLevel="1">
      <c r="A119" s="363"/>
      <c r="B119" s="364" t="s">
        <v>269</v>
      </c>
      <c r="C119" s="355"/>
      <c r="D119" s="355"/>
      <c r="E119" s="355"/>
      <c r="F119" s="360"/>
      <c r="G119" s="365"/>
      <c r="H119" s="366">
        <v>0</v>
      </c>
    </row>
    <row r="120" spans="1:8" ht="27.15" hidden="1" customHeight="1" outlineLevel="1">
      <c r="A120" s="363"/>
      <c r="B120" s="364" t="s">
        <v>215</v>
      </c>
      <c r="C120" s="355"/>
      <c r="D120" s="355"/>
      <c r="E120" s="355"/>
      <c r="F120" s="360"/>
      <c r="G120" s="365"/>
      <c r="H120" s="366">
        <v>0</v>
      </c>
    </row>
    <row r="121" spans="1:8" ht="27.15" hidden="1" customHeight="1" outlineLevel="1">
      <c r="A121" s="363"/>
      <c r="B121" s="364" t="s">
        <v>216</v>
      </c>
      <c r="C121" s="355"/>
      <c r="D121" s="355"/>
      <c r="E121" s="355"/>
      <c r="F121" s="360"/>
      <c r="G121" s="365"/>
      <c r="H121" s="366">
        <v>0</v>
      </c>
    </row>
    <row r="122" spans="1:8" ht="27.15" hidden="1" customHeight="1" outlineLevel="1">
      <c r="A122" s="363"/>
      <c r="B122" s="364" t="s">
        <v>217</v>
      </c>
      <c r="C122" s="355"/>
      <c r="D122" s="356">
        <v>3120607</v>
      </c>
      <c r="E122" s="356">
        <v>2476307</v>
      </c>
      <c r="F122" s="360"/>
      <c r="G122" s="365"/>
      <c r="H122" s="366">
        <v>5596914</v>
      </c>
    </row>
    <row r="123" spans="1:8" ht="27.15" hidden="1" customHeight="1" outlineLevel="1">
      <c r="A123" s="363"/>
      <c r="B123" s="364" t="s">
        <v>218</v>
      </c>
      <c r="C123" s="356">
        <v>474805.58</v>
      </c>
      <c r="D123" s="355"/>
      <c r="E123" s="355"/>
      <c r="F123" s="360"/>
      <c r="G123" s="365"/>
      <c r="H123" s="366">
        <v>474805.58</v>
      </c>
    </row>
    <row r="124" spans="1:8" ht="27.15" hidden="1" customHeight="1" outlineLevel="1">
      <c r="A124" s="363"/>
      <c r="B124" s="364" t="s">
        <v>219</v>
      </c>
      <c r="C124" s="356">
        <v>0</v>
      </c>
      <c r="D124" s="356">
        <v>865</v>
      </c>
      <c r="E124" s="356">
        <v>7395</v>
      </c>
      <c r="F124" s="360"/>
      <c r="G124" s="365"/>
      <c r="H124" s="366">
        <v>8260</v>
      </c>
    </row>
    <row r="125" spans="1:8" ht="27.15" hidden="1" customHeight="1" outlineLevel="1">
      <c r="A125" s="363"/>
      <c r="B125" s="364" t="s">
        <v>220</v>
      </c>
      <c r="C125" s="356">
        <v>300449</v>
      </c>
      <c r="D125" s="355"/>
      <c r="E125" s="356">
        <v>0</v>
      </c>
      <c r="F125" s="360"/>
      <c r="G125" s="365"/>
      <c r="H125" s="366">
        <v>300449</v>
      </c>
    </row>
    <row r="126" spans="1:8" ht="27.15" hidden="1" customHeight="1" outlineLevel="1">
      <c r="A126" s="363"/>
      <c r="B126" s="364" t="s">
        <v>270</v>
      </c>
      <c r="C126" s="356">
        <v>0</v>
      </c>
      <c r="D126" s="356">
        <v>0</v>
      </c>
      <c r="E126" s="356">
        <v>741</v>
      </c>
      <c r="F126" s="360"/>
      <c r="G126" s="365"/>
      <c r="H126" s="366">
        <v>741</v>
      </c>
    </row>
    <row r="127" spans="1:8" ht="30" customHeight="1" collapsed="1">
      <c r="A127" s="363" t="s">
        <v>555</v>
      </c>
      <c r="B127" s="364" t="s">
        <v>556</v>
      </c>
      <c r="C127" s="356">
        <f>SUM($C$105:$C$126)</f>
        <v>1708771.4274755281</v>
      </c>
      <c r="D127" s="356">
        <f>SUM($D$105:$D$126)</f>
        <v>4501435</v>
      </c>
      <c r="E127" s="356">
        <f>SUM($E$105:$E$126)</f>
        <v>5484972</v>
      </c>
      <c r="F127" s="360"/>
      <c r="G127" s="365"/>
      <c r="H127" s="366">
        <f>SUM($H$105:$H$126)</f>
        <v>11695178.427475533</v>
      </c>
    </row>
    <row r="128" spans="1:8" ht="27.15" hidden="1" customHeight="1" outlineLevel="1">
      <c r="A128" s="367"/>
      <c r="B128" s="364" t="s">
        <v>203</v>
      </c>
      <c r="C128" s="356">
        <v>9232</v>
      </c>
      <c r="D128" s="355"/>
      <c r="E128" s="356">
        <v>353</v>
      </c>
      <c r="F128" s="354"/>
      <c r="G128" s="368"/>
      <c r="H128" s="366">
        <v>9585</v>
      </c>
    </row>
    <row r="129" spans="1:8" ht="27.15" hidden="1" customHeight="1" outlineLevel="1">
      <c r="A129" s="367"/>
      <c r="B129" s="364" t="s">
        <v>204</v>
      </c>
      <c r="C129" s="355"/>
      <c r="D129" s="355"/>
      <c r="E129" s="355"/>
      <c r="F129" s="354"/>
      <c r="G129" s="368"/>
      <c r="H129" s="366">
        <v>0</v>
      </c>
    </row>
    <row r="130" spans="1:8" ht="27.15" hidden="1" customHeight="1" outlineLevel="1">
      <c r="A130" s="367"/>
      <c r="B130" s="364" t="s">
        <v>267</v>
      </c>
      <c r="C130" s="356">
        <v>0</v>
      </c>
      <c r="D130" s="356">
        <v>0</v>
      </c>
      <c r="E130" s="356">
        <v>0</v>
      </c>
      <c r="F130" s="354"/>
      <c r="G130" s="368"/>
      <c r="H130" s="366">
        <v>0</v>
      </c>
    </row>
    <row r="131" spans="1:8" ht="27.15" hidden="1" customHeight="1" outlineLevel="1">
      <c r="A131" s="367"/>
      <c r="B131" s="364" t="s">
        <v>205</v>
      </c>
      <c r="C131" s="356">
        <v>1295672.4900885201</v>
      </c>
      <c r="D131" s="356">
        <v>0</v>
      </c>
      <c r="E131" s="356">
        <v>0</v>
      </c>
      <c r="F131" s="354"/>
      <c r="G131" s="368"/>
      <c r="H131" s="366">
        <v>1295672.4900885201</v>
      </c>
    </row>
    <row r="132" spans="1:8" ht="27.15" hidden="1" customHeight="1" outlineLevel="1">
      <c r="A132" s="367"/>
      <c r="B132" s="364" t="s">
        <v>206</v>
      </c>
      <c r="C132" s="356">
        <v>4516</v>
      </c>
      <c r="D132" s="355"/>
      <c r="E132" s="355"/>
      <c r="F132" s="354"/>
      <c r="G132" s="368"/>
      <c r="H132" s="366">
        <v>4516</v>
      </c>
    </row>
    <row r="133" spans="1:8" ht="27.15" hidden="1" customHeight="1" outlineLevel="1">
      <c r="A133" s="367"/>
      <c r="B133" s="364" t="s">
        <v>268</v>
      </c>
      <c r="C133" s="355"/>
      <c r="D133" s="356">
        <v>0</v>
      </c>
      <c r="E133" s="355"/>
      <c r="F133" s="354"/>
      <c r="G133" s="368"/>
      <c r="H133" s="366">
        <v>0</v>
      </c>
    </row>
    <row r="134" spans="1:8" ht="27.15" hidden="1" customHeight="1" outlineLevel="1">
      <c r="A134" s="367"/>
      <c r="B134" s="364" t="s">
        <v>207</v>
      </c>
      <c r="C134" s="356">
        <v>466532.07191517198</v>
      </c>
      <c r="D134" s="355"/>
      <c r="E134" s="356">
        <v>169083</v>
      </c>
      <c r="F134" s="354"/>
      <c r="G134" s="368"/>
      <c r="H134" s="366">
        <v>635615.07191517204</v>
      </c>
    </row>
    <row r="135" spans="1:8" ht="27.15" hidden="1" customHeight="1" outlineLevel="1">
      <c r="A135" s="367"/>
      <c r="B135" s="364" t="s">
        <v>208</v>
      </c>
      <c r="C135" s="356">
        <v>0</v>
      </c>
      <c r="D135" s="355"/>
      <c r="E135" s="356">
        <v>0</v>
      </c>
      <c r="F135" s="354"/>
      <c r="G135" s="368"/>
      <c r="H135" s="366">
        <v>0</v>
      </c>
    </row>
    <row r="136" spans="1:8" ht="27.15" hidden="1" customHeight="1" outlineLevel="1">
      <c r="A136" s="367"/>
      <c r="B136" s="364" t="s">
        <v>209</v>
      </c>
      <c r="C136" s="355"/>
      <c r="D136" s="355"/>
      <c r="E136" s="355"/>
      <c r="F136" s="354"/>
      <c r="G136" s="368"/>
      <c r="H136" s="366">
        <v>0</v>
      </c>
    </row>
    <row r="137" spans="1:8" ht="27.15" hidden="1" customHeight="1" outlineLevel="1">
      <c r="A137" s="367"/>
      <c r="B137" s="364" t="s">
        <v>210</v>
      </c>
      <c r="C137" s="356">
        <v>0</v>
      </c>
      <c r="D137" s="355"/>
      <c r="E137" s="355"/>
      <c r="F137" s="354"/>
      <c r="G137" s="368"/>
      <c r="H137" s="366">
        <v>0</v>
      </c>
    </row>
    <row r="138" spans="1:8" ht="27.15" hidden="1" customHeight="1" outlineLevel="1">
      <c r="A138" s="367"/>
      <c r="B138" s="364" t="s">
        <v>211</v>
      </c>
      <c r="C138" s="356">
        <v>789.89748054788402</v>
      </c>
      <c r="D138" s="356">
        <v>0</v>
      </c>
      <c r="E138" s="356">
        <v>0</v>
      </c>
      <c r="F138" s="354"/>
      <c r="G138" s="368"/>
      <c r="H138" s="366">
        <v>789.89748054788402</v>
      </c>
    </row>
    <row r="139" spans="1:8" ht="27.15" hidden="1" customHeight="1" outlineLevel="1">
      <c r="A139" s="367"/>
      <c r="B139" s="364" t="s">
        <v>212</v>
      </c>
      <c r="C139" s="356">
        <v>0</v>
      </c>
      <c r="D139" s="356">
        <v>0</v>
      </c>
      <c r="E139" s="356">
        <v>0</v>
      </c>
      <c r="F139" s="354"/>
      <c r="G139" s="368"/>
      <c r="H139" s="366">
        <v>0</v>
      </c>
    </row>
    <row r="140" spans="1:8" ht="27.15" hidden="1" customHeight="1" outlineLevel="1">
      <c r="A140" s="367"/>
      <c r="B140" s="364" t="s">
        <v>213</v>
      </c>
      <c r="C140" s="356">
        <v>0</v>
      </c>
      <c r="D140" s="356">
        <v>0</v>
      </c>
      <c r="E140" s="356">
        <v>0</v>
      </c>
      <c r="F140" s="354"/>
      <c r="G140" s="368"/>
      <c r="H140" s="366">
        <v>0</v>
      </c>
    </row>
    <row r="141" spans="1:8" ht="27.15" hidden="1" customHeight="1" outlineLevel="1">
      <c r="A141" s="367"/>
      <c r="B141" s="364" t="s">
        <v>214</v>
      </c>
      <c r="C141" s="355"/>
      <c r="D141" s="355"/>
      <c r="E141" s="355"/>
      <c r="F141" s="354"/>
      <c r="G141" s="368"/>
      <c r="H141" s="366">
        <v>0</v>
      </c>
    </row>
    <row r="142" spans="1:8" ht="27.15" hidden="1" customHeight="1" outlineLevel="1">
      <c r="A142" s="367"/>
      <c r="B142" s="364" t="s">
        <v>269</v>
      </c>
      <c r="C142" s="355"/>
      <c r="D142" s="355"/>
      <c r="E142" s="355"/>
      <c r="F142" s="354"/>
      <c r="G142" s="368"/>
      <c r="H142" s="366">
        <v>0</v>
      </c>
    </row>
    <row r="143" spans="1:8" ht="27.15" hidden="1" customHeight="1" outlineLevel="1">
      <c r="A143" s="367"/>
      <c r="B143" s="364" t="s">
        <v>215</v>
      </c>
      <c r="C143" s="355"/>
      <c r="D143" s="355"/>
      <c r="E143" s="355"/>
      <c r="F143" s="354"/>
      <c r="G143" s="368"/>
      <c r="H143" s="366">
        <v>0</v>
      </c>
    </row>
    <row r="144" spans="1:8" ht="27.15" hidden="1" customHeight="1" outlineLevel="1">
      <c r="A144" s="367"/>
      <c r="B144" s="364" t="s">
        <v>216</v>
      </c>
      <c r="C144" s="355"/>
      <c r="D144" s="355"/>
      <c r="E144" s="355"/>
      <c r="F144" s="354"/>
      <c r="G144" s="368"/>
      <c r="H144" s="366">
        <v>0</v>
      </c>
    </row>
    <row r="145" spans="1:8" ht="27.15" hidden="1" customHeight="1" outlineLevel="1">
      <c r="A145" s="367"/>
      <c r="B145" s="364" t="s">
        <v>217</v>
      </c>
      <c r="C145" s="355"/>
      <c r="D145" s="355"/>
      <c r="E145" s="356">
        <v>8362</v>
      </c>
      <c r="F145" s="354"/>
      <c r="G145" s="368"/>
      <c r="H145" s="366">
        <v>8362</v>
      </c>
    </row>
    <row r="146" spans="1:8" ht="27.15" hidden="1" customHeight="1" outlineLevel="1">
      <c r="A146" s="367"/>
      <c r="B146" s="364" t="s">
        <v>218</v>
      </c>
      <c r="C146" s="355"/>
      <c r="D146" s="355"/>
      <c r="E146" s="355"/>
      <c r="F146" s="354"/>
      <c r="G146" s="368"/>
      <c r="H146" s="366">
        <v>0</v>
      </c>
    </row>
    <row r="147" spans="1:8" ht="27.15" hidden="1" customHeight="1" outlineLevel="1">
      <c r="A147" s="367"/>
      <c r="B147" s="364" t="s">
        <v>219</v>
      </c>
      <c r="C147" s="356">
        <v>4836.7952405595697</v>
      </c>
      <c r="D147" s="355"/>
      <c r="E147" s="356">
        <v>1350</v>
      </c>
      <c r="F147" s="354"/>
      <c r="G147" s="368"/>
      <c r="H147" s="366">
        <v>6186.7952405595697</v>
      </c>
    </row>
    <row r="148" spans="1:8" ht="27.15" hidden="1" customHeight="1" outlineLevel="1">
      <c r="A148" s="367"/>
      <c r="B148" s="364" t="s">
        <v>220</v>
      </c>
      <c r="C148" s="356">
        <v>0</v>
      </c>
      <c r="D148" s="355"/>
      <c r="E148" s="356">
        <v>0</v>
      </c>
      <c r="F148" s="354"/>
      <c r="G148" s="368"/>
      <c r="H148" s="366">
        <v>0</v>
      </c>
    </row>
    <row r="149" spans="1:8" ht="27.15" hidden="1" customHeight="1" outlineLevel="1">
      <c r="A149" s="367"/>
      <c r="B149" s="364" t="s">
        <v>270</v>
      </c>
      <c r="C149" s="356">
        <v>0</v>
      </c>
      <c r="D149" s="356">
        <v>0</v>
      </c>
      <c r="E149" s="356">
        <v>0</v>
      </c>
      <c r="F149" s="354"/>
      <c r="G149" s="368"/>
      <c r="H149" s="366">
        <v>0</v>
      </c>
    </row>
    <row r="150" spans="1:8" ht="29.4" customHeight="1" collapsed="1">
      <c r="A150" s="367" t="s">
        <v>557</v>
      </c>
      <c r="B150" s="369" t="s">
        <v>558</v>
      </c>
      <c r="C150" s="356">
        <f>SUM($C$128:$C$149)</f>
        <v>1781579.2547247997</v>
      </c>
      <c r="D150" s="356">
        <f>SUM($D$128:$D$149)</f>
        <v>0</v>
      </c>
      <c r="E150" s="356">
        <f>SUM($E$128:$E$149)</f>
        <v>179148</v>
      </c>
      <c r="F150" s="354"/>
      <c r="G150" s="368"/>
      <c r="H150" s="366">
        <f>SUM($H$128:$H$149)</f>
        <v>1960727.2547247997</v>
      </c>
    </row>
    <row r="151" spans="1:8" hidden="1" outlineLevel="1">
      <c r="A151" s="353"/>
      <c r="B151" s="347" t="s">
        <v>203</v>
      </c>
      <c r="C151" s="355"/>
      <c r="D151" s="355"/>
      <c r="E151" s="356">
        <v>222425</v>
      </c>
      <c r="F151" s="354"/>
      <c r="G151" s="368"/>
      <c r="H151" s="366">
        <v>222425</v>
      </c>
    </row>
    <row r="152" spans="1:8" hidden="1" outlineLevel="1">
      <c r="A152" s="353"/>
      <c r="B152" s="347" t="s">
        <v>204</v>
      </c>
      <c r="C152" s="355"/>
      <c r="D152" s="355"/>
      <c r="E152" s="355"/>
      <c r="F152" s="354"/>
      <c r="G152" s="368"/>
      <c r="H152" s="366">
        <v>0</v>
      </c>
    </row>
    <row r="153" spans="1:8" hidden="1" outlineLevel="1">
      <c r="A153" s="353"/>
      <c r="B153" s="347" t="s">
        <v>267</v>
      </c>
      <c r="C153" s="356">
        <v>0</v>
      </c>
      <c r="D153" s="356">
        <v>0</v>
      </c>
      <c r="E153" s="356">
        <v>0</v>
      </c>
      <c r="F153" s="354"/>
      <c r="G153" s="368"/>
      <c r="H153" s="366">
        <v>0</v>
      </c>
    </row>
    <row r="154" spans="1:8" hidden="1" outlineLevel="1">
      <c r="A154" s="353"/>
      <c r="B154" s="347" t="s">
        <v>205</v>
      </c>
      <c r="C154" s="356">
        <v>0</v>
      </c>
      <c r="D154" s="356">
        <v>104744</v>
      </c>
      <c r="E154" s="356">
        <v>20656</v>
      </c>
      <c r="F154" s="354"/>
      <c r="G154" s="368"/>
      <c r="H154" s="366">
        <v>125400</v>
      </c>
    </row>
    <row r="155" spans="1:8" hidden="1" outlineLevel="1">
      <c r="A155" s="353"/>
      <c r="B155" s="347" t="s">
        <v>206</v>
      </c>
      <c r="C155" s="355"/>
      <c r="D155" s="355"/>
      <c r="E155" s="356">
        <v>18536</v>
      </c>
      <c r="F155" s="354"/>
      <c r="G155" s="368"/>
      <c r="H155" s="366">
        <v>18536</v>
      </c>
    </row>
    <row r="156" spans="1:8" hidden="1" outlineLevel="1">
      <c r="A156" s="353"/>
      <c r="B156" s="347" t="s">
        <v>268</v>
      </c>
      <c r="C156" s="355"/>
      <c r="D156" s="356">
        <v>56501</v>
      </c>
      <c r="E156" s="355"/>
      <c r="F156" s="354"/>
      <c r="G156" s="368"/>
      <c r="H156" s="366">
        <v>56501</v>
      </c>
    </row>
    <row r="157" spans="1:8" hidden="1" outlineLevel="1">
      <c r="A157" s="353"/>
      <c r="B157" s="347" t="s">
        <v>207</v>
      </c>
      <c r="C157" s="356">
        <v>0</v>
      </c>
      <c r="D157" s="355"/>
      <c r="E157" s="356">
        <v>102240</v>
      </c>
      <c r="F157" s="354"/>
      <c r="G157" s="368"/>
      <c r="H157" s="366">
        <v>102240</v>
      </c>
    </row>
    <row r="158" spans="1:8" hidden="1" outlineLevel="1">
      <c r="A158" s="353"/>
      <c r="B158" s="347" t="s">
        <v>208</v>
      </c>
      <c r="C158" s="356">
        <v>0</v>
      </c>
      <c r="D158" s="355"/>
      <c r="E158" s="356">
        <v>11571043</v>
      </c>
      <c r="F158" s="354"/>
      <c r="G158" s="368"/>
      <c r="H158" s="366">
        <v>11571043</v>
      </c>
    </row>
    <row r="159" spans="1:8" hidden="1" outlineLevel="1">
      <c r="A159" s="353"/>
      <c r="B159" s="347" t="s">
        <v>209</v>
      </c>
      <c r="C159" s="355"/>
      <c r="D159" s="355"/>
      <c r="E159" s="355"/>
      <c r="F159" s="354"/>
      <c r="G159" s="368"/>
      <c r="H159" s="366">
        <v>0</v>
      </c>
    </row>
    <row r="160" spans="1:8" hidden="1" outlineLevel="1">
      <c r="A160" s="353"/>
      <c r="B160" s="347" t="s">
        <v>210</v>
      </c>
      <c r="C160" s="356">
        <v>0</v>
      </c>
      <c r="D160" s="355"/>
      <c r="E160" s="355"/>
      <c r="F160" s="354"/>
      <c r="G160" s="368"/>
      <c r="H160" s="366">
        <v>0</v>
      </c>
    </row>
    <row r="161" spans="1:8" hidden="1" outlineLevel="1">
      <c r="A161" s="353"/>
      <c r="B161" s="347" t="s">
        <v>211</v>
      </c>
      <c r="C161" s="356">
        <v>0</v>
      </c>
      <c r="D161" s="356">
        <v>0</v>
      </c>
      <c r="E161" s="356">
        <v>0</v>
      </c>
      <c r="F161" s="354"/>
      <c r="G161" s="368"/>
      <c r="H161" s="366">
        <v>0</v>
      </c>
    </row>
    <row r="162" spans="1:8" hidden="1" outlineLevel="1">
      <c r="A162" s="353"/>
      <c r="B162" s="347" t="s">
        <v>212</v>
      </c>
      <c r="C162" s="356">
        <v>0</v>
      </c>
      <c r="D162" s="356">
        <v>0</v>
      </c>
      <c r="E162" s="356">
        <v>0</v>
      </c>
      <c r="F162" s="354"/>
      <c r="G162" s="368"/>
      <c r="H162" s="366">
        <v>0</v>
      </c>
    </row>
    <row r="163" spans="1:8" hidden="1" outlineLevel="1">
      <c r="A163" s="353"/>
      <c r="B163" s="347" t="s">
        <v>213</v>
      </c>
      <c r="C163" s="356">
        <v>0</v>
      </c>
      <c r="D163" s="356">
        <v>14325</v>
      </c>
      <c r="E163" s="356">
        <v>825</v>
      </c>
      <c r="F163" s="354"/>
      <c r="G163" s="368"/>
      <c r="H163" s="366">
        <v>15150</v>
      </c>
    </row>
    <row r="164" spans="1:8" hidden="1" outlineLevel="1">
      <c r="A164" s="353"/>
      <c r="B164" s="347" t="s">
        <v>214</v>
      </c>
      <c r="C164" s="355"/>
      <c r="D164" s="355"/>
      <c r="E164" s="355"/>
      <c r="F164" s="354"/>
      <c r="G164" s="368"/>
      <c r="H164" s="366">
        <v>0</v>
      </c>
    </row>
    <row r="165" spans="1:8" hidden="1" outlineLevel="1">
      <c r="A165" s="353"/>
      <c r="B165" s="347" t="s">
        <v>269</v>
      </c>
      <c r="C165" s="355"/>
      <c r="D165" s="355"/>
      <c r="E165" s="355"/>
      <c r="F165" s="354"/>
      <c r="G165" s="368"/>
      <c r="H165" s="366">
        <v>0</v>
      </c>
    </row>
    <row r="166" spans="1:8" hidden="1" outlineLevel="1">
      <c r="A166" s="353"/>
      <c r="B166" s="347" t="s">
        <v>215</v>
      </c>
      <c r="C166" s="355"/>
      <c r="D166" s="355"/>
      <c r="E166" s="355"/>
      <c r="F166" s="354"/>
      <c r="G166" s="368"/>
      <c r="H166" s="366">
        <v>0</v>
      </c>
    </row>
    <row r="167" spans="1:8" hidden="1" outlineLevel="1">
      <c r="A167" s="353"/>
      <c r="B167" s="347" t="s">
        <v>216</v>
      </c>
      <c r="C167" s="355"/>
      <c r="D167" s="355"/>
      <c r="E167" s="355"/>
      <c r="F167" s="354"/>
      <c r="G167" s="368"/>
      <c r="H167" s="366">
        <v>0</v>
      </c>
    </row>
    <row r="168" spans="1:8" hidden="1" outlineLevel="1">
      <c r="A168" s="353"/>
      <c r="B168" s="347" t="s">
        <v>217</v>
      </c>
      <c r="C168" s="355"/>
      <c r="D168" s="356">
        <v>673503</v>
      </c>
      <c r="E168" s="356">
        <v>8490689</v>
      </c>
      <c r="F168" s="354"/>
      <c r="G168" s="368"/>
      <c r="H168" s="366">
        <v>9164192</v>
      </c>
    </row>
    <row r="169" spans="1:8" hidden="1" outlineLevel="1">
      <c r="A169" s="353"/>
      <c r="B169" s="347" t="s">
        <v>218</v>
      </c>
      <c r="C169" s="355"/>
      <c r="D169" s="355"/>
      <c r="E169" s="355"/>
      <c r="F169" s="354"/>
      <c r="G169" s="368"/>
      <c r="H169" s="366">
        <v>0</v>
      </c>
    </row>
    <row r="170" spans="1:8" hidden="1" outlineLevel="1">
      <c r="A170" s="353"/>
      <c r="B170" s="347" t="s">
        <v>219</v>
      </c>
      <c r="C170" s="356">
        <v>0</v>
      </c>
      <c r="D170" s="355"/>
      <c r="E170" s="356">
        <v>0</v>
      </c>
      <c r="F170" s="354"/>
      <c r="G170" s="368"/>
      <c r="H170" s="366">
        <v>0</v>
      </c>
    </row>
    <row r="171" spans="1:8" hidden="1" outlineLevel="1">
      <c r="A171" s="353"/>
      <c r="B171" s="347" t="s">
        <v>220</v>
      </c>
      <c r="C171" s="356">
        <v>0</v>
      </c>
      <c r="D171" s="355"/>
      <c r="E171" s="356">
        <v>0</v>
      </c>
      <c r="F171" s="354"/>
      <c r="G171" s="368"/>
      <c r="H171" s="366">
        <v>0</v>
      </c>
    </row>
    <row r="172" spans="1:8" hidden="1" outlineLevel="1">
      <c r="A172" s="353"/>
      <c r="B172" s="347" t="s">
        <v>270</v>
      </c>
      <c r="C172" s="356">
        <v>0</v>
      </c>
      <c r="D172" s="356">
        <v>0</v>
      </c>
      <c r="E172" s="356">
        <v>143112</v>
      </c>
      <c r="F172" s="354"/>
      <c r="G172" s="368"/>
      <c r="H172" s="366">
        <v>143112</v>
      </c>
    </row>
    <row r="173" spans="1:8" collapsed="1">
      <c r="A173" s="353" t="s">
        <v>559</v>
      </c>
      <c r="B173" s="352" t="s">
        <v>560</v>
      </c>
      <c r="C173" s="356">
        <f>SUM($C$151:$C$172)</f>
        <v>0</v>
      </c>
      <c r="D173" s="356">
        <f>SUM($D$151:$D$172)</f>
        <v>849073</v>
      </c>
      <c r="E173" s="356">
        <f>SUM($E$151:$E$172)</f>
        <v>20569526</v>
      </c>
      <c r="F173" s="354"/>
      <c r="G173" s="368"/>
      <c r="H173" s="366">
        <f>SUM($H$151:$H$172)</f>
        <v>21418599</v>
      </c>
    </row>
    <row r="174" spans="1:8" hidden="1" outlineLevel="1">
      <c r="A174" s="353"/>
      <c r="B174" s="347" t="s">
        <v>203</v>
      </c>
      <c r="C174" s="355"/>
      <c r="D174" s="355"/>
      <c r="E174" s="356">
        <v>4509795</v>
      </c>
      <c r="F174" s="370"/>
      <c r="G174" s="371"/>
      <c r="H174" s="366">
        <v>4509795</v>
      </c>
    </row>
    <row r="175" spans="1:8" hidden="1" outlineLevel="1">
      <c r="A175" s="353"/>
      <c r="B175" s="347" t="s">
        <v>204</v>
      </c>
      <c r="C175" s="355"/>
      <c r="D175" s="355"/>
      <c r="E175" s="355"/>
      <c r="F175" s="370"/>
      <c r="G175" s="371"/>
      <c r="H175" s="366">
        <v>0</v>
      </c>
    </row>
    <row r="176" spans="1:8" hidden="1" outlineLevel="1">
      <c r="A176" s="353"/>
      <c r="B176" s="347" t="s">
        <v>267</v>
      </c>
      <c r="C176" s="356">
        <v>0</v>
      </c>
      <c r="D176" s="356">
        <v>0</v>
      </c>
      <c r="E176" s="356">
        <v>0</v>
      </c>
      <c r="F176" s="370"/>
      <c r="G176" s="371"/>
      <c r="H176" s="366">
        <v>0</v>
      </c>
    </row>
    <row r="177" spans="1:8" hidden="1" outlineLevel="1">
      <c r="A177" s="353"/>
      <c r="B177" s="347" t="s">
        <v>205</v>
      </c>
      <c r="C177" s="356">
        <v>-937797.76413371495</v>
      </c>
      <c r="D177" s="356">
        <v>37374</v>
      </c>
      <c r="E177" s="356">
        <v>15294968</v>
      </c>
      <c r="F177" s="370"/>
      <c r="G177" s="371"/>
      <c r="H177" s="366">
        <v>14394544.235866301</v>
      </c>
    </row>
    <row r="178" spans="1:8" hidden="1" outlineLevel="1">
      <c r="A178" s="353"/>
      <c r="B178" s="347" t="s">
        <v>206</v>
      </c>
      <c r="C178" s="355"/>
      <c r="D178" s="355"/>
      <c r="E178" s="356">
        <v>3370723</v>
      </c>
      <c r="F178" s="370"/>
      <c r="G178" s="371"/>
      <c r="H178" s="366">
        <v>3370723</v>
      </c>
    </row>
    <row r="179" spans="1:8" hidden="1" outlineLevel="1">
      <c r="A179" s="353"/>
      <c r="B179" s="347" t="s">
        <v>268</v>
      </c>
      <c r="C179" s="355"/>
      <c r="D179" s="355"/>
      <c r="E179" s="355"/>
      <c r="F179" s="370"/>
      <c r="G179" s="371"/>
      <c r="H179" s="366">
        <v>0</v>
      </c>
    </row>
    <row r="180" spans="1:8" hidden="1" outlineLevel="1">
      <c r="A180" s="353"/>
      <c r="B180" s="347" t="s">
        <v>207</v>
      </c>
      <c r="C180" s="356">
        <v>13138.9024347745</v>
      </c>
      <c r="D180" s="355"/>
      <c r="E180" s="356">
        <v>18093139</v>
      </c>
      <c r="F180" s="370"/>
      <c r="G180" s="371"/>
      <c r="H180" s="366">
        <v>18106277.9024348</v>
      </c>
    </row>
    <row r="181" spans="1:8" hidden="1" outlineLevel="1">
      <c r="A181" s="353"/>
      <c r="B181" s="347" t="s">
        <v>208</v>
      </c>
      <c r="C181" s="356">
        <v>0</v>
      </c>
      <c r="D181" s="355"/>
      <c r="E181" s="356">
        <v>10551543</v>
      </c>
      <c r="F181" s="370"/>
      <c r="G181" s="371"/>
      <c r="H181" s="366">
        <v>10551543</v>
      </c>
    </row>
    <row r="182" spans="1:8" hidden="1" outlineLevel="1">
      <c r="A182" s="353"/>
      <c r="B182" s="347" t="s">
        <v>209</v>
      </c>
      <c r="C182" s="355"/>
      <c r="D182" s="355"/>
      <c r="E182" s="355"/>
      <c r="F182" s="370"/>
      <c r="G182" s="371"/>
      <c r="H182" s="366">
        <v>0</v>
      </c>
    </row>
    <row r="183" spans="1:8" hidden="1" outlineLevel="1">
      <c r="A183" s="353"/>
      <c r="B183" s="347" t="s">
        <v>210</v>
      </c>
      <c r="C183" s="356">
        <v>0</v>
      </c>
      <c r="D183" s="355"/>
      <c r="E183" s="355"/>
      <c r="F183" s="370"/>
      <c r="G183" s="371"/>
      <c r="H183" s="366">
        <v>0</v>
      </c>
    </row>
    <row r="184" spans="1:8" hidden="1" outlineLevel="1">
      <c r="A184" s="353"/>
      <c r="B184" s="347" t="s">
        <v>211</v>
      </c>
      <c r="C184" s="356">
        <v>0</v>
      </c>
      <c r="D184" s="356">
        <v>0</v>
      </c>
      <c r="E184" s="356">
        <v>142</v>
      </c>
      <c r="F184" s="370"/>
      <c r="G184" s="371"/>
      <c r="H184" s="366">
        <v>142</v>
      </c>
    </row>
    <row r="185" spans="1:8" hidden="1" outlineLevel="1">
      <c r="A185" s="353"/>
      <c r="B185" s="347" t="s">
        <v>212</v>
      </c>
      <c r="C185" s="356">
        <v>0</v>
      </c>
      <c r="D185" s="356">
        <v>0</v>
      </c>
      <c r="E185" s="356">
        <v>717264</v>
      </c>
      <c r="F185" s="370"/>
      <c r="G185" s="371"/>
      <c r="H185" s="366">
        <v>717264</v>
      </c>
    </row>
    <row r="186" spans="1:8" hidden="1" outlineLevel="1">
      <c r="A186" s="353"/>
      <c r="B186" s="347" t="s">
        <v>213</v>
      </c>
      <c r="C186" s="356">
        <v>0</v>
      </c>
      <c r="D186" s="356">
        <v>4316848</v>
      </c>
      <c r="E186" s="356">
        <v>147180</v>
      </c>
      <c r="F186" s="370"/>
      <c r="G186" s="371"/>
      <c r="H186" s="366">
        <v>4464028</v>
      </c>
    </row>
    <row r="187" spans="1:8" hidden="1" outlineLevel="1">
      <c r="A187" s="353"/>
      <c r="B187" s="347" t="s">
        <v>214</v>
      </c>
      <c r="C187" s="355"/>
      <c r="D187" s="355"/>
      <c r="E187" s="356">
        <v>5198.42</v>
      </c>
      <c r="F187" s="370"/>
      <c r="G187" s="371"/>
      <c r="H187" s="366">
        <v>5198.42</v>
      </c>
    </row>
    <row r="188" spans="1:8" hidden="1" outlineLevel="1">
      <c r="A188" s="353"/>
      <c r="B188" s="347" t="s">
        <v>269</v>
      </c>
      <c r="C188" s="355"/>
      <c r="D188" s="355"/>
      <c r="E188" s="355"/>
      <c r="F188" s="370"/>
      <c r="G188" s="371"/>
      <c r="H188" s="366">
        <v>0</v>
      </c>
    </row>
    <row r="189" spans="1:8" hidden="1" outlineLevel="1">
      <c r="A189" s="353"/>
      <c r="B189" s="347" t="s">
        <v>215</v>
      </c>
      <c r="C189" s="355"/>
      <c r="D189" s="355"/>
      <c r="E189" s="355"/>
      <c r="F189" s="370"/>
      <c r="G189" s="371"/>
      <c r="H189" s="366">
        <v>0</v>
      </c>
    </row>
    <row r="190" spans="1:8" hidden="1" outlineLevel="1">
      <c r="A190" s="353"/>
      <c r="B190" s="347" t="s">
        <v>216</v>
      </c>
      <c r="C190" s="355"/>
      <c r="D190" s="355"/>
      <c r="E190" s="355"/>
      <c r="F190" s="370"/>
      <c r="G190" s="371"/>
      <c r="H190" s="366">
        <v>0</v>
      </c>
    </row>
    <row r="191" spans="1:8" hidden="1" outlineLevel="1">
      <c r="A191" s="353"/>
      <c r="B191" s="347" t="s">
        <v>217</v>
      </c>
      <c r="C191" s="355"/>
      <c r="D191" s="356">
        <v>23505</v>
      </c>
      <c r="E191" s="356">
        <v>7267265</v>
      </c>
      <c r="F191" s="370"/>
      <c r="G191" s="371"/>
      <c r="H191" s="366">
        <v>7290770</v>
      </c>
    </row>
    <row r="192" spans="1:8" hidden="1" outlineLevel="1">
      <c r="A192" s="353"/>
      <c r="B192" s="347" t="s">
        <v>218</v>
      </c>
      <c r="C192" s="355"/>
      <c r="D192" s="355"/>
      <c r="E192" s="355"/>
      <c r="F192" s="370"/>
      <c r="G192" s="371"/>
      <c r="H192" s="366">
        <v>0</v>
      </c>
    </row>
    <row r="193" spans="1:8" hidden="1" outlineLevel="1">
      <c r="A193" s="353"/>
      <c r="B193" s="347" t="s">
        <v>219</v>
      </c>
      <c r="C193" s="356">
        <v>0</v>
      </c>
      <c r="D193" s="355"/>
      <c r="E193" s="356">
        <v>0</v>
      </c>
      <c r="F193" s="370"/>
      <c r="G193" s="371"/>
      <c r="H193" s="366">
        <v>0</v>
      </c>
    </row>
    <row r="194" spans="1:8" hidden="1" outlineLevel="1">
      <c r="A194" s="353"/>
      <c r="B194" s="347" t="s">
        <v>220</v>
      </c>
      <c r="C194" s="356">
        <v>0</v>
      </c>
      <c r="D194" s="355"/>
      <c r="E194" s="356">
        <v>506911</v>
      </c>
      <c r="F194" s="370"/>
      <c r="G194" s="371"/>
      <c r="H194" s="366">
        <v>506911</v>
      </c>
    </row>
    <row r="195" spans="1:8" hidden="1" outlineLevel="1">
      <c r="A195" s="353"/>
      <c r="B195" s="347" t="s">
        <v>270</v>
      </c>
      <c r="C195" s="356">
        <v>0</v>
      </c>
      <c r="D195" s="356">
        <v>0</v>
      </c>
      <c r="E195" s="356">
        <v>0</v>
      </c>
      <c r="F195" s="370"/>
      <c r="G195" s="371"/>
      <c r="H195" s="366">
        <v>0</v>
      </c>
    </row>
    <row r="196" spans="1:8" collapsed="1">
      <c r="A196" s="353" t="s">
        <v>561</v>
      </c>
      <c r="B196" s="352" t="s">
        <v>562</v>
      </c>
      <c r="C196" s="356">
        <f>SUM($C$174:$C$195)</f>
        <v>-924658.8616989404</v>
      </c>
      <c r="D196" s="356">
        <f>SUM($D$174:$D$195)</f>
        <v>4377727</v>
      </c>
      <c r="E196" s="356">
        <f>SUM($E$174:$E$195)</f>
        <v>60464128.420000002</v>
      </c>
      <c r="F196" s="370"/>
      <c r="G196" s="371"/>
      <c r="H196" s="366">
        <f>SUM($H$174:$H$195)</f>
        <v>63917196.558301106</v>
      </c>
    </row>
    <row r="197" spans="1:8" hidden="1" outlineLevel="1">
      <c r="A197" s="353"/>
      <c r="B197" s="347" t="s">
        <v>203</v>
      </c>
      <c r="C197" s="356">
        <v>91115</v>
      </c>
      <c r="D197" s="355"/>
      <c r="E197" s="356">
        <v>1799195</v>
      </c>
      <c r="F197" s="349"/>
      <c r="G197" s="350">
        <v>360444</v>
      </c>
      <c r="H197" s="357">
        <v>2250754</v>
      </c>
    </row>
    <row r="198" spans="1:8" hidden="1" outlineLevel="1">
      <c r="A198" s="353"/>
      <c r="B198" s="347" t="s">
        <v>204</v>
      </c>
      <c r="C198" s="356">
        <v>35430</v>
      </c>
      <c r="D198" s="355"/>
      <c r="E198" s="355"/>
      <c r="F198" s="349"/>
      <c r="G198" s="349"/>
      <c r="H198" s="357">
        <v>35430</v>
      </c>
    </row>
    <row r="199" spans="1:8" hidden="1" outlineLevel="1">
      <c r="A199" s="353"/>
      <c r="B199" s="347" t="s">
        <v>267</v>
      </c>
      <c r="C199" s="356">
        <v>0</v>
      </c>
      <c r="D199" s="356">
        <v>0</v>
      </c>
      <c r="E199" s="356">
        <v>0</v>
      </c>
      <c r="F199" s="350">
        <v>0</v>
      </c>
      <c r="G199" s="350">
        <v>0</v>
      </c>
      <c r="H199" s="357">
        <v>0</v>
      </c>
    </row>
    <row r="200" spans="1:8" hidden="1" outlineLevel="1">
      <c r="A200" s="353"/>
      <c r="B200" s="347" t="s">
        <v>205</v>
      </c>
      <c r="C200" s="356">
        <v>634881.21094067802</v>
      </c>
      <c r="D200" s="356">
        <v>667652</v>
      </c>
      <c r="E200" s="356">
        <v>2821622</v>
      </c>
      <c r="F200" s="350">
        <v>0</v>
      </c>
      <c r="G200" s="350">
        <v>417878</v>
      </c>
      <c r="H200" s="357">
        <v>4542033.2109406795</v>
      </c>
    </row>
    <row r="201" spans="1:8" hidden="1" outlineLevel="1">
      <c r="A201" s="353"/>
      <c r="B201" s="347" t="s">
        <v>206</v>
      </c>
      <c r="C201" s="356">
        <v>85789</v>
      </c>
      <c r="D201" s="355"/>
      <c r="E201" s="356">
        <v>446784</v>
      </c>
      <c r="F201" s="349"/>
      <c r="G201" s="350">
        <v>40432</v>
      </c>
      <c r="H201" s="357">
        <v>573005</v>
      </c>
    </row>
    <row r="202" spans="1:8" hidden="1" outlineLevel="1">
      <c r="A202" s="353"/>
      <c r="B202" s="347" t="s">
        <v>268</v>
      </c>
      <c r="C202" s="355"/>
      <c r="D202" s="356">
        <v>42010</v>
      </c>
      <c r="E202" s="355"/>
      <c r="F202" s="349"/>
      <c r="G202" s="350">
        <v>14004</v>
      </c>
      <c r="H202" s="357">
        <v>56014</v>
      </c>
    </row>
    <row r="203" spans="1:8" hidden="1" outlineLevel="1">
      <c r="A203" s="353"/>
      <c r="B203" s="347" t="s">
        <v>207</v>
      </c>
      <c r="C203" s="356">
        <v>611783.79941952601</v>
      </c>
      <c r="D203" s="355"/>
      <c r="E203" s="356">
        <v>3471432</v>
      </c>
      <c r="F203" s="349"/>
      <c r="G203" s="350">
        <v>397560</v>
      </c>
      <c r="H203" s="357">
        <v>4480775.7994195297</v>
      </c>
    </row>
    <row r="204" spans="1:8" hidden="1" outlineLevel="1">
      <c r="A204" s="353"/>
      <c r="B204" s="347" t="s">
        <v>208</v>
      </c>
      <c r="C204" s="356">
        <v>2123330</v>
      </c>
      <c r="D204" s="355"/>
      <c r="E204" s="356">
        <v>9869206</v>
      </c>
      <c r="F204" s="349"/>
      <c r="G204" s="350">
        <v>1727217</v>
      </c>
      <c r="H204" s="357">
        <v>13719753</v>
      </c>
    </row>
    <row r="205" spans="1:8" hidden="1" outlineLevel="1">
      <c r="A205" s="353"/>
      <c r="B205" s="347" t="s">
        <v>209</v>
      </c>
      <c r="C205" s="356">
        <v>62684</v>
      </c>
      <c r="D205" s="355"/>
      <c r="E205" s="355"/>
      <c r="F205" s="350">
        <v>69</v>
      </c>
      <c r="G205" s="349"/>
      <c r="H205" s="357">
        <v>62753</v>
      </c>
    </row>
    <row r="206" spans="1:8" hidden="1" outlineLevel="1">
      <c r="A206" s="353"/>
      <c r="B206" s="347" t="s">
        <v>210</v>
      </c>
      <c r="C206" s="356">
        <v>26025</v>
      </c>
      <c r="D206" s="355"/>
      <c r="E206" s="355"/>
      <c r="F206" s="349"/>
      <c r="G206" s="349"/>
      <c r="H206" s="357">
        <v>26025</v>
      </c>
    </row>
    <row r="207" spans="1:8" hidden="1" outlineLevel="1">
      <c r="A207" s="353"/>
      <c r="B207" s="347" t="s">
        <v>211</v>
      </c>
      <c r="C207" s="356">
        <v>5546.44592012257</v>
      </c>
      <c r="D207" s="356">
        <v>0</v>
      </c>
      <c r="E207" s="356">
        <v>89216</v>
      </c>
      <c r="F207" s="350">
        <v>0</v>
      </c>
      <c r="G207" s="350">
        <v>34694</v>
      </c>
      <c r="H207" s="357">
        <v>129456.44592012301</v>
      </c>
    </row>
    <row r="208" spans="1:8" hidden="1" outlineLevel="1">
      <c r="A208" s="353"/>
      <c r="B208" s="347" t="s">
        <v>212</v>
      </c>
      <c r="C208" s="356">
        <v>49172.293823178901</v>
      </c>
      <c r="D208" s="356">
        <v>0</v>
      </c>
      <c r="E208" s="356">
        <v>1948871</v>
      </c>
      <c r="F208" s="349"/>
      <c r="G208" s="350">
        <v>512651</v>
      </c>
      <c r="H208" s="357">
        <v>2510694.2938231798</v>
      </c>
    </row>
    <row r="209" spans="1:8" hidden="1" outlineLevel="1">
      <c r="A209" s="353"/>
      <c r="B209" s="347" t="s">
        <v>213</v>
      </c>
      <c r="C209" s="356">
        <v>423271</v>
      </c>
      <c r="D209" s="356">
        <v>1852758</v>
      </c>
      <c r="E209" s="356">
        <v>136985</v>
      </c>
      <c r="F209" s="350">
        <v>0</v>
      </c>
      <c r="G209" s="350">
        <v>318815</v>
      </c>
      <c r="H209" s="357">
        <v>2731829</v>
      </c>
    </row>
    <row r="210" spans="1:8" hidden="1" outlineLevel="1">
      <c r="A210" s="353"/>
      <c r="B210" s="347" t="s">
        <v>214</v>
      </c>
      <c r="C210" s="356">
        <v>2817</v>
      </c>
      <c r="D210" s="355"/>
      <c r="E210" s="356">
        <v>136715.32159919801</v>
      </c>
      <c r="F210" s="349"/>
      <c r="G210" s="350">
        <v>34948.627155973503</v>
      </c>
      <c r="H210" s="357">
        <v>174480.948755171</v>
      </c>
    </row>
    <row r="211" spans="1:8" hidden="1" outlineLevel="1">
      <c r="A211" s="353"/>
      <c r="B211" s="347" t="s">
        <v>269</v>
      </c>
      <c r="C211" s="355"/>
      <c r="D211" s="355"/>
      <c r="E211" s="355"/>
      <c r="F211" s="349"/>
      <c r="G211" s="349"/>
      <c r="H211" s="357">
        <v>0</v>
      </c>
    </row>
    <row r="212" spans="1:8" hidden="1" outlineLevel="1">
      <c r="A212" s="353"/>
      <c r="B212" s="347" t="s">
        <v>215</v>
      </c>
      <c r="C212" s="356">
        <v>36000</v>
      </c>
      <c r="D212" s="355"/>
      <c r="E212" s="355"/>
      <c r="F212" s="349"/>
      <c r="G212" s="349"/>
      <c r="H212" s="357">
        <v>36000</v>
      </c>
    </row>
    <row r="213" spans="1:8" hidden="1" outlineLevel="1">
      <c r="A213" s="353"/>
      <c r="B213" s="347" t="s">
        <v>216</v>
      </c>
      <c r="C213" s="356">
        <v>12000</v>
      </c>
      <c r="D213" s="355"/>
      <c r="E213" s="355"/>
      <c r="F213" s="349"/>
      <c r="G213" s="349"/>
      <c r="H213" s="357">
        <v>12000</v>
      </c>
    </row>
    <row r="214" spans="1:8" hidden="1" outlineLevel="1">
      <c r="A214" s="353"/>
      <c r="B214" s="347" t="s">
        <v>217</v>
      </c>
      <c r="C214" s="356">
        <v>335097</v>
      </c>
      <c r="D214" s="356">
        <v>341900</v>
      </c>
      <c r="E214" s="356">
        <v>8051238</v>
      </c>
      <c r="F214" s="349"/>
      <c r="G214" s="350">
        <v>1913917</v>
      </c>
      <c r="H214" s="357">
        <v>10642152</v>
      </c>
    </row>
    <row r="215" spans="1:8" hidden="1" outlineLevel="1">
      <c r="A215" s="353"/>
      <c r="B215" s="347" t="s">
        <v>218</v>
      </c>
      <c r="C215" s="356">
        <v>116051</v>
      </c>
      <c r="D215" s="355"/>
      <c r="E215" s="355"/>
      <c r="F215" s="349"/>
      <c r="G215" s="349"/>
      <c r="H215" s="357">
        <v>116051</v>
      </c>
    </row>
    <row r="216" spans="1:8" hidden="1" outlineLevel="1">
      <c r="A216" s="353"/>
      <c r="B216" s="347" t="s">
        <v>219</v>
      </c>
      <c r="C216" s="356">
        <v>60252.596352969304</v>
      </c>
      <c r="D216" s="355"/>
      <c r="E216" s="356">
        <v>15701</v>
      </c>
      <c r="F216" s="349"/>
      <c r="G216" s="350">
        <v>7389</v>
      </c>
      <c r="H216" s="357">
        <v>83342.596352969296</v>
      </c>
    </row>
    <row r="217" spans="1:8" hidden="1" outlineLevel="1">
      <c r="A217" s="353"/>
      <c r="B217" s="347" t="s">
        <v>220</v>
      </c>
      <c r="C217" s="356">
        <v>207725</v>
      </c>
      <c r="D217" s="355"/>
      <c r="E217" s="356">
        <v>386468</v>
      </c>
      <c r="F217" s="349"/>
      <c r="G217" s="349"/>
      <c r="H217" s="357">
        <v>594193</v>
      </c>
    </row>
    <row r="218" spans="1:8" hidden="1" outlineLevel="1">
      <c r="A218" s="353"/>
      <c r="B218" s="347" t="s">
        <v>270</v>
      </c>
      <c r="C218" s="355"/>
      <c r="D218" s="356">
        <v>0</v>
      </c>
      <c r="E218" s="356">
        <v>144125</v>
      </c>
      <c r="F218" s="350">
        <v>0</v>
      </c>
      <c r="G218" s="350">
        <v>72129</v>
      </c>
      <c r="H218" s="357">
        <v>216254</v>
      </c>
    </row>
    <row r="219" spans="1:8" collapsed="1">
      <c r="A219" s="353">
        <v>5</v>
      </c>
      <c r="B219" s="352" t="s">
        <v>60</v>
      </c>
      <c r="C219" s="356">
        <f>SUM($C$197:$C$218)</f>
        <v>4918970.3464564746</v>
      </c>
      <c r="D219" s="356">
        <f>SUM($D$197:$D$218)</f>
        <v>2904320</v>
      </c>
      <c r="E219" s="356">
        <f>SUM($E$197:$E$218)</f>
        <v>29317558.321599197</v>
      </c>
      <c r="F219" s="350">
        <f>SUM($F$197:$F$218)</f>
        <v>69</v>
      </c>
      <c r="G219" s="350">
        <f>SUM($G$197:$G$218)</f>
        <v>5852078.6271559736</v>
      </c>
      <c r="H219" s="357">
        <f>SUM($H$197:$H$218)</f>
        <v>42992996.295211658</v>
      </c>
    </row>
    <row r="220" spans="1:8" hidden="1" outlineLevel="1">
      <c r="A220" s="353"/>
      <c r="B220" s="347" t="s">
        <v>203</v>
      </c>
      <c r="C220" s="356">
        <v>4505</v>
      </c>
      <c r="D220" s="355"/>
      <c r="E220" s="356">
        <v>99891</v>
      </c>
      <c r="F220" s="355"/>
      <c r="G220" s="356">
        <v>20012</v>
      </c>
      <c r="H220" s="357">
        <v>124408</v>
      </c>
    </row>
    <row r="221" spans="1:8" hidden="1" outlineLevel="1">
      <c r="A221" s="353"/>
      <c r="B221" s="347" t="s">
        <v>204</v>
      </c>
      <c r="C221" s="355"/>
      <c r="D221" s="355"/>
      <c r="E221" s="355"/>
      <c r="F221" s="355"/>
      <c r="G221" s="355"/>
      <c r="H221" s="357">
        <v>0</v>
      </c>
    </row>
    <row r="222" spans="1:8" hidden="1" outlineLevel="1">
      <c r="A222" s="353"/>
      <c r="B222" s="347" t="s">
        <v>267</v>
      </c>
      <c r="C222" s="356">
        <v>0</v>
      </c>
      <c r="D222" s="356">
        <v>0</v>
      </c>
      <c r="E222" s="356">
        <v>0</v>
      </c>
      <c r="F222" s="356">
        <v>0</v>
      </c>
      <c r="G222" s="356">
        <v>0</v>
      </c>
      <c r="H222" s="357">
        <v>0</v>
      </c>
    </row>
    <row r="223" spans="1:8" hidden="1" outlineLevel="1">
      <c r="A223" s="353"/>
      <c r="B223" s="347" t="s">
        <v>205</v>
      </c>
      <c r="C223" s="356">
        <v>35053.025311633202</v>
      </c>
      <c r="D223" s="356">
        <v>33746</v>
      </c>
      <c r="E223" s="356">
        <v>154605</v>
      </c>
      <c r="F223" s="356">
        <v>0</v>
      </c>
      <c r="G223" s="356">
        <v>32869</v>
      </c>
      <c r="H223" s="357">
        <v>256273.02531163301</v>
      </c>
    </row>
    <row r="224" spans="1:8" hidden="1" outlineLevel="1">
      <c r="A224" s="353"/>
      <c r="B224" s="347" t="s">
        <v>206</v>
      </c>
      <c r="C224" s="356">
        <v>3214</v>
      </c>
      <c r="D224" s="355"/>
      <c r="E224" s="356">
        <v>14766</v>
      </c>
      <c r="F224" s="355"/>
      <c r="G224" s="356">
        <v>258</v>
      </c>
      <c r="H224" s="357">
        <v>18238</v>
      </c>
    </row>
    <row r="225" spans="1:8" hidden="1" outlineLevel="1">
      <c r="A225" s="353"/>
      <c r="B225" s="347" t="s">
        <v>268</v>
      </c>
      <c r="C225" s="355"/>
      <c r="D225" s="355"/>
      <c r="E225" s="355"/>
      <c r="F225" s="355"/>
      <c r="G225" s="355"/>
      <c r="H225" s="357">
        <v>0</v>
      </c>
    </row>
    <row r="226" spans="1:8" hidden="1" outlineLevel="1">
      <c r="A226" s="353"/>
      <c r="B226" s="347" t="s">
        <v>207</v>
      </c>
      <c r="C226" s="356">
        <v>28673.901958001501</v>
      </c>
      <c r="D226" s="355"/>
      <c r="E226" s="356">
        <v>181907</v>
      </c>
      <c r="F226" s="355"/>
      <c r="G226" s="356">
        <v>22273</v>
      </c>
      <c r="H226" s="357">
        <v>232853.90195800201</v>
      </c>
    </row>
    <row r="227" spans="1:8" hidden="1" outlineLevel="1">
      <c r="A227" s="353"/>
      <c r="B227" s="347" t="s">
        <v>208</v>
      </c>
      <c r="C227" s="356">
        <v>97893</v>
      </c>
      <c r="D227" s="355"/>
      <c r="E227" s="356">
        <v>516696</v>
      </c>
      <c r="F227" s="355"/>
      <c r="G227" s="356">
        <v>79987</v>
      </c>
      <c r="H227" s="357">
        <v>694576</v>
      </c>
    </row>
    <row r="228" spans="1:8" hidden="1" outlineLevel="1">
      <c r="A228" s="353"/>
      <c r="B228" s="347" t="s">
        <v>209</v>
      </c>
      <c r="C228" s="355"/>
      <c r="D228" s="355"/>
      <c r="E228" s="355"/>
      <c r="F228" s="355"/>
      <c r="G228" s="355"/>
      <c r="H228" s="357">
        <v>0</v>
      </c>
    </row>
    <row r="229" spans="1:8" hidden="1" outlineLevel="1">
      <c r="A229" s="353"/>
      <c r="B229" s="347" t="s">
        <v>210</v>
      </c>
      <c r="C229" s="356">
        <v>0</v>
      </c>
      <c r="D229" s="355"/>
      <c r="E229" s="355"/>
      <c r="F229" s="355"/>
      <c r="G229" s="355"/>
      <c r="H229" s="357">
        <v>0</v>
      </c>
    </row>
    <row r="230" spans="1:8" hidden="1" outlineLevel="1">
      <c r="A230" s="353"/>
      <c r="B230" s="347" t="s">
        <v>211</v>
      </c>
      <c r="C230" s="356">
        <v>186.15409949419799</v>
      </c>
      <c r="D230" s="356">
        <v>0</v>
      </c>
      <c r="E230" s="356">
        <v>370</v>
      </c>
      <c r="F230" s="356">
        <v>0</v>
      </c>
      <c r="G230" s="356">
        <v>144</v>
      </c>
      <c r="H230" s="357">
        <v>700.15409949419802</v>
      </c>
    </row>
    <row r="231" spans="1:8" hidden="1" outlineLevel="1">
      <c r="A231" s="353"/>
      <c r="B231" s="347" t="s">
        <v>212</v>
      </c>
      <c r="C231" s="356">
        <v>0</v>
      </c>
      <c r="D231" s="356">
        <v>0</v>
      </c>
      <c r="E231" s="356">
        <v>95333</v>
      </c>
      <c r="F231" s="355"/>
      <c r="G231" s="356">
        <v>25078</v>
      </c>
      <c r="H231" s="357">
        <v>120411</v>
      </c>
    </row>
    <row r="232" spans="1:8" hidden="1" outlineLevel="1">
      <c r="A232" s="353"/>
      <c r="B232" s="347" t="s">
        <v>213</v>
      </c>
      <c r="C232" s="356">
        <v>14296</v>
      </c>
      <c r="D232" s="356">
        <v>58841</v>
      </c>
      <c r="E232" s="356">
        <v>11601</v>
      </c>
      <c r="F232" s="356">
        <v>0</v>
      </c>
      <c r="G232" s="356">
        <v>12786</v>
      </c>
      <c r="H232" s="357">
        <v>97524</v>
      </c>
    </row>
    <row r="233" spans="1:8" hidden="1" outlineLevel="1">
      <c r="A233" s="353"/>
      <c r="B233" s="347" t="s">
        <v>214</v>
      </c>
      <c r="C233" s="355"/>
      <c r="D233" s="355"/>
      <c r="E233" s="355"/>
      <c r="F233" s="355"/>
      <c r="G233" s="355"/>
      <c r="H233" s="357">
        <v>0</v>
      </c>
    </row>
    <row r="234" spans="1:8" hidden="1" outlineLevel="1">
      <c r="A234" s="353"/>
      <c r="B234" s="347" t="s">
        <v>269</v>
      </c>
      <c r="C234" s="355"/>
      <c r="D234" s="355"/>
      <c r="E234" s="355"/>
      <c r="F234" s="355"/>
      <c r="G234" s="355"/>
      <c r="H234" s="357">
        <v>0</v>
      </c>
    </row>
    <row r="235" spans="1:8" hidden="1" outlineLevel="1">
      <c r="A235" s="353"/>
      <c r="B235" s="347" t="s">
        <v>215</v>
      </c>
      <c r="C235" s="355"/>
      <c r="D235" s="355"/>
      <c r="E235" s="355"/>
      <c r="F235" s="355"/>
      <c r="G235" s="355"/>
      <c r="H235" s="357">
        <v>0</v>
      </c>
    </row>
    <row r="236" spans="1:8" hidden="1" outlineLevel="1">
      <c r="A236" s="353"/>
      <c r="B236" s="347" t="s">
        <v>216</v>
      </c>
      <c r="C236" s="355"/>
      <c r="D236" s="355"/>
      <c r="E236" s="355"/>
      <c r="F236" s="355"/>
      <c r="G236" s="355"/>
      <c r="H236" s="357">
        <v>0</v>
      </c>
    </row>
    <row r="237" spans="1:8" hidden="1" outlineLevel="1">
      <c r="A237" s="353"/>
      <c r="B237" s="347" t="s">
        <v>217</v>
      </c>
      <c r="C237" s="356">
        <v>720784</v>
      </c>
      <c r="D237" s="355"/>
      <c r="E237" s="356">
        <v>551334</v>
      </c>
      <c r="F237" s="355"/>
      <c r="G237" s="356">
        <v>92012</v>
      </c>
      <c r="H237" s="357">
        <v>1364130</v>
      </c>
    </row>
    <row r="238" spans="1:8" hidden="1" outlineLevel="1">
      <c r="A238" s="353"/>
      <c r="B238" s="347" t="s">
        <v>218</v>
      </c>
      <c r="C238" s="355"/>
      <c r="D238" s="355"/>
      <c r="E238" s="355"/>
      <c r="F238" s="355"/>
      <c r="G238" s="355"/>
      <c r="H238" s="357">
        <v>0</v>
      </c>
    </row>
    <row r="239" spans="1:8" hidden="1" outlineLevel="1">
      <c r="A239" s="353"/>
      <c r="B239" s="347" t="s">
        <v>219</v>
      </c>
      <c r="C239" s="356">
        <v>556.48004289813105</v>
      </c>
      <c r="D239" s="355"/>
      <c r="E239" s="356">
        <v>2387</v>
      </c>
      <c r="F239" s="355"/>
      <c r="G239" s="356">
        <v>1123</v>
      </c>
      <c r="H239" s="357">
        <v>4066.4800428981298</v>
      </c>
    </row>
    <row r="240" spans="1:8" hidden="1" outlineLevel="1">
      <c r="A240" s="353"/>
      <c r="B240" s="347" t="s">
        <v>220</v>
      </c>
      <c r="C240" s="356">
        <v>0</v>
      </c>
      <c r="D240" s="355"/>
      <c r="E240" s="356">
        <v>61359</v>
      </c>
      <c r="F240" s="355"/>
      <c r="G240" s="355"/>
      <c r="H240" s="357">
        <v>61359</v>
      </c>
    </row>
    <row r="241" spans="1:8" hidden="1" outlineLevel="1">
      <c r="A241" s="353"/>
      <c r="B241" s="347" t="s">
        <v>270</v>
      </c>
      <c r="C241" s="355"/>
      <c r="D241" s="356">
        <v>0</v>
      </c>
      <c r="E241" s="356">
        <v>4650</v>
      </c>
      <c r="F241" s="356">
        <v>0</v>
      </c>
      <c r="G241" s="356">
        <v>1512</v>
      </c>
      <c r="H241" s="357">
        <v>6162</v>
      </c>
    </row>
    <row r="242" spans="1:8" collapsed="1">
      <c r="A242" s="353">
        <v>6</v>
      </c>
      <c r="B242" s="352" t="s">
        <v>62</v>
      </c>
      <c r="C242" s="356">
        <f>SUM($C$220:$C$241)</f>
        <v>905161.56141202699</v>
      </c>
      <c r="D242" s="356">
        <f>SUM($D$220:$D$241)</f>
        <v>92587</v>
      </c>
      <c r="E242" s="356">
        <f>SUM($E$220:$E$241)</f>
        <v>1694899</v>
      </c>
      <c r="F242" s="356">
        <f>SUM($F$220:$F$241)</f>
        <v>0</v>
      </c>
      <c r="G242" s="356">
        <f>SUM($G$220:$G$241)</f>
        <v>288054</v>
      </c>
      <c r="H242" s="357">
        <f>SUM($H$220:$H$241)</f>
        <v>2980701.5614120271</v>
      </c>
    </row>
    <row r="243" spans="1:8" hidden="1" outlineLevel="1">
      <c r="A243" s="353"/>
      <c r="B243" s="347" t="s">
        <v>203</v>
      </c>
      <c r="C243" s="356">
        <v>104768</v>
      </c>
      <c r="D243" s="355"/>
      <c r="E243" s="356">
        <v>456819</v>
      </c>
      <c r="F243" s="355"/>
      <c r="G243" s="356">
        <v>86225</v>
      </c>
      <c r="H243" s="357">
        <v>647812</v>
      </c>
    </row>
    <row r="244" spans="1:8" hidden="1" outlineLevel="1">
      <c r="A244" s="353"/>
      <c r="B244" s="347" t="s">
        <v>204</v>
      </c>
      <c r="C244" s="356">
        <v>146760</v>
      </c>
      <c r="D244" s="355"/>
      <c r="E244" s="355"/>
      <c r="F244" s="355"/>
      <c r="G244" s="355"/>
      <c r="H244" s="357">
        <v>146760</v>
      </c>
    </row>
    <row r="245" spans="1:8" hidden="1" outlineLevel="1">
      <c r="A245" s="353"/>
      <c r="B245" s="347" t="s">
        <v>267</v>
      </c>
      <c r="C245" s="356">
        <v>0</v>
      </c>
      <c r="D245" s="356">
        <v>0</v>
      </c>
      <c r="E245" s="356">
        <v>0</v>
      </c>
      <c r="F245" s="356">
        <v>0</v>
      </c>
      <c r="G245" s="356">
        <v>0</v>
      </c>
      <c r="H245" s="357">
        <v>0</v>
      </c>
    </row>
    <row r="246" spans="1:8" hidden="1" outlineLevel="1">
      <c r="A246" s="353"/>
      <c r="B246" s="347" t="s">
        <v>205</v>
      </c>
      <c r="C246" s="356">
        <v>-134275.98687028501</v>
      </c>
      <c r="D246" s="356">
        <v>216682</v>
      </c>
      <c r="E246" s="356">
        <v>619410</v>
      </c>
      <c r="F246" s="356">
        <v>0</v>
      </c>
      <c r="G246" s="356">
        <v>80239</v>
      </c>
      <c r="H246" s="357">
        <v>782055.01312971499</v>
      </c>
    </row>
    <row r="247" spans="1:8" hidden="1" outlineLevel="1">
      <c r="A247" s="353"/>
      <c r="B247" s="347" t="s">
        <v>206</v>
      </c>
      <c r="C247" s="356">
        <v>-1234</v>
      </c>
      <c r="D247" s="355"/>
      <c r="E247" s="356">
        <v>89531</v>
      </c>
      <c r="F247" s="355"/>
      <c r="G247" s="356">
        <v>1031</v>
      </c>
      <c r="H247" s="357">
        <v>89328</v>
      </c>
    </row>
    <row r="248" spans="1:8" hidden="1" outlineLevel="1">
      <c r="A248" s="353"/>
      <c r="B248" s="347" t="s">
        <v>268</v>
      </c>
      <c r="C248" s="355"/>
      <c r="D248" s="355"/>
      <c r="E248" s="355"/>
      <c r="F248" s="355"/>
      <c r="G248" s="355"/>
      <c r="H248" s="357">
        <v>0</v>
      </c>
    </row>
    <row r="249" spans="1:8" hidden="1" outlineLevel="1">
      <c r="A249" s="353"/>
      <c r="B249" s="347" t="s">
        <v>207</v>
      </c>
      <c r="C249" s="356">
        <v>112604.383285808</v>
      </c>
      <c r="D249" s="355"/>
      <c r="E249" s="356">
        <v>970406</v>
      </c>
      <c r="F249" s="355"/>
      <c r="G249" s="356">
        <v>72359</v>
      </c>
      <c r="H249" s="357">
        <v>1155369.38328581</v>
      </c>
    </row>
    <row r="250" spans="1:8" hidden="1" outlineLevel="1">
      <c r="A250" s="353"/>
      <c r="B250" s="347" t="s">
        <v>208</v>
      </c>
      <c r="C250" s="356">
        <v>24556</v>
      </c>
      <c r="D250" s="355"/>
      <c r="E250" s="356">
        <v>51793</v>
      </c>
      <c r="F250" s="355"/>
      <c r="G250" s="356">
        <v>97840</v>
      </c>
      <c r="H250" s="357">
        <v>174189</v>
      </c>
    </row>
    <row r="251" spans="1:8" hidden="1" outlineLevel="1">
      <c r="A251" s="353"/>
      <c r="B251" s="347" t="s">
        <v>209</v>
      </c>
      <c r="C251" s="356">
        <v>46373</v>
      </c>
      <c r="D251" s="355"/>
      <c r="E251" s="355"/>
      <c r="F251" s="355"/>
      <c r="G251" s="355"/>
      <c r="H251" s="357">
        <v>46373</v>
      </c>
    </row>
    <row r="252" spans="1:8" hidden="1" outlineLevel="1">
      <c r="A252" s="353"/>
      <c r="B252" s="347" t="s">
        <v>210</v>
      </c>
      <c r="C252" s="356">
        <v>53841</v>
      </c>
      <c r="D252" s="355"/>
      <c r="E252" s="355"/>
      <c r="F252" s="355"/>
      <c r="G252" s="355"/>
      <c r="H252" s="357">
        <v>53841</v>
      </c>
    </row>
    <row r="253" spans="1:8" hidden="1" outlineLevel="1">
      <c r="A253" s="353"/>
      <c r="B253" s="347" t="s">
        <v>211</v>
      </c>
      <c r="C253" s="356">
        <v>1814.0539333486399</v>
      </c>
      <c r="D253" s="356">
        <v>0</v>
      </c>
      <c r="E253" s="356">
        <v>0</v>
      </c>
      <c r="F253" s="356">
        <v>0</v>
      </c>
      <c r="G253" s="356">
        <v>0</v>
      </c>
      <c r="H253" s="357">
        <v>1814.0539333486399</v>
      </c>
    </row>
    <row r="254" spans="1:8" hidden="1" outlineLevel="1">
      <c r="A254" s="353"/>
      <c r="B254" s="347" t="s">
        <v>212</v>
      </c>
      <c r="C254" s="356">
        <v>0</v>
      </c>
      <c r="D254" s="356">
        <v>0</v>
      </c>
      <c r="E254" s="356">
        <v>79594</v>
      </c>
      <c r="F254" s="355"/>
      <c r="G254" s="356">
        <v>20937</v>
      </c>
      <c r="H254" s="357">
        <v>100531</v>
      </c>
    </row>
    <row r="255" spans="1:8" hidden="1" outlineLevel="1">
      <c r="A255" s="353"/>
      <c r="B255" s="347" t="s">
        <v>213</v>
      </c>
      <c r="C255" s="356">
        <v>0</v>
      </c>
      <c r="D255" s="356">
        <v>20548</v>
      </c>
      <c r="E255" s="356">
        <v>9719</v>
      </c>
      <c r="F255" s="356">
        <v>0</v>
      </c>
      <c r="G255" s="356">
        <v>5733</v>
      </c>
      <c r="H255" s="357">
        <v>36000</v>
      </c>
    </row>
    <row r="256" spans="1:8" hidden="1" outlineLevel="1">
      <c r="A256" s="353"/>
      <c r="B256" s="347" t="s">
        <v>214</v>
      </c>
      <c r="C256" s="356">
        <v>59911</v>
      </c>
      <c r="D256" s="355"/>
      <c r="E256" s="355"/>
      <c r="F256" s="355"/>
      <c r="G256" s="356">
        <v>74500.039999999994</v>
      </c>
      <c r="H256" s="357">
        <v>134411.04</v>
      </c>
    </row>
    <row r="257" spans="1:8" hidden="1" outlineLevel="1">
      <c r="A257" s="353"/>
      <c r="B257" s="347" t="s">
        <v>269</v>
      </c>
      <c r="C257" s="355"/>
      <c r="D257" s="355"/>
      <c r="E257" s="355"/>
      <c r="F257" s="355"/>
      <c r="G257" s="355"/>
      <c r="H257" s="357">
        <v>0</v>
      </c>
    </row>
    <row r="258" spans="1:8" hidden="1" outlineLevel="1">
      <c r="A258" s="353"/>
      <c r="B258" s="347" t="s">
        <v>215</v>
      </c>
      <c r="C258" s="356">
        <v>48336</v>
      </c>
      <c r="D258" s="355"/>
      <c r="E258" s="355"/>
      <c r="F258" s="355"/>
      <c r="G258" s="355"/>
      <c r="H258" s="357">
        <v>48336</v>
      </c>
    </row>
    <row r="259" spans="1:8" hidden="1" outlineLevel="1">
      <c r="A259" s="353"/>
      <c r="B259" s="347" t="s">
        <v>216</v>
      </c>
      <c r="C259" s="355"/>
      <c r="D259" s="355"/>
      <c r="E259" s="355"/>
      <c r="F259" s="355"/>
      <c r="G259" s="355"/>
      <c r="H259" s="357">
        <v>0</v>
      </c>
    </row>
    <row r="260" spans="1:8" hidden="1" outlineLevel="1">
      <c r="A260" s="353"/>
      <c r="B260" s="347" t="s">
        <v>217</v>
      </c>
      <c r="C260" s="356">
        <v>1087315</v>
      </c>
      <c r="D260" s="355"/>
      <c r="E260" s="356">
        <v>236375</v>
      </c>
      <c r="F260" s="356">
        <v>558140</v>
      </c>
      <c r="G260" s="356">
        <v>134697</v>
      </c>
      <c r="H260" s="357">
        <v>2016527</v>
      </c>
    </row>
    <row r="261" spans="1:8" hidden="1" outlineLevel="1">
      <c r="A261" s="353"/>
      <c r="B261" s="347" t="s">
        <v>218</v>
      </c>
      <c r="C261" s="356">
        <v>145809</v>
      </c>
      <c r="D261" s="355"/>
      <c r="E261" s="355"/>
      <c r="F261" s="355"/>
      <c r="G261" s="355"/>
      <c r="H261" s="357">
        <v>145809</v>
      </c>
    </row>
    <row r="262" spans="1:8" hidden="1" outlineLevel="1">
      <c r="A262" s="353"/>
      <c r="B262" s="347" t="s">
        <v>219</v>
      </c>
      <c r="C262" s="356">
        <v>26795.402824024499</v>
      </c>
      <c r="D262" s="355"/>
      <c r="E262" s="356">
        <v>94</v>
      </c>
      <c r="F262" s="355"/>
      <c r="G262" s="356">
        <v>44</v>
      </c>
      <c r="H262" s="357">
        <v>26933.402824024499</v>
      </c>
    </row>
    <row r="263" spans="1:8" hidden="1" outlineLevel="1">
      <c r="A263" s="353"/>
      <c r="B263" s="347" t="s">
        <v>220</v>
      </c>
      <c r="C263" s="356">
        <v>8654</v>
      </c>
      <c r="D263" s="355"/>
      <c r="E263" s="356">
        <v>28149</v>
      </c>
      <c r="F263" s="355"/>
      <c r="G263" s="355"/>
      <c r="H263" s="357">
        <v>36803</v>
      </c>
    </row>
    <row r="264" spans="1:8" hidden="1" outlineLevel="1">
      <c r="A264" s="353"/>
      <c r="B264" s="347" t="s">
        <v>270</v>
      </c>
      <c r="C264" s="356">
        <v>20142</v>
      </c>
      <c r="D264" s="356">
        <v>0</v>
      </c>
      <c r="E264" s="356">
        <v>1813</v>
      </c>
      <c r="F264" s="356">
        <v>0</v>
      </c>
      <c r="G264" s="356">
        <v>562</v>
      </c>
      <c r="H264" s="357">
        <v>22517</v>
      </c>
    </row>
    <row r="265" spans="1:8" collapsed="1">
      <c r="A265" s="353">
        <v>7</v>
      </c>
      <c r="B265" s="352" t="s">
        <v>124</v>
      </c>
      <c r="C265" s="356">
        <f>SUM($C$243:$C$264)</f>
        <v>1752168.8531728962</v>
      </c>
      <c r="D265" s="356">
        <f>SUM($D$243:$D$264)</f>
        <v>237230</v>
      </c>
      <c r="E265" s="356">
        <f>SUM($E$243:$E$264)</f>
        <v>2543703</v>
      </c>
      <c r="F265" s="356">
        <f>SUM($F$243:$F$264)</f>
        <v>558140</v>
      </c>
      <c r="G265" s="356">
        <f>SUM($G$243:$G$264)</f>
        <v>574167.04000000004</v>
      </c>
      <c r="H265" s="357">
        <f>SUM($H$243:$H$264)</f>
        <v>5665408.8931728983</v>
      </c>
    </row>
    <row r="266" spans="1:8" hidden="1" outlineLevel="1">
      <c r="A266" s="353"/>
      <c r="B266" s="347" t="s">
        <v>203</v>
      </c>
      <c r="C266" s="356">
        <v>13001</v>
      </c>
      <c r="D266" s="355"/>
      <c r="E266" s="356">
        <v>826045</v>
      </c>
      <c r="F266" s="355"/>
      <c r="G266" s="356">
        <v>165486</v>
      </c>
      <c r="H266" s="357">
        <v>1004532</v>
      </c>
    </row>
    <row r="267" spans="1:8" hidden="1" outlineLevel="1">
      <c r="A267" s="353"/>
      <c r="B267" s="347" t="s">
        <v>204</v>
      </c>
      <c r="C267" s="356">
        <v>100261</v>
      </c>
      <c r="D267" s="355"/>
      <c r="E267" s="355"/>
      <c r="F267" s="355"/>
      <c r="G267" s="355"/>
      <c r="H267" s="357">
        <v>100261</v>
      </c>
    </row>
    <row r="268" spans="1:8" hidden="1" outlineLevel="1">
      <c r="A268" s="353"/>
      <c r="B268" s="347" t="s">
        <v>267</v>
      </c>
      <c r="C268" s="356">
        <v>0</v>
      </c>
      <c r="D268" s="356">
        <v>0</v>
      </c>
      <c r="E268" s="356">
        <v>0</v>
      </c>
      <c r="F268" s="356">
        <v>0</v>
      </c>
      <c r="G268" s="356">
        <v>0</v>
      </c>
      <c r="H268" s="357">
        <v>0</v>
      </c>
    </row>
    <row r="269" spans="1:8" hidden="1" outlineLevel="1">
      <c r="A269" s="353"/>
      <c r="B269" s="347" t="s">
        <v>205</v>
      </c>
      <c r="C269" s="356">
        <v>193898.59504769999</v>
      </c>
      <c r="D269" s="356">
        <v>1992612</v>
      </c>
      <c r="E269" s="356">
        <v>1226255</v>
      </c>
      <c r="F269" s="356">
        <v>0</v>
      </c>
      <c r="G269" s="356">
        <v>180569</v>
      </c>
      <c r="H269" s="357">
        <v>3593334.5950477002</v>
      </c>
    </row>
    <row r="270" spans="1:8" hidden="1" outlineLevel="1">
      <c r="A270" s="353"/>
      <c r="B270" s="347" t="s">
        <v>206</v>
      </c>
      <c r="C270" s="356">
        <v>24675</v>
      </c>
      <c r="D270" s="355"/>
      <c r="E270" s="356">
        <v>61834</v>
      </c>
      <c r="F270" s="355"/>
      <c r="G270" s="356">
        <v>2833</v>
      </c>
      <c r="H270" s="357">
        <v>89342</v>
      </c>
    </row>
    <row r="271" spans="1:8" hidden="1" outlineLevel="1">
      <c r="A271" s="353"/>
      <c r="B271" s="347" t="s">
        <v>268</v>
      </c>
      <c r="C271" s="355"/>
      <c r="D271" s="356">
        <v>449</v>
      </c>
      <c r="E271" s="355"/>
      <c r="F271" s="355"/>
      <c r="G271" s="356">
        <v>150</v>
      </c>
      <c r="H271" s="357">
        <v>599</v>
      </c>
    </row>
    <row r="272" spans="1:8" hidden="1" outlineLevel="1">
      <c r="A272" s="353"/>
      <c r="B272" s="347" t="s">
        <v>207</v>
      </c>
      <c r="C272" s="356">
        <v>417888.17673270899</v>
      </c>
      <c r="D272" s="355"/>
      <c r="E272" s="356">
        <v>1697375</v>
      </c>
      <c r="F272" s="355"/>
      <c r="G272" s="356">
        <v>175174</v>
      </c>
      <c r="H272" s="357">
        <v>2290437.1767327101</v>
      </c>
    </row>
    <row r="273" spans="1:8" hidden="1" outlineLevel="1">
      <c r="A273" s="353"/>
      <c r="B273" s="347" t="s">
        <v>208</v>
      </c>
      <c r="C273" s="356">
        <v>391602</v>
      </c>
      <c r="D273" s="355"/>
      <c r="E273" s="356">
        <v>1944751</v>
      </c>
      <c r="F273" s="355"/>
      <c r="G273" s="356">
        <v>266074</v>
      </c>
      <c r="H273" s="357">
        <v>2602427</v>
      </c>
    </row>
    <row r="274" spans="1:8" hidden="1" outlineLevel="1">
      <c r="A274" s="353"/>
      <c r="B274" s="347" t="s">
        <v>209</v>
      </c>
      <c r="C274" s="356">
        <v>111560</v>
      </c>
      <c r="D274" s="355"/>
      <c r="E274" s="355"/>
      <c r="F274" s="355"/>
      <c r="G274" s="355"/>
      <c r="H274" s="357">
        <v>111560</v>
      </c>
    </row>
    <row r="275" spans="1:8" hidden="1" outlineLevel="1">
      <c r="A275" s="353"/>
      <c r="B275" s="347" t="s">
        <v>210</v>
      </c>
      <c r="C275" s="356">
        <v>125640</v>
      </c>
      <c r="D275" s="355"/>
      <c r="E275" s="355"/>
      <c r="F275" s="355"/>
      <c r="G275" s="355"/>
      <c r="H275" s="357">
        <v>125640</v>
      </c>
    </row>
    <row r="276" spans="1:8" hidden="1" outlineLevel="1">
      <c r="A276" s="353"/>
      <c r="B276" s="347" t="s">
        <v>211</v>
      </c>
      <c r="C276" s="356">
        <v>616.48350946783398</v>
      </c>
      <c r="D276" s="356">
        <v>0</v>
      </c>
      <c r="E276" s="356">
        <v>260</v>
      </c>
      <c r="F276" s="356">
        <v>0</v>
      </c>
      <c r="G276" s="356">
        <v>102</v>
      </c>
      <c r="H276" s="357">
        <v>978.48350946783398</v>
      </c>
    </row>
    <row r="277" spans="1:8" hidden="1" outlineLevel="1">
      <c r="A277" s="353"/>
      <c r="B277" s="347" t="s">
        <v>212</v>
      </c>
      <c r="C277" s="356">
        <v>64338.542374589902</v>
      </c>
      <c r="D277" s="356">
        <v>0</v>
      </c>
      <c r="E277" s="356">
        <v>528286</v>
      </c>
      <c r="F277" s="355"/>
      <c r="G277" s="356">
        <v>138966</v>
      </c>
      <c r="H277" s="357">
        <v>731590.54237458995</v>
      </c>
    </row>
    <row r="278" spans="1:8" hidden="1" outlineLevel="1">
      <c r="A278" s="353"/>
      <c r="B278" s="347" t="s">
        <v>213</v>
      </c>
      <c r="C278" s="356">
        <v>552979</v>
      </c>
      <c r="D278" s="356">
        <v>984657</v>
      </c>
      <c r="E278" s="356">
        <v>51596</v>
      </c>
      <c r="F278" s="356">
        <v>0</v>
      </c>
      <c r="G278" s="356">
        <v>164447</v>
      </c>
      <c r="H278" s="357">
        <v>1753679</v>
      </c>
    </row>
    <row r="279" spans="1:8" hidden="1" outlineLevel="1">
      <c r="A279" s="353"/>
      <c r="B279" s="347" t="s">
        <v>214</v>
      </c>
      <c r="C279" s="356">
        <v>0</v>
      </c>
      <c r="D279" s="355"/>
      <c r="E279" s="356">
        <v>0</v>
      </c>
      <c r="F279" s="355"/>
      <c r="G279" s="356">
        <v>0</v>
      </c>
      <c r="H279" s="357">
        <v>0</v>
      </c>
    </row>
    <row r="280" spans="1:8" hidden="1" outlineLevel="1">
      <c r="A280" s="353"/>
      <c r="B280" s="347" t="s">
        <v>269</v>
      </c>
      <c r="C280" s="355"/>
      <c r="D280" s="355"/>
      <c r="E280" s="355"/>
      <c r="F280" s="355"/>
      <c r="G280" s="355"/>
      <c r="H280" s="357">
        <v>0</v>
      </c>
    </row>
    <row r="281" spans="1:8" hidden="1" outlineLevel="1">
      <c r="A281" s="353"/>
      <c r="B281" s="347" t="s">
        <v>215</v>
      </c>
      <c r="C281" s="356">
        <v>20482</v>
      </c>
      <c r="D281" s="355"/>
      <c r="E281" s="355"/>
      <c r="F281" s="355"/>
      <c r="G281" s="355"/>
      <c r="H281" s="357">
        <v>20482</v>
      </c>
    </row>
    <row r="282" spans="1:8" hidden="1" outlineLevel="1">
      <c r="A282" s="353"/>
      <c r="B282" s="347" t="s">
        <v>216</v>
      </c>
      <c r="C282" s="355"/>
      <c r="D282" s="355"/>
      <c r="E282" s="355"/>
      <c r="F282" s="355"/>
      <c r="G282" s="355"/>
      <c r="H282" s="357">
        <v>0</v>
      </c>
    </row>
    <row r="283" spans="1:8" hidden="1" outlineLevel="1">
      <c r="A283" s="353"/>
      <c r="B283" s="347" t="s">
        <v>217</v>
      </c>
      <c r="C283" s="356">
        <v>523130</v>
      </c>
      <c r="D283" s="356">
        <v>248252</v>
      </c>
      <c r="E283" s="356">
        <v>2045768</v>
      </c>
      <c r="F283" s="355"/>
      <c r="G283" s="356">
        <v>684421</v>
      </c>
      <c r="H283" s="357">
        <v>3501571</v>
      </c>
    </row>
    <row r="284" spans="1:8" hidden="1" outlineLevel="1">
      <c r="A284" s="353"/>
      <c r="B284" s="347" t="s">
        <v>218</v>
      </c>
      <c r="C284" s="356">
        <v>71290</v>
      </c>
      <c r="D284" s="355"/>
      <c r="E284" s="355"/>
      <c r="F284" s="355"/>
      <c r="G284" s="355"/>
      <c r="H284" s="357">
        <v>71290</v>
      </c>
    </row>
    <row r="285" spans="1:8" hidden="1" outlineLevel="1">
      <c r="A285" s="353"/>
      <c r="B285" s="347" t="s">
        <v>219</v>
      </c>
      <c r="C285" s="356">
        <v>112607.97964904401</v>
      </c>
      <c r="D285" s="355"/>
      <c r="E285" s="356">
        <v>3147</v>
      </c>
      <c r="F285" s="355"/>
      <c r="G285" s="356">
        <v>1481</v>
      </c>
      <c r="H285" s="357">
        <v>117235.97964904401</v>
      </c>
    </row>
    <row r="286" spans="1:8" hidden="1" outlineLevel="1">
      <c r="A286" s="353"/>
      <c r="B286" s="347" t="s">
        <v>220</v>
      </c>
      <c r="C286" s="356">
        <v>78372</v>
      </c>
      <c r="D286" s="355"/>
      <c r="E286" s="356">
        <v>86886</v>
      </c>
      <c r="F286" s="355"/>
      <c r="G286" s="355"/>
      <c r="H286" s="357">
        <v>165258</v>
      </c>
    </row>
    <row r="287" spans="1:8" hidden="1" outlineLevel="1">
      <c r="A287" s="353"/>
      <c r="B287" s="347" t="s">
        <v>270</v>
      </c>
      <c r="C287" s="356">
        <v>599</v>
      </c>
      <c r="D287" s="356">
        <v>0</v>
      </c>
      <c r="E287" s="356">
        <v>8516</v>
      </c>
      <c r="F287" s="356">
        <v>0</v>
      </c>
      <c r="G287" s="356">
        <v>2663</v>
      </c>
      <c r="H287" s="357">
        <v>11778</v>
      </c>
    </row>
    <row r="288" spans="1:8" collapsed="1">
      <c r="A288" s="353">
        <v>8</v>
      </c>
      <c r="B288" s="352" t="s">
        <v>66</v>
      </c>
      <c r="C288" s="356">
        <f>SUM($C$266:$C$287)</f>
        <v>2802940.7773135109</v>
      </c>
      <c r="D288" s="356">
        <f>SUM($D$266:$D$287)</f>
        <v>3225970</v>
      </c>
      <c r="E288" s="356">
        <f>SUM($E$266:$E$287)</f>
        <v>8480719</v>
      </c>
      <c r="F288" s="356">
        <f>SUM($F$266:$F$287)</f>
        <v>0</v>
      </c>
      <c r="G288" s="356">
        <f>SUM($G$266:$G$287)</f>
        <v>1782366</v>
      </c>
      <c r="H288" s="357">
        <f>SUM($H$266:$H$287)</f>
        <v>16291995.777313514</v>
      </c>
    </row>
    <row r="289" spans="1:8" hidden="1" outlineLevel="1">
      <c r="A289" s="353"/>
      <c r="B289" s="347" t="s">
        <v>203</v>
      </c>
      <c r="C289" s="356">
        <v>80257</v>
      </c>
      <c r="D289" s="355"/>
      <c r="E289" s="356">
        <v>291260</v>
      </c>
      <c r="F289" s="355"/>
      <c r="G289" s="356">
        <v>58350</v>
      </c>
      <c r="H289" s="357">
        <v>429867</v>
      </c>
    </row>
    <row r="290" spans="1:8" hidden="1" outlineLevel="1">
      <c r="A290" s="353"/>
      <c r="B290" s="347" t="s">
        <v>204</v>
      </c>
      <c r="C290" s="356">
        <v>162555</v>
      </c>
      <c r="D290" s="355"/>
      <c r="E290" s="355"/>
      <c r="F290" s="355"/>
      <c r="G290" s="355"/>
      <c r="H290" s="357">
        <v>162555</v>
      </c>
    </row>
    <row r="291" spans="1:8" hidden="1" outlineLevel="1">
      <c r="A291" s="353"/>
      <c r="B291" s="347" t="s">
        <v>267</v>
      </c>
      <c r="C291" s="356">
        <v>0</v>
      </c>
      <c r="D291" s="356">
        <v>0</v>
      </c>
      <c r="E291" s="356">
        <v>0</v>
      </c>
      <c r="F291" s="356">
        <v>0</v>
      </c>
      <c r="G291" s="356">
        <v>0</v>
      </c>
      <c r="H291" s="357">
        <v>0</v>
      </c>
    </row>
    <row r="292" spans="1:8" hidden="1" outlineLevel="1">
      <c r="A292" s="353"/>
      <c r="B292" s="347" t="s">
        <v>205</v>
      </c>
      <c r="C292" s="356">
        <v>648087.47433109698</v>
      </c>
      <c r="D292" s="356">
        <v>388548</v>
      </c>
      <c r="E292" s="356">
        <v>478866</v>
      </c>
      <c r="F292" s="356">
        <v>0</v>
      </c>
      <c r="G292" s="356">
        <v>80097</v>
      </c>
      <c r="H292" s="357">
        <v>1595598.4743311</v>
      </c>
    </row>
    <row r="293" spans="1:8" hidden="1" outlineLevel="1">
      <c r="A293" s="353"/>
      <c r="B293" s="347" t="s">
        <v>206</v>
      </c>
      <c r="C293" s="356">
        <v>87871</v>
      </c>
      <c r="D293" s="355"/>
      <c r="E293" s="356">
        <v>38083</v>
      </c>
      <c r="F293" s="355"/>
      <c r="G293" s="356">
        <v>1576</v>
      </c>
      <c r="H293" s="357">
        <v>127530</v>
      </c>
    </row>
    <row r="294" spans="1:8" hidden="1" outlineLevel="1">
      <c r="A294" s="353"/>
      <c r="B294" s="347" t="s">
        <v>268</v>
      </c>
      <c r="C294" s="355"/>
      <c r="D294" s="356">
        <v>1053</v>
      </c>
      <c r="E294" s="355"/>
      <c r="F294" s="355"/>
      <c r="G294" s="356">
        <v>351</v>
      </c>
      <c r="H294" s="357">
        <v>1404</v>
      </c>
    </row>
    <row r="295" spans="1:8" hidden="1" outlineLevel="1">
      <c r="A295" s="353"/>
      <c r="B295" s="347" t="s">
        <v>207</v>
      </c>
      <c r="C295" s="356">
        <v>289539.62981272303</v>
      </c>
      <c r="D295" s="355"/>
      <c r="E295" s="356">
        <v>778290</v>
      </c>
      <c r="F295" s="355"/>
      <c r="G295" s="356">
        <v>85522</v>
      </c>
      <c r="H295" s="357">
        <v>1153351.62981272</v>
      </c>
    </row>
    <row r="296" spans="1:8" hidden="1" outlineLevel="1">
      <c r="A296" s="353"/>
      <c r="B296" s="347" t="s">
        <v>208</v>
      </c>
      <c r="C296" s="356">
        <v>661507</v>
      </c>
      <c r="D296" s="355"/>
      <c r="E296" s="356">
        <v>1596999</v>
      </c>
      <c r="F296" s="355"/>
      <c r="G296" s="356">
        <v>297941</v>
      </c>
      <c r="H296" s="357">
        <v>2556447</v>
      </c>
    </row>
    <row r="297" spans="1:8" hidden="1" outlineLevel="1">
      <c r="A297" s="353"/>
      <c r="B297" s="347" t="s">
        <v>209</v>
      </c>
      <c r="C297" s="356">
        <v>89710</v>
      </c>
      <c r="D297" s="355"/>
      <c r="E297" s="355"/>
      <c r="F297" s="356">
        <v>103</v>
      </c>
      <c r="G297" s="355"/>
      <c r="H297" s="357">
        <v>89813</v>
      </c>
    </row>
    <row r="298" spans="1:8" hidden="1" outlineLevel="1">
      <c r="A298" s="353"/>
      <c r="B298" s="347" t="s">
        <v>210</v>
      </c>
      <c r="C298" s="356">
        <v>48790</v>
      </c>
      <c r="D298" s="355"/>
      <c r="E298" s="355"/>
      <c r="F298" s="355"/>
      <c r="G298" s="355"/>
      <c r="H298" s="357">
        <v>48790</v>
      </c>
    </row>
    <row r="299" spans="1:8" hidden="1" outlineLevel="1">
      <c r="A299" s="353"/>
      <c r="B299" s="347" t="s">
        <v>211</v>
      </c>
      <c r="C299" s="356">
        <v>3125.1619576220501</v>
      </c>
      <c r="D299" s="356">
        <v>0</v>
      </c>
      <c r="E299" s="356">
        <v>14608</v>
      </c>
      <c r="F299" s="356">
        <v>0</v>
      </c>
      <c r="G299" s="356">
        <v>5681</v>
      </c>
      <c r="H299" s="357">
        <v>23414.161957622098</v>
      </c>
    </row>
    <row r="300" spans="1:8" hidden="1" outlineLevel="1">
      <c r="A300" s="353"/>
      <c r="B300" s="347" t="s">
        <v>212</v>
      </c>
      <c r="C300" s="356">
        <v>95370.321061429495</v>
      </c>
      <c r="D300" s="356">
        <v>0</v>
      </c>
      <c r="E300" s="356">
        <v>128308</v>
      </c>
      <c r="F300" s="355"/>
      <c r="G300" s="356">
        <v>33751</v>
      </c>
      <c r="H300" s="357">
        <v>257429.32106142899</v>
      </c>
    </row>
    <row r="301" spans="1:8" hidden="1" outlineLevel="1">
      <c r="A301" s="353"/>
      <c r="B301" s="347" t="s">
        <v>213</v>
      </c>
      <c r="C301" s="356">
        <v>712116</v>
      </c>
      <c r="D301" s="356">
        <v>121581</v>
      </c>
      <c r="E301" s="356">
        <v>10064</v>
      </c>
      <c r="F301" s="356">
        <v>0</v>
      </c>
      <c r="G301" s="356">
        <v>21892</v>
      </c>
      <c r="H301" s="357">
        <v>865653</v>
      </c>
    </row>
    <row r="302" spans="1:8" hidden="1" outlineLevel="1">
      <c r="A302" s="353"/>
      <c r="B302" s="347" t="s">
        <v>214</v>
      </c>
      <c r="C302" s="356">
        <v>1693</v>
      </c>
      <c r="D302" s="355"/>
      <c r="E302" s="356">
        <v>30466.7071205916</v>
      </c>
      <c r="F302" s="355"/>
      <c r="G302" s="356">
        <v>7788.2242851268502</v>
      </c>
      <c r="H302" s="357">
        <v>39947.931405718497</v>
      </c>
    </row>
    <row r="303" spans="1:8" hidden="1" outlineLevel="1">
      <c r="A303" s="353"/>
      <c r="B303" s="347" t="s">
        <v>269</v>
      </c>
      <c r="C303" s="355"/>
      <c r="D303" s="355"/>
      <c r="E303" s="355"/>
      <c r="F303" s="355"/>
      <c r="G303" s="355"/>
      <c r="H303" s="357">
        <v>0</v>
      </c>
    </row>
    <row r="304" spans="1:8" hidden="1" outlineLevel="1">
      <c r="A304" s="353"/>
      <c r="B304" s="347" t="s">
        <v>215</v>
      </c>
      <c r="C304" s="356">
        <v>1948</v>
      </c>
      <c r="D304" s="355"/>
      <c r="E304" s="355"/>
      <c r="F304" s="355"/>
      <c r="G304" s="355"/>
      <c r="H304" s="357">
        <v>1948</v>
      </c>
    </row>
    <row r="305" spans="1:8" hidden="1" outlineLevel="1">
      <c r="A305" s="353"/>
      <c r="B305" s="347" t="s">
        <v>216</v>
      </c>
      <c r="C305" s="356">
        <v>70</v>
      </c>
      <c r="D305" s="355"/>
      <c r="E305" s="355"/>
      <c r="F305" s="355"/>
      <c r="G305" s="355"/>
      <c r="H305" s="357">
        <v>70</v>
      </c>
    </row>
    <row r="306" spans="1:8" hidden="1" outlineLevel="1">
      <c r="A306" s="353"/>
      <c r="B306" s="347" t="s">
        <v>217</v>
      </c>
      <c r="C306" s="356">
        <v>895190</v>
      </c>
      <c r="D306" s="356">
        <v>112340</v>
      </c>
      <c r="E306" s="356">
        <v>1034989</v>
      </c>
      <c r="F306" s="355"/>
      <c r="G306" s="356">
        <v>847076</v>
      </c>
      <c r="H306" s="357">
        <v>2889595</v>
      </c>
    </row>
    <row r="307" spans="1:8" hidden="1" outlineLevel="1">
      <c r="A307" s="353"/>
      <c r="B307" s="347" t="s">
        <v>218</v>
      </c>
      <c r="C307" s="356">
        <v>115800</v>
      </c>
      <c r="D307" s="355"/>
      <c r="E307" s="355"/>
      <c r="F307" s="355"/>
      <c r="G307" s="355"/>
      <c r="H307" s="357">
        <v>115800</v>
      </c>
    </row>
    <row r="308" spans="1:8" hidden="1" outlineLevel="1">
      <c r="A308" s="353"/>
      <c r="B308" s="347" t="s">
        <v>219</v>
      </c>
      <c r="C308" s="356">
        <v>154378.11129274801</v>
      </c>
      <c r="D308" s="355"/>
      <c r="E308" s="356">
        <v>2811</v>
      </c>
      <c r="F308" s="355"/>
      <c r="G308" s="356">
        <v>1323</v>
      </c>
      <c r="H308" s="357">
        <v>158512.11129274801</v>
      </c>
    </row>
    <row r="309" spans="1:8" hidden="1" outlineLevel="1">
      <c r="A309" s="353"/>
      <c r="B309" s="347" t="s">
        <v>220</v>
      </c>
      <c r="C309" s="356">
        <v>419868</v>
      </c>
      <c r="D309" s="355"/>
      <c r="E309" s="356">
        <v>141602</v>
      </c>
      <c r="F309" s="355"/>
      <c r="G309" s="355"/>
      <c r="H309" s="357">
        <v>561470</v>
      </c>
    </row>
    <row r="310" spans="1:8" hidden="1" outlineLevel="1">
      <c r="A310" s="353"/>
      <c r="B310" s="347" t="s">
        <v>270</v>
      </c>
      <c r="C310" s="356">
        <v>3993</v>
      </c>
      <c r="D310" s="356">
        <v>0</v>
      </c>
      <c r="E310" s="356">
        <v>33620</v>
      </c>
      <c r="F310" s="356">
        <v>0</v>
      </c>
      <c r="G310" s="356">
        <v>10431</v>
      </c>
      <c r="H310" s="357">
        <v>48044</v>
      </c>
    </row>
    <row r="311" spans="1:8" collapsed="1">
      <c r="A311" s="353">
        <v>9</v>
      </c>
      <c r="B311" s="352" t="s">
        <v>68</v>
      </c>
      <c r="C311" s="356">
        <f>SUM($C$289:$C$310)</f>
        <v>4471868.6984556196</v>
      </c>
      <c r="D311" s="356">
        <f>SUM($D$289:$D$310)</f>
        <v>623522</v>
      </c>
      <c r="E311" s="356">
        <f>SUM($E$289:$E$310)</f>
        <v>4579966.7071205918</v>
      </c>
      <c r="F311" s="356">
        <f>SUM($F$289:$F$310)</f>
        <v>103</v>
      </c>
      <c r="G311" s="356">
        <f>SUM($G$289:$G$310)</f>
        <v>1451779.2242851269</v>
      </c>
      <c r="H311" s="357">
        <f>SUM($H$289:$H$310)</f>
        <v>11127239.629861338</v>
      </c>
    </row>
    <row r="312" spans="1:8" hidden="1" outlineLevel="1">
      <c r="A312" s="353"/>
      <c r="B312" s="347" t="s">
        <v>203</v>
      </c>
      <c r="C312" s="356">
        <v>20102</v>
      </c>
      <c r="D312" s="355"/>
      <c r="E312" s="356">
        <v>191487</v>
      </c>
      <c r="F312" s="355"/>
      <c r="G312" s="356">
        <v>38361</v>
      </c>
      <c r="H312" s="357">
        <v>249950</v>
      </c>
    </row>
    <row r="313" spans="1:8" hidden="1" outlineLevel="1">
      <c r="A313" s="353"/>
      <c r="B313" s="347" t="s">
        <v>204</v>
      </c>
      <c r="C313" s="356">
        <v>146000</v>
      </c>
      <c r="D313" s="355"/>
      <c r="E313" s="355"/>
      <c r="F313" s="355"/>
      <c r="G313" s="355"/>
      <c r="H313" s="357">
        <v>146000</v>
      </c>
    </row>
    <row r="314" spans="1:8" hidden="1" outlineLevel="1">
      <c r="A314" s="353"/>
      <c r="B314" s="347" t="s">
        <v>267</v>
      </c>
      <c r="C314" s="356">
        <v>0</v>
      </c>
      <c r="D314" s="356">
        <v>0</v>
      </c>
      <c r="E314" s="356">
        <v>0</v>
      </c>
      <c r="F314" s="356">
        <v>0</v>
      </c>
      <c r="G314" s="356">
        <v>0</v>
      </c>
      <c r="H314" s="357">
        <v>0</v>
      </c>
    </row>
    <row r="315" spans="1:8" hidden="1" outlineLevel="1">
      <c r="A315" s="353"/>
      <c r="B315" s="347" t="s">
        <v>205</v>
      </c>
      <c r="C315" s="356">
        <v>154405.70286591901</v>
      </c>
      <c r="D315" s="356">
        <v>129542</v>
      </c>
      <c r="E315" s="356">
        <v>295556</v>
      </c>
      <c r="F315" s="356">
        <v>0</v>
      </c>
      <c r="G315" s="356">
        <v>53999</v>
      </c>
      <c r="H315" s="357">
        <v>633502.70286591898</v>
      </c>
    </row>
    <row r="316" spans="1:8" hidden="1" outlineLevel="1">
      <c r="A316" s="353"/>
      <c r="B316" s="347" t="s">
        <v>206</v>
      </c>
      <c r="C316" s="356">
        <v>19003</v>
      </c>
      <c r="D316" s="355"/>
      <c r="E316" s="356">
        <v>48055</v>
      </c>
      <c r="F316" s="355"/>
      <c r="G316" s="356">
        <v>1717</v>
      </c>
      <c r="H316" s="357">
        <v>68775</v>
      </c>
    </row>
    <row r="317" spans="1:8" hidden="1" outlineLevel="1">
      <c r="A317" s="353"/>
      <c r="B317" s="347" t="s">
        <v>268</v>
      </c>
      <c r="C317" s="355"/>
      <c r="D317" s="356">
        <v>1192</v>
      </c>
      <c r="E317" s="355"/>
      <c r="F317" s="355"/>
      <c r="G317" s="356">
        <v>398</v>
      </c>
      <c r="H317" s="357">
        <v>1590</v>
      </c>
    </row>
    <row r="318" spans="1:8" hidden="1" outlineLevel="1">
      <c r="A318" s="353"/>
      <c r="B318" s="347" t="s">
        <v>207</v>
      </c>
      <c r="C318" s="356">
        <v>130341.777075288</v>
      </c>
      <c r="D318" s="355"/>
      <c r="E318" s="356">
        <v>378436</v>
      </c>
      <c r="F318" s="355"/>
      <c r="G318" s="356">
        <v>37862</v>
      </c>
      <c r="H318" s="357">
        <v>546639.777075288</v>
      </c>
    </row>
    <row r="319" spans="1:8" hidden="1" outlineLevel="1">
      <c r="A319" s="353"/>
      <c r="B319" s="347" t="s">
        <v>208</v>
      </c>
      <c r="C319" s="356">
        <v>22565</v>
      </c>
      <c r="D319" s="355"/>
      <c r="E319" s="356">
        <v>124825</v>
      </c>
      <c r="F319" s="355"/>
      <c r="G319" s="356">
        <v>15469</v>
      </c>
      <c r="H319" s="357">
        <v>162859</v>
      </c>
    </row>
    <row r="320" spans="1:8" hidden="1" outlineLevel="1">
      <c r="A320" s="353"/>
      <c r="B320" s="347" t="s">
        <v>209</v>
      </c>
      <c r="C320" s="356">
        <v>1067</v>
      </c>
      <c r="D320" s="355"/>
      <c r="E320" s="355"/>
      <c r="F320" s="355"/>
      <c r="G320" s="355"/>
      <c r="H320" s="357">
        <v>1067</v>
      </c>
    </row>
    <row r="321" spans="1:8" hidden="1" outlineLevel="1">
      <c r="A321" s="353"/>
      <c r="B321" s="347" t="s">
        <v>210</v>
      </c>
      <c r="C321" s="356">
        <v>40203</v>
      </c>
      <c r="D321" s="355"/>
      <c r="E321" s="355"/>
      <c r="F321" s="355"/>
      <c r="G321" s="355"/>
      <c r="H321" s="357">
        <v>40203</v>
      </c>
    </row>
    <row r="322" spans="1:8" hidden="1" outlineLevel="1">
      <c r="A322" s="353"/>
      <c r="B322" s="347" t="s">
        <v>211</v>
      </c>
      <c r="C322" s="356">
        <v>1085.55111534104</v>
      </c>
      <c r="D322" s="356">
        <v>0</v>
      </c>
      <c r="E322" s="356">
        <v>17694</v>
      </c>
      <c r="F322" s="356">
        <v>0</v>
      </c>
      <c r="G322" s="356">
        <v>6881</v>
      </c>
      <c r="H322" s="357">
        <v>25660.551115341001</v>
      </c>
    </row>
    <row r="323" spans="1:8" hidden="1" outlineLevel="1">
      <c r="A323" s="353"/>
      <c r="B323" s="347" t="s">
        <v>212</v>
      </c>
      <c r="C323" s="356">
        <v>19326.3305474558</v>
      </c>
      <c r="D323" s="356">
        <v>0</v>
      </c>
      <c r="E323" s="356">
        <v>68180</v>
      </c>
      <c r="F323" s="355"/>
      <c r="G323" s="356">
        <v>17935</v>
      </c>
      <c r="H323" s="357">
        <v>105441.330547456</v>
      </c>
    </row>
    <row r="324" spans="1:8" hidden="1" outlineLevel="1">
      <c r="A324" s="353"/>
      <c r="B324" s="347" t="s">
        <v>213</v>
      </c>
      <c r="C324" s="356">
        <v>91511</v>
      </c>
      <c r="D324" s="356">
        <v>170167</v>
      </c>
      <c r="E324" s="356">
        <v>20291</v>
      </c>
      <c r="F324" s="356">
        <v>0</v>
      </c>
      <c r="G324" s="356">
        <v>31704</v>
      </c>
      <c r="H324" s="357">
        <v>313673</v>
      </c>
    </row>
    <row r="325" spans="1:8" hidden="1" outlineLevel="1">
      <c r="A325" s="353"/>
      <c r="B325" s="347" t="s">
        <v>214</v>
      </c>
      <c r="C325" s="356">
        <v>0</v>
      </c>
      <c r="D325" s="355"/>
      <c r="E325" s="356">
        <v>4009.59468575045</v>
      </c>
      <c r="F325" s="355"/>
      <c r="G325" s="356">
        <v>1024.9753142495399</v>
      </c>
      <c r="H325" s="357">
        <v>5034.57</v>
      </c>
    </row>
    <row r="326" spans="1:8" hidden="1" outlineLevel="1">
      <c r="A326" s="353"/>
      <c r="B326" s="347" t="s">
        <v>269</v>
      </c>
      <c r="C326" s="355"/>
      <c r="D326" s="355"/>
      <c r="E326" s="355"/>
      <c r="F326" s="355"/>
      <c r="G326" s="355"/>
      <c r="H326" s="357">
        <v>0</v>
      </c>
    </row>
    <row r="327" spans="1:8" hidden="1" outlineLevel="1">
      <c r="A327" s="353"/>
      <c r="B327" s="347" t="s">
        <v>215</v>
      </c>
      <c r="C327" s="355"/>
      <c r="D327" s="355"/>
      <c r="E327" s="355"/>
      <c r="F327" s="355"/>
      <c r="G327" s="355"/>
      <c r="H327" s="357">
        <v>0</v>
      </c>
    </row>
    <row r="328" spans="1:8" hidden="1" outlineLevel="1">
      <c r="A328" s="353"/>
      <c r="B328" s="347" t="s">
        <v>216</v>
      </c>
      <c r="C328" s="355"/>
      <c r="D328" s="355"/>
      <c r="E328" s="355"/>
      <c r="F328" s="355"/>
      <c r="G328" s="355"/>
      <c r="H328" s="357">
        <v>0</v>
      </c>
    </row>
    <row r="329" spans="1:8" hidden="1" outlineLevel="1">
      <c r="A329" s="353"/>
      <c r="B329" s="347" t="s">
        <v>217</v>
      </c>
      <c r="C329" s="356">
        <v>243032</v>
      </c>
      <c r="D329" s="355"/>
      <c r="E329" s="356">
        <v>508714</v>
      </c>
      <c r="F329" s="355"/>
      <c r="G329" s="356">
        <v>682421</v>
      </c>
      <c r="H329" s="357">
        <v>1434167</v>
      </c>
    </row>
    <row r="330" spans="1:8" hidden="1" outlineLevel="1">
      <c r="A330" s="353"/>
      <c r="B330" s="347" t="s">
        <v>218</v>
      </c>
      <c r="C330" s="355"/>
      <c r="D330" s="355"/>
      <c r="E330" s="355"/>
      <c r="F330" s="355"/>
      <c r="G330" s="355"/>
      <c r="H330" s="357">
        <v>0</v>
      </c>
    </row>
    <row r="331" spans="1:8" hidden="1" outlineLevel="1">
      <c r="A331" s="353"/>
      <c r="B331" s="347" t="s">
        <v>219</v>
      </c>
      <c r="C331" s="356">
        <v>31343.866234052301</v>
      </c>
      <c r="D331" s="355"/>
      <c r="E331" s="356">
        <v>551</v>
      </c>
      <c r="F331" s="355"/>
      <c r="G331" s="356">
        <v>260</v>
      </c>
      <c r="H331" s="357">
        <v>32154.866234052301</v>
      </c>
    </row>
    <row r="332" spans="1:8" hidden="1" outlineLevel="1">
      <c r="A332" s="353"/>
      <c r="B332" s="347" t="s">
        <v>220</v>
      </c>
      <c r="C332" s="356">
        <v>112582</v>
      </c>
      <c r="D332" s="355"/>
      <c r="E332" s="356">
        <v>78584</v>
      </c>
      <c r="F332" s="355"/>
      <c r="G332" s="355"/>
      <c r="H332" s="357">
        <v>191166</v>
      </c>
    </row>
    <row r="333" spans="1:8" hidden="1" outlineLevel="1">
      <c r="A333" s="353"/>
      <c r="B333" s="347" t="s">
        <v>270</v>
      </c>
      <c r="C333" s="355"/>
      <c r="D333" s="356">
        <v>0</v>
      </c>
      <c r="E333" s="356">
        <v>83</v>
      </c>
      <c r="F333" s="356">
        <v>0</v>
      </c>
      <c r="G333" s="356">
        <v>26</v>
      </c>
      <c r="H333" s="357">
        <v>109</v>
      </c>
    </row>
    <row r="334" spans="1:8" collapsed="1">
      <c r="A334" s="353">
        <v>10</v>
      </c>
      <c r="B334" s="352" t="s">
        <v>70</v>
      </c>
      <c r="C334" s="356">
        <f>SUM($C$312:$C$333)</f>
        <v>1032568.2278380562</v>
      </c>
      <c r="D334" s="356">
        <f>SUM($D$312:$D$333)</f>
        <v>300901</v>
      </c>
      <c r="E334" s="356">
        <f>SUM($E$312:$E$333)</f>
        <v>1736465.5946857505</v>
      </c>
      <c r="F334" s="356">
        <f>SUM($F$312:$F$333)</f>
        <v>0</v>
      </c>
      <c r="G334" s="356">
        <f>SUM($G$312:$G$333)</f>
        <v>888057.97531424952</v>
      </c>
      <c r="H334" s="357">
        <f>SUM($H$312:$H$333)</f>
        <v>3957992.7978380565</v>
      </c>
    </row>
    <row r="335" spans="1:8" hidden="1" outlineLevel="1">
      <c r="A335" s="353"/>
      <c r="B335" s="347" t="s">
        <v>203</v>
      </c>
      <c r="C335" s="355"/>
      <c r="D335" s="355"/>
      <c r="E335" s="355"/>
      <c r="F335" s="355"/>
      <c r="G335" s="356">
        <v>0</v>
      </c>
      <c r="H335" s="357">
        <v>0</v>
      </c>
    </row>
    <row r="336" spans="1:8" hidden="1" outlineLevel="1">
      <c r="A336" s="353"/>
      <c r="B336" s="347" t="s">
        <v>204</v>
      </c>
      <c r="C336" s="355"/>
      <c r="D336" s="355"/>
      <c r="E336" s="355"/>
      <c r="F336" s="355"/>
      <c r="G336" s="355"/>
      <c r="H336" s="357">
        <v>0</v>
      </c>
    </row>
    <row r="337" spans="1:8" hidden="1" outlineLevel="1">
      <c r="A337" s="353"/>
      <c r="B337" s="347" t="s">
        <v>267</v>
      </c>
      <c r="C337" s="356">
        <v>0</v>
      </c>
      <c r="D337" s="356">
        <v>0</v>
      </c>
      <c r="E337" s="356">
        <v>0</v>
      </c>
      <c r="F337" s="356">
        <v>0</v>
      </c>
      <c r="G337" s="356">
        <v>0</v>
      </c>
      <c r="H337" s="357">
        <v>0</v>
      </c>
    </row>
    <row r="338" spans="1:8" hidden="1" outlineLevel="1">
      <c r="A338" s="353"/>
      <c r="B338" s="347" t="s">
        <v>205</v>
      </c>
      <c r="C338" s="356">
        <v>0</v>
      </c>
      <c r="D338" s="356">
        <v>0</v>
      </c>
      <c r="E338" s="356">
        <v>0</v>
      </c>
      <c r="F338" s="356">
        <v>0</v>
      </c>
      <c r="G338" s="356">
        <v>0</v>
      </c>
      <c r="H338" s="357">
        <v>0</v>
      </c>
    </row>
    <row r="339" spans="1:8" hidden="1" outlineLevel="1">
      <c r="A339" s="353"/>
      <c r="B339" s="347" t="s">
        <v>206</v>
      </c>
      <c r="C339" s="356">
        <v>288</v>
      </c>
      <c r="D339" s="355"/>
      <c r="E339" s="355"/>
      <c r="F339" s="355"/>
      <c r="G339" s="355"/>
      <c r="H339" s="357">
        <v>288</v>
      </c>
    </row>
    <row r="340" spans="1:8" hidden="1" outlineLevel="1">
      <c r="A340" s="353"/>
      <c r="B340" s="347" t="s">
        <v>268</v>
      </c>
      <c r="C340" s="355"/>
      <c r="D340" s="355"/>
      <c r="E340" s="355"/>
      <c r="F340" s="355"/>
      <c r="G340" s="355"/>
      <c r="H340" s="357">
        <v>0</v>
      </c>
    </row>
    <row r="341" spans="1:8" hidden="1" outlineLevel="1">
      <c r="A341" s="353"/>
      <c r="B341" s="347" t="s">
        <v>207</v>
      </c>
      <c r="C341" s="356">
        <v>1816.35041994932</v>
      </c>
      <c r="D341" s="355"/>
      <c r="E341" s="356">
        <v>0</v>
      </c>
      <c r="F341" s="355"/>
      <c r="G341" s="356">
        <v>0</v>
      </c>
      <c r="H341" s="357">
        <v>1816.35041994932</v>
      </c>
    </row>
    <row r="342" spans="1:8" hidden="1" outlineLevel="1">
      <c r="A342" s="353"/>
      <c r="B342" s="347" t="s">
        <v>208</v>
      </c>
      <c r="C342" s="356">
        <v>332</v>
      </c>
      <c r="D342" s="355"/>
      <c r="E342" s="356">
        <v>1309</v>
      </c>
      <c r="F342" s="355"/>
      <c r="G342" s="356">
        <v>229</v>
      </c>
      <c r="H342" s="357">
        <v>1870</v>
      </c>
    </row>
    <row r="343" spans="1:8" hidden="1" outlineLevel="1">
      <c r="A343" s="353"/>
      <c r="B343" s="347" t="s">
        <v>209</v>
      </c>
      <c r="C343" s="355"/>
      <c r="D343" s="355"/>
      <c r="E343" s="355"/>
      <c r="F343" s="355"/>
      <c r="G343" s="355"/>
      <c r="H343" s="357">
        <v>0</v>
      </c>
    </row>
    <row r="344" spans="1:8" hidden="1" outlineLevel="1">
      <c r="A344" s="353"/>
      <c r="B344" s="347" t="s">
        <v>210</v>
      </c>
      <c r="C344" s="356">
        <v>18018</v>
      </c>
      <c r="D344" s="355"/>
      <c r="E344" s="355"/>
      <c r="F344" s="355"/>
      <c r="G344" s="355"/>
      <c r="H344" s="357">
        <v>18018</v>
      </c>
    </row>
    <row r="345" spans="1:8" hidden="1" outlineLevel="1">
      <c r="A345" s="353"/>
      <c r="B345" s="347" t="s">
        <v>211</v>
      </c>
      <c r="C345" s="356">
        <v>0</v>
      </c>
      <c r="D345" s="356">
        <v>0</v>
      </c>
      <c r="E345" s="356">
        <v>0</v>
      </c>
      <c r="F345" s="356">
        <v>0</v>
      </c>
      <c r="G345" s="356">
        <v>0</v>
      </c>
      <c r="H345" s="357">
        <v>0</v>
      </c>
    </row>
    <row r="346" spans="1:8" hidden="1" outlineLevel="1">
      <c r="A346" s="353"/>
      <c r="B346" s="347" t="s">
        <v>212</v>
      </c>
      <c r="C346" s="355"/>
      <c r="D346" s="356">
        <v>0</v>
      </c>
      <c r="E346" s="356">
        <v>908</v>
      </c>
      <c r="F346" s="355"/>
      <c r="G346" s="356">
        <v>239</v>
      </c>
      <c r="H346" s="357">
        <v>1147</v>
      </c>
    </row>
    <row r="347" spans="1:8" hidden="1" outlineLevel="1">
      <c r="A347" s="353"/>
      <c r="B347" s="347" t="s">
        <v>213</v>
      </c>
      <c r="C347" s="356">
        <v>254053</v>
      </c>
      <c r="D347" s="356">
        <v>0</v>
      </c>
      <c r="E347" s="356">
        <v>0</v>
      </c>
      <c r="F347" s="356">
        <v>0</v>
      </c>
      <c r="G347" s="356">
        <v>0</v>
      </c>
      <c r="H347" s="357">
        <v>254053</v>
      </c>
    </row>
    <row r="348" spans="1:8" hidden="1" outlineLevel="1">
      <c r="A348" s="353"/>
      <c r="B348" s="347" t="s">
        <v>214</v>
      </c>
      <c r="C348" s="356">
        <v>0</v>
      </c>
      <c r="D348" s="355"/>
      <c r="E348" s="356">
        <v>0</v>
      </c>
      <c r="F348" s="355"/>
      <c r="G348" s="356">
        <v>0</v>
      </c>
      <c r="H348" s="357">
        <v>0</v>
      </c>
    </row>
    <row r="349" spans="1:8" hidden="1" outlineLevel="1">
      <c r="A349" s="353"/>
      <c r="B349" s="347" t="s">
        <v>269</v>
      </c>
      <c r="C349" s="355"/>
      <c r="D349" s="355"/>
      <c r="E349" s="355"/>
      <c r="F349" s="355"/>
      <c r="G349" s="355"/>
      <c r="H349" s="357">
        <v>0</v>
      </c>
    </row>
    <row r="350" spans="1:8" hidden="1" outlineLevel="1">
      <c r="A350" s="353"/>
      <c r="B350" s="347" t="s">
        <v>215</v>
      </c>
      <c r="C350" s="355"/>
      <c r="D350" s="355"/>
      <c r="E350" s="355"/>
      <c r="F350" s="355"/>
      <c r="G350" s="355"/>
      <c r="H350" s="357">
        <v>0</v>
      </c>
    </row>
    <row r="351" spans="1:8" hidden="1" outlineLevel="1">
      <c r="A351" s="353"/>
      <c r="B351" s="347" t="s">
        <v>216</v>
      </c>
      <c r="C351" s="355"/>
      <c r="D351" s="355"/>
      <c r="E351" s="355"/>
      <c r="F351" s="355"/>
      <c r="G351" s="355"/>
      <c r="H351" s="357">
        <v>0</v>
      </c>
    </row>
    <row r="352" spans="1:8" hidden="1" outlineLevel="1">
      <c r="A352" s="353"/>
      <c r="B352" s="347" t="s">
        <v>217</v>
      </c>
      <c r="C352" s="355"/>
      <c r="D352" s="355"/>
      <c r="E352" s="356">
        <v>36510</v>
      </c>
      <c r="F352" s="355"/>
      <c r="G352" s="356">
        <v>1075868</v>
      </c>
      <c r="H352" s="357">
        <v>1112378</v>
      </c>
    </row>
    <row r="353" spans="1:8" hidden="1" outlineLevel="1">
      <c r="A353" s="353"/>
      <c r="B353" s="347" t="s">
        <v>218</v>
      </c>
      <c r="C353" s="355"/>
      <c r="D353" s="355"/>
      <c r="E353" s="355"/>
      <c r="F353" s="355"/>
      <c r="G353" s="355"/>
      <c r="H353" s="357">
        <v>0</v>
      </c>
    </row>
    <row r="354" spans="1:8" hidden="1" outlineLevel="1">
      <c r="A354" s="353"/>
      <c r="B354" s="347" t="s">
        <v>219</v>
      </c>
      <c r="C354" s="356">
        <v>0</v>
      </c>
      <c r="D354" s="355"/>
      <c r="E354" s="356">
        <v>1</v>
      </c>
      <c r="F354" s="355"/>
      <c r="G354" s="356">
        <v>0</v>
      </c>
      <c r="H354" s="357">
        <v>1</v>
      </c>
    </row>
    <row r="355" spans="1:8" hidden="1" outlineLevel="1">
      <c r="A355" s="353"/>
      <c r="B355" s="347" t="s">
        <v>220</v>
      </c>
      <c r="C355" s="356">
        <v>0</v>
      </c>
      <c r="D355" s="355"/>
      <c r="E355" s="356">
        <v>6</v>
      </c>
      <c r="F355" s="355"/>
      <c r="G355" s="355"/>
      <c r="H355" s="357">
        <v>6</v>
      </c>
    </row>
    <row r="356" spans="1:8" hidden="1" outlineLevel="1">
      <c r="A356" s="353"/>
      <c r="B356" s="347" t="s">
        <v>270</v>
      </c>
      <c r="C356" s="355"/>
      <c r="D356" s="356">
        <v>0</v>
      </c>
      <c r="E356" s="356">
        <v>25</v>
      </c>
      <c r="F356" s="356">
        <v>0</v>
      </c>
      <c r="G356" s="356">
        <v>7</v>
      </c>
      <c r="H356" s="357">
        <v>32</v>
      </c>
    </row>
    <row r="357" spans="1:8" collapsed="1">
      <c r="A357" s="353">
        <v>11</v>
      </c>
      <c r="B357" s="352" t="s">
        <v>563</v>
      </c>
      <c r="C357" s="356">
        <f>SUM($C$335:$C$356)</f>
        <v>274507.35041994933</v>
      </c>
      <c r="D357" s="356">
        <f>SUM($D$335:$D$356)</f>
        <v>0</v>
      </c>
      <c r="E357" s="356">
        <f>SUM($E$335:$E$356)</f>
        <v>38759</v>
      </c>
      <c r="F357" s="356">
        <f>SUM($F$335:$F$356)</f>
        <v>0</v>
      </c>
      <c r="G357" s="356">
        <f>SUM($G$335:$G$356)</f>
        <v>1076343</v>
      </c>
      <c r="H357" s="357">
        <f>SUM($H$335:$H$356)</f>
        <v>1389609.3504199493</v>
      </c>
    </row>
    <row r="358" spans="1:8" hidden="1" outlineLevel="1">
      <c r="A358" s="353"/>
      <c r="B358" s="347" t="s">
        <v>203</v>
      </c>
      <c r="C358" s="356">
        <v>234283</v>
      </c>
      <c r="D358" s="355"/>
      <c r="E358" s="356">
        <v>43654</v>
      </c>
      <c r="F358" s="355"/>
      <c r="G358" s="356">
        <v>8746</v>
      </c>
      <c r="H358" s="357">
        <v>286683</v>
      </c>
    </row>
    <row r="359" spans="1:8" hidden="1" outlineLevel="1">
      <c r="A359" s="353"/>
      <c r="B359" s="347" t="s">
        <v>204</v>
      </c>
      <c r="C359" s="355"/>
      <c r="D359" s="355"/>
      <c r="E359" s="355"/>
      <c r="F359" s="355"/>
      <c r="G359" s="355"/>
      <c r="H359" s="357">
        <v>0</v>
      </c>
    </row>
    <row r="360" spans="1:8" hidden="1" outlineLevel="1">
      <c r="A360" s="353"/>
      <c r="B360" s="347" t="s">
        <v>267</v>
      </c>
      <c r="C360" s="356">
        <v>0</v>
      </c>
      <c r="D360" s="356">
        <v>0</v>
      </c>
      <c r="E360" s="356">
        <v>0</v>
      </c>
      <c r="F360" s="356">
        <v>0</v>
      </c>
      <c r="G360" s="356">
        <v>0</v>
      </c>
      <c r="H360" s="357">
        <v>0</v>
      </c>
    </row>
    <row r="361" spans="1:8" hidden="1" outlineLevel="1">
      <c r="A361" s="353"/>
      <c r="B361" s="347" t="s">
        <v>205</v>
      </c>
      <c r="C361" s="356">
        <v>2590472.1831644201</v>
      </c>
      <c r="D361" s="356">
        <v>68114</v>
      </c>
      <c r="E361" s="356">
        <v>56003</v>
      </c>
      <c r="F361" s="356">
        <v>0</v>
      </c>
      <c r="G361" s="356">
        <v>23807</v>
      </c>
      <c r="H361" s="357">
        <v>2738396.1831644201</v>
      </c>
    </row>
    <row r="362" spans="1:8" hidden="1" outlineLevel="1">
      <c r="A362" s="353"/>
      <c r="B362" s="347" t="s">
        <v>206</v>
      </c>
      <c r="C362" s="356">
        <v>-127842</v>
      </c>
      <c r="D362" s="355"/>
      <c r="E362" s="356">
        <v>5290</v>
      </c>
      <c r="F362" s="355"/>
      <c r="G362" s="356">
        <v>685</v>
      </c>
      <c r="H362" s="357">
        <v>-121867</v>
      </c>
    </row>
    <row r="363" spans="1:8" hidden="1" outlineLevel="1">
      <c r="A363" s="353"/>
      <c r="B363" s="347" t="s">
        <v>268</v>
      </c>
      <c r="C363" s="355"/>
      <c r="D363" s="356">
        <v>12957</v>
      </c>
      <c r="E363" s="355"/>
      <c r="F363" s="355"/>
      <c r="G363" s="356">
        <v>4319</v>
      </c>
      <c r="H363" s="357">
        <v>17276</v>
      </c>
    </row>
    <row r="364" spans="1:8" hidden="1" outlineLevel="1">
      <c r="A364" s="353"/>
      <c r="B364" s="347" t="s">
        <v>207</v>
      </c>
      <c r="C364" s="356">
        <v>1114381.63159529</v>
      </c>
      <c r="D364" s="355"/>
      <c r="E364" s="356">
        <v>57995</v>
      </c>
      <c r="F364" s="355"/>
      <c r="G364" s="356">
        <v>5706</v>
      </c>
      <c r="H364" s="357">
        <v>1178082.63159529</v>
      </c>
    </row>
    <row r="365" spans="1:8" hidden="1" outlineLevel="1">
      <c r="A365" s="353"/>
      <c r="B365" s="347" t="s">
        <v>208</v>
      </c>
      <c r="C365" s="356">
        <v>74350</v>
      </c>
      <c r="D365" s="355"/>
      <c r="E365" s="356">
        <v>344643</v>
      </c>
      <c r="F365" s="355"/>
      <c r="G365" s="356">
        <v>68306</v>
      </c>
      <c r="H365" s="357">
        <v>487299</v>
      </c>
    </row>
    <row r="366" spans="1:8" hidden="1" outlineLevel="1">
      <c r="A366" s="353"/>
      <c r="B366" s="347" t="s">
        <v>209</v>
      </c>
      <c r="C366" s="356">
        <v>98510</v>
      </c>
      <c r="D366" s="355"/>
      <c r="E366" s="355"/>
      <c r="F366" s="355"/>
      <c r="G366" s="355"/>
      <c r="H366" s="357">
        <v>98510</v>
      </c>
    </row>
    <row r="367" spans="1:8" hidden="1" outlineLevel="1">
      <c r="A367" s="353"/>
      <c r="B367" s="347" t="s">
        <v>210</v>
      </c>
      <c r="C367" s="356">
        <v>130993</v>
      </c>
      <c r="D367" s="355"/>
      <c r="E367" s="355"/>
      <c r="F367" s="355"/>
      <c r="G367" s="355"/>
      <c r="H367" s="357">
        <v>130993</v>
      </c>
    </row>
    <row r="368" spans="1:8" hidden="1" outlineLevel="1">
      <c r="A368" s="353"/>
      <c r="B368" s="347" t="s">
        <v>211</v>
      </c>
      <c r="C368" s="356">
        <v>26704.669670611798</v>
      </c>
      <c r="D368" s="356">
        <v>0</v>
      </c>
      <c r="E368" s="356">
        <v>93</v>
      </c>
      <c r="F368" s="356">
        <v>0</v>
      </c>
      <c r="G368" s="356">
        <v>37</v>
      </c>
      <c r="H368" s="357">
        <v>26834.669670611798</v>
      </c>
    </row>
    <row r="369" spans="1:8" hidden="1" outlineLevel="1">
      <c r="A369" s="353"/>
      <c r="B369" s="347" t="s">
        <v>212</v>
      </c>
      <c r="C369" s="356">
        <v>50999.095828534002</v>
      </c>
      <c r="D369" s="356">
        <v>0</v>
      </c>
      <c r="E369" s="356">
        <v>14935</v>
      </c>
      <c r="F369" s="355"/>
      <c r="G369" s="356">
        <v>3928</v>
      </c>
      <c r="H369" s="357">
        <v>69862.095828534002</v>
      </c>
    </row>
    <row r="370" spans="1:8" hidden="1" outlineLevel="1">
      <c r="A370" s="353"/>
      <c r="B370" s="347" t="s">
        <v>213</v>
      </c>
      <c r="C370" s="356">
        <v>18126</v>
      </c>
      <c r="D370" s="356">
        <v>24030</v>
      </c>
      <c r="E370" s="356">
        <v>23802</v>
      </c>
      <c r="F370" s="356">
        <v>0</v>
      </c>
      <c r="G370" s="356">
        <v>9791</v>
      </c>
      <c r="H370" s="357">
        <v>75749</v>
      </c>
    </row>
    <row r="371" spans="1:8" hidden="1" outlineLevel="1">
      <c r="A371" s="353"/>
      <c r="B371" s="347" t="s">
        <v>214</v>
      </c>
      <c r="C371" s="356">
        <v>0</v>
      </c>
      <c r="D371" s="355"/>
      <c r="E371" s="356">
        <v>0</v>
      </c>
      <c r="F371" s="355"/>
      <c r="G371" s="356">
        <v>0</v>
      </c>
      <c r="H371" s="357">
        <v>0</v>
      </c>
    </row>
    <row r="372" spans="1:8" hidden="1" outlineLevel="1">
      <c r="A372" s="353"/>
      <c r="B372" s="347" t="s">
        <v>269</v>
      </c>
      <c r="C372" s="355"/>
      <c r="D372" s="355"/>
      <c r="E372" s="355"/>
      <c r="F372" s="355"/>
      <c r="G372" s="355"/>
      <c r="H372" s="357">
        <v>0</v>
      </c>
    </row>
    <row r="373" spans="1:8" hidden="1" outlineLevel="1">
      <c r="A373" s="353"/>
      <c r="B373" s="347" t="s">
        <v>215</v>
      </c>
      <c r="C373" s="356">
        <v>21000</v>
      </c>
      <c r="D373" s="355"/>
      <c r="E373" s="355"/>
      <c r="F373" s="355"/>
      <c r="G373" s="355"/>
      <c r="H373" s="357">
        <v>21000</v>
      </c>
    </row>
    <row r="374" spans="1:8" hidden="1" outlineLevel="1">
      <c r="A374" s="353"/>
      <c r="B374" s="347" t="s">
        <v>216</v>
      </c>
      <c r="C374" s="356">
        <v>7856</v>
      </c>
      <c r="D374" s="355"/>
      <c r="E374" s="355"/>
      <c r="F374" s="355"/>
      <c r="G374" s="355"/>
      <c r="H374" s="357">
        <v>7856</v>
      </c>
    </row>
    <row r="375" spans="1:8" hidden="1" outlineLevel="1">
      <c r="A375" s="353"/>
      <c r="B375" s="347" t="s">
        <v>217</v>
      </c>
      <c r="C375" s="356">
        <v>-38711</v>
      </c>
      <c r="D375" s="356">
        <v>5554</v>
      </c>
      <c r="E375" s="356">
        <v>15529</v>
      </c>
      <c r="F375" s="355"/>
      <c r="G375" s="356">
        <v>2579226</v>
      </c>
      <c r="H375" s="357">
        <v>2561598</v>
      </c>
    </row>
    <row r="376" spans="1:8" hidden="1" outlineLevel="1">
      <c r="A376" s="353"/>
      <c r="B376" s="347" t="s">
        <v>218</v>
      </c>
      <c r="C376" s="356">
        <v>48603</v>
      </c>
      <c r="D376" s="355"/>
      <c r="E376" s="355"/>
      <c r="F376" s="355"/>
      <c r="G376" s="355"/>
      <c r="H376" s="357">
        <v>48603</v>
      </c>
    </row>
    <row r="377" spans="1:8" hidden="1" outlineLevel="1">
      <c r="A377" s="353"/>
      <c r="B377" s="347" t="s">
        <v>219</v>
      </c>
      <c r="C377" s="356">
        <v>60116.191651879599</v>
      </c>
      <c r="D377" s="355"/>
      <c r="E377" s="356">
        <v>3286</v>
      </c>
      <c r="F377" s="355"/>
      <c r="G377" s="356">
        <v>1546</v>
      </c>
      <c r="H377" s="357">
        <v>64948.191651879599</v>
      </c>
    </row>
    <row r="378" spans="1:8" hidden="1" outlineLevel="1">
      <c r="A378" s="353"/>
      <c r="B378" s="347" t="s">
        <v>220</v>
      </c>
      <c r="C378" s="356">
        <v>0</v>
      </c>
      <c r="D378" s="355"/>
      <c r="E378" s="356">
        <v>0</v>
      </c>
      <c r="F378" s="355"/>
      <c r="G378" s="355"/>
      <c r="H378" s="357">
        <v>0</v>
      </c>
    </row>
    <row r="379" spans="1:8" hidden="1" outlineLevel="1">
      <c r="A379" s="353"/>
      <c r="B379" s="347" t="s">
        <v>270</v>
      </c>
      <c r="C379" s="355"/>
      <c r="D379" s="356">
        <v>0</v>
      </c>
      <c r="E379" s="356">
        <v>7123</v>
      </c>
      <c r="F379" s="356">
        <v>0</v>
      </c>
      <c r="G379" s="356">
        <v>2357</v>
      </c>
      <c r="H379" s="357">
        <v>9480</v>
      </c>
    </row>
    <row r="380" spans="1:8" collapsed="1">
      <c r="A380" s="353">
        <v>12</v>
      </c>
      <c r="B380" s="352" t="s">
        <v>564</v>
      </c>
      <c r="C380" s="356">
        <f>SUM($C$358:$C$379)</f>
        <v>4309841.7719107354</v>
      </c>
      <c r="D380" s="356">
        <f>SUM($D$358:$D$379)</f>
        <v>110655</v>
      </c>
      <c r="E380" s="356">
        <f>SUM($E$358:$E$379)</f>
        <v>572353</v>
      </c>
      <c r="F380" s="356">
        <f>SUM($F$358:$F$379)</f>
        <v>0</v>
      </c>
      <c r="G380" s="356">
        <f>SUM($G$358:$G$379)</f>
        <v>2708454</v>
      </c>
      <c r="H380" s="357">
        <f>SUM($H$358:$H$379)</f>
        <v>7701303.7719107354</v>
      </c>
    </row>
    <row r="381" spans="1:8" hidden="1" outlineLevel="1">
      <c r="A381" s="353"/>
      <c r="B381" s="347" t="s">
        <v>203</v>
      </c>
      <c r="C381" s="356">
        <v>882807</v>
      </c>
      <c r="D381" s="355"/>
      <c r="E381" s="356">
        <v>108308</v>
      </c>
      <c r="F381" s="355"/>
      <c r="G381" s="356">
        <v>21698</v>
      </c>
      <c r="H381" s="357">
        <v>1012813</v>
      </c>
    </row>
    <row r="382" spans="1:8" hidden="1" outlineLevel="1">
      <c r="A382" s="353"/>
      <c r="B382" s="347" t="s">
        <v>204</v>
      </c>
      <c r="C382" s="356">
        <v>591032</v>
      </c>
      <c r="D382" s="355"/>
      <c r="E382" s="355"/>
      <c r="F382" s="355"/>
      <c r="G382" s="355"/>
      <c r="H382" s="357">
        <v>591032</v>
      </c>
    </row>
    <row r="383" spans="1:8" hidden="1" outlineLevel="1">
      <c r="A383" s="353"/>
      <c r="B383" s="347" t="s">
        <v>267</v>
      </c>
      <c r="C383" s="356">
        <v>650</v>
      </c>
      <c r="D383" s="356">
        <v>0</v>
      </c>
      <c r="E383" s="356">
        <v>0</v>
      </c>
      <c r="F383" s="356">
        <v>0</v>
      </c>
      <c r="G383" s="356">
        <v>0</v>
      </c>
      <c r="H383" s="357">
        <v>650</v>
      </c>
    </row>
    <row r="384" spans="1:8" hidden="1" outlineLevel="1">
      <c r="A384" s="353"/>
      <c r="B384" s="347" t="s">
        <v>205</v>
      </c>
      <c r="C384" s="356">
        <v>4168495.69545878</v>
      </c>
      <c r="D384" s="356">
        <v>32797</v>
      </c>
      <c r="E384" s="356">
        <v>117679</v>
      </c>
      <c r="F384" s="356">
        <v>0</v>
      </c>
      <c r="G384" s="356">
        <v>29142</v>
      </c>
      <c r="H384" s="357">
        <v>4348113.69545878</v>
      </c>
    </row>
    <row r="385" spans="1:8" hidden="1" outlineLevel="1">
      <c r="A385" s="353"/>
      <c r="B385" s="347" t="s">
        <v>206</v>
      </c>
      <c r="C385" s="356">
        <v>1111022</v>
      </c>
      <c r="D385" s="355"/>
      <c r="E385" s="356">
        <v>5317</v>
      </c>
      <c r="F385" s="355"/>
      <c r="G385" s="356">
        <v>619</v>
      </c>
      <c r="H385" s="357">
        <v>1116958</v>
      </c>
    </row>
    <row r="386" spans="1:8" hidden="1" outlineLevel="1">
      <c r="A386" s="353"/>
      <c r="B386" s="347" t="s">
        <v>268</v>
      </c>
      <c r="C386" s="355"/>
      <c r="D386" s="356">
        <v>6731</v>
      </c>
      <c r="E386" s="355"/>
      <c r="F386" s="355"/>
      <c r="G386" s="356">
        <v>2244</v>
      </c>
      <c r="H386" s="357">
        <v>8975</v>
      </c>
    </row>
    <row r="387" spans="1:8" hidden="1" outlineLevel="1">
      <c r="A387" s="353"/>
      <c r="B387" s="347" t="s">
        <v>207</v>
      </c>
      <c r="C387" s="356">
        <v>3669196</v>
      </c>
      <c r="D387" s="355"/>
      <c r="E387" s="356">
        <v>164157</v>
      </c>
      <c r="F387" s="355"/>
      <c r="G387" s="356">
        <v>19019</v>
      </c>
      <c r="H387" s="357">
        <v>3852372</v>
      </c>
    </row>
    <row r="388" spans="1:8" hidden="1" outlineLevel="1">
      <c r="A388" s="353"/>
      <c r="B388" s="347" t="s">
        <v>208</v>
      </c>
      <c r="C388" s="356">
        <v>7355596</v>
      </c>
      <c r="D388" s="355"/>
      <c r="E388" s="356">
        <v>188526</v>
      </c>
      <c r="F388" s="355"/>
      <c r="G388" s="356">
        <v>28774</v>
      </c>
      <c r="H388" s="357">
        <v>7572896</v>
      </c>
    </row>
    <row r="389" spans="1:8" hidden="1" outlineLevel="1">
      <c r="A389" s="353"/>
      <c r="B389" s="347" t="s">
        <v>209</v>
      </c>
      <c r="C389" s="356">
        <v>491097</v>
      </c>
      <c r="D389" s="355"/>
      <c r="E389" s="355"/>
      <c r="F389" s="355"/>
      <c r="G389" s="355"/>
      <c r="H389" s="357">
        <v>491097</v>
      </c>
    </row>
    <row r="390" spans="1:8" hidden="1" outlineLevel="1">
      <c r="A390" s="353"/>
      <c r="B390" s="347" t="s">
        <v>210</v>
      </c>
      <c r="C390" s="356">
        <v>340672</v>
      </c>
      <c r="D390" s="355"/>
      <c r="E390" s="355"/>
      <c r="F390" s="355"/>
      <c r="G390" s="355"/>
      <c r="H390" s="357">
        <v>340672</v>
      </c>
    </row>
    <row r="391" spans="1:8" hidden="1" outlineLevel="1">
      <c r="A391" s="353"/>
      <c r="B391" s="347" t="s">
        <v>211</v>
      </c>
      <c r="C391" s="356">
        <v>511356</v>
      </c>
      <c r="D391" s="356">
        <v>0</v>
      </c>
      <c r="E391" s="356">
        <v>4678</v>
      </c>
      <c r="F391" s="356">
        <v>0</v>
      </c>
      <c r="G391" s="356">
        <v>1820</v>
      </c>
      <c r="H391" s="357">
        <v>517854</v>
      </c>
    </row>
    <row r="392" spans="1:8" hidden="1" outlineLevel="1">
      <c r="A392" s="353"/>
      <c r="B392" s="347" t="s">
        <v>212</v>
      </c>
      <c r="C392" s="356">
        <v>660046.20295770699</v>
      </c>
      <c r="D392" s="356">
        <v>0</v>
      </c>
      <c r="E392" s="356">
        <v>21024</v>
      </c>
      <c r="F392" s="355"/>
      <c r="G392" s="356">
        <v>5530</v>
      </c>
      <c r="H392" s="357">
        <v>686600.20295770699</v>
      </c>
    </row>
    <row r="393" spans="1:8" hidden="1" outlineLevel="1">
      <c r="A393" s="353"/>
      <c r="B393" s="347" t="s">
        <v>213</v>
      </c>
      <c r="C393" s="356">
        <v>1206490</v>
      </c>
      <c r="D393" s="356">
        <v>581368</v>
      </c>
      <c r="E393" s="356">
        <v>10459</v>
      </c>
      <c r="F393" s="356">
        <v>0</v>
      </c>
      <c r="G393" s="356">
        <v>91469</v>
      </c>
      <c r="H393" s="357">
        <v>1889786</v>
      </c>
    </row>
    <row r="394" spans="1:8" hidden="1" outlineLevel="1">
      <c r="A394" s="353"/>
      <c r="B394" s="347" t="s">
        <v>214</v>
      </c>
      <c r="C394" s="356">
        <v>141019.68</v>
      </c>
      <c r="D394" s="355"/>
      <c r="E394" s="356">
        <v>8801.1724364158708</v>
      </c>
      <c r="F394" s="355"/>
      <c r="G394" s="356">
        <v>2249.8494712792599</v>
      </c>
      <c r="H394" s="357">
        <v>152070.70190769501</v>
      </c>
    </row>
    <row r="395" spans="1:8" hidden="1" outlineLevel="1">
      <c r="A395" s="353"/>
      <c r="B395" s="347" t="s">
        <v>269</v>
      </c>
      <c r="C395" s="355"/>
      <c r="D395" s="355"/>
      <c r="E395" s="355"/>
      <c r="F395" s="355"/>
      <c r="G395" s="355"/>
      <c r="H395" s="357">
        <v>0</v>
      </c>
    </row>
    <row r="396" spans="1:8" hidden="1" outlineLevel="1">
      <c r="A396" s="353"/>
      <c r="B396" s="347" t="s">
        <v>215</v>
      </c>
      <c r="C396" s="356">
        <v>55714</v>
      </c>
      <c r="D396" s="355"/>
      <c r="E396" s="355"/>
      <c r="F396" s="355"/>
      <c r="G396" s="355"/>
      <c r="H396" s="357">
        <v>55714</v>
      </c>
    </row>
    <row r="397" spans="1:8" hidden="1" outlineLevel="1">
      <c r="A397" s="353"/>
      <c r="B397" s="347" t="s">
        <v>216</v>
      </c>
      <c r="C397" s="356">
        <v>18940</v>
      </c>
      <c r="D397" s="355"/>
      <c r="E397" s="355"/>
      <c r="F397" s="355"/>
      <c r="G397" s="355"/>
      <c r="H397" s="357">
        <v>18940</v>
      </c>
    </row>
    <row r="398" spans="1:8" hidden="1" outlineLevel="1">
      <c r="A398" s="353"/>
      <c r="B398" s="347" t="s">
        <v>217</v>
      </c>
      <c r="C398" s="356">
        <v>-680494</v>
      </c>
      <c r="D398" s="355"/>
      <c r="E398" s="356">
        <v>336284</v>
      </c>
      <c r="F398" s="355"/>
      <c r="G398" s="356">
        <v>57270</v>
      </c>
      <c r="H398" s="357">
        <v>-286940</v>
      </c>
    </row>
    <row r="399" spans="1:8" hidden="1" outlineLevel="1">
      <c r="A399" s="353"/>
      <c r="B399" s="347" t="s">
        <v>218</v>
      </c>
      <c r="C399" s="356">
        <v>1297643</v>
      </c>
      <c r="D399" s="355"/>
      <c r="E399" s="355"/>
      <c r="F399" s="355"/>
      <c r="G399" s="355"/>
      <c r="H399" s="357">
        <v>1297643</v>
      </c>
    </row>
    <row r="400" spans="1:8" hidden="1" outlineLevel="1">
      <c r="A400" s="353"/>
      <c r="B400" s="347" t="s">
        <v>219</v>
      </c>
      <c r="C400" s="356">
        <v>405850.12937972398</v>
      </c>
      <c r="D400" s="355"/>
      <c r="E400" s="356">
        <v>724</v>
      </c>
      <c r="F400" s="355"/>
      <c r="G400" s="356">
        <v>340</v>
      </c>
      <c r="H400" s="357">
        <v>406914.12937972398</v>
      </c>
    </row>
    <row r="401" spans="1:8" hidden="1" outlineLevel="1">
      <c r="A401" s="353"/>
      <c r="B401" s="347" t="s">
        <v>220</v>
      </c>
      <c r="C401" s="356">
        <v>766882</v>
      </c>
      <c r="D401" s="355"/>
      <c r="E401" s="356">
        <v>20361</v>
      </c>
      <c r="F401" s="355"/>
      <c r="G401" s="355"/>
      <c r="H401" s="357">
        <v>787243</v>
      </c>
    </row>
    <row r="402" spans="1:8" hidden="1" outlineLevel="1">
      <c r="A402" s="353"/>
      <c r="B402" s="347" t="s">
        <v>270</v>
      </c>
      <c r="C402" s="356">
        <v>712</v>
      </c>
      <c r="D402" s="356">
        <v>0</v>
      </c>
      <c r="E402" s="356">
        <v>1782</v>
      </c>
      <c r="F402" s="356">
        <v>0</v>
      </c>
      <c r="G402" s="356">
        <v>562</v>
      </c>
      <c r="H402" s="357">
        <v>3056</v>
      </c>
    </row>
    <row r="403" spans="1:8" collapsed="1">
      <c r="A403" s="353">
        <v>13</v>
      </c>
      <c r="B403" s="352" t="s">
        <v>565</v>
      </c>
      <c r="C403" s="356">
        <f>SUM($C$381:$C$402)</f>
        <v>22994726.707796212</v>
      </c>
      <c r="D403" s="356">
        <f>SUM($D$381:$D$402)</f>
        <v>620896</v>
      </c>
      <c r="E403" s="356">
        <f>SUM($E$381:$E$402)</f>
        <v>988100.17243641592</v>
      </c>
      <c r="F403" s="356">
        <f>SUM($F$381:$F$402)</f>
        <v>0</v>
      </c>
      <c r="G403" s="356">
        <f>SUM($G$381:$G$402)</f>
        <v>260736.84947127925</v>
      </c>
      <c r="H403" s="357">
        <f>SUM($H$381:$H$402)</f>
        <v>24864459.729703907</v>
      </c>
    </row>
    <row r="404" spans="1:8" hidden="1" outlineLevel="1">
      <c r="A404" s="353"/>
      <c r="B404" s="347" t="s">
        <v>203</v>
      </c>
      <c r="C404" s="356">
        <v>7625</v>
      </c>
      <c r="D404" s="355"/>
      <c r="E404" s="356">
        <v>438071</v>
      </c>
      <c r="F404" s="355"/>
      <c r="G404" s="356">
        <v>87762</v>
      </c>
      <c r="H404" s="357">
        <v>533458</v>
      </c>
    </row>
    <row r="405" spans="1:8" hidden="1" outlineLevel="1">
      <c r="A405" s="353"/>
      <c r="B405" s="347" t="s">
        <v>204</v>
      </c>
      <c r="C405" s="355"/>
      <c r="D405" s="355"/>
      <c r="E405" s="355"/>
      <c r="F405" s="355"/>
      <c r="G405" s="355"/>
      <c r="H405" s="357">
        <v>0</v>
      </c>
    </row>
    <row r="406" spans="1:8" hidden="1" outlineLevel="1">
      <c r="A406" s="353"/>
      <c r="B406" s="347" t="s">
        <v>267</v>
      </c>
      <c r="C406" s="356">
        <v>0</v>
      </c>
      <c r="D406" s="356">
        <v>0</v>
      </c>
      <c r="E406" s="356">
        <v>0</v>
      </c>
      <c r="F406" s="356">
        <v>0</v>
      </c>
      <c r="G406" s="356">
        <v>0</v>
      </c>
      <c r="H406" s="357">
        <v>0</v>
      </c>
    </row>
    <row r="407" spans="1:8" hidden="1" outlineLevel="1">
      <c r="A407" s="353"/>
      <c r="B407" s="347" t="s">
        <v>205</v>
      </c>
      <c r="C407" s="356">
        <v>43441.933844821098</v>
      </c>
      <c r="D407" s="356">
        <v>63150</v>
      </c>
      <c r="E407" s="356">
        <v>395132</v>
      </c>
      <c r="F407" s="356">
        <v>0</v>
      </c>
      <c r="G407" s="356">
        <v>115915</v>
      </c>
      <c r="H407" s="357">
        <v>617638.93384482095</v>
      </c>
    </row>
    <row r="408" spans="1:8" hidden="1" outlineLevel="1">
      <c r="A408" s="353"/>
      <c r="B408" s="347" t="s">
        <v>206</v>
      </c>
      <c r="C408" s="356">
        <v>6202</v>
      </c>
      <c r="D408" s="355"/>
      <c r="E408" s="356">
        <v>12526</v>
      </c>
      <c r="F408" s="355"/>
      <c r="G408" s="356">
        <v>637</v>
      </c>
      <c r="H408" s="357">
        <v>19365</v>
      </c>
    </row>
    <row r="409" spans="1:8" hidden="1" outlineLevel="1">
      <c r="A409" s="353"/>
      <c r="B409" s="347" t="s">
        <v>268</v>
      </c>
      <c r="C409" s="355"/>
      <c r="D409" s="355"/>
      <c r="E409" s="355"/>
      <c r="F409" s="355"/>
      <c r="G409" s="355"/>
      <c r="H409" s="357">
        <v>0</v>
      </c>
    </row>
    <row r="410" spans="1:8" hidden="1" outlineLevel="1">
      <c r="A410" s="353"/>
      <c r="B410" s="347" t="s">
        <v>207</v>
      </c>
      <c r="C410" s="356">
        <v>58843.607939440801</v>
      </c>
      <c r="D410" s="355"/>
      <c r="E410" s="356">
        <v>502219</v>
      </c>
      <c r="F410" s="355"/>
      <c r="G410" s="356">
        <v>50032</v>
      </c>
      <c r="H410" s="357">
        <v>611094.60793944099</v>
      </c>
    </row>
    <row r="411" spans="1:8" hidden="1" outlineLevel="1">
      <c r="A411" s="353"/>
      <c r="B411" s="347" t="s">
        <v>208</v>
      </c>
      <c r="C411" s="356">
        <v>243951.94917355699</v>
      </c>
      <c r="D411" s="355"/>
      <c r="E411" s="356">
        <v>851693</v>
      </c>
      <c r="F411" s="355"/>
      <c r="G411" s="356">
        <v>158322</v>
      </c>
      <c r="H411" s="357">
        <v>1253966.9491735599</v>
      </c>
    </row>
    <row r="412" spans="1:8" hidden="1" outlineLevel="1">
      <c r="A412" s="353"/>
      <c r="B412" s="347" t="s">
        <v>209</v>
      </c>
      <c r="C412" s="355"/>
      <c r="D412" s="355"/>
      <c r="E412" s="355"/>
      <c r="F412" s="355"/>
      <c r="G412" s="355"/>
      <c r="H412" s="357">
        <v>0</v>
      </c>
    </row>
    <row r="413" spans="1:8" hidden="1" outlineLevel="1">
      <c r="A413" s="353"/>
      <c r="B413" s="347" t="s">
        <v>210</v>
      </c>
      <c r="C413" s="356">
        <v>11198</v>
      </c>
      <c r="D413" s="355"/>
      <c r="E413" s="355"/>
      <c r="F413" s="355"/>
      <c r="G413" s="355"/>
      <c r="H413" s="357">
        <v>11198</v>
      </c>
    </row>
    <row r="414" spans="1:8" hidden="1" outlineLevel="1">
      <c r="A414" s="353"/>
      <c r="B414" s="347" t="s">
        <v>211</v>
      </c>
      <c r="C414" s="356">
        <v>481.93965323077799</v>
      </c>
      <c r="D414" s="356">
        <v>0</v>
      </c>
      <c r="E414" s="356">
        <v>4346</v>
      </c>
      <c r="F414" s="356">
        <v>0</v>
      </c>
      <c r="G414" s="356">
        <v>1691</v>
      </c>
      <c r="H414" s="357">
        <v>6518.9396532307801</v>
      </c>
    </row>
    <row r="415" spans="1:8" hidden="1" outlineLevel="1">
      <c r="A415" s="353"/>
      <c r="B415" s="347" t="s">
        <v>212</v>
      </c>
      <c r="C415" s="356">
        <v>0</v>
      </c>
      <c r="D415" s="356">
        <v>0</v>
      </c>
      <c r="E415" s="356">
        <v>50619</v>
      </c>
      <c r="F415" s="355"/>
      <c r="G415" s="356">
        <v>13315</v>
      </c>
      <c r="H415" s="357">
        <v>63934</v>
      </c>
    </row>
    <row r="416" spans="1:8" hidden="1" outlineLevel="1">
      <c r="A416" s="353"/>
      <c r="B416" s="347" t="s">
        <v>213</v>
      </c>
      <c r="C416" s="356">
        <v>13993</v>
      </c>
      <c r="D416" s="356">
        <v>171220</v>
      </c>
      <c r="E416" s="356">
        <v>7751</v>
      </c>
      <c r="F416" s="356">
        <v>0</v>
      </c>
      <c r="G416" s="356">
        <v>30650</v>
      </c>
      <c r="H416" s="357">
        <v>223614</v>
      </c>
    </row>
    <row r="417" spans="1:8" hidden="1" outlineLevel="1">
      <c r="A417" s="353"/>
      <c r="B417" s="347" t="s">
        <v>214</v>
      </c>
      <c r="C417" s="356">
        <v>1055</v>
      </c>
      <c r="D417" s="355"/>
      <c r="E417" s="356">
        <v>4365.61329836193</v>
      </c>
      <c r="F417" s="355"/>
      <c r="G417" s="356">
        <v>1115.9845852456799</v>
      </c>
      <c r="H417" s="357">
        <v>6536.5978836076101</v>
      </c>
    </row>
    <row r="418" spans="1:8" hidden="1" outlineLevel="1">
      <c r="A418" s="353"/>
      <c r="B418" s="347" t="s">
        <v>269</v>
      </c>
      <c r="C418" s="355"/>
      <c r="D418" s="355"/>
      <c r="E418" s="355"/>
      <c r="F418" s="355"/>
      <c r="G418" s="355"/>
      <c r="H418" s="357">
        <v>0</v>
      </c>
    </row>
    <row r="419" spans="1:8" hidden="1" outlineLevel="1">
      <c r="A419" s="353"/>
      <c r="B419" s="347" t="s">
        <v>215</v>
      </c>
      <c r="C419" s="355"/>
      <c r="D419" s="355"/>
      <c r="E419" s="355"/>
      <c r="F419" s="355"/>
      <c r="G419" s="355"/>
      <c r="H419" s="357">
        <v>0</v>
      </c>
    </row>
    <row r="420" spans="1:8" hidden="1" outlineLevel="1">
      <c r="A420" s="353"/>
      <c r="B420" s="347" t="s">
        <v>216</v>
      </c>
      <c r="C420" s="356">
        <v>45</v>
      </c>
      <c r="D420" s="355"/>
      <c r="E420" s="355"/>
      <c r="F420" s="355"/>
      <c r="G420" s="355"/>
      <c r="H420" s="357">
        <v>45</v>
      </c>
    </row>
    <row r="421" spans="1:8" hidden="1" outlineLevel="1">
      <c r="A421" s="353"/>
      <c r="B421" s="347" t="s">
        <v>217</v>
      </c>
      <c r="C421" s="356">
        <v>-6911</v>
      </c>
      <c r="D421" s="356">
        <v>1548</v>
      </c>
      <c r="E421" s="356">
        <v>391891</v>
      </c>
      <c r="F421" s="355"/>
      <c r="G421" s="356">
        <v>68038</v>
      </c>
      <c r="H421" s="357">
        <v>454566</v>
      </c>
    </row>
    <row r="422" spans="1:8" hidden="1" outlineLevel="1">
      <c r="A422" s="353"/>
      <c r="B422" s="347" t="s">
        <v>218</v>
      </c>
      <c r="C422" s="356">
        <v>40541</v>
      </c>
      <c r="D422" s="355"/>
      <c r="E422" s="355"/>
      <c r="F422" s="355"/>
      <c r="G422" s="355"/>
      <c r="H422" s="357">
        <v>40541</v>
      </c>
    </row>
    <row r="423" spans="1:8" hidden="1" outlineLevel="1">
      <c r="A423" s="353"/>
      <c r="B423" s="347" t="s">
        <v>219</v>
      </c>
      <c r="C423" s="356">
        <v>14544.7414230551</v>
      </c>
      <c r="D423" s="355"/>
      <c r="E423" s="356">
        <v>0</v>
      </c>
      <c r="F423" s="355"/>
      <c r="G423" s="356">
        <v>0</v>
      </c>
      <c r="H423" s="357">
        <v>14544.7414230551</v>
      </c>
    </row>
    <row r="424" spans="1:8" hidden="1" outlineLevel="1">
      <c r="A424" s="353"/>
      <c r="B424" s="347" t="s">
        <v>220</v>
      </c>
      <c r="C424" s="356">
        <v>66610</v>
      </c>
      <c r="D424" s="355"/>
      <c r="E424" s="356">
        <v>10604</v>
      </c>
      <c r="F424" s="355"/>
      <c r="G424" s="355"/>
      <c r="H424" s="357">
        <v>77214</v>
      </c>
    </row>
    <row r="425" spans="1:8" hidden="1" outlineLevel="1">
      <c r="A425" s="353"/>
      <c r="B425" s="347" t="s">
        <v>270</v>
      </c>
      <c r="C425" s="355"/>
      <c r="D425" s="356">
        <v>0</v>
      </c>
      <c r="E425" s="356">
        <v>17442</v>
      </c>
      <c r="F425" s="356">
        <v>0</v>
      </c>
      <c r="G425" s="356">
        <v>5437</v>
      </c>
      <c r="H425" s="357">
        <v>22879</v>
      </c>
    </row>
    <row r="426" spans="1:8" collapsed="1">
      <c r="A426" s="353">
        <v>14</v>
      </c>
      <c r="B426" s="352" t="s">
        <v>126</v>
      </c>
      <c r="C426" s="356">
        <f>SUM($C$404:$C$425)</f>
        <v>501622.17203410482</v>
      </c>
      <c r="D426" s="356">
        <f>SUM($D$404:$D$425)</f>
        <v>235918</v>
      </c>
      <c r="E426" s="356">
        <f>SUM($E$404:$E$425)</f>
        <v>2686659.6132983621</v>
      </c>
      <c r="F426" s="356">
        <f>SUM($F$404:$F$425)</f>
        <v>0</v>
      </c>
      <c r="G426" s="356">
        <f>SUM($G$404:$G$425)</f>
        <v>532914.98458524561</v>
      </c>
      <c r="H426" s="357">
        <f>SUM($H$404:$H$425)</f>
        <v>3957114.7699177153</v>
      </c>
    </row>
    <row r="427" spans="1:8" hidden="1" outlineLevel="1">
      <c r="A427" s="353"/>
      <c r="B427" s="347" t="s">
        <v>203</v>
      </c>
      <c r="C427" s="356">
        <v>2512</v>
      </c>
      <c r="D427" s="355"/>
      <c r="E427" s="356">
        <v>161192</v>
      </c>
      <c r="F427" s="355"/>
      <c r="G427" s="356">
        <v>0</v>
      </c>
      <c r="H427" s="357">
        <v>163704</v>
      </c>
    </row>
    <row r="428" spans="1:8" hidden="1" outlineLevel="1">
      <c r="A428" s="353"/>
      <c r="B428" s="347" t="s">
        <v>204</v>
      </c>
      <c r="C428" s="356">
        <v>5683</v>
      </c>
      <c r="D428" s="355"/>
      <c r="E428" s="355"/>
      <c r="F428" s="355"/>
      <c r="G428" s="355"/>
      <c r="H428" s="357">
        <v>5683</v>
      </c>
    </row>
    <row r="429" spans="1:8" hidden="1" outlineLevel="1">
      <c r="A429" s="353"/>
      <c r="B429" s="347" t="s">
        <v>267</v>
      </c>
      <c r="C429" s="356">
        <v>0</v>
      </c>
      <c r="D429" s="356">
        <v>0</v>
      </c>
      <c r="E429" s="356">
        <v>0</v>
      </c>
      <c r="F429" s="356">
        <v>0</v>
      </c>
      <c r="G429" s="356">
        <v>0</v>
      </c>
      <c r="H429" s="357">
        <v>0</v>
      </c>
    </row>
    <row r="430" spans="1:8" hidden="1" outlineLevel="1">
      <c r="A430" s="353"/>
      <c r="B430" s="347" t="s">
        <v>205</v>
      </c>
      <c r="C430" s="356">
        <v>37391.303060670798</v>
      </c>
      <c r="D430" s="356">
        <v>32366</v>
      </c>
      <c r="E430" s="356">
        <v>429295</v>
      </c>
      <c r="F430" s="356">
        <v>0</v>
      </c>
      <c r="G430" s="356">
        <v>0</v>
      </c>
      <c r="H430" s="357">
        <v>499052.30306067102</v>
      </c>
    </row>
    <row r="431" spans="1:8" hidden="1" outlineLevel="1">
      <c r="A431" s="353"/>
      <c r="B431" s="347" t="s">
        <v>206</v>
      </c>
      <c r="C431" s="356">
        <v>1510</v>
      </c>
      <c r="D431" s="355"/>
      <c r="E431" s="356">
        <v>31228</v>
      </c>
      <c r="F431" s="355"/>
      <c r="G431" s="355"/>
      <c r="H431" s="357">
        <v>32738</v>
      </c>
    </row>
    <row r="432" spans="1:8" hidden="1" outlineLevel="1">
      <c r="A432" s="353"/>
      <c r="B432" s="347" t="s">
        <v>268</v>
      </c>
      <c r="C432" s="355"/>
      <c r="D432" s="356">
        <v>23595</v>
      </c>
      <c r="E432" s="355"/>
      <c r="F432" s="355"/>
      <c r="G432" s="355"/>
      <c r="H432" s="357">
        <v>23595</v>
      </c>
    </row>
    <row r="433" spans="1:8" hidden="1" outlineLevel="1">
      <c r="A433" s="353"/>
      <c r="B433" s="347" t="s">
        <v>207</v>
      </c>
      <c r="C433" s="356">
        <v>20173.0638180149</v>
      </c>
      <c r="D433" s="355"/>
      <c r="E433" s="356">
        <v>415637</v>
      </c>
      <c r="F433" s="355"/>
      <c r="G433" s="356">
        <v>78</v>
      </c>
      <c r="H433" s="357">
        <v>435888.06381801498</v>
      </c>
    </row>
    <row r="434" spans="1:8" hidden="1" outlineLevel="1">
      <c r="A434" s="353"/>
      <c r="B434" s="347" t="s">
        <v>208</v>
      </c>
      <c r="C434" s="356">
        <v>216548.05082644301</v>
      </c>
      <c r="D434" s="355"/>
      <c r="E434" s="356">
        <v>1657249</v>
      </c>
      <c r="F434" s="355"/>
      <c r="G434" s="355"/>
      <c r="H434" s="357">
        <v>1873797.0508264401</v>
      </c>
    </row>
    <row r="435" spans="1:8" hidden="1" outlineLevel="1">
      <c r="A435" s="353"/>
      <c r="B435" s="347" t="s">
        <v>209</v>
      </c>
      <c r="C435" s="356">
        <v>4950</v>
      </c>
      <c r="D435" s="355"/>
      <c r="E435" s="355"/>
      <c r="F435" s="355"/>
      <c r="G435" s="355"/>
      <c r="H435" s="357">
        <v>4950</v>
      </c>
    </row>
    <row r="436" spans="1:8" hidden="1" outlineLevel="1">
      <c r="A436" s="353"/>
      <c r="B436" s="347" t="s">
        <v>210</v>
      </c>
      <c r="C436" s="356">
        <v>0</v>
      </c>
      <c r="D436" s="355"/>
      <c r="E436" s="355"/>
      <c r="F436" s="355"/>
      <c r="G436" s="355"/>
      <c r="H436" s="357">
        <v>0</v>
      </c>
    </row>
    <row r="437" spans="1:8" hidden="1" outlineLevel="1">
      <c r="A437" s="353"/>
      <c r="B437" s="347" t="s">
        <v>211</v>
      </c>
      <c r="C437" s="356">
        <v>130.353582227576</v>
      </c>
      <c r="D437" s="356">
        <v>0</v>
      </c>
      <c r="E437" s="356">
        <v>155815</v>
      </c>
      <c r="F437" s="356">
        <v>0</v>
      </c>
      <c r="G437" s="356">
        <v>0</v>
      </c>
      <c r="H437" s="357">
        <v>155945.35358222801</v>
      </c>
    </row>
    <row r="438" spans="1:8" hidden="1" outlineLevel="1">
      <c r="A438" s="353"/>
      <c r="B438" s="347" t="s">
        <v>212</v>
      </c>
      <c r="C438" s="356">
        <v>0</v>
      </c>
      <c r="D438" s="356">
        <v>0</v>
      </c>
      <c r="E438" s="356">
        <v>469074</v>
      </c>
      <c r="F438" s="355"/>
      <c r="G438" s="355"/>
      <c r="H438" s="357">
        <v>469074</v>
      </c>
    </row>
    <row r="439" spans="1:8" hidden="1" outlineLevel="1">
      <c r="A439" s="353"/>
      <c r="B439" s="347" t="s">
        <v>213</v>
      </c>
      <c r="C439" s="356">
        <v>43638</v>
      </c>
      <c r="D439" s="356">
        <v>278577</v>
      </c>
      <c r="E439" s="356">
        <v>41352</v>
      </c>
      <c r="F439" s="356">
        <v>0</v>
      </c>
      <c r="G439" s="356">
        <v>0</v>
      </c>
      <c r="H439" s="357">
        <v>363567</v>
      </c>
    </row>
    <row r="440" spans="1:8" hidden="1" outlineLevel="1">
      <c r="A440" s="353"/>
      <c r="B440" s="347" t="s">
        <v>214</v>
      </c>
      <c r="C440" s="356">
        <v>296</v>
      </c>
      <c r="D440" s="355"/>
      <c r="E440" s="356">
        <v>92521.585108026105</v>
      </c>
      <c r="F440" s="355"/>
      <c r="G440" s="355"/>
      <c r="H440" s="357">
        <v>92817.585108026105</v>
      </c>
    </row>
    <row r="441" spans="1:8" hidden="1" outlineLevel="1">
      <c r="A441" s="353"/>
      <c r="B441" s="347" t="s">
        <v>269</v>
      </c>
      <c r="C441" s="355"/>
      <c r="D441" s="355"/>
      <c r="E441" s="355"/>
      <c r="F441" s="355"/>
      <c r="G441" s="355"/>
      <c r="H441" s="357">
        <v>0</v>
      </c>
    </row>
    <row r="442" spans="1:8" hidden="1" outlineLevel="1">
      <c r="A442" s="353"/>
      <c r="B442" s="347" t="s">
        <v>215</v>
      </c>
      <c r="C442" s="355"/>
      <c r="D442" s="355"/>
      <c r="E442" s="355"/>
      <c r="F442" s="355"/>
      <c r="G442" s="355"/>
      <c r="H442" s="357">
        <v>0</v>
      </c>
    </row>
    <row r="443" spans="1:8" hidden="1" outlineLevel="1">
      <c r="A443" s="353"/>
      <c r="B443" s="347" t="s">
        <v>216</v>
      </c>
      <c r="C443" s="355"/>
      <c r="D443" s="355"/>
      <c r="E443" s="355"/>
      <c r="F443" s="355"/>
      <c r="G443" s="355"/>
      <c r="H443" s="357">
        <v>0</v>
      </c>
    </row>
    <row r="444" spans="1:8" hidden="1" outlineLevel="1">
      <c r="A444" s="353"/>
      <c r="B444" s="347" t="s">
        <v>217</v>
      </c>
      <c r="C444" s="356">
        <v>218495</v>
      </c>
      <c r="D444" s="356">
        <v>10398</v>
      </c>
      <c r="E444" s="356">
        <v>2355380</v>
      </c>
      <c r="F444" s="355"/>
      <c r="G444" s="356">
        <v>23747</v>
      </c>
      <c r="H444" s="357">
        <v>2608020</v>
      </c>
    </row>
    <row r="445" spans="1:8" hidden="1" outlineLevel="1">
      <c r="A445" s="353"/>
      <c r="B445" s="347" t="s">
        <v>218</v>
      </c>
      <c r="C445" s="356">
        <v>27027</v>
      </c>
      <c r="D445" s="355"/>
      <c r="E445" s="355"/>
      <c r="F445" s="355"/>
      <c r="G445" s="355"/>
      <c r="H445" s="357">
        <v>27027</v>
      </c>
    </row>
    <row r="446" spans="1:8" hidden="1" outlineLevel="1">
      <c r="A446" s="353"/>
      <c r="B446" s="347" t="s">
        <v>219</v>
      </c>
      <c r="C446" s="356">
        <v>0</v>
      </c>
      <c r="D446" s="355"/>
      <c r="E446" s="356">
        <v>3008</v>
      </c>
      <c r="F446" s="355"/>
      <c r="G446" s="356">
        <v>0</v>
      </c>
      <c r="H446" s="357">
        <v>3008</v>
      </c>
    </row>
    <row r="447" spans="1:8" hidden="1" outlineLevel="1">
      <c r="A447" s="353"/>
      <c r="B447" s="347" t="s">
        <v>220</v>
      </c>
      <c r="C447" s="356">
        <v>0</v>
      </c>
      <c r="D447" s="355"/>
      <c r="E447" s="356">
        <v>330814</v>
      </c>
      <c r="F447" s="355"/>
      <c r="G447" s="355"/>
      <c r="H447" s="357">
        <v>330814</v>
      </c>
    </row>
    <row r="448" spans="1:8" hidden="1" outlineLevel="1">
      <c r="A448" s="353"/>
      <c r="B448" s="347" t="s">
        <v>270</v>
      </c>
      <c r="C448" s="355"/>
      <c r="D448" s="356">
        <v>0</v>
      </c>
      <c r="E448" s="356">
        <v>30215</v>
      </c>
      <c r="F448" s="356">
        <v>0</v>
      </c>
      <c r="G448" s="356">
        <v>0</v>
      </c>
      <c r="H448" s="357">
        <v>30215</v>
      </c>
    </row>
    <row r="449" spans="1:8" collapsed="1">
      <c r="A449" s="353">
        <v>15</v>
      </c>
      <c r="B449" s="352" t="s">
        <v>127</v>
      </c>
      <c r="C449" s="356">
        <f>SUM($C$427:$C$448)</f>
        <v>578353.77128735627</v>
      </c>
      <c r="D449" s="356">
        <f>SUM($D$427:$D$448)</f>
        <v>344936</v>
      </c>
      <c r="E449" s="356">
        <f>SUM($E$427:$E$448)</f>
        <v>6172780.5851080259</v>
      </c>
      <c r="F449" s="356">
        <f>SUM($F$427:$F$448)</f>
        <v>0</v>
      </c>
      <c r="G449" s="356">
        <f>SUM($G$427:$G$448)</f>
        <v>23825</v>
      </c>
      <c r="H449" s="357">
        <f>SUM($H$427:$H$448)</f>
        <v>7119895.3563953806</v>
      </c>
    </row>
    <row r="450" spans="1:8" hidden="1" outlineLevel="1">
      <c r="A450" s="353"/>
      <c r="B450" s="347" t="s">
        <v>203</v>
      </c>
      <c r="C450" s="356">
        <v>8028</v>
      </c>
      <c r="D450" s="355"/>
      <c r="E450" s="356">
        <v>420888</v>
      </c>
      <c r="F450" s="355"/>
      <c r="G450" s="356">
        <v>84319</v>
      </c>
      <c r="H450" s="357">
        <v>513235</v>
      </c>
    </row>
    <row r="451" spans="1:8" hidden="1" outlineLevel="1">
      <c r="A451" s="353"/>
      <c r="B451" s="347" t="s">
        <v>204</v>
      </c>
      <c r="C451" s="356">
        <v>21250</v>
      </c>
      <c r="D451" s="355"/>
      <c r="E451" s="355"/>
      <c r="F451" s="355"/>
      <c r="G451" s="355"/>
      <c r="H451" s="357">
        <v>21250</v>
      </c>
    </row>
    <row r="452" spans="1:8" hidden="1" outlineLevel="1">
      <c r="A452" s="353"/>
      <c r="B452" s="347" t="s">
        <v>267</v>
      </c>
      <c r="C452" s="356">
        <v>0</v>
      </c>
      <c r="D452" s="356">
        <v>0</v>
      </c>
      <c r="E452" s="356">
        <v>0</v>
      </c>
      <c r="F452" s="356">
        <v>0</v>
      </c>
      <c r="G452" s="356">
        <v>0</v>
      </c>
      <c r="H452" s="357">
        <v>0</v>
      </c>
    </row>
    <row r="453" spans="1:8" hidden="1" outlineLevel="1">
      <c r="A453" s="353"/>
      <c r="B453" s="347" t="s">
        <v>205</v>
      </c>
      <c r="C453" s="356">
        <v>53790.114951264703</v>
      </c>
      <c r="D453" s="356">
        <v>88842</v>
      </c>
      <c r="E453" s="356">
        <v>578300</v>
      </c>
      <c r="F453" s="356">
        <v>0</v>
      </c>
      <c r="G453" s="356">
        <v>106492</v>
      </c>
      <c r="H453" s="357">
        <v>827424.11495126504</v>
      </c>
    </row>
    <row r="454" spans="1:8" hidden="1" outlineLevel="1">
      <c r="A454" s="353"/>
      <c r="B454" s="347" t="s">
        <v>206</v>
      </c>
      <c r="C454" s="356">
        <v>197</v>
      </c>
      <c r="D454" s="355"/>
      <c r="E454" s="356">
        <v>49968</v>
      </c>
      <c r="F454" s="355"/>
      <c r="G454" s="356">
        <v>3009</v>
      </c>
      <c r="H454" s="357">
        <v>53174</v>
      </c>
    </row>
    <row r="455" spans="1:8" hidden="1" outlineLevel="1">
      <c r="A455" s="353"/>
      <c r="B455" s="347" t="s">
        <v>268</v>
      </c>
      <c r="C455" s="355"/>
      <c r="D455" s="356">
        <v>3076</v>
      </c>
      <c r="E455" s="355"/>
      <c r="F455" s="355"/>
      <c r="G455" s="356">
        <v>1025</v>
      </c>
      <c r="H455" s="357">
        <v>4101</v>
      </c>
    </row>
    <row r="456" spans="1:8" hidden="1" outlineLevel="1">
      <c r="A456" s="353"/>
      <c r="B456" s="347" t="s">
        <v>207</v>
      </c>
      <c r="C456" s="356">
        <v>76412.982803667095</v>
      </c>
      <c r="D456" s="355"/>
      <c r="E456" s="356">
        <v>677260</v>
      </c>
      <c r="F456" s="355"/>
      <c r="G456" s="356">
        <v>78136</v>
      </c>
      <c r="H456" s="357">
        <v>831808.98280366696</v>
      </c>
    </row>
    <row r="457" spans="1:8" hidden="1" outlineLevel="1">
      <c r="A457" s="353"/>
      <c r="B457" s="347" t="s">
        <v>208</v>
      </c>
      <c r="C457" s="356">
        <v>360519</v>
      </c>
      <c r="D457" s="355"/>
      <c r="E457" s="356">
        <v>1941172</v>
      </c>
      <c r="F457" s="355"/>
      <c r="G457" s="356">
        <v>319334</v>
      </c>
      <c r="H457" s="357">
        <v>2621025</v>
      </c>
    </row>
    <row r="458" spans="1:8" hidden="1" outlineLevel="1">
      <c r="A458" s="353"/>
      <c r="B458" s="347" t="s">
        <v>209</v>
      </c>
      <c r="C458" s="356">
        <v>21930</v>
      </c>
      <c r="D458" s="355"/>
      <c r="E458" s="355"/>
      <c r="F458" s="355"/>
      <c r="G458" s="355"/>
      <c r="H458" s="357">
        <v>21930</v>
      </c>
    </row>
    <row r="459" spans="1:8" hidden="1" outlineLevel="1">
      <c r="A459" s="353"/>
      <c r="B459" s="347" t="s">
        <v>210</v>
      </c>
      <c r="C459" s="356">
        <v>16022</v>
      </c>
      <c r="D459" s="355"/>
      <c r="E459" s="355"/>
      <c r="F459" s="355"/>
      <c r="G459" s="355"/>
      <c r="H459" s="357">
        <v>16022</v>
      </c>
    </row>
    <row r="460" spans="1:8" hidden="1" outlineLevel="1">
      <c r="A460" s="353"/>
      <c r="B460" s="347" t="s">
        <v>211</v>
      </c>
      <c r="C460" s="356">
        <v>775.78678819902302</v>
      </c>
      <c r="D460" s="356">
        <v>0</v>
      </c>
      <c r="E460" s="356">
        <v>3935</v>
      </c>
      <c r="F460" s="356">
        <v>0</v>
      </c>
      <c r="G460" s="356">
        <v>1530</v>
      </c>
      <c r="H460" s="357">
        <v>6240.7867881990196</v>
      </c>
    </row>
    <row r="461" spans="1:8" hidden="1" outlineLevel="1">
      <c r="A461" s="353"/>
      <c r="B461" s="347" t="s">
        <v>212</v>
      </c>
      <c r="C461" s="356">
        <v>0</v>
      </c>
      <c r="D461" s="356">
        <v>0</v>
      </c>
      <c r="E461" s="356">
        <v>220782</v>
      </c>
      <c r="F461" s="355"/>
      <c r="G461" s="356">
        <v>58077</v>
      </c>
      <c r="H461" s="357">
        <v>278859</v>
      </c>
    </row>
    <row r="462" spans="1:8" hidden="1" outlineLevel="1">
      <c r="A462" s="353"/>
      <c r="B462" s="347" t="s">
        <v>213</v>
      </c>
      <c r="C462" s="356">
        <v>87763</v>
      </c>
      <c r="D462" s="356">
        <v>209986</v>
      </c>
      <c r="E462" s="356">
        <v>38612</v>
      </c>
      <c r="F462" s="356">
        <v>0</v>
      </c>
      <c r="G462" s="356">
        <v>43401</v>
      </c>
      <c r="H462" s="357">
        <v>379762</v>
      </c>
    </row>
    <row r="463" spans="1:8" hidden="1" outlineLevel="1">
      <c r="A463" s="353"/>
      <c r="B463" s="347" t="s">
        <v>214</v>
      </c>
      <c r="C463" s="356">
        <v>179</v>
      </c>
      <c r="D463" s="355"/>
      <c r="E463" s="356">
        <v>8343.6283297410992</v>
      </c>
      <c r="F463" s="355"/>
      <c r="G463" s="356">
        <v>2132.8871717758602</v>
      </c>
      <c r="H463" s="357">
        <v>10655.515501517</v>
      </c>
    </row>
    <row r="464" spans="1:8" hidden="1" outlineLevel="1">
      <c r="A464" s="353"/>
      <c r="B464" s="347" t="s">
        <v>269</v>
      </c>
      <c r="C464" s="355"/>
      <c r="D464" s="355"/>
      <c r="E464" s="355"/>
      <c r="F464" s="355"/>
      <c r="G464" s="355"/>
      <c r="H464" s="357">
        <v>0</v>
      </c>
    </row>
    <row r="465" spans="1:8" hidden="1" outlineLevel="1">
      <c r="A465" s="353"/>
      <c r="B465" s="347" t="s">
        <v>215</v>
      </c>
      <c r="C465" s="355"/>
      <c r="D465" s="355"/>
      <c r="E465" s="355"/>
      <c r="F465" s="355"/>
      <c r="G465" s="355"/>
      <c r="H465" s="357">
        <v>0</v>
      </c>
    </row>
    <row r="466" spans="1:8" hidden="1" outlineLevel="1">
      <c r="A466" s="353"/>
      <c r="B466" s="347" t="s">
        <v>216</v>
      </c>
      <c r="C466" s="355"/>
      <c r="D466" s="355"/>
      <c r="E466" s="355"/>
      <c r="F466" s="355"/>
      <c r="G466" s="355"/>
      <c r="H466" s="357">
        <v>0</v>
      </c>
    </row>
    <row r="467" spans="1:8" hidden="1" outlineLevel="1">
      <c r="A467" s="353"/>
      <c r="B467" s="347" t="s">
        <v>217</v>
      </c>
      <c r="C467" s="356">
        <v>-23756</v>
      </c>
      <c r="D467" s="356">
        <v>19506</v>
      </c>
      <c r="E467" s="356">
        <v>1283976</v>
      </c>
      <c r="F467" s="355"/>
      <c r="G467" s="356">
        <v>2047752</v>
      </c>
      <c r="H467" s="357">
        <v>3327478</v>
      </c>
    </row>
    <row r="468" spans="1:8" hidden="1" outlineLevel="1">
      <c r="A468" s="353"/>
      <c r="B468" s="347" t="s">
        <v>218</v>
      </c>
      <c r="C468" s="356">
        <v>3556</v>
      </c>
      <c r="D468" s="355"/>
      <c r="E468" s="355"/>
      <c r="F468" s="355"/>
      <c r="G468" s="355"/>
      <c r="H468" s="357">
        <v>3556</v>
      </c>
    </row>
    <row r="469" spans="1:8" hidden="1" outlineLevel="1">
      <c r="A469" s="353"/>
      <c r="B469" s="347" t="s">
        <v>219</v>
      </c>
      <c r="C469" s="356">
        <v>36910.1491264781</v>
      </c>
      <c r="D469" s="355"/>
      <c r="E469" s="356">
        <v>2683</v>
      </c>
      <c r="F469" s="355"/>
      <c r="G469" s="356">
        <v>1262</v>
      </c>
      <c r="H469" s="357">
        <v>40855.1491264781</v>
      </c>
    </row>
    <row r="470" spans="1:8" hidden="1" outlineLevel="1">
      <c r="A470" s="353"/>
      <c r="B470" s="347" t="s">
        <v>220</v>
      </c>
      <c r="C470" s="356">
        <v>0</v>
      </c>
      <c r="D470" s="355"/>
      <c r="E470" s="356">
        <v>91334</v>
      </c>
      <c r="F470" s="355"/>
      <c r="G470" s="355"/>
      <c r="H470" s="357">
        <v>91334</v>
      </c>
    </row>
    <row r="471" spans="1:8" hidden="1" outlineLevel="1">
      <c r="A471" s="353"/>
      <c r="B471" s="347" t="s">
        <v>270</v>
      </c>
      <c r="C471" s="355"/>
      <c r="D471" s="356">
        <v>0</v>
      </c>
      <c r="E471" s="356">
        <v>25432</v>
      </c>
      <c r="F471" s="356">
        <v>0</v>
      </c>
      <c r="G471" s="356">
        <v>8166</v>
      </c>
      <c r="H471" s="357">
        <v>33598</v>
      </c>
    </row>
    <row r="472" spans="1:8" collapsed="1">
      <c r="A472" s="353">
        <v>16</v>
      </c>
      <c r="B472" s="352" t="s">
        <v>566</v>
      </c>
      <c r="C472" s="356">
        <f>SUM($C$450:$C$471)</f>
        <v>663577.03366960888</v>
      </c>
      <c r="D472" s="356">
        <f>SUM($D$450:$D$471)</f>
        <v>321410</v>
      </c>
      <c r="E472" s="356">
        <f>SUM($E$450:$E$471)</f>
        <v>5342685.6283297408</v>
      </c>
      <c r="F472" s="356">
        <f>SUM($F$450:$F$471)</f>
        <v>0</v>
      </c>
      <c r="G472" s="356">
        <f>SUM($G$450:$G$471)</f>
        <v>2754635.887171776</v>
      </c>
      <c r="H472" s="357">
        <f>SUM($H$450:$H$471)</f>
        <v>9082308.5491711255</v>
      </c>
    </row>
    <row r="473" spans="1:8" hidden="1" outlineLevel="1">
      <c r="A473" s="353"/>
      <c r="B473" s="347" t="s">
        <v>203</v>
      </c>
      <c r="C473" s="356">
        <v>16223</v>
      </c>
      <c r="D473" s="355"/>
      <c r="E473" s="356">
        <v>168237</v>
      </c>
      <c r="F473" s="355"/>
      <c r="G473" s="356">
        <v>33704</v>
      </c>
      <c r="H473" s="357">
        <v>218164</v>
      </c>
    </row>
    <row r="474" spans="1:8" hidden="1" outlineLevel="1">
      <c r="A474" s="353"/>
      <c r="B474" s="347" t="s">
        <v>204</v>
      </c>
      <c r="C474" s="356">
        <v>441</v>
      </c>
      <c r="D474" s="355"/>
      <c r="E474" s="355"/>
      <c r="F474" s="355"/>
      <c r="G474" s="355"/>
      <c r="H474" s="357">
        <v>441</v>
      </c>
    </row>
    <row r="475" spans="1:8" hidden="1" outlineLevel="1">
      <c r="A475" s="353"/>
      <c r="B475" s="347" t="s">
        <v>267</v>
      </c>
      <c r="C475" s="356">
        <v>0</v>
      </c>
      <c r="D475" s="356">
        <v>0</v>
      </c>
      <c r="E475" s="356">
        <v>0</v>
      </c>
      <c r="F475" s="356">
        <v>0</v>
      </c>
      <c r="G475" s="356">
        <v>0</v>
      </c>
      <c r="H475" s="357">
        <v>0</v>
      </c>
    </row>
    <row r="476" spans="1:8" hidden="1" outlineLevel="1">
      <c r="A476" s="353"/>
      <c r="B476" s="347" t="s">
        <v>205</v>
      </c>
      <c r="C476" s="356">
        <v>96068.837284634195</v>
      </c>
      <c r="D476" s="356">
        <v>35194</v>
      </c>
      <c r="E476" s="356">
        <v>209400</v>
      </c>
      <c r="F476" s="356">
        <v>0</v>
      </c>
      <c r="G476" s="356">
        <v>31385</v>
      </c>
      <c r="H476" s="357">
        <v>372047.83728463401</v>
      </c>
    </row>
    <row r="477" spans="1:8" hidden="1" outlineLevel="1">
      <c r="A477" s="353"/>
      <c r="B477" s="347" t="s">
        <v>206</v>
      </c>
      <c r="C477" s="356">
        <v>11540</v>
      </c>
      <c r="D477" s="355"/>
      <c r="E477" s="356">
        <v>12335</v>
      </c>
      <c r="F477" s="355"/>
      <c r="G477" s="356">
        <v>605</v>
      </c>
      <c r="H477" s="357">
        <v>24480</v>
      </c>
    </row>
    <row r="478" spans="1:8" hidden="1" outlineLevel="1">
      <c r="A478" s="353"/>
      <c r="B478" s="347" t="s">
        <v>268</v>
      </c>
      <c r="C478" s="355"/>
      <c r="D478" s="356">
        <v>9035</v>
      </c>
      <c r="E478" s="355"/>
      <c r="F478" s="355"/>
      <c r="G478" s="356">
        <v>3012</v>
      </c>
      <c r="H478" s="357">
        <v>12047</v>
      </c>
    </row>
    <row r="479" spans="1:8" hidden="1" outlineLevel="1">
      <c r="A479" s="353"/>
      <c r="B479" s="347" t="s">
        <v>207</v>
      </c>
      <c r="C479" s="356">
        <v>72376.949829736099</v>
      </c>
      <c r="D479" s="355"/>
      <c r="E479" s="356">
        <v>242020</v>
      </c>
      <c r="F479" s="355"/>
      <c r="G479" s="356">
        <v>26385</v>
      </c>
      <c r="H479" s="357">
        <v>340781.94982973603</v>
      </c>
    </row>
    <row r="480" spans="1:8" hidden="1" outlineLevel="1">
      <c r="A480" s="353"/>
      <c r="B480" s="347" t="s">
        <v>208</v>
      </c>
      <c r="C480" s="356">
        <v>114513.20650108501</v>
      </c>
      <c r="D480" s="355"/>
      <c r="E480" s="356">
        <v>493701</v>
      </c>
      <c r="F480" s="355"/>
      <c r="G480" s="356">
        <v>78581</v>
      </c>
      <c r="H480" s="357">
        <v>686795.20650108496</v>
      </c>
    </row>
    <row r="481" spans="1:8" hidden="1" outlineLevel="1">
      <c r="A481" s="353"/>
      <c r="B481" s="347" t="s">
        <v>209</v>
      </c>
      <c r="C481" s="356">
        <v>4715</v>
      </c>
      <c r="D481" s="355"/>
      <c r="E481" s="355"/>
      <c r="F481" s="355"/>
      <c r="G481" s="355"/>
      <c r="H481" s="357">
        <v>4715</v>
      </c>
    </row>
    <row r="482" spans="1:8" hidden="1" outlineLevel="1">
      <c r="A482" s="353"/>
      <c r="B482" s="347" t="s">
        <v>210</v>
      </c>
      <c r="C482" s="356">
        <v>14754</v>
      </c>
      <c r="D482" s="355"/>
      <c r="E482" s="355"/>
      <c r="F482" s="355"/>
      <c r="G482" s="355"/>
      <c r="H482" s="357">
        <v>14754</v>
      </c>
    </row>
    <row r="483" spans="1:8" hidden="1" outlineLevel="1">
      <c r="A483" s="353"/>
      <c r="B483" s="347" t="s">
        <v>211</v>
      </c>
      <c r="C483" s="356">
        <v>718.26017382582597</v>
      </c>
      <c r="D483" s="356">
        <v>0</v>
      </c>
      <c r="E483" s="356">
        <v>658</v>
      </c>
      <c r="F483" s="356">
        <v>0</v>
      </c>
      <c r="G483" s="356">
        <v>255</v>
      </c>
      <c r="H483" s="357">
        <v>1631.26017382583</v>
      </c>
    </row>
    <row r="484" spans="1:8" hidden="1" outlineLevel="1">
      <c r="A484" s="353"/>
      <c r="B484" s="347" t="s">
        <v>212</v>
      </c>
      <c r="C484" s="356">
        <v>17491.1048090775</v>
      </c>
      <c r="D484" s="356">
        <v>0</v>
      </c>
      <c r="E484" s="356">
        <v>124802</v>
      </c>
      <c r="F484" s="355"/>
      <c r="G484" s="356">
        <v>32830</v>
      </c>
      <c r="H484" s="357">
        <v>175123.10480907699</v>
      </c>
    </row>
    <row r="485" spans="1:8" hidden="1" outlineLevel="1">
      <c r="A485" s="353"/>
      <c r="B485" s="347" t="s">
        <v>213</v>
      </c>
      <c r="C485" s="356">
        <v>13463</v>
      </c>
      <c r="D485" s="356">
        <v>26152</v>
      </c>
      <c r="E485" s="356">
        <v>4493</v>
      </c>
      <c r="F485" s="356">
        <v>0</v>
      </c>
      <c r="G485" s="356">
        <v>5325</v>
      </c>
      <c r="H485" s="357">
        <v>49433</v>
      </c>
    </row>
    <row r="486" spans="1:8" hidden="1" outlineLevel="1">
      <c r="A486" s="353"/>
      <c r="B486" s="347" t="s">
        <v>214</v>
      </c>
      <c r="C486" s="356">
        <v>544</v>
      </c>
      <c r="D486" s="355"/>
      <c r="E486" s="356">
        <v>4220.12169878238</v>
      </c>
      <c r="F486" s="355"/>
      <c r="G486" s="356">
        <v>1078.7924724045299</v>
      </c>
      <c r="H486" s="357">
        <v>5842.9141711869097</v>
      </c>
    </row>
    <row r="487" spans="1:8" hidden="1" outlineLevel="1">
      <c r="A487" s="353"/>
      <c r="B487" s="347" t="s">
        <v>269</v>
      </c>
      <c r="C487" s="355"/>
      <c r="D487" s="355"/>
      <c r="E487" s="355"/>
      <c r="F487" s="355"/>
      <c r="G487" s="355"/>
      <c r="H487" s="357">
        <v>0</v>
      </c>
    </row>
    <row r="488" spans="1:8" hidden="1" outlineLevel="1">
      <c r="A488" s="353"/>
      <c r="B488" s="347" t="s">
        <v>215</v>
      </c>
      <c r="C488" s="355"/>
      <c r="D488" s="355"/>
      <c r="E488" s="355"/>
      <c r="F488" s="355"/>
      <c r="G488" s="355"/>
      <c r="H488" s="357">
        <v>0</v>
      </c>
    </row>
    <row r="489" spans="1:8" hidden="1" outlineLevel="1">
      <c r="A489" s="353"/>
      <c r="B489" s="347" t="s">
        <v>216</v>
      </c>
      <c r="C489" s="355"/>
      <c r="D489" s="355"/>
      <c r="E489" s="355"/>
      <c r="F489" s="355"/>
      <c r="G489" s="355"/>
      <c r="H489" s="357">
        <v>0</v>
      </c>
    </row>
    <row r="490" spans="1:8" hidden="1" outlineLevel="1">
      <c r="A490" s="353"/>
      <c r="B490" s="347" t="s">
        <v>217</v>
      </c>
      <c r="C490" s="356">
        <v>50211</v>
      </c>
      <c r="D490" s="356">
        <v>4014</v>
      </c>
      <c r="E490" s="356">
        <v>630250</v>
      </c>
      <c r="F490" s="355"/>
      <c r="G490" s="356">
        <v>106919</v>
      </c>
      <c r="H490" s="357">
        <v>791394</v>
      </c>
    </row>
    <row r="491" spans="1:8" hidden="1" outlineLevel="1">
      <c r="A491" s="353"/>
      <c r="B491" s="347" t="s">
        <v>218</v>
      </c>
      <c r="C491" s="356">
        <v>10629</v>
      </c>
      <c r="D491" s="355"/>
      <c r="E491" s="355"/>
      <c r="F491" s="355"/>
      <c r="G491" s="355"/>
      <c r="H491" s="357">
        <v>10629</v>
      </c>
    </row>
    <row r="492" spans="1:8" hidden="1" outlineLevel="1">
      <c r="A492" s="353"/>
      <c r="B492" s="347" t="s">
        <v>219</v>
      </c>
      <c r="C492" s="356">
        <v>5848.8579810913398</v>
      </c>
      <c r="D492" s="355"/>
      <c r="E492" s="356">
        <v>0</v>
      </c>
      <c r="F492" s="355"/>
      <c r="G492" s="356">
        <v>0</v>
      </c>
      <c r="H492" s="357">
        <v>5848.8579810913398</v>
      </c>
    </row>
    <row r="493" spans="1:8" hidden="1" outlineLevel="1">
      <c r="A493" s="353"/>
      <c r="B493" s="347" t="s">
        <v>220</v>
      </c>
      <c r="C493" s="356">
        <v>48674</v>
      </c>
      <c r="D493" s="355"/>
      <c r="E493" s="356">
        <v>10504</v>
      </c>
      <c r="F493" s="355"/>
      <c r="G493" s="355"/>
      <c r="H493" s="357">
        <v>59178</v>
      </c>
    </row>
    <row r="494" spans="1:8" hidden="1" outlineLevel="1">
      <c r="A494" s="353"/>
      <c r="B494" s="347" t="s">
        <v>270</v>
      </c>
      <c r="C494" s="355"/>
      <c r="D494" s="356">
        <v>0</v>
      </c>
      <c r="E494" s="356">
        <v>5788</v>
      </c>
      <c r="F494" s="356">
        <v>0</v>
      </c>
      <c r="G494" s="356">
        <v>1862</v>
      </c>
      <c r="H494" s="357">
        <v>7650</v>
      </c>
    </row>
    <row r="495" spans="1:8" collapsed="1">
      <c r="A495" s="353">
        <v>17</v>
      </c>
      <c r="B495" s="352" t="s">
        <v>567</v>
      </c>
      <c r="C495" s="356">
        <f>SUM($C$473:$C$494)</f>
        <v>478211.21657945</v>
      </c>
      <c r="D495" s="356">
        <f>SUM($D$473:$D$494)</f>
        <v>74395</v>
      </c>
      <c r="E495" s="356">
        <f>SUM($E$473:$E$494)</f>
        <v>1906408.1216987823</v>
      </c>
      <c r="F495" s="356">
        <f>SUM($F$473:$F$494)</f>
        <v>0</v>
      </c>
      <c r="G495" s="356">
        <f>SUM($G$473:$G$494)</f>
        <v>321941.79247240454</v>
      </c>
      <c r="H495" s="357">
        <f>SUM($H$473:$H$494)</f>
        <v>2780956.1307506361</v>
      </c>
    </row>
    <row r="496" spans="1:8" hidden="1" outlineLevel="1">
      <c r="A496" s="353"/>
      <c r="B496" s="347" t="s">
        <v>203</v>
      </c>
      <c r="C496" s="356">
        <v>6547</v>
      </c>
      <c r="D496" s="355"/>
      <c r="E496" s="356">
        <v>387915</v>
      </c>
      <c r="F496" s="355"/>
      <c r="G496" s="356">
        <v>77714</v>
      </c>
      <c r="H496" s="357">
        <v>472176</v>
      </c>
    </row>
    <row r="497" spans="1:8" hidden="1" outlineLevel="1">
      <c r="A497" s="353"/>
      <c r="B497" s="347" t="s">
        <v>204</v>
      </c>
      <c r="C497" s="356">
        <v>4901</v>
      </c>
      <c r="D497" s="355"/>
      <c r="E497" s="355"/>
      <c r="F497" s="355"/>
      <c r="G497" s="355"/>
      <c r="H497" s="357">
        <v>4901</v>
      </c>
    </row>
    <row r="498" spans="1:8" hidden="1" outlineLevel="1">
      <c r="A498" s="353"/>
      <c r="B498" s="347" t="s">
        <v>267</v>
      </c>
      <c r="C498" s="356">
        <v>0</v>
      </c>
      <c r="D498" s="356">
        <v>0</v>
      </c>
      <c r="E498" s="356">
        <v>0</v>
      </c>
      <c r="F498" s="356">
        <v>0</v>
      </c>
      <c r="G498" s="356">
        <v>0</v>
      </c>
      <c r="H498" s="357">
        <v>0</v>
      </c>
    </row>
    <row r="499" spans="1:8" hidden="1" outlineLevel="1">
      <c r="A499" s="353"/>
      <c r="B499" s="347" t="s">
        <v>205</v>
      </c>
      <c r="C499" s="356">
        <v>45249.960787925796</v>
      </c>
      <c r="D499" s="356">
        <v>135975</v>
      </c>
      <c r="E499" s="356">
        <v>498917</v>
      </c>
      <c r="F499" s="356">
        <v>0</v>
      </c>
      <c r="G499" s="356">
        <v>72709</v>
      </c>
      <c r="H499" s="357">
        <v>752850.96078792599</v>
      </c>
    </row>
    <row r="500" spans="1:8" hidden="1" outlineLevel="1">
      <c r="A500" s="353"/>
      <c r="B500" s="347" t="s">
        <v>206</v>
      </c>
      <c r="C500" s="356">
        <v>4413</v>
      </c>
      <c r="D500" s="355"/>
      <c r="E500" s="356">
        <v>32451</v>
      </c>
      <c r="F500" s="355"/>
      <c r="G500" s="356">
        <v>3060</v>
      </c>
      <c r="H500" s="357">
        <v>39924</v>
      </c>
    </row>
    <row r="501" spans="1:8" hidden="1" outlineLevel="1">
      <c r="A501" s="353"/>
      <c r="B501" s="347" t="s">
        <v>268</v>
      </c>
      <c r="C501" s="355"/>
      <c r="D501" s="356">
        <v>9948</v>
      </c>
      <c r="E501" s="355"/>
      <c r="F501" s="355"/>
      <c r="G501" s="356">
        <v>3316</v>
      </c>
      <c r="H501" s="357">
        <v>13264</v>
      </c>
    </row>
    <row r="502" spans="1:8" hidden="1" outlineLevel="1">
      <c r="A502" s="353"/>
      <c r="B502" s="347" t="s">
        <v>207</v>
      </c>
      <c r="C502" s="356">
        <v>45250.597338404499</v>
      </c>
      <c r="D502" s="355"/>
      <c r="E502" s="356">
        <v>681060</v>
      </c>
      <c r="F502" s="355"/>
      <c r="G502" s="356">
        <v>73651</v>
      </c>
      <c r="H502" s="357">
        <v>799961.59733840497</v>
      </c>
    </row>
    <row r="503" spans="1:8" hidden="1" outlineLevel="1">
      <c r="A503" s="353"/>
      <c r="B503" s="347" t="s">
        <v>208</v>
      </c>
      <c r="C503" s="356">
        <v>99285.793498914805</v>
      </c>
      <c r="D503" s="355"/>
      <c r="E503" s="356">
        <v>525477</v>
      </c>
      <c r="F503" s="355"/>
      <c r="G503" s="356">
        <v>82981</v>
      </c>
      <c r="H503" s="357">
        <v>707743.79349891504</v>
      </c>
    </row>
    <row r="504" spans="1:8" hidden="1" outlineLevel="1">
      <c r="A504" s="353"/>
      <c r="B504" s="347" t="s">
        <v>209</v>
      </c>
      <c r="C504" s="356">
        <v>8388</v>
      </c>
      <c r="D504" s="355"/>
      <c r="E504" s="355"/>
      <c r="F504" s="356">
        <v>9</v>
      </c>
      <c r="G504" s="355"/>
      <c r="H504" s="357">
        <v>8397</v>
      </c>
    </row>
    <row r="505" spans="1:8" hidden="1" outlineLevel="1">
      <c r="A505" s="353"/>
      <c r="B505" s="347" t="s">
        <v>210</v>
      </c>
      <c r="C505" s="356">
        <v>4252</v>
      </c>
      <c r="D505" s="355"/>
      <c r="E505" s="355"/>
      <c r="F505" s="355"/>
      <c r="G505" s="355"/>
      <c r="H505" s="357">
        <v>4252</v>
      </c>
    </row>
    <row r="506" spans="1:8" hidden="1" outlineLevel="1">
      <c r="A506" s="353"/>
      <c r="B506" s="347" t="s">
        <v>211</v>
      </c>
      <c r="C506" s="356">
        <v>454.71979774405901</v>
      </c>
      <c r="D506" s="356">
        <v>0</v>
      </c>
      <c r="E506" s="356">
        <v>13738</v>
      </c>
      <c r="F506" s="356">
        <v>0</v>
      </c>
      <c r="G506" s="356">
        <v>5343</v>
      </c>
      <c r="H506" s="357">
        <v>19535.719797744099</v>
      </c>
    </row>
    <row r="507" spans="1:8" hidden="1" outlineLevel="1">
      <c r="A507" s="353"/>
      <c r="B507" s="347" t="s">
        <v>212</v>
      </c>
      <c r="C507" s="356">
        <v>0</v>
      </c>
      <c r="D507" s="356">
        <v>0</v>
      </c>
      <c r="E507" s="356">
        <v>435508</v>
      </c>
      <c r="F507" s="355"/>
      <c r="G507" s="356">
        <v>114561</v>
      </c>
      <c r="H507" s="357">
        <v>550069</v>
      </c>
    </row>
    <row r="508" spans="1:8" hidden="1" outlineLevel="1">
      <c r="A508" s="353"/>
      <c r="B508" s="347" t="s">
        <v>213</v>
      </c>
      <c r="C508" s="356">
        <v>50164</v>
      </c>
      <c r="D508" s="356">
        <v>193300</v>
      </c>
      <c r="E508" s="356">
        <v>34851</v>
      </c>
      <c r="F508" s="356">
        <v>0</v>
      </c>
      <c r="G508" s="356">
        <v>39294</v>
      </c>
      <c r="H508" s="357">
        <v>317609</v>
      </c>
    </row>
    <row r="509" spans="1:8" hidden="1" outlineLevel="1">
      <c r="A509" s="353"/>
      <c r="B509" s="347" t="s">
        <v>214</v>
      </c>
      <c r="C509" s="356">
        <v>99</v>
      </c>
      <c r="D509" s="355"/>
      <c r="E509" s="356">
        <v>41624.613942154298</v>
      </c>
      <c r="F509" s="355"/>
      <c r="G509" s="356">
        <v>10640.5273100292</v>
      </c>
      <c r="H509" s="357">
        <v>52364.141252183501</v>
      </c>
    </row>
    <row r="510" spans="1:8" hidden="1" outlineLevel="1">
      <c r="A510" s="353"/>
      <c r="B510" s="347" t="s">
        <v>269</v>
      </c>
      <c r="C510" s="355"/>
      <c r="D510" s="355"/>
      <c r="E510" s="355"/>
      <c r="F510" s="355"/>
      <c r="G510" s="355"/>
      <c r="H510" s="357">
        <v>0</v>
      </c>
    </row>
    <row r="511" spans="1:8" hidden="1" outlineLevel="1">
      <c r="A511" s="353"/>
      <c r="B511" s="347" t="s">
        <v>215</v>
      </c>
      <c r="C511" s="356">
        <v>7370</v>
      </c>
      <c r="D511" s="355"/>
      <c r="E511" s="355"/>
      <c r="F511" s="355"/>
      <c r="G511" s="355"/>
      <c r="H511" s="357">
        <v>7370</v>
      </c>
    </row>
    <row r="512" spans="1:8" hidden="1" outlineLevel="1">
      <c r="A512" s="353"/>
      <c r="B512" s="347" t="s">
        <v>216</v>
      </c>
      <c r="C512" s="356">
        <v>860</v>
      </c>
      <c r="D512" s="355"/>
      <c r="E512" s="355"/>
      <c r="F512" s="355"/>
      <c r="G512" s="355"/>
      <c r="H512" s="357">
        <v>860</v>
      </c>
    </row>
    <row r="513" spans="1:8" hidden="1" outlineLevel="1">
      <c r="A513" s="353"/>
      <c r="B513" s="347" t="s">
        <v>217</v>
      </c>
      <c r="C513" s="356">
        <v>-11557</v>
      </c>
      <c r="D513" s="356">
        <v>162186</v>
      </c>
      <c r="E513" s="356">
        <v>617472</v>
      </c>
      <c r="F513" s="355"/>
      <c r="G513" s="356">
        <v>148618</v>
      </c>
      <c r="H513" s="357">
        <v>916719</v>
      </c>
    </row>
    <row r="514" spans="1:8" hidden="1" outlineLevel="1">
      <c r="A514" s="353"/>
      <c r="B514" s="347" t="s">
        <v>218</v>
      </c>
      <c r="C514" s="356">
        <v>10213</v>
      </c>
      <c r="D514" s="355"/>
      <c r="E514" s="355"/>
      <c r="F514" s="355"/>
      <c r="G514" s="355"/>
      <c r="H514" s="357">
        <v>10213</v>
      </c>
    </row>
    <row r="515" spans="1:8" hidden="1" outlineLevel="1">
      <c r="A515" s="353"/>
      <c r="B515" s="347" t="s">
        <v>219</v>
      </c>
      <c r="C515" s="356">
        <v>8907.7777181796791</v>
      </c>
      <c r="D515" s="355"/>
      <c r="E515" s="356">
        <v>4357</v>
      </c>
      <c r="F515" s="355"/>
      <c r="G515" s="356">
        <v>2050</v>
      </c>
      <c r="H515" s="357">
        <v>15314.777718179699</v>
      </c>
    </row>
    <row r="516" spans="1:8" hidden="1" outlineLevel="1">
      <c r="A516" s="353"/>
      <c r="B516" s="347" t="s">
        <v>220</v>
      </c>
      <c r="C516" s="356">
        <v>0</v>
      </c>
      <c r="D516" s="355"/>
      <c r="E516" s="356">
        <v>47662</v>
      </c>
      <c r="F516" s="355"/>
      <c r="G516" s="355"/>
      <c r="H516" s="357">
        <v>47662</v>
      </c>
    </row>
    <row r="517" spans="1:8" hidden="1" outlineLevel="1">
      <c r="A517" s="353"/>
      <c r="B517" s="347" t="s">
        <v>270</v>
      </c>
      <c r="C517" s="356">
        <v>229</v>
      </c>
      <c r="D517" s="356">
        <v>0</v>
      </c>
      <c r="E517" s="356">
        <v>6320</v>
      </c>
      <c r="F517" s="356">
        <v>0</v>
      </c>
      <c r="G517" s="356">
        <v>1934</v>
      </c>
      <c r="H517" s="357">
        <v>8483</v>
      </c>
    </row>
    <row r="518" spans="1:8" collapsed="1">
      <c r="A518" s="353">
        <v>18</v>
      </c>
      <c r="B518" s="352" t="s">
        <v>129</v>
      </c>
      <c r="C518" s="356">
        <f>SUM($C$496:$C$517)</f>
        <v>285027.84914116882</v>
      </c>
      <c r="D518" s="356">
        <f>SUM($D$496:$D$517)</f>
        <v>501409</v>
      </c>
      <c r="E518" s="356">
        <f>SUM($E$496:$E$517)</f>
        <v>3327352.6139421542</v>
      </c>
      <c r="F518" s="356">
        <f>SUM($F$496:$F$517)</f>
        <v>9</v>
      </c>
      <c r="G518" s="356">
        <f>SUM($G$496:$G$517)</f>
        <v>635871.52731002914</v>
      </c>
      <c r="H518" s="357">
        <f>SUM($H$496:$H$517)</f>
        <v>4749669.9903933527</v>
      </c>
    </row>
    <row r="519" spans="1:8" hidden="1" outlineLevel="1">
      <c r="A519" s="353"/>
      <c r="B519" s="347" t="s">
        <v>203</v>
      </c>
      <c r="C519" s="356">
        <v>153894</v>
      </c>
      <c r="D519" s="355"/>
      <c r="E519" s="356">
        <v>37960</v>
      </c>
      <c r="F519" s="355"/>
      <c r="G519" s="356">
        <v>7605</v>
      </c>
      <c r="H519" s="357">
        <v>199459</v>
      </c>
    </row>
    <row r="520" spans="1:8" hidden="1" outlineLevel="1">
      <c r="A520" s="353"/>
      <c r="B520" s="347" t="s">
        <v>204</v>
      </c>
      <c r="C520" s="355"/>
      <c r="D520" s="355"/>
      <c r="E520" s="355"/>
      <c r="F520" s="355"/>
      <c r="G520" s="355"/>
      <c r="H520" s="357">
        <v>0</v>
      </c>
    </row>
    <row r="521" spans="1:8" hidden="1" outlineLevel="1">
      <c r="A521" s="353"/>
      <c r="B521" s="347" t="s">
        <v>267</v>
      </c>
      <c r="C521" s="356">
        <v>0</v>
      </c>
      <c r="D521" s="356">
        <v>0</v>
      </c>
      <c r="E521" s="356">
        <v>0</v>
      </c>
      <c r="F521" s="356">
        <v>0</v>
      </c>
      <c r="G521" s="356">
        <v>0</v>
      </c>
      <c r="H521" s="357">
        <v>0</v>
      </c>
    </row>
    <row r="522" spans="1:8" hidden="1" outlineLevel="1">
      <c r="A522" s="353"/>
      <c r="B522" s="347" t="s">
        <v>205</v>
      </c>
      <c r="C522" s="356">
        <v>2856891.2463084399</v>
      </c>
      <c r="D522" s="356">
        <v>3429</v>
      </c>
      <c r="E522" s="356">
        <v>53168</v>
      </c>
      <c r="F522" s="356">
        <v>0</v>
      </c>
      <c r="G522" s="356">
        <v>7045</v>
      </c>
      <c r="H522" s="357">
        <v>2920533.2463084399</v>
      </c>
    </row>
    <row r="523" spans="1:8" hidden="1" outlineLevel="1">
      <c r="A523" s="353"/>
      <c r="B523" s="347" t="s">
        <v>206</v>
      </c>
      <c r="C523" s="356">
        <v>206241</v>
      </c>
      <c r="D523" s="355"/>
      <c r="E523" s="356">
        <v>3191</v>
      </c>
      <c r="F523" s="355"/>
      <c r="G523" s="356">
        <v>305</v>
      </c>
      <c r="H523" s="357">
        <v>209737</v>
      </c>
    </row>
    <row r="524" spans="1:8" hidden="1" outlineLevel="1">
      <c r="A524" s="353"/>
      <c r="B524" s="347" t="s">
        <v>268</v>
      </c>
      <c r="C524" s="355"/>
      <c r="D524" s="356">
        <v>5423</v>
      </c>
      <c r="E524" s="355"/>
      <c r="F524" s="355"/>
      <c r="G524" s="356">
        <v>1808</v>
      </c>
      <c r="H524" s="357">
        <v>7231</v>
      </c>
    </row>
    <row r="525" spans="1:8" hidden="1" outlineLevel="1">
      <c r="A525" s="353"/>
      <c r="B525" s="347" t="s">
        <v>207</v>
      </c>
      <c r="C525" s="356">
        <v>1332593.24416533</v>
      </c>
      <c r="D525" s="355"/>
      <c r="E525" s="356">
        <v>42153</v>
      </c>
      <c r="F525" s="355"/>
      <c r="G525" s="356">
        <v>4062</v>
      </c>
      <c r="H525" s="357">
        <v>1378808.24416533</v>
      </c>
    </row>
    <row r="526" spans="1:8" hidden="1" outlineLevel="1">
      <c r="A526" s="353"/>
      <c r="B526" s="347" t="s">
        <v>208</v>
      </c>
      <c r="C526" s="356">
        <v>117472</v>
      </c>
      <c r="D526" s="355"/>
      <c r="E526" s="356">
        <v>568821</v>
      </c>
      <c r="F526" s="355"/>
      <c r="G526" s="356">
        <v>121618</v>
      </c>
      <c r="H526" s="357">
        <v>807911</v>
      </c>
    </row>
    <row r="527" spans="1:8" hidden="1" outlineLevel="1">
      <c r="A527" s="353"/>
      <c r="B527" s="347" t="s">
        <v>209</v>
      </c>
      <c r="C527" s="356">
        <v>1414</v>
      </c>
      <c r="D527" s="355"/>
      <c r="E527" s="355"/>
      <c r="F527" s="355"/>
      <c r="G527" s="355"/>
      <c r="H527" s="357">
        <v>1414</v>
      </c>
    </row>
    <row r="528" spans="1:8" hidden="1" outlineLevel="1">
      <c r="A528" s="353"/>
      <c r="B528" s="347" t="s">
        <v>210</v>
      </c>
      <c r="C528" s="356">
        <v>18564</v>
      </c>
      <c r="D528" s="355"/>
      <c r="E528" s="355"/>
      <c r="F528" s="355"/>
      <c r="G528" s="355"/>
      <c r="H528" s="357">
        <v>18564</v>
      </c>
    </row>
    <row r="529" spans="1:8" hidden="1" outlineLevel="1">
      <c r="A529" s="353"/>
      <c r="B529" s="347" t="s">
        <v>211</v>
      </c>
      <c r="C529" s="356">
        <v>12933.302047540799</v>
      </c>
      <c r="D529" s="356">
        <v>0</v>
      </c>
      <c r="E529" s="356">
        <v>-550</v>
      </c>
      <c r="F529" s="356">
        <v>0</v>
      </c>
      <c r="G529" s="356">
        <v>-214</v>
      </c>
      <c r="H529" s="357">
        <v>12169.302047540799</v>
      </c>
    </row>
    <row r="530" spans="1:8" hidden="1" outlineLevel="1">
      <c r="A530" s="353"/>
      <c r="B530" s="347" t="s">
        <v>212</v>
      </c>
      <c r="C530" s="356">
        <v>45480.874081374102</v>
      </c>
      <c r="D530" s="356">
        <v>0</v>
      </c>
      <c r="E530" s="356">
        <v>9783</v>
      </c>
      <c r="F530" s="355"/>
      <c r="G530" s="356">
        <v>2574</v>
      </c>
      <c r="H530" s="357">
        <v>57837.874081374102</v>
      </c>
    </row>
    <row r="531" spans="1:8" hidden="1" outlineLevel="1">
      <c r="A531" s="353"/>
      <c r="B531" s="347" t="s">
        <v>213</v>
      </c>
      <c r="C531" s="356">
        <v>156111</v>
      </c>
      <c r="D531" s="356">
        <v>232892</v>
      </c>
      <c r="E531" s="356">
        <v>31668</v>
      </c>
      <c r="F531" s="356">
        <v>0</v>
      </c>
      <c r="G531" s="356">
        <v>45101</v>
      </c>
      <c r="H531" s="357">
        <v>465772</v>
      </c>
    </row>
    <row r="532" spans="1:8" hidden="1" outlineLevel="1">
      <c r="A532" s="353"/>
      <c r="B532" s="347" t="s">
        <v>214</v>
      </c>
      <c r="C532" s="356">
        <v>106</v>
      </c>
      <c r="D532" s="355"/>
      <c r="E532" s="356">
        <v>54988.030658141397</v>
      </c>
      <c r="F532" s="355"/>
      <c r="G532" s="356">
        <v>14056.626272997801</v>
      </c>
      <c r="H532" s="357">
        <v>69150.656931139107</v>
      </c>
    </row>
    <row r="533" spans="1:8" hidden="1" outlineLevel="1">
      <c r="A533" s="353"/>
      <c r="B533" s="347" t="s">
        <v>269</v>
      </c>
      <c r="C533" s="355"/>
      <c r="D533" s="355"/>
      <c r="E533" s="355"/>
      <c r="F533" s="355"/>
      <c r="G533" s="355"/>
      <c r="H533" s="357">
        <v>0</v>
      </c>
    </row>
    <row r="534" spans="1:8" hidden="1" outlineLevel="1">
      <c r="A534" s="353"/>
      <c r="B534" s="347" t="s">
        <v>215</v>
      </c>
      <c r="C534" s="356">
        <v>13730</v>
      </c>
      <c r="D534" s="355"/>
      <c r="E534" s="355"/>
      <c r="F534" s="355"/>
      <c r="G534" s="355"/>
      <c r="H534" s="357">
        <v>13730</v>
      </c>
    </row>
    <row r="535" spans="1:8" hidden="1" outlineLevel="1">
      <c r="A535" s="353"/>
      <c r="B535" s="347" t="s">
        <v>216</v>
      </c>
      <c r="C535" s="355"/>
      <c r="D535" s="355"/>
      <c r="E535" s="355"/>
      <c r="F535" s="355"/>
      <c r="G535" s="355"/>
      <c r="H535" s="357">
        <v>0</v>
      </c>
    </row>
    <row r="536" spans="1:8" hidden="1" outlineLevel="1">
      <c r="A536" s="353"/>
      <c r="B536" s="347" t="s">
        <v>217</v>
      </c>
      <c r="C536" s="356">
        <v>91983</v>
      </c>
      <c r="D536" s="355"/>
      <c r="E536" s="356">
        <v>919992</v>
      </c>
      <c r="F536" s="355"/>
      <c r="G536" s="356">
        <v>177641</v>
      </c>
      <c r="H536" s="357">
        <v>1189616</v>
      </c>
    </row>
    <row r="537" spans="1:8" hidden="1" outlineLevel="1">
      <c r="A537" s="353"/>
      <c r="B537" s="347" t="s">
        <v>218</v>
      </c>
      <c r="C537" s="356">
        <v>4504</v>
      </c>
      <c r="D537" s="355"/>
      <c r="E537" s="355"/>
      <c r="F537" s="355"/>
      <c r="G537" s="355"/>
      <c r="H537" s="357">
        <v>4504</v>
      </c>
    </row>
    <row r="538" spans="1:8" hidden="1" outlineLevel="1">
      <c r="A538" s="353"/>
      <c r="B538" s="347" t="s">
        <v>219</v>
      </c>
      <c r="C538" s="356">
        <v>44294.590435876802</v>
      </c>
      <c r="D538" s="355"/>
      <c r="E538" s="356">
        <v>450</v>
      </c>
      <c r="F538" s="355"/>
      <c r="G538" s="356">
        <v>212</v>
      </c>
      <c r="H538" s="357">
        <v>44956.590435876802</v>
      </c>
    </row>
    <row r="539" spans="1:8" hidden="1" outlineLevel="1">
      <c r="A539" s="353"/>
      <c r="B539" s="347" t="s">
        <v>220</v>
      </c>
      <c r="C539" s="356">
        <v>18901</v>
      </c>
      <c r="D539" s="355"/>
      <c r="E539" s="356">
        <v>9436</v>
      </c>
      <c r="F539" s="355"/>
      <c r="G539" s="355"/>
      <c r="H539" s="357">
        <v>28337</v>
      </c>
    </row>
    <row r="540" spans="1:8" hidden="1" outlineLevel="1">
      <c r="A540" s="353"/>
      <c r="B540" s="347" t="s">
        <v>270</v>
      </c>
      <c r="C540" s="355"/>
      <c r="D540" s="356">
        <v>0</v>
      </c>
      <c r="E540" s="356">
        <v>13507</v>
      </c>
      <c r="F540" s="356">
        <v>0</v>
      </c>
      <c r="G540" s="356">
        <v>4535</v>
      </c>
      <c r="H540" s="357">
        <v>18042</v>
      </c>
    </row>
    <row r="541" spans="1:8" collapsed="1">
      <c r="A541" s="353">
        <v>19</v>
      </c>
      <c r="B541" s="352" t="s">
        <v>130</v>
      </c>
      <c r="C541" s="356">
        <f>SUM($C$519:$C$540)</f>
        <v>5075113.2570385607</v>
      </c>
      <c r="D541" s="356">
        <f>SUM($D$519:$D$540)</f>
        <v>241744</v>
      </c>
      <c r="E541" s="356">
        <f>SUM($E$519:$E$540)</f>
        <v>1744567.0306581412</v>
      </c>
      <c r="F541" s="356">
        <f>SUM($F$519:$F$540)</f>
        <v>0</v>
      </c>
      <c r="G541" s="356">
        <f>SUM($G$519:$G$540)</f>
        <v>386348.62627299782</v>
      </c>
      <c r="H541" s="357">
        <f>SUM($H$519:$H$540)</f>
        <v>7447772.9139697002</v>
      </c>
    </row>
    <row r="542" spans="1:8" ht="13.8" hidden="1" outlineLevel="1" thickBot="1">
      <c r="A542" s="372"/>
      <c r="B542" s="373" t="s">
        <v>203</v>
      </c>
      <c r="C542" s="374">
        <v>62317</v>
      </c>
      <c r="D542" s="375"/>
      <c r="E542" s="374">
        <v>280422</v>
      </c>
      <c r="F542" s="375"/>
      <c r="G542" s="374">
        <v>56179</v>
      </c>
      <c r="H542" s="376">
        <v>398918</v>
      </c>
    </row>
    <row r="543" spans="1:8" ht="13.8" hidden="1" outlineLevel="1" thickBot="1">
      <c r="A543" s="372"/>
      <c r="B543" s="373" t="s">
        <v>204</v>
      </c>
      <c r="C543" s="374">
        <v>53700</v>
      </c>
      <c r="D543" s="375"/>
      <c r="E543" s="375"/>
      <c r="F543" s="375"/>
      <c r="G543" s="375"/>
      <c r="H543" s="376">
        <v>53700</v>
      </c>
    </row>
    <row r="544" spans="1:8" ht="13.8" hidden="1" outlineLevel="1" thickBot="1">
      <c r="A544" s="372"/>
      <c r="B544" s="373" t="s">
        <v>267</v>
      </c>
      <c r="C544" s="374">
        <v>0</v>
      </c>
      <c r="D544" s="374">
        <v>0</v>
      </c>
      <c r="E544" s="374">
        <v>0</v>
      </c>
      <c r="F544" s="374">
        <v>0</v>
      </c>
      <c r="G544" s="374">
        <v>0</v>
      </c>
      <c r="H544" s="376">
        <v>0</v>
      </c>
    </row>
    <row r="545" spans="1:8" ht="13.8" hidden="1" outlineLevel="1" thickBot="1">
      <c r="A545" s="372"/>
      <c r="B545" s="373" t="s">
        <v>205</v>
      </c>
      <c r="C545" s="374">
        <v>545544.98105790396</v>
      </c>
      <c r="D545" s="374">
        <v>219698</v>
      </c>
      <c r="E545" s="374">
        <v>412734</v>
      </c>
      <c r="F545" s="374">
        <v>0</v>
      </c>
      <c r="G545" s="374">
        <v>51409</v>
      </c>
      <c r="H545" s="376">
        <v>1229385.9810579</v>
      </c>
    </row>
    <row r="546" spans="1:8" ht="13.8" hidden="1" outlineLevel="1" thickBot="1">
      <c r="A546" s="372"/>
      <c r="B546" s="373" t="s">
        <v>206</v>
      </c>
      <c r="C546" s="374">
        <v>239</v>
      </c>
      <c r="D546" s="375"/>
      <c r="E546" s="374">
        <v>26121</v>
      </c>
      <c r="F546" s="375"/>
      <c r="G546" s="374">
        <v>2046</v>
      </c>
      <c r="H546" s="376">
        <v>28406</v>
      </c>
    </row>
    <row r="547" spans="1:8" ht="13.8" hidden="1" outlineLevel="1" thickBot="1">
      <c r="A547" s="372"/>
      <c r="B547" s="373" t="s">
        <v>268</v>
      </c>
      <c r="C547" s="375"/>
      <c r="D547" s="374">
        <v>2725</v>
      </c>
      <c r="E547" s="375"/>
      <c r="F547" s="375"/>
      <c r="G547" s="374">
        <v>908</v>
      </c>
      <c r="H547" s="376">
        <v>3633</v>
      </c>
    </row>
    <row r="548" spans="1:8" ht="13.8" hidden="1" outlineLevel="1" thickBot="1">
      <c r="A548" s="372"/>
      <c r="B548" s="373" t="s">
        <v>207</v>
      </c>
      <c r="C548" s="374">
        <v>10754.207094990301</v>
      </c>
      <c r="D548" s="375"/>
      <c r="E548" s="374">
        <v>745907</v>
      </c>
      <c r="F548" s="375"/>
      <c r="G548" s="374">
        <v>81783</v>
      </c>
      <c r="H548" s="376">
        <v>838444.20709498995</v>
      </c>
    </row>
    <row r="549" spans="1:8" ht="13.8" hidden="1" outlineLevel="1" thickBot="1">
      <c r="A549" s="372"/>
      <c r="B549" s="373" t="s">
        <v>208</v>
      </c>
      <c r="C549" s="374">
        <v>130745</v>
      </c>
      <c r="D549" s="375"/>
      <c r="E549" s="374">
        <v>795831</v>
      </c>
      <c r="F549" s="375"/>
      <c r="G549" s="374">
        <v>132837</v>
      </c>
      <c r="H549" s="376">
        <v>1059413</v>
      </c>
    </row>
    <row r="550" spans="1:8" ht="13.8" hidden="1" outlineLevel="1" thickBot="1">
      <c r="A550" s="372"/>
      <c r="B550" s="373" t="s">
        <v>209</v>
      </c>
      <c r="C550" s="374">
        <v>104226</v>
      </c>
      <c r="D550" s="375"/>
      <c r="E550" s="375"/>
      <c r="F550" s="374">
        <v>114</v>
      </c>
      <c r="G550" s="375"/>
      <c r="H550" s="376">
        <v>104340</v>
      </c>
    </row>
    <row r="551" spans="1:8" ht="13.8" hidden="1" outlineLevel="1" thickBot="1">
      <c r="A551" s="372"/>
      <c r="B551" s="373" t="s">
        <v>210</v>
      </c>
      <c r="C551" s="374">
        <v>26844</v>
      </c>
      <c r="D551" s="375"/>
      <c r="E551" s="375"/>
      <c r="F551" s="375"/>
      <c r="G551" s="375"/>
      <c r="H551" s="376">
        <v>26844</v>
      </c>
    </row>
    <row r="552" spans="1:8" ht="13.8" hidden="1" outlineLevel="1" thickBot="1">
      <c r="A552" s="372"/>
      <c r="B552" s="373" t="s">
        <v>211</v>
      </c>
      <c r="C552" s="374">
        <v>3941.2665066378199</v>
      </c>
      <c r="D552" s="374">
        <v>0</v>
      </c>
      <c r="E552" s="374">
        <v>31806</v>
      </c>
      <c r="F552" s="374">
        <v>0</v>
      </c>
      <c r="G552" s="374">
        <v>12370</v>
      </c>
      <c r="H552" s="376">
        <v>48117.266506637803</v>
      </c>
    </row>
    <row r="553" spans="1:8" ht="13.8" hidden="1" outlineLevel="1" thickBot="1">
      <c r="A553" s="372"/>
      <c r="B553" s="373" t="s">
        <v>212</v>
      </c>
      <c r="C553" s="374">
        <v>38919.698479458799</v>
      </c>
      <c r="D553" s="374">
        <v>0</v>
      </c>
      <c r="E553" s="374">
        <v>164943</v>
      </c>
      <c r="F553" s="375"/>
      <c r="G553" s="374">
        <v>43388</v>
      </c>
      <c r="H553" s="376">
        <v>247250.69847945901</v>
      </c>
    </row>
    <row r="554" spans="1:8" ht="13.8" hidden="1" outlineLevel="1" thickBot="1">
      <c r="A554" s="372"/>
      <c r="B554" s="373" t="s">
        <v>213</v>
      </c>
      <c r="C554" s="374">
        <v>152905</v>
      </c>
      <c r="D554" s="374">
        <v>511322</v>
      </c>
      <c r="E554" s="374">
        <v>37471</v>
      </c>
      <c r="F554" s="374">
        <v>0</v>
      </c>
      <c r="G554" s="374">
        <v>87918</v>
      </c>
      <c r="H554" s="376">
        <v>789616</v>
      </c>
    </row>
    <row r="555" spans="1:8" ht="13.8" hidden="1" outlineLevel="1" thickBot="1">
      <c r="A555" s="372"/>
      <c r="B555" s="373" t="s">
        <v>214</v>
      </c>
      <c r="C555" s="374">
        <v>1366</v>
      </c>
      <c r="D555" s="375"/>
      <c r="E555" s="374">
        <v>38412.906126217204</v>
      </c>
      <c r="F555" s="375"/>
      <c r="G555" s="374">
        <v>9819.5163386168206</v>
      </c>
      <c r="H555" s="376">
        <v>49598.422464834097</v>
      </c>
    </row>
    <row r="556" spans="1:8" ht="13.8" hidden="1" outlineLevel="1" thickBot="1">
      <c r="A556" s="372"/>
      <c r="B556" s="373" t="s">
        <v>269</v>
      </c>
      <c r="C556" s="375"/>
      <c r="D556" s="375"/>
      <c r="E556" s="375"/>
      <c r="F556" s="375"/>
      <c r="G556" s="375"/>
      <c r="H556" s="376">
        <v>0</v>
      </c>
    </row>
    <row r="557" spans="1:8" ht="13.8" hidden="1" outlineLevel="1" thickBot="1">
      <c r="A557" s="372"/>
      <c r="B557" s="373" t="s">
        <v>215</v>
      </c>
      <c r="C557" s="374">
        <v>19711</v>
      </c>
      <c r="D557" s="375"/>
      <c r="E557" s="375"/>
      <c r="F557" s="375"/>
      <c r="G557" s="375"/>
      <c r="H557" s="376">
        <v>19711</v>
      </c>
    </row>
    <row r="558" spans="1:8" ht="13.8" hidden="1" outlineLevel="1" thickBot="1">
      <c r="A558" s="372"/>
      <c r="B558" s="373" t="s">
        <v>216</v>
      </c>
      <c r="C558" s="375"/>
      <c r="D558" s="375"/>
      <c r="E558" s="375"/>
      <c r="F558" s="375"/>
      <c r="G558" s="375"/>
      <c r="H558" s="376">
        <v>0</v>
      </c>
    </row>
    <row r="559" spans="1:8" ht="13.8" hidden="1" outlineLevel="1" thickBot="1">
      <c r="A559" s="372"/>
      <c r="B559" s="373" t="s">
        <v>217</v>
      </c>
      <c r="C559" s="374">
        <v>67086</v>
      </c>
      <c r="D559" s="374">
        <v>13487</v>
      </c>
      <c r="E559" s="374">
        <v>1328805</v>
      </c>
      <c r="F559" s="375"/>
      <c r="G559" s="374">
        <v>978897</v>
      </c>
      <c r="H559" s="376">
        <v>2388275</v>
      </c>
    </row>
    <row r="560" spans="1:8" ht="13.8" hidden="1" outlineLevel="1" thickBot="1">
      <c r="A560" s="372"/>
      <c r="B560" s="373" t="s">
        <v>218</v>
      </c>
      <c r="C560" s="374">
        <v>15009</v>
      </c>
      <c r="D560" s="375"/>
      <c r="E560" s="375"/>
      <c r="F560" s="375"/>
      <c r="G560" s="375"/>
      <c r="H560" s="376">
        <v>15009</v>
      </c>
    </row>
    <row r="561" spans="1:8" ht="13.8" hidden="1" outlineLevel="1" thickBot="1">
      <c r="A561" s="372"/>
      <c r="B561" s="373" t="s">
        <v>219</v>
      </c>
      <c r="C561" s="374">
        <v>27408.718000351699</v>
      </c>
      <c r="D561" s="375"/>
      <c r="E561" s="374">
        <v>4489</v>
      </c>
      <c r="F561" s="375"/>
      <c r="G561" s="374">
        <v>2113</v>
      </c>
      <c r="H561" s="376">
        <v>34010.718000351699</v>
      </c>
    </row>
    <row r="562" spans="1:8" ht="13.8" hidden="1" outlineLevel="1" thickBot="1">
      <c r="A562" s="372"/>
      <c r="B562" s="373" t="s">
        <v>220</v>
      </c>
      <c r="C562" s="374">
        <v>0</v>
      </c>
      <c r="D562" s="375"/>
      <c r="E562" s="374">
        <v>26733</v>
      </c>
      <c r="F562" s="375"/>
      <c r="G562" s="375"/>
      <c r="H562" s="376">
        <v>26733</v>
      </c>
    </row>
    <row r="563" spans="1:8" ht="13.8" hidden="1" outlineLevel="1" thickBot="1">
      <c r="A563" s="372"/>
      <c r="B563" s="373" t="s">
        <v>270</v>
      </c>
      <c r="C563" s="375"/>
      <c r="D563" s="374">
        <v>0</v>
      </c>
      <c r="E563" s="374">
        <v>10396</v>
      </c>
      <c r="F563" s="374">
        <v>0</v>
      </c>
      <c r="G563" s="374">
        <v>3336</v>
      </c>
      <c r="H563" s="376">
        <v>13732</v>
      </c>
    </row>
    <row r="564" spans="1:8" ht="13.8" collapsed="1" thickBot="1">
      <c r="A564" s="372">
        <v>20</v>
      </c>
      <c r="B564" s="377" t="s">
        <v>90</v>
      </c>
      <c r="C564" s="374">
        <f>SUM($C$542:$C$563)</f>
        <v>1260716.8711393427</v>
      </c>
      <c r="D564" s="374">
        <f>SUM($D$542:$D$563)</f>
        <v>747232</v>
      </c>
      <c r="E564" s="374">
        <f>SUM($E$542:$E$563)</f>
        <v>3904070.906126217</v>
      </c>
      <c r="F564" s="374">
        <f>SUM($F$542:$F$563)</f>
        <v>114</v>
      </c>
      <c r="G564" s="374">
        <f>SUM($G$542:$G$563)</f>
        <v>1463003.5163386168</v>
      </c>
      <c r="H564" s="376">
        <f>SUM($H$542:$H$563)</f>
        <v>7375137.2936041728</v>
      </c>
    </row>
    <row r="565" spans="1:8">
      <c r="A565" s="518"/>
      <c r="B565" s="518"/>
      <c r="C565" s="518"/>
      <c r="D565" s="518"/>
      <c r="E565" s="518"/>
      <c r="F565" s="518"/>
      <c r="G565" s="518"/>
      <c r="H565" s="518"/>
    </row>
    <row r="566" spans="1:8">
      <c r="A566" s="504"/>
      <c r="B566" s="504"/>
      <c r="C566" s="504"/>
      <c r="D566" s="504"/>
      <c r="E566" s="504"/>
      <c r="F566" s="504"/>
      <c r="G566" s="504"/>
      <c r="H566" s="504"/>
    </row>
    <row r="567" spans="1:8">
      <c r="A567" s="504" t="s">
        <v>568</v>
      </c>
      <c r="B567" s="504"/>
      <c r="C567" s="504"/>
      <c r="D567" s="504"/>
      <c r="E567" s="504"/>
      <c r="F567" s="504"/>
      <c r="G567" s="504"/>
      <c r="H567" s="504"/>
    </row>
    <row r="568" spans="1:8">
      <c r="A568" s="504" t="s">
        <v>540</v>
      </c>
      <c r="B568" s="504"/>
      <c r="C568" s="504"/>
      <c r="D568" s="504"/>
      <c r="E568" s="504"/>
      <c r="F568" s="504"/>
      <c r="G568" s="504"/>
      <c r="H568" s="504"/>
    </row>
    <row r="569" spans="1:8">
      <c r="A569" s="504" t="s">
        <v>329</v>
      </c>
      <c r="B569" s="504"/>
      <c r="C569" s="504"/>
      <c r="D569" s="504"/>
      <c r="E569" s="504"/>
      <c r="F569" s="504"/>
      <c r="G569" s="504"/>
      <c r="H569" s="504"/>
    </row>
    <row r="570" spans="1:8">
      <c r="A570" s="504" t="s">
        <v>490</v>
      </c>
      <c r="B570" s="504"/>
      <c r="C570" s="504"/>
      <c r="D570" s="504"/>
      <c r="E570" s="504"/>
      <c r="F570" s="504"/>
      <c r="G570" s="504"/>
      <c r="H570" s="504"/>
    </row>
    <row r="571" spans="1:8">
      <c r="A571" s="504"/>
      <c r="B571" s="504"/>
      <c r="C571" s="504"/>
      <c r="D571" s="504"/>
      <c r="E571" s="504"/>
      <c r="F571" s="504"/>
      <c r="G571" s="504"/>
      <c r="H571" s="504"/>
    </row>
    <row r="572" spans="1:8">
      <c r="A572" s="504" t="s">
        <v>36</v>
      </c>
      <c r="B572" s="504"/>
      <c r="C572" s="504"/>
      <c r="D572" s="504"/>
      <c r="E572" s="504"/>
      <c r="F572" s="504"/>
      <c r="G572" s="504"/>
      <c r="H572" s="504"/>
    </row>
    <row r="573" spans="1:8" ht="12.75" customHeight="1" thickBot="1">
      <c r="A573" s="505" t="s">
        <v>349</v>
      </c>
      <c r="B573" s="505"/>
      <c r="C573" s="505"/>
      <c r="D573" s="505"/>
      <c r="E573" s="505"/>
      <c r="F573" s="505"/>
      <c r="G573" s="505"/>
      <c r="H573" s="505"/>
    </row>
    <row r="574" spans="1:8">
      <c r="A574" s="337"/>
      <c r="B574" s="338"/>
      <c r="C574" s="339" t="s">
        <v>491</v>
      </c>
      <c r="D574" s="340" t="s">
        <v>492</v>
      </c>
      <c r="E574" s="340" t="s">
        <v>493</v>
      </c>
      <c r="F574" s="341" t="s">
        <v>494</v>
      </c>
      <c r="G574" s="341" t="s">
        <v>495</v>
      </c>
      <c r="H574" s="342" t="s">
        <v>496</v>
      </c>
    </row>
    <row r="575" spans="1:8">
      <c r="A575" s="343"/>
      <c r="B575" s="344"/>
      <c r="C575" s="506" t="s">
        <v>499</v>
      </c>
      <c r="D575" s="507"/>
      <c r="E575" s="508"/>
      <c r="F575" s="509" t="s">
        <v>541</v>
      </c>
      <c r="G575" s="509" t="s">
        <v>542</v>
      </c>
      <c r="H575" s="512" t="s">
        <v>543</v>
      </c>
    </row>
    <row r="576" spans="1:8">
      <c r="A576" s="343"/>
      <c r="B576" s="22" t="s">
        <v>544</v>
      </c>
      <c r="C576" s="515"/>
      <c r="D576" s="516"/>
      <c r="E576" s="517"/>
      <c r="F576" s="510"/>
      <c r="G576" s="510"/>
      <c r="H576" s="513"/>
    </row>
    <row r="577" spans="1:8">
      <c r="A577" s="343"/>
      <c r="C577" s="509" t="s">
        <v>545</v>
      </c>
      <c r="D577" s="509" t="s">
        <v>546</v>
      </c>
      <c r="E577" s="509" t="s">
        <v>547</v>
      </c>
      <c r="F577" s="510"/>
      <c r="G577" s="510"/>
      <c r="H577" s="513"/>
    </row>
    <row r="578" spans="1:8" ht="19.5" customHeight="1">
      <c r="A578" s="345"/>
      <c r="B578" s="346"/>
      <c r="C578" s="511"/>
      <c r="D578" s="511"/>
      <c r="E578" s="511"/>
      <c r="F578" s="511"/>
      <c r="G578" s="511"/>
      <c r="H578" s="514"/>
    </row>
    <row r="579" spans="1:8" hidden="1" outlineLevel="1">
      <c r="A579" s="353"/>
      <c r="B579" s="347" t="s">
        <v>203</v>
      </c>
      <c r="C579" s="355"/>
      <c r="D579" s="355"/>
      <c r="E579" s="355"/>
      <c r="F579" s="355"/>
      <c r="G579" s="356">
        <v>0</v>
      </c>
      <c r="H579" s="357">
        <v>0</v>
      </c>
    </row>
    <row r="580" spans="1:8" hidden="1" outlineLevel="1">
      <c r="A580" s="353"/>
      <c r="B580" s="347" t="s">
        <v>204</v>
      </c>
      <c r="C580" s="355"/>
      <c r="D580" s="355"/>
      <c r="E580" s="355"/>
      <c r="F580" s="355"/>
      <c r="G580" s="355"/>
      <c r="H580" s="357">
        <v>0</v>
      </c>
    </row>
    <row r="581" spans="1:8" hidden="1" outlineLevel="1">
      <c r="A581" s="353"/>
      <c r="B581" s="347" t="s">
        <v>267</v>
      </c>
      <c r="C581" s="356">
        <v>0</v>
      </c>
      <c r="D581" s="356">
        <v>0</v>
      </c>
      <c r="E581" s="356">
        <v>0</v>
      </c>
      <c r="F581" s="356">
        <v>0</v>
      </c>
      <c r="G581" s="356">
        <v>0</v>
      </c>
      <c r="H581" s="357">
        <v>0</v>
      </c>
    </row>
    <row r="582" spans="1:8" hidden="1" outlineLevel="1">
      <c r="A582" s="353"/>
      <c r="B582" s="347" t="s">
        <v>205</v>
      </c>
      <c r="C582" s="356">
        <v>0</v>
      </c>
      <c r="D582" s="356">
        <v>0</v>
      </c>
      <c r="E582" s="356">
        <v>0</v>
      </c>
      <c r="F582" s="356">
        <v>0</v>
      </c>
      <c r="G582" s="356">
        <v>0</v>
      </c>
      <c r="H582" s="357">
        <v>0</v>
      </c>
    </row>
    <row r="583" spans="1:8" hidden="1" outlineLevel="1">
      <c r="A583" s="353"/>
      <c r="B583" s="347" t="s">
        <v>206</v>
      </c>
      <c r="C583" s="356">
        <v>328</v>
      </c>
      <c r="D583" s="355"/>
      <c r="E583" s="356">
        <v>0</v>
      </c>
      <c r="F583" s="355"/>
      <c r="G583" s="355"/>
      <c r="H583" s="357">
        <v>328</v>
      </c>
    </row>
    <row r="584" spans="1:8" hidden="1" outlineLevel="1">
      <c r="A584" s="353"/>
      <c r="B584" s="347" t="s">
        <v>268</v>
      </c>
      <c r="C584" s="355"/>
      <c r="D584" s="355"/>
      <c r="E584" s="355"/>
      <c r="F584" s="355"/>
      <c r="G584" s="355"/>
      <c r="H584" s="357">
        <v>0</v>
      </c>
    </row>
    <row r="585" spans="1:8" hidden="1" outlineLevel="1">
      <c r="A585" s="353"/>
      <c r="B585" s="347" t="s">
        <v>207</v>
      </c>
      <c r="C585" s="356">
        <v>4.3791222227697497E-2</v>
      </c>
      <c r="D585" s="355"/>
      <c r="E585" s="356">
        <v>0</v>
      </c>
      <c r="F585" s="355"/>
      <c r="G585" s="356">
        <v>17</v>
      </c>
      <c r="H585" s="357">
        <v>17.0437912222277</v>
      </c>
    </row>
    <row r="586" spans="1:8" hidden="1" outlineLevel="1">
      <c r="A586" s="353"/>
      <c r="B586" s="347" t="s">
        <v>208</v>
      </c>
      <c r="C586" s="356">
        <v>0</v>
      </c>
      <c r="D586" s="355"/>
      <c r="E586" s="356">
        <v>0</v>
      </c>
      <c r="F586" s="355"/>
      <c r="G586" s="356">
        <v>0</v>
      </c>
      <c r="H586" s="357">
        <v>0</v>
      </c>
    </row>
    <row r="587" spans="1:8" hidden="1" outlineLevel="1">
      <c r="A587" s="353"/>
      <c r="B587" s="347" t="s">
        <v>209</v>
      </c>
      <c r="C587" s="355"/>
      <c r="D587" s="355"/>
      <c r="E587" s="355"/>
      <c r="F587" s="355"/>
      <c r="G587" s="355"/>
      <c r="H587" s="357">
        <v>0</v>
      </c>
    </row>
    <row r="588" spans="1:8" hidden="1" outlineLevel="1">
      <c r="A588" s="353"/>
      <c r="B588" s="347" t="s">
        <v>210</v>
      </c>
      <c r="C588" s="356">
        <v>0</v>
      </c>
      <c r="D588" s="355"/>
      <c r="E588" s="355"/>
      <c r="F588" s="355"/>
      <c r="G588" s="355"/>
      <c r="H588" s="357">
        <v>0</v>
      </c>
    </row>
    <row r="589" spans="1:8" hidden="1" outlineLevel="1">
      <c r="A589" s="353"/>
      <c r="B589" s="347" t="s">
        <v>211</v>
      </c>
      <c r="C589" s="356">
        <v>0</v>
      </c>
      <c r="D589" s="356">
        <v>0</v>
      </c>
      <c r="E589" s="356">
        <v>0</v>
      </c>
      <c r="F589" s="356">
        <v>0</v>
      </c>
      <c r="G589" s="356">
        <v>0</v>
      </c>
      <c r="H589" s="357">
        <v>0</v>
      </c>
    </row>
    <row r="590" spans="1:8" hidden="1" outlineLevel="1">
      <c r="A590" s="353"/>
      <c r="B590" s="347" t="s">
        <v>212</v>
      </c>
      <c r="C590" s="356">
        <v>0</v>
      </c>
      <c r="D590" s="356">
        <v>0</v>
      </c>
      <c r="E590" s="356">
        <v>0</v>
      </c>
      <c r="F590" s="355"/>
      <c r="G590" s="356">
        <v>0</v>
      </c>
      <c r="H590" s="357">
        <v>0</v>
      </c>
    </row>
    <row r="591" spans="1:8" hidden="1" outlineLevel="1">
      <c r="A591" s="353"/>
      <c r="B591" s="347" t="s">
        <v>213</v>
      </c>
      <c r="C591" s="356">
        <v>0</v>
      </c>
      <c r="D591" s="356">
        <v>0</v>
      </c>
      <c r="E591" s="356">
        <v>1111</v>
      </c>
      <c r="F591" s="356">
        <v>0</v>
      </c>
      <c r="G591" s="356">
        <v>289</v>
      </c>
      <c r="H591" s="357">
        <v>1400</v>
      </c>
    </row>
    <row r="592" spans="1:8" hidden="1" outlineLevel="1">
      <c r="A592" s="353"/>
      <c r="B592" s="347" t="s">
        <v>214</v>
      </c>
      <c r="C592" s="355"/>
      <c r="D592" s="355"/>
      <c r="E592" s="355"/>
      <c r="F592" s="355"/>
      <c r="G592" s="355"/>
      <c r="H592" s="357">
        <v>0</v>
      </c>
    </row>
    <row r="593" spans="1:8" hidden="1" outlineLevel="1">
      <c r="A593" s="353"/>
      <c r="B593" s="347" t="s">
        <v>269</v>
      </c>
      <c r="C593" s="355"/>
      <c r="D593" s="355"/>
      <c r="E593" s="355"/>
      <c r="F593" s="355"/>
      <c r="G593" s="355"/>
      <c r="H593" s="357">
        <v>0</v>
      </c>
    </row>
    <row r="594" spans="1:8" hidden="1" outlineLevel="1">
      <c r="A594" s="353"/>
      <c r="B594" s="347" t="s">
        <v>215</v>
      </c>
      <c r="C594" s="355"/>
      <c r="D594" s="355"/>
      <c r="E594" s="355"/>
      <c r="F594" s="355"/>
      <c r="G594" s="355"/>
      <c r="H594" s="357">
        <v>0</v>
      </c>
    </row>
    <row r="595" spans="1:8" hidden="1" outlineLevel="1">
      <c r="A595" s="353"/>
      <c r="B595" s="347" t="s">
        <v>216</v>
      </c>
      <c r="C595" s="355"/>
      <c r="D595" s="355"/>
      <c r="E595" s="355"/>
      <c r="F595" s="355"/>
      <c r="G595" s="355"/>
      <c r="H595" s="357">
        <v>0</v>
      </c>
    </row>
    <row r="596" spans="1:8" hidden="1" outlineLevel="1">
      <c r="A596" s="353"/>
      <c r="B596" s="347" t="s">
        <v>217</v>
      </c>
      <c r="C596" s="356">
        <v>22637</v>
      </c>
      <c r="D596" s="355"/>
      <c r="E596" s="356">
        <v>16550</v>
      </c>
      <c r="F596" s="355"/>
      <c r="G596" s="356">
        <v>2476</v>
      </c>
      <c r="H596" s="357">
        <v>41663</v>
      </c>
    </row>
    <row r="597" spans="1:8" hidden="1" outlineLevel="1">
      <c r="A597" s="353"/>
      <c r="B597" s="347" t="s">
        <v>218</v>
      </c>
      <c r="C597" s="355"/>
      <c r="D597" s="355"/>
      <c r="E597" s="355"/>
      <c r="F597" s="355"/>
      <c r="G597" s="355"/>
      <c r="H597" s="357">
        <v>0</v>
      </c>
    </row>
    <row r="598" spans="1:8" hidden="1" outlineLevel="1">
      <c r="A598" s="353"/>
      <c r="B598" s="347" t="s">
        <v>219</v>
      </c>
      <c r="C598" s="356">
        <v>0</v>
      </c>
      <c r="D598" s="355"/>
      <c r="E598" s="355"/>
      <c r="F598" s="355"/>
      <c r="G598" s="355"/>
      <c r="H598" s="357">
        <v>0</v>
      </c>
    </row>
    <row r="599" spans="1:8" hidden="1" outlineLevel="1">
      <c r="A599" s="353"/>
      <c r="B599" s="347" t="s">
        <v>220</v>
      </c>
      <c r="C599" s="356">
        <v>0</v>
      </c>
      <c r="D599" s="355"/>
      <c r="E599" s="356">
        <v>0</v>
      </c>
      <c r="F599" s="355"/>
      <c r="G599" s="355"/>
      <c r="H599" s="357">
        <v>0</v>
      </c>
    </row>
    <row r="600" spans="1:8" hidden="1" outlineLevel="1">
      <c r="A600" s="353"/>
      <c r="B600" s="347" t="s">
        <v>270</v>
      </c>
      <c r="C600" s="355"/>
      <c r="D600" s="356">
        <v>0</v>
      </c>
      <c r="E600" s="356">
        <v>0</v>
      </c>
      <c r="F600" s="356">
        <v>0</v>
      </c>
      <c r="G600" s="356">
        <v>0</v>
      </c>
      <c r="H600" s="357">
        <v>0</v>
      </c>
    </row>
    <row r="601" spans="1:8" collapsed="1">
      <c r="A601" s="353">
        <v>21</v>
      </c>
      <c r="B601" s="352" t="s">
        <v>569</v>
      </c>
      <c r="C601" s="356">
        <f>SUM($C$579:$C$600)</f>
        <v>22965.043791222226</v>
      </c>
      <c r="D601" s="356">
        <f>SUM($D$579:$D$600)</f>
        <v>0</v>
      </c>
      <c r="E601" s="356">
        <f>SUM($E$579:$E$600)</f>
        <v>17661</v>
      </c>
      <c r="F601" s="356">
        <f>SUM($F$579:$F$600)</f>
        <v>0</v>
      </c>
      <c r="G601" s="356">
        <f>SUM($G$579:$G$600)</f>
        <v>2782</v>
      </c>
      <c r="H601" s="357">
        <f>SUM($H$579:$H$600)</f>
        <v>43408.043791222226</v>
      </c>
    </row>
    <row r="602" spans="1:8" hidden="1" outlineLevel="1">
      <c r="A602" s="353"/>
      <c r="B602" s="347" t="s">
        <v>203</v>
      </c>
      <c r="C602" s="356">
        <v>21757</v>
      </c>
      <c r="D602" s="355"/>
      <c r="E602" s="356">
        <v>136599</v>
      </c>
      <c r="F602" s="355"/>
      <c r="G602" s="356">
        <v>27366</v>
      </c>
      <c r="H602" s="357">
        <v>185722</v>
      </c>
    </row>
    <row r="603" spans="1:8" hidden="1" outlineLevel="1">
      <c r="A603" s="353"/>
      <c r="B603" s="347" t="s">
        <v>204</v>
      </c>
      <c r="C603" s="356">
        <v>8467</v>
      </c>
      <c r="D603" s="355"/>
      <c r="E603" s="355"/>
      <c r="F603" s="355"/>
      <c r="G603" s="355"/>
      <c r="H603" s="357">
        <v>8467</v>
      </c>
    </row>
    <row r="604" spans="1:8" hidden="1" outlineLevel="1">
      <c r="A604" s="353"/>
      <c r="B604" s="347" t="s">
        <v>267</v>
      </c>
      <c r="C604" s="356">
        <v>0</v>
      </c>
      <c r="D604" s="356">
        <v>0</v>
      </c>
      <c r="E604" s="356">
        <v>0</v>
      </c>
      <c r="F604" s="356">
        <v>0</v>
      </c>
      <c r="G604" s="356">
        <v>0</v>
      </c>
      <c r="H604" s="357">
        <v>0</v>
      </c>
    </row>
    <row r="605" spans="1:8" hidden="1" outlineLevel="1">
      <c r="A605" s="353"/>
      <c r="B605" s="347" t="s">
        <v>205</v>
      </c>
      <c r="C605" s="356">
        <v>100874.613481234</v>
      </c>
      <c r="D605" s="356">
        <v>152972</v>
      </c>
      <c r="E605" s="356">
        <v>177707</v>
      </c>
      <c r="F605" s="356">
        <v>0</v>
      </c>
      <c r="G605" s="356">
        <v>26401</v>
      </c>
      <c r="H605" s="357">
        <v>457954.613481234</v>
      </c>
    </row>
    <row r="606" spans="1:8" hidden="1" outlineLevel="1">
      <c r="A606" s="353"/>
      <c r="B606" s="347" t="s">
        <v>206</v>
      </c>
      <c r="C606" s="356">
        <v>8072</v>
      </c>
      <c r="D606" s="355"/>
      <c r="E606" s="356">
        <v>9513</v>
      </c>
      <c r="F606" s="355"/>
      <c r="G606" s="356">
        <v>376</v>
      </c>
      <c r="H606" s="357">
        <v>17961</v>
      </c>
    </row>
    <row r="607" spans="1:8" hidden="1" outlineLevel="1">
      <c r="A607" s="353"/>
      <c r="B607" s="347" t="s">
        <v>268</v>
      </c>
      <c r="C607" s="355"/>
      <c r="D607" s="356">
        <v>1729</v>
      </c>
      <c r="E607" s="355"/>
      <c r="F607" s="355"/>
      <c r="G607" s="356">
        <v>576</v>
      </c>
      <c r="H607" s="357">
        <v>2305</v>
      </c>
    </row>
    <row r="608" spans="1:8" hidden="1" outlineLevel="1">
      <c r="A608" s="353"/>
      <c r="B608" s="347" t="s">
        <v>207</v>
      </c>
      <c r="C608" s="356">
        <v>55990.986921433599</v>
      </c>
      <c r="D608" s="355"/>
      <c r="E608" s="356">
        <v>277962</v>
      </c>
      <c r="F608" s="355"/>
      <c r="G608" s="356">
        <v>32559</v>
      </c>
      <c r="H608" s="357">
        <v>366511.986921434</v>
      </c>
    </row>
    <row r="609" spans="1:8" hidden="1" outlineLevel="1">
      <c r="A609" s="353"/>
      <c r="B609" s="347" t="s">
        <v>208</v>
      </c>
      <c r="C609" s="356">
        <v>24298</v>
      </c>
      <c r="D609" s="355"/>
      <c r="E609" s="356">
        <v>118572</v>
      </c>
      <c r="F609" s="355"/>
      <c r="G609" s="356">
        <v>18670</v>
      </c>
      <c r="H609" s="357">
        <v>161540</v>
      </c>
    </row>
    <row r="610" spans="1:8" hidden="1" outlineLevel="1">
      <c r="A610" s="353"/>
      <c r="B610" s="347" t="s">
        <v>209</v>
      </c>
      <c r="C610" s="356">
        <v>21999</v>
      </c>
      <c r="D610" s="355"/>
      <c r="E610" s="355"/>
      <c r="F610" s="356">
        <v>37</v>
      </c>
      <c r="G610" s="355"/>
      <c r="H610" s="357">
        <v>22036</v>
      </c>
    </row>
    <row r="611" spans="1:8" hidden="1" outlineLevel="1">
      <c r="A611" s="353"/>
      <c r="B611" s="347" t="s">
        <v>210</v>
      </c>
      <c r="C611" s="356">
        <v>567</v>
      </c>
      <c r="D611" s="355"/>
      <c r="E611" s="355"/>
      <c r="F611" s="355"/>
      <c r="G611" s="355"/>
      <c r="H611" s="357">
        <v>567</v>
      </c>
    </row>
    <row r="612" spans="1:8" hidden="1" outlineLevel="1">
      <c r="A612" s="353"/>
      <c r="B612" s="347" t="s">
        <v>211</v>
      </c>
      <c r="C612" s="356">
        <v>4805.8322192006199</v>
      </c>
      <c r="D612" s="356">
        <v>0</v>
      </c>
      <c r="E612" s="356">
        <v>22887</v>
      </c>
      <c r="F612" s="356">
        <v>0</v>
      </c>
      <c r="G612" s="356">
        <v>8900</v>
      </c>
      <c r="H612" s="357">
        <v>36592.832219200602</v>
      </c>
    </row>
    <row r="613" spans="1:8" hidden="1" outlineLevel="1">
      <c r="A613" s="353"/>
      <c r="B613" s="347" t="s">
        <v>212</v>
      </c>
      <c r="C613" s="356">
        <v>29059.964379512501</v>
      </c>
      <c r="D613" s="356">
        <v>0</v>
      </c>
      <c r="E613" s="356">
        <v>62978</v>
      </c>
      <c r="F613" s="355"/>
      <c r="G613" s="356">
        <v>16566</v>
      </c>
      <c r="H613" s="357">
        <v>108603.964379513</v>
      </c>
    </row>
    <row r="614" spans="1:8" hidden="1" outlineLevel="1">
      <c r="A614" s="353"/>
      <c r="B614" s="347" t="s">
        <v>213</v>
      </c>
      <c r="C614" s="356">
        <v>33067</v>
      </c>
      <c r="D614" s="356">
        <v>53695</v>
      </c>
      <c r="E614" s="356">
        <v>4775</v>
      </c>
      <c r="F614" s="356">
        <v>0</v>
      </c>
      <c r="G614" s="356">
        <v>0</v>
      </c>
      <c r="H614" s="357">
        <v>91537</v>
      </c>
    </row>
    <row r="615" spans="1:8" hidden="1" outlineLevel="1">
      <c r="A615" s="353"/>
      <c r="B615" s="347" t="s">
        <v>214</v>
      </c>
      <c r="C615" s="356">
        <v>6490</v>
      </c>
      <c r="D615" s="355"/>
      <c r="E615" s="356">
        <v>3657.44004024487</v>
      </c>
      <c r="F615" s="355"/>
      <c r="G615" s="356">
        <v>934.95379169408704</v>
      </c>
      <c r="H615" s="357">
        <v>11082.393831939</v>
      </c>
    </row>
    <row r="616" spans="1:8" hidden="1" outlineLevel="1">
      <c r="A616" s="353"/>
      <c r="B616" s="347" t="s">
        <v>269</v>
      </c>
      <c r="C616" s="355"/>
      <c r="D616" s="355"/>
      <c r="E616" s="355"/>
      <c r="F616" s="355"/>
      <c r="G616" s="355"/>
      <c r="H616" s="357">
        <v>0</v>
      </c>
    </row>
    <row r="617" spans="1:8" hidden="1" outlineLevel="1">
      <c r="A617" s="353"/>
      <c r="B617" s="347" t="s">
        <v>215</v>
      </c>
      <c r="C617" s="356">
        <v>2375</v>
      </c>
      <c r="D617" s="355"/>
      <c r="E617" s="355"/>
      <c r="F617" s="355"/>
      <c r="G617" s="355"/>
      <c r="H617" s="357">
        <v>2375</v>
      </c>
    </row>
    <row r="618" spans="1:8" hidden="1" outlineLevel="1">
      <c r="A618" s="353"/>
      <c r="B618" s="347" t="s">
        <v>216</v>
      </c>
      <c r="C618" s="355"/>
      <c r="D618" s="355"/>
      <c r="E618" s="355"/>
      <c r="F618" s="355"/>
      <c r="G618" s="355"/>
      <c r="H618" s="357">
        <v>0</v>
      </c>
    </row>
    <row r="619" spans="1:8" hidden="1" outlineLevel="1">
      <c r="A619" s="353"/>
      <c r="B619" s="347" t="s">
        <v>217</v>
      </c>
      <c r="C619" s="356">
        <v>-12495</v>
      </c>
      <c r="D619" s="356">
        <v>78153</v>
      </c>
      <c r="E619" s="356">
        <v>207563</v>
      </c>
      <c r="F619" s="355"/>
      <c r="G619" s="356">
        <v>139758</v>
      </c>
      <c r="H619" s="357">
        <v>412979</v>
      </c>
    </row>
    <row r="620" spans="1:8" hidden="1" outlineLevel="1">
      <c r="A620" s="353"/>
      <c r="B620" s="347" t="s">
        <v>218</v>
      </c>
      <c r="C620" s="356">
        <v>45000</v>
      </c>
      <c r="D620" s="355"/>
      <c r="E620" s="355"/>
      <c r="F620" s="355"/>
      <c r="G620" s="355"/>
      <c r="H620" s="357">
        <v>45000</v>
      </c>
    </row>
    <row r="621" spans="1:8" hidden="1" outlineLevel="1">
      <c r="A621" s="353"/>
      <c r="B621" s="347" t="s">
        <v>219</v>
      </c>
      <c r="C621" s="356">
        <v>19615.3448312119</v>
      </c>
      <c r="D621" s="355"/>
      <c r="E621" s="356">
        <v>3</v>
      </c>
      <c r="F621" s="355"/>
      <c r="G621" s="356">
        <v>2</v>
      </c>
      <c r="H621" s="357">
        <v>19620.3448312119</v>
      </c>
    </row>
    <row r="622" spans="1:8" hidden="1" outlineLevel="1">
      <c r="A622" s="353"/>
      <c r="B622" s="347" t="s">
        <v>220</v>
      </c>
      <c r="C622" s="356">
        <v>49718</v>
      </c>
      <c r="D622" s="355"/>
      <c r="E622" s="356">
        <v>43444</v>
      </c>
      <c r="F622" s="355"/>
      <c r="G622" s="355"/>
      <c r="H622" s="357">
        <v>93162</v>
      </c>
    </row>
    <row r="623" spans="1:8" hidden="1" outlineLevel="1">
      <c r="A623" s="353"/>
      <c r="B623" s="347" t="s">
        <v>270</v>
      </c>
      <c r="C623" s="355"/>
      <c r="D623" s="356">
        <v>0</v>
      </c>
      <c r="E623" s="356">
        <v>1295</v>
      </c>
      <c r="F623" s="356">
        <v>0</v>
      </c>
      <c r="G623" s="356">
        <v>406</v>
      </c>
      <c r="H623" s="357">
        <v>1701</v>
      </c>
    </row>
    <row r="624" spans="1:8" collapsed="1">
      <c r="A624" s="353">
        <v>22</v>
      </c>
      <c r="B624" s="352" t="s">
        <v>570</v>
      </c>
      <c r="C624" s="356">
        <f>SUM($C$602:$C$623)</f>
        <v>419661.74183259258</v>
      </c>
      <c r="D624" s="356">
        <f>SUM($D$602:$D$623)</f>
        <v>286549</v>
      </c>
      <c r="E624" s="356">
        <f>SUM($E$602:$E$623)</f>
        <v>1066955.4400402447</v>
      </c>
      <c r="F624" s="356">
        <f>SUM($F$602:$F$623)</f>
        <v>37</v>
      </c>
      <c r="G624" s="356">
        <f>SUM($G$602:$G$623)</f>
        <v>272514.95379169408</v>
      </c>
      <c r="H624" s="357">
        <f>SUM($H$602:$H$623)</f>
        <v>2045718.1356645327</v>
      </c>
    </row>
    <row r="625" spans="1:8" hidden="1" outlineLevel="1">
      <c r="A625" s="353"/>
      <c r="B625" s="347" t="s">
        <v>203</v>
      </c>
      <c r="C625" s="356">
        <v>560</v>
      </c>
      <c r="D625" s="355"/>
      <c r="E625" s="355"/>
      <c r="F625" s="361"/>
      <c r="G625" s="362">
        <v>0</v>
      </c>
      <c r="H625" s="357">
        <v>560</v>
      </c>
    </row>
    <row r="626" spans="1:8" hidden="1" outlineLevel="1">
      <c r="A626" s="353"/>
      <c r="B626" s="347" t="s">
        <v>204</v>
      </c>
      <c r="C626" s="356">
        <v>45696</v>
      </c>
      <c r="D626" s="355"/>
      <c r="E626" s="355"/>
      <c r="F626" s="361"/>
      <c r="G626" s="361"/>
      <c r="H626" s="357">
        <v>45696</v>
      </c>
    </row>
    <row r="627" spans="1:8" hidden="1" outlineLevel="1">
      <c r="A627" s="353"/>
      <c r="B627" s="347" t="s">
        <v>267</v>
      </c>
      <c r="C627" s="356">
        <v>0</v>
      </c>
      <c r="D627" s="356">
        <v>0</v>
      </c>
      <c r="E627" s="356">
        <v>0</v>
      </c>
      <c r="F627" s="362">
        <v>0</v>
      </c>
      <c r="G627" s="362">
        <v>0</v>
      </c>
      <c r="H627" s="357">
        <v>0</v>
      </c>
    </row>
    <row r="628" spans="1:8" hidden="1" outlineLevel="1">
      <c r="A628" s="353"/>
      <c r="B628" s="347" t="s">
        <v>205</v>
      </c>
      <c r="C628" s="356">
        <v>-18304.798090414199</v>
      </c>
      <c r="D628" s="356">
        <v>0</v>
      </c>
      <c r="E628" s="356">
        <v>48977</v>
      </c>
      <c r="F628" s="362">
        <v>0</v>
      </c>
      <c r="G628" s="362">
        <v>20425</v>
      </c>
      <c r="H628" s="357">
        <v>51097.201909585798</v>
      </c>
    </row>
    <row r="629" spans="1:8" hidden="1" outlineLevel="1">
      <c r="A629" s="353"/>
      <c r="B629" s="347" t="s">
        <v>206</v>
      </c>
      <c r="C629" s="356">
        <v>8367</v>
      </c>
      <c r="D629" s="355"/>
      <c r="E629" s="355"/>
      <c r="F629" s="361"/>
      <c r="G629" s="361"/>
      <c r="H629" s="357">
        <v>8367</v>
      </c>
    </row>
    <row r="630" spans="1:8" hidden="1" outlineLevel="1">
      <c r="A630" s="353"/>
      <c r="B630" s="347" t="s">
        <v>268</v>
      </c>
      <c r="C630" s="355"/>
      <c r="D630" s="355"/>
      <c r="E630" s="355"/>
      <c r="F630" s="361"/>
      <c r="G630" s="361"/>
      <c r="H630" s="357">
        <v>0</v>
      </c>
    </row>
    <row r="631" spans="1:8" hidden="1" outlineLevel="1">
      <c r="A631" s="353"/>
      <c r="B631" s="347" t="s">
        <v>207</v>
      </c>
      <c r="C631" s="356">
        <v>114173.098585046</v>
      </c>
      <c r="D631" s="355"/>
      <c r="E631" s="356">
        <v>4306</v>
      </c>
      <c r="F631" s="361"/>
      <c r="G631" s="362">
        <v>901</v>
      </c>
      <c r="H631" s="357">
        <v>119380.098585046</v>
      </c>
    </row>
    <row r="632" spans="1:8" hidden="1" outlineLevel="1">
      <c r="A632" s="353"/>
      <c r="B632" s="347" t="s">
        <v>208</v>
      </c>
      <c r="C632" s="356">
        <v>103564</v>
      </c>
      <c r="D632" s="355"/>
      <c r="E632" s="356">
        <v>68088</v>
      </c>
      <c r="F632" s="361"/>
      <c r="G632" s="362">
        <v>11857</v>
      </c>
      <c r="H632" s="357">
        <v>183509</v>
      </c>
    </row>
    <row r="633" spans="1:8" hidden="1" outlineLevel="1">
      <c r="A633" s="353"/>
      <c r="B633" s="347" t="s">
        <v>209</v>
      </c>
      <c r="C633" s="355"/>
      <c r="D633" s="355"/>
      <c r="E633" s="355"/>
      <c r="F633" s="361"/>
      <c r="G633" s="361"/>
      <c r="H633" s="357">
        <v>0</v>
      </c>
    </row>
    <row r="634" spans="1:8" hidden="1" outlineLevel="1">
      <c r="A634" s="353"/>
      <c r="B634" s="347" t="s">
        <v>210</v>
      </c>
      <c r="C634" s="356">
        <v>0</v>
      </c>
      <c r="D634" s="355"/>
      <c r="E634" s="355"/>
      <c r="F634" s="361"/>
      <c r="G634" s="361"/>
      <c r="H634" s="357">
        <v>0</v>
      </c>
    </row>
    <row r="635" spans="1:8" hidden="1" outlineLevel="1">
      <c r="A635" s="353"/>
      <c r="B635" s="347" t="s">
        <v>211</v>
      </c>
      <c r="C635" s="356">
        <v>0</v>
      </c>
      <c r="D635" s="356">
        <v>0</v>
      </c>
      <c r="E635" s="356">
        <v>0</v>
      </c>
      <c r="F635" s="362">
        <v>0</v>
      </c>
      <c r="G635" s="362">
        <v>0</v>
      </c>
      <c r="H635" s="357">
        <v>0</v>
      </c>
    </row>
    <row r="636" spans="1:8" hidden="1" outlineLevel="1">
      <c r="A636" s="353"/>
      <c r="B636" s="347" t="s">
        <v>212</v>
      </c>
      <c r="C636" s="356">
        <v>5966.3247380109597</v>
      </c>
      <c r="D636" s="356">
        <v>0</v>
      </c>
      <c r="E636" s="356">
        <v>0</v>
      </c>
      <c r="F636" s="361"/>
      <c r="G636" s="362">
        <v>0</v>
      </c>
      <c r="H636" s="357">
        <v>5966.3247380109597</v>
      </c>
    </row>
    <row r="637" spans="1:8" hidden="1" outlineLevel="1">
      <c r="A637" s="353"/>
      <c r="B637" s="347" t="s">
        <v>213</v>
      </c>
      <c r="C637" s="356">
        <v>2314</v>
      </c>
      <c r="D637" s="356">
        <v>1335</v>
      </c>
      <c r="E637" s="356">
        <v>0</v>
      </c>
      <c r="F637" s="362">
        <v>0</v>
      </c>
      <c r="G637" s="362">
        <v>193</v>
      </c>
      <c r="H637" s="357">
        <v>3842</v>
      </c>
    </row>
    <row r="638" spans="1:8" hidden="1" outlineLevel="1">
      <c r="A638" s="353"/>
      <c r="B638" s="347" t="s">
        <v>214</v>
      </c>
      <c r="C638" s="355"/>
      <c r="D638" s="355"/>
      <c r="E638" s="355"/>
      <c r="F638" s="361"/>
      <c r="G638" s="361"/>
      <c r="H638" s="357">
        <v>0</v>
      </c>
    </row>
    <row r="639" spans="1:8" hidden="1" outlineLevel="1">
      <c r="A639" s="353"/>
      <c r="B639" s="347" t="s">
        <v>269</v>
      </c>
      <c r="C639" s="355"/>
      <c r="D639" s="355"/>
      <c r="E639" s="355"/>
      <c r="F639" s="361"/>
      <c r="G639" s="361"/>
      <c r="H639" s="357">
        <v>0</v>
      </c>
    </row>
    <row r="640" spans="1:8" hidden="1" outlineLevel="1">
      <c r="A640" s="353"/>
      <c r="B640" s="347" t="s">
        <v>215</v>
      </c>
      <c r="C640" s="355"/>
      <c r="D640" s="355"/>
      <c r="E640" s="355"/>
      <c r="F640" s="361"/>
      <c r="G640" s="361"/>
      <c r="H640" s="357">
        <v>0</v>
      </c>
    </row>
    <row r="641" spans="1:8" hidden="1" outlineLevel="1">
      <c r="A641" s="353"/>
      <c r="B641" s="347" t="s">
        <v>216</v>
      </c>
      <c r="C641" s="355"/>
      <c r="D641" s="355"/>
      <c r="E641" s="355"/>
      <c r="F641" s="361"/>
      <c r="G641" s="361"/>
      <c r="H641" s="357">
        <v>0</v>
      </c>
    </row>
    <row r="642" spans="1:8" hidden="1" outlineLevel="1">
      <c r="A642" s="353"/>
      <c r="B642" s="347" t="s">
        <v>217</v>
      </c>
      <c r="C642" s="356">
        <v>-62714</v>
      </c>
      <c r="D642" s="355"/>
      <c r="E642" s="356">
        <v>4437</v>
      </c>
      <c r="F642" s="361"/>
      <c r="G642" s="362">
        <v>66472</v>
      </c>
      <c r="H642" s="357">
        <v>8195</v>
      </c>
    </row>
    <row r="643" spans="1:8" hidden="1" outlineLevel="1">
      <c r="A643" s="353"/>
      <c r="B643" s="347" t="s">
        <v>218</v>
      </c>
      <c r="C643" s="355"/>
      <c r="D643" s="355"/>
      <c r="E643" s="355"/>
      <c r="F643" s="361"/>
      <c r="G643" s="361"/>
      <c r="H643" s="357">
        <v>0</v>
      </c>
    </row>
    <row r="644" spans="1:8" hidden="1" outlineLevel="1">
      <c r="A644" s="353"/>
      <c r="B644" s="347" t="s">
        <v>219</v>
      </c>
      <c r="C644" s="356">
        <v>0</v>
      </c>
      <c r="D644" s="355"/>
      <c r="E644" s="356">
        <v>0</v>
      </c>
      <c r="F644" s="361"/>
      <c r="G644" s="362">
        <v>4190</v>
      </c>
      <c r="H644" s="357">
        <v>4190</v>
      </c>
    </row>
    <row r="645" spans="1:8" hidden="1" outlineLevel="1">
      <c r="A645" s="353"/>
      <c r="B645" s="347" t="s">
        <v>220</v>
      </c>
      <c r="C645" s="356">
        <v>246579</v>
      </c>
      <c r="D645" s="355"/>
      <c r="E645" s="356">
        <v>30548</v>
      </c>
      <c r="F645" s="361"/>
      <c r="G645" s="361"/>
      <c r="H645" s="357">
        <v>277127</v>
      </c>
    </row>
    <row r="646" spans="1:8" hidden="1" outlineLevel="1">
      <c r="A646" s="353"/>
      <c r="B646" s="347" t="s">
        <v>270</v>
      </c>
      <c r="C646" s="355"/>
      <c r="D646" s="356">
        <v>0</v>
      </c>
      <c r="E646" s="356">
        <v>1288</v>
      </c>
      <c r="F646" s="362">
        <v>0</v>
      </c>
      <c r="G646" s="362">
        <v>386</v>
      </c>
      <c r="H646" s="357">
        <v>1674</v>
      </c>
    </row>
    <row r="647" spans="1:8" collapsed="1">
      <c r="A647" s="353">
        <v>23</v>
      </c>
      <c r="B647" s="352" t="s">
        <v>133</v>
      </c>
      <c r="C647" s="356">
        <f>SUM($C$625:$C$646)</f>
        <v>446200.62523264275</v>
      </c>
      <c r="D647" s="356">
        <f>SUM($D$625:$D$646)</f>
        <v>1335</v>
      </c>
      <c r="E647" s="356">
        <f>SUM($E$625:$E$646)</f>
        <v>157644</v>
      </c>
      <c r="F647" s="362">
        <f>SUM($F$625:$F$646)</f>
        <v>0</v>
      </c>
      <c r="G647" s="362">
        <f>SUM($G$625:$G$646)</f>
        <v>104424</v>
      </c>
      <c r="H647" s="357">
        <f>SUM($H$625:$H$646)</f>
        <v>709603.62523264275</v>
      </c>
    </row>
    <row r="648" spans="1:8" hidden="1" outlineLevel="1">
      <c r="A648" s="353"/>
      <c r="B648" s="347" t="s">
        <v>203</v>
      </c>
      <c r="C648" s="356">
        <v>659076</v>
      </c>
      <c r="D648" s="355"/>
      <c r="E648" s="355"/>
      <c r="F648" s="360"/>
      <c r="G648" s="365"/>
      <c r="H648" s="366">
        <v>659076</v>
      </c>
    </row>
    <row r="649" spans="1:8" hidden="1" outlineLevel="1">
      <c r="A649" s="353"/>
      <c r="B649" s="347" t="s">
        <v>204</v>
      </c>
      <c r="C649" s="356">
        <v>273977</v>
      </c>
      <c r="D649" s="355"/>
      <c r="E649" s="355"/>
      <c r="F649" s="360"/>
      <c r="G649" s="365"/>
      <c r="H649" s="366">
        <v>273977</v>
      </c>
    </row>
    <row r="650" spans="1:8" hidden="1" outlineLevel="1">
      <c r="A650" s="353"/>
      <c r="B650" s="347" t="s">
        <v>267</v>
      </c>
      <c r="C650" s="356">
        <v>0</v>
      </c>
      <c r="D650" s="356">
        <v>0</v>
      </c>
      <c r="E650" s="356">
        <v>0</v>
      </c>
      <c r="F650" s="360"/>
      <c r="G650" s="365"/>
      <c r="H650" s="366">
        <v>0</v>
      </c>
    </row>
    <row r="651" spans="1:8" hidden="1" outlineLevel="1">
      <c r="A651" s="353"/>
      <c r="B651" s="347" t="s">
        <v>205</v>
      </c>
      <c r="C651" s="356">
        <v>709251</v>
      </c>
      <c r="D651" s="356">
        <v>0</v>
      </c>
      <c r="E651" s="356">
        <v>3415</v>
      </c>
      <c r="F651" s="360"/>
      <c r="G651" s="365"/>
      <c r="H651" s="366">
        <v>712666</v>
      </c>
    </row>
    <row r="652" spans="1:8" hidden="1" outlineLevel="1">
      <c r="A652" s="353"/>
      <c r="B652" s="347" t="s">
        <v>206</v>
      </c>
      <c r="C652" s="356">
        <v>560678</v>
      </c>
      <c r="D652" s="355"/>
      <c r="E652" s="355"/>
      <c r="F652" s="360"/>
      <c r="G652" s="365"/>
      <c r="H652" s="366">
        <v>560678</v>
      </c>
    </row>
    <row r="653" spans="1:8" hidden="1" outlineLevel="1">
      <c r="A653" s="353"/>
      <c r="B653" s="347" t="s">
        <v>268</v>
      </c>
      <c r="C653" s="355"/>
      <c r="D653" s="355"/>
      <c r="E653" s="355"/>
      <c r="F653" s="360"/>
      <c r="G653" s="365"/>
      <c r="H653" s="366">
        <v>0</v>
      </c>
    </row>
    <row r="654" spans="1:8" hidden="1" outlineLevel="1">
      <c r="A654" s="353"/>
      <c r="B654" s="347" t="s">
        <v>207</v>
      </c>
      <c r="C654" s="356">
        <v>3926291.88</v>
      </c>
      <c r="D654" s="355"/>
      <c r="E654" s="356">
        <v>75</v>
      </c>
      <c r="F654" s="360"/>
      <c r="G654" s="365"/>
      <c r="H654" s="366">
        <v>3926366.88</v>
      </c>
    </row>
    <row r="655" spans="1:8" hidden="1" outlineLevel="1">
      <c r="A655" s="353"/>
      <c r="B655" s="347" t="s">
        <v>208</v>
      </c>
      <c r="C655" s="356">
        <v>2141536</v>
      </c>
      <c r="D655" s="355"/>
      <c r="E655" s="355"/>
      <c r="F655" s="360"/>
      <c r="G655" s="365"/>
      <c r="H655" s="366">
        <v>2141536</v>
      </c>
    </row>
    <row r="656" spans="1:8" hidden="1" outlineLevel="1">
      <c r="A656" s="353"/>
      <c r="B656" s="347" t="s">
        <v>209</v>
      </c>
      <c r="C656" s="356">
        <v>249466</v>
      </c>
      <c r="D656" s="355"/>
      <c r="E656" s="355"/>
      <c r="F656" s="360"/>
      <c r="G656" s="365"/>
      <c r="H656" s="366">
        <v>249466</v>
      </c>
    </row>
    <row r="657" spans="1:8" hidden="1" outlineLevel="1">
      <c r="A657" s="353"/>
      <c r="B657" s="347" t="s">
        <v>210</v>
      </c>
      <c r="C657" s="356">
        <v>24433</v>
      </c>
      <c r="D657" s="355"/>
      <c r="E657" s="355"/>
      <c r="F657" s="360"/>
      <c r="G657" s="365"/>
      <c r="H657" s="366">
        <v>24433</v>
      </c>
    </row>
    <row r="658" spans="1:8" hidden="1" outlineLevel="1">
      <c r="A658" s="353"/>
      <c r="B658" s="347" t="s">
        <v>211</v>
      </c>
      <c r="C658" s="356">
        <v>66602</v>
      </c>
      <c r="D658" s="356">
        <v>0</v>
      </c>
      <c r="E658" s="356">
        <v>-9148</v>
      </c>
      <c r="F658" s="360"/>
      <c r="G658" s="365"/>
      <c r="H658" s="366">
        <v>57454</v>
      </c>
    </row>
    <row r="659" spans="1:8" hidden="1" outlineLevel="1">
      <c r="A659" s="353"/>
      <c r="B659" s="347" t="s">
        <v>212</v>
      </c>
      <c r="C659" s="356">
        <v>231997.14</v>
      </c>
      <c r="D659" s="356">
        <v>0</v>
      </c>
      <c r="E659" s="356">
        <v>75000</v>
      </c>
      <c r="F659" s="360"/>
      <c r="G659" s="365"/>
      <c r="H659" s="366">
        <v>306997.14</v>
      </c>
    </row>
    <row r="660" spans="1:8" hidden="1" outlineLevel="1">
      <c r="A660" s="353"/>
      <c r="B660" s="347" t="s">
        <v>213</v>
      </c>
      <c r="C660" s="356">
        <v>1116048</v>
      </c>
      <c r="D660" s="356">
        <v>0</v>
      </c>
      <c r="E660" s="356">
        <v>0</v>
      </c>
      <c r="F660" s="360"/>
      <c r="G660" s="365"/>
      <c r="H660" s="366">
        <v>1116048</v>
      </c>
    </row>
    <row r="661" spans="1:8" hidden="1" outlineLevel="1">
      <c r="A661" s="353"/>
      <c r="B661" s="347" t="s">
        <v>214</v>
      </c>
      <c r="C661" s="356">
        <v>-3500</v>
      </c>
      <c r="D661" s="355"/>
      <c r="E661" s="355"/>
      <c r="F661" s="360"/>
      <c r="G661" s="365"/>
      <c r="H661" s="366">
        <v>-3500</v>
      </c>
    </row>
    <row r="662" spans="1:8" hidden="1" outlineLevel="1">
      <c r="A662" s="353"/>
      <c r="B662" s="347" t="s">
        <v>269</v>
      </c>
      <c r="C662" s="355"/>
      <c r="D662" s="355"/>
      <c r="E662" s="356">
        <v>23813</v>
      </c>
      <c r="F662" s="360"/>
      <c r="G662" s="365"/>
      <c r="H662" s="366">
        <v>23813</v>
      </c>
    </row>
    <row r="663" spans="1:8" hidden="1" outlineLevel="1">
      <c r="A663" s="353"/>
      <c r="B663" s="347" t="s">
        <v>215</v>
      </c>
      <c r="C663" s="355"/>
      <c r="D663" s="355"/>
      <c r="E663" s="355"/>
      <c r="F663" s="360"/>
      <c r="G663" s="365"/>
      <c r="H663" s="366">
        <v>0</v>
      </c>
    </row>
    <row r="664" spans="1:8" hidden="1" outlineLevel="1">
      <c r="A664" s="353"/>
      <c r="B664" s="347" t="s">
        <v>216</v>
      </c>
      <c r="C664" s="355"/>
      <c r="D664" s="355"/>
      <c r="E664" s="355"/>
      <c r="F664" s="360"/>
      <c r="G664" s="365"/>
      <c r="H664" s="366">
        <v>0</v>
      </c>
    </row>
    <row r="665" spans="1:8" hidden="1" outlineLevel="1">
      <c r="A665" s="353"/>
      <c r="B665" s="347" t="s">
        <v>217</v>
      </c>
      <c r="C665" s="356">
        <v>1434360</v>
      </c>
      <c r="D665" s="355"/>
      <c r="E665" s="356">
        <v>642969</v>
      </c>
      <c r="F665" s="360"/>
      <c r="G665" s="365"/>
      <c r="H665" s="366">
        <v>2077329</v>
      </c>
    </row>
    <row r="666" spans="1:8" hidden="1" outlineLevel="1">
      <c r="A666" s="353"/>
      <c r="B666" s="347" t="s">
        <v>218</v>
      </c>
      <c r="C666" s="356">
        <v>1158396</v>
      </c>
      <c r="D666" s="355"/>
      <c r="E666" s="355"/>
      <c r="F666" s="360"/>
      <c r="G666" s="365"/>
      <c r="H666" s="366">
        <v>1158396</v>
      </c>
    </row>
    <row r="667" spans="1:8" hidden="1" outlineLevel="1">
      <c r="A667" s="353"/>
      <c r="B667" s="347" t="s">
        <v>219</v>
      </c>
      <c r="C667" s="356">
        <v>250911.3</v>
      </c>
      <c r="D667" s="355"/>
      <c r="E667" s="356">
        <v>2807</v>
      </c>
      <c r="F667" s="360"/>
      <c r="G667" s="365"/>
      <c r="H667" s="366">
        <v>253718.3</v>
      </c>
    </row>
    <row r="668" spans="1:8" hidden="1" outlineLevel="1">
      <c r="A668" s="353"/>
      <c r="B668" s="347" t="s">
        <v>220</v>
      </c>
      <c r="C668" s="356">
        <v>647931</v>
      </c>
      <c r="D668" s="355"/>
      <c r="E668" s="356">
        <v>0</v>
      </c>
      <c r="F668" s="360"/>
      <c r="G668" s="365"/>
      <c r="H668" s="366">
        <v>647931</v>
      </c>
    </row>
    <row r="669" spans="1:8" hidden="1" outlineLevel="1">
      <c r="A669" s="353"/>
      <c r="B669" s="347" t="s">
        <v>270</v>
      </c>
      <c r="C669" s="355"/>
      <c r="D669" s="356">
        <v>0</v>
      </c>
      <c r="E669" s="356">
        <v>0</v>
      </c>
      <c r="F669" s="360"/>
      <c r="G669" s="365"/>
      <c r="H669" s="366">
        <v>0</v>
      </c>
    </row>
    <row r="670" spans="1:8" collapsed="1">
      <c r="A670" s="353">
        <v>24</v>
      </c>
      <c r="B670" s="352" t="s">
        <v>134</v>
      </c>
      <c r="C670" s="356">
        <f>SUM($C$648:$C$669)</f>
        <v>13447454.32</v>
      </c>
      <c r="D670" s="356">
        <f>SUM($D$648:$D$669)</f>
        <v>0</v>
      </c>
      <c r="E670" s="356">
        <f>SUM($E$648:$E$669)</f>
        <v>738931</v>
      </c>
      <c r="F670" s="360"/>
      <c r="G670" s="365"/>
      <c r="H670" s="366">
        <f>SUM($H$648:$H$669)</f>
        <v>14186385.32</v>
      </c>
    </row>
    <row r="671" spans="1:8" hidden="1" outlineLevel="1">
      <c r="A671" s="353"/>
      <c r="B671" s="347" t="s">
        <v>203</v>
      </c>
      <c r="C671" s="356">
        <v>1430411</v>
      </c>
      <c r="D671" s="355"/>
      <c r="E671" s="355"/>
      <c r="F671" s="354"/>
      <c r="G671" s="371"/>
      <c r="H671" s="366">
        <v>1430411</v>
      </c>
    </row>
    <row r="672" spans="1:8" hidden="1" outlineLevel="1">
      <c r="A672" s="353"/>
      <c r="B672" s="347" t="s">
        <v>204</v>
      </c>
      <c r="C672" s="356">
        <v>213665</v>
      </c>
      <c r="D672" s="355"/>
      <c r="E672" s="355"/>
      <c r="F672" s="354"/>
      <c r="G672" s="371"/>
      <c r="H672" s="366">
        <v>213665</v>
      </c>
    </row>
    <row r="673" spans="1:8" hidden="1" outlineLevel="1">
      <c r="A673" s="353"/>
      <c r="B673" s="347" t="s">
        <v>267</v>
      </c>
      <c r="C673" s="356">
        <v>0</v>
      </c>
      <c r="D673" s="356">
        <v>0</v>
      </c>
      <c r="E673" s="356">
        <v>0</v>
      </c>
      <c r="F673" s="354"/>
      <c r="G673" s="371"/>
      <c r="H673" s="366">
        <v>0</v>
      </c>
    </row>
    <row r="674" spans="1:8" hidden="1" outlineLevel="1">
      <c r="A674" s="353"/>
      <c r="B674" s="347" t="s">
        <v>205</v>
      </c>
      <c r="C674" s="356">
        <v>1264920</v>
      </c>
      <c r="D674" s="356">
        <v>0</v>
      </c>
      <c r="E674" s="356">
        <v>0</v>
      </c>
      <c r="F674" s="354"/>
      <c r="G674" s="371"/>
      <c r="H674" s="366">
        <v>1264920</v>
      </c>
    </row>
    <row r="675" spans="1:8" hidden="1" outlineLevel="1">
      <c r="A675" s="353"/>
      <c r="B675" s="347" t="s">
        <v>206</v>
      </c>
      <c r="C675" s="356">
        <v>1381315</v>
      </c>
      <c r="D675" s="355"/>
      <c r="E675" s="355"/>
      <c r="F675" s="354"/>
      <c r="G675" s="371"/>
      <c r="H675" s="366">
        <v>1381315</v>
      </c>
    </row>
    <row r="676" spans="1:8" hidden="1" outlineLevel="1">
      <c r="A676" s="353"/>
      <c r="B676" s="347" t="s">
        <v>268</v>
      </c>
      <c r="C676" s="355"/>
      <c r="D676" s="355"/>
      <c r="E676" s="355"/>
      <c r="F676" s="354"/>
      <c r="G676" s="371"/>
      <c r="H676" s="366">
        <v>0</v>
      </c>
    </row>
    <row r="677" spans="1:8" hidden="1" outlineLevel="1">
      <c r="A677" s="353"/>
      <c r="B677" s="347" t="s">
        <v>207</v>
      </c>
      <c r="C677" s="356">
        <v>3746198.37</v>
      </c>
      <c r="D677" s="355"/>
      <c r="E677" s="355"/>
      <c r="F677" s="354"/>
      <c r="G677" s="371"/>
      <c r="H677" s="366">
        <v>3746198.37</v>
      </c>
    </row>
    <row r="678" spans="1:8" hidden="1" outlineLevel="1">
      <c r="A678" s="353"/>
      <c r="B678" s="347" t="s">
        <v>208</v>
      </c>
      <c r="C678" s="356">
        <v>3469794</v>
      </c>
      <c r="D678" s="355"/>
      <c r="E678" s="355"/>
      <c r="F678" s="354"/>
      <c r="G678" s="371"/>
      <c r="H678" s="366">
        <v>3469794</v>
      </c>
    </row>
    <row r="679" spans="1:8" hidden="1" outlineLevel="1">
      <c r="A679" s="353"/>
      <c r="B679" s="347" t="s">
        <v>209</v>
      </c>
      <c r="C679" s="356">
        <v>60142</v>
      </c>
      <c r="D679" s="355"/>
      <c r="E679" s="355"/>
      <c r="F679" s="354"/>
      <c r="G679" s="371"/>
      <c r="H679" s="366">
        <v>60142</v>
      </c>
    </row>
    <row r="680" spans="1:8" hidden="1" outlineLevel="1">
      <c r="A680" s="353"/>
      <c r="B680" s="347" t="s">
        <v>210</v>
      </c>
      <c r="C680" s="356">
        <v>105503</v>
      </c>
      <c r="D680" s="355"/>
      <c r="E680" s="355"/>
      <c r="F680" s="354"/>
      <c r="G680" s="371"/>
      <c r="H680" s="366">
        <v>105503</v>
      </c>
    </row>
    <row r="681" spans="1:8" hidden="1" outlineLevel="1">
      <c r="A681" s="353"/>
      <c r="B681" s="347" t="s">
        <v>211</v>
      </c>
      <c r="C681" s="356">
        <v>22238</v>
      </c>
      <c r="D681" s="356">
        <v>0</v>
      </c>
      <c r="E681" s="356">
        <v>0</v>
      </c>
      <c r="F681" s="354"/>
      <c r="G681" s="371"/>
      <c r="H681" s="366">
        <v>22238</v>
      </c>
    </row>
    <row r="682" spans="1:8" hidden="1" outlineLevel="1">
      <c r="A682" s="353"/>
      <c r="B682" s="347" t="s">
        <v>212</v>
      </c>
      <c r="C682" s="356">
        <v>4764.5600000000004</v>
      </c>
      <c r="D682" s="356">
        <v>0</v>
      </c>
      <c r="E682" s="355"/>
      <c r="F682" s="354"/>
      <c r="G682" s="371"/>
      <c r="H682" s="366">
        <v>4764.5600000000004</v>
      </c>
    </row>
    <row r="683" spans="1:8" hidden="1" outlineLevel="1">
      <c r="A683" s="353"/>
      <c r="B683" s="347" t="s">
        <v>213</v>
      </c>
      <c r="C683" s="356">
        <v>503378</v>
      </c>
      <c r="D683" s="356">
        <v>0</v>
      </c>
      <c r="E683" s="356">
        <v>0</v>
      </c>
      <c r="F683" s="354"/>
      <c r="G683" s="371"/>
      <c r="H683" s="366">
        <v>503378</v>
      </c>
    </row>
    <row r="684" spans="1:8" hidden="1" outlineLevel="1">
      <c r="A684" s="353"/>
      <c r="B684" s="347" t="s">
        <v>214</v>
      </c>
      <c r="C684" s="356">
        <v>9619</v>
      </c>
      <c r="D684" s="355"/>
      <c r="E684" s="355"/>
      <c r="F684" s="354"/>
      <c r="G684" s="371"/>
      <c r="H684" s="366">
        <v>9619</v>
      </c>
    </row>
    <row r="685" spans="1:8" hidden="1" outlineLevel="1">
      <c r="A685" s="353"/>
      <c r="B685" s="347" t="s">
        <v>269</v>
      </c>
      <c r="C685" s="355"/>
      <c r="D685" s="355"/>
      <c r="E685" s="355"/>
      <c r="F685" s="354"/>
      <c r="G685" s="371"/>
      <c r="H685" s="366">
        <v>0</v>
      </c>
    </row>
    <row r="686" spans="1:8" hidden="1" outlineLevel="1">
      <c r="A686" s="353"/>
      <c r="B686" s="347" t="s">
        <v>215</v>
      </c>
      <c r="C686" s="355"/>
      <c r="D686" s="355"/>
      <c r="E686" s="355"/>
      <c r="F686" s="354"/>
      <c r="G686" s="371"/>
      <c r="H686" s="366">
        <v>0</v>
      </c>
    </row>
    <row r="687" spans="1:8" hidden="1" outlineLevel="1">
      <c r="A687" s="353"/>
      <c r="B687" s="347" t="s">
        <v>216</v>
      </c>
      <c r="C687" s="355"/>
      <c r="D687" s="355"/>
      <c r="E687" s="355"/>
      <c r="F687" s="354"/>
      <c r="G687" s="371"/>
      <c r="H687" s="366">
        <v>0</v>
      </c>
    </row>
    <row r="688" spans="1:8" hidden="1" outlineLevel="1">
      <c r="A688" s="353"/>
      <c r="B688" s="347" t="s">
        <v>217</v>
      </c>
      <c r="C688" s="356">
        <v>3758463</v>
      </c>
      <c r="D688" s="355"/>
      <c r="E688" s="355"/>
      <c r="F688" s="354"/>
      <c r="G688" s="371"/>
      <c r="H688" s="366">
        <v>3758463</v>
      </c>
    </row>
    <row r="689" spans="1:8" hidden="1" outlineLevel="1">
      <c r="A689" s="353"/>
      <c r="B689" s="347" t="s">
        <v>218</v>
      </c>
      <c r="C689" s="356">
        <v>991808</v>
      </c>
      <c r="D689" s="355"/>
      <c r="E689" s="355"/>
      <c r="F689" s="354"/>
      <c r="G689" s="371"/>
      <c r="H689" s="366">
        <v>991808</v>
      </c>
    </row>
    <row r="690" spans="1:8" hidden="1" outlineLevel="1">
      <c r="A690" s="353"/>
      <c r="B690" s="347" t="s">
        <v>219</v>
      </c>
      <c r="C690" s="356">
        <v>84259.92</v>
      </c>
      <c r="D690" s="355"/>
      <c r="E690" s="355"/>
      <c r="F690" s="354"/>
      <c r="G690" s="371"/>
      <c r="H690" s="366">
        <v>84259.92</v>
      </c>
    </row>
    <row r="691" spans="1:8" hidden="1" outlineLevel="1">
      <c r="A691" s="353"/>
      <c r="B691" s="347" t="s">
        <v>220</v>
      </c>
      <c r="C691" s="356">
        <v>1092916</v>
      </c>
      <c r="D691" s="355"/>
      <c r="E691" s="356">
        <v>0</v>
      </c>
      <c r="F691" s="354"/>
      <c r="G691" s="371"/>
      <c r="H691" s="366">
        <v>1092916</v>
      </c>
    </row>
    <row r="692" spans="1:8" hidden="1" outlineLevel="1">
      <c r="A692" s="353"/>
      <c r="B692" s="347" t="s">
        <v>270</v>
      </c>
      <c r="C692" s="355"/>
      <c r="D692" s="356">
        <v>0</v>
      </c>
      <c r="E692" s="356">
        <v>0</v>
      </c>
      <c r="F692" s="354"/>
      <c r="G692" s="371"/>
      <c r="H692" s="366">
        <v>0</v>
      </c>
    </row>
    <row r="693" spans="1:8" collapsed="1">
      <c r="A693" s="353">
        <v>25</v>
      </c>
      <c r="B693" s="352" t="s">
        <v>135</v>
      </c>
      <c r="C693" s="356">
        <f>SUM($C$671:$C$692)</f>
        <v>18139394.850000001</v>
      </c>
      <c r="D693" s="356">
        <f>SUM($D$671:$D$692)</f>
        <v>0</v>
      </c>
      <c r="E693" s="356">
        <f>SUM($E$671:$E$692)</f>
        <v>0</v>
      </c>
      <c r="F693" s="354"/>
      <c r="G693" s="371"/>
      <c r="H693" s="366">
        <f>SUM($H$671:$H$692)</f>
        <v>18139394.850000001</v>
      </c>
    </row>
    <row r="694" spans="1:8" hidden="1" outlineLevel="1">
      <c r="A694" s="353"/>
      <c r="B694" s="347" t="s">
        <v>203</v>
      </c>
      <c r="C694" s="360"/>
      <c r="D694" s="355"/>
      <c r="E694" s="355"/>
      <c r="F694" s="378"/>
      <c r="G694" s="379">
        <v>201779</v>
      </c>
      <c r="H694" s="357">
        <v>201779</v>
      </c>
    </row>
    <row r="695" spans="1:8" hidden="1" outlineLevel="1">
      <c r="A695" s="353"/>
      <c r="B695" s="347" t="s">
        <v>204</v>
      </c>
      <c r="C695" s="360"/>
      <c r="D695" s="355"/>
      <c r="E695" s="355"/>
      <c r="F695" s="378"/>
      <c r="G695" s="379">
        <v>324105</v>
      </c>
      <c r="H695" s="357">
        <v>324105</v>
      </c>
    </row>
    <row r="696" spans="1:8" hidden="1" outlineLevel="1">
      <c r="A696" s="353"/>
      <c r="B696" s="347" t="s">
        <v>267</v>
      </c>
      <c r="C696" s="360"/>
      <c r="D696" s="356">
        <v>0</v>
      </c>
      <c r="E696" s="356">
        <v>0</v>
      </c>
      <c r="F696" s="378"/>
      <c r="G696" s="379">
        <v>0</v>
      </c>
      <c r="H696" s="357">
        <v>0</v>
      </c>
    </row>
    <row r="697" spans="1:8" hidden="1" outlineLevel="1">
      <c r="A697" s="353"/>
      <c r="B697" s="347" t="s">
        <v>205</v>
      </c>
      <c r="C697" s="360"/>
      <c r="D697" s="356">
        <v>0</v>
      </c>
      <c r="E697" s="356">
        <v>0</v>
      </c>
      <c r="F697" s="378"/>
      <c r="G697" s="379">
        <v>1776855</v>
      </c>
      <c r="H697" s="357">
        <v>1776855</v>
      </c>
    </row>
    <row r="698" spans="1:8" hidden="1" outlineLevel="1">
      <c r="A698" s="353"/>
      <c r="B698" s="347" t="s">
        <v>206</v>
      </c>
      <c r="C698" s="360"/>
      <c r="D698" s="355"/>
      <c r="E698" s="355"/>
      <c r="F698" s="378"/>
      <c r="G698" s="379">
        <v>519422</v>
      </c>
      <c r="H698" s="357">
        <v>519422</v>
      </c>
    </row>
    <row r="699" spans="1:8" hidden="1" outlineLevel="1">
      <c r="A699" s="353"/>
      <c r="B699" s="347" t="s">
        <v>268</v>
      </c>
      <c r="C699" s="360"/>
      <c r="D699" s="355"/>
      <c r="E699" s="355"/>
      <c r="F699" s="378"/>
      <c r="G699" s="380"/>
      <c r="H699" s="357">
        <v>0</v>
      </c>
    </row>
    <row r="700" spans="1:8" hidden="1" outlineLevel="1">
      <c r="A700" s="353"/>
      <c r="B700" s="347" t="s">
        <v>207</v>
      </c>
      <c r="C700" s="360"/>
      <c r="D700" s="355"/>
      <c r="E700" s="355"/>
      <c r="F700" s="378"/>
      <c r="G700" s="379">
        <v>2459720.2292821598</v>
      </c>
      <c r="H700" s="357">
        <v>2459720.2292821598</v>
      </c>
    </row>
    <row r="701" spans="1:8" hidden="1" outlineLevel="1">
      <c r="A701" s="353"/>
      <c r="B701" s="347" t="s">
        <v>208</v>
      </c>
      <c r="C701" s="360"/>
      <c r="D701" s="355"/>
      <c r="E701" s="355"/>
      <c r="F701" s="378"/>
      <c r="G701" s="379">
        <v>2699213</v>
      </c>
      <c r="H701" s="357">
        <v>2699213</v>
      </c>
    </row>
    <row r="702" spans="1:8" hidden="1" outlineLevel="1">
      <c r="A702" s="353"/>
      <c r="B702" s="347" t="s">
        <v>209</v>
      </c>
      <c r="C702" s="360"/>
      <c r="D702" s="355"/>
      <c r="E702" s="355"/>
      <c r="F702" s="378"/>
      <c r="G702" s="379">
        <v>80906</v>
      </c>
      <c r="H702" s="357">
        <v>80906</v>
      </c>
    </row>
    <row r="703" spans="1:8" hidden="1" outlineLevel="1">
      <c r="A703" s="353"/>
      <c r="B703" s="347" t="s">
        <v>210</v>
      </c>
      <c r="C703" s="360"/>
      <c r="D703" s="355"/>
      <c r="E703" s="355"/>
      <c r="F703" s="378"/>
      <c r="G703" s="380"/>
      <c r="H703" s="357">
        <v>0</v>
      </c>
    </row>
    <row r="704" spans="1:8" hidden="1" outlineLevel="1">
      <c r="A704" s="353"/>
      <c r="B704" s="347" t="s">
        <v>211</v>
      </c>
      <c r="C704" s="360"/>
      <c r="D704" s="356">
        <v>0</v>
      </c>
      <c r="E704" s="356">
        <v>0</v>
      </c>
      <c r="F704" s="378"/>
      <c r="G704" s="379">
        <v>22542</v>
      </c>
      <c r="H704" s="357">
        <v>22542</v>
      </c>
    </row>
    <row r="705" spans="1:8" hidden="1" outlineLevel="1">
      <c r="A705" s="353"/>
      <c r="B705" s="347" t="s">
        <v>212</v>
      </c>
      <c r="C705" s="360"/>
      <c r="D705" s="356">
        <v>0</v>
      </c>
      <c r="E705" s="355"/>
      <c r="F705" s="378"/>
      <c r="G705" s="379">
        <v>0</v>
      </c>
      <c r="H705" s="357">
        <v>0</v>
      </c>
    </row>
    <row r="706" spans="1:8" hidden="1" outlineLevel="1">
      <c r="A706" s="353"/>
      <c r="B706" s="347" t="s">
        <v>213</v>
      </c>
      <c r="C706" s="360"/>
      <c r="D706" s="356">
        <v>0</v>
      </c>
      <c r="E706" s="356">
        <v>0</v>
      </c>
      <c r="F706" s="378"/>
      <c r="G706" s="379">
        <v>56166</v>
      </c>
      <c r="H706" s="357">
        <v>56166</v>
      </c>
    </row>
    <row r="707" spans="1:8" hidden="1" outlineLevel="1">
      <c r="A707" s="353"/>
      <c r="B707" s="347" t="s">
        <v>214</v>
      </c>
      <c r="C707" s="360"/>
      <c r="D707" s="355"/>
      <c r="E707" s="355"/>
      <c r="F707" s="378"/>
      <c r="G707" s="380"/>
      <c r="H707" s="357">
        <v>0</v>
      </c>
    </row>
    <row r="708" spans="1:8" hidden="1" outlineLevel="1">
      <c r="A708" s="353"/>
      <c r="B708" s="347" t="s">
        <v>269</v>
      </c>
      <c r="C708" s="360"/>
      <c r="D708" s="355"/>
      <c r="E708" s="356">
        <v>5196</v>
      </c>
      <c r="F708" s="378"/>
      <c r="G708" s="380"/>
      <c r="H708" s="357">
        <v>5196</v>
      </c>
    </row>
    <row r="709" spans="1:8" hidden="1" outlineLevel="1">
      <c r="A709" s="353"/>
      <c r="B709" s="347" t="s">
        <v>215</v>
      </c>
      <c r="C709" s="360"/>
      <c r="D709" s="355"/>
      <c r="E709" s="355"/>
      <c r="F709" s="378"/>
      <c r="G709" s="380"/>
      <c r="H709" s="357">
        <v>0</v>
      </c>
    </row>
    <row r="710" spans="1:8" hidden="1" outlineLevel="1">
      <c r="A710" s="353"/>
      <c r="B710" s="347" t="s">
        <v>216</v>
      </c>
      <c r="C710" s="360"/>
      <c r="D710" s="355"/>
      <c r="E710" s="355"/>
      <c r="F710" s="378"/>
      <c r="G710" s="380"/>
      <c r="H710" s="357">
        <v>0</v>
      </c>
    </row>
    <row r="711" spans="1:8" hidden="1" outlineLevel="1">
      <c r="A711" s="353"/>
      <c r="B711" s="347" t="s">
        <v>217</v>
      </c>
      <c r="C711" s="360"/>
      <c r="D711" s="355"/>
      <c r="E711" s="355"/>
      <c r="F711" s="378"/>
      <c r="G711" s="380"/>
      <c r="H711" s="357">
        <v>0</v>
      </c>
    </row>
    <row r="712" spans="1:8" hidden="1" outlineLevel="1">
      <c r="A712" s="353"/>
      <c r="B712" s="347" t="s">
        <v>218</v>
      </c>
      <c r="C712" s="360"/>
      <c r="D712" s="355"/>
      <c r="E712" s="355"/>
      <c r="F712" s="378"/>
      <c r="G712" s="379">
        <v>249681.3</v>
      </c>
      <c r="H712" s="357">
        <v>249681.3</v>
      </c>
    </row>
    <row r="713" spans="1:8" hidden="1" outlineLevel="1">
      <c r="A713" s="353"/>
      <c r="B713" s="347" t="s">
        <v>219</v>
      </c>
      <c r="C713" s="360"/>
      <c r="D713" s="355"/>
      <c r="E713" s="355"/>
      <c r="F713" s="378"/>
      <c r="G713" s="379">
        <v>0</v>
      </c>
      <c r="H713" s="357">
        <v>0</v>
      </c>
    </row>
    <row r="714" spans="1:8" hidden="1" outlineLevel="1">
      <c r="A714" s="353"/>
      <c r="B714" s="347" t="s">
        <v>220</v>
      </c>
      <c r="C714" s="360"/>
      <c r="D714" s="355"/>
      <c r="E714" s="356">
        <v>0</v>
      </c>
      <c r="F714" s="378"/>
      <c r="G714" s="379">
        <v>38995</v>
      </c>
      <c r="H714" s="357">
        <v>38995</v>
      </c>
    </row>
    <row r="715" spans="1:8" hidden="1" outlineLevel="1">
      <c r="A715" s="353"/>
      <c r="B715" s="347" t="s">
        <v>270</v>
      </c>
      <c r="C715" s="360"/>
      <c r="D715" s="356">
        <v>0</v>
      </c>
      <c r="E715" s="356">
        <v>0</v>
      </c>
      <c r="F715" s="378"/>
      <c r="G715" s="379">
        <v>8319</v>
      </c>
      <c r="H715" s="357">
        <v>8319</v>
      </c>
    </row>
    <row r="716" spans="1:8" collapsed="1">
      <c r="A716" s="353">
        <v>26</v>
      </c>
      <c r="B716" s="352" t="s">
        <v>571</v>
      </c>
      <c r="C716" s="360"/>
      <c r="D716" s="356">
        <f>SUM($D$694:$D$715)</f>
        <v>0</v>
      </c>
      <c r="E716" s="356">
        <f>SUM($E$694:$E$715)</f>
        <v>5196</v>
      </c>
      <c r="F716" s="378"/>
      <c r="G716" s="379">
        <f>SUM($G$694:$G$715)</f>
        <v>8437703.5292821601</v>
      </c>
      <c r="H716" s="357">
        <f>SUM($H$694:$H$715)</f>
        <v>8442899.5292821601</v>
      </c>
    </row>
    <row r="717" spans="1:8" hidden="1" outlineLevel="1">
      <c r="A717" s="353"/>
      <c r="B717" s="347" t="s">
        <v>203</v>
      </c>
      <c r="C717" s="362">
        <v>9281</v>
      </c>
      <c r="D717" s="355"/>
      <c r="E717" s="356">
        <v>682196</v>
      </c>
      <c r="F717" s="381">
        <v>31870</v>
      </c>
      <c r="G717" s="356">
        <v>285105</v>
      </c>
      <c r="H717" s="357">
        <v>1008452</v>
      </c>
    </row>
    <row r="718" spans="1:8" hidden="1" outlineLevel="1">
      <c r="A718" s="353"/>
      <c r="B718" s="347" t="s">
        <v>204</v>
      </c>
      <c r="C718" s="362">
        <v>92388</v>
      </c>
      <c r="D718" s="355"/>
      <c r="E718" s="355"/>
      <c r="F718" s="382"/>
      <c r="G718" s="355"/>
      <c r="H718" s="357">
        <v>92388</v>
      </c>
    </row>
    <row r="719" spans="1:8" hidden="1" outlineLevel="1">
      <c r="A719" s="353"/>
      <c r="B719" s="347" t="s">
        <v>267</v>
      </c>
      <c r="C719" s="362">
        <v>0</v>
      </c>
      <c r="D719" s="356">
        <v>0</v>
      </c>
      <c r="E719" s="356">
        <v>0</v>
      </c>
      <c r="F719" s="381">
        <v>0</v>
      </c>
      <c r="G719" s="356">
        <v>0</v>
      </c>
      <c r="H719" s="357">
        <v>0</v>
      </c>
    </row>
    <row r="720" spans="1:8" hidden="1" outlineLevel="1">
      <c r="A720" s="353"/>
      <c r="B720" s="347" t="s">
        <v>205</v>
      </c>
      <c r="C720" s="362">
        <v>598176</v>
      </c>
      <c r="D720" s="356">
        <v>182486</v>
      </c>
      <c r="E720" s="356">
        <v>1777668</v>
      </c>
      <c r="F720" s="381">
        <v>116288</v>
      </c>
      <c r="G720" s="356">
        <v>692156</v>
      </c>
      <c r="H720" s="357">
        <v>3366774</v>
      </c>
    </row>
    <row r="721" spans="1:8" hidden="1" outlineLevel="1">
      <c r="A721" s="353"/>
      <c r="B721" s="347" t="s">
        <v>206</v>
      </c>
      <c r="C721" s="362">
        <v>-40771</v>
      </c>
      <c r="D721" s="355"/>
      <c r="E721" s="356">
        <v>111777</v>
      </c>
      <c r="F721" s="381">
        <v>16470</v>
      </c>
      <c r="G721" s="356">
        <v>20843</v>
      </c>
      <c r="H721" s="357">
        <v>108319</v>
      </c>
    </row>
    <row r="722" spans="1:8" hidden="1" outlineLevel="1">
      <c r="A722" s="353"/>
      <c r="B722" s="347" t="s">
        <v>268</v>
      </c>
      <c r="C722" s="361"/>
      <c r="D722" s="356">
        <v>33612</v>
      </c>
      <c r="E722" s="355"/>
      <c r="F722" s="382"/>
      <c r="G722" s="356">
        <v>11204</v>
      </c>
      <c r="H722" s="357">
        <v>44816</v>
      </c>
    </row>
    <row r="723" spans="1:8" hidden="1" outlineLevel="1">
      <c r="A723" s="353"/>
      <c r="B723" s="347" t="s">
        <v>207</v>
      </c>
      <c r="C723" s="362">
        <v>50737.120777969001</v>
      </c>
      <c r="D723" s="355"/>
      <c r="E723" s="356">
        <v>1829273</v>
      </c>
      <c r="F723" s="381">
        <v>106712.97111795899</v>
      </c>
      <c r="G723" s="356">
        <v>504109</v>
      </c>
      <c r="H723" s="357">
        <v>2490832.09189593</v>
      </c>
    </row>
    <row r="724" spans="1:8" hidden="1" outlineLevel="1">
      <c r="A724" s="353"/>
      <c r="B724" s="347" t="s">
        <v>208</v>
      </c>
      <c r="C724" s="362">
        <v>583925</v>
      </c>
      <c r="D724" s="355"/>
      <c r="E724" s="356">
        <v>4338826</v>
      </c>
      <c r="F724" s="381">
        <v>2629549</v>
      </c>
      <c r="G724" s="356">
        <v>1705305</v>
      </c>
      <c r="H724" s="357">
        <v>9257605</v>
      </c>
    </row>
    <row r="725" spans="1:8" hidden="1" outlineLevel="1">
      <c r="A725" s="353"/>
      <c r="B725" s="347" t="s">
        <v>209</v>
      </c>
      <c r="C725" s="362">
        <v>47880</v>
      </c>
      <c r="D725" s="355"/>
      <c r="E725" s="355"/>
      <c r="F725" s="382"/>
      <c r="G725" s="355"/>
      <c r="H725" s="357">
        <v>47880</v>
      </c>
    </row>
    <row r="726" spans="1:8" hidden="1" outlineLevel="1">
      <c r="A726" s="353"/>
      <c r="B726" s="347" t="s">
        <v>210</v>
      </c>
      <c r="C726" s="362">
        <v>66585</v>
      </c>
      <c r="D726" s="355"/>
      <c r="E726" s="355"/>
      <c r="F726" s="382"/>
      <c r="G726" s="355"/>
      <c r="H726" s="357">
        <v>66585</v>
      </c>
    </row>
    <row r="727" spans="1:8" hidden="1" outlineLevel="1">
      <c r="A727" s="353"/>
      <c r="B727" s="347" t="s">
        <v>211</v>
      </c>
      <c r="C727" s="362">
        <v>24191.9631676848</v>
      </c>
      <c r="D727" s="356">
        <v>0</v>
      </c>
      <c r="E727" s="356">
        <v>1652242</v>
      </c>
      <c r="F727" s="381">
        <v>491.54501374082201</v>
      </c>
      <c r="G727" s="356">
        <v>631866</v>
      </c>
      <c r="H727" s="357">
        <v>2308791.5081814299</v>
      </c>
    </row>
    <row r="728" spans="1:8" hidden="1" outlineLevel="1">
      <c r="A728" s="353"/>
      <c r="B728" s="347" t="s">
        <v>212</v>
      </c>
      <c r="C728" s="362">
        <v>74100.914491925607</v>
      </c>
      <c r="D728" s="356">
        <v>0</v>
      </c>
      <c r="E728" s="356">
        <v>747515</v>
      </c>
      <c r="F728" s="382"/>
      <c r="G728" s="356">
        <v>196635</v>
      </c>
      <c r="H728" s="357">
        <v>1018250.91449193</v>
      </c>
    </row>
    <row r="729" spans="1:8" hidden="1" outlineLevel="1">
      <c r="A729" s="353"/>
      <c r="B729" s="347" t="s">
        <v>213</v>
      </c>
      <c r="C729" s="362">
        <v>5122104</v>
      </c>
      <c r="D729" s="356">
        <v>3329880</v>
      </c>
      <c r="E729" s="356">
        <v>82762</v>
      </c>
      <c r="F729" s="381">
        <v>472199</v>
      </c>
      <c r="G729" s="356">
        <v>548865</v>
      </c>
      <c r="H729" s="357">
        <v>9555810</v>
      </c>
    </row>
    <row r="730" spans="1:8" hidden="1" outlineLevel="1">
      <c r="A730" s="353"/>
      <c r="B730" s="347" t="s">
        <v>214</v>
      </c>
      <c r="C730" s="362">
        <v>201055</v>
      </c>
      <c r="D730" s="355"/>
      <c r="E730" s="356">
        <v>1.75</v>
      </c>
      <c r="F730" s="382"/>
      <c r="G730" s="355"/>
      <c r="H730" s="357">
        <v>201056.75</v>
      </c>
    </row>
    <row r="731" spans="1:8" hidden="1" outlineLevel="1">
      <c r="A731" s="353"/>
      <c r="B731" s="347" t="s">
        <v>269</v>
      </c>
      <c r="C731" s="361"/>
      <c r="D731" s="355"/>
      <c r="E731" s="355"/>
      <c r="F731" s="382"/>
      <c r="G731" s="355"/>
      <c r="H731" s="357">
        <v>0</v>
      </c>
    </row>
    <row r="732" spans="1:8" hidden="1" outlineLevel="1">
      <c r="A732" s="353"/>
      <c r="B732" s="347" t="s">
        <v>215</v>
      </c>
      <c r="C732" s="362">
        <v>70281</v>
      </c>
      <c r="D732" s="355"/>
      <c r="E732" s="355"/>
      <c r="F732" s="382"/>
      <c r="G732" s="355"/>
      <c r="H732" s="357">
        <v>70281</v>
      </c>
    </row>
    <row r="733" spans="1:8" hidden="1" outlineLevel="1">
      <c r="A733" s="353"/>
      <c r="B733" s="347" t="s">
        <v>216</v>
      </c>
      <c r="C733" s="362">
        <v>23614</v>
      </c>
      <c r="D733" s="355"/>
      <c r="E733" s="355"/>
      <c r="F733" s="382"/>
      <c r="G733" s="355"/>
      <c r="H733" s="357">
        <v>23614</v>
      </c>
    </row>
    <row r="734" spans="1:8" hidden="1" outlineLevel="1">
      <c r="A734" s="353"/>
      <c r="B734" s="347" t="s">
        <v>217</v>
      </c>
      <c r="C734" s="362">
        <v>2924765</v>
      </c>
      <c r="D734" s="356">
        <v>1965232</v>
      </c>
      <c r="E734" s="356">
        <v>7396156</v>
      </c>
      <c r="F734" s="382"/>
      <c r="G734" s="356">
        <v>23614272</v>
      </c>
      <c r="H734" s="357">
        <v>35900425</v>
      </c>
    </row>
    <row r="735" spans="1:8" hidden="1" outlineLevel="1">
      <c r="A735" s="353"/>
      <c r="B735" s="347" t="s">
        <v>218</v>
      </c>
      <c r="C735" s="362">
        <v>288176</v>
      </c>
      <c r="D735" s="355"/>
      <c r="E735" s="355"/>
      <c r="F735" s="382"/>
      <c r="G735" s="355"/>
      <c r="H735" s="357">
        <v>288176</v>
      </c>
    </row>
    <row r="736" spans="1:8" hidden="1" outlineLevel="1">
      <c r="A736" s="353"/>
      <c r="B736" s="347" t="s">
        <v>219</v>
      </c>
      <c r="C736" s="362">
        <v>13606.2563416102</v>
      </c>
      <c r="D736" s="355"/>
      <c r="E736" s="356">
        <v>64767</v>
      </c>
      <c r="F736" s="382"/>
      <c r="G736" s="356">
        <v>27426</v>
      </c>
      <c r="H736" s="357">
        <v>105799.25634161</v>
      </c>
    </row>
    <row r="737" spans="1:8" hidden="1" outlineLevel="1">
      <c r="A737" s="353"/>
      <c r="B737" s="347" t="s">
        <v>220</v>
      </c>
      <c r="C737" s="362">
        <v>849239</v>
      </c>
      <c r="D737" s="355"/>
      <c r="E737" s="356">
        <v>671821</v>
      </c>
      <c r="F737" s="381">
        <v>3330</v>
      </c>
      <c r="G737" s="355"/>
      <c r="H737" s="357">
        <v>1524390</v>
      </c>
    </row>
    <row r="738" spans="1:8" hidden="1" outlineLevel="1">
      <c r="A738" s="353"/>
      <c r="B738" s="347" t="s">
        <v>270</v>
      </c>
      <c r="C738" s="362">
        <v>782</v>
      </c>
      <c r="D738" s="356">
        <v>0</v>
      </c>
      <c r="E738" s="356">
        <v>23322</v>
      </c>
      <c r="F738" s="381">
        <v>0</v>
      </c>
      <c r="G738" s="356">
        <v>8544</v>
      </c>
      <c r="H738" s="357">
        <v>32648</v>
      </c>
    </row>
    <row r="739" spans="1:8" collapsed="1">
      <c r="A739" s="353">
        <v>27</v>
      </c>
      <c r="B739" s="352" t="s">
        <v>102</v>
      </c>
      <c r="C739" s="362">
        <f>SUM($C$717:$C$738)</f>
        <v>11000116.25477919</v>
      </c>
      <c r="D739" s="356">
        <f>SUM($D$717:$D$738)</f>
        <v>5511210</v>
      </c>
      <c r="E739" s="356">
        <f>SUM($E$717:$E$738)</f>
        <v>19378326.75</v>
      </c>
      <c r="F739" s="381">
        <f>SUM($F$717:$F$738)</f>
        <v>3376910.5161316996</v>
      </c>
      <c r="G739" s="356">
        <f>SUM($G$717:$G$738)</f>
        <v>28246330</v>
      </c>
      <c r="H739" s="357">
        <f>SUM($H$717:$H$738)</f>
        <v>67512893.520910889</v>
      </c>
    </row>
    <row r="740" spans="1:8" hidden="1" outlineLevel="1">
      <c r="A740" s="353"/>
      <c r="B740" s="347" t="s">
        <v>203</v>
      </c>
      <c r="C740" s="348"/>
      <c r="D740" s="383"/>
      <c r="E740" s="356">
        <v>1061264</v>
      </c>
      <c r="F740" s="348"/>
      <c r="G740" s="384">
        <v>-183</v>
      </c>
      <c r="H740" s="357">
        <v>1061081</v>
      </c>
    </row>
    <row r="741" spans="1:8" hidden="1" outlineLevel="1">
      <c r="A741" s="353"/>
      <c r="B741" s="347" t="s">
        <v>204</v>
      </c>
      <c r="C741" s="348"/>
      <c r="D741" s="383"/>
      <c r="E741" s="355"/>
      <c r="F741" s="348"/>
      <c r="G741" s="383"/>
      <c r="H741" s="357">
        <v>0</v>
      </c>
    </row>
    <row r="742" spans="1:8" hidden="1" outlineLevel="1">
      <c r="A742" s="353"/>
      <c r="B742" s="347" t="s">
        <v>267</v>
      </c>
      <c r="C742" s="348"/>
      <c r="D742" s="384">
        <v>0</v>
      </c>
      <c r="E742" s="356">
        <v>0</v>
      </c>
      <c r="F742" s="348"/>
      <c r="G742" s="384">
        <v>0</v>
      </c>
      <c r="H742" s="357">
        <v>0</v>
      </c>
    </row>
    <row r="743" spans="1:8" hidden="1" outlineLevel="1">
      <c r="A743" s="353"/>
      <c r="B743" s="347" t="s">
        <v>205</v>
      </c>
      <c r="C743" s="348"/>
      <c r="D743" s="384">
        <v>135059</v>
      </c>
      <c r="E743" s="356">
        <v>1486386</v>
      </c>
      <c r="F743" s="348"/>
      <c r="G743" s="384">
        <v>850</v>
      </c>
      <c r="H743" s="357">
        <v>1622295</v>
      </c>
    </row>
    <row r="744" spans="1:8" hidden="1" outlineLevel="1">
      <c r="A744" s="353"/>
      <c r="B744" s="347" t="s">
        <v>206</v>
      </c>
      <c r="C744" s="348"/>
      <c r="D744" s="383"/>
      <c r="E744" s="356">
        <v>110059</v>
      </c>
      <c r="F744" s="348"/>
      <c r="G744" s="384">
        <v>1</v>
      </c>
      <c r="H744" s="357">
        <v>110060</v>
      </c>
    </row>
    <row r="745" spans="1:8" hidden="1" outlineLevel="1">
      <c r="A745" s="353"/>
      <c r="B745" s="347" t="s">
        <v>268</v>
      </c>
      <c r="C745" s="348"/>
      <c r="D745" s="384">
        <v>921</v>
      </c>
      <c r="E745" s="355"/>
      <c r="F745" s="348"/>
      <c r="G745" s="383"/>
      <c r="H745" s="357">
        <v>921</v>
      </c>
    </row>
    <row r="746" spans="1:8" hidden="1" outlineLevel="1">
      <c r="A746" s="353"/>
      <c r="B746" s="347" t="s">
        <v>207</v>
      </c>
      <c r="C746" s="348"/>
      <c r="D746" s="383"/>
      <c r="E746" s="356">
        <v>1666013</v>
      </c>
      <c r="F746" s="348"/>
      <c r="G746" s="383"/>
      <c r="H746" s="357">
        <v>1666013</v>
      </c>
    </row>
    <row r="747" spans="1:8" hidden="1" outlineLevel="1">
      <c r="A747" s="353"/>
      <c r="B747" s="347" t="s">
        <v>208</v>
      </c>
      <c r="C747" s="348"/>
      <c r="D747" s="383"/>
      <c r="E747" s="356">
        <v>3035834</v>
      </c>
      <c r="F747" s="348"/>
      <c r="G747" s="383"/>
      <c r="H747" s="357">
        <v>3035834</v>
      </c>
    </row>
    <row r="748" spans="1:8" hidden="1" outlineLevel="1">
      <c r="A748" s="353"/>
      <c r="B748" s="347" t="s">
        <v>209</v>
      </c>
      <c r="C748" s="348"/>
      <c r="D748" s="383"/>
      <c r="E748" s="355"/>
      <c r="F748" s="348"/>
      <c r="G748" s="383"/>
      <c r="H748" s="357">
        <v>0</v>
      </c>
    </row>
    <row r="749" spans="1:8" hidden="1" outlineLevel="1">
      <c r="A749" s="353"/>
      <c r="B749" s="347" t="s">
        <v>210</v>
      </c>
      <c r="C749" s="348"/>
      <c r="D749" s="383"/>
      <c r="E749" s="355"/>
      <c r="F749" s="348"/>
      <c r="G749" s="383"/>
      <c r="H749" s="357">
        <v>0</v>
      </c>
    </row>
    <row r="750" spans="1:8" hidden="1" outlineLevel="1">
      <c r="A750" s="353"/>
      <c r="B750" s="347" t="s">
        <v>211</v>
      </c>
      <c r="C750" s="348"/>
      <c r="D750" s="384">
        <v>0</v>
      </c>
      <c r="E750" s="356">
        <v>286359</v>
      </c>
      <c r="F750" s="348"/>
      <c r="G750" s="384">
        <v>0</v>
      </c>
      <c r="H750" s="357">
        <v>286359</v>
      </c>
    </row>
    <row r="751" spans="1:8" hidden="1" outlineLevel="1">
      <c r="A751" s="353"/>
      <c r="B751" s="347" t="s">
        <v>212</v>
      </c>
      <c r="C751" s="348"/>
      <c r="D751" s="384">
        <v>0</v>
      </c>
      <c r="E751" s="356">
        <v>516010</v>
      </c>
      <c r="F751" s="348"/>
      <c r="G751" s="384">
        <v>0</v>
      </c>
      <c r="H751" s="357">
        <v>516010</v>
      </c>
    </row>
    <row r="752" spans="1:8" hidden="1" outlineLevel="1">
      <c r="A752" s="353"/>
      <c r="B752" s="347" t="s">
        <v>213</v>
      </c>
      <c r="C752" s="348"/>
      <c r="D752" s="384">
        <v>669174</v>
      </c>
      <c r="E752" s="356">
        <v>114731</v>
      </c>
      <c r="F752" s="348"/>
      <c r="G752" s="384">
        <v>0</v>
      </c>
      <c r="H752" s="357">
        <v>783905</v>
      </c>
    </row>
    <row r="753" spans="1:8" hidden="1" outlineLevel="1">
      <c r="A753" s="353"/>
      <c r="B753" s="347" t="s">
        <v>214</v>
      </c>
      <c r="C753" s="348"/>
      <c r="D753" s="383"/>
      <c r="E753" s="356">
        <v>61051.17</v>
      </c>
      <c r="F753" s="348"/>
      <c r="G753" s="383"/>
      <c r="H753" s="357">
        <v>61051.17</v>
      </c>
    </row>
    <row r="754" spans="1:8" hidden="1" outlineLevel="1">
      <c r="A754" s="353"/>
      <c r="B754" s="347" t="s">
        <v>269</v>
      </c>
      <c r="C754" s="348"/>
      <c r="D754" s="383"/>
      <c r="E754" s="355"/>
      <c r="F754" s="348"/>
      <c r="G754" s="383"/>
      <c r="H754" s="357">
        <v>0</v>
      </c>
    </row>
    <row r="755" spans="1:8" hidden="1" outlineLevel="1">
      <c r="A755" s="353"/>
      <c r="B755" s="347" t="s">
        <v>215</v>
      </c>
      <c r="C755" s="348"/>
      <c r="D755" s="383"/>
      <c r="E755" s="355"/>
      <c r="F755" s="348"/>
      <c r="G755" s="383"/>
      <c r="H755" s="357">
        <v>0</v>
      </c>
    </row>
    <row r="756" spans="1:8" hidden="1" outlineLevel="1">
      <c r="A756" s="353"/>
      <c r="B756" s="347" t="s">
        <v>216</v>
      </c>
      <c r="C756" s="348"/>
      <c r="D756" s="383"/>
      <c r="E756" s="355"/>
      <c r="F756" s="348"/>
      <c r="G756" s="383"/>
      <c r="H756" s="357">
        <v>0</v>
      </c>
    </row>
    <row r="757" spans="1:8" hidden="1" outlineLevel="1">
      <c r="A757" s="353"/>
      <c r="B757" s="347" t="s">
        <v>217</v>
      </c>
      <c r="C757" s="348"/>
      <c r="D757" s="384">
        <v>545</v>
      </c>
      <c r="E757" s="356">
        <v>3362382</v>
      </c>
      <c r="F757" s="348"/>
      <c r="G757" s="383"/>
      <c r="H757" s="357">
        <v>3362927</v>
      </c>
    </row>
    <row r="758" spans="1:8" hidden="1" outlineLevel="1">
      <c r="A758" s="353"/>
      <c r="B758" s="347" t="s">
        <v>218</v>
      </c>
      <c r="C758" s="348"/>
      <c r="D758" s="383"/>
      <c r="E758" s="355"/>
      <c r="F758" s="348"/>
      <c r="G758" s="383"/>
      <c r="H758" s="357">
        <v>0</v>
      </c>
    </row>
    <row r="759" spans="1:8" hidden="1" outlineLevel="1">
      <c r="A759" s="353"/>
      <c r="B759" s="347" t="s">
        <v>219</v>
      </c>
      <c r="C759" s="348"/>
      <c r="D759" s="383"/>
      <c r="E759" s="356">
        <v>21589</v>
      </c>
      <c r="F759" s="348"/>
      <c r="G759" s="384">
        <v>0</v>
      </c>
      <c r="H759" s="357">
        <v>21589</v>
      </c>
    </row>
    <row r="760" spans="1:8" hidden="1" outlineLevel="1">
      <c r="A760" s="353"/>
      <c r="B760" s="347" t="s">
        <v>220</v>
      </c>
      <c r="C760" s="348"/>
      <c r="D760" s="383"/>
      <c r="E760" s="356">
        <v>122330</v>
      </c>
      <c r="F760" s="348"/>
      <c r="G760" s="383"/>
      <c r="H760" s="357">
        <v>122330</v>
      </c>
    </row>
    <row r="761" spans="1:8" hidden="1" outlineLevel="1">
      <c r="A761" s="353"/>
      <c r="B761" s="347" t="s">
        <v>270</v>
      </c>
      <c r="C761" s="348"/>
      <c r="D761" s="384">
        <v>0</v>
      </c>
      <c r="E761" s="356">
        <v>82691</v>
      </c>
      <c r="F761" s="348"/>
      <c r="G761" s="384">
        <v>0</v>
      </c>
      <c r="H761" s="357">
        <v>82691</v>
      </c>
    </row>
    <row r="762" spans="1:8" collapsed="1">
      <c r="A762" s="353">
        <v>28</v>
      </c>
      <c r="B762" s="352" t="s">
        <v>572</v>
      </c>
      <c r="C762" s="348"/>
      <c r="D762" s="384">
        <f>SUM($D$740:$D$761)</f>
        <v>805699</v>
      </c>
      <c r="E762" s="356">
        <f>SUM($E$740:$E$761)</f>
        <v>11926699.17</v>
      </c>
      <c r="F762" s="348"/>
      <c r="G762" s="384">
        <f>SUM($G$740:$G$761)</f>
        <v>668</v>
      </c>
      <c r="H762" s="357">
        <f>SUM($H$740:$H$761)</f>
        <v>12733066.17</v>
      </c>
    </row>
    <row r="763" spans="1:8" hidden="1" outlineLevel="1">
      <c r="A763" s="353"/>
      <c r="B763" s="347" t="s">
        <v>203</v>
      </c>
      <c r="C763" s="385"/>
      <c r="D763" s="383"/>
      <c r="E763" s="356">
        <v>4669261</v>
      </c>
      <c r="F763" s="385"/>
      <c r="G763" s="384">
        <v>11483</v>
      </c>
      <c r="H763" s="357">
        <v>4680744</v>
      </c>
    </row>
    <row r="764" spans="1:8" hidden="1" outlineLevel="1">
      <c r="A764" s="353"/>
      <c r="B764" s="347" t="s">
        <v>204</v>
      </c>
      <c r="C764" s="385"/>
      <c r="D764" s="383"/>
      <c r="E764" s="355"/>
      <c r="F764" s="385"/>
      <c r="G764" s="383"/>
      <c r="H764" s="357">
        <v>0</v>
      </c>
    </row>
    <row r="765" spans="1:8" hidden="1" outlineLevel="1">
      <c r="A765" s="353"/>
      <c r="B765" s="347" t="s">
        <v>267</v>
      </c>
      <c r="C765" s="385"/>
      <c r="D765" s="384">
        <v>0</v>
      </c>
      <c r="E765" s="356">
        <v>0</v>
      </c>
      <c r="F765" s="385"/>
      <c r="G765" s="384">
        <v>0</v>
      </c>
      <c r="H765" s="357">
        <v>0</v>
      </c>
    </row>
    <row r="766" spans="1:8" hidden="1" outlineLevel="1">
      <c r="A766" s="353"/>
      <c r="B766" s="347" t="s">
        <v>205</v>
      </c>
      <c r="C766" s="385"/>
      <c r="D766" s="384">
        <v>392719</v>
      </c>
      <c r="E766" s="356">
        <v>5183258</v>
      </c>
      <c r="F766" s="385"/>
      <c r="G766" s="384">
        <v>48460</v>
      </c>
      <c r="H766" s="357">
        <v>5624437</v>
      </c>
    </row>
    <row r="767" spans="1:8" hidden="1" outlineLevel="1">
      <c r="A767" s="353"/>
      <c r="B767" s="347" t="s">
        <v>206</v>
      </c>
      <c r="C767" s="385"/>
      <c r="D767" s="383"/>
      <c r="E767" s="356">
        <v>226410</v>
      </c>
      <c r="F767" s="385"/>
      <c r="G767" s="384">
        <v>5160</v>
      </c>
      <c r="H767" s="357">
        <v>231570</v>
      </c>
    </row>
    <row r="768" spans="1:8" hidden="1" outlineLevel="1">
      <c r="A768" s="353"/>
      <c r="B768" s="347" t="s">
        <v>268</v>
      </c>
      <c r="C768" s="385"/>
      <c r="D768" s="384">
        <v>2712</v>
      </c>
      <c r="E768" s="355"/>
      <c r="F768" s="385"/>
      <c r="G768" s="383"/>
      <c r="H768" s="357">
        <v>2712</v>
      </c>
    </row>
    <row r="769" spans="1:8" hidden="1" outlineLevel="1">
      <c r="A769" s="353"/>
      <c r="B769" s="347" t="s">
        <v>207</v>
      </c>
      <c r="C769" s="385"/>
      <c r="D769" s="383"/>
      <c r="E769" s="356">
        <v>5452323</v>
      </c>
      <c r="F769" s="385"/>
      <c r="G769" s="384">
        <v>19188.163004277802</v>
      </c>
      <c r="H769" s="357">
        <v>5471511.1630042801</v>
      </c>
    </row>
    <row r="770" spans="1:8" hidden="1" outlineLevel="1">
      <c r="A770" s="353"/>
      <c r="B770" s="347" t="s">
        <v>208</v>
      </c>
      <c r="C770" s="385"/>
      <c r="D770" s="383"/>
      <c r="E770" s="356">
        <v>7027257</v>
      </c>
      <c r="F770" s="385"/>
      <c r="G770" s="383"/>
      <c r="H770" s="357">
        <v>7027257</v>
      </c>
    </row>
    <row r="771" spans="1:8" hidden="1" outlineLevel="1">
      <c r="A771" s="353"/>
      <c r="B771" s="347" t="s">
        <v>209</v>
      </c>
      <c r="C771" s="385"/>
      <c r="D771" s="383"/>
      <c r="E771" s="355"/>
      <c r="F771" s="385"/>
      <c r="G771" s="383"/>
      <c r="H771" s="357">
        <v>0</v>
      </c>
    </row>
    <row r="772" spans="1:8" hidden="1" outlineLevel="1">
      <c r="A772" s="353"/>
      <c r="B772" s="347" t="s">
        <v>210</v>
      </c>
      <c r="C772" s="385"/>
      <c r="D772" s="383"/>
      <c r="E772" s="355"/>
      <c r="F772" s="385"/>
      <c r="G772" s="383"/>
      <c r="H772" s="357">
        <v>0</v>
      </c>
    </row>
    <row r="773" spans="1:8" hidden="1" outlineLevel="1">
      <c r="A773" s="353"/>
      <c r="B773" s="347" t="s">
        <v>211</v>
      </c>
      <c r="C773" s="385"/>
      <c r="D773" s="384">
        <v>0</v>
      </c>
      <c r="E773" s="356">
        <v>802595</v>
      </c>
      <c r="F773" s="385"/>
      <c r="G773" s="384">
        <v>211.783620265428</v>
      </c>
      <c r="H773" s="357">
        <v>802806.78362026496</v>
      </c>
    </row>
    <row r="774" spans="1:8" hidden="1" outlineLevel="1">
      <c r="A774" s="353"/>
      <c r="B774" s="347" t="s">
        <v>212</v>
      </c>
      <c r="C774" s="385"/>
      <c r="D774" s="384">
        <v>0</v>
      </c>
      <c r="E774" s="356">
        <v>1791909</v>
      </c>
      <c r="F774" s="385"/>
      <c r="G774" s="384">
        <v>0</v>
      </c>
      <c r="H774" s="357">
        <v>1791909</v>
      </c>
    </row>
    <row r="775" spans="1:8" hidden="1" outlineLevel="1">
      <c r="A775" s="353"/>
      <c r="B775" s="347" t="s">
        <v>213</v>
      </c>
      <c r="C775" s="385"/>
      <c r="D775" s="384">
        <v>1587158</v>
      </c>
      <c r="E775" s="356">
        <v>151328</v>
      </c>
      <c r="F775" s="385"/>
      <c r="G775" s="384">
        <v>0</v>
      </c>
      <c r="H775" s="357">
        <v>1738486</v>
      </c>
    </row>
    <row r="776" spans="1:8" hidden="1" outlineLevel="1">
      <c r="A776" s="353"/>
      <c r="B776" s="347" t="s">
        <v>214</v>
      </c>
      <c r="C776" s="385"/>
      <c r="D776" s="383"/>
      <c r="E776" s="356">
        <v>491033.01422542997</v>
      </c>
      <c r="F776" s="385"/>
      <c r="G776" s="383"/>
      <c r="H776" s="357">
        <v>491033.01422542997</v>
      </c>
    </row>
    <row r="777" spans="1:8" hidden="1" outlineLevel="1">
      <c r="A777" s="353"/>
      <c r="B777" s="347" t="s">
        <v>269</v>
      </c>
      <c r="C777" s="385"/>
      <c r="D777" s="383"/>
      <c r="E777" s="355"/>
      <c r="F777" s="385"/>
      <c r="G777" s="383"/>
      <c r="H777" s="357">
        <v>0</v>
      </c>
    </row>
    <row r="778" spans="1:8" hidden="1" outlineLevel="1">
      <c r="A778" s="353"/>
      <c r="B778" s="347" t="s">
        <v>215</v>
      </c>
      <c r="C778" s="385"/>
      <c r="D778" s="383"/>
      <c r="E778" s="355"/>
      <c r="F778" s="385"/>
      <c r="G778" s="383"/>
      <c r="H778" s="357">
        <v>0</v>
      </c>
    </row>
    <row r="779" spans="1:8" hidden="1" outlineLevel="1">
      <c r="A779" s="353"/>
      <c r="B779" s="347" t="s">
        <v>216</v>
      </c>
      <c r="C779" s="385"/>
      <c r="D779" s="383"/>
      <c r="E779" s="355"/>
      <c r="F779" s="385"/>
      <c r="G779" s="383"/>
      <c r="H779" s="357">
        <v>0</v>
      </c>
    </row>
    <row r="780" spans="1:8" hidden="1" outlineLevel="1">
      <c r="A780" s="353"/>
      <c r="B780" s="347" t="s">
        <v>217</v>
      </c>
      <c r="C780" s="385"/>
      <c r="D780" s="384">
        <v>222264</v>
      </c>
      <c r="E780" s="356">
        <v>10114115</v>
      </c>
      <c r="F780" s="385"/>
      <c r="G780" s="383"/>
      <c r="H780" s="357">
        <v>10336379</v>
      </c>
    </row>
    <row r="781" spans="1:8" hidden="1" outlineLevel="1">
      <c r="A781" s="353"/>
      <c r="B781" s="347" t="s">
        <v>218</v>
      </c>
      <c r="C781" s="385"/>
      <c r="D781" s="383"/>
      <c r="E781" s="355"/>
      <c r="F781" s="385"/>
      <c r="G781" s="383"/>
      <c r="H781" s="357">
        <v>0</v>
      </c>
    </row>
    <row r="782" spans="1:8" hidden="1" outlineLevel="1">
      <c r="A782" s="353"/>
      <c r="B782" s="347" t="s">
        <v>219</v>
      </c>
      <c r="C782" s="385"/>
      <c r="D782" s="383"/>
      <c r="E782" s="356">
        <v>49844</v>
      </c>
      <c r="F782" s="385"/>
      <c r="G782" s="383"/>
      <c r="H782" s="357">
        <v>49844</v>
      </c>
    </row>
    <row r="783" spans="1:8" hidden="1" outlineLevel="1">
      <c r="A783" s="353"/>
      <c r="B783" s="347" t="s">
        <v>220</v>
      </c>
      <c r="C783" s="385"/>
      <c r="D783" s="383"/>
      <c r="E783" s="356">
        <v>814063</v>
      </c>
      <c r="F783" s="385"/>
      <c r="G783" s="383"/>
      <c r="H783" s="357">
        <v>814063</v>
      </c>
    </row>
    <row r="784" spans="1:8" hidden="1" outlineLevel="1">
      <c r="A784" s="353"/>
      <c r="B784" s="347" t="s">
        <v>270</v>
      </c>
      <c r="C784" s="385"/>
      <c r="D784" s="384">
        <v>0</v>
      </c>
      <c r="E784" s="356">
        <v>135888</v>
      </c>
      <c r="F784" s="385"/>
      <c r="G784" s="384">
        <v>0</v>
      </c>
      <c r="H784" s="357">
        <v>135888</v>
      </c>
    </row>
    <row r="785" spans="1:8" collapsed="1">
      <c r="A785" s="353">
        <v>29</v>
      </c>
      <c r="B785" s="352" t="s">
        <v>573</v>
      </c>
      <c r="C785" s="385"/>
      <c r="D785" s="384">
        <f>SUM($D$763:$D$784)</f>
        <v>2204853</v>
      </c>
      <c r="E785" s="356">
        <f>SUM($E$763:$E$784)</f>
        <v>36909284.014225431</v>
      </c>
      <c r="F785" s="385"/>
      <c r="G785" s="384">
        <f>SUM($G$763:$G$784)</f>
        <v>84502.946624543227</v>
      </c>
      <c r="H785" s="357">
        <f>SUM($H$763:$H$784)</f>
        <v>39198639.960849971</v>
      </c>
    </row>
    <row r="786" spans="1:8" hidden="1" outlineLevel="1">
      <c r="A786" s="353"/>
      <c r="B786" s="347" t="s">
        <v>203</v>
      </c>
      <c r="C786" s="378"/>
      <c r="D786" s="383"/>
      <c r="E786" s="356">
        <v>679310</v>
      </c>
      <c r="F786" s="378"/>
      <c r="G786" s="384">
        <v>90281</v>
      </c>
      <c r="H786" s="357">
        <v>769591</v>
      </c>
    </row>
    <row r="787" spans="1:8" hidden="1" outlineLevel="1">
      <c r="A787" s="353"/>
      <c r="B787" s="347" t="s">
        <v>204</v>
      </c>
      <c r="C787" s="378"/>
      <c r="D787" s="383"/>
      <c r="E787" s="355"/>
      <c r="F787" s="378"/>
      <c r="G787" s="383"/>
      <c r="H787" s="357">
        <v>0</v>
      </c>
    </row>
    <row r="788" spans="1:8" hidden="1" outlineLevel="1">
      <c r="A788" s="353"/>
      <c r="B788" s="347" t="s">
        <v>267</v>
      </c>
      <c r="C788" s="378"/>
      <c r="D788" s="384">
        <v>0</v>
      </c>
      <c r="E788" s="356">
        <v>0</v>
      </c>
      <c r="F788" s="378"/>
      <c r="G788" s="384">
        <v>0</v>
      </c>
      <c r="H788" s="357">
        <v>0</v>
      </c>
    </row>
    <row r="789" spans="1:8" hidden="1" outlineLevel="1">
      <c r="A789" s="353"/>
      <c r="B789" s="347" t="s">
        <v>205</v>
      </c>
      <c r="C789" s="378"/>
      <c r="D789" s="384">
        <v>470906</v>
      </c>
      <c r="E789" s="356">
        <v>2109032</v>
      </c>
      <c r="F789" s="378"/>
      <c r="G789" s="384">
        <v>475527</v>
      </c>
      <c r="H789" s="357">
        <v>3055465</v>
      </c>
    </row>
    <row r="790" spans="1:8" hidden="1" outlineLevel="1">
      <c r="A790" s="353"/>
      <c r="B790" s="347" t="s">
        <v>206</v>
      </c>
      <c r="C790" s="378"/>
      <c r="D790" s="383"/>
      <c r="E790" s="356">
        <v>214138</v>
      </c>
      <c r="F790" s="378"/>
      <c r="G790" s="384">
        <v>88627</v>
      </c>
      <c r="H790" s="357">
        <v>302765</v>
      </c>
    </row>
    <row r="791" spans="1:8" hidden="1" outlineLevel="1">
      <c r="A791" s="353"/>
      <c r="B791" s="347" t="s">
        <v>268</v>
      </c>
      <c r="C791" s="378"/>
      <c r="D791" s="384">
        <v>6000</v>
      </c>
      <c r="E791" s="355"/>
      <c r="F791" s="378"/>
      <c r="G791" s="383"/>
      <c r="H791" s="357">
        <v>6000</v>
      </c>
    </row>
    <row r="792" spans="1:8" hidden="1" outlineLevel="1">
      <c r="A792" s="353"/>
      <c r="B792" s="347" t="s">
        <v>207</v>
      </c>
      <c r="C792" s="378"/>
      <c r="D792" s="383"/>
      <c r="E792" s="356">
        <v>1979241</v>
      </c>
      <c r="F792" s="378"/>
      <c r="G792" s="384">
        <v>487206.008830156</v>
      </c>
      <c r="H792" s="357">
        <v>2466447.0088301599</v>
      </c>
    </row>
    <row r="793" spans="1:8" hidden="1" outlineLevel="1">
      <c r="A793" s="353"/>
      <c r="B793" s="347" t="s">
        <v>208</v>
      </c>
      <c r="C793" s="378"/>
      <c r="D793" s="383"/>
      <c r="E793" s="356">
        <v>30411333</v>
      </c>
      <c r="F793" s="378"/>
      <c r="G793" s="384">
        <v>251515</v>
      </c>
      <c r="H793" s="357">
        <v>30662848</v>
      </c>
    </row>
    <row r="794" spans="1:8" hidden="1" outlineLevel="1">
      <c r="A794" s="353"/>
      <c r="B794" s="347" t="s">
        <v>209</v>
      </c>
      <c r="C794" s="378"/>
      <c r="D794" s="383"/>
      <c r="E794" s="355"/>
      <c r="F794" s="378"/>
      <c r="G794" s="383"/>
      <c r="H794" s="357">
        <v>0</v>
      </c>
    </row>
    <row r="795" spans="1:8" hidden="1" outlineLevel="1">
      <c r="A795" s="353"/>
      <c r="B795" s="347" t="s">
        <v>210</v>
      </c>
      <c r="C795" s="378"/>
      <c r="D795" s="383"/>
      <c r="E795" s="355"/>
      <c r="F795" s="378"/>
      <c r="G795" s="383"/>
      <c r="H795" s="357">
        <v>0</v>
      </c>
    </row>
    <row r="796" spans="1:8" hidden="1" outlineLevel="1">
      <c r="A796" s="353"/>
      <c r="B796" s="347" t="s">
        <v>211</v>
      </c>
      <c r="C796" s="378"/>
      <c r="D796" s="384">
        <v>0</v>
      </c>
      <c r="E796" s="356">
        <v>962</v>
      </c>
      <c r="F796" s="378"/>
      <c r="G796" s="384">
        <v>799.79189144586599</v>
      </c>
      <c r="H796" s="357">
        <v>1761.7918914458701</v>
      </c>
    </row>
    <row r="797" spans="1:8" hidden="1" outlineLevel="1">
      <c r="A797" s="353"/>
      <c r="B797" s="347" t="s">
        <v>212</v>
      </c>
      <c r="C797" s="378"/>
      <c r="D797" s="384">
        <v>0</v>
      </c>
      <c r="E797" s="356">
        <v>577120</v>
      </c>
      <c r="F797" s="378"/>
      <c r="G797" s="383"/>
      <c r="H797" s="357">
        <v>577120</v>
      </c>
    </row>
    <row r="798" spans="1:8" hidden="1" outlineLevel="1">
      <c r="A798" s="353"/>
      <c r="B798" s="347" t="s">
        <v>213</v>
      </c>
      <c r="C798" s="378"/>
      <c r="D798" s="384">
        <v>263017</v>
      </c>
      <c r="E798" s="356">
        <v>122536</v>
      </c>
      <c r="F798" s="378"/>
      <c r="G798" s="384">
        <v>6482</v>
      </c>
      <c r="H798" s="357">
        <v>392035</v>
      </c>
    </row>
    <row r="799" spans="1:8" hidden="1" outlineLevel="1">
      <c r="A799" s="353"/>
      <c r="B799" s="347" t="s">
        <v>214</v>
      </c>
      <c r="C799" s="378"/>
      <c r="D799" s="383"/>
      <c r="E799" s="356">
        <v>283110.62175373</v>
      </c>
      <c r="F799" s="378"/>
      <c r="G799" s="384">
        <v>2663.9282462696101</v>
      </c>
      <c r="H799" s="357">
        <v>285774.55</v>
      </c>
    </row>
    <row r="800" spans="1:8" hidden="1" outlineLevel="1">
      <c r="A800" s="353"/>
      <c r="B800" s="347" t="s">
        <v>269</v>
      </c>
      <c r="C800" s="378"/>
      <c r="D800" s="383"/>
      <c r="E800" s="355"/>
      <c r="F800" s="378"/>
      <c r="G800" s="383"/>
      <c r="H800" s="357">
        <v>0</v>
      </c>
    </row>
    <row r="801" spans="1:8" hidden="1" outlineLevel="1">
      <c r="A801" s="353"/>
      <c r="B801" s="347" t="s">
        <v>215</v>
      </c>
      <c r="C801" s="378"/>
      <c r="D801" s="383"/>
      <c r="E801" s="355"/>
      <c r="F801" s="378"/>
      <c r="G801" s="383"/>
      <c r="H801" s="357">
        <v>0</v>
      </c>
    </row>
    <row r="802" spans="1:8" hidden="1" outlineLevel="1">
      <c r="A802" s="353"/>
      <c r="B802" s="347" t="s">
        <v>216</v>
      </c>
      <c r="C802" s="378"/>
      <c r="D802" s="383"/>
      <c r="E802" s="355"/>
      <c r="F802" s="378"/>
      <c r="G802" s="383"/>
      <c r="H802" s="357">
        <v>0</v>
      </c>
    </row>
    <row r="803" spans="1:8" hidden="1" outlineLevel="1">
      <c r="A803" s="353"/>
      <c r="B803" s="347" t="s">
        <v>217</v>
      </c>
      <c r="C803" s="378"/>
      <c r="D803" s="384">
        <v>408961</v>
      </c>
      <c r="E803" s="356">
        <v>4211730</v>
      </c>
      <c r="F803" s="378"/>
      <c r="G803" s="384">
        <v>1264</v>
      </c>
      <c r="H803" s="357">
        <v>4621955</v>
      </c>
    </row>
    <row r="804" spans="1:8" hidden="1" outlineLevel="1">
      <c r="A804" s="353"/>
      <c r="B804" s="347" t="s">
        <v>218</v>
      </c>
      <c r="C804" s="378"/>
      <c r="D804" s="383"/>
      <c r="E804" s="355"/>
      <c r="F804" s="378"/>
      <c r="G804" s="383"/>
      <c r="H804" s="357">
        <v>0</v>
      </c>
    </row>
    <row r="805" spans="1:8" hidden="1" outlineLevel="1">
      <c r="A805" s="353"/>
      <c r="B805" s="347" t="s">
        <v>219</v>
      </c>
      <c r="C805" s="378"/>
      <c r="D805" s="383"/>
      <c r="E805" s="356">
        <v>27874</v>
      </c>
      <c r="F805" s="378"/>
      <c r="G805" s="383"/>
      <c r="H805" s="357">
        <v>27874</v>
      </c>
    </row>
    <row r="806" spans="1:8" hidden="1" outlineLevel="1">
      <c r="A806" s="353"/>
      <c r="B806" s="347" t="s">
        <v>220</v>
      </c>
      <c r="C806" s="378"/>
      <c r="D806" s="383"/>
      <c r="E806" s="356">
        <v>2002984</v>
      </c>
      <c r="F806" s="378"/>
      <c r="G806" s="383"/>
      <c r="H806" s="357">
        <v>2002984</v>
      </c>
    </row>
    <row r="807" spans="1:8" hidden="1" outlineLevel="1">
      <c r="A807" s="353"/>
      <c r="B807" s="347" t="s">
        <v>270</v>
      </c>
      <c r="C807" s="378"/>
      <c r="D807" s="384">
        <v>0</v>
      </c>
      <c r="E807" s="356">
        <v>480274</v>
      </c>
      <c r="F807" s="378"/>
      <c r="G807" s="384">
        <v>0</v>
      </c>
      <c r="H807" s="357">
        <v>480274</v>
      </c>
    </row>
    <row r="808" spans="1:8" collapsed="1">
      <c r="A808" s="353">
        <v>30</v>
      </c>
      <c r="B808" s="352" t="s">
        <v>574</v>
      </c>
      <c r="C808" s="378"/>
      <c r="D808" s="384">
        <f>SUM($D$786:$D$807)</f>
        <v>1148884</v>
      </c>
      <c r="E808" s="356">
        <f>SUM($E$786:$E$807)</f>
        <v>43099644.62175373</v>
      </c>
      <c r="F808" s="378"/>
      <c r="G808" s="384">
        <f>SUM($G$786:$G$807)</f>
        <v>1404365.7289678715</v>
      </c>
      <c r="H808" s="357">
        <f>SUM($H$786:$H$807)</f>
        <v>45652894.350721605</v>
      </c>
    </row>
    <row r="809" spans="1:8" hidden="1" outlineLevel="1">
      <c r="A809" s="353"/>
      <c r="B809" s="347" t="s">
        <v>203</v>
      </c>
      <c r="C809" s="349"/>
      <c r="D809" s="355"/>
      <c r="E809" s="361"/>
      <c r="F809" s="382"/>
      <c r="G809" s="355"/>
      <c r="H809" s="357">
        <v>0</v>
      </c>
    </row>
    <row r="810" spans="1:8" hidden="1" outlineLevel="1">
      <c r="A810" s="353"/>
      <c r="B810" s="347" t="s">
        <v>204</v>
      </c>
      <c r="C810" s="349"/>
      <c r="D810" s="355"/>
      <c r="E810" s="361"/>
      <c r="F810" s="382"/>
      <c r="G810" s="355"/>
      <c r="H810" s="357">
        <v>0</v>
      </c>
    </row>
    <row r="811" spans="1:8" hidden="1" outlineLevel="1">
      <c r="A811" s="353"/>
      <c r="B811" s="347" t="s">
        <v>267</v>
      </c>
      <c r="C811" s="350">
        <v>0</v>
      </c>
      <c r="D811" s="356">
        <v>0</v>
      </c>
      <c r="E811" s="362">
        <v>0</v>
      </c>
      <c r="F811" s="381">
        <v>0</v>
      </c>
      <c r="G811" s="356">
        <v>0</v>
      </c>
      <c r="H811" s="357">
        <v>0</v>
      </c>
    </row>
    <row r="812" spans="1:8" hidden="1" outlineLevel="1">
      <c r="A812" s="353"/>
      <c r="B812" s="347" t="s">
        <v>205</v>
      </c>
      <c r="C812" s="350">
        <v>0</v>
      </c>
      <c r="D812" s="356">
        <v>0</v>
      </c>
      <c r="E812" s="362">
        <v>0</v>
      </c>
      <c r="F812" s="381">
        <v>0</v>
      </c>
      <c r="G812" s="356">
        <v>0</v>
      </c>
      <c r="H812" s="357">
        <v>0</v>
      </c>
    </row>
    <row r="813" spans="1:8" hidden="1" outlineLevel="1">
      <c r="A813" s="353"/>
      <c r="B813" s="347" t="s">
        <v>206</v>
      </c>
      <c r="C813" s="349"/>
      <c r="D813" s="355"/>
      <c r="E813" s="361"/>
      <c r="F813" s="382"/>
      <c r="G813" s="355"/>
      <c r="H813" s="357">
        <v>0</v>
      </c>
    </row>
    <row r="814" spans="1:8" hidden="1" outlineLevel="1">
      <c r="A814" s="353"/>
      <c r="B814" s="347" t="s">
        <v>268</v>
      </c>
      <c r="C814" s="349"/>
      <c r="D814" s="355"/>
      <c r="E814" s="361"/>
      <c r="F814" s="382"/>
      <c r="G814" s="355"/>
      <c r="H814" s="357">
        <v>0</v>
      </c>
    </row>
    <row r="815" spans="1:8" hidden="1" outlineLevel="1">
      <c r="A815" s="353"/>
      <c r="B815" s="347" t="s">
        <v>207</v>
      </c>
      <c r="C815" s="350">
        <v>0</v>
      </c>
      <c r="D815" s="355"/>
      <c r="E815" s="361"/>
      <c r="F815" s="382"/>
      <c r="G815" s="355"/>
      <c r="H815" s="357">
        <v>0</v>
      </c>
    </row>
    <row r="816" spans="1:8" hidden="1" outlineLevel="1">
      <c r="A816" s="353"/>
      <c r="B816" s="347" t="s">
        <v>208</v>
      </c>
      <c r="C816" s="349"/>
      <c r="D816" s="355"/>
      <c r="E816" s="362">
        <v>0</v>
      </c>
      <c r="F816" s="382"/>
      <c r="G816" s="355"/>
      <c r="H816" s="357">
        <v>0</v>
      </c>
    </row>
    <row r="817" spans="1:8" hidden="1" outlineLevel="1">
      <c r="A817" s="353"/>
      <c r="B817" s="347" t="s">
        <v>209</v>
      </c>
      <c r="C817" s="349"/>
      <c r="D817" s="355"/>
      <c r="E817" s="361"/>
      <c r="F817" s="382"/>
      <c r="G817" s="355"/>
      <c r="H817" s="357">
        <v>0</v>
      </c>
    </row>
    <row r="818" spans="1:8" hidden="1" outlineLevel="1">
      <c r="A818" s="353"/>
      <c r="B818" s="347" t="s">
        <v>210</v>
      </c>
      <c r="C818" s="350">
        <v>66635</v>
      </c>
      <c r="D818" s="355"/>
      <c r="E818" s="361"/>
      <c r="F818" s="382"/>
      <c r="G818" s="355"/>
      <c r="H818" s="357">
        <v>66635</v>
      </c>
    </row>
    <row r="819" spans="1:8" hidden="1" outlineLevel="1">
      <c r="A819" s="353"/>
      <c r="B819" s="347" t="s">
        <v>211</v>
      </c>
      <c r="C819" s="350">
        <v>0</v>
      </c>
      <c r="D819" s="356">
        <v>0</v>
      </c>
      <c r="E819" s="362">
        <v>0</v>
      </c>
      <c r="F819" s="381">
        <v>0</v>
      </c>
      <c r="G819" s="356">
        <v>0</v>
      </c>
      <c r="H819" s="357">
        <v>0</v>
      </c>
    </row>
    <row r="820" spans="1:8" hidden="1" outlineLevel="1">
      <c r="A820" s="353"/>
      <c r="B820" s="347" t="s">
        <v>212</v>
      </c>
      <c r="C820" s="350">
        <v>0</v>
      </c>
      <c r="D820" s="356">
        <v>0</v>
      </c>
      <c r="E820" s="362">
        <v>0</v>
      </c>
      <c r="F820" s="382"/>
      <c r="G820" s="356">
        <v>0</v>
      </c>
      <c r="H820" s="357">
        <v>0</v>
      </c>
    </row>
    <row r="821" spans="1:8" hidden="1" outlineLevel="1">
      <c r="A821" s="353"/>
      <c r="B821" s="347" t="s">
        <v>213</v>
      </c>
      <c r="C821" s="350">
        <v>0</v>
      </c>
      <c r="D821" s="356">
        <v>0</v>
      </c>
      <c r="E821" s="362">
        <v>0</v>
      </c>
      <c r="F821" s="381">
        <v>0</v>
      </c>
      <c r="G821" s="356">
        <v>0</v>
      </c>
      <c r="H821" s="357">
        <v>0</v>
      </c>
    </row>
    <row r="822" spans="1:8" hidden="1" outlineLevel="1">
      <c r="A822" s="353"/>
      <c r="B822" s="347" t="s">
        <v>214</v>
      </c>
      <c r="C822" s="349"/>
      <c r="D822" s="355"/>
      <c r="E822" s="361"/>
      <c r="F822" s="382"/>
      <c r="G822" s="355"/>
      <c r="H822" s="357">
        <v>0</v>
      </c>
    </row>
    <row r="823" spans="1:8" hidden="1" outlineLevel="1">
      <c r="A823" s="353"/>
      <c r="B823" s="347" t="s">
        <v>269</v>
      </c>
      <c r="C823" s="349"/>
      <c r="D823" s="355"/>
      <c r="E823" s="361"/>
      <c r="F823" s="382"/>
      <c r="G823" s="355"/>
      <c r="H823" s="357">
        <v>0</v>
      </c>
    </row>
    <row r="824" spans="1:8" hidden="1" outlineLevel="1">
      <c r="A824" s="353"/>
      <c r="B824" s="347" t="s">
        <v>215</v>
      </c>
      <c r="C824" s="349"/>
      <c r="D824" s="355"/>
      <c r="E824" s="361"/>
      <c r="F824" s="382"/>
      <c r="G824" s="355"/>
      <c r="H824" s="357">
        <v>0</v>
      </c>
    </row>
    <row r="825" spans="1:8" hidden="1" outlineLevel="1">
      <c r="A825" s="353"/>
      <c r="B825" s="347" t="s">
        <v>216</v>
      </c>
      <c r="C825" s="349"/>
      <c r="D825" s="355"/>
      <c r="E825" s="361"/>
      <c r="F825" s="382"/>
      <c r="G825" s="355"/>
      <c r="H825" s="357">
        <v>0</v>
      </c>
    </row>
    <row r="826" spans="1:8" hidden="1" outlineLevel="1">
      <c r="A826" s="353"/>
      <c r="B826" s="347" t="s">
        <v>217</v>
      </c>
      <c r="C826" s="349"/>
      <c r="D826" s="355"/>
      <c r="E826" s="361"/>
      <c r="F826" s="382"/>
      <c r="G826" s="355"/>
      <c r="H826" s="357">
        <v>0</v>
      </c>
    </row>
    <row r="827" spans="1:8" hidden="1" outlineLevel="1">
      <c r="A827" s="353"/>
      <c r="B827" s="347" t="s">
        <v>218</v>
      </c>
      <c r="C827" s="349"/>
      <c r="D827" s="355"/>
      <c r="E827" s="361"/>
      <c r="F827" s="382"/>
      <c r="G827" s="355"/>
      <c r="H827" s="357">
        <v>0</v>
      </c>
    </row>
    <row r="828" spans="1:8" hidden="1" outlineLevel="1">
      <c r="A828" s="353"/>
      <c r="B828" s="347" t="s">
        <v>219</v>
      </c>
      <c r="C828" s="350">
        <v>0</v>
      </c>
      <c r="D828" s="355"/>
      <c r="E828" s="361"/>
      <c r="F828" s="382"/>
      <c r="G828" s="355"/>
      <c r="H828" s="357">
        <v>0</v>
      </c>
    </row>
    <row r="829" spans="1:8" hidden="1" outlineLevel="1">
      <c r="A829" s="353"/>
      <c r="B829" s="347" t="s">
        <v>220</v>
      </c>
      <c r="C829" s="350">
        <v>0</v>
      </c>
      <c r="D829" s="355"/>
      <c r="E829" s="362">
        <v>0</v>
      </c>
      <c r="F829" s="382"/>
      <c r="G829" s="355"/>
      <c r="H829" s="357">
        <v>0</v>
      </c>
    </row>
    <row r="830" spans="1:8" hidden="1" outlineLevel="1">
      <c r="A830" s="353"/>
      <c r="B830" s="347" t="s">
        <v>270</v>
      </c>
      <c r="C830" s="349"/>
      <c r="D830" s="356">
        <v>0</v>
      </c>
      <c r="E830" s="362">
        <v>0</v>
      </c>
      <c r="F830" s="381">
        <v>0</v>
      </c>
      <c r="G830" s="356">
        <v>0</v>
      </c>
      <c r="H830" s="357">
        <v>0</v>
      </c>
    </row>
    <row r="831" spans="1:8" collapsed="1">
      <c r="A831" s="353">
        <v>31</v>
      </c>
      <c r="B831" s="352" t="s">
        <v>136</v>
      </c>
      <c r="C831" s="350">
        <f>SUM($C$809:$C$830)</f>
        <v>66635</v>
      </c>
      <c r="D831" s="356">
        <f>SUM($D$809:$D$830)</f>
        <v>0</v>
      </c>
      <c r="E831" s="362">
        <f>SUM($E$809:$E$830)</f>
        <v>0</v>
      </c>
      <c r="F831" s="381">
        <f>SUM($F$809:$F$830)</f>
        <v>0</v>
      </c>
      <c r="G831" s="356">
        <f>SUM($G$809:$G$830)</f>
        <v>0</v>
      </c>
      <c r="H831" s="357">
        <f>SUM($H$809:$H$830)</f>
        <v>66635</v>
      </c>
    </row>
    <row r="832" spans="1:8" hidden="1" outlineLevel="1">
      <c r="A832" s="353"/>
      <c r="B832" s="347" t="s">
        <v>203</v>
      </c>
      <c r="C832" s="362">
        <v>-413748</v>
      </c>
      <c r="D832" s="360"/>
      <c r="E832" s="359"/>
      <c r="F832" s="359"/>
      <c r="G832" s="359"/>
      <c r="H832" s="357">
        <v>-413748</v>
      </c>
    </row>
    <row r="833" spans="1:8" hidden="1" outlineLevel="1">
      <c r="A833" s="353"/>
      <c r="B833" s="347" t="s">
        <v>204</v>
      </c>
      <c r="C833" s="362">
        <v>186250</v>
      </c>
      <c r="D833" s="360"/>
      <c r="E833" s="359"/>
      <c r="F833" s="359"/>
      <c r="G833" s="359"/>
      <c r="H833" s="357">
        <v>186250</v>
      </c>
    </row>
    <row r="834" spans="1:8" hidden="1" outlineLevel="1">
      <c r="A834" s="353"/>
      <c r="B834" s="347" t="s">
        <v>267</v>
      </c>
      <c r="C834" s="362">
        <v>0</v>
      </c>
      <c r="D834" s="360"/>
      <c r="E834" s="359"/>
      <c r="F834" s="359"/>
      <c r="G834" s="359"/>
      <c r="H834" s="357">
        <v>0</v>
      </c>
    </row>
    <row r="835" spans="1:8" hidden="1" outlineLevel="1">
      <c r="A835" s="353"/>
      <c r="B835" s="347" t="s">
        <v>205</v>
      </c>
      <c r="C835" s="362">
        <v>879511</v>
      </c>
      <c r="D835" s="360"/>
      <c r="E835" s="359"/>
      <c r="F835" s="359"/>
      <c r="G835" s="359"/>
      <c r="H835" s="357">
        <v>879511</v>
      </c>
    </row>
    <row r="836" spans="1:8" hidden="1" outlineLevel="1">
      <c r="A836" s="353"/>
      <c r="B836" s="347" t="s">
        <v>206</v>
      </c>
      <c r="C836" s="362">
        <v>-454587</v>
      </c>
      <c r="D836" s="360"/>
      <c r="E836" s="359"/>
      <c r="F836" s="359"/>
      <c r="G836" s="359"/>
      <c r="H836" s="357">
        <v>-454587</v>
      </c>
    </row>
    <row r="837" spans="1:8" hidden="1" outlineLevel="1">
      <c r="A837" s="353"/>
      <c r="B837" s="347" t="s">
        <v>268</v>
      </c>
      <c r="C837" s="362">
        <v>51729</v>
      </c>
      <c r="D837" s="360"/>
      <c r="E837" s="359"/>
      <c r="F837" s="359"/>
      <c r="G837" s="359"/>
      <c r="H837" s="357">
        <v>51729</v>
      </c>
    </row>
    <row r="838" spans="1:8" hidden="1" outlineLevel="1">
      <c r="A838" s="353"/>
      <c r="B838" s="347" t="s">
        <v>207</v>
      </c>
      <c r="C838" s="362">
        <v>-31147.658952126301</v>
      </c>
      <c r="D838" s="360"/>
      <c r="E838" s="359"/>
      <c r="F838" s="359"/>
      <c r="G838" s="359"/>
      <c r="H838" s="357">
        <v>-31147.658952126301</v>
      </c>
    </row>
    <row r="839" spans="1:8" hidden="1" outlineLevel="1">
      <c r="A839" s="353"/>
      <c r="B839" s="347" t="s">
        <v>208</v>
      </c>
      <c r="C839" s="362">
        <v>-29280415</v>
      </c>
      <c r="D839" s="360"/>
      <c r="E839" s="359"/>
      <c r="F839" s="359"/>
      <c r="G839" s="359"/>
      <c r="H839" s="357">
        <v>-29280415</v>
      </c>
    </row>
    <row r="840" spans="1:8" hidden="1" outlineLevel="1">
      <c r="A840" s="353"/>
      <c r="B840" s="347" t="s">
        <v>209</v>
      </c>
      <c r="C840" s="362">
        <v>604427</v>
      </c>
      <c r="D840" s="360"/>
      <c r="E840" s="359"/>
      <c r="F840" s="359"/>
      <c r="G840" s="359"/>
      <c r="H840" s="357">
        <v>604427</v>
      </c>
    </row>
    <row r="841" spans="1:8" hidden="1" outlineLevel="1">
      <c r="A841" s="353"/>
      <c r="B841" s="347" t="s">
        <v>210</v>
      </c>
      <c r="C841" s="362">
        <v>500865</v>
      </c>
      <c r="D841" s="360"/>
      <c r="E841" s="359"/>
      <c r="F841" s="359"/>
      <c r="G841" s="359"/>
      <c r="H841" s="357">
        <v>500865</v>
      </c>
    </row>
    <row r="842" spans="1:8" hidden="1" outlineLevel="1">
      <c r="A842" s="353"/>
      <c r="B842" s="347" t="s">
        <v>211</v>
      </c>
      <c r="C842" s="362">
        <v>-192833.23934106901</v>
      </c>
      <c r="D842" s="360"/>
      <c r="E842" s="359"/>
      <c r="F842" s="359"/>
      <c r="G842" s="359"/>
      <c r="H842" s="357">
        <v>-192833.23934106901</v>
      </c>
    </row>
    <row r="843" spans="1:8" hidden="1" outlineLevel="1">
      <c r="A843" s="353"/>
      <c r="B843" s="347" t="s">
        <v>212</v>
      </c>
      <c r="C843" s="362">
        <v>614236.54952934699</v>
      </c>
      <c r="D843" s="360"/>
      <c r="E843" s="359"/>
      <c r="F843" s="359"/>
      <c r="G843" s="359"/>
      <c r="H843" s="357">
        <v>614236.54952934699</v>
      </c>
    </row>
    <row r="844" spans="1:8" hidden="1" outlineLevel="1">
      <c r="A844" s="353"/>
      <c r="B844" s="347" t="s">
        <v>213</v>
      </c>
      <c r="C844" s="362">
        <v>1331015</v>
      </c>
      <c r="D844" s="360"/>
      <c r="E844" s="359"/>
      <c r="F844" s="359"/>
      <c r="G844" s="359"/>
      <c r="H844" s="357">
        <v>1331015</v>
      </c>
    </row>
    <row r="845" spans="1:8" hidden="1" outlineLevel="1">
      <c r="A845" s="353"/>
      <c r="B845" s="347" t="s">
        <v>214</v>
      </c>
      <c r="C845" s="362">
        <v>-150995</v>
      </c>
      <c r="D845" s="360"/>
      <c r="E845" s="359"/>
      <c r="F845" s="359"/>
      <c r="G845" s="359"/>
      <c r="H845" s="357">
        <v>-150995</v>
      </c>
    </row>
    <row r="846" spans="1:8" hidden="1" outlineLevel="1">
      <c r="A846" s="353"/>
      <c r="B846" s="347" t="s">
        <v>269</v>
      </c>
      <c r="C846" s="361"/>
      <c r="D846" s="360"/>
      <c r="E846" s="359"/>
      <c r="F846" s="359"/>
      <c r="G846" s="359"/>
      <c r="H846" s="357">
        <v>0</v>
      </c>
    </row>
    <row r="847" spans="1:8" hidden="1" outlineLevel="1">
      <c r="A847" s="353"/>
      <c r="B847" s="347" t="s">
        <v>215</v>
      </c>
      <c r="C847" s="362">
        <v>36694</v>
      </c>
      <c r="D847" s="360"/>
      <c r="E847" s="359"/>
      <c r="F847" s="359"/>
      <c r="G847" s="359"/>
      <c r="H847" s="357">
        <v>36694</v>
      </c>
    </row>
    <row r="848" spans="1:8" hidden="1" outlineLevel="1">
      <c r="A848" s="353"/>
      <c r="B848" s="347" t="s">
        <v>216</v>
      </c>
      <c r="C848" s="362">
        <v>45104</v>
      </c>
      <c r="D848" s="360"/>
      <c r="E848" s="359"/>
      <c r="F848" s="359"/>
      <c r="G848" s="359"/>
      <c r="H848" s="357">
        <v>45104</v>
      </c>
    </row>
    <row r="849" spans="1:8" hidden="1" outlineLevel="1">
      <c r="A849" s="353"/>
      <c r="B849" s="347" t="s">
        <v>217</v>
      </c>
      <c r="C849" s="362">
        <v>1563847</v>
      </c>
      <c r="D849" s="360"/>
      <c r="E849" s="359"/>
      <c r="F849" s="359"/>
      <c r="G849" s="359"/>
      <c r="H849" s="357">
        <v>1563847</v>
      </c>
    </row>
    <row r="850" spans="1:8" hidden="1" outlineLevel="1">
      <c r="A850" s="353"/>
      <c r="B850" s="347" t="s">
        <v>218</v>
      </c>
      <c r="C850" s="362">
        <v>468885</v>
      </c>
      <c r="D850" s="360"/>
      <c r="E850" s="359"/>
      <c r="F850" s="359"/>
      <c r="G850" s="359"/>
      <c r="H850" s="357">
        <v>468885</v>
      </c>
    </row>
    <row r="851" spans="1:8" hidden="1" outlineLevel="1">
      <c r="A851" s="353"/>
      <c r="B851" s="347" t="s">
        <v>219</v>
      </c>
      <c r="C851" s="362">
        <v>870547.85</v>
      </c>
      <c r="D851" s="360"/>
      <c r="E851" s="359"/>
      <c r="F851" s="359"/>
      <c r="G851" s="359"/>
      <c r="H851" s="357">
        <v>870547.85</v>
      </c>
    </row>
    <row r="852" spans="1:8" hidden="1" outlineLevel="1">
      <c r="A852" s="353"/>
      <c r="B852" s="347" t="s">
        <v>220</v>
      </c>
      <c r="C852" s="362">
        <v>686151</v>
      </c>
      <c r="D852" s="360"/>
      <c r="E852" s="359"/>
      <c r="F852" s="359"/>
      <c r="G852" s="359"/>
      <c r="H852" s="357">
        <v>686151</v>
      </c>
    </row>
    <row r="853" spans="1:8" hidden="1" outlineLevel="1">
      <c r="A853" s="353"/>
      <c r="B853" s="347" t="s">
        <v>270</v>
      </c>
      <c r="C853" s="362">
        <v>83056</v>
      </c>
      <c r="D853" s="360"/>
      <c r="E853" s="359"/>
      <c r="F853" s="359"/>
      <c r="G853" s="359"/>
      <c r="H853" s="357">
        <v>83056</v>
      </c>
    </row>
    <row r="854" spans="1:8" collapsed="1">
      <c r="A854" s="353">
        <v>32</v>
      </c>
      <c r="B854" s="352" t="s">
        <v>137</v>
      </c>
      <c r="C854" s="362">
        <f>SUM($C$832:$C$853)</f>
        <v>-22601407.498763848</v>
      </c>
      <c r="D854" s="360"/>
      <c r="E854" s="359"/>
      <c r="F854" s="359"/>
      <c r="G854" s="359"/>
      <c r="H854" s="357">
        <f>SUM($H$832:$H$853)</f>
        <v>-22601407.498763848</v>
      </c>
    </row>
    <row r="855" spans="1:8" hidden="1" outlineLevel="1">
      <c r="A855" s="353"/>
      <c r="B855" s="347" t="s">
        <v>203</v>
      </c>
      <c r="C855" s="360"/>
      <c r="D855" s="386"/>
      <c r="E855" s="386"/>
      <c r="F855" s="386"/>
      <c r="G855" s="356">
        <v>849</v>
      </c>
      <c r="H855" s="357">
        <v>849</v>
      </c>
    </row>
    <row r="856" spans="1:8" hidden="1" outlineLevel="1">
      <c r="A856" s="353"/>
      <c r="B856" s="347" t="s">
        <v>204</v>
      </c>
      <c r="C856" s="360"/>
      <c r="D856" s="386"/>
      <c r="E856" s="386"/>
      <c r="F856" s="386"/>
      <c r="G856" s="355"/>
      <c r="H856" s="357">
        <v>0</v>
      </c>
    </row>
    <row r="857" spans="1:8" hidden="1" outlineLevel="1">
      <c r="A857" s="353"/>
      <c r="B857" s="347" t="s">
        <v>267</v>
      </c>
      <c r="C857" s="360"/>
      <c r="D857" s="386"/>
      <c r="E857" s="386"/>
      <c r="F857" s="386"/>
      <c r="G857" s="356">
        <v>0</v>
      </c>
      <c r="H857" s="357">
        <v>0</v>
      </c>
    </row>
    <row r="858" spans="1:8" hidden="1" outlineLevel="1">
      <c r="A858" s="353"/>
      <c r="B858" s="347" t="s">
        <v>205</v>
      </c>
      <c r="C858" s="360"/>
      <c r="D858" s="386"/>
      <c r="E858" s="386"/>
      <c r="F858" s="386"/>
      <c r="G858" s="356">
        <v>66548</v>
      </c>
      <c r="H858" s="357">
        <v>66548</v>
      </c>
    </row>
    <row r="859" spans="1:8" hidden="1" outlineLevel="1">
      <c r="A859" s="353"/>
      <c r="B859" s="347" t="s">
        <v>206</v>
      </c>
      <c r="C859" s="360"/>
      <c r="D859" s="386"/>
      <c r="E859" s="386"/>
      <c r="F859" s="386"/>
      <c r="G859" s="356">
        <v>40541</v>
      </c>
      <c r="H859" s="357">
        <v>40541</v>
      </c>
    </row>
    <row r="860" spans="1:8" hidden="1" outlineLevel="1">
      <c r="A860" s="353"/>
      <c r="B860" s="347" t="s">
        <v>268</v>
      </c>
      <c r="C860" s="360"/>
      <c r="D860" s="386"/>
      <c r="E860" s="386"/>
      <c r="F860" s="386"/>
      <c r="G860" s="355"/>
      <c r="H860" s="357">
        <v>0</v>
      </c>
    </row>
    <row r="861" spans="1:8" hidden="1" outlineLevel="1">
      <c r="A861" s="353"/>
      <c r="B861" s="347" t="s">
        <v>207</v>
      </c>
      <c r="C861" s="360"/>
      <c r="D861" s="386"/>
      <c r="E861" s="386"/>
      <c r="F861" s="386"/>
      <c r="G861" s="356">
        <v>154015.11306747099</v>
      </c>
      <c r="H861" s="357">
        <v>154015.11306747099</v>
      </c>
    </row>
    <row r="862" spans="1:8" hidden="1" outlineLevel="1">
      <c r="A862" s="353"/>
      <c r="B862" s="347" t="s">
        <v>208</v>
      </c>
      <c r="C862" s="360"/>
      <c r="D862" s="386"/>
      <c r="E862" s="386"/>
      <c r="F862" s="386"/>
      <c r="G862" s="355"/>
      <c r="H862" s="357">
        <v>0</v>
      </c>
    </row>
    <row r="863" spans="1:8" hidden="1" outlineLevel="1">
      <c r="A863" s="353"/>
      <c r="B863" s="347" t="s">
        <v>209</v>
      </c>
      <c r="C863" s="360"/>
      <c r="D863" s="386"/>
      <c r="E863" s="386"/>
      <c r="F863" s="386"/>
      <c r="G863" s="355"/>
      <c r="H863" s="357">
        <v>0</v>
      </c>
    </row>
    <row r="864" spans="1:8" hidden="1" outlineLevel="1">
      <c r="A864" s="353"/>
      <c r="B864" s="347" t="s">
        <v>210</v>
      </c>
      <c r="C864" s="360"/>
      <c r="D864" s="386"/>
      <c r="E864" s="386"/>
      <c r="F864" s="386"/>
      <c r="G864" s="355"/>
      <c r="H864" s="357">
        <v>0</v>
      </c>
    </row>
    <row r="865" spans="1:8" hidden="1" outlineLevel="1">
      <c r="A865" s="353"/>
      <c r="B865" s="347" t="s">
        <v>211</v>
      </c>
      <c r="C865" s="360"/>
      <c r="D865" s="386"/>
      <c r="E865" s="386"/>
      <c r="F865" s="386"/>
      <c r="G865" s="356">
        <v>18546.675455099699</v>
      </c>
      <c r="H865" s="357">
        <v>18546.675455099699</v>
      </c>
    </row>
    <row r="866" spans="1:8" hidden="1" outlineLevel="1">
      <c r="A866" s="353"/>
      <c r="B866" s="347" t="s">
        <v>212</v>
      </c>
      <c r="C866" s="360"/>
      <c r="D866" s="386"/>
      <c r="E866" s="386"/>
      <c r="F866" s="386"/>
      <c r="G866" s="356">
        <v>0</v>
      </c>
      <c r="H866" s="357">
        <v>0</v>
      </c>
    </row>
    <row r="867" spans="1:8" hidden="1" outlineLevel="1">
      <c r="A867" s="353"/>
      <c r="B867" s="347" t="s">
        <v>213</v>
      </c>
      <c r="C867" s="360"/>
      <c r="D867" s="386"/>
      <c r="E867" s="386"/>
      <c r="F867" s="386"/>
      <c r="G867" s="356">
        <v>0</v>
      </c>
      <c r="H867" s="357">
        <v>0</v>
      </c>
    </row>
    <row r="868" spans="1:8" hidden="1" outlineLevel="1">
      <c r="A868" s="353"/>
      <c r="B868" s="347" t="s">
        <v>214</v>
      </c>
      <c r="C868" s="360"/>
      <c r="D868" s="386"/>
      <c r="E868" s="386"/>
      <c r="F868" s="386"/>
      <c r="G868" s="355"/>
      <c r="H868" s="357">
        <v>0</v>
      </c>
    </row>
    <row r="869" spans="1:8" hidden="1" outlineLevel="1">
      <c r="A869" s="353"/>
      <c r="B869" s="347" t="s">
        <v>269</v>
      </c>
      <c r="C869" s="360"/>
      <c r="D869" s="386"/>
      <c r="E869" s="386"/>
      <c r="F869" s="386"/>
      <c r="G869" s="355"/>
      <c r="H869" s="357">
        <v>0</v>
      </c>
    </row>
    <row r="870" spans="1:8" hidden="1" outlineLevel="1">
      <c r="A870" s="353"/>
      <c r="B870" s="347" t="s">
        <v>215</v>
      </c>
      <c r="C870" s="360"/>
      <c r="D870" s="386"/>
      <c r="E870" s="386"/>
      <c r="F870" s="386"/>
      <c r="G870" s="355"/>
      <c r="H870" s="357">
        <v>0</v>
      </c>
    </row>
    <row r="871" spans="1:8" hidden="1" outlineLevel="1">
      <c r="A871" s="353"/>
      <c r="B871" s="347" t="s">
        <v>216</v>
      </c>
      <c r="C871" s="360"/>
      <c r="D871" s="386"/>
      <c r="E871" s="386"/>
      <c r="F871" s="386"/>
      <c r="G871" s="355"/>
      <c r="H871" s="357">
        <v>0</v>
      </c>
    </row>
    <row r="872" spans="1:8" hidden="1" outlineLevel="1">
      <c r="A872" s="353"/>
      <c r="B872" s="347" t="s">
        <v>217</v>
      </c>
      <c r="C872" s="360"/>
      <c r="D872" s="386"/>
      <c r="E872" s="386"/>
      <c r="F872" s="386"/>
      <c r="G872" s="355"/>
      <c r="H872" s="357">
        <v>0</v>
      </c>
    </row>
    <row r="873" spans="1:8" hidden="1" outlineLevel="1">
      <c r="A873" s="353"/>
      <c r="B873" s="347" t="s">
        <v>218</v>
      </c>
      <c r="C873" s="360"/>
      <c r="D873" s="386"/>
      <c r="E873" s="386"/>
      <c r="F873" s="386"/>
      <c r="G873" s="355"/>
      <c r="H873" s="357">
        <v>0</v>
      </c>
    </row>
    <row r="874" spans="1:8" hidden="1" outlineLevel="1">
      <c r="A874" s="353"/>
      <c r="B874" s="347" t="s">
        <v>219</v>
      </c>
      <c r="C874" s="360"/>
      <c r="D874" s="386"/>
      <c r="E874" s="386"/>
      <c r="F874" s="386"/>
      <c r="G874" s="355"/>
      <c r="H874" s="357">
        <v>0</v>
      </c>
    </row>
    <row r="875" spans="1:8" hidden="1" outlineLevel="1">
      <c r="A875" s="353"/>
      <c r="B875" s="347" t="s">
        <v>220</v>
      </c>
      <c r="C875" s="360"/>
      <c r="D875" s="386"/>
      <c r="E875" s="386"/>
      <c r="F875" s="386"/>
      <c r="G875" s="355"/>
      <c r="H875" s="357">
        <v>0</v>
      </c>
    </row>
    <row r="876" spans="1:8" hidden="1" outlineLevel="1">
      <c r="A876" s="353"/>
      <c r="B876" s="347" t="s">
        <v>270</v>
      </c>
      <c r="C876" s="360"/>
      <c r="D876" s="386"/>
      <c r="E876" s="386"/>
      <c r="F876" s="386"/>
      <c r="G876" s="356">
        <v>0</v>
      </c>
      <c r="H876" s="357">
        <v>0</v>
      </c>
    </row>
    <row r="877" spans="1:8" collapsed="1">
      <c r="A877" s="353">
        <v>33</v>
      </c>
      <c r="B877" s="352" t="s">
        <v>575</v>
      </c>
      <c r="C877" s="360"/>
      <c r="D877" s="386"/>
      <c r="E877" s="386"/>
      <c r="F877" s="386"/>
      <c r="G877" s="356">
        <f>SUM($G$855:$G$876)</f>
        <v>280499.78852257069</v>
      </c>
      <c r="H877" s="357">
        <f>SUM($H$855:$H$876)</f>
        <v>280499.78852257069</v>
      </c>
    </row>
    <row r="878" spans="1:8" hidden="1" outlineLevel="1">
      <c r="A878" s="353"/>
      <c r="B878" s="347" t="s">
        <v>203</v>
      </c>
      <c r="C878" s="354"/>
      <c r="D878" s="386"/>
      <c r="E878" s="368"/>
      <c r="F878" s="383"/>
      <c r="G878" s="348"/>
      <c r="H878" s="357">
        <v>0</v>
      </c>
    </row>
    <row r="879" spans="1:8" hidden="1" outlineLevel="1">
      <c r="A879" s="353"/>
      <c r="B879" s="347" t="s">
        <v>204</v>
      </c>
      <c r="C879" s="354"/>
      <c r="D879" s="386"/>
      <c r="E879" s="368"/>
      <c r="F879" s="383"/>
      <c r="G879" s="348"/>
      <c r="H879" s="357">
        <v>0</v>
      </c>
    </row>
    <row r="880" spans="1:8" hidden="1" outlineLevel="1">
      <c r="A880" s="353"/>
      <c r="B880" s="347" t="s">
        <v>267</v>
      </c>
      <c r="C880" s="354"/>
      <c r="D880" s="386"/>
      <c r="E880" s="368"/>
      <c r="F880" s="384">
        <v>0</v>
      </c>
      <c r="G880" s="348"/>
      <c r="H880" s="357">
        <v>0</v>
      </c>
    </row>
    <row r="881" spans="1:8" hidden="1" outlineLevel="1">
      <c r="A881" s="353"/>
      <c r="B881" s="347" t="s">
        <v>205</v>
      </c>
      <c r="C881" s="354"/>
      <c r="D881" s="386"/>
      <c r="E881" s="368"/>
      <c r="F881" s="384">
        <v>0</v>
      </c>
      <c r="G881" s="348"/>
      <c r="H881" s="357">
        <v>0</v>
      </c>
    </row>
    <row r="882" spans="1:8" hidden="1" outlineLevel="1">
      <c r="A882" s="353"/>
      <c r="B882" s="347" t="s">
        <v>206</v>
      </c>
      <c r="C882" s="354"/>
      <c r="D882" s="386"/>
      <c r="E882" s="368"/>
      <c r="F882" s="384">
        <v>33</v>
      </c>
      <c r="G882" s="348"/>
      <c r="H882" s="357">
        <v>33</v>
      </c>
    </row>
    <row r="883" spans="1:8" hidden="1" outlineLevel="1">
      <c r="A883" s="353"/>
      <c r="B883" s="347" t="s">
        <v>268</v>
      </c>
      <c r="C883" s="354"/>
      <c r="D883" s="386"/>
      <c r="E883" s="368"/>
      <c r="F883" s="383"/>
      <c r="G883" s="348"/>
      <c r="H883" s="357">
        <v>0</v>
      </c>
    </row>
    <row r="884" spans="1:8" hidden="1" outlineLevel="1">
      <c r="A884" s="353"/>
      <c r="B884" s="347" t="s">
        <v>207</v>
      </c>
      <c r="C884" s="354"/>
      <c r="D884" s="386"/>
      <c r="E884" s="368"/>
      <c r="F884" s="384">
        <v>1.3861568123119301</v>
      </c>
      <c r="G884" s="348"/>
      <c r="H884" s="357">
        <v>1.3861568123119301</v>
      </c>
    </row>
    <row r="885" spans="1:8" hidden="1" outlineLevel="1">
      <c r="A885" s="353"/>
      <c r="B885" s="347" t="s">
        <v>208</v>
      </c>
      <c r="C885" s="354"/>
      <c r="D885" s="386"/>
      <c r="E885" s="368"/>
      <c r="F885" s="383"/>
      <c r="G885" s="348"/>
      <c r="H885" s="357">
        <v>0</v>
      </c>
    </row>
    <row r="886" spans="1:8" hidden="1" outlineLevel="1">
      <c r="A886" s="353"/>
      <c r="B886" s="347" t="s">
        <v>209</v>
      </c>
      <c r="C886" s="354"/>
      <c r="D886" s="386"/>
      <c r="E886" s="368"/>
      <c r="F886" s="383"/>
      <c r="G886" s="348"/>
      <c r="H886" s="357">
        <v>0</v>
      </c>
    </row>
    <row r="887" spans="1:8" hidden="1" outlineLevel="1">
      <c r="A887" s="353"/>
      <c r="B887" s="347" t="s">
        <v>210</v>
      </c>
      <c r="C887" s="354"/>
      <c r="D887" s="386"/>
      <c r="E887" s="368"/>
      <c r="F887" s="383"/>
      <c r="G887" s="348"/>
      <c r="H887" s="357">
        <v>0</v>
      </c>
    </row>
    <row r="888" spans="1:8" hidden="1" outlineLevel="1">
      <c r="A888" s="353"/>
      <c r="B888" s="347" t="s">
        <v>211</v>
      </c>
      <c r="C888" s="354"/>
      <c r="D888" s="386"/>
      <c r="E888" s="368"/>
      <c r="F888" s="384">
        <v>0</v>
      </c>
      <c r="G888" s="348"/>
      <c r="H888" s="357">
        <v>0</v>
      </c>
    </row>
    <row r="889" spans="1:8" hidden="1" outlineLevel="1">
      <c r="A889" s="353"/>
      <c r="B889" s="347" t="s">
        <v>212</v>
      </c>
      <c r="C889" s="354"/>
      <c r="D889" s="386"/>
      <c r="E889" s="368"/>
      <c r="F889" s="383"/>
      <c r="G889" s="348"/>
      <c r="H889" s="357">
        <v>0</v>
      </c>
    </row>
    <row r="890" spans="1:8" hidden="1" outlineLevel="1">
      <c r="A890" s="353"/>
      <c r="B890" s="347" t="s">
        <v>213</v>
      </c>
      <c r="C890" s="354"/>
      <c r="D890" s="386"/>
      <c r="E890" s="368"/>
      <c r="F890" s="384">
        <v>0</v>
      </c>
      <c r="G890" s="348"/>
      <c r="H890" s="357">
        <v>0</v>
      </c>
    </row>
    <row r="891" spans="1:8" hidden="1" outlineLevel="1">
      <c r="A891" s="353"/>
      <c r="B891" s="347" t="s">
        <v>214</v>
      </c>
      <c r="C891" s="354"/>
      <c r="D891" s="386"/>
      <c r="E891" s="368"/>
      <c r="F891" s="383"/>
      <c r="G891" s="348"/>
      <c r="H891" s="357">
        <v>0</v>
      </c>
    </row>
    <row r="892" spans="1:8" hidden="1" outlineLevel="1">
      <c r="A892" s="353"/>
      <c r="B892" s="347" t="s">
        <v>269</v>
      </c>
      <c r="C892" s="354"/>
      <c r="D892" s="386"/>
      <c r="E892" s="368"/>
      <c r="F892" s="383"/>
      <c r="G892" s="348"/>
      <c r="H892" s="357">
        <v>0</v>
      </c>
    </row>
    <row r="893" spans="1:8" hidden="1" outlineLevel="1">
      <c r="A893" s="353"/>
      <c r="B893" s="347" t="s">
        <v>215</v>
      </c>
      <c r="C893" s="354"/>
      <c r="D893" s="386"/>
      <c r="E893" s="368"/>
      <c r="F893" s="384">
        <v>21236</v>
      </c>
      <c r="G893" s="348"/>
      <c r="H893" s="357">
        <v>21236</v>
      </c>
    </row>
    <row r="894" spans="1:8" hidden="1" outlineLevel="1">
      <c r="A894" s="353"/>
      <c r="B894" s="347" t="s">
        <v>216</v>
      </c>
      <c r="C894" s="354"/>
      <c r="D894" s="386"/>
      <c r="E894" s="368"/>
      <c r="F894" s="383"/>
      <c r="G894" s="348"/>
      <c r="H894" s="357">
        <v>0</v>
      </c>
    </row>
    <row r="895" spans="1:8" hidden="1" outlineLevel="1">
      <c r="A895" s="353"/>
      <c r="B895" s="347" t="s">
        <v>217</v>
      </c>
      <c r="C895" s="354"/>
      <c r="D895" s="386"/>
      <c r="E895" s="368"/>
      <c r="F895" s="383"/>
      <c r="G895" s="348"/>
      <c r="H895" s="357">
        <v>0</v>
      </c>
    </row>
    <row r="896" spans="1:8" hidden="1" outlineLevel="1">
      <c r="A896" s="353"/>
      <c r="B896" s="347" t="s">
        <v>218</v>
      </c>
      <c r="C896" s="354"/>
      <c r="D896" s="386"/>
      <c r="E896" s="368"/>
      <c r="F896" s="383"/>
      <c r="G896" s="348"/>
      <c r="H896" s="357">
        <v>0</v>
      </c>
    </row>
    <row r="897" spans="1:8" hidden="1" outlineLevel="1">
      <c r="A897" s="353"/>
      <c r="B897" s="347" t="s">
        <v>219</v>
      </c>
      <c r="C897" s="354"/>
      <c r="D897" s="386"/>
      <c r="E897" s="368"/>
      <c r="F897" s="383"/>
      <c r="G897" s="348"/>
      <c r="H897" s="357">
        <v>0</v>
      </c>
    </row>
    <row r="898" spans="1:8" hidden="1" outlineLevel="1">
      <c r="A898" s="353"/>
      <c r="B898" s="347" t="s">
        <v>220</v>
      </c>
      <c r="C898" s="354"/>
      <c r="D898" s="386"/>
      <c r="E898" s="368"/>
      <c r="F898" s="383"/>
      <c r="G898" s="348"/>
      <c r="H898" s="357">
        <v>0</v>
      </c>
    </row>
    <row r="899" spans="1:8" hidden="1" outlineLevel="1">
      <c r="A899" s="353"/>
      <c r="B899" s="347" t="s">
        <v>270</v>
      </c>
      <c r="C899" s="354"/>
      <c r="D899" s="386"/>
      <c r="E899" s="368"/>
      <c r="F899" s="384">
        <v>0</v>
      </c>
      <c r="G899" s="348"/>
      <c r="H899" s="357">
        <v>0</v>
      </c>
    </row>
    <row r="900" spans="1:8" collapsed="1">
      <c r="A900" s="353">
        <v>34</v>
      </c>
      <c r="B900" s="352" t="s">
        <v>576</v>
      </c>
      <c r="C900" s="354"/>
      <c r="D900" s="386"/>
      <c r="E900" s="368"/>
      <c r="F900" s="384">
        <f>SUM($F$878:$F$899)</f>
        <v>21270.38615681231</v>
      </c>
      <c r="G900" s="348"/>
      <c r="H900" s="357">
        <f>SUM($H$878:$H$899)</f>
        <v>21270.38615681231</v>
      </c>
    </row>
    <row r="901" spans="1:8" hidden="1" outlineLevel="1">
      <c r="A901" s="353"/>
      <c r="B901" s="347" t="s">
        <v>203</v>
      </c>
      <c r="C901" s="370"/>
      <c r="D901" s="387"/>
      <c r="E901" s="371"/>
      <c r="F901" s="384">
        <v>1918</v>
      </c>
      <c r="G901" s="354"/>
      <c r="H901" s="357">
        <v>1918</v>
      </c>
    </row>
    <row r="902" spans="1:8" hidden="1" outlineLevel="1">
      <c r="A902" s="353"/>
      <c r="B902" s="347" t="s">
        <v>204</v>
      </c>
      <c r="C902" s="370"/>
      <c r="D902" s="387"/>
      <c r="E902" s="371"/>
      <c r="F902" s="383"/>
      <c r="G902" s="354"/>
      <c r="H902" s="357">
        <v>0</v>
      </c>
    </row>
    <row r="903" spans="1:8" hidden="1" outlineLevel="1">
      <c r="A903" s="353"/>
      <c r="B903" s="347" t="s">
        <v>267</v>
      </c>
      <c r="C903" s="370"/>
      <c r="D903" s="387"/>
      <c r="E903" s="371"/>
      <c r="F903" s="384">
        <v>0</v>
      </c>
      <c r="G903" s="354"/>
      <c r="H903" s="357">
        <v>0</v>
      </c>
    </row>
    <row r="904" spans="1:8" hidden="1" outlineLevel="1">
      <c r="A904" s="353"/>
      <c r="B904" s="347" t="s">
        <v>205</v>
      </c>
      <c r="C904" s="370"/>
      <c r="D904" s="387"/>
      <c r="E904" s="371"/>
      <c r="F904" s="384">
        <v>45802</v>
      </c>
      <c r="G904" s="354"/>
      <c r="H904" s="357">
        <v>45802</v>
      </c>
    </row>
    <row r="905" spans="1:8" hidden="1" outlineLevel="1">
      <c r="A905" s="353"/>
      <c r="B905" s="347" t="s">
        <v>206</v>
      </c>
      <c r="C905" s="370"/>
      <c r="D905" s="387"/>
      <c r="E905" s="371"/>
      <c r="F905" s="384">
        <v>1773</v>
      </c>
      <c r="G905" s="354"/>
      <c r="H905" s="357">
        <v>1773</v>
      </c>
    </row>
    <row r="906" spans="1:8" hidden="1" outlineLevel="1">
      <c r="A906" s="353"/>
      <c r="B906" s="347" t="s">
        <v>268</v>
      </c>
      <c r="C906" s="370"/>
      <c r="D906" s="387"/>
      <c r="E906" s="371"/>
      <c r="F906" s="383"/>
      <c r="G906" s="354"/>
      <c r="H906" s="357">
        <v>0</v>
      </c>
    </row>
    <row r="907" spans="1:8" hidden="1" outlineLevel="1">
      <c r="A907" s="353"/>
      <c r="B907" s="347" t="s">
        <v>207</v>
      </c>
      <c r="C907" s="370"/>
      <c r="D907" s="387"/>
      <c r="E907" s="371"/>
      <c r="F907" s="384">
        <v>11534.6598888321</v>
      </c>
      <c r="G907" s="354"/>
      <c r="H907" s="357">
        <v>11534.6598888321</v>
      </c>
    </row>
    <row r="908" spans="1:8" hidden="1" outlineLevel="1">
      <c r="A908" s="353"/>
      <c r="B908" s="347" t="s">
        <v>208</v>
      </c>
      <c r="C908" s="370"/>
      <c r="D908" s="387"/>
      <c r="E908" s="371"/>
      <c r="F908" s="383"/>
      <c r="G908" s="354"/>
      <c r="H908" s="357">
        <v>0</v>
      </c>
    </row>
    <row r="909" spans="1:8" hidden="1" outlineLevel="1">
      <c r="A909" s="353"/>
      <c r="B909" s="347" t="s">
        <v>209</v>
      </c>
      <c r="C909" s="370"/>
      <c r="D909" s="387"/>
      <c r="E909" s="371"/>
      <c r="F909" s="383"/>
      <c r="G909" s="354"/>
      <c r="H909" s="357">
        <v>0</v>
      </c>
    </row>
    <row r="910" spans="1:8" hidden="1" outlineLevel="1">
      <c r="A910" s="353"/>
      <c r="B910" s="347" t="s">
        <v>210</v>
      </c>
      <c r="C910" s="370"/>
      <c r="D910" s="387"/>
      <c r="E910" s="371"/>
      <c r="F910" s="383"/>
      <c r="G910" s="354"/>
      <c r="H910" s="357">
        <v>0</v>
      </c>
    </row>
    <row r="911" spans="1:8" hidden="1" outlineLevel="1">
      <c r="A911" s="353"/>
      <c r="B911" s="347" t="s">
        <v>211</v>
      </c>
      <c r="C911" s="370"/>
      <c r="D911" s="387"/>
      <c r="E911" s="371"/>
      <c r="F911" s="384">
        <v>91</v>
      </c>
      <c r="G911" s="354"/>
      <c r="H911" s="357">
        <v>91</v>
      </c>
    </row>
    <row r="912" spans="1:8" hidden="1" outlineLevel="1">
      <c r="A912" s="353"/>
      <c r="B912" s="347" t="s">
        <v>212</v>
      </c>
      <c r="C912" s="370"/>
      <c r="D912" s="387"/>
      <c r="E912" s="371"/>
      <c r="F912" s="383"/>
      <c r="G912" s="354"/>
      <c r="H912" s="357">
        <v>0</v>
      </c>
    </row>
    <row r="913" spans="1:8" hidden="1" outlineLevel="1">
      <c r="A913" s="353"/>
      <c r="B913" s="347" t="s">
        <v>213</v>
      </c>
      <c r="C913" s="370"/>
      <c r="D913" s="387"/>
      <c r="E913" s="371"/>
      <c r="F913" s="384">
        <v>0</v>
      </c>
      <c r="G913" s="354"/>
      <c r="H913" s="357">
        <v>0</v>
      </c>
    </row>
    <row r="914" spans="1:8" hidden="1" outlineLevel="1">
      <c r="A914" s="353"/>
      <c r="B914" s="347" t="s">
        <v>214</v>
      </c>
      <c r="C914" s="370"/>
      <c r="D914" s="387"/>
      <c r="E914" s="371"/>
      <c r="F914" s="383"/>
      <c r="G914" s="354"/>
      <c r="H914" s="357">
        <v>0</v>
      </c>
    </row>
    <row r="915" spans="1:8" hidden="1" outlineLevel="1">
      <c r="A915" s="353"/>
      <c r="B915" s="347" t="s">
        <v>269</v>
      </c>
      <c r="C915" s="370"/>
      <c r="D915" s="387"/>
      <c r="E915" s="371"/>
      <c r="F915" s="383"/>
      <c r="G915" s="354"/>
      <c r="H915" s="357">
        <v>0</v>
      </c>
    </row>
    <row r="916" spans="1:8" hidden="1" outlineLevel="1">
      <c r="A916" s="353"/>
      <c r="B916" s="347" t="s">
        <v>215</v>
      </c>
      <c r="C916" s="370"/>
      <c r="D916" s="387"/>
      <c r="E916" s="371"/>
      <c r="F916" s="384">
        <v>3022</v>
      </c>
      <c r="G916" s="354"/>
      <c r="H916" s="357">
        <v>3022</v>
      </c>
    </row>
    <row r="917" spans="1:8" hidden="1" outlineLevel="1">
      <c r="A917" s="353"/>
      <c r="B917" s="347" t="s">
        <v>216</v>
      </c>
      <c r="C917" s="370"/>
      <c r="D917" s="387"/>
      <c r="E917" s="371"/>
      <c r="F917" s="383"/>
      <c r="G917" s="354"/>
      <c r="H917" s="357">
        <v>0</v>
      </c>
    </row>
    <row r="918" spans="1:8" hidden="1" outlineLevel="1">
      <c r="A918" s="353"/>
      <c r="B918" s="347" t="s">
        <v>217</v>
      </c>
      <c r="C918" s="370"/>
      <c r="D918" s="387"/>
      <c r="E918" s="371"/>
      <c r="F918" s="383"/>
      <c r="G918" s="354"/>
      <c r="H918" s="357">
        <v>0</v>
      </c>
    </row>
    <row r="919" spans="1:8" hidden="1" outlineLevel="1">
      <c r="A919" s="353"/>
      <c r="B919" s="347" t="s">
        <v>218</v>
      </c>
      <c r="C919" s="370"/>
      <c r="D919" s="387"/>
      <c r="E919" s="371"/>
      <c r="F919" s="383"/>
      <c r="G919" s="354"/>
      <c r="H919" s="357">
        <v>0</v>
      </c>
    </row>
    <row r="920" spans="1:8" hidden="1" outlineLevel="1">
      <c r="A920" s="353"/>
      <c r="B920" s="347" t="s">
        <v>219</v>
      </c>
      <c r="C920" s="370"/>
      <c r="D920" s="387"/>
      <c r="E920" s="371"/>
      <c r="F920" s="383"/>
      <c r="G920" s="354"/>
      <c r="H920" s="357">
        <v>0</v>
      </c>
    </row>
    <row r="921" spans="1:8" hidden="1" outlineLevel="1">
      <c r="A921" s="353"/>
      <c r="B921" s="347" t="s">
        <v>220</v>
      </c>
      <c r="C921" s="370"/>
      <c r="D921" s="387"/>
      <c r="E921" s="371"/>
      <c r="F921" s="383"/>
      <c r="G921" s="354"/>
      <c r="H921" s="357">
        <v>0</v>
      </c>
    </row>
    <row r="922" spans="1:8" hidden="1" outlineLevel="1">
      <c r="A922" s="353"/>
      <c r="B922" s="347" t="s">
        <v>270</v>
      </c>
      <c r="C922" s="370"/>
      <c r="D922" s="387"/>
      <c r="E922" s="371"/>
      <c r="F922" s="384">
        <v>0</v>
      </c>
      <c r="G922" s="354"/>
      <c r="H922" s="357">
        <v>0</v>
      </c>
    </row>
    <row r="923" spans="1:8" collapsed="1">
      <c r="A923" s="353">
        <v>35</v>
      </c>
      <c r="B923" s="352" t="s">
        <v>577</v>
      </c>
      <c r="C923" s="370"/>
      <c r="D923" s="387"/>
      <c r="E923" s="371"/>
      <c r="F923" s="384">
        <f>SUM($F$901:$F$922)</f>
        <v>64140.659888832102</v>
      </c>
      <c r="G923" s="354"/>
      <c r="H923" s="357">
        <f>SUM($H$901:$H$922)</f>
        <v>64140.659888832102</v>
      </c>
    </row>
    <row r="924" spans="1:8" hidden="1" outlineLevel="1">
      <c r="A924" s="353"/>
      <c r="B924" s="347" t="s">
        <v>203</v>
      </c>
      <c r="C924" s="349"/>
      <c r="D924" s="349"/>
      <c r="E924" s="349"/>
      <c r="F924" s="355"/>
      <c r="G924" s="355"/>
      <c r="H924" s="357">
        <v>0</v>
      </c>
    </row>
    <row r="925" spans="1:8" hidden="1" outlineLevel="1">
      <c r="A925" s="353"/>
      <c r="B925" s="347" t="s">
        <v>204</v>
      </c>
      <c r="C925" s="349"/>
      <c r="D925" s="349"/>
      <c r="E925" s="349"/>
      <c r="F925" s="355"/>
      <c r="G925" s="355"/>
      <c r="H925" s="357">
        <v>0</v>
      </c>
    </row>
    <row r="926" spans="1:8" hidden="1" outlineLevel="1">
      <c r="A926" s="353"/>
      <c r="B926" s="347" t="s">
        <v>267</v>
      </c>
      <c r="C926" s="350">
        <v>0</v>
      </c>
      <c r="D926" s="350">
        <v>0</v>
      </c>
      <c r="E926" s="350">
        <v>0</v>
      </c>
      <c r="F926" s="356">
        <v>0</v>
      </c>
      <c r="G926" s="356">
        <v>0</v>
      </c>
      <c r="H926" s="357">
        <v>0</v>
      </c>
    </row>
    <row r="927" spans="1:8" hidden="1" outlineLevel="1">
      <c r="A927" s="353"/>
      <c r="B927" s="347" t="s">
        <v>205</v>
      </c>
      <c r="C927" s="350">
        <v>0</v>
      </c>
      <c r="D927" s="350">
        <v>0</v>
      </c>
      <c r="E927" s="350">
        <v>0</v>
      </c>
      <c r="F927" s="356">
        <v>0</v>
      </c>
      <c r="G927" s="356">
        <v>0</v>
      </c>
      <c r="H927" s="357">
        <v>0</v>
      </c>
    </row>
    <row r="928" spans="1:8" hidden="1" outlineLevel="1">
      <c r="A928" s="353"/>
      <c r="B928" s="347" t="s">
        <v>206</v>
      </c>
      <c r="C928" s="349"/>
      <c r="D928" s="349"/>
      <c r="E928" s="349"/>
      <c r="F928" s="355"/>
      <c r="G928" s="355"/>
      <c r="H928" s="357">
        <v>0</v>
      </c>
    </row>
    <row r="929" spans="1:8" hidden="1" outlineLevel="1">
      <c r="A929" s="353"/>
      <c r="B929" s="347" t="s">
        <v>268</v>
      </c>
      <c r="C929" s="349"/>
      <c r="D929" s="349"/>
      <c r="E929" s="349"/>
      <c r="F929" s="355"/>
      <c r="G929" s="355"/>
      <c r="H929" s="357">
        <v>0</v>
      </c>
    </row>
    <row r="930" spans="1:8" hidden="1" outlineLevel="1">
      <c r="A930" s="353"/>
      <c r="B930" s="347" t="s">
        <v>207</v>
      </c>
      <c r="C930" s="350">
        <v>0</v>
      </c>
      <c r="D930" s="349"/>
      <c r="E930" s="349"/>
      <c r="F930" s="355"/>
      <c r="G930" s="355"/>
      <c r="H930" s="357">
        <v>0</v>
      </c>
    </row>
    <row r="931" spans="1:8" hidden="1" outlineLevel="1">
      <c r="A931" s="353"/>
      <c r="B931" s="347" t="s">
        <v>208</v>
      </c>
      <c r="C931" s="350">
        <v>0</v>
      </c>
      <c r="D931" s="349"/>
      <c r="E931" s="350">
        <v>0</v>
      </c>
      <c r="F931" s="355"/>
      <c r="G931" s="356">
        <v>0</v>
      </c>
      <c r="H931" s="357">
        <v>0</v>
      </c>
    </row>
    <row r="932" spans="1:8" hidden="1" outlineLevel="1">
      <c r="A932" s="353"/>
      <c r="B932" s="347" t="s">
        <v>209</v>
      </c>
      <c r="C932" s="349"/>
      <c r="D932" s="349"/>
      <c r="E932" s="349"/>
      <c r="F932" s="355"/>
      <c r="G932" s="355"/>
      <c r="H932" s="357">
        <v>0</v>
      </c>
    </row>
    <row r="933" spans="1:8" hidden="1" outlineLevel="1">
      <c r="A933" s="353"/>
      <c r="B933" s="347" t="s">
        <v>210</v>
      </c>
      <c r="C933" s="350">
        <v>0</v>
      </c>
      <c r="D933" s="349"/>
      <c r="E933" s="349"/>
      <c r="F933" s="355"/>
      <c r="G933" s="355"/>
      <c r="H933" s="357">
        <v>0</v>
      </c>
    </row>
    <row r="934" spans="1:8" hidden="1" outlineLevel="1">
      <c r="A934" s="353"/>
      <c r="B934" s="347" t="s">
        <v>211</v>
      </c>
      <c r="C934" s="350">
        <v>0</v>
      </c>
      <c r="D934" s="350">
        <v>0</v>
      </c>
      <c r="E934" s="350">
        <v>0</v>
      </c>
      <c r="F934" s="356">
        <v>0</v>
      </c>
      <c r="G934" s="356">
        <v>0</v>
      </c>
      <c r="H934" s="357">
        <v>0</v>
      </c>
    </row>
    <row r="935" spans="1:8" hidden="1" outlineLevel="1">
      <c r="A935" s="353"/>
      <c r="B935" s="347" t="s">
        <v>212</v>
      </c>
      <c r="C935" s="350">
        <v>0</v>
      </c>
      <c r="D935" s="350">
        <v>0</v>
      </c>
      <c r="E935" s="350">
        <v>0</v>
      </c>
      <c r="F935" s="355"/>
      <c r="G935" s="356">
        <v>0</v>
      </c>
      <c r="H935" s="357">
        <v>0</v>
      </c>
    </row>
    <row r="936" spans="1:8" hidden="1" outlineLevel="1">
      <c r="A936" s="353"/>
      <c r="B936" s="347" t="s">
        <v>213</v>
      </c>
      <c r="C936" s="350">
        <v>0</v>
      </c>
      <c r="D936" s="350">
        <v>0</v>
      </c>
      <c r="E936" s="350">
        <v>0</v>
      </c>
      <c r="F936" s="356">
        <v>0</v>
      </c>
      <c r="G936" s="356">
        <v>0</v>
      </c>
      <c r="H936" s="357">
        <v>0</v>
      </c>
    </row>
    <row r="937" spans="1:8" hidden="1" outlineLevel="1">
      <c r="A937" s="353"/>
      <c r="B937" s="347" t="s">
        <v>214</v>
      </c>
      <c r="C937" s="349"/>
      <c r="D937" s="349"/>
      <c r="E937" s="349"/>
      <c r="F937" s="355"/>
      <c r="G937" s="355"/>
      <c r="H937" s="357">
        <v>0</v>
      </c>
    </row>
    <row r="938" spans="1:8" hidden="1" outlineLevel="1">
      <c r="A938" s="353"/>
      <c r="B938" s="347" t="s">
        <v>269</v>
      </c>
      <c r="C938" s="349"/>
      <c r="D938" s="349"/>
      <c r="E938" s="349"/>
      <c r="F938" s="355"/>
      <c r="G938" s="355"/>
      <c r="H938" s="357">
        <v>0</v>
      </c>
    </row>
    <row r="939" spans="1:8" hidden="1" outlineLevel="1">
      <c r="A939" s="353"/>
      <c r="B939" s="347" t="s">
        <v>215</v>
      </c>
      <c r="C939" s="349"/>
      <c r="D939" s="349"/>
      <c r="E939" s="349"/>
      <c r="F939" s="355"/>
      <c r="G939" s="355"/>
      <c r="H939" s="357">
        <v>0</v>
      </c>
    </row>
    <row r="940" spans="1:8" hidden="1" outlineLevel="1">
      <c r="A940" s="353"/>
      <c r="B940" s="347" t="s">
        <v>216</v>
      </c>
      <c r="C940" s="349"/>
      <c r="D940" s="349"/>
      <c r="E940" s="349"/>
      <c r="F940" s="355"/>
      <c r="G940" s="355"/>
      <c r="H940" s="357">
        <v>0</v>
      </c>
    </row>
    <row r="941" spans="1:8" hidden="1" outlineLevel="1">
      <c r="A941" s="353"/>
      <c r="B941" s="347" t="s">
        <v>217</v>
      </c>
      <c r="C941" s="349"/>
      <c r="D941" s="349"/>
      <c r="E941" s="349"/>
      <c r="F941" s="355"/>
      <c r="G941" s="355"/>
      <c r="H941" s="357">
        <v>0</v>
      </c>
    </row>
    <row r="942" spans="1:8" hidden="1" outlineLevel="1">
      <c r="A942" s="353"/>
      <c r="B942" s="347" t="s">
        <v>218</v>
      </c>
      <c r="C942" s="349"/>
      <c r="D942" s="349"/>
      <c r="E942" s="349"/>
      <c r="F942" s="355"/>
      <c r="G942" s="355"/>
      <c r="H942" s="357">
        <v>0</v>
      </c>
    </row>
    <row r="943" spans="1:8" hidden="1" outlineLevel="1">
      <c r="A943" s="353"/>
      <c r="B943" s="347" t="s">
        <v>219</v>
      </c>
      <c r="C943" s="350">
        <v>0</v>
      </c>
      <c r="D943" s="349"/>
      <c r="E943" s="349"/>
      <c r="F943" s="355"/>
      <c r="G943" s="355"/>
      <c r="H943" s="357">
        <v>0</v>
      </c>
    </row>
    <row r="944" spans="1:8" hidden="1" outlineLevel="1">
      <c r="A944" s="353"/>
      <c r="B944" s="347" t="s">
        <v>220</v>
      </c>
      <c r="C944" s="350">
        <v>0</v>
      </c>
      <c r="D944" s="349"/>
      <c r="E944" s="350">
        <v>0</v>
      </c>
      <c r="F944" s="355"/>
      <c r="G944" s="355"/>
      <c r="H944" s="357">
        <v>0</v>
      </c>
    </row>
    <row r="945" spans="1:8" hidden="1" outlineLevel="1">
      <c r="A945" s="353"/>
      <c r="B945" s="347" t="s">
        <v>270</v>
      </c>
      <c r="C945" s="349"/>
      <c r="D945" s="350">
        <v>0</v>
      </c>
      <c r="E945" s="350">
        <v>0</v>
      </c>
      <c r="F945" s="356">
        <v>0</v>
      </c>
      <c r="G945" s="356">
        <v>0</v>
      </c>
      <c r="H945" s="357">
        <v>0</v>
      </c>
    </row>
    <row r="946" spans="1:8" collapsed="1">
      <c r="A946" s="353">
        <v>36</v>
      </c>
      <c r="B946" s="352" t="s">
        <v>138</v>
      </c>
      <c r="C946" s="350">
        <f>SUM($C$924:$C$945)</f>
        <v>0</v>
      </c>
      <c r="D946" s="350">
        <f>SUM($D$924:$D$945)</f>
        <v>0</v>
      </c>
      <c r="E946" s="350">
        <f>SUM($E$924:$E$945)</f>
        <v>0</v>
      </c>
      <c r="F946" s="356">
        <f>SUM($F$924:$F$945)</f>
        <v>0</v>
      </c>
      <c r="G946" s="356">
        <f>SUM($G$924:$G$945)</f>
        <v>0</v>
      </c>
      <c r="H946" s="357">
        <f>SUM($H$924:$H$945)</f>
        <v>0</v>
      </c>
    </row>
    <row r="947" spans="1:8" hidden="1" outlineLevel="1">
      <c r="A947" s="353"/>
      <c r="B947" s="347" t="s">
        <v>203</v>
      </c>
      <c r="C947" s="356">
        <v>6179</v>
      </c>
      <c r="D947" s="355"/>
      <c r="E947" s="356">
        <v>68</v>
      </c>
      <c r="F947" s="355"/>
      <c r="G947" s="356">
        <v>13</v>
      </c>
      <c r="H947" s="357">
        <v>6260</v>
      </c>
    </row>
    <row r="948" spans="1:8" hidden="1" outlineLevel="1">
      <c r="A948" s="353"/>
      <c r="B948" s="347" t="s">
        <v>204</v>
      </c>
      <c r="C948" s="355"/>
      <c r="D948" s="355"/>
      <c r="E948" s="355"/>
      <c r="F948" s="355"/>
      <c r="G948" s="355"/>
      <c r="H948" s="357">
        <v>0</v>
      </c>
    </row>
    <row r="949" spans="1:8" hidden="1" outlineLevel="1">
      <c r="A949" s="353"/>
      <c r="B949" s="347" t="s">
        <v>267</v>
      </c>
      <c r="C949" s="356">
        <v>0</v>
      </c>
      <c r="D949" s="356">
        <v>0</v>
      </c>
      <c r="E949" s="356">
        <v>0</v>
      </c>
      <c r="F949" s="356">
        <v>0</v>
      </c>
      <c r="G949" s="356">
        <v>0</v>
      </c>
      <c r="H949" s="357">
        <v>0</v>
      </c>
    </row>
    <row r="950" spans="1:8" hidden="1" outlineLevel="1">
      <c r="A950" s="353"/>
      <c r="B950" s="347" t="s">
        <v>205</v>
      </c>
      <c r="C950" s="356">
        <v>155820</v>
      </c>
      <c r="D950" s="356">
        <v>0</v>
      </c>
      <c r="E950" s="356">
        <v>147</v>
      </c>
      <c r="F950" s="356">
        <v>0</v>
      </c>
      <c r="G950" s="356">
        <v>60</v>
      </c>
      <c r="H950" s="357">
        <v>156027</v>
      </c>
    </row>
    <row r="951" spans="1:8" hidden="1" outlineLevel="1">
      <c r="A951" s="353"/>
      <c r="B951" s="347" t="s">
        <v>206</v>
      </c>
      <c r="C951" s="356">
        <v>4358</v>
      </c>
      <c r="D951" s="355"/>
      <c r="E951" s="356">
        <v>116</v>
      </c>
      <c r="F951" s="355"/>
      <c r="G951" s="356">
        <v>17</v>
      </c>
      <c r="H951" s="357">
        <v>4491</v>
      </c>
    </row>
    <row r="952" spans="1:8" hidden="1" outlineLevel="1">
      <c r="A952" s="353"/>
      <c r="B952" s="347" t="s">
        <v>268</v>
      </c>
      <c r="C952" s="355"/>
      <c r="D952" s="355"/>
      <c r="E952" s="355"/>
      <c r="F952" s="355"/>
      <c r="G952" s="355"/>
      <c r="H952" s="357">
        <v>0</v>
      </c>
    </row>
    <row r="953" spans="1:8" hidden="1" outlineLevel="1">
      <c r="A953" s="353"/>
      <c r="B953" s="347" t="s">
        <v>207</v>
      </c>
      <c r="C953" s="356">
        <v>94540.831781760397</v>
      </c>
      <c r="D953" s="355"/>
      <c r="E953" s="356">
        <v>4548</v>
      </c>
      <c r="F953" s="355"/>
      <c r="G953" s="356">
        <v>370</v>
      </c>
      <c r="H953" s="357">
        <v>99458.831781760397</v>
      </c>
    </row>
    <row r="954" spans="1:8" hidden="1" outlineLevel="1">
      <c r="A954" s="353"/>
      <c r="B954" s="347" t="s">
        <v>208</v>
      </c>
      <c r="C954" s="356">
        <v>1327</v>
      </c>
      <c r="D954" s="355"/>
      <c r="E954" s="356">
        <v>1946</v>
      </c>
      <c r="F954" s="355"/>
      <c r="G954" s="356">
        <v>34</v>
      </c>
      <c r="H954" s="357">
        <v>3307</v>
      </c>
    </row>
    <row r="955" spans="1:8" hidden="1" outlineLevel="1">
      <c r="A955" s="353"/>
      <c r="B955" s="347" t="s">
        <v>209</v>
      </c>
      <c r="C955" s="355"/>
      <c r="D955" s="355"/>
      <c r="E955" s="355"/>
      <c r="F955" s="355"/>
      <c r="G955" s="355"/>
      <c r="H955" s="357">
        <v>0</v>
      </c>
    </row>
    <row r="956" spans="1:8" hidden="1" outlineLevel="1">
      <c r="A956" s="353"/>
      <c r="B956" s="347" t="s">
        <v>210</v>
      </c>
      <c r="C956" s="356">
        <v>0</v>
      </c>
      <c r="D956" s="355"/>
      <c r="E956" s="355"/>
      <c r="F956" s="355"/>
      <c r="G956" s="355"/>
      <c r="H956" s="357">
        <v>0</v>
      </c>
    </row>
    <row r="957" spans="1:8" hidden="1" outlineLevel="1">
      <c r="A957" s="353"/>
      <c r="B957" s="347" t="s">
        <v>211</v>
      </c>
      <c r="C957" s="356">
        <v>895.82647543393705</v>
      </c>
      <c r="D957" s="356">
        <v>0</v>
      </c>
      <c r="E957" s="356">
        <v>0</v>
      </c>
      <c r="F957" s="356">
        <v>0</v>
      </c>
      <c r="G957" s="356">
        <v>0</v>
      </c>
      <c r="H957" s="357">
        <v>895.82647543393705</v>
      </c>
    </row>
    <row r="958" spans="1:8" hidden="1" outlineLevel="1">
      <c r="A958" s="353"/>
      <c r="B958" s="347" t="s">
        <v>212</v>
      </c>
      <c r="C958" s="356">
        <v>4269.3858630455497</v>
      </c>
      <c r="D958" s="356">
        <v>0</v>
      </c>
      <c r="E958" s="356">
        <v>0</v>
      </c>
      <c r="F958" s="355"/>
      <c r="G958" s="356">
        <v>0</v>
      </c>
      <c r="H958" s="357">
        <v>4269.3858630455497</v>
      </c>
    </row>
    <row r="959" spans="1:8" hidden="1" outlineLevel="1">
      <c r="A959" s="353"/>
      <c r="B959" s="347" t="s">
        <v>213</v>
      </c>
      <c r="C959" s="356">
        <v>0</v>
      </c>
      <c r="D959" s="356">
        <v>0</v>
      </c>
      <c r="E959" s="356">
        <v>0</v>
      </c>
      <c r="F959" s="356">
        <v>0</v>
      </c>
      <c r="G959" s="356">
        <v>0</v>
      </c>
      <c r="H959" s="357">
        <v>0</v>
      </c>
    </row>
    <row r="960" spans="1:8" hidden="1" outlineLevel="1">
      <c r="A960" s="353"/>
      <c r="B960" s="347" t="s">
        <v>214</v>
      </c>
      <c r="C960" s="355"/>
      <c r="D960" s="355"/>
      <c r="E960" s="355"/>
      <c r="F960" s="355"/>
      <c r="G960" s="355"/>
      <c r="H960" s="357">
        <v>0</v>
      </c>
    </row>
    <row r="961" spans="1:8" hidden="1" outlineLevel="1">
      <c r="A961" s="353"/>
      <c r="B961" s="347" t="s">
        <v>269</v>
      </c>
      <c r="C961" s="355"/>
      <c r="D961" s="355"/>
      <c r="E961" s="355"/>
      <c r="F961" s="355"/>
      <c r="G961" s="355"/>
      <c r="H961" s="357">
        <v>0</v>
      </c>
    </row>
    <row r="962" spans="1:8" hidden="1" outlineLevel="1">
      <c r="A962" s="353"/>
      <c r="B962" s="347" t="s">
        <v>215</v>
      </c>
      <c r="C962" s="355"/>
      <c r="D962" s="355"/>
      <c r="E962" s="355"/>
      <c r="F962" s="355"/>
      <c r="G962" s="355"/>
      <c r="H962" s="357">
        <v>0</v>
      </c>
    </row>
    <row r="963" spans="1:8" hidden="1" outlineLevel="1">
      <c r="A963" s="353"/>
      <c r="B963" s="347" t="s">
        <v>216</v>
      </c>
      <c r="C963" s="355"/>
      <c r="D963" s="355"/>
      <c r="E963" s="355"/>
      <c r="F963" s="355"/>
      <c r="G963" s="355"/>
      <c r="H963" s="357">
        <v>0</v>
      </c>
    </row>
    <row r="964" spans="1:8" hidden="1" outlineLevel="1">
      <c r="A964" s="353"/>
      <c r="B964" s="347" t="s">
        <v>217</v>
      </c>
      <c r="C964" s="355"/>
      <c r="D964" s="355"/>
      <c r="E964" s="356">
        <v>15448</v>
      </c>
      <c r="F964" s="355"/>
      <c r="G964" s="356">
        <v>2713</v>
      </c>
      <c r="H964" s="357">
        <v>18161</v>
      </c>
    </row>
    <row r="965" spans="1:8" hidden="1" outlineLevel="1">
      <c r="A965" s="353"/>
      <c r="B965" s="347" t="s">
        <v>218</v>
      </c>
      <c r="C965" s="355"/>
      <c r="D965" s="355"/>
      <c r="E965" s="355"/>
      <c r="F965" s="355"/>
      <c r="G965" s="355"/>
      <c r="H965" s="357">
        <v>0</v>
      </c>
    </row>
    <row r="966" spans="1:8" hidden="1" outlineLevel="1">
      <c r="A966" s="353"/>
      <c r="B966" s="347" t="s">
        <v>219</v>
      </c>
      <c r="C966" s="356">
        <v>0</v>
      </c>
      <c r="D966" s="355"/>
      <c r="E966" s="355"/>
      <c r="F966" s="355"/>
      <c r="G966" s="355"/>
      <c r="H966" s="357">
        <v>0</v>
      </c>
    </row>
    <row r="967" spans="1:8" hidden="1" outlineLevel="1">
      <c r="A967" s="353"/>
      <c r="B967" s="347" t="s">
        <v>220</v>
      </c>
      <c r="C967" s="356">
        <v>0</v>
      </c>
      <c r="D967" s="355"/>
      <c r="E967" s="356">
        <v>17</v>
      </c>
      <c r="F967" s="355"/>
      <c r="G967" s="355"/>
      <c r="H967" s="357">
        <v>17</v>
      </c>
    </row>
    <row r="968" spans="1:8" hidden="1" outlineLevel="1">
      <c r="A968" s="353"/>
      <c r="B968" s="347" t="s">
        <v>270</v>
      </c>
      <c r="C968" s="355"/>
      <c r="D968" s="356">
        <v>0</v>
      </c>
      <c r="E968" s="356">
        <v>0</v>
      </c>
      <c r="F968" s="356">
        <v>0</v>
      </c>
      <c r="G968" s="356">
        <v>0</v>
      </c>
      <c r="H968" s="357">
        <v>0</v>
      </c>
    </row>
    <row r="969" spans="1:8" collapsed="1">
      <c r="A969" s="353">
        <v>37</v>
      </c>
      <c r="B969" s="352" t="s">
        <v>139</v>
      </c>
      <c r="C969" s="356">
        <f>SUM($C$947:$C$968)</f>
        <v>267390.04412023985</v>
      </c>
      <c r="D969" s="356">
        <f>SUM($D$947:$D$968)</f>
        <v>0</v>
      </c>
      <c r="E969" s="356">
        <f>SUM($E$947:$E$968)</f>
        <v>22290</v>
      </c>
      <c r="F969" s="356">
        <f>SUM($F$947:$F$968)</f>
        <v>0</v>
      </c>
      <c r="G969" s="356">
        <f>SUM($G$947:$G$968)</f>
        <v>3207</v>
      </c>
      <c r="H969" s="357">
        <f>SUM($H$947:$H$968)</f>
        <v>292887.04412023985</v>
      </c>
    </row>
    <row r="970" spans="1:8" hidden="1" outlineLevel="1">
      <c r="A970" s="353"/>
      <c r="B970" s="347" t="s">
        <v>203</v>
      </c>
      <c r="C970" s="356">
        <v>4876</v>
      </c>
      <c r="D970" s="355"/>
      <c r="E970" s="356">
        <v>57177</v>
      </c>
      <c r="F970" s="355"/>
      <c r="G970" s="356">
        <v>11455</v>
      </c>
      <c r="H970" s="357">
        <v>73508</v>
      </c>
    </row>
    <row r="971" spans="1:8" hidden="1" outlineLevel="1">
      <c r="A971" s="353"/>
      <c r="B971" s="347" t="s">
        <v>204</v>
      </c>
      <c r="C971" s="355"/>
      <c r="D971" s="355"/>
      <c r="E971" s="355"/>
      <c r="F971" s="355"/>
      <c r="G971" s="355"/>
      <c r="H971" s="357">
        <v>0</v>
      </c>
    </row>
    <row r="972" spans="1:8" hidden="1" outlineLevel="1">
      <c r="A972" s="353"/>
      <c r="B972" s="347" t="s">
        <v>267</v>
      </c>
      <c r="C972" s="356">
        <v>0</v>
      </c>
      <c r="D972" s="356">
        <v>0</v>
      </c>
      <c r="E972" s="356">
        <v>0</v>
      </c>
      <c r="F972" s="356">
        <v>0</v>
      </c>
      <c r="G972" s="356">
        <v>0</v>
      </c>
      <c r="H972" s="357">
        <v>0</v>
      </c>
    </row>
    <row r="973" spans="1:8" hidden="1" outlineLevel="1">
      <c r="A973" s="353"/>
      <c r="B973" s="347" t="s">
        <v>205</v>
      </c>
      <c r="C973" s="356">
        <v>51934</v>
      </c>
      <c r="D973" s="356">
        <v>282542</v>
      </c>
      <c r="E973" s="356">
        <v>105423</v>
      </c>
      <c r="F973" s="356">
        <v>0</v>
      </c>
      <c r="G973" s="356">
        <v>16751</v>
      </c>
      <c r="H973" s="357">
        <v>456650</v>
      </c>
    </row>
    <row r="974" spans="1:8" hidden="1" outlineLevel="1">
      <c r="A974" s="353"/>
      <c r="B974" s="347" t="s">
        <v>206</v>
      </c>
      <c r="C974" s="356">
        <v>4522</v>
      </c>
      <c r="D974" s="355"/>
      <c r="E974" s="356">
        <v>40995</v>
      </c>
      <c r="F974" s="355"/>
      <c r="G974" s="356">
        <v>659</v>
      </c>
      <c r="H974" s="357">
        <v>46176</v>
      </c>
    </row>
    <row r="975" spans="1:8" hidden="1" outlineLevel="1">
      <c r="A975" s="353"/>
      <c r="B975" s="347" t="s">
        <v>268</v>
      </c>
      <c r="C975" s="355"/>
      <c r="D975" s="355"/>
      <c r="E975" s="355"/>
      <c r="F975" s="355"/>
      <c r="G975" s="355"/>
      <c r="H975" s="357">
        <v>0</v>
      </c>
    </row>
    <row r="976" spans="1:8" hidden="1" outlineLevel="1">
      <c r="A976" s="353"/>
      <c r="B976" s="347" t="s">
        <v>207</v>
      </c>
      <c r="C976" s="356">
        <v>48225.811445822597</v>
      </c>
      <c r="D976" s="355"/>
      <c r="E976" s="356">
        <v>222416</v>
      </c>
      <c r="F976" s="355"/>
      <c r="G976" s="356">
        <v>22644</v>
      </c>
      <c r="H976" s="357">
        <v>293285.811445823</v>
      </c>
    </row>
    <row r="977" spans="1:8" hidden="1" outlineLevel="1">
      <c r="A977" s="353"/>
      <c r="B977" s="347" t="s">
        <v>208</v>
      </c>
      <c r="C977" s="356">
        <v>19846</v>
      </c>
      <c r="D977" s="355"/>
      <c r="E977" s="356">
        <v>12906</v>
      </c>
      <c r="F977" s="355"/>
      <c r="G977" s="356">
        <v>2233</v>
      </c>
      <c r="H977" s="357">
        <v>34985</v>
      </c>
    </row>
    <row r="978" spans="1:8" hidden="1" outlineLevel="1">
      <c r="A978" s="353"/>
      <c r="B978" s="347" t="s">
        <v>209</v>
      </c>
      <c r="C978" s="356">
        <v>105750</v>
      </c>
      <c r="D978" s="355"/>
      <c r="E978" s="355"/>
      <c r="F978" s="355"/>
      <c r="G978" s="355"/>
      <c r="H978" s="357">
        <v>105750</v>
      </c>
    </row>
    <row r="979" spans="1:8" hidden="1" outlineLevel="1">
      <c r="A979" s="353"/>
      <c r="B979" s="347" t="s">
        <v>210</v>
      </c>
      <c r="C979" s="356">
        <v>475</v>
      </c>
      <c r="D979" s="355"/>
      <c r="E979" s="355"/>
      <c r="F979" s="355"/>
      <c r="G979" s="355"/>
      <c r="H979" s="357">
        <v>475</v>
      </c>
    </row>
    <row r="980" spans="1:8" hidden="1" outlineLevel="1">
      <c r="A980" s="353"/>
      <c r="B980" s="347" t="s">
        <v>211</v>
      </c>
      <c r="C980" s="356">
        <v>170.76627485431101</v>
      </c>
      <c r="D980" s="356">
        <v>0</v>
      </c>
      <c r="E980" s="356">
        <v>0</v>
      </c>
      <c r="F980" s="356">
        <v>0</v>
      </c>
      <c r="G980" s="356">
        <v>0</v>
      </c>
      <c r="H980" s="357">
        <v>170.76627485431101</v>
      </c>
    </row>
    <row r="981" spans="1:8" hidden="1" outlineLevel="1">
      <c r="A981" s="353"/>
      <c r="B981" s="347" t="s">
        <v>212</v>
      </c>
      <c r="C981" s="356">
        <v>687.40258123783997</v>
      </c>
      <c r="D981" s="356">
        <v>0</v>
      </c>
      <c r="E981" s="356">
        <v>3522</v>
      </c>
      <c r="F981" s="355"/>
      <c r="G981" s="356">
        <v>926</v>
      </c>
      <c r="H981" s="357">
        <v>5135.4025812378404</v>
      </c>
    </row>
    <row r="982" spans="1:8" hidden="1" outlineLevel="1">
      <c r="A982" s="353"/>
      <c r="B982" s="347" t="s">
        <v>213</v>
      </c>
      <c r="C982" s="356">
        <v>35050</v>
      </c>
      <c r="D982" s="356">
        <v>3283</v>
      </c>
      <c r="E982" s="356">
        <v>278</v>
      </c>
      <c r="F982" s="356">
        <v>0</v>
      </c>
      <c r="G982" s="356">
        <v>554</v>
      </c>
      <c r="H982" s="357">
        <v>39165</v>
      </c>
    </row>
    <row r="983" spans="1:8" hidden="1" outlineLevel="1">
      <c r="A983" s="353"/>
      <c r="B983" s="347" t="s">
        <v>214</v>
      </c>
      <c r="C983" s="355"/>
      <c r="D983" s="355"/>
      <c r="E983" s="355"/>
      <c r="F983" s="355"/>
      <c r="G983" s="355"/>
      <c r="H983" s="357">
        <v>0</v>
      </c>
    </row>
    <row r="984" spans="1:8" hidden="1" outlineLevel="1">
      <c r="A984" s="353"/>
      <c r="B984" s="347" t="s">
        <v>269</v>
      </c>
      <c r="C984" s="355"/>
      <c r="D984" s="355"/>
      <c r="E984" s="355"/>
      <c r="F984" s="355"/>
      <c r="G984" s="355"/>
      <c r="H984" s="357">
        <v>0</v>
      </c>
    </row>
    <row r="985" spans="1:8" hidden="1" outlineLevel="1">
      <c r="A985" s="353"/>
      <c r="B985" s="347" t="s">
        <v>215</v>
      </c>
      <c r="C985" s="356">
        <v>2500</v>
      </c>
      <c r="D985" s="355"/>
      <c r="E985" s="355"/>
      <c r="F985" s="355"/>
      <c r="G985" s="355"/>
      <c r="H985" s="357">
        <v>2500</v>
      </c>
    </row>
    <row r="986" spans="1:8" hidden="1" outlineLevel="1">
      <c r="A986" s="353"/>
      <c r="B986" s="347" t="s">
        <v>216</v>
      </c>
      <c r="C986" s="355"/>
      <c r="D986" s="355"/>
      <c r="E986" s="355"/>
      <c r="F986" s="355"/>
      <c r="G986" s="355"/>
      <c r="H986" s="357">
        <v>0</v>
      </c>
    </row>
    <row r="987" spans="1:8" hidden="1" outlineLevel="1">
      <c r="A987" s="353"/>
      <c r="B987" s="347" t="s">
        <v>217</v>
      </c>
      <c r="C987" s="356">
        <v>48971</v>
      </c>
      <c r="D987" s="355"/>
      <c r="E987" s="356">
        <v>362289</v>
      </c>
      <c r="F987" s="355"/>
      <c r="G987" s="356">
        <v>70539</v>
      </c>
      <c r="H987" s="357">
        <v>481799</v>
      </c>
    </row>
    <row r="988" spans="1:8" hidden="1" outlineLevel="1">
      <c r="A988" s="353"/>
      <c r="B988" s="347" t="s">
        <v>218</v>
      </c>
      <c r="C988" s="355"/>
      <c r="D988" s="355"/>
      <c r="E988" s="355"/>
      <c r="F988" s="355"/>
      <c r="G988" s="355"/>
      <c r="H988" s="357">
        <v>0</v>
      </c>
    </row>
    <row r="989" spans="1:8" hidden="1" outlineLevel="1">
      <c r="A989" s="353"/>
      <c r="B989" s="347" t="s">
        <v>219</v>
      </c>
      <c r="C989" s="356">
        <v>1997.3894841946501</v>
      </c>
      <c r="D989" s="355"/>
      <c r="E989" s="356">
        <v>22</v>
      </c>
      <c r="F989" s="355"/>
      <c r="G989" s="356">
        <v>10</v>
      </c>
      <c r="H989" s="357">
        <v>2029.3894841946501</v>
      </c>
    </row>
    <row r="990" spans="1:8" hidden="1" outlineLevel="1">
      <c r="A990" s="353"/>
      <c r="B990" s="347" t="s">
        <v>220</v>
      </c>
      <c r="C990" s="356">
        <v>0</v>
      </c>
      <c r="D990" s="355"/>
      <c r="E990" s="356">
        <v>810</v>
      </c>
      <c r="F990" s="355"/>
      <c r="G990" s="355"/>
      <c r="H990" s="357">
        <v>810</v>
      </c>
    </row>
    <row r="991" spans="1:8" hidden="1" outlineLevel="1">
      <c r="A991" s="353"/>
      <c r="B991" s="347" t="s">
        <v>270</v>
      </c>
      <c r="C991" s="355"/>
      <c r="D991" s="356">
        <v>0</v>
      </c>
      <c r="E991" s="356">
        <v>230</v>
      </c>
      <c r="F991" s="356">
        <v>0</v>
      </c>
      <c r="G991" s="356">
        <v>87</v>
      </c>
      <c r="H991" s="357">
        <v>317</v>
      </c>
    </row>
    <row r="992" spans="1:8" collapsed="1">
      <c r="A992" s="353">
        <v>38</v>
      </c>
      <c r="B992" s="352" t="s">
        <v>140</v>
      </c>
      <c r="C992" s="356">
        <f>SUM($C$970:$C$991)</f>
        <v>325005.36978610937</v>
      </c>
      <c r="D992" s="356">
        <f>SUM($D$970:$D$991)</f>
        <v>285825</v>
      </c>
      <c r="E992" s="356">
        <f>SUM($E$970:$E$991)</f>
        <v>806068</v>
      </c>
      <c r="F992" s="356">
        <f>SUM($F$970:$F$991)</f>
        <v>0</v>
      </c>
      <c r="G992" s="356">
        <f>SUM($G$970:$G$991)</f>
        <v>125858</v>
      </c>
      <c r="H992" s="357">
        <f>SUM($H$970:$H$991)</f>
        <v>1542756.3697861098</v>
      </c>
    </row>
    <row r="993" spans="1:8" hidden="1" outlineLevel="1">
      <c r="A993" s="388"/>
      <c r="B993" s="389" t="s">
        <v>203</v>
      </c>
      <c r="C993" s="362">
        <v>14750</v>
      </c>
      <c r="D993" s="361"/>
      <c r="E993" s="362">
        <v>31037</v>
      </c>
      <c r="F993" s="361"/>
      <c r="G993" s="362">
        <v>6217</v>
      </c>
      <c r="H993" s="390">
        <v>52004</v>
      </c>
    </row>
    <row r="994" spans="1:8" hidden="1" outlineLevel="1">
      <c r="A994" s="388"/>
      <c r="B994" s="389" t="s">
        <v>204</v>
      </c>
      <c r="C994" s="361"/>
      <c r="D994" s="361"/>
      <c r="E994" s="361"/>
      <c r="F994" s="361"/>
      <c r="G994" s="361"/>
      <c r="H994" s="390">
        <v>0</v>
      </c>
    </row>
    <row r="995" spans="1:8" hidden="1" outlineLevel="1">
      <c r="A995" s="388"/>
      <c r="B995" s="389" t="s">
        <v>267</v>
      </c>
      <c r="C995" s="362">
        <v>0</v>
      </c>
      <c r="D995" s="362">
        <v>0</v>
      </c>
      <c r="E995" s="362">
        <v>0</v>
      </c>
      <c r="F995" s="362">
        <v>0</v>
      </c>
      <c r="G995" s="362">
        <v>0</v>
      </c>
      <c r="H995" s="390">
        <v>0</v>
      </c>
    </row>
    <row r="996" spans="1:8" hidden="1" outlineLevel="1">
      <c r="A996" s="388"/>
      <c r="B996" s="389" t="s">
        <v>205</v>
      </c>
      <c r="C996" s="362">
        <v>34052</v>
      </c>
      <c r="D996" s="362">
        <v>21933</v>
      </c>
      <c r="E996" s="362">
        <v>49255</v>
      </c>
      <c r="F996" s="362">
        <v>0</v>
      </c>
      <c r="G996" s="362">
        <v>6755</v>
      </c>
      <c r="H996" s="390">
        <v>111995</v>
      </c>
    </row>
    <row r="997" spans="1:8" hidden="1" outlineLevel="1">
      <c r="A997" s="388"/>
      <c r="B997" s="389" t="s">
        <v>206</v>
      </c>
      <c r="C997" s="362">
        <v>7868</v>
      </c>
      <c r="D997" s="361"/>
      <c r="E997" s="362">
        <v>14682</v>
      </c>
      <c r="F997" s="361"/>
      <c r="G997" s="362">
        <v>956</v>
      </c>
      <c r="H997" s="390">
        <v>23506</v>
      </c>
    </row>
    <row r="998" spans="1:8" hidden="1" outlineLevel="1">
      <c r="A998" s="388"/>
      <c r="B998" s="389" t="s">
        <v>268</v>
      </c>
      <c r="C998" s="361"/>
      <c r="D998" s="361"/>
      <c r="E998" s="361"/>
      <c r="F998" s="361"/>
      <c r="G998" s="361"/>
      <c r="H998" s="390">
        <v>0</v>
      </c>
    </row>
    <row r="999" spans="1:8" hidden="1" outlineLevel="1">
      <c r="A999" s="388"/>
      <c r="B999" s="389" t="s">
        <v>207</v>
      </c>
      <c r="C999" s="362">
        <v>39246.4834598093</v>
      </c>
      <c r="D999" s="361"/>
      <c r="E999" s="362">
        <v>83287</v>
      </c>
      <c r="F999" s="361"/>
      <c r="G999" s="362">
        <v>9097</v>
      </c>
      <c r="H999" s="390">
        <v>131630.48345980901</v>
      </c>
    </row>
    <row r="1000" spans="1:8" hidden="1" outlineLevel="1">
      <c r="A1000" s="388"/>
      <c r="B1000" s="389" t="s">
        <v>208</v>
      </c>
      <c r="C1000" s="362">
        <v>36503</v>
      </c>
      <c r="D1000" s="361"/>
      <c r="E1000" s="362">
        <v>141603</v>
      </c>
      <c r="F1000" s="361"/>
      <c r="G1000" s="362">
        <v>13896</v>
      </c>
      <c r="H1000" s="390">
        <v>192002</v>
      </c>
    </row>
    <row r="1001" spans="1:8" hidden="1" outlineLevel="1">
      <c r="A1001" s="388"/>
      <c r="B1001" s="389" t="s">
        <v>209</v>
      </c>
      <c r="C1001" s="362">
        <v>4750</v>
      </c>
      <c r="D1001" s="361"/>
      <c r="E1001" s="361"/>
      <c r="F1001" s="361"/>
      <c r="G1001" s="361"/>
      <c r="H1001" s="390">
        <v>4750</v>
      </c>
    </row>
    <row r="1002" spans="1:8" hidden="1" outlineLevel="1">
      <c r="A1002" s="388"/>
      <c r="B1002" s="389" t="s">
        <v>210</v>
      </c>
      <c r="C1002" s="362">
        <v>4275</v>
      </c>
      <c r="D1002" s="361"/>
      <c r="E1002" s="361"/>
      <c r="F1002" s="361"/>
      <c r="G1002" s="361"/>
      <c r="H1002" s="390">
        <v>4275</v>
      </c>
    </row>
    <row r="1003" spans="1:8" hidden="1" outlineLevel="1">
      <c r="A1003" s="388"/>
      <c r="B1003" s="389" t="s">
        <v>211</v>
      </c>
      <c r="C1003" s="362">
        <v>943.09621164467103</v>
      </c>
      <c r="D1003" s="362">
        <v>0</v>
      </c>
      <c r="E1003" s="362">
        <v>0</v>
      </c>
      <c r="F1003" s="362">
        <v>0</v>
      </c>
      <c r="G1003" s="362">
        <v>0</v>
      </c>
      <c r="H1003" s="390">
        <v>943.09621164467103</v>
      </c>
    </row>
    <row r="1004" spans="1:8" hidden="1" outlineLevel="1">
      <c r="A1004" s="388"/>
      <c r="B1004" s="389" t="s">
        <v>212</v>
      </c>
      <c r="C1004" s="362">
        <v>39049.346126547702</v>
      </c>
      <c r="D1004" s="362">
        <v>0</v>
      </c>
      <c r="E1004" s="362">
        <v>13563</v>
      </c>
      <c r="F1004" s="361"/>
      <c r="G1004" s="362">
        <v>3568</v>
      </c>
      <c r="H1004" s="390">
        <v>56180.346126547702</v>
      </c>
    </row>
    <row r="1005" spans="1:8" hidden="1" outlineLevel="1">
      <c r="A1005" s="388"/>
      <c r="B1005" s="389" t="s">
        <v>213</v>
      </c>
      <c r="C1005" s="361"/>
      <c r="D1005" s="362">
        <v>0</v>
      </c>
      <c r="E1005" s="362">
        <v>0</v>
      </c>
      <c r="F1005" s="362">
        <v>0</v>
      </c>
      <c r="G1005" s="362">
        <v>0</v>
      </c>
      <c r="H1005" s="390">
        <v>0</v>
      </c>
    </row>
    <row r="1006" spans="1:8" hidden="1" outlineLevel="1">
      <c r="A1006" s="388"/>
      <c r="B1006" s="389" t="s">
        <v>214</v>
      </c>
      <c r="C1006" s="361"/>
      <c r="D1006" s="361"/>
      <c r="E1006" s="361"/>
      <c r="F1006" s="361"/>
      <c r="G1006" s="361"/>
      <c r="H1006" s="390">
        <v>0</v>
      </c>
    </row>
    <row r="1007" spans="1:8" hidden="1" outlineLevel="1">
      <c r="A1007" s="388"/>
      <c r="B1007" s="389" t="s">
        <v>269</v>
      </c>
      <c r="C1007" s="361"/>
      <c r="D1007" s="361"/>
      <c r="E1007" s="361"/>
      <c r="F1007" s="361"/>
      <c r="G1007" s="361"/>
      <c r="H1007" s="390">
        <v>0</v>
      </c>
    </row>
    <row r="1008" spans="1:8" hidden="1" outlineLevel="1">
      <c r="A1008" s="388"/>
      <c r="B1008" s="389" t="s">
        <v>215</v>
      </c>
      <c r="C1008" s="361"/>
      <c r="D1008" s="361"/>
      <c r="E1008" s="361"/>
      <c r="F1008" s="361"/>
      <c r="G1008" s="361"/>
      <c r="H1008" s="390">
        <v>0</v>
      </c>
    </row>
    <row r="1009" spans="1:8" hidden="1" outlineLevel="1">
      <c r="A1009" s="388"/>
      <c r="B1009" s="389" t="s">
        <v>216</v>
      </c>
      <c r="C1009" s="361"/>
      <c r="D1009" s="361"/>
      <c r="E1009" s="361"/>
      <c r="F1009" s="361"/>
      <c r="G1009" s="361"/>
      <c r="H1009" s="390">
        <v>0</v>
      </c>
    </row>
    <row r="1010" spans="1:8" hidden="1" outlineLevel="1">
      <c r="A1010" s="388"/>
      <c r="B1010" s="389" t="s">
        <v>217</v>
      </c>
      <c r="C1010" s="362">
        <v>48526</v>
      </c>
      <c r="D1010" s="361"/>
      <c r="E1010" s="362">
        <v>362675</v>
      </c>
      <c r="F1010" s="361"/>
      <c r="G1010" s="362">
        <v>59715</v>
      </c>
      <c r="H1010" s="390">
        <v>470916</v>
      </c>
    </row>
    <row r="1011" spans="1:8" hidden="1" outlineLevel="1">
      <c r="A1011" s="388"/>
      <c r="B1011" s="389" t="s">
        <v>218</v>
      </c>
      <c r="C1011" s="361"/>
      <c r="D1011" s="361"/>
      <c r="E1011" s="361"/>
      <c r="F1011" s="361"/>
      <c r="G1011" s="361"/>
      <c r="H1011" s="390">
        <v>0</v>
      </c>
    </row>
    <row r="1012" spans="1:8" hidden="1" outlineLevel="1">
      <c r="A1012" s="388"/>
      <c r="B1012" s="389" t="s">
        <v>219</v>
      </c>
      <c r="C1012" s="362">
        <v>0</v>
      </c>
      <c r="D1012" s="361"/>
      <c r="E1012" s="362">
        <v>373</v>
      </c>
      <c r="F1012" s="361"/>
      <c r="G1012" s="362">
        <v>176</v>
      </c>
      <c r="H1012" s="390">
        <v>549</v>
      </c>
    </row>
    <row r="1013" spans="1:8" hidden="1" outlineLevel="1">
      <c r="A1013" s="388"/>
      <c r="B1013" s="389" t="s">
        <v>220</v>
      </c>
      <c r="C1013" s="362">
        <v>0</v>
      </c>
      <c r="D1013" s="361"/>
      <c r="E1013" s="362">
        <v>2273</v>
      </c>
      <c r="F1013" s="361"/>
      <c r="G1013" s="361"/>
      <c r="H1013" s="390">
        <v>2273</v>
      </c>
    </row>
    <row r="1014" spans="1:8" hidden="1" outlineLevel="1">
      <c r="A1014" s="388"/>
      <c r="B1014" s="389" t="s">
        <v>270</v>
      </c>
      <c r="C1014" s="361"/>
      <c r="D1014" s="362">
        <v>0</v>
      </c>
      <c r="E1014" s="362">
        <v>1753</v>
      </c>
      <c r="F1014" s="362">
        <v>0</v>
      </c>
      <c r="G1014" s="362">
        <v>620</v>
      </c>
      <c r="H1014" s="390">
        <v>2373</v>
      </c>
    </row>
    <row r="1015" spans="1:8" ht="13.8" collapsed="1" thickBot="1">
      <c r="A1015" s="388">
        <v>39</v>
      </c>
      <c r="B1015" s="391" t="s">
        <v>578</v>
      </c>
      <c r="C1015" s="362">
        <f>SUM($C$993:$C$1014)</f>
        <v>229962.92579800167</v>
      </c>
      <c r="D1015" s="362">
        <f>SUM($D$993:$D$1014)</f>
        <v>21933</v>
      </c>
      <c r="E1015" s="362">
        <f>SUM($E$993:$E$1014)</f>
        <v>700501</v>
      </c>
      <c r="F1015" s="362">
        <f>SUM($F$993:$F$1014)</f>
        <v>0</v>
      </c>
      <c r="G1015" s="362">
        <f>SUM($G$993:$G$1014)</f>
        <v>101000</v>
      </c>
      <c r="H1015" s="390">
        <f>SUM($H$993:$H$1014)</f>
        <v>1053396.9257980012</v>
      </c>
    </row>
    <row r="1016" spans="1:8" ht="15.75" hidden="1" customHeight="1" outlineLevel="1" thickBot="1">
      <c r="A1016" s="392"/>
      <c r="B1016" s="393" t="s">
        <v>203</v>
      </c>
      <c r="C1016" s="394">
        <v>4413923</v>
      </c>
      <c r="D1016" s="394">
        <v>0</v>
      </c>
      <c r="E1016" s="394">
        <v>42872990</v>
      </c>
      <c r="F1016" s="394">
        <v>33788</v>
      </c>
      <c r="G1016" s="394">
        <v>6763713</v>
      </c>
      <c r="H1016" s="394">
        <v>54084414</v>
      </c>
    </row>
    <row r="1017" spans="1:8" ht="15.75" hidden="1" customHeight="1" outlineLevel="1" thickBot="1">
      <c r="A1017" s="392"/>
      <c r="B1017" s="393" t="s">
        <v>204</v>
      </c>
      <c r="C1017" s="394">
        <v>4328105</v>
      </c>
      <c r="D1017" s="394">
        <v>0</v>
      </c>
      <c r="E1017" s="394">
        <v>0</v>
      </c>
      <c r="F1017" s="394">
        <v>0</v>
      </c>
      <c r="G1017" s="394">
        <v>324105</v>
      </c>
      <c r="H1017" s="394">
        <v>4652210</v>
      </c>
    </row>
    <row r="1018" spans="1:8" ht="15.75" hidden="1" customHeight="1" outlineLevel="1" thickBot="1">
      <c r="A1018" s="392"/>
      <c r="B1018" s="393" t="s">
        <v>267</v>
      </c>
      <c r="C1018" s="394">
        <v>650</v>
      </c>
      <c r="D1018" s="394">
        <v>0</v>
      </c>
      <c r="E1018" s="394">
        <v>0</v>
      </c>
      <c r="F1018" s="394">
        <v>0</v>
      </c>
      <c r="G1018" s="394">
        <v>0</v>
      </c>
      <c r="H1018" s="394">
        <v>650</v>
      </c>
    </row>
    <row r="1019" spans="1:8" ht="15.75" hidden="1" customHeight="1" outlineLevel="1" thickBot="1">
      <c r="A1019" s="392"/>
      <c r="B1019" s="393" t="s">
        <v>205</v>
      </c>
      <c r="C1019" s="394">
        <v>22797941.331794601</v>
      </c>
      <c r="D1019" s="394">
        <v>24490975</v>
      </c>
      <c r="E1019" s="394">
        <v>69300480</v>
      </c>
      <c r="F1019" s="394">
        <v>162090</v>
      </c>
      <c r="G1019" s="394">
        <v>10286765</v>
      </c>
      <c r="H1019" s="394">
        <v>127038251.33179501</v>
      </c>
    </row>
    <row r="1020" spans="1:8" ht="15.75" hidden="1" customHeight="1" outlineLevel="1" thickBot="1">
      <c r="A1020" s="392"/>
      <c r="B1020" s="393" t="s">
        <v>206</v>
      </c>
      <c r="C1020" s="394">
        <v>4056385</v>
      </c>
      <c r="D1020" s="394">
        <v>0</v>
      </c>
      <c r="E1020" s="394">
        <v>10752787</v>
      </c>
      <c r="F1020" s="394">
        <v>18276</v>
      </c>
      <c r="G1020" s="394">
        <v>902200</v>
      </c>
      <c r="H1020" s="394">
        <v>15729648</v>
      </c>
    </row>
    <row r="1021" spans="1:8" ht="15.75" hidden="1" customHeight="1" outlineLevel="1" thickBot="1">
      <c r="A1021" s="392"/>
      <c r="B1021" s="393" t="s">
        <v>268</v>
      </c>
      <c r="C1021" s="394">
        <v>51729</v>
      </c>
      <c r="D1021" s="394">
        <v>395921</v>
      </c>
      <c r="E1021" s="394">
        <v>0</v>
      </c>
      <c r="F1021" s="394">
        <v>0</v>
      </c>
      <c r="G1021" s="394">
        <v>102049</v>
      </c>
      <c r="H1021" s="394">
        <v>549699</v>
      </c>
    </row>
    <row r="1022" spans="1:8" ht="15.75" hidden="1" customHeight="1" outlineLevel="1" thickBot="1">
      <c r="A1022" s="392"/>
      <c r="B1022" s="393" t="s">
        <v>207</v>
      </c>
      <c r="C1022" s="394">
        <v>22867057.761008799</v>
      </c>
      <c r="D1022" s="394">
        <v>0</v>
      </c>
      <c r="E1022" s="394">
        <v>87309641</v>
      </c>
      <c r="F1022" s="394">
        <v>118249.017163604</v>
      </c>
      <c r="G1022" s="394">
        <v>9654646.5141840596</v>
      </c>
      <c r="H1022" s="394">
        <v>119949594.292356</v>
      </c>
    </row>
    <row r="1023" spans="1:8" ht="15.75" hidden="1" customHeight="1" outlineLevel="1" thickBot="1">
      <c r="A1023" s="392"/>
      <c r="B1023" s="393" t="s">
        <v>208</v>
      </c>
      <c r="C1023" s="394">
        <v>13082136</v>
      </c>
      <c r="D1023" s="394">
        <v>0</v>
      </c>
      <c r="E1023" s="394">
        <v>202473195</v>
      </c>
      <c r="F1023" s="394">
        <v>2629549</v>
      </c>
      <c r="G1023" s="394">
        <v>25239062</v>
      </c>
      <c r="H1023" s="394">
        <v>243423942</v>
      </c>
    </row>
    <row r="1024" spans="1:8" ht="15.75" hidden="1" customHeight="1" outlineLevel="1" thickBot="1">
      <c r="A1024" s="392"/>
      <c r="B1024" s="393" t="s">
        <v>209</v>
      </c>
      <c r="C1024" s="394">
        <v>3410830</v>
      </c>
      <c r="D1024" s="394">
        <v>0</v>
      </c>
      <c r="E1024" s="394">
        <v>0</v>
      </c>
      <c r="F1024" s="394">
        <v>1529</v>
      </c>
      <c r="G1024" s="394">
        <v>80906</v>
      </c>
      <c r="H1024" s="394">
        <v>3493265</v>
      </c>
    </row>
    <row r="1025" spans="1:8" ht="15.75" hidden="1" customHeight="1" outlineLevel="1" thickBot="1">
      <c r="A1025" s="392"/>
      <c r="B1025" s="393" t="s">
        <v>210</v>
      </c>
      <c r="C1025" s="394">
        <v>3472249</v>
      </c>
      <c r="D1025" s="394">
        <v>0</v>
      </c>
      <c r="E1025" s="394">
        <v>0</v>
      </c>
      <c r="F1025" s="394">
        <v>0</v>
      </c>
      <c r="G1025" s="394">
        <v>0</v>
      </c>
      <c r="H1025" s="394">
        <v>3472249</v>
      </c>
    </row>
    <row r="1026" spans="1:8" ht="15.75" hidden="1" customHeight="1" outlineLevel="1" thickBot="1">
      <c r="A1026" s="392"/>
      <c r="B1026" s="393" t="s">
        <v>211</v>
      </c>
      <c r="C1026" s="394">
        <v>687663.77748486202</v>
      </c>
      <c r="D1026" s="394">
        <v>0</v>
      </c>
      <c r="E1026" s="394">
        <v>5164849</v>
      </c>
      <c r="F1026" s="394">
        <v>582.54501374082201</v>
      </c>
      <c r="G1026" s="394">
        <v>1480638.2509668099</v>
      </c>
      <c r="H1026" s="394">
        <v>7333733.5734654097</v>
      </c>
    </row>
    <row r="1027" spans="1:8" ht="15.75" hidden="1" customHeight="1" outlineLevel="1" thickBot="1">
      <c r="A1027" s="392"/>
      <c r="B1027" s="393" t="s">
        <v>212</v>
      </c>
      <c r="C1027" s="394">
        <v>3108689.3714536</v>
      </c>
      <c r="D1027" s="394">
        <v>0</v>
      </c>
      <c r="E1027" s="394">
        <v>22097625</v>
      </c>
      <c r="F1027" s="394">
        <v>0</v>
      </c>
      <c r="G1027" s="394">
        <v>4707176</v>
      </c>
      <c r="H1027" s="394">
        <v>29913490.371453598</v>
      </c>
    </row>
    <row r="1028" spans="1:8" ht="15.75" hidden="1" customHeight="1" outlineLevel="1" thickBot="1">
      <c r="A1028" s="392"/>
      <c r="B1028" s="393" t="s">
        <v>213</v>
      </c>
      <c r="C1028" s="394">
        <v>20801863</v>
      </c>
      <c r="D1028" s="394">
        <v>35300679</v>
      </c>
      <c r="E1028" s="394">
        <v>2705909</v>
      </c>
      <c r="F1028" s="394">
        <v>472199</v>
      </c>
      <c r="G1028" s="394">
        <v>4935266</v>
      </c>
      <c r="H1028" s="394">
        <v>64215916</v>
      </c>
    </row>
    <row r="1029" spans="1:8" ht="15.75" hidden="1" customHeight="1" outlineLevel="1" thickBot="1">
      <c r="A1029" s="392"/>
      <c r="B1029" s="393" t="s">
        <v>214</v>
      </c>
      <c r="C1029" s="394">
        <v>325006.68</v>
      </c>
      <c r="D1029" s="394">
        <v>0</v>
      </c>
      <c r="E1029" s="394">
        <v>2868501.7110227901</v>
      </c>
      <c r="F1029" s="394">
        <v>0</v>
      </c>
      <c r="G1029" s="394">
        <v>571958.93241566303</v>
      </c>
      <c r="H1029" s="394">
        <v>3765467.3234384502</v>
      </c>
    </row>
    <row r="1030" spans="1:8" ht="15.75" hidden="1" customHeight="1" outlineLevel="1" thickBot="1">
      <c r="A1030" s="392"/>
      <c r="B1030" s="393" t="s">
        <v>269</v>
      </c>
      <c r="C1030" s="394">
        <v>0</v>
      </c>
      <c r="D1030" s="394">
        <v>0</v>
      </c>
      <c r="E1030" s="394">
        <v>29009</v>
      </c>
      <c r="F1030" s="394">
        <v>0</v>
      </c>
      <c r="G1030" s="394">
        <v>0</v>
      </c>
      <c r="H1030" s="394">
        <v>29009</v>
      </c>
    </row>
    <row r="1031" spans="1:8" ht="15.75" hidden="1" customHeight="1" outlineLevel="1" thickBot="1">
      <c r="A1031" s="392"/>
      <c r="B1031" s="393" t="s">
        <v>215</v>
      </c>
      <c r="C1031" s="394">
        <v>346756</v>
      </c>
      <c r="D1031" s="394">
        <v>8093</v>
      </c>
      <c r="E1031" s="394">
        <v>0</v>
      </c>
      <c r="F1031" s="394">
        <v>24258</v>
      </c>
      <c r="G1031" s="394">
        <v>0</v>
      </c>
      <c r="H1031" s="394">
        <v>379107</v>
      </c>
    </row>
    <row r="1032" spans="1:8" ht="15.75" hidden="1" customHeight="1" outlineLevel="1" thickBot="1">
      <c r="A1032" s="392"/>
      <c r="B1032" s="393" t="s">
        <v>216</v>
      </c>
      <c r="C1032" s="394">
        <v>189942</v>
      </c>
      <c r="D1032" s="394">
        <v>0</v>
      </c>
      <c r="E1032" s="394">
        <v>0</v>
      </c>
      <c r="F1032" s="394">
        <v>0</v>
      </c>
      <c r="G1032" s="394">
        <v>0</v>
      </c>
      <c r="H1032" s="394">
        <v>189942</v>
      </c>
    </row>
    <row r="1033" spans="1:8" ht="15.75" hidden="1" customHeight="1" outlineLevel="1" thickBot="1">
      <c r="A1033" s="392"/>
      <c r="B1033" s="393" t="s">
        <v>217</v>
      </c>
      <c r="C1033" s="394">
        <v>32063509</v>
      </c>
      <c r="D1033" s="394">
        <v>11040895</v>
      </c>
      <c r="E1033" s="394">
        <v>143371781</v>
      </c>
      <c r="F1033" s="394">
        <v>567590</v>
      </c>
      <c r="G1033" s="394">
        <v>57030276</v>
      </c>
      <c r="H1033" s="394">
        <v>244074051</v>
      </c>
    </row>
    <row r="1034" spans="1:8" ht="15.75" hidden="1" customHeight="1" outlineLevel="1" thickBot="1">
      <c r="A1034" s="392"/>
      <c r="B1034" s="393" t="s">
        <v>218</v>
      </c>
      <c r="C1034" s="394">
        <v>7217327.5800000001</v>
      </c>
      <c r="D1034" s="394">
        <v>0</v>
      </c>
      <c r="E1034" s="394">
        <v>0</v>
      </c>
      <c r="F1034" s="394">
        <v>9441</v>
      </c>
      <c r="G1034" s="394">
        <v>249681.3</v>
      </c>
      <c r="H1034" s="394">
        <v>7476449.8799999999</v>
      </c>
    </row>
    <row r="1035" spans="1:8" ht="15.75" hidden="1" customHeight="1" outlineLevel="1" thickBot="1">
      <c r="A1035" s="392"/>
      <c r="B1035" s="393" t="s">
        <v>219</v>
      </c>
      <c r="C1035" s="394">
        <v>3669473.5239387201</v>
      </c>
      <c r="D1035" s="394">
        <v>865</v>
      </c>
      <c r="E1035" s="394">
        <v>488502</v>
      </c>
      <c r="F1035" s="394">
        <v>0</v>
      </c>
      <c r="G1035" s="394">
        <v>177435</v>
      </c>
      <c r="H1035" s="394">
        <v>4336275.5239387201</v>
      </c>
    </row>
    <row r="1036" spans="1:8" ht="15.75" hidden="1" customHeight="1" outlineLevel="1" thickBot="1">
      <c r="A1036" s="392"/>
      <c r="B1036" s="393" t="s">
        <v>220</v>
      </c>
      <c r="C1036" s="394">
        <v>10178993</v>
      </c>
      <c r="D1036" s="394">
        <v>0</v>
      </c>
      <c r="E1036" s="394">
        <v>9288643</v>
      </c>
      <c r="F1036" s="394">
        <v>3330</v>
      </c>
      <c r="G1036" s="394">
        <v>38995</v>
      </c>
      <c r="H1036" s="394">
        <v>19509961</v>
      </c>
    </row>
    <row r="1037" spans="1:8" ht="15.75" hidden="1" customHeight="1" outlineLevel="1" thickBot="1">
      <c r="A1037" s="392"/>
      <c r="B1037" s="393" t="s">
        <v>270</v>
      </c>
      <c r="C1037" s="394">
        <v>186312</v>
      </c>
      <c r="D1037" s="394">
        <v>0</v>
      </c>
      <c r="E1037" s="394">
        <v>2213233</v>
      </c>
      <c r="F1037" s="394">
        <v>0</v>
      </c>
      <c r="G1037" s="394">
        <v>632491</v>
      </c>
      <c r="H1037" s="394">
        <v>3032036</v>
      </c>
    </row>
    <row r="1038" spans="1:8" ht="15.75" customHeight="1" collapsed="1" thickBot="1">
      <c r="A1038" s="392">
        <v>40</v>
      </c>
      <c r="B1038" s="395" t="s">
        <v>601</v>
      </c>
      <c r="C1038" s="394">
        <f>SUM($C$1016:$C$1037)</f>
        <v>157256542.0256806</v>
      </c>
      <c r="D1038" s="394">
        <f>SUM($D$1016:$D$1037)</f>
        <v>71237428</v>
      </c>
      <c r="E1038" s="394">
        <f>SUM($E$1016:$E$1037)</f>
        <v>600937145.71102285</v>
      </c>
      <c r="F1038" s="394">
        <f>SUM($F$1016:$F$1037)</f>
        <v>4040881.5621773447</v>
      </c>
      <c r="G1038" s="394">
        <f>SUM($G$1016:$G$1037)</f>
        <v>123177363.99756654</v>
      </c>
      <c r="H1038" s="394">
        <f>SUM($H$1016:$H$1037)</f>
        <v>956649361.29644728</v>
      </c>
    </row>
    <row r="1039" spans="1:8" ht="13.8" hidden="1" outlineLevel="1" thickBot="1">
      <c r="A1039" s="396"/>
      <c r="B1039" s="397" t="s">
        <v>203</v>
      </c>
      <c r="C1039" s="398">
        <v>5028011</v>
      </c>
      <c r="D1039" s="398">
        <v>0</v>
      </c>
      <c r="E1039" s="398">
        <v>9216241</v>
      </c>
      <c r="F1039" s="398">
        <v>972725</v>
      </c>
      <c r="G1039" s="398">
        <v>3685391</v>
      </c>
      <c r="H1039" s="394">
        <v>18902368</v>
      </c>
    </row>
    <row r="1040" spans="1:8" ht="13.8" hidden="1" outlineLevel="1" thickBot="1">
      <c r="A1040" s="396"/>
      <c r="B1040" s="397" t="s">
        <v>204</v>
      </c>
      <c r="C1040" s="398">
        <v>1544189.15</v>
      </c>
      <c r="D1040" s="398">
        <v>0</v>
      </c>
      <c r="E1040" s="398">
        <v>0</v>
      </c>
      <c r="F1040" s="398">
        <v>8000</v>
      </c>
      <c r="G1040" s="398">
        <v>-324105</v>
      </c>
      <c r="H1040" s="394">
        <v>1228084.1499999999</v>
      </c>
    </row>
    <row r="1041" spans="1:8" ht="13.8" hidden="1" outlineLevel="1" thickBot="1">
      <c r="A1041" s="396"/>
      <c r="B1041" s="397" t="s">
        <v>267</v>
      </c>
      <c r="C1041" s="398">
        <v>-650</v>
      </c>
      <c r="D1041" s="398">
        <v>0</v>
      </c>
      <c r="E1041" s="398">
        <v>0</v>
      </c>
      <c r="F1041" s="398">
        <v>0</v>
      </c>
      <c r="G1041" s="398">
        <v>0</v>
      </c>
      <c r="H1041" s="394">
        <v>-650</v>
      </c>
    </row>
    <row r="1042" spans="1:8" ht="13.8" hidden="1" outlineLevel="1" thickBot="1">
      <c r="A1042" s="396"/>
      <c r="B1042" s="397" t="s">
        <v>205</v>
      </c>
      <c r="C1042" s="398">
        <v>10475456.668205401</v>
      </c>
      <c r="D1042" s="398">
        <v>19678437</v>
      </c>
      <c r="E1042" s="398">
        <v>17764847</v>
      </c>
      <c r="F1042" s="398">
        <v>9226853</v>
      </c>
      <c r="G1042" s="398">
        <v>5928221</v>
      </c>
      <c r="H1042" s="394">
        <v>63073814.668205403</v>
      </c>
    </row>
    <row r="1043" spans="1:8" ht="13.8" hidden="1" outlineLevel="1" thickBot="1">
      <c r="A1043" s="396"/>
      <c r="B1043" s="397" t="s">
        <v>206</v>
      </c>
      <c r="C1043" s="398">
        <v>3107364.6065000002</v>
      </c>
      <c r="D1043" s="398">
        <v>0</v>
      </c>
      <c r="E1043" s="398">
        <v>5661783.3435000004</v>
      </c>
      <c r="F1043" s="398">
        <v>584243</v>
      </c>
      <c r="G1043" s="398">
        <v>-218173</v>
      </c>
      <c r="H1043" s="394">
        <v>9135217.9499999993</v>
      </c>
    </row>
    <row r="1044" spans="1:8" ht="13.8" hidden="1" outlineLevel="1" thickBot="1">
      <c r="A1044" s="396"/>
      <c r="B1044" s="397" t="s">
        <v>268</v>
      </c>
      <c r="C1044" s="398">
        <v>34957</v>
      </c>
      <c r="D1044" s="398">
        <v>109663</v>
      </c>
      <c r="E1044" s="398">
        <v>0</v>
      </c>
      <c r="F1044" s="398">
        <v>1619</v>
      </c>
      <c r="G1044" s="398">
        <v>48387</v>
      </c>
      <c r="H1044" s="394">
        <v>194626</v>
      </c>
    </row>
    <row r="1045" spans="1:8" ht="13.8" hidden="1" outlineLevel="1" thickBot="1">
      <c r="A1045" s="396"/>
      <c r="B1045" s="397" t="s">
        <v>207</v>
      </c>
      <c r="C1045" s="398">
        <v>14565162.4389921</v>
      </c>
      <c r="D1045" s="398">
        <v>0</v>
      </c>
      <c r="E1045" s="398">
        <v>31700556</v>
      </c>
      <c r="F1045" s="398">
        <v>7404932.5701778596</v>
      </c>
      <c r="G1045" s="398">
        <v>2287055.48581594</v>
      </c>
      <c r="H1045" s="394">
        <v>55957706.494985901</v>
      </c>
    </row>
    <row r="1046" spans="1:8" ht="13.8" hidden="1" outlineLevel="1" thickBot="1">
      <c r="A1046" s="396"/>
      <c r="B1046" s="397" t="s">
        <v>208</v>
      </c>
      <c r="C1046" s="398">
        <v>44756668</v>
      </c>
      <c r="D1046" s="398">
        <v>0</v>
      </c>
      <c r="E1046" s="398">
        <v>72805993</v>
      </c>
      <c r="F1046" s="398">
        <v>-3858406</v>
      </c>
      <c r="G1046" s="398">
        <v>10932451</v>
      </c>
      <c r="H1046" s="394">
        <v>124636706</v>
      </c>
    </row>
    <row r="1047" spans="1:8" ht="13.8" hidden="1" outlineLevel="1" thickBot="1">
      <c r="A1047" s="396"/>
      <c r="B1047" s="397" t="s">
        <v>209</v>
      </c>
      <c r="C1047" s="398">
        <v>1751140</v>
      </c>
      <c r="D1047" s="398">
        <v>0</v>
      </c>
      <c r="E1047" s="398">
        <v>0</v>
      </c>
      <c r="F1047" s="398">
        <v>17884</v>
      </c>
      <c r="G1047" s="398">
        <v>-80906</v>
      </c>
      <c r="H1047" s="394">
        <v>1688118</v>
      </c>
    </row>
    <row r="1048" spans="1:8" ht="13.8" hidden="1" outlineLevel="1" thickBot="1">
      <c r="A1048" s="396"/>
      <c r="B1048" s="397" t="s">
        <v>210</v>
      </c>
      <c r="C1048" s="398">
        <v>2548704</v>
      </c>
      <c r="D1048" s="398">
        <v>0</v>
      </c>
      <c r="E1048" s="398">
        <v>0</v>
      </c>
      <c r="F1048" s="398">
        <v>345876</v>
      </c>
      <c r="G1048" s="398">
        <v>0</v>
      </c>
      <c r="H1048" s="394">
        <v>2894580</v>
      </c>
    </row>
    <row r="1049" spans="1:8" ht="13.8" hidden="1" outlineLevel="1" thickBot="1">
      <c r="A1049" s="396"/>
      <c r="B1049" s="397" t="s">
        <v>211</v>
      </c>
      <c r="C1049" s="398">
        <v>286978.77251513797</v>
      </c>
      <c r="D1049" s="398">
        <v>0</v>
      </c>
      <c r="E1049" s="398">
        <v>1296410.75</v>
      </c>
      <c r="F1049" s="398">
        <v>87178.573988108998</v>
      </c>
      <c r="G1049" s="398">
        <v>1089789.7490331901</v>
      </c>
      <c r="H1049" s="394">
        <v>2760357.8455364401</v>
      </c>
    </row>
    <row r="1050" spans="1:8" ht="13.8" hidden="1" outlineLevel="1" thickBot="1">
      <c r="A1050" s="396"/>
      <c r="B1050" s="397" t="s">
        <v>212</v>
      </c>
      <c r="C1050" s="398">
        <v>939631.10521306004</v>
      </c>
      <c r="D1050" s="398">
        <v>0</v>
      </c>
      <c r="E1050" s="398">
        <v>8407686.7132102698</v>
      </c>
      <c r="F1050" s="398">
        <v>177378.000814673</v>
      </c>
      <c r="G1050" s="398">
        <v>2088382</v>
      </c>
      <c r="H1050" s="394">
        <v>11613077.819238</v>
      </c>
    </row>
    <row r="1051" spans="1:8" ht="13.8" hidden="1" outlineLevel="1" thickBot="1">
      <c r="A1051" s="396"/>
      <c r="B1051" s="397" t="s">
        <v>213</v>
      </c>
      <c r="C1051" s="398">
        <v>782168</v>
      </c>
      <c r="D1051" s="398">
        <v>709531</v>
      </c>
      <c r="E1051" s="398">
        <v>657284</v>
      </c>
      <c r="F1051" s="398">
        <v>1196163</v>
      </c>
      <c r="G1051" s="398">
        <v>2780176</v>
      </c>
      <c r="H1051" s="394">
        <v>6125322</v>
      </c>
    </row>
    <row r="1052" spans="1:8" ht="13.8" hidden="1" outlineLevel="1" thickBot="1">
      <c r="A1052" s="396"/>
      <c r="B1052" s="397" t="s">
        <v>214</v>
      </c>
      <c r="C1052" s="398">
        <v>749740.32</v>
      </c>
      <c r="D1052" s="398">
        <v>0</v>
      </c>
      <c r="E1052" s="398">
        <v>4331358.2889772197</v>
      </c>
      <c r="F1052" s="398">
        <v>0</v>
      </c>
      <c r="G1052" s="398">
        <v>1358732.06758434</v>
      </c>
      <c r="H1052" s="394">
        <v>6439830.6765615502</v>
      </c>
    </row>
    <row r="1053" spans="1:8" ht="13.8" hidden="1" outlineLevel="1" thickBot="1">
      <c r="A1053" s="396"/>
      <c r="B1053" s="397" t="s">
        <v>269</v>
      </c>
      <c r="C1053" s="398">
        <v>128283.3</v>
      </c>
      <c r="D1053" s="398">
        <v>0</v>
      </c>
      <c r="E1053" s="398">
        <v>697929.7</v>
      </c>
      <c r="F1053" s="398">
        <v>10112</v>
      </c>
      <c r="G1053" s="398">
        <v>0</v>
      </c>
      <c r="H1053" s="394">
        <v>836325</v>
      </c>
    </row>
    <row r="1054" spans="1:8" ht="13.8" hidden="1" outlineLevel="1" thickBot="1">
      <c r="A1054" s="396"/>
      <c r="B1054" s="397" t="s">
        <v>215</v>
      </c>
      <c r="C1054" s="398">
        <v>211495</v>
      </c>
      <c r="D1054" s="398">
        <v>-8093</v>
      </c>
      <c r="E1054" s="398">
        <v>0</v>
      </c>
      <c r="F1054" s="398">
        <v>21306</v>
      </c>
      <c r="G1054" s="398">
        <v>0</v>
      </c>
      <c r="H1054" s="394">
        <v>224708</v>
      </c>
    </row>
    <row r="1055" spans="1:8" ht="13.8" hidden="1" outlineLevel="1" thickBot="1">
      <c r="A1055" s="396"/>
      <c r="B1055" s="397" t="s">
        <v>216</v>
      </c>
      <c r="C1055" s="398">
        <v>-1444</v>
      </c>
      <c r="D1055" s="398">
        <v>0</v>
      </c>
      <c r="E1055" s="398">
        <v>0</v>
      </c>
      <c r="F1055" s="398">
        <v>15349</v>
      </c>
      <c r="G1055" s="398">
        <v>0</v>
      </c>
      <c r="H1055" s="394">
        <v>13905</v>
      </c>
    </row>
    <row r="1056" spans="1:8" ht="13.8" hidden="1" outlineLevel="1" thickBot="1">
      <c r="A1056" s="396"/>
      <c r="B1056" s="397" t="s">
        <v>217</v>
      </c>
      <c r="C1056" s="398">
        <v>37814517</v>
      </c>
      <c r="D1056" s="398">
        <v>-4425388</v>
      </c>
      <c r="E1056" s="398">
        <v>46612898</v>
      </c>
      <c r="F1056" s="398">
        <v>6504224</v>
      </c>
      <c r="G1056" s="398">
        <v>-25072223</v>
      </c>
      <c r="H1056" s="394">
        <v>61434028</v>
      </c>
    </row>
    <row r="1057" spans="1:8" ht="13.8" hidden="1" outlineLevel="1" thickBot="1">
      <c r="A1057" s="396"/>
      <c r="B1057" s="397" t="s">
        <v>218</v>
      </c>
      <c r="C1057" s="398">
        <v>5911542.4199999999</v>
      </c>
      <c r="D1057" s="398">
        <v>0</v>
      </c>
      <c r="E1057" s="398">
        <v>0</v>
      </c>
      <c r="F1057" s="398">
        <v>-3716</v>
      </c>
      <c r="G1057" s="398">
        <v>-249681.3</v>
      </c>
      <c r="H1057" s="394">
        <v>5658145.1200000001</v>
      </c>
    </row>
    <row r="1058" spans="1:8" ht="13.8" hidden="1" outlineLevel="1" thickBot="1">
      <c r="A1058" s="396"/>
      <c r="B1058" s="397" t="s">
        <v>219</v>
      </c>
      <c r="C1058" s="398">
        <v>252585.27606127199</v>
      </c>
      <c r="D1058" s="398">
        <v>3096.85</v>
      </c>
      <c r="E1058" s="398">
        <v>-86491.65</v>
      </c>
      <c r="F1058" s="398">
        <v>112834.581241548</v>
      </c>
      <c r="G1058" s="398">
        <v>83869</v>
      </c>
      <c r="H1058" s="394">
        <v>365894.05730282102</v>
      </c>
    </row>
    <row r="1059" spans="1:8" ht="13.8" hidden="1" outlineLevel="1" thickBot="1">
      <c r="A1059" s="396"/>
      <c r="B1059" s="397" t="s">
        <v>220</v>
      </c>
      <c r="C1059" s="398">
        <v>-2347259.75</v>
      </c>
      <c r="D1059" s="398">
        <v>0</v>
      </c>
      <c r="E1059" s="398">
        <v>-286295.25</v>
      </c>
      <c r="F1059" s="398">
        <v>43788</v>
      </c>
      <c r="G1059" s="398">
        <v>-38870</v>
      </c>
      <c r="H1059" s="394">
        <v>-2628637</v>
      </c>
    </row>
    <row r="1060" spans="1:8" ht="13.8" hidden="1" outlineLevel="1" thickBot="1">
      <c r="A1060" s="396"/>
      <c r="B1060" s="397" t="s">
        <v>270</v>
      </c>
      <c r="C1060" s="398">
        <v>270857</v>
      </c>
      <c r="D1060" s="398">
        <v>0</v>
      </c>
      <c r="E1060" s="398">
        <v>645609</v>
      </c>
      <c r="F1060" s="398">
        <v>124027</v>
      </c>
      <c r="G1060" s="398">
        <v>234474</v>
      </c>
      <c r="H1060" s="394">
        <v>1274967</v>
      </c>
    </row>
    <row r="1061" spans="1:8" ht="27" collapsed="1" thickBot="1">
      <c r="A1061" s="396">
        <v>41</v>
      </c>
      <c r="B1061" s="399" t="s">
        <v>579</v>
      </c>
      <c r="C1061" s="398">
        <f>SUM($C$1039:$C$1060)</f>
        <v>128810097.30748695</v>
      </c>
      <c r="D1061" s="398">
        <f>SUM($D$1039:$D$1060)</f>
        <v>16067246.85</v>
      </c>
      <c r="E1061" s="398">
        <f>SUM($E$1039:$E$1060)</f>
        <v>199425809.89568749</v>
      </c>
      <c r="F1061" s="398">
        <f>SUM($F$1039:$F$1060)</f>
        <v>22992370.726222191</v>
      </c>
      <c r="G1061" s="398">
        <f>SUM($G$1039:$G$1060)</f>
        <v>4532970.0024334723</v>
      </c>
      <c r="H1061" s="394">
        <f>SUM($H$1039:$H$1060)</f>
        <v>371828494.78183013</v>
      </c>
    </row>
    <row r="1062" spans="1:8">
      <c r="A1062" s="518"/>
      <c r="B1062" s="518"/>
      <c r="C1062" s="518"/>
      <c r="D1062" s="518"/>
      <c r="E1062" s="518"/>
      <c r="F1062" s="518"/>
      <c r="G1062" s="518"/>
      <c r="H1062" s="518"/>
    </row>
    <row r="1063" spans="1:8">
      <c r="A1063" s="18"/>
      <c r="C1063" s="58"/>
      <c r="D1063" s="58"/>
      <c r="E1063" s="58"/>
      <c r="F1063" s="58"/>
      <c r="G1063" s="58"/>
      <c r="H1063" s="58"/>
    </row>
  </sheetData>
  <sheetProtection selectLockedCells="1"/>
  <mergeCells count="33">
    <mergeCell ref="E577:E578"/>
    <mergeCell ref="A1062:H1062"/>
    <mergeCell ref="A571:H571"/>
    <mergeCell ref="A572:H572"/>
    <mergeCell ref="A573:H573"/>
    <mergeCell ref="C575:E575"/>
    <mergeCell ref="F575:F578"/>
    <mergeCell ref="G575:G578"/>
    <mergeCell ref="H575:H578"/>
    <mergeCell ref="C576:E576"/>
    <mergeCell ref="C577:C578"/>
    <mergeCell ref="D577:D578"/>
    <mergeCell ref="A570:H570"/>
    <mergeCell ref="A7:H7"/>
    <mergeCell ref="C9:E9"/>
    <mergeCell ref="F9:F12"/>
    <mergeCell ref="G9:G12"/>
    <mergeCell ref="H9:H12"/>
    <mergeCell ref="C10:E10"/>
    <mergeCell ref="C11:C12"/>
    <mergeCell ref="D11:D12"/>
    <mergeCell ref="E11:E12"/>
    <mergeCell ref="A565:H565"/>
    <mergeCell ref="A566:H566"/>
    <mergeCell ref="A567:H567"/>
    <mergeCell ref="A568:H568"/>
    <mergeCell ref="A569:H569"/>
    <mergeCell ref="A6:H6"/>
    <mergeCell ref="A1:H1"/>
    <mergeCell ref="A2:H2"/>
    <mergeCell ref="A3:H3"/>
    <mergeCell ref="A4:H4"/>
    <mergeCell ref="A5:H5"/>
  </mergeCells>
  <printOptions gridLinesSet="0"/>
  <pageMargins left="0.4" right="0" top="0.69" bottom="0.64" header="0.64" footer="0.2"/>
  <pageSetup firstPageNumber="65" orientation="landscape" useFirstPageNumber="1" verticalDpi="300" r:id="rId1"/>
  <headerFooter alignWithMargins="0">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EC2C6-4266-4F77-9270-2D8265F979F4}">
  <sheetPr>
    <pageSetUpPr fitToPage="1"/>
  </sheetPr>
  <dimension ref="A1:I564"/>
  <sheetViews>
    <sheetView showGridLines="0" zoomScaleNormal="100" workbookViewId="0">
      <selection activeCell="A4" sqref="A4:I4"/>
    </sheetView>
  </sheetViews>
  <sheetFormatPr defaultRowHeight="15" outlineLevelRow="1"/>
  <cols>
    <col min="1" max="1" width="3.88671875" style="2" customWidth="1"/>
    <col min="2" max="2" width="44.6640625" style="2" bestFit="1" customWidth="1"/>
    <col min="3" max="6" width="12.5546875" style="2" customWidth="1"/>
    <col min="7" max="7" width="10.6640625" style="2" customWidth="1"/>
    <col min="8" max="8" width="11.33203125" style="2" customWidth="1"/>
    <col min="9" max="9" width="12.6640625" style="2" customWidth="1"/>
    <col min="10" max="253" width="8.88671875" style="2"/>
    <col min="254" max="254" width="3.88671875" style="2" customWidth="1"/>
    <col min="255" max="255" width="43" style="2" customWidth="1"/>
    <col min="256" max="256" width="12.5546875" style="2" customWidth="1"/>
    <col min="257" max="257" width="12" style="2" customWidth="1"/>
    <col min="258" max="258" width="13.44140625" style="2" customWidth="1"/>
    <col min="259" max="259" width="10.44140625" style="2" customWidth="1"/>
    <col min="260" max="260" width="9.6640625" style="2" customWidth="1"/>
    <col min="261" max="261" width="11.109375" style="2" customWidth="1"/>
    <col min="262" max="262" width="12.6640625" style="2" customWidth="1"/>
    <col min="263" max="263" width="10.109375" style="2" bestFit="1" customWidth="1"/>
    <col min="264" max="509" width="8.88671875" style="2"/>
    <col min="510" max="510" width="3.88671875" style="2" customWidth="1"/>
    <col min="511" max="511" width="43" style="2" customWidth="1"/>
    <col min="512" max="512" width="12.5546875" style="2" customWidth="1"/>
    <col min="513" max="513" width="12" style="2" customWidth="1"/>
    <col min="514" max="514" width="13.44140625" style="2" customWidth="1"/>
    <col min="515" max="515" width="10.44140625" style="2" customWidth="1"/>
    <col min="516" max="516" width="9.6640625" style="2" customWidth="1"/>
    <col min="517" max="517" width="11.109375" style="2" customWidth="1"/>
    <col min="518" max="518" width="12.6640625" style="2" customWidth="1"/>
    <col min="519" max="519" width="10.109375" style="2" bestFit="1" customWidth="1"/>
    <col min="520" max="765" width="8.88671875" style="2"/>
    <col min="766" max="766" width="3.88671875" style="2" customWidth="1"/>
    <col min="767" max="767" width="43" style="2" customWidth="1"/>
    <col min="768" max="768" width="12.5546875" style="2" customWidth="1"/>
    <col min="769" max="769" width="12" style="2" customWidth="1"/>
    <col min="770" max="770" width="13.44140625" style="2" customWidth="1"/>
    <col min="771" max="771" width="10.44140625" style="2" customWidth="1"/>
    <col min="772" max="772" width="9.6640625" style="2" customWidth="1"/>
    <col min="773" max="773" width="11.109375" style="2" customWidth="1"/>
    <col min="774" max="774" width="12.6640625" style="2" customWidth="1"/>
    <col min="775" max="775" width="10.109375" style="2" bestFit="1" customWidth="1"/>
    <col min="776" max="1021" width="8.88671875" style="2"/>
    <col min="1022" max="1022" width="3.88671875" style="2" customWidth="1"/>
    <col min="1023" max="1023" width="43" style="2" customWidth="1"/>
    <col min="1024" max="1024" width="12.5546875" style="2" customWidth="1"/>
    <col min="1025" max="1025" width="12" style="2" customWidth="1"/>
    <col min="1026" max="1026" width="13.44140625" style="2" customWidth="1"/>
    <col min="1027" max="1027" width="10.44140625" style="2" customWidth="1"/>
    <col min="1028" max="1028" width="9.6640625" style="2" customWidth="1"/>
    <col min="1029" max="1029" width="11.109375" style="2" customWidth="1"/>
    <col min="1030" max="1030" width="12.6640625" style="2" customWidth="1"/>
    <col min="1031" max="1031" width="10.109375" style="2" bestFit="1" customWidth="1"/>
    <col min="1032" max="1277" width="8.88671875" style="2"/>
    <col min="1278" max="1278" width="3.88671875" style="2" customWidth="1"/>
    <col min="1279" max="1279" width="43" style="2" customWidth="1"/>
    <col min="1280" max="1280" width="12.5546875" style="2" customWidth="1"/>
    <col min="1281" max="1281" width="12" style="2" customWidth="1"/>
    <col min="1282" max="1282" width="13.44140625" style="2" customWidth="1"/>
    <col min="1283" max="1283" width="10.44140625" style="2" customWidth="1"/>
    <col min="1284" max="1284" width="9.6640625" style="2" customWidth="1"/>
    <col min="1285" max="1285" width="11.109375" style="2" customWidth="1"/>
    <col min="1286" max="1286" width="12.6640625" style="2" customWidth="1"/>
    <col min="1287" max="1287" width="10.109375" style="2" bestFit="1" customWidth="1"/>
    <col min="1288" max="1533" width="8.88671875" style="2"/>
    <col min="1534" max="1534" width="3.88671875" style="2" customWidth="1"/>
    <col min="1535" max="1535" width="43" style="2" customWidth="1"/>
    <col min="1536" max="1536" width="12.5546875" style="2" customWidth="1"/>
    <col min="1537" max="1537" width="12" style="2" customWidth="1"/>
    <col min="1538" max="1538" width="13.44140625" style="2" customWidth="1"/>
    <col min="1539" max="1539" width="10.44140625" style="2" customWidth="1"/>
    <col min="1540" max="1540" width="9.6640625" style="2" customWidth="1"/>
    <col min="1541" max="1541" width="11.109375" style="2" customWidth="1"/>
    <col min="1542" max="1542" width="12.6640625" style="2" customWidth="1"/>
    <col min="1543" max="1543" width="10.109375" style="2" bestFit="1" customWidth="1"/>
    <col min="1544" max="1789" width="8.88671875" style="2"/>
    <col min="1790" max="1790" width="3.88671875" style="2" customWidth="1"/>
    <col min="1791" max="1791" width="43" style="2" customWidth="1"/>
    <col min="1792" max="1792" width="12.5546875" style="2" customWidth="1"/>
    <col min="1793" max="1793" width="12" style="2" customWidth="1"/>
    <col min="1794" max="1794" width="13.44140625" style="2" customWidth="1"/>
    <col min="1795" max="1795" width="10.44140625" style="2" customWidth="1"/>
    <col min="1796" max="1796" width="9.6640625" style="2" customWidth="1"/>
    <col min="1797" max="1797" width="11.109375" style="2" customWidth="1"/>
    <col min="1798" max="1798" width="12.6640625" style="2" customWidth="1"/>
    <col min="1799" max="1799" width="10.109375" style="2" bestFit="1" customWidth="1"/>
    <col min="1800" max="2045" width="8.88671875" style="2"/>
    <col min="2046" max="2046" width="3.88671875" style="2" customWidth="1"/>
    <col min="2047" max="2047" width="43" style="2" customWidth="1"/>
    <col min="2048" max="2048" width="12.5546875" style="2" customWidth="1"/>
    <col min="2049" max="2049" width="12" style="2" customWidth="1"/>
    <col min="2050" max="2050" width="13.44140625" style="2" customWidth="1"/>
    <col min="2051" max="2051" width="10.44140625" style="2" customWidth="1"/>
    <col min="2052" max="2052" width="9.6640625" style="2" customWidth="1"/>
    <col min="2053" max="2053" width="11.109375" style="2" customWidth="1"/>
    <col min="2054" max="2054" width="12.6640625" style="2" customWidth="1"/>
    <col min="2055" max="2055" width="10.109375" style="2" bestFit="1" customWidth="1"/>
    <col min="2056" max="2301" width="8.88671875" style="2"/>
    <col min="2302" max="2302" width="3.88671875" style="2" customWidth="1"/>
    <col min="2303" max="2303" width="43" style="2" customWidth="1"/>
    <col min="2304" max="2304" width="12.5546875" style="2" customWidth="1"/>
    <col min="2305" max="2305" width="12" style="2" customWidth="1"/>
    <col min="2306" max="2306" width="13.44140625" style="2" customWidth="1"/>
    <col min="2307" max="2307" width="10.44140625" style="2" customWidth="1"/>
    <col min="2308" max="2308" width="9.6640625" style="2" customWidth="1"/>
    <col min="2309" max="2309" width="11.109375" style="2" customWidth="1"/>
    <col min="2310" max="2310" width="12.6640625" style="2" customWidth="1"/>
    <col min="2311" max="2311" width="10.109375" style="2" bestFit="1" customWidth="1"/>
    <col min="2312" max="2557" width="8.88671875" style="2"/>
    <col min="2558" max="2558" width="3.88671875" style="2" customWidth="1"/>
    <col min="2559" max="2559" width="43" style="2" customWidth="1"/>
    <col min="2560" max="2560" width="12.5546875" style="2" customWidth="1"/>
    <col min="2561" max="2561" width="12" style="2" customWidth="1"/>
    <col min="2562" max="2562" width="13.44140625" style="2" customWidth="1"/>
    <col min="2563" max="2563" width="10.44140625" style="2" customWidth="1"/>
    <col min="2564" max="2564" width="9.6640625" style="2" customWidth="1"/>
    <col min="2565" max="2565" width="11.109375" style="2" customWidth="1"/>
    <col min="2566" max="2566" width="12.6640625" style="2" customWidth="1"/>
    <col min="2567" max="2567" width="10.109375" style="2" bestFit="1" customWidth="1"/>
    <col min="2568" max="2813" width="8.88671875" style="2"/>
    <col min="2814" max="2814" width="3.88671875" style="2" customWidth="1"/>
    <col min="2815" max="2815" width="43" style="2" customWidth="1"/>
    <col min="2816" max="2816" width="12.5546875" style="2" customWidth="1"/>
    <col min="2817" max="2817" width="12" style="2" customWidth="1"/>
    <col min="2818" max="2818" width="13.44140625" style="2" customWidth="1"/>
    <col min="2819" max="2819" width="10.44140625" style="2" customWidth="1"/>
    <col min="2820" max="2820" width="9.6640625" style="2" customWidth="1"/>
    <col min="2821" max="2821" width="11.109375" style="2" customWidth="1"/>
    <col min="2822" max="2822" width="12.6640625" style="2" customWidth="1"/>
    <col min="2823" max="2823" width="10.109375" style="2" bestFit="1" customWidth="1"/>
    <col min="2824" max="3069" width="8.88671875" style="2"/>
    <col min="3070" max="3070" width="3.88671875" style="2" customWidth="1"/>
    <col min="3071" max="3071" width="43" style="2" customWidth="1"/>
    <col min="3072" max="3072" width="12.5546875" style="2" customWidth="1"/>
    <col min="3073" max="3073" width="12" style="2" customWidth="1"/>
    <col min="3074" max="3074" width="13.44140625" style="2" customWidth="1"/>
    <col min="3075" max="3075" width="10.44140625" style="2" customWidth="1"/>
    <col min="3076" max="3076" width="9.6640625" style="2" customWidth="1"/>
    <col min="3077" max="3077" width="11.109375" style="2" customWidth="1"/>
    <col min="3078" max="3078" width="12.6640625" style="2" customWidth="1"/>
    <col min="3079" max="3079" width="10.109375" style="2" bestFit="1" customWidth="1"/>
    <col min="3080" max="3325" width="8.88671875" style="2"/>
    <col min="3326" max="3326" width="3.88671875" style="2" customWidth="1"/>
    <col min="3327" max="3327" width="43" style="2" customWidth="1"/>
    <col min="3328" max="3328" width="12.5546875" style="2" customWidth="1"/>
    <col min="3329" max="3329" width="12" style="2" customWidth="1"/>
    <col min="3330" max="3330" width="13.44140625" style="2" customWidth="1"/>
    <col min="3331" max="3331" width="10.44140625" style="2" customWidth="1"/>
    <col min="3332" max="3332" width="9.6640625" style="2" customWidth="1"/>
    <col min="3333" max="3333" width="11.109375" style="2" customWidth="1"/>
    <col min="3334" max="3334" width="12.6640625" style="2" customWidth="1"/>
    <col min="3335" max="3335" width="10.109375" style="2" bestFit="1" customWidth="1"/>
    <col min="3336" max="3581" width="8.88671875" style="2"/>
    <col min="3582" max="3582" width="3.88671875" style="2" customWidth="1"/>
    <col min="3583" max="3583" width="43" style="2" customWidth="1"/>
    <col min="3584" max="3584" width="12.5546875" style="2" customWidth="1"/>
    <col min="3585" max="3585" width="12" style="2" customWidth="1"/>
    <col min="3586" max="3586" width="13.44140625" style="2" customWidth="1"/>
    <col min="3587" max="3587" width="10.44140625" style="2" customWidth="1"/>
    <col min="3588" max="3588" width="9.6640625" style="2" customWidth="1"/>
    <col min="3589" max="3589" width="11.109375" style="2" customWidth="1"/>
    <col min="3590" max="3590" width="12.6640625" style="2" customWidth="1"/>
    <col min="3591" max="3591" width="10.109375" style="2" bestFit="1" customWidth="1"/>
    <col min="3592" max="3837" width="8.88671875" style="2"/>
    <col min="3838" max="3838" width="3.88671875" style="2" customWidth="1"/>
    <col min="3839" max="3839" width="43" style="2" customWidth="1"/>
    <col min="3840" max="3840" width="12.5546875" style="2" customWidth="1"/>
    <col min="3841" max="3841" width="12" style="2" customWidth="1"/>
    <col min="3842" max="3842" width="13.44140625" style="2" customWidth="1"/>
    <col min="3843" max="3843" width="10.44140625" style="2" customWidth="1"/>
    <col min="3844" max="3844" width="9.6640625" style="2" customWidth="1"/>
    <col min="3845" max="3845" width="11.109375" style="2" customWidth="1"/>
    <col min="3846" max="3846" width="12.6640625" style="2" customWidth="1"/>
    <col min="3847" max="3847" width="10.109375" style="2" bestFit="1" customWidth="1"/>
    <col min="3848" max="4093" width="8.88671875" style="2"/>
    <col min="4094" max="4094" width="3.88671875" style="2" customWidth="1"/>
    <col min="4095" max="4095" width="43" style="2" customWidth="1"/>
    <col min="4096" max="4096" width="12.5546875" style="2" customWidth="1"/>
    <col min="4097" max="4097" width="12" style="2" customWidth="1"/>
    <col min="4098" max="4098" width="13.44140625" style="2" customWidth="1"/>
    <col min="4099" max="4099" width="10.44140625" style="2" customWidth="1"/>
    <col min="4100" max="4100" width="9.6640625" style="2" customWidth="1"/>
    <col min="4101" max="4101" width="11.109375" style="2" customWidth="1"/>
    <col min="4102" max="4102" width="12.6640625" style="2" customWidth="1"/>
    <col min="4103" max="4103" width="10.109375" style="2" bestFit="1" customWidth="1"/>
    <col min="4104" max="4349" width="8.88671875" style="2"/>
    <col min="4350" max="4350" width="3.88671875" style="2" customWidth="1"/>
    <col min="4351" max="4351" width="43" style="2" customWidth="1"/>
    <col min="4352" max="4352" width="12.5546875" style="2" customWidth="1"/>
    <col min="4353" max="4353" width="12" style="2" customWidth="1"/>
    <col min="4354" max="4354" width="13.44140625" style="2" customWidth="1"/>
    <col min="4355" max="4355" width="10.44140625" style="2" customWidth="1"/>
    <col min="4356" max="4356" width="9.6640625" style="2" customWidth="1"/>
    <col min="4357" max="4357" width="11.109375" style="2" customWidth="1"/>
    <col min="4358" max="4358" width="12.6640625" style="2" customWidth="1"/>
    <col min="4359" max="4359" width="10.109375" style="2" bestFit="1" customWidth="1"/>
    <col min="4360" max="4605" width="8.88671875" style="2"/>
    <col min="4606" max="4606" width="3.88671875" style="2" customWidth="1"/>
    <col min="4607" max="4607" width="43" style="2" customWidth="1"/>
    <col min="4608" max="4608" width="12.5546875" style="2" customWidth="1"/>
    <col min="4609" max="4609" width="12" style="2" customWidth="1"/>
    <col min="4610" max="4610" width="13.44140625" style="2" customWidth="1"/>
    <col min="4611" max="4611" width="10.44140625" style="2" customWidth="1"/>
    <col min="4612" max="4612" width="9.6640625" style="2" customWidth="1"/>
    <col min="4613" max="4613" width="11.109375" style="2" customWidth="1"/>
    <col min="4614" max="4614" width="12.6640625" style="2" customWidth="1"/>
    <col min="4615" max="4615" width="10.109375" style="2" bestFit="1" customWidth="1"/>
    <col min="4616" max="4861" width="8.88671875" style="2"/>
    <col min="4862" max="4862" width="3.88671875" style="2" customWidth="1"/>
    <col min="4863" max="4863" width="43" style="2" customWidth="1"/>
    <col min="4864" max="4864" width="12.5546875" style="2" customWidth="1"/>
    <col min="4865" max="4865" width="12" style="2" customWidth="1"/>
    <col min="4866" max="4866" width="13.44140625" style="2" customWidth="1"/>
    <col min="4867" max="4867" width="10.44140625" style="2" customWidth="1"/>
    <col min="4868" max="4868" width="9.6640625" style="2" customWidth="1"/>
    <col min="4869" max="4869" width="11.109375" style="2" customWidth="1"/>
    <col min="4870" max="4870" width="12.6640625" style="2" customWidth="1"/>
    <col min="4871" max="4871" width="10.109375" style="2" bestFit="1" customWidth="1"/>
    <col min="4872" max="5117" width="8.88671875" style="2"/>
    <col min="5118" max="5118" width="3.88671875" style="2" customWidth="1"/>
    <col min="5119" max="5119" width="43" style="2" customWidth="1"/>
    <col min="5120" max="5120" width="12.5546875" style="2" customWidth="1"/>
    <col min="5121" max="5121" width="12" style="2" customWidth="1"/>
    <col min="5122" max="5122" width="13.44140625" style="2" customWidth="1"/>
    <col min="5123" max="5123" width="10.44140625" style="2" customWidth="1"/>
    <col min="5124" max="5124" width="9.6640625" style="2" customWidth="1"/>
    <col min="5125" max="5125" width="11.109375" style="2" customWidth="1"/>
    <col min="5126" max="5126" width="12.6640625" style="2" customWidth="1"/>
    <col min="5127" max="5127" width="10.109375" style="2" bestFit="1" customWidth="1"/>
    <col min="5128" max="5373" width="8.88671875" style="2"/>
    <col min="5374" max="5374" width="3.88671875" style="2" customWidth="1"/>
    <col min="5375" max="5375" width="43" style="2" customWidth="1"/>
    <col min="5376" max="5376" width="12.5546875" style="2" customWidth="1"/>
    <col min="5377" max="5377" width="12" style="2" customWidth="1"/>
    <col min="5378" max="5378" width="13.44140625" style="2" customWidth="1"/>
    <col min="5379" max="5379" width="10.44140625" style="2" customWidth="1"/>
    <col min="5380" max="5380" width="9.6640625" style="2" customWidth="1"/>
    <col min="5381" max="5381" width="11.109375" style="2" customWidth="1"/>
    <col min="5382" max="5382" width="12.6640625" style="2" customWidth="1"/>
    <col min="5383" max="5383" width="10.109375" style="2" bestFit="1" customWidth="1"/>
    <col min="5384" max="5629" width="8.88671875" style="2"/>
    <col min="5630" max="5630" width="3.88671875" style="2" customWidth="1"/>
    <col min="5631" max="5631" width="43" style="2" customWidth="1"/>
    <col min="5632" max="5632" width="12.5546875" style="2" customWidth="1"/>
    <col min="5633" max="5633" width="12" style="2" customWidth="1"/>
    <col min="5634" max="5634" width="13.44140625" style="2" customWidth="1"/>
    <col min="5635" max="5635" width="10.44140625" style="2" customWidth="1"/>
    <col min="5636" max="5636" width="9.6640625" style="2" customWidth="1"/>
    <col min="5637" max="5637" width="11.109375" style="2" customWidth="1"/>
    <col min="5638" max="5638" width="12.6640625" style="2" customWidth="1"/>
    <col min="5639" max="5639" width="10.109375" style="2" bestFit="1" customWidth="1"/>
    <col min="5640" max="5885" width="8.88671875" style="2"/>
    <col min="5886" max="5886" width="3.88671875" style="2" customWidth="1"/>
    <col min="5887" max="5887" width="43" style="2" customWidth="1"/>
    <col min="5888" max="5888" width="12.5546875" style="2" customWidth="1"/>
    <col min="5889" max="5889" width="12" style="2" customWidth="1"/>
    <col min="5890" max="5890" width="13.44140625" style="2" customWidth="1"/>
    <col min="5891" max="5891" width="10.44140625" style="2" customWidth="1"/>
    <col min="5892" max="5892" width="9.6640625" style="2" customWidth="1"/>
    <col min="5893" max="5893" width="11.109375" style="2" customWidth="1"/>
    <col min="5894" max="5894" width="12.6640625" style="2" customWidth="1"/>
    <col min="5895" max="5895" width="10.109375" style="2" bestFit="1" customWidth="1"/>
    <col min="5896" max="6141" width="8.88671875" style="2"/>
    <col min="6142" max="6142" width="3.88671875" style="2" customWidth="1"/>
    <col min="6143" max="6143" width="43" style="2" customWidth="1"/>
    <col min="6144" max="6144" width="12.5546875" style="2" customWidth="1"/>
    <col min="6145" max="6145" width="12" style="2" customWidth="1"/>
    <col min="6146" max="6146" width="13.44140625" style="2" customWidth="1"/>
    <col min="6147" max="6147" width="10.44140625" style="2" customWidth="1"/>
    <col min="6148" max="6148" width="9.6640625" style="2" customWidth="1"/>
    <col min="6149" max="6149" width="11.109375" style="2" customWidth="1"/>
    <col min="6150" max="6150" width="12.6640625" style="2" customWidth="1"/>
    <col min="6151" max="6151" width="10.109375" style="2" bestFit="1" customWidth="1"/>
    <col min="6152" max="6397" width="8.88671875" style="2"/>
    <col min="6398" max="6398" width="3.88671875" style="2" customWidth="1"/>
    <col min="6399" max="6399" width="43" style="2" customWidth="1"/>
    <col min="6400" max="6400" width="12.5546875" style="2" customWidth="1"/>
    <col min="6401" max="6401" width="12" style="2" customWidth="1"/>
    <col min="6402" max="6402" width="13.44140625" style="2" customWidth="1"/>
    <col min="6403" max="6403" width="10.44140625" style="2" customWidth="1"/>
    <col min="6404" max="6404" width="9.6640625" style="2" customWidth="1"/>
    <col min="6405" max="6405" width="11.109375" style="2" customWidth="1"/>
    <col min="6406" max="6406" width="12.6640625" style="2" customWidth="1"/>
    <col min="6407" max="6407" width="10.109375" style="2" bestFit="1" customWidth="1"/>
    <col min="6408" max="6653" width="8.88671875" style="2"/>
    <col min="6654" max="6654" width="3.88671875" style="2" customWidth="1"/>
    <col min="6655" max="6655" width="43" style="2" customWidth="1"/>
    <col min="6656" max="6656" width="12.5546875" style="2" customWidth="1"/>
    <col min="6657" max="6657" width="12" style="2" customWidth="1"/>
    <col min="6658" max="6658" width="13.44140625" style="2" customWidth="1"/>
    <col min="6659" max="6659" width="10.44140625" style="2" customWidth="1"/>
    <col min="6660" max="6660" width="9.6640625" style="2" customWidth="1"/>
    <col min="6661" max="6661" width="11.109375" style="2" customWidth="1"/>
    <col min="6662" max="6662" width="12.6640625" style="2" customWidth="1"/>
    <col min="6663" max="6663" width="10.109375" style="2" bestFit="1" customWidth="1"/>
    <col min="6664" max="6909" width="8.88671875" style="2"/>
    <col min="6910" max="6910" width="3.88671875" style="2" customWidth="1"/>
    <col min="6911" max="6911" width="43" style="2" customWidth="1"/>
    <col min="6912" max="6912" width="12.5546875" style="2" customWidth="1"/>
    <col min="6913" max="6913" width="12" style="2" customWidth="1"/>
    <col min="6914" max="6914" width="13.44140625" style="2" customWidth="1"/>
    <col min="6915" max="6915" width="10.44140625" style="2" customWidth="1"/>
    <col min="6916" max="6916" width="9.6640625" style="2" customWidth="1"/>
    <col min="6917" max="6917" width="11.109375" style="2" customWidth="1"/>
    <col min="6918" max="6918" width="12.6640625" style="2" customWidth="1"/>
    <col min="6919" max="6919" width="10.109375" style="2" bestFit="1" customWidth="1"/>
    <col min="6920" max="7165" width="8.88671875" style="2"/>
    <col min="7166" max="7166" width="3.88671875" style="2" customWidth="1"/>
    <col min="7167" max="7167" width="43" style="2" customWidth="1"/>
    <col min="7168" max="7168" width="12.5546875" style="2" customWidth="1"/>
    <col min="7169" max="7169" width="12" style="2" customWidth="1"/>
    <col min="7170" max="7170" width="13.44140625" style="2" customWidth="1"/>
    <col min="7171" max="7171" width="10.44140625" style="2" customWidth="1"/>
    <col min="7172" max="7172" width="9.6640625" style="2" customWidth="1"/>
    <col min="7173" max="7173" width="11.109375" style="2" customWidth="1"/>
    <col min="7174" max="7174" width="12.6640625" style="2" customWidth="1"/>
    <col min="7175" max="7175" width="10.109375" style="2" bestFit="1" customWidth="1"/>
    <col min="7176" max="7421" width="8.88671875" style="2"/>
    <col min="7422" max="7422" width="3.88671875" style="2" customWidth="1"/>
    <col min="7423" max="7423" width="43" style="2" customWidth="1"/>
    <col min="7424" max="7424" width="12.5546875" style="2" customWidth="1"/>
    <col min="7425" max="7425" width="12" style="2" customWidth="1"/>
    <col min="7426" max="7426" width="13.44140625" style="2" customWidth="1"/>
    <col min="7427" max="7427" width="10.44140625" style="2" customWidth="1"/>
    <col min="7428" max="7428" width="9.6640625" style="2" customWidth="1"/>
    <col min="7429" max="7429" width="11.109375" style="2" customWidth="1"/>
    <col min="7430" max="7430" width="12.6640625" style="2" customWidth="1"/>
    <col min="7431" max="7431" width="10.109375" style="2" bestFit="1" customWidth="1"/>
    <col min="7432" max="7677" width="8.88671875" style="2"/>
    <col min="7678" max="7678" width="3.88671875" style="2" customWidth="1"/>
    <col min="7679" max="7679" width="43" style="2" customWidth="1"/>
    <col min="7680" max="7680" width="12.5546875" style="2" customWidth="1"/>
    <col min="7681" max="7681" width="12" style="2" customWidth="1"/>
    <col min="7682" max="7682" width="13.44140625" style="2" customWidth="1"/>
    <col min="7683" max="7683" width="10.44140625" style="2" customWidth="1"/>
    <col min="7684" max="7684" width="9.6640625" style="2" customWidth="1"/>
    <col min="7685" max="7685" width="11.109375" style="2" customWidth="1"/>
    <col min="7686" max="7686" width="12.6640625" style="2" customWidth="1"/>
    <col min="7687" max="7687" width="10.109375" style="2" bestFit="1" customWidth="1"/>
    <col min="7688" max="7933" width="8.88671875" style="2"/>
    <col min="7934" max="7934" width="3.88671875" style="2" customWidth="1"/>
    <col min="7935" max="7935" width="43" style="2" customWidth="1"/>
    <col min="7936" max="7936" width="12.5546875" style="2" customWidth="1"/>
    <col min="7937" max="7937" width="12" style="2" customWidth="1"/>
    <col min="7938" max="7938" width="13.44140625" style="2" customWidth="1"/>
    <col min="7939" max="7939" width="10.44140625" style="2" customWidth="1"/>
    <col min="7940" max="7940" width="9.6640625" style="2" customWidth="1"/>
    <col min="7941" max="7941" width="11.109375" style="2" customWidth="1"/>
    <col min="7942" max="7942" width="12.6640625" style="2" customWidth="1"/>
    <col min="7943" max="7943" width="10.109375" style="2" bestFit="1" customWidth="1"/>
    <col min="7944" max="8189" width="8.88671875" style="2"/>
    <col min="8190" max="8190" width="3.88671875" style="2" customWidth="1"/>
    <col min="8191" max="8191" width="43" style="2" customWidth="1"/>
    <col min="8192" max="8192" width="12.5546875" style="2" customWidth="1"/>
    <col min="8193" max="8193" width="12" style="2" customWidth="1"/>
    <col min="8194" max="8194" width="13.44140625" style="2" customWidth="1"/>
    <col min="8195" max="8195" width="10.44140625" style="2" customWidth="1"/>
    <col min="8196" max="8196" width="9.6640625" style="2" customWidth="1"/>
    <col min="8197" max="8197" width="11.109375" style="2" customWidth="1"/>
    <col min="8198" max="8198" width="12.6640625" style="2" customWidth="1"/>
    <col min="8199" max="8199" width="10.109375" style="2" bestFit="1" customWidth="1"/>
    <col min="8200" max="8445" width="8.88671875" style="2"/>
    <col min="8446" max="8446" width="3.88671875" style="2" customWidth="1"/>
    <col min="8447" max="8447" width="43" style="2" customWidth="1"/>
    <col min="8448" max="8448" width="12.5546875" style="2" customWidth="1"/>
    <col min="8449" max="8449" width="12" style="2" customWidth="1"/>
    <col min="8450" max="8450" width="13.44140625" style="2" customWidth="1"/>
    <col min="8451" max="8451" width="10.44140625" style="2" customWidth="1"/>
    <col min="8452" max="8452" width="9.6640625" style="2" customWidth="1"/>
    <col min="8453" max="8453" width="11.109375" style="2" customWidth="1"/>
    <col min="8454" max="8454" width="12.6640625" style="2" customWidth="1"/>
    <col min="8455" max="8455" width="10.109375" style="2" bestFit="1" customWidth="1"/>
    <col min="8456" max="8701" width="8.88671875" style="2"/>
    <col min="8702" max="8702" width="3.88671875" style="2" customWidth="1"/>
    <col min="8703" max="8703" width="43" style="2" customWidth="1"/>
    <col min="8704" max="8704" width="12.5546875" style="2" customWidth="1"/>
    <col min="8705" max="8705" width="12" style="2" customWidth="1"/>
    <col min="8706" max="8706" width="13.44140625" style="2" customWidth="1"/>
    <col min="8707" max="8707" width="10.44140625" style="2" customWidth="1"/>
    <col min="8708" max="8708" width="9.6640625" style="2" customWidth="1"/>
    <col min="8709" max="8709" width="11.109375" style="2" customWidth="1"/>
    <col min="8710" max="8710" width="12.6640625" style="2" customWidth="1"/>
    <col min="8711" max="8711" width="10.109375" style="2" bestFit="1" customWidth="1"/>
    <col min="8712" max="8957" width="8.88671875" style="2"/>
    <col min="8958" max="8958" width="3.88671875" style="2" customWidth="1"/>
    <col min="8959" max="8959" width="43" style="2" customWidth="1"/>
    <col min="8960" max="8960" width="12.5546875" style="2" customWidth="1"/>
    <col min="8961" max="8961" width="12" style="2" customWidth="1"/>
    <col min="8962" max="8962" width="13.44140625" style="2" customWidth="1"/>
    <col min="8963" max="8963" width="10.44140625" style="2" customWidth="1"/>
    <col min="8964" max="8964" width="9.6640625" style="2" customWidth="1"/>
    <col min="8965" max="8965" width="11.109375" style="2" customWidth="1"/>
    <col min="8966" max="8966" width="12.6640625" style="2" customWidth="1"/>
    <col min="8967" max="8967" width="10.109375" style="2" bestFit="1" customWidth="1"/>
    <col min="8968" max="9213" width="8.88671875" style="2"/>
    <col min="9214" max="9214" width="3.88671875" style="2" customWidth="1"/>
    <col min="9215" max="9215" width="43" style="2" customWidth="1"/>
    <col min="9216" max="9216" width="12.5546875" style="2" customWidth="1"/>
    <col min="9217" max="9217" width="12" style="2" customWidth="1"/>
    <col min="9218" max="9218" width="13.44140625" style="2" customWidth="1"/>
    <col min="9219" max="9219" width="10.44140625" style="2" customWidth="1"/>
    <col min="9220" max="9220" width="9.6640625" style="2" customWidth="1"/>
    <col min="9221" max="9221" width="11.109375" style="2" customWidth="1"/>
    <col min="9222" max="9222" width="12.6640625" style="2" customWidth="1"/>
    <col min="9223" max="9223" width="10.109375" style="2" bestFit="1" customWidth="1"/>
    <col min="9224" max="9469" width="8.88671875" style="2"/>
    <col min="9470" max="9470" width="3.88671875" style="2" customWidth="1"/>
    <col min="9471" max="9471" width="43" style="2" customWidth="1"/>
    <col min="9472" max="9472" width="12.5546875" style="2" customWidth="1"/>
    <col min="9473" max="9473" width="12" style="2" customWidth="1"/>
    <col min="9474" max="9474" width="13.44140625" style="2" customWidth="1"/>
    <col min="9475" max="9475" width="10.44140625" style="2" customWidth="1"/>
    <col min="9476" max="9476" width="9.6640625" style="2" customWidth="1"/>
    <col min="9477" max="9477" width="11.109375" style="2" customWidth="1"/>
    <col min="9478" max="9478" width="12.6640625" style="2" customWidth="1"/>
    <col min="9479" max="9479" width="10.109375" style="2" bestFit="1" customWidth="1"/>
    <col min="9480" max="9725" width="8.88671875" style="2"/>
    <col min="9726" max="9726" width="3.88671875" style="2" customWidth="1"/>
    <col min="9727" max="9727" width="43" style="2" customWidth="1"/>
    <col min="9728" max="9728" width="12.5546875" style="2" customWidth="1"/>
    <col min="9729" max="9729" width="12" style="2" customWidth="1"/>
    <col min="9730" max="9730" width="13.44140625" style="2" customWidth="1"/>
    <col min="9731" max="9731" width="10.44140625" style="2" customWidth="1"/>
    <col min="9732" max="9732" width="9.6640625" style="2" customWidth="1"/>
    <col min="9733" max="9733" width="11.109375" style="2" customWidth="1"/>
    <col min="9734" max="9734" width="12.6640625" style="2" customWidth="1"/>
    <col min="9735" max="9735" width="10.109375" style="2" bestFit="1" customWidth="1"/>
    <col min="9736" max="9981" width="8.88671875" style="2"/>
    <col min="9982" max="9982" width="3.88671875" style="2" customWidth="1"/>
    <col min="9983" max="9983" width="43" style="2" customWidth="1"/>
    <col min="9984" max="9984" width="12.5546875" style="2" customWidth="1"/>
    <col min="9985" max="9985" width="12" style="2" customWidth="1"/>
    <col min="9986" max="9986" width="13.44140625" style="2" customWidth="1"/>
    <col min="9987" max="9987" width="10.44140625" style="2" customWidth="1"/>
    <col min="9988" max="9988" width="9.6640625" style="2" customWidth="1"/>
    <col min="9989" max="9989" width="11.109375" style="2" customWidth="1"/>
    <col min="9990" max="9990" width="12.6640625" style="2" customWidth="1"/>
    <col min="9991" max="9991" width="10.109375" style="2" bestFit="1" customWidth="1"/>
    <col min="9992" max="10237" width="8.88671875" style="2"/>
    <col min="10238" max="10238" width="3.88671875" style="2" customWidth="1"/>
    <col min="10239" max="10239" width="43" style="2" customWidth="1"/>
    <col min="10240" max="10240" width="12.5546875" style="2" customWidth="1"/>
    <col min="10241" max="10241" width="12" style="2" customWidth="1"/>
    <col min="10242" max="10242" width="13.44140625" style="2" customWidth="1"/>
    <col min="10243" max="10243" width="10.44140625" style="2" customWidth="1"/>
    <col min="10244" max="10244" width="9.6640625" style="2" customWidth="1"/>
    <col min="10245" max="10245" width="11.109375" style="2" customWidth="1"/>
    <col min="10246" max="10246" width="12.6640625" style="2" customWidth="1"/>
    <col min="10247" max="10247" width="10.109375" style="2" bestFit="1" customWidth="1"/>
    <col min="10248" max="10493" width="8.88671875" style="2"/>
    <col min="10494" max="10494" width="3.88671875" style="2" customWidth="1"/>
    <col min="10495" max="10495" width="43" style="2" customWidth="1"/>
    <col min="10496" max="10496" width="12.5546875" style="2" customWidth="1"/>
    <col min="10497" max="10497" width="12" style="2" customWidth="1"/>
    <col min="10498" max="10498" width="13.44140625" style="2" customWidth="1"/>
    <col min="10499" max="10499" width="10.44140625" style="2" customWidth="1"/>
    <col min="10500" max="10500" width="9.6640625" style="2" customWidth="1"/>
    <col min="10501" max="10501" width="11.109375" style="2" customWidth="1"/>
    <col min="10502" max="10502" width="12.6640625" style="2" customWidth="1"/>
    <col min="10503" max="10503" width="10.109375" style="2" bestFit="1" customWidth="1"/>
    <col min="10504" max="10749" width="8.88671875" style="2"/>
    <col min="10750" max="10750" width="3.88671875" style="2" customWidth="1"/>
    <col min="10751" max="10751" width="43" style="2" customWidth="1"/>
    <col min="10752" max="10752" width="12.5546875" style="2" customWidth="1"/>
    <col min="10753" max="10753" width="12" style="2" customWidth="1"/>
    <col min="10754" max="10754" width="13.44140625" style="2" customWidth="1"/>
    <col min="10755" max="10755" width="10.44140625" style="2" customWidth="1"/>
    <col min="10756" max="10756" width="9.6640625" style="2" customWidth="1"/>
    <col min="10757" max="10757" width="11.109375" style="2" customWidth="1"/>
    <col min="10758" max="10758" width="12.6640625" style="2" customWidth="1"/>
    <col min="10759" max="10759" width="10.109375" style="2" bestFit="1" customWidth="1"/>
    <col min="10760" max="11005" width="8.88671875" style="2"/>
    <col min="11006" max="11006" width="3.88671875" style="2" customWidth="1"/>
    <col min="11007" max="11007" width="43" style="2" customWidth="1"/>
    <col min="11008" max="11008" width="12.5546875" style="2" customWidth="1"/>
    <col min="11009" max="11009" width="12" style="2" customWidth="1"/>
    <col min="11010" max="11010" width="13.44140625" style="2" customWidth="1"/>
    <col min="11011" max="11011" width="10.44140625" style="2" customWidth="1"/>
    <col min="11012" max="11012" width="9.6640625" style="2" customWidth="1"/>
    <col min="11013" max="11013" width="11.109375" style="2" customWidth="1"/>
    <col min="11014" max="11014" width="12.6640625" style="2" customWidth="1"/>
    <col min="11015" max="11015" width="10.109375" style="2" bestFit="1" customWidth="1"/>
    <col min="11016" max="11261" width="8.88671875" style="2"/>
    <col min="11262" max="11262" width="3.88671875" style="2" customWidth="1"/>
    <col min="11263" max="11263" width="43" style="2" customWidth="1"/>
    <col min="11264" max="11264" width="12.5546875" style="2" customWidth="1"/>
    <col min="11265" max="11265" width="12" style="2" customWidth="1"/>
    <col min="11266" max="11266" width="13.44140625" style="2" customWidth="1"/>
    <col min="11267" max="11267" width="10.44140625" style="2" customWidth="1"/>
    <col min="11268" max="11268" width="9.6640625" style="2" customWidth="1"/>
    <col min="11269" max="11269" width="11.109375" style="2" customWidth="1"/>
    <col min="11270" max="11270" width="12.6640625" style="2" customWidth="1"/>
    <col min="11271" max="11271" width="10.109375" style="2" bestFit="1" customWidth="1"/>
    <col min="11272" max="11517" width="8.88671875" style="2"/>
    <col min="11518" max="11518" width="3.88671875" style="2" customWidth="1"/>
    <col min="11519" max="11519" width="43" style="2" customWidth="1"/>
    <col min="11520" max="11520" width="12.5546875" style="2" customWidth="1"/>
    <col min="11521" max="11521" width="12" style="2" customWidth="1"/>
    <col min="11522" max="11522" width="13.44140625" style="2" customWidth="1"/>
    <col min="11523" max="11523" width="10.44140625" style="2" customWidth="1"/>
    <col min="11524" max="11524" width="9.6640625" style="2" customWidth="1"/>
    <col min="11525" max="11525" width="11.109375" style="2" customWidth="1"/>
    <col min="11526" max="11526" width="12.6640625" style="2" customWidth="1"/>
    <col min="11527" max="11527" width="10.109375" style="2" bestFit="1" customWidth="1"/>
    <col min="11528" max="11773" width="8.88671875" style="2"/>
    <col min="11774" max="11774" width="3.88671875" style="2" customWidth="1"/>
    <col min="11775" max="11775" width="43" style="2" customWidth="1"/>
    <col min="11776" max="11776" width="12.5546875" style="2" customWidth="1"/>
    <col min="11777" max="11777" width="12" style="2" customWidth="1"/>
    <col min="11778" max="11778" width="13.44140625" style="2" customWidth="1"/>
    <col min="11779" max="11779" width="10.44140625" style="2" customWidth="1"/>
    <col min="11780" max="11780" width="9.6640625" style="2" customWidth="1"/>
    <col min="11781" max="11781" width="11.109375" style="2" customWidth="1"/>
    <col min="11782" max="11782" width="12.6640625" style="2" customWidth="1"/>
    <col min="11783" max="11783" width="10.109375" style="2" bestFit="1" customWidth="1"/>
    <col min="11784" max="12029" width="8.88671875" style="2"/>
    <col min="12030" max="12030" width="3.88671875" style="2" customWidth="1"/>
    <col min="12031" max="12031" width="43" style="2" customWidth="1"/>
    <col min="12032" max="12032" width="12.5546875" style="2" customWidth="1"/>
    <col min="12033" max="12033" width="12" style="2" customWidth="1"/>
    <col min="12034" max="12034" width="13.44140625" style="2" customWidth="1"/>
    <col min="12035" max="12035" width="10.44140625" style="2" customWidth="1"/>
    <col min="12036" max="12036" width="9.6640625" style="2" customWidth="1"/>
    <col min="12037" max="12037" width="11.109375" style="2" customWidth="1"/>
    <col min="12038" max="12038" width="12.6640625" style="2" customWidth="1"/>
    <col min="12039" max="12039" width="10.109375" style="2" bestFit="1" customWidth="1"/>
    <col min="12040" max="12285" width="8.88671875" style="2"/>
    <col min="12286" max="12286" width="3.88671875" style="2" customWidth="1"/>
    <col min="12287" max="12287" width="43" style="2" customWidth="1"/>
    <col min="12288" max="12288" width="12.5546875" style="2" customWidth="1"/>
    <col min="12289" max="12289" width="12" style="2" customWidth="1"/>
    <col min="12290" max="12290" width="13.44140625" style="2" customWidth="1"/>
    <col min="12291" max="12291" width="10.44140625" style="2" customWidth="1"/>
    <col min="12292" max="12292" width="9.6640625" style="2" customWidth="1"/>
    <col min="12293" max="12293" width="11.109375" style="2" customWidth="1"/>
    <col min="12294" max="12294" width="12.6640625" style="2" customWidth="1"/>
    <col min="12295" max="12295" width="10.109375" style="2" bestFit="1" customWidth="1"/>
    <col min="12296" max="12541" width="8.88671875" style="2"/>
    <col min="12542" max="12542" width="3.88671875" style="2" customWidth="1"/>
    <col min="12543" max="12543" width="43" style="2" customWidth="1"/>
    <col min="12544" max="12544" width="12.5546875" style="2" customWidth="1"/>
    <col min="12545" max="12545" width="12" style="2" customWidth="1"/>
    <col min="12546" max="12546" width="13.44140625" style="2" customWidth="1"/>
    <col min="12547" max="12547" width="10.44140625" style="2" customWidth="1"/>
    <col min="12548" max="12548" width="9.6640625" style="2" customWidth="1"/>
    <col min="12549" max="12549" width="11.109375" style="2" customWidth="1"/>
    <col min="12550" max="12550" width="12.6640625" style="2" customWidth="1"/>
    <col min="12551" max="12551" width="10.109375" style="2" bestFit="1" customWidth="1"/>
    <col min="12552" max="12797" width="8.88671875" style="2"/>
    <col min="12798" max="12798" width="3.88671875" style="2" customWidth="1"/>
    <col min="12799" max="12799" width="43" style="2" customWidth="1"/>
    <col min="12800" max="12800" width="12.5546875" style="2" customWidth="1"/>
    <col min="12801" max="12801" width="12" style="2" customWidth="1"/>
    <col min="12802" max="12802" width="13.44140625" style="2" customWidth="1"/>
    <col min="12803" max="12803" width="10.44140625" style="2" customWidth="1"/>
    <col min="12804" max="12804" width="9.6640625" style="2" customWidth="1"/>
    <col min="12805" max="12805" width="11.109375" style="2" customWidth="1"/>
    <col min="12806" max="12806" width="12.6640625" style="2" customWidth="1"/>
    <col min="12807" max="12807" width="10.109375" style="2" bestFit="1" customWidth="1"/>
    <col min="12808" max="13053" width="8.88671875" style="2"/>
    <col min="13054" max="13054" width="3.88671875" style="2" customWidth="1"/>
    <col min="13055" max="13055" width="43" style="2" customWidth="1"/>
    <col min="13056" max="13056" width="12.5546875" style="2" customWidth="1"/>
    <col min="13057" max="13057" width="12" style="2" customWidth="1"/>
    <col min="13058" max="13058" width="13.44140625" style="2" customWidth="1"/>
    <col min="13059" max="13059" width="10.44140625" style="2" customWidth="1"/>
    <col min="13060" max="13060" width="9.6640625" style="2" customWidth="1"/>
    <col min="13061" max="13061" width="11.109375" style="2" customWidth="1"/>
    <col min="13062" max="13062" width="12.6640625" style="2" customWidth="1"/>
    <col min="13063" max="13063" width="10.109375" style="2" bestFit="1" customWidth="1"/>
    <col min="13064" max="13309" width="8.88671875" style="2"/>
    <col min="13310" max="13310" width="3.88671875" style="2" customWidth="1"/>
    <col min="13311" max="13311" width="43" style="2" customWidth="1"/>
    <col min="13312" max="13312" width="12.5546875" style="2" customWidth="1"/>
    <col min="13313" max="13313" width="12" style="2" customWidth="1"/>
    <col min="13314" max="13314" width="13.44140625" style="2" customWidth="1"/>
    <col min="13315" max="13315" width="10.44140625" style="2" customWidth="1"/>
    <col min="13316" max="13316" width="9.6640625" style="2" customWidth="1"/>
    <col min="13317" max="13317" width="11.109375" style="2" customWidth="1"/>
    <col min="13318" max="13318" width="12.6640625" style="2" customWidth="1"/>
    <col min="13319" max="13319" width="10.109375" style="2" bestFit="1" customWidth="1"/>
    <col min="13320" max="13565" width="8.88671875" style="2"/>
    <col min="13566" max="13566" width="3.88671875" style="2" customWidth="1"/>
    <col min="13567" max="13567" width="43" style="2" customWidth="1"/>
    <col min="13568" max="13568" width="12.5546875" style="2" customWidth="1"/>
    <col min="13569" max="13569" width="12" style="2" customWidth="1"/>
    <col min="13570" max="13570" width="13.44140625" style="2" customWidth="1"/>
    <col min="13571" max="13571" width="10.44140625" style="2" customWidth="1"/>
    <col min="13572" max="13572" width="9.6640625" style="2" customWidth="1"/>
    <col min="13573" max="13573" width="11.109375" style="2" customWidth="1"/>
    <col min="13574" max="13574" width="12.6640625" style="2" customWidth="1"/>
    <col min="13575" max="13575" width="10.109375" style="2" bestFit="1" customWidth="1"/>
    <col min="13576" max="13821" width="8.88671875" style="2"/>
    <col min="13822" max="13822" width="3.88671875" style="2" customWidth="1"/>
    <col min="13823" max="13823" width="43" style="2" customWidth="1"/>
    <col min="13824" max="13824" width="12.5546875" style="2" customWidth="1"/>
    <col min="13825" max="13825" width="12" style="2" customWidth="1"/>
    <col min="13826" max="13826" width="13.44140625" style="2" customWidth="1"/>
    <col min="13827" max="13827" width="10.44140625" style="2" customWidth="1"/>
    <col min="13828" max="13828" width="9.6640625" style="2" customWidth="1"/>
    <col min="13829" max="13829" width="11.109375" style="2" customWidth="1"/>
    <col min="13830" max="13830" width="12.6640625" style="2" customWidth="1"/>
    <col min="13831" max="13831" width="10.109375" style="2" bestFit="1" customWidth="1"/>
    <col min="13832" max="14077" width="8.88671875" style="2"/>
    <col min="14078" max="14078" width="3.88671875" style="2" customWidth="1"/>
    <col min="14079" max="14079" width="43" style="2" customWidth="1"/>
    <col min="14080" max="14080" width="12.5546875" style="2" customWidth="1"/>
    <col min="14081" max="14081" width="12" style="2" customWidth="1"/>
    <col min="14082" max="14082" width="13.44140625" style="2" customWidth="1"/>
    <col min="14083" max="14083" width="10.44140625" style="2" customWidth="1"/>
    <col min="14084" max="14084" width="9.6640625" style="2" customWidth="1"/>
    <col min="14085" max="14085" width="11.109375" style="2" customWidth="1"/>
    <col min="14086" max="14086" width="12.6640625" style="2" customWidth="1"/>
    <col min="14087" max="14087" width="10.109375" style="2" bestFit="1" customWidth="1"/>
    <col min="14088" max="14333" width="8.88671875" style="2"/>
    <col min="14334" max="14334" width="3.88671875" style="2" customWidth="1"/>
    <col min="14335" max="14335" width="43" style="2" customWidth="1"/>
    <col min="14336" max="14336" width="12.5546875" style="2" customWidth="1"/>
    <col min="14337" max="14337" width="12" style="2" customWidth="1"/>
    <col min="14338" max="14338" width="13.44140625" style="2" customWidth="1"/>
    <col min="14339" max="14339" width="10.44140625" style="2" customWidth="1"/>
    <col min="14340" max="14340" width="9.6640625" style="2" customWidth="1"/>
    <col min="14341" max="14341" width="11.109375" style="2" customWidth="1"/>
    <col min="14342" max="14342" width="12.6640625" style="2" customWidth="1"/>
    <col min="14343" max="14343" width="10.109375" style="2" bestFit="1" customWidth="1"/>
    <col min="14344" max="14589" width="8.88671875" style="2"/>
    <col min="14590" max="14590" width="3.88671875" style="2" customWidth="1"/>
    <col min="14591" max="14591" width="43" style="2" customWidth="1"/>
    <col min="14592" max="14592" width="12.5546875" style="2" customWidth="1"/>
    <col min="14593" max="14593" width="12" style="2" customWidth="1"/>
    <col min="14594" max="14594" width="13.44140625" style="2" customWidth="1"/>
    <col min="14595" max="14595" width="10.44140625" style="2" customWidth="1"/>
    <col min="14596" max="14596" width="9.6640625" style="2" customWidth="1"/>
    <col min="14597" max="14597" width="11.109375" style="2" customWidth="1"/>
    <col min="14598" max="14598" width="12.6640625" style="2" customWidth="1"/>
    <col min="14599" max="14599" width="10.109375" style="2" bestFit="1" customWidth="1"/>
    <col min="14600" max="14845" width="8.88671875" style="2"/>
    <col min="14846" max="14846" width="3.88671875" style="2" customWidth="1"/>
    <col min="14847" max="14847" width="43" style="2" customWidth="1"/>
    <col min="14848" max="14848" width="12.5546875" style="2" customWidth="1"/>
    <col min="14849" max="14849" width="12" style="2" customWidth="1"/>
    <col min="14850" max="14850" width="13.44140625" style="2" customWidth="1"/>
    <col min="14851" max="14851" width="10.44140625" style="2" customWidth="1"/>
    <col min="14852" max="14852" width="9.6640625" style="2" customWidth="1"/>
    <col min="14853" max="14853" width="11.109375" style="2" customWidth="1"/>
    <col min="14854" max="14854" width="12.6640625" style="2" customWidth="1"/>
    <col min="14855" max="14855" width="10.109375" style="2" bestFit="1" customWidth="1"/>
    <col min="14856" max="15101" width="8.88671875" style="2"/>
    <col min="15102" max="15102" width="3.88671875" style="2" customWidth="1"/>
    <col min="15103" max="15103" width="43" style="2" customWidth="1"/>
    <col min="15104" max="15104" width="12.5546875" style="2" customWidth="1"/>
    <col min="15105" max="15105" width="12" style="2" customWidth="1"/>
    <col min="15106" max="15106" width="13.44140625" style="2" customWidth="1"/>
    <col min="15107" max="15107" width="10.44140625" style="2" customWidth="1"/>
    <col min="15108" max="15108" width="9.6640625" style="2" customWidth="1"/>
    <col min="15109" max="15109" width="11.109375" style="2" customWidth="1"/>
    <col min="15110" max="15110" width="12.6640625" style="2" customWidth="1"/>
    <col min="15111" max="15111" width="10.109375" style="2" bestFit="1" customWidth="1"/>
    <col min="15112" max="15357" width="8.88671875" style="2"/>
    <col min="15358" max="15358" width="3.88671875" style="2" customWidth="1"/>
    <col min="15359" max="15359" width="43" style="2" customWidth="1"/>
    <col min="15360" max="15360" width="12.5546875" style="2" customWidth="1"/>
    <col min="15361" max="15361" width="12" style="2" customWidth="1"/>
    <col min="15362" max="15362" width="13.44140625" style="2" customWidth="1"/>
    <col min="15363" max="15363" width="10.44140625" style="2" customWidth="1"/>
    <col min="15364" max="15364" width="9.6640625" style="2" customWidth="1"/>
    <col min="15365" max="15365" width="11.109375" style="2" customWidth="1"/>
    <col min="15366" max="15366" width="12.6640625" style="2" customWidth="1"/>
    <col min="15367" max="15367" width="10.109375" style="2" bestFit="1" customWidth="1"/>
    <col min="15368" max="15613" width="8.88671875" style="2"/>
    <col min="15614" max="15614" width="3.88671875" style="2" customWidth="1"/>
    <col min="15615" max="15615" width="43" style="2" customWidth="1"/>
    <col min="15616" max="15616" width="12.5546875" style="2" customWidth="1"/>
    <col min="15617" max="15617" width="12" style="2" customWidth="1"/>
    <col min="15618" max="15618" width="13.44140625" style="2" customWidth="1"/>
    <col min="15619" max="15619" width="10.44140625" style="2" customWidth="1"/>
    <col min="15620" max="15620" width="9.6640625" style="2" customWidth="1"/>
    <col min="15621" max="15621" width="11.109375" style="2" customWidth="1"/>
    <col min="15622" max="15622" width="12.6640625" style="2" customWidth="1"/>
    <col min="15623" max="15623" width="10.109375" style="2" bestFit="1" customWidth="1"/>
    <col min="15624" max="15869" width="8.88671875" style="2"/>
    <col min="15870" max="15870" width="3.88671875" style="2" customWidth="1"/>
    <col min="15871" max="15871" width="43" style="2" customWidth="1"/>
    <col min="15872" max="15872" width="12.5546875" style="2" customWidth="1"/>
    <col min="15873" max="15873" width="12" style="2" customWidth="1"/>
    <col min="15874" max="15874" width="13.44140625" style="2" customWidth="1"/>
    <col min="15875" max="15875" width="10.44140625" style="2" customWidth="1"/>
    <col min="15876" max="15876" width="9.6640625" style="2" customWidth="1"/>
    <col min="15877" max="15877" width="11.109375" style="2" customWidth="1"/>
    <col min="15878" max="15878" width="12.6640625" style="2" customWidth="1"/>
    <col min="15879" max="15879" width="10.109375" style="2" bestFit="1" customWidth="1"/>
    <col min="15880" max="16125" width="8.88671875" style="2"/>
    <col min="16126" max="16126" width="3.88671875" style="2" customWidth="1"/>
    <col min="16127" max="16127" width="43" style="2" customWidth="1"/>
    <col min="16128" max="16128" width="12.5546875" style="2" customWidth="1"/>
    <col min="16129" max="16129" width="12" style="2" customWidth="1"/>
    <col min="16130" max="16130" width="13.44140625" style="2" customWidth="1"/>
    <col min="16131" max="16131" width="10.44140625" style="2" customWidth="1"/>
    <col min="16132" max="16132" width="9.6640625" style="2" customWidth="1"/>
    <col min="16133" max="16133" width="11.109375" style="2" customWidth="1"/>
    <col min="16134" max="16134" width="12.6640625" style="2" customWidth="1"/>
    <col min="16135" max="16135" width="10.109375" style="2" bestFit="1" customWidth="1"/>
    <col min="16136" max="16384" width="8.88671875" style="2"/>
  </cols>
  <sheetData>
    <row r="1" spans="1:9" ht="12.75" customHeight="1">
      <c r="A1" s="487" t="s">
        <v>488</v>
      </c>
      <c r="B1" s="487"/>
      <c r="C1" s="487"/>
      <c r="D1" s="487"/>
      <c r="E1" s="487"/>
      <c r="F1" s="487"/>
      <c r="G1" s="487"/>
      <c r="H1" s="487"/>
      <c r="I1" s="487"/>
    </row>
    <row r="2" spans="1:9" ht="15" customHeight="1">
      <c r="A2" s="487" t="s">
        <v>489</v>
      </c>
      <c r="B2" s="487"/>
      <c r="C2" s="487"/>
      <c r="D2" s="487"/>
      <c r="E2" s="487"/>
      <c r="F2" s="487"/>
      <c r="G2" s="487"/>
      <c r="H2" s="487"/>
      <c r="I2" s="487"/>
    </row>
    <row r="3" spans="1:9" ht="12.6" customHeight="1">
      <c r="A3" s="487" t="s">
        <v>330</v>
      </c>
      <c r="B3" s="487"/>
      <c r="C3" s="487"/>
      <c r="D3" s="487"/>
      <c r="E3" s="487"/>
      <c r="F3" s="487"/>
      <c r="G3" s="487"/>
      <c r="H3" s="487"/>
      <c r="I3" s="487"/>
    </row>
    <row r="4" spans="1:9" ht="17.399999999999999" customHeight="1">
      <c r="A4" s="487" t="s">
        <v>490</v>
      </c>
      <c r="B4" s="487"/>
      <c r="C4" s="487"/>
      <c r="D4" s="487"/>
      <c r="E4" s="487"/>
      <c r="F4" s="487"/>
      <c r="G4" s="487"/>
      <c r="H4" s="487"/>
      <c r="I4" s="487"/>
    </row>
    <row r="5" spans="1:9" ht="11.4" customHeight="1">
      <c r="A5" s="183"/>
      <c r="B5" s="184"/>
      <c r="C5" s="4"/>
      <c r="D5" s="4"/>
      <c r="E5" s="4"/>
      <c r="F5" s="4"/>
      <c r="G5" s="185"/>
      <c r="H5" s="186"/>
      <c r="I5" s="187"/>
    </row>
    <row r="6" spans="1:9" ht="18" customHeight="1">
      <c r="A6" s="497" t="s">
        <v>36</v>
      </c>
      <c r="B6" s="497"/>
      <c r="C6" s="497"/>
      <c r="D6" s="497"/>
      <c r="E6" s="497"/>
      <c r="F6" s="497"/>
      <c r="G6" s="497"/>
      <c r="H6" s="497"/>
      <c r="I6" s="497"/>
    </row>
    <row r="7" spans="1:9" ht="15.6" customHeight="1">
      <c r="A7" s="188"/>
      <c r="B7" s="189"/>
      <c r="C7" s="190" t="s">
        <v>491</v>
      </c>
      <c r="D7" s="191" t="s">
        <v>492</v>
      </c>
      <c r="E7" s="191" t="s">
        <v>493</v>
      </c>
      <c r="F7" s="191" t="s">
        <v>494</v>
      </c>
      <c r="G7" s="192" t="s">
        <v>495</v>
      </c>
      <c r="H7" s="193" t="s">
        <v>496</v>
      </c>
      <c r="I7" s="190" t="s">
        <v>497</v>
      </c>
    </row>
    <row r="8" spans="1:9" ht="15.6" customHeight="1">
      <c r="A8" s="194"/>
      <c r="B8" s="195" t="s">
        <v>498</v>
      </c>
      <c r="C8" s="196" t="s">
        <v>499</v>
      </c>
      <c r="D8" s="196"/>
      <c r="E8" s="196"/>
      <c r="F8" s="197"/>
      <c r="G8" s="198"/>
      <c r="H8" s="199" t="s">
        <v>500</v>
      </c>
      <c r="I8" s="192" t="s">
        <v>501</v>
      </c>
    </row>
    <row r="9" spans="1:9" ht="13.2" customHeight="1">
      <c r="A9" s="200"/>
      <c r="B9" s="201"/>
      <c r="C9" s="199"/>
      <c r="D9" s="200"/>
      <c r="E9" s="200"/>
      <c r="F9" s="200"/>
      <c r="G9" s="192"/>
      <c r="H9" s="4" t="s">
        <v>502</v>
      </c>
      <c r="I9" s="192" t="s">
        <v>503</v>
      </c>
    </row>
    <row r="10" spans="1:9" ht="13.2" customHeight="1">
      <c r="A10" s="193" t="s">
        <v>349</v>
      </c>
      <c r="B10" s="202"/>
      <c r="C10" s="4"/>
      <c r="D10" s="193" t="s">
        <v>504</v>
      </c>
      <c r="E10" s="193" t="s">
        <v>505</v>
      </c>
      <c r="F10" s="193" t="s">
        <v>506</v>
      </c>
      <c r="G10" s="192"/>
      <c r="H10" s="4" t="s">
        <v>507</v>
      </c>
      <c r="I10" s="192" t="s">
        <v>508</v>
      </c>
    </row>
    <row r="11" spans="1:9" ht="12.75" customHeight="1">
      <c r="A11" s="203" t="s">
        <v>349</v>
      </c>
      <c r="B11" s="204"/>
      <c r="C11" s="205" t="s">
        <v>186</v>
      </c>
      <c r="D11" s="203" t="s">
        <v>509</v>
      </c>
      <c r="E11" s="203" t="s">
        <v>510</v>
      </c>
      <c r="F11" s="203" t="s">
        <v>510</v>
      </c>
      <c r="G11" s="191" t="s">
        <v>511</v>
      </c>
      <c r="H11" s="205" t="s">
        <v>512</v>
      </c>
      <c r="I11" s="191" t="s">
        <v>513</v>
      </c>
    </row>
    <row r="12" spans="1:9" ht="15" customHeight="1">
      <c r="A12" s="206" t="s">
        <v>514</v>
      </c>
      <c r="B12" s="207" t="s">
        <v>515</v>
      </c>
      <c r="C12" s="498"/>
      <c r="D12" s="498"/>
      <c r="E12" s="498"/>
      <c r="F12" s="498"/>
      <c r="G12" s="498"/>
      <c r="H12" s="498"/>
      <c r="I12" s="498"/>
    </row>
    <row r="13" spans="1:9" hidden="1" outlineLevel="1">
      <c r="A13" s="208"/>
      <c r="B13" s="209" t="s">
        <v>273</v>
      </c>
      <c r="C13" s="210"/>
      <c r="D13" s="211"/>
      <c r="E13" s="212">
        <v>0</v>
      </c>
      <c r="F13" s="212">
        <v>0</v>
      </c>
      <c r="G13" s="213"/>
      <c r="H13" s="214"/>
      <c r="I13" s="212">
        <v>0</v>
      </c>
    </row>
    <row r="14" spans="1:9" hidden="1" outlineLevel="1">
      <c r="A14" s="208"/>
      <c r="B14" s="209" t="s">
        <v>203</v>
      </c>
      <c r="C14" s="210"/>
      <c r="D14" s="211"/>
      <c r="E14" s="212">
        <v>23221583</v>
      </c>
      <c r="F14" s="212">
        <v>41493299.289999999</v>
      </c>
      <c r="G14" s="213"/>
      <c r="H14" s="214"/>
      <c r="I14" s="212">
        <v>64714882.289999999</v>
      </c>
    </row>
    <row r="15" spans="1:9" hidden="1" outlineLevel="1">
      <c r="A15" s="208"/>
      <c r="B15" s="209" t="s">
        <v>204</v>
      </c>
      <c r="C15" s="210"/>
      <c r="D15" s="211"/>
      <c r="E15" s="212">
        <v>42484487</v>
      </c>
      <c r="F15" s="211"/>
      <c r="G15" s="213"/>
      <c r="H15" s="214"/>
      <c r="I15" s="212">
        <v>42484487</v>
      </c>
    </row>
    <row r="16" spans="1:9" hidden="1" outlineLevel="1">
      <c r="A16" s="208"/>
      <c r="B16" s="209" t="s">
        <v>267</v>
      </c>
      <c r="C16" s="210"/>
      <c r="D16" s="212">
        <v>0</v>
      </c>
      <c r="E16" s="212">
        <v>0</v>
      </c>
      <c r="F16" s="212">
        <v>0</v>
      </c>
      <c r="G16" s="213"/>
      <c r="H16" s="214"/>
      <c r="I16" s="212">
        <v>0</v>
      </c>
    </row>
    <row r="17" spans="1:9" hidden="1" outlineLevel="1">
      <c r="A17" s="208"/>
      <c r="B17" s="209" t="s">
        <v>274</v>
      </c>
      <c r="C17" s="210"/>
      <c r="D17" s="212"/>
      <c r="E17" s="212"/>
      <c r="F17" s="212"/>
      <c r="G17" s="213"/>
      <c r="H17" s="214"/>
      <c r="I17" s="212"/>
    </row>
    <row r="18" spans="1:9" hidden="1" outlineLevel="1">
      <c r="A18" s="208"/>
      <c r="B18" s="209" t="s">
        <v>275</v>
      </c>
      <c r="C18" s="210"/>
      <c r="D18" s="212"/>
      <c r="E18" s="212"/>
      <c r="F18" s="212"/>
      <c r="G18" s="213"/>
      <c r="H18" s="214"/>
      <c r="I18" s="212"/>
    </row>
    <row r="19" spans="1:9" hidden="1" outlineLevel="1">
      <c r="A19" s="208"/>
      <c r="B19" s="209" t="s">
        <v>205</v>
      </c>
      <c r="C19" s="210"/>
      <c r="D19" s="212">
        <v>28524940</v>
      </c>
      <c r="E19" s="212">
        <v>71308424</v>
      </c>
      <c r="F19" s="212">
        <v>95439588</v>
      </c>
      <c r="G19" s="213"/>
      <c r="H19" s="214"/>
      <c r="I19" s="212">
        <v>195272952</v>
      </c>
    </row>
    <row r="20" spans="1:9" hidden="1" outlineLevel="1">
      <c r="A20" s="208"/>
      <c r="B20" s="209" t="s">
        <v>206</v>
      </c>
      <c r="C20" s="210"/>
      <c r="D20" s="211"/>
      <c r="E20" s="212">
        <v>29772033</v>
      </c>
      <c r="F20" s="212">
        <v>9289934</v>
      </c>
      <c r="G20" s="213"/>
      <c r="H20" s="214"/>
      <c r="I20" s="212">
        <v>39061967</v>
      </c>
    </row>
    <row r="21" spans="1:9" hidden="1" outlineLevel="1">
      <c r="A21" s="208"/>
      <c r="B21" s="209" t="s">
        <v>268</v>
      </c>
      <c r="C21" s="210"/>
      <c r="D21" s="212">
        <v>60997</v>
      </c>
      <c r="E21" s="212">
        <v>0</v>
      </c>
      <c r="F21" s="212">
        <v>0</v>
      </c>
      <c r="G21" s="213"/>
      <c r="H21" s="214"/>
      <c r="I21" s="212">
        <v>60997</v>
      </c>
    </row>
    <row r="22" spans="1:9" hidden="1" outlineLevel="1">
      <c r="A22" s="208"/>
      <c r="B22" s="209" t="s">
        <v>207</v>
      </c>
      <c r="C22" s="210"/>
      <c r="D22" s="211"/>
      <c r="E22" s="212">
        <v>115043478.20999983</v>
      </c>
      <c r="F22" s="212">
        <v>107410142.55000016</v>
      </c>
      <c r="G22" s="213"/>
      <c r="H22" s="214"/>
      <c r="I22" s="212">
        <v>222453620.75999999</v>
      </c>
    </row>
    <row r="23" spans="1:9" hidden="1" outlineLevel="1">
      <c r="A23" s="208"/>
      <c r="B23" s="209" t="s">
        <v>270</v>
      </c>
      <c r="C23" s="210"/>
      <c r="D23" s="211"/>
      <c r="E23" s="212">
        <v>1861273</v>
      </c>
      <c r="F23" s="212">
        <v>62666295</v>
      </c>
      <c r="G23" s="213"/>
      <c r="H23" s="214"/>
      <c r="I23" s="212">
        <v>64527568</v>
      </c>
    </row>
    <row r="24" spans="1:9" hidden="1" outlineLevel="1">
      <c r="A24" s="208"/>
      <c r="B24" s="209" t="s">
        <v>208</v>
      </c>
      <c r="C24" s="210"/>
      <c r="D24" s="211"/>
      <c r="E24" s="212">
        <v>142073288</v>
      </c>
      <c r="F24" s="212">
        <v>148394649</v>
      </c>
      <c r="G24" s="213"/>
      <c r="H24" s="214"/>
      <c r="I24" s="212">
        <v>290467937</v>
      </c>
    </row>
    <row r="25" spans="1:9" hidden="1" outlineLevel="1">
      <c r="A25" s="208"/>
      <c r="B25" s="209" t="s">
        <v>209</v>
      </c>
      <c r="C25" s="210"/>
      <c r="D25" s="211"/>
      <c r="E25" s="212">
        <v>45263100</v>
      </c>
      <c r="F25" s="211"/>
      <c r="G25" s="213"/>
      <c r="H25" s="214"/>
      <c r="I25" s="212">
        <v>45263100</v>
      </c>
    </row>
    <row r="26" spans="1:9" hidden="1" outlineLevel="1">
      <c r="A26" s="208"/>
      <c r="B26" s="209" t="s">
        <v>210</v>
      </c>
      <c r="C26" s="210"/>
      <c r="D26" s="211"/>
      <c r="E26" s="212">
        <v>25211496</v>
      </c>
      <c r="F26" s="211"/>
      <c r="G26" s="213"/>
      <c r="H26" s="214"/>
      <c r="I26" s="212">
        <v>25211496</v>
      </c>
    </row>
    <row r="27" spans="1:9" hidden="1" outlineLevel="1">
      <c r="A27" s="208"/>
      <c r="B27" s="209" t="s">
        <v>211</v>
      </c>
      <c r="C27" s="210"/>
      <c r="D27" s="212">
        <v>0</v>
      </c>
      <c r="E27" s="212">
        <v>-72</v>
      </c>
      <c r="F27" s="212">
        <v>1304076</v>
      </c>
      <c r="G27" s="213"/>
      <c r="H27" s="214"/>
      <c r="I27" s="212">
        <v>1304004</v>
      </c>
    </row>
    <row r="28" spans="1:9" hidden="1" outlineLevel="1">
      <c r="A28" s="208"/>
      <c r="B28" s="209" t="s">
        <v>212</v>
      </c>
      <c r="C28" s="210"/>
      <c r="D28" s="212">
        <v>0</v>
      </c>
      <c r="E28" s="212">
        <v>8849795.5607692301</v>
      </c>
      <c r="F28" s="212">
        <v>13813256.062815819</v>
      </c>
      <c r="G28" s="213"/>
      <c r="H28" s="214"/>
      <c r="I28" s="212">
        <v>22663051.623585049</v>
      </c>
    </row>
    <row r="29" spans="1:9" hidden="1" outlineLevel="1">
      <c r="A29" s="208"/>
      <c r="B29" s="209" t="s">
        <v>213</v>
      </c>
      <c r="C29" s="210"/>
      <c r="D29" s="212">
        <v>40719355</v>
      </c>
      <c r="E29" s="212">
        <v>104172123</v>
      </c>
      <c r="F29" s="212">
        <v>2935214</v>
      </c>
      <c r="G29" s="213"/>
      <c r="H29" s="214"/>
      <c r="I29" s="212">
        <v>147826692</v>
      </c>
    </row>
    <row r="30" spans="1:9" hidden="1" outlineLevel="1">
      <c r="A30" s="208"/>
      <c r="B30" s="209" t="s">
        <v>214</v>
      </c>
      <c r="C30" s="210"/>
      <c r="D30" s="211"/>
      <c r="E30" s="211"/>
      <c r="F30" s="212">
        <v>6820186</v>
      </c>
      <c r="G30" s="213"/>
      <c r="H30" s="214"/>
      <c r="I30" s="212">
        <v>6820186</v>
      </c>
    </row>
    <row r="31" spans="1:9" hidden="1" outlineLevel="1">
      <c r="A31" s="208"/>
      <c r="B31" s="209" t="s">
        <v>215</v>
      </c>
      <c r="C31" s="210"/>
      <c r="D31" s="211"/>
      <c r="E31" s="212">
        <v>5098807</v>
      </c>
      <c r="F31" s="211"/>
      <c r="G31" s="213"/>
      <c r="H31" s="214"/>
      <c r="I31" s="212">
        <v>5098807</v>
      </c>
    </row>
    <row r="32" spans="1:9" hidden="1" outlineLevel="1">
      <c r="A32" s="208"/>
      <c r="B32" s="209" t="s">
        <v>216</v>
      </c>
      <c r="C32" s="210"/>
      <c r="D32" s="211"/>
      <c r="E32" s="212">
        <v>2623223</v>
      </c>
      <c r="F32" s="211"/>
      <c r="G32" s="213"/>
      <c r="H32" s="214"/>
      <c r="I32" s="212">
        <v>2623223</v>
      </c>
    </row>
    <row r="33" spans="1:9" hidden="1" outlineLevel="1">
      <c r="A33" s="208"/>
      <c r="B33" s="209" t="s">
        <v>217</v>
      </c>
      <c r="C33" s="210"/>
      <c r="D33" s="212">
        <v>23788329</v>
      </c>
      <c r="E33" s="212">
        <v>92294436</v>
      </c>
      <c r="F33" s="212">
        <v>167640298</v>
      </c>
      <c r="G33" s="213"/>
      <c r="H33" s="214"/>
      <c r="I33" s="212">
        <v>283723063</v>
      </c>
    </row>
    <row r="34" spans="1:9" hidden="1" outlineLevel="1">
      <c r="A34" s="208"/>
      <c r="B34" s="209" t="s">
        <v>218</v>
      </c>
      <c r="C34" s="210"/>
      <c r="D34" s="211"/>
      <c r="E34" s="212">
        <v>117392374</v>
      </c>
      <c r="F34" s="211"/>
      <c r="G34" s="213"/>
      <c r="H34" s="214"/>
      <c r="I34" s="212">
        <v>117392374</v>
      </c>
    </row>
    <row r="35" spans="1:9" hidden="1" outlineLevel="1">
      <c r="A35" s="208"/>
      <c r="B35" s="209" t="s">
        <v>219</v>
      </c>
      <c r="C35" s="210"/>
      <c r="D35" s="212">
        <v>0</v>
      </c>
      <c r="E35" s="212">
        <v>33897073</v>
      </c>
      <c r="F35" s="212">
        <v>56325</v>
      </c>
      <c r="G35" s="213"/>
      <c r="H35" s="214"/>
      <c r="I35" s="212">
        <v>33953398</v>
      </c>
    </row>
    <row r="36" spans="1:9" hidden="1" outlineLevel="1">
      <c r="A36" s="208"/>
      <c r="B36" s="209" t="s">
        <v>220</v>
      </c>
      <c r="C36" s="210"/>
      <c r="D36" s="212">
        <v>76717</v>
      </c>
      <c r="E36" s="212">
        <v>47548260</v>
      </c>
      <c r="F36" s="212">
        <v>7446761</v>
      </c>
      <c r="G36" s="213"/>
      <c r="H36" s="214"/>
      <c r="I36" s="212">
        <v>55071738</v>
      </c>
    </row>
    <row r="37" spans="1:9" ht="16.2" customHeight="1" collapsed="1">
      <c r="A37" s="208">
        <v>1</v>
      </c>
      <c r="B37" s="215" t="s">
        <v>516</v>
      </c>
      <c r="C37" s="210"/>
      <c r="D37" s="212">
        <f>SUM($D$13:$D$36)</f>
        <v>93170338</v>
      </c>
      <c r="E37" s="212">
        <f>SUM($E$13:$E$36)</f>
        <v>908115181.770769</v>
      </c>
      <c r="F37" s="212">
        <f>SUM($F$13:$F$36)</f>
        <v>664710023.90281606</v>
      </c>
      <c r="G37" s="213"/>
      <c r="H37" s="214"/>
      <c r="I37" s="212">
        <f>SUM($I$13:$I$36)</f>
        <v>1665995543.6735849</v>
      </c>
    </row>
    <row r="38" spans="1:9" hidden="1" outlineLevel="1">
      <c r="A38" s="208"/>
      <c r="B38" s="216" t="s">
        <v>273</v>
      </c>
      <c r="C38" s="217"/>
      <c r="D38" s="218"/>
      <c r="E38" s="219">
        <v>0</v>
      </c>
      <c r="F38" s="219">
        <v>0</v>
      </c>
      <c r="G38" s="220"/>
      <c r="H38" s="221"/>
      <c r="I38" s="219">
        <v>0</v>
      </c>
    </row>
    <row r="39" spans="1:9" hidden="1" outlineLevel="1">
      <c r="A39" s="208"/>
      <c r="B39" s="216" t="s">
        <v>203</v>
      </c>
      <c r="C39" s="217"/>
      <c r="D39" s="218"/>
      <c r="E39" s="219">
        <v>19738345</v>
      </c>
      <c r="F39" s="219">
        <v>35269304.396499999</v>
      </c>
      <c r="G39" s="220"/>
      <c r="H39" s="221"/>
      <c r="I39" s="219">
        <v>55007649.396499999</v>
      </c>
    </row>
    <row r="40" spans="1:9" hidden="1" outlineLevel="1">
      <c r="A40" s="208"/>
      <c r="B40" s="216" t="s">
        <v>204</v>
      </c>
      <c r="C40" s="217"/>
      <c r="D40" s="218"/>
      <c r="E40" s="219">
        <v>36111813.949999996</v>
      </c>
      <c r="F40" s="218"/>
      <c r="G40" s="220"/>
      <c r="H40" s="221"/>
      <c r="I40" s="219">
        <v>36111813.949999996</v>
      </c>
    </row>
    <row r="41" spans="1:9" hidden="1" outlineLevel="1">
      <c r="A41" s="208"/>
      <c r="B41" s="216" t="s">
        <v>274</v>
      </c>
      <c r="C41" s="217"/>
      <c r="D41" s="218"/>
      <c r="E41" s="219"/>
      <c r="F41" s="218"/>
      <c r="G41" s="220"/>
      <c r="H41" s="221"/>
      <c r="I41" s="219"/>
    </row>
    <row r="42" spans="1:9" hidden="1" outlineLevel="1">
      <c r="A42" s="208"/>
      <c r="B42" s="216" t="s">
        <v>275</v>
      </c>
      <c r="C42" s="217"/>
      <c r="D42" s="218"/>
      <c r="E42" s="219"/>
      <c r="F42" s="218"/>
      <c r="G42" s="220"/>
      <c r="H42" s="221"/>
      <c r="I42" s="219"/>
    </row>
    <row r="43" spans="1:9" hidden="1" outlineLevel="1">
      <c r="A43" s="208"/>
      <c r="B43" s="216" t="s">
        <v>267</v>
      </c>
      <c r="C43" s="217"/>
      <c r="D43" s="219">
        <v>0</v>
      </c>
      <c r="E43" s="219">
        <v>0</v>
      </c>
      <c r="F43" s="219">
        <v>0</v>
      </c>
      <c r="G43" s="220"/>
      <c r="H43" s="221"/>
      <c r="I43" s="219">
        <v>0</v>
      </c>
    </row>
    <row r="44" spans="1:9" hidden="1" outlineLevel="1">
      <c r="A44" s="208"/>
      <c r="B44" s="216" t="s">
        <v>205</v>
      </c>
      <c r="C44" s="217"/>
      <c r="D44" s="219">
        <v>24246199</v>
      </c>
      <c r="E44" s="219">
        <v>60612160</v>
      </c>
      <c r="F44" s="219">
        <v>81123650</v>
      </c>
      <c r="G44" s="220"/>
      <c r="H44" s="221"/>
      <c r="I44" s="219">
        <v>165982009</v>
      </c>
    </row>
    <row r="45" spans="1:9" hidden="1" outlineLevel="1">
      <c r="A45" s="208"/>
      <c r="B45" s="216" t="s">
        <v>206</v>
      </c>
      <c r="C45" s="217"/>
      <c r="D45" s="218"/>
      <c r="E45" s="219">
        <v>25306228</v>
      </c>
      <c r="F45" s="219">
        <v>7896444</v>
      </c>
      <c r="G45" s="220"/>
      <c r="H45" s="221"/>
      <c r="I45" s="219">
        <v>33202672</v>
      </c>
    </row>
    <row r="46" spans="1:9" hidden="1" outlineLevel="1">
      <c r="A46" s="208"/>
      <c r="B46" s="216" t="s">
        <v>268</v>
      </c>
      <c r="C46" s="217"/>
      <c r="D46" s="219">
        <v>51847.45</v>
      </c>
      <c r="E46" s="219">
        <v>1E-10</v>
      </c>
      <c r="F46" s="219">
        <v>0</v>
      </c>
      <c r="G46" s="220"/>
      <c r="H46" s="221"/>
      <c r="I46" s="219">
        <v>51847.450000000099</v>
      </c>
    </row>
    <row r="47" spans="1:9" hidden="1" outlineLevel="1">
      <c r="A47" s="208"/>
      <c r="B47" s="216" t="s">
        <v>207</v>
      </c>
      <c r="C47" s="217"/>
      <c r="D47" s="218"/>
      <c r="E47" s="219">
        <v>97786956.47849986</v>
      </c>
      <c r="F47" s="219">
        <v>91298621</v>
      </c>
      <c r="G47" s="220"/>
      <c r="H47" s="221"/>
      <c r="I47" s="219">
        <v>189085577.47849986</v>
      </c>
    </row>
    <row r="48" spans="1:9" hidden="1" outlineLevel="1">
      <c r="A48" s="208"/>
      <c r="B48" s="216" t="s">
        <v>270</v>
      </c>
      <c r="C48" s="217"/>
      <c r="D48" s="218"/>
      <c r="E48" s="219">
        <v>1582069</v>
      </c>
      <c r="F48" s="219">
        <v>53266350</v>
      </c>
      <c r="G48" s="220"/>
      <c r="H48" s="221"/>
      <c r="I48" s="219">
        <v>54848419</v>
      </c>
    </row>
    <row r="49" spans="1:9" hidden="1" outlineLevel="1">
      <c r="A49" s="208"/>
      <c r="B49" s="216" t="s">
        <v>208</v>
      </c>
      <c r="C49" s="217"/>
      <c r="D49" s="218"/>
      <c r="E49" s="219">
        <v>120762295</v>
      </c>
      <c r="F49" s="219">
        <v>126135452</v>
      </c>
      <c r="G49" s="220"/>
      <c r="H49" s="221"/>
      <c r="I49" s="219">
        <v>246897747</v>
      </c>
    </row>
    <row r="50" spans="1:9" hidden="1" outlineLevel="1">
      <c r="A50" s="208"/>
      <c r="B50" s="216" t="s">
        <v>209</v>
      </c>
      <c r="C50" s="217"/>
      <c r="D50" s="218"/>
      <c r="E50" s="219">
        <v>38474610</v>
      </c>
      <c r="F50" s="218"/>
      <c r="G50" s="220"/>
      <c r="H50" s="221"/>
      <c r="I50" s="219">
        <v>38474610</v>
      </c>
    </row>
    <row r="51" spans="1:9" hidden="1" outlineLevel="1">
      <c r="A51" s="208"/>
      <c r="B51" s="216" t="s">
        <v>210</v>
      </c>
      <c r="C51" s="217"/>
      <c r="D51" s="218"/>
      <c r="E51" s="219">
        <v>21429752</v>
      </c>
      <c r="F51" s="218"/>
      <c r="G51" s="220"/>
      <c r="H51" s="221"/>
      <c r="I51" s="219">
        <v>21429752</v>
      </c>
    </row>
    <row r="52" spans="1:9" hidden="1" outlineLevel="1">
      <c r="A52" s="208"/>
      <c r="B52" s="216" t="s">
        <v>211</v>
      </c>
      <c r="C52" s="217"/>
      <c r="D52" s="219">
        <v>0</v>
      </c>
      <c r="E52" s="219">
        <v>-61</v>
      </c>
      <c r="F52" s="219">
        <v>1108465</v>
      </c>
      <c r="G52" s="220"/>
      <c r="H52" s="221"/>
      <c r="I52" s="219">
        <v>1108404</v>
      </c>
    </row>
    <row r="53" spans="1:9" hidden="1" outlineLevel="1">
      <c r="A53" s="208"/>
      <c r="B53" s="216" t="s">
        <v>212</v>
      </c>
      <c r="C53" s="217"/>
      <c r="D53" s="219">
        <v>0</v>
      </c>
      <c r="E53" s="219">
        <v>7515052.6107692309</v>
      </c>
      <c r="F53" s="219">
        <v>11741277.041622523</v>
      </c>
      <c r="G53" s="220"/>
      <c r="H53" s="221"/>
      <c r="I53" s="219">
        <v>19256329.652391754</v>
      </c>
    </row>
    <row r="54" spans="1:9" hidden="1" outlineLevel="1">
      <c r="A54" s="208"/>
      <c r="B54" s="216" t="s">
        <v>213</v>
      </c>
      <c r="C54" s="217"/>
      <c r="D54" s="219">
        <v>34611452</v>
      </c>
      <c r="E54" s="219">
        <v>88545682</v>
      </c>
      <c r="F54" s="219">
        <v>2494932</v>
      </c>
      <c r="G54" s="220"/>
      <c r="H54" s="221"/>
      <c r="I54" s="219">
        <v>125652066</v>
      </c>
    </row>
    <row r="55" spans="1:9" hidden="1" outlineLevel="1">
      <c r="A55" s="208"/>
      <c r="B55" s="216" t="s">
        <v>214</v>
      </c>
      <c r="C55" s="217"/>
      <c r="D55" s="218"/>
      <c r="E55" s="218"/>
      <c r="F55" s="219">
        <v>5794350</v>
      </c>
      <c r="G55" s="220"/>
      <c r="H55" s="221"/>
      <c r="I55" s="219">
        <v>5794350</v>
      </c>
    </row>
    <row r="56" spans="1:9" hidden="1" outlineLevel="1">
      <c r="A56" s="208"/>
      <c r="B56" s="216" t="s">
        <v>215</v>
      </c>
      <c r="C56" s="217"/>
      <c r="D56" s="218"/>
      <c r="E56" s="219">
        <v>4333966</v>
      </c>
      <c r="F56" s="218"/>
      <c r="G56" s="220"/>
      <c r="H56" s="221"/>
      <c r="I56" s="219">
        <v>4333966</v>
      </c>
    </row>
    <row r="57" spans="1:9" hidden="1" outlineLevel="1">
      <c r="A57" s="208"/>
      <c r="B57" s="216" t="s">
        <v>216</v>
      </c>
      <c r="C57" s="217"/>
      <c r="D57" s="218"/>
      <c r="E57" s="219">
        <v>2229737</v>
      </c>
      <c r="F57" s="218"/>
      <c r="G57" s="220"/>
      <c r="H57" s="221"/>
      <c r="I57" s="219">
        <v>2229737</v>
      </c>
    </row>
    <row r="58" spans="1:9" hidden="1" outlineLevel="1">
      <c r="A58" s="208"/>
      <c r="B58" s="216" t="s">
        <v>217</v>
      </c>
      <c r="C58" s="217"/>
      <c r="D58" s="219">
        <v>20220080</v>
      </c>
      <c r="E58" s="219">
        <v>78449768</v>
      </c>
      <c r="F58" s="219">
        <v>142488614</v>
      </c>
      <c r="G58" s="220"/>
      <c r="H58" s="221"/>
      <c r="I58" s="219">
        <v>241158462</v>
      </c>
    </row>
    <row r="59" spans="1:9" hidden="1" outlineLevel="1">
      <c r="A59" s="208"/>
      <c r="B59" s="216" t="s">
        <v>218</v>
      </c>
      <c r="C59" s="217"/>
      <c r="D59" s="218"/>
      <c r="E59" s="219">
        <v>99783991</v>
      </c>
      <c r="F59" s="218"/>
      <c r="G59" s="220"/>
      <c r="H59" s="221"/>
      <c r="I59" s="219">
        <v>99783991</v>
      </c>
    </row>
    <row r="60" spans="1:9" hidden="1" outlineLevel="1">
      <c r="A60" s="208"/>
      <c r="B60" s="216" t="s">
        <v>219</v>
      </c>
      <c r="C60" s="217"/>
      <c r="D60" s="219">
        <v>0</v>
      </c>
      <c r="E60" s="219">
        <v>28809053.640000004</v>
      </c>
      <c r="F60" s="219">
        <v>47895.26</v>
      </c>
      <c r="G60" s="220"/>
      <c r="H60" s="221"/>
      <c r="I60" s="219">
        <v>28856948.900000006</v>
      </c>
    </row>
    <row r="61" spans="1:9" hidden="1" outlineLevel="1">
      <c r="A61" s="208"/>
      <c r="B61" s="216" t="s">
        <v>220</v>
      </c>
      <c r="C61" s="217"/>
      <c r="D61" s="219">
        <v>76717</v>
      </c>
      <c r="E61" s="219">
        <v>40416025</v>
      </c>
      <c r="F61" s="219">
        <v>6329747.7999999998</v>
      </c>
      <c r="G61" s="220"/>
      <c r="H61" s="221"/>
      <c r="I61" s="219">
        <v>46822489.799999997</v>
      </c>
    </row>
    <row r="62" spans="1:9" ht="30" collapsed="1">
      <c r="A62" s="208">
        <v>2</v>
      </c>
      <c r="B62" s="222" t="s">
        <v>517</v>
      </c>
      <c r="C62" s="217"/>
      <c r="D62" s="219">
        <f>SUM($D$38:$D$61)</f>
        <v>79206295.450000003</v>
      </c>
      <c r="E62" s="219">
        <f>SUM($E$38:$E$61)</f>
        <v>771887443.67926896</v>
      </c>
      <c r="F62" s="219">
        <f>SUM($F$38:$F$61)</f>
        <v>564995102.49812245</v>
      </c>
      <c r="G62" s="220"/>
      <c r="H62" s="221"/>
      <c r="I62" s="219">
        <f>SUM($I$38:$I$61)</f>
        <v>1416088841.6273916</v>
      </c>
    </row>
    <row r="63" spans="1:9" hidden="1" outlineLevel="1">
      <c r="A63" s="208"/>
      <c r="B63" s="216" t="s">
        <v>273</v>
      </c>
      <c r="C63" s="219">
        <v>0</v>
      </c>
      <c r="D63" s="223"/>
      <c r="E63" s="224"/>
      <c r="F63" s="225"/>
      <c r="G63" s="226"/>
      <c r="H63" s="221"/>
      <c r="I63" s="219">
        <v>0</v>
      </c>
    </row>
    <row r="64" spans="1:9" hidden="1" outlineLevel="1">
      <c r="A64" s="208"/>
      <c r="B64" s="216" t="s">
        <v>203</v>
      </c>
      <c r="C64" s="219">
        <v>9707232.8935000002</v>
      </c>
      <c r="D64" s="223"/>
      <c r="E64" s="224"/>
      <c r="F64" s="225"/>
      <c r="G64" s="226"/>
      <c r="H64" s="221"/>
      <c r="I64" s="219">
        <v>9707232.8935000002</v>
      </c>
    </row>
    <row r="65" spans="1:9" hidden="1" outlineLevel="1">
      <c r="A65" s="208"/>
      <c r="B65" s="216" t="s">
        <v>204</v>
      </c>
      <c r="C65" s="219">
        <v>6372673.0500000045</v>
      </c>
      <c r="D65" s="223"/>
      <c r="E65" s="224"/>
      <c r="F65" s="225"/>
      <c r="G65" s="226"/>
      <c r="H65" s="221"/>
      <c r="I65" s="219">
        <v>6372673.0500000045</v>
      </c>
    </row>
    <row r="66" spans="1:9" hidden="1" outlineLevel="1">
      <c r="A66" s="208"/>
      <c r="B66" s="216" t="s">
        <v>267</v>
      </c>
      <c r="C66" s="219">
        <v>0</v>
      </c>
      <c r="D66" s="223"/>
      <c r="E66" s="224"/>
      <c r="F66" s="225"/>
      <c r="G66" s="226"/>
      <c r="H66" s="221"/>
      <c r="I66" s="219">
        <v>0</v>
      </c>
    </row>
    <row r="67" spans="1:9" hidden="1" outlineLevel="1">
      <c r="A67" s="208"/>
      <c r="B67" s="216" t="s">
        <v>274</v>
      </c>
      <c r="C67" s="219"/>
      <c r="D67" s="223"/>
      <c r="E67" s="224"/>
      <c r="F67" s="225"/>
      <c r="G67" s="226"/>
      <c r="H67" s="221"/>
      <c r="I67" s="219"/>
    </row>
    <row r="68" spans="1:9" hidden="1" outlineLevel="1">
      <c r="A68" s="208"/>
      <c r="B68" s="216" t="s">
        <v>275</v>
      </c>
      <c r="C68" s="219"/>
      <c r="D68" s="223"/>
      <c r="E68" s="224"/>
      <c r="F68" s="225"/>
      <c r="G68" s="226"/>
      <c r="H68" s="221"/>
      <c r="I68" s="219"/>
    </row>
    <row r="69" spans="1:9" hidden="1" outlineLevel="1">
      <c r="A69" s="208"/>
      <c r="B69" s="216" t="s">
        <v>205</v>
      </c>
      <c r="C69" s="219">
        <v>29290943</v>
      </c>
      <c r="D69" s="223"/>
      <c r="E69" s="224"/>
      <c r="F69" s="225"/>
      <c r="G69" s="226"/>
      <c r="H69" s="221"/>
      <c r="I69" s="219">
        <v>29290943</v>
      </c>
    </row>
    <row r="70" spans="1:9" hidden="1" outlineLevel="1">
      <c r="A70" s="208"/>
      <c r="B70" s="216" t="s">
        <v>206</v>
      </c>
      <c r="C70" s="219">
        <v>5859295</v>
      </c>
      <c r="D70" s="223"/>
      <c r="E70" s="224"/>
      <c r="F70" s="225"/>
      <c r="G70" s="226"/>
      <c r="H70" s="221"/>
      <c r="I70" s="219">
        <v>5859295</v>
      </c>
    </row>
    <row r="71" spans="1:9" hidden="1" outlineLevel="1">
      <c r="A71" s="208"/>
      <c r="B71" s="216" t="s">
        <v>268</v>
      </c>
      <c r="C71" s="219">
        <v>9149.549999999901</v>
      </c>
      <c r="D71" s="223"/>
      <c r="E71" s="224"/>
      <c r="F71" s="225"/>
      <c r="G71" s="226"/>
      <c r="H71" s="221"/>
      <c r="I71" s="219">
        <v>9149.549999999901</v>
      </c>
    </row>
    <row r="72" spans="1:9" hidden="1" outlineLevel="1">
      <c r="A72" s="208"/>
      <c r="B72" s="216" t="s">
        <v>207</v>
      </c>
      <c r="C72" s="219">
        <v>33368043.281500131</v>
      </c>
      <c r="D72" s="223"/>
      <c r="E72" s="224"/>
      <c r="F72" s="225"/>
      <c r="G72" s="226"/>
      <c r="H72" s="221"/>
      <c r="I72" s="219">
        <v>33368043.281500131</v>
      </c>
    </row>
    <row r="73" spans="1:9" hidden="1" outlineLevel="1">
      <c r="A73" s="208"/>
      <c r="B73" s="216" t="s">
        <v>270</v>
      </c>
      <c r="C73" s="219">
        <v>9679149</v>
      </c>
      <c r="D73" s="223"/>
      <c r="E73" s="224"/>
      <c r="F73" s="225"/>
      <c r="G73" s="226"/>
      <c r="H73" s="221"/>
      <c r="I73" s="219">
        <v>9679149</v>
      </c>
    </row>
    <row r="74" spans="1:9" hidden="1" outlineLevel="1">
      <c r="A74" s="208"/>
      <c r="B74" s="216" t="s">
        <v>208</v>
      </c>
      <c r="C74" s="219">
        <v>43570190</v>
      </c>
      <c r="D74" s="223"/>
      <c r="E74" s="224"/>
      <c r="F74" s="225"/>
      <c r="G74" s="226"/>
      <c r="H74" s="221"/>
      <c r="I74" s="219">
        <v>43570190</v>
      </c>
    </row>
    <row r="75" spans="1:9" hidden="1" outlineLevel="1">
      <c r="A75" s="208"/>
      <c r="B75" s="216" t="s">
        <v>209</v>
      </c>
      <c r="C75" s="219">
        <v>6788490</v>
      </c>
      <c r="D75" s="223"/>
      <c r="E75" s="224"/>
      <c r="F75" s="225"/>
      <c r="G75" s="226"/>
      <c r="H75" s="221"/>
      <c r="I75" s="219">
        <v>6788490</v>
      </c>
    </row>
    <row r="76" spans="1:9" hidden="1" outlineLevel="1">
      <c r="A76" s="208"/>
      <c r="B76" s="216" t="s">
        <v>210</v>
      </c>
      <c r="C76" s="219">
        <v>3781744</v>
      </c>
      <c r="D76" s="223"/>
      <c r="E76" s="224"/>
      <c r="F76" s="225"/>
      <c r="G76" s="226"/>
      <c r="H76" s="221"/>
      <c r="I76" s="219">
        <v>3781744</v>
      </c>
    </row>
    <row r="77" spans="1:9" hidden="1" outlineLevel="1">
      <c r="A77" s="208"/>
      <c r="B77" s="216" t="s">
        <v>211</v>
      </c>
      <c r="C77" s="219">
        <v>195600</v>
      </c>
      <c r="D77" s="223"/>
      <c r="E77" s="224"/>
      <c r="F77" s="225"/>
      <c r="G77" s="226"/>
      <c r="H77" s="221"/>
      <c r="I77" s="219">
        <v>195600</v>
      </c>
    </row>
    <row r="78" spans="1:9" hidden="1" outlineLevel="1">
      <c r="A78" s="208"/>
      <c r="B78" s="216" t="s">
        <v>212</v>
      </c>
      <c r="C78" s="219">
        <v>3406721.971193295</v>
      </c>
      <c r="D78" s="223"/>
      <c r="E78" s="224"/>
      <c r="F78" s="225"/>
      <c r="G78" s="226"/>
      <c r="H78" s="221"/>
      <c r="I78" s="219">
        <v>3406721.971193295</v>
      </c>
    </row>
    <row r="79" spans="1:9" hidden="1" outlineLevel="1">
      <c r="A79" s="208"/>
      <c r="B79" s="216" t="s">
        <v>213</v>
      </c>
      <c r="C79" s="219">
        <v>22174626</v>
      </c>
      <c r="D79" s="223"/>
      <c r="E79" s="224"/>
      <c r="F79" s="225"/>
      <c r="G79" s="226"/>
      <c r="H79" s="221"/>
      <c r="I79" s="219">
        <v>22174626</v>
      </c>
    </row>
    <row r="80" spans="1:9" hidden="1" outlineLevel="1">
      <c r="A80" s="208"/>
      <c r="B80" s="216" t="s">
        <v>214</v>
      </c>
      <c r="C80" s="219">
        <v>1025836</v>
      </c>
      <c r="D80" s="223"/>
      <c r="E80" s="224"/>
      <c r="F80" s="225"/>
      <c r="G80" s="226"/>
      <c r="H80" s="221"/>
      <c r="I80" s="219">
        <v>1025836</v>
      </c>
    </row>
    <row r="81" spans="1:9" hidden="1" outlineLevel="1">
      <c r="A81" s="208"/>
      <c r="B81" s="216" t="s">
        <v>215</v>
      </c>
      <c r="C81" s="219">
        <v>764841</v>
      </c>
      <c r="D81" s="223"/>
      <c r="E81" s="224"/>
      <c r="F81" s="225"/>
      <c r="G81" s="226"/>
      <c r="H81" s="221"/>
      <c r="I81" s="219">
        <v>764841</v>
      </c>
    </row>
    <row r="82" spans="1:9" hidden="1" outlineLevel="1">
      <c r="A82" s="208"/>
      <c r="B82" s="216" t="s">
        <v>216</v>
      </c>
      <c r="C82" s="219">
        <v>393486</v>
      </c>
      <c r="D82" s="223"/>
      <c r="E82" s="224"/>
      <c r="F82" s="225"/>
      <c r="G82" s="226"/>
      <c r="H82" s="221"/>
      <c r="I82" s="219">
        <v>393486</v>
      </c>
    </row>
    <row r="83" spans="1:9" hidden="1" outlineLevel="1">
      <c r="A83" s="208"/>
      <c r="B83" s="216" t="s">
        <v>217</v>
      </c>
      <c r="C83" s="219">
        <v>42564601</v>
      </c>
      <c r="D83" s="223"/>
      <c r="E83" s="224"/>
      <c r="F83" s="225"/>
      <c r="G83" s="226"/>
      <c r="H83" s="221"/>
      <c r="I83" s="219">
        <v>42564601</v>
      </c>
    </row>
    <row r="84" spans="1:9" hidden="1" outlineLevel="1">
      <c r="A84" s="208"/>
      <c r="B84" s="216" t="s">
        <v>218</v>
      </c>
      <c r="C84" s="219">
        <v>17608383</v>
      </c>
      <c r="D84" s="223"/>
      <c r="E84" s="224"/>
      <c r="F84" s="225"/>
      <c r="G84" s="226"/>
      <c r="H84" s="221"/>
      <c r="I84" s="219">
        <v>17608383</v>
      </c>
    </row>
    <row r="85" spans="1:9" hidden="1" outlineLevel="1">
      <c r="A85" s="208"/>
      <c r="B85" s="216" t="s">
        <v>219</v>
      </c>
      <c r="C85" s="219">
        <v>5096449.099999994</v>
      </c>
      <c r="D85" s="223"/>
      <c r="E85" s="224"/>
      <c r="F85" s="225"/>
      <c r="G85" s="226"/>
      <c r="H85" s="221"/>
      <c r="I85" s="219">
        <v>5096449.099999994</v>
      </c>
    </row>
    <row r="86" spans="1:9" hidden="1" outlineLevel="1">
      <c r="A86" s="208"/>
      <c r="B86" s="216" t="s">
        <v>220</v>
      </c>
      <c r="C86" s="219">
        <v>8249248.200000003</v>
      </c>
      <c r="D86" s="223"/>
      <c r="E86" s="224"/>
      <c r="F86" s="225"/>
      <c r="G86" s="226"/>
      <c r="H86" s="221"/>
      <c r="I86" s="219">
        <v>8249248.200000003</v>
      </c>
    </row>
    <row r="87" spans="1:9" ht="30" collapsed="1">
      <c r="A87" s="208">
        <v>3</v>
      </c>
      <c r="B87" s="222" t="s">
        <v>518</v>
      </c>
      <c r="C87" s="219">
        <f>SUM($C$63:$C$86)</f>
        <v>249906702.04619342</v>
      </c>
      <c r="D87" s="223"/>
      <c r="E87" s="224"/>
      <c r="F87" s="225"/>
      <c r="G87" s="226"/>
      <c r="H87" s="221"/>
      <c r="I87" s="219">
        <f>SUM($I$63:$I$86)</f>
        <v>249906702.04619342</v>
      </c>
    </row>
    <row r="88" spans="1:9" hidden="1" outlineLevel="1">
      <c r="A88" s="208"/>
      <c r="B88" s="227" t="s">
        <v>273</v>
      </c>
      <c r="C88" s="219">
        <v>0</v>
      </c>
      <c r="D88" s="218"/>
      <c r="E88" s="217"/>
      <c r="F88" s="218"/>
      <c r="G88" s="220"/>
      <c r="H88" s="221"/>
      <c r="I88" s="228">
        <v>0</v>
      </c>
    </row>
    <row r="89" spans="1:9" hidden="1" outlineLevel="1">
      <c r="A89" s="208"/>
      <c r="B89" s="227" t="s">
        <v>203</v>
      </c>
      <c r="C89" s="219">
        <v>4151996</v>
      </c>
      <c r="D89" s="218"/>
      <c r="E89" s="217"/>
      <c r="F89" s="218"/>
      <c r="G89" s="220"/>
      <c r="H89" s="221"/>
      <c r="I89" s="228">
        <v>4151996</v>
      </c>
    </row>
    <row r="90" spans="1:9" hidden="1" outlineLevel="1">
      <c r="A90" s="208"/>
      <c r="B90" s="227" t="s">
        <v>204</v>
      </c>
      <c r="C90" s="219">
        <v>4284891.09</v>
      </c>
      <c r="D90" s="218"/>
      <c r="E90" s="217"/>
      <c r="F90" s="218"/>
      <c r="G90" s="220"/>
      <c r="H90" s="221"/>
      <c r="I90" s="228">
        <v>4284891.09</v>
      </c>
    </row>
    <row r="91" spans="1:9" hidden="1" outlineLevel="1">
      <c r="A91" s="208"/>
      <c r="B91" s="227" t="s">
        <v>267</v>
      </c>
      <c r="C91" s="219">
        <v>0</v>
      </c>
      <c r="D91" s="219">
        <v>0</v>
      </c>
      <c r="E91" s="217"/>
      <c r="F91" s="219">
        <v>0</v>
      </c>
      <c r="G91" s="220"/>
      <c r="H91" s="221"/>
      <c r="I91" s="228">
        <v>0</v>
      </c>
    </row>
    <row r="92" spans="1:9" hidden="1" outlineLevel="1">
      <c r="A92" s="208"/>
      <c r="B92" s="227" t="s">
        <v>274</v>
      </c>
      <c r="C92" s="219"/>
      <c r="D92" s="219"/>
      <c r="E92" s="217"/>
      <c r="F92" s="219"/>
      <c r="G92" s="220"/>
      <c r="H92" s="221"/>
      <c r="I92" s="228"/>
    </row>
    <row r="93" spans="1:9" hidden="1" outlineLevel="1">
      <c r="A93" s="208"/>
      <c r="B93" s="227" t="s">
        <v>275</v>
      </c>
      <c r="C93" s="219"/>
      <c r="D93" s="219"/>
      <c r="E93" s="217"/>
      <c r="F93" s="219"/>
      <c r="G93" s="220"/>
      <c r="H93" s="221"/>
      <c r="I93" s="228"/>
    </row>
    <row r="94" spans="1:9" hidden="1" outlineLevel="1">
      <c r="A94" s="208"/>
      <c r="B94" s="227" t="s">
        <v>205</v>
      </c>
      <c r="C94" s="219">
        <v>45687570</v>
      </c>
      <c r="D94" s="219">
        <v>0</v>
      </c>
      <c r="E94" s="217"/>
      <c r="F94" s="219">
        <v>0</v>
      </c>
      <c r="G94" s="220"/>
      <c r="H94" s="221"/>
      <c r="I94" s="228">
        <v>45687570</v>
      </c>
    </row>
    <row r="95" spans="1:9" hidden="1" outlineLevel="1">
      <c r="A95" s="208"/>
      <c r="B95" s="227" t="s">
        <v>206</v>
      </c>
      <c r="C95" s="219">
        <v>9303549</v>
      </c>
      <c r="D95" s="218"/>
      <c r="E95" s="217"/>
      <c r="F95" s="218"/>
      <c r="G95" s="220"/>
      <c r="H95" s="221"/>
      <c r="I95" s="228">
        <v>9303549</v>
      </c>
    </row>
    <row r="96" spans="1:9" hidden="1" outlineLevel="1">
      <c r="A96" s="208"/>
      <c r="B96" s="227" t="s">
        <v>268</v>
      </c>
      <c r="C96" s="219">
        <v>1212120</v>
      </c>
      <c r="D96" s="219">
        <v>0</v>
      </c>
      <c r="E96" s="217"/>
      <c r="F96" s="219">
        <v>0</v>
      </c>
      <c r="G96" s="220"/>
      <c r="H96" s="221"/>
      <c r="I96" s="228">
        <v>1212120</v>
      </c>
    </row>
    <row r="97" spans="1:9" hidden="1" outlineLevel="1">
      <c r="A97" s="208"/>
      <c r="B97" s="227" t="s">
        <v>207</v>
      </c>
      <c r="C97" s="219">
        <v>35868996.240000002</v>
      </c>
      <c r="D97" s="218"/>
      <c r="E97" s="217"/>
      <c r="F97" s="218"/>
      <c r="G97" s="220"/>
      <c r="H97" s="221"/>
      <c r="I97" s="228">
        <v>35868996.240000002</v>
      </c>
    </row>
    <row r="98" spans="1:9" hidden="1" outlineLevel="1">
      <c r="A98" s="208"/>
      <c r="B98" s="227" t="s">
        <v>270</v>
      </c>
      <c r="C98" s="219">
        <v>64946</v>
      </c>
      <c r="D98" s="218">
        <v>0</v>
      </c>
      <c r="E98" s="217"/>
      <c r="F98" s="218">
        <v>464677</v>
      </c>
      <c r="G98" s="220"/>
      <c r="H98" s="221"/>
      <c r="I98" s="228">
        <v>529623</v>
      </c>
    </row>
    <row r="99" spans="1:9" hidden="1" outlineLevel="1">
      <c r="A99" s="208"/>
      <c r="B99" s="227" t="s">
        <v>208</v>
      </c>
      <c r="C99" s="219">
        <v>24168493</v>
      </c>
      <c r="D99" s="218"/>
      <c r="E99" s="217"/>
      <c r="F99" s="219">
        <v>40781162</v>
      </c>
      <c r="G99" s="220"/>
      <c r="H99" s="221"/>
      <c r="I99" s="228">
        <v>64949655</v>
      </c>
    </row>
    <row r="100" spans="1:9" hidden="1" outlineLevel="1">
      <c r="A100" s="208"/>
      <c r="B100" s="227" t="s">
        <v>209</v>
      </c>
      <c r="C100" s="219">
        <v>1639718</v>
      </c>
      <c r="D100" s="218"/>
      <c r="E100" s="217"/>
      <c r="F100" s="218"/>
      <c r="G100" s="220"/>
      <c r="H100" s="221"/>
      <c r="I100" s="228">
        <v>1639718</v>
      </c>
    </row>
    <row r="101" spans="1:9" hidden="1" outlineLevel="1">
      <c r="A101" s="208"/>
      <c r="B101" s="227" t="s">
        <v>210</v>
      </c>
      <c r="C101" s="218"/>
      <c r="D101" s="218"/>
      <c r="E101" s="217"/>
      <c r="F101" s="218"/>
      <c r="G101" s="220"/>
      <c r="H101" s="221"/>
      <c r="I101" s="228">
        <v>0</v>
      </c>
    </row>
    <row r="102" spans="1:9" hidden="1" outlineLevel="1">
      <c r="A102" s="208"/>
      <c r="B102" s="227" t="s">
        <v>211</v>
      </c>
      <c r="C102" s="219">
        <v>522049</v>
      </c>
      <c r="D102" s="219">
        <v>0</v>
      </c>
      <c r="E102" s="217"/>
      <c r="F102" s="219">
        <v>0</v>
      </c>
      <c r="G102" s="220"/>
      <c r="H102" s="221"/>
      <c r="I102" s="228">
        <v>522049</v>
      </c>
    </row>
    <row r="103" spans="1:9" hidden="1" outlineLevel="1">
      <c r="A103" s="208"/>
      <c r="B103" s="227" t="s">
        <v>212</v>
      </c>
      <c r="C103" s="219">
        <v>0</v>
      </c>
      <c r="D103" s="219">
        <v>0</v>
      </c>
      <c r="E103" s="217"/>
      <c r="F103" s="219">
        <v>1751143.549999998</v>
      </c>
      <c r="G103" s="220"/>
      <c r="H103" s="221"/>
      <c r="I103" s="228">
        <v>1751143.549999998</v>
      </c>
    </row>
    <row r="104" spans="1:9" hidden="1" outlineLevel="1">
      <c r="A104" s="208"/>
      <c r="B104" s="227" t="s">
        <v>213</v>
      </c>
      <c r="C104" s="218"/>
      <c r="D104" s="219">
        <v>2615376</v>
      </c>
      <c r="E104" s="217"/>
      <c r="F104" s="219">
        <v>472175</v>
      </c>
      <c r="G104" s="220"/>
      <c r="H104" s="221"/>
      <c r="I104" s="228">
        <v>3087551</v>
      </c>
    </row>
    <row r="105" spans="1:9" hidden="1" outlineLevel="1">
      <c r="A105" s="208"/>
      <c r="B105" s="227" t="s">
        <v>214</v>
      </c>
      <c r="C105" s="218"/>
      <c r="D105" s="218"/>
      <c r="E105" s="217"/>
      <c r="F105" s="219">
        <v>0</v>
      </c>
      <c r="G105" s="220"/>
      <c r="H105" s="221"/>
      <c r="I105" s="228">
        <v>0</v>
      </c>
    </row>
    <row r="106" spans="1:9" hidden="1" outlineLevel="1">
      <c r="A106" s="208"/>
      <c r="B106" s="227" t="s">
        <v>215</v>
      </c>
      <c r="C106" s="218"/>
      <c r="D106" s="218"/>
      <c r="E106" s="217"/>
      <c r="F106" s="218"/>
      <c r="G106" s="220"/>
      <c r="H106" s="221"/>
      <c r="I106" s="228">
        <v>0</v>
      </c>
    </row>
    <row r="107" spans="1:9" hidden="1" outlineLevel="1">
      <c r="A107" s="208"/>
      <c r="B107" s="227" t="s">
        <v>216</v>
      </c>
      <c r="C107" s="218"/>
      <c r="D107" s="218"/>
      <c r="E107" s="217"/>
      <c r="F107" s="218"/>
      <c r="G107" s="220"/>
      <c r="H107" s="221"/>
      <c r="I107" s="228">
        <v>0</v>
      </c>
    </row>
    <row r="108" spans="1:9" hidden="1" outlineLevel="1">
      <c r="A108" s="208"/>
      <c r="B108" s="227" t="s">
        <v>217</v>
      </c>
      <c r="C108" s="219">
        <v>31786148</v>
      </c>
      <c r="D108" s="218"/>
      <c r="E108" s="217"/>
      <c r="F108" s="218"/>
      <c r="G108" s="220"/>
      <c r="H108" s="221"/>
      <c r="I108" s="228">
        <v>31786148</v>
      </c>
    </row>
    <row r="109" spans="1:9" hidden="1" outlineLevel="1">
      <c r="A109" s="208"/>
      <c r="B109" s="227" t="s">
        <v>218</v>
      </c>
      <c r="C109" s="219">
        <v>3824595</v>
      </c>
      <c r="D109" s="218"/>
      <c r="E109" s="217"/>
      <c r="F109" s="218"/>
      <c r="G109" s="220"/>
      <c r="H109" s="221"/>
      <c r="I109" s="228">
        <v>3824595</v>
      </c>
    </row>
    <row r="110" spans="1:9" hidden="1" outlineLevel="1">
      <c r="A110" s="208"/>
      <c r="B110" s="227" t="s">
        <v>219</v>
      </c>
      <c r="C110" s="218"/>
      <c r="D110" s="219">
        <v>0</v>
      </c>
      <c r="E110" s="217"/>
      <c r="F110" s="219">
        <v>0</v>
      </c>
      <c r="G110" s="220"/>
      <c r="H110" s="221"/>
      <c r="I110" s="228">
        <v>0</v>
      </c>
    </row>
    <row r="111" spans="1:9" hidden="1" outlineLevel="1">
      <c r="A111" s="208"/>
      <c r="B111" s="227" t="s">
        <v>220</v>
      </c>
      <c r="C111" s="219">
        <v>8104180</v>
      </c>
      <c r="D111" s="218"/>
      <c r="E111" s="217"/>
      <c r="F111" s="219">
        <v>1029832</v>
      </c>
      <c r="G111" s="220"/>
      <c r="H111" s="221"/>
      <c r="I111" s="228">
        <v>9134012</v>
      </c>
    </row>
    <row r="112" spans="1:9" ht="16.2" customHeight="1" collapsed="1">
      <c r="A112" s="208">
        <v>4</v>
      </c>
      <c r="B112" s="178" t="s">
        <v>519</v>
      </c>
      <c r="C112" s="219">
        <f>SUM($C$88:$C$111)</f>
        <v>170619251.33000001</v>
      </c>
      <c r="D112" s="219">
        <f>SUM($D$88:$D$111)</f>
        <v>2615376</v>
      </c>
      <c r="E112" s="217"/>
      <c r="F112" s="219">
        <f>SUM($F$88:$F$111)</f>
        <v>44498989.549999997</v>
      </c>
      <c r="G112" s="220"/>
      <c r="H112" s="221"/>
      <c r="I112" s="228">
        <f>SUM($I$88:$I$111)</f>
        <v>217733616.88000003</v>
      </c>
    </row>
    <row r="113" spans="1:9" hidden="1" outlineLevel="1">
      <c r="A113" s="208"/>
      <c r="B113" s="216" t="s">
        <v>273</v>
      </c>
      <c r="C113" s="217"/>
      <c r="D113" s="218"/>
      <c r="E113" s="229">
        <v>0</v>
      </c>
      <c r="F113" s="230"/>
      <c r="G113" s="220"/>
      <c r="H113" s="221"/>
      <c r="I113" s="228">
        <v>0</v>
      </c>
    </row>
    <row r="114" spans="1:9" hidden="1" outlineLevel="1">
      <c r="A114" s="208"/>
      <c r="B114" s="216" t="s">
        <v>203</v>
      </c>
      <c r="C114" s="217"/>
      <c r="D114" s="218"/>
      <c r="E114" s="229">
        <v>3529197</v>
      </c>
      <c r="F114" s="230"/>
      <c r="G114" s="220"/>
      <c r="H114" s="221"/>
      <c r="I114" s="228">
        <v>3529197</v>
      </c>
    </row>
    <row r="115" spans="1:9" hidden="1" outlineLevel="1">
      <c r="A115" s="208"/>
      <c r="B115" s="216" t="s">
        <v>204</v>
      </c>
      <c r="C115" s="217"/>
      <c r="D115" s="218"/>
      <c r="E115" s="229">
        <v>3642157.4264999996</v>
      </c>
      <c r="F115" s="230"/>
      <c r="G115" s="220"/>
      <c r="H115" s="221"/>
      <c r="I115" s="228">
        <v>3642157.4264999996</v>
      </c>
    </row>
    <row r="116" spans="1:9" hidden="1" outlineLevel="1">
      <c r="A116" s="208"/>
      <c r="B116" s="216" t="s">
        <v>267</v>
      </c>
      <c r="C116" s="217"/>
      <c r="D116" s="219">
        <v>0</v>
      </c>
      <c r="E116" s="229">
        <v>0</v>
      </c>
      <c r="F116" s="231">
        <v>0</v>
      </c>
      <c r="G116" s="220"/>
      <c r="H116" s="221"/>
      <c r="I116" s="228">
        <v>0</v>
      </c>
    </row>
    <row r="117" spans="1:9" hidden="1" outlineLevel="1">
      <c r="A117" s="208"/>
      <c r="B117" s="216" t="s">
        <v>274</v>
      </c>
      <c r="C117" s="217"/>
      <c r="D117" s="219"/>
      <c r="E117" s="229"/>
      <c r="F117" s="231"/>
      <c r="G117" s="220"/>
      <c r="H117" s="221"/>
      <c r="I117" s="228"/>
    </row>
    <row r="118" spans="1:9" hidden="1" outlineLevel="1">
      <c r="A118" s="208"/>
      <c r="B118" s="216" t="s">
        <v>275</v>
      </c>
      <c r="C118" s="217"/>
      <c r="D118" s="219"/>
      <c r="E118" s="229"/>
      <c r="F118" s="231"/>
      <c r="G118" s="220"/>
      <c r="H118" s="221"/>
      <c r="I118" s="228"/>
    </row>
    <row r="119" spans="1:9" hidden="1" outlineLevel="1">
      <c r="A119" s="208"/>
      <c r="B119" s="216" t="s">
        <v>205</v>
      </c>
      <c r="C119" s="217"/>
      <c r="D119" s="219">
        <v>0</v>
      </c>
      <c r="E119" s="229">
        <v>38834435</v>
      </c>
      <c r="F119" s="231">
        <v>0</v>
      </c>
      <c r="G119" s="220"/>
      <c r="H119" s="221"/>
      <c r="I119" s="228">
        <v>38834435</v>
      </c>
    </row>
    <row r="120" spans="1:9" hidden="1" outlineLevel="1">
      <c r="A120" s="208"/>
      <c r="B120" s="216" t="s">
        <v>206</v>
      </c>
      <c r="C120" s="217"/>
      <c r="D120" s="218"/>
      <c r="E120" s="229">
        <v>7908017</v>
      </c>
      <c r="F120" s="230"/>
      <c r="G120" s="220"/>
      <c r="H120" s="221"/>
      <c r="I120" s="228">
        <v>7908017</v>
      </c>
    </row>
    <row r="121" spans="1:9" hidden="1" outlineLevel="1">
      <c r="A121" s="208"/>
      <c r="B121" s="216" t="s">
        <v>268</v>
      </c>
      <c r="C121" s="217"/>
      <c r="D121" s="219">
        <v>1030302</v>
      </c>
      <c r="E121" s="229">
        <v>0</v>
      </c>
      <c r="F121" s="231">
        <v>0</v>
      </c>
      <c r="G121" s="220"/>
      <c r="H121" s="221"/>
      <c r="I121" s="228">
        <v>1030302</v>
      </c>
    </row>
    <row r="122" spans="1:9" hidden="1" outlineLevel="1">
      <c r="A122" s="208"/>
      <c r="B122" s="216" t="s">
        <v>207</v>
      </c>
      <c r="C122" s="217"/>
      <c r="D122" s="218"/>
      <c r="E122" s="229">
        <v>30488646.804000001</v>
      </c>
      <c r="F122" s="230"/>
      <c r="G122" s="220"/>
      <c r="H122" s="221"/>
      <c r="I122" s="228">
        <v>30488646.804000001</v>
      </c>
    </row>
    <row r="123" spans="1:9" hidden="1" outlineLevel="1">
      <c r="A123" s="208"/>
      <c r="B123" s="216" t="s">
        <v>270</v>
      </c>
      <c r="C123" s="217"/>
      <c r="D123" s="218">
        <v>0</v>
      </c>
      <c r="E123" s="229">
        <v>55205</v>
      </c>
      <c r="F123" s="230">
        <v>395074</v>
      </c>
      <c r="G123" s="220"/>
      <c r="H123" s="221"/>
      <c r="I123" s="228">
        <v>450279</v>
      </c>
    </row>
    <row r="124" spans="1:9" hidden="1" outlineLevel="1">
      <c r="A124" s="208"/>
      <c r="B124" s="216" t="s">
        <v>208</v>
      </c>
      <c r="C124" s="217"/>
      <c r="D124" s="218"/>
      <c r="E124" s="229">
        <v>20543218</v>
      </c>
      <c r="F124" s="231">
        <v>34663988</v>
      </c>
      <c r="G124" s="220"/>
      <c r="H124" s="221"/>
      <c r="I124" s="228">
        <v>55207206</v>
      </c>
    </row>
    <row r="125" spans="1:9" hidden="1" outlineLevel="1">
      <c r="A125" s="208"/>
      <c r="B125" s="216" t="s">
        <v>209</v>
      </c>
      <c r="C125" s="217"/>
      <c r="D125" s="218"/>
      <c r="E125" s="229">
        <v>1393760</v>
      </c>
      <c r="F125" s="230"/>
      <c r="G125" s="220"/>
      <c r="H125" s="221"/>
      <c r="I125" s="228">
        <v>1393760</v>
      </c>
    </row>
    <row r="126" spans="1:9" hidden="1" outlineLevel="1">
      <c r="A126" s="208"/>
      <c r="B126" s="216" t="s">
        <v>210</v>
      </c>
      <c r="C126" s="217"/>
      <c r="D126" s="218"/>
      <c r="E126" s="232"/>
      <c r="F126" s="230"/>
      <c r="G126" s="220"/>
      <c r="H126" s="221"/>
      <c r="I126" s="228">
        <v>0</v>
      </c>
    </row>
    <row r="127" spans="1:9" hidden="1" outlineLevel="1">
      <c r="A127" s="208"/>
      <c r="B127" s="216" t="s">
        <v>211</v>
      </c>
      <c r="C127" s="217"/>
      <c r="D127" s="219">
        <v>0</v>
      </c>
      <c r="E127" s="229">
        <v>443742</v>
      </c>
      <c r="F127" s="231">
        <v>0</v>
      </c>
      <c r="G127" s="220"/>
      <c r="H127" s="221"/>
      <c r="I127" s="228">
        <v>443742</v>
      </c>
    </row>
    <row r="128" spans="1:9" hidden="1" outlineLevel="1">
      <c r="A128" s="208"/>
      <c r="B128" s="216" t="s">
        <v>212</v>
      </c>
      <c r="C128" s="217"/>
      <c r="D128" s="219">
        <v>0</v>
      </c>
      <c r="E128" s="229">
        <v>0</v>
      </c>
      <c r="F128" s="231">
        <v>1488472.0174999982</v>
      </c>
      <c r="G128" s="220"/>
      <c r="H128" s="221"/>
      <c r="I128" s="228">
        <v>1488472.0174999982</v>
      </c>
    </row>
    <row r="129" spans="1:9" hidden="1" outlineLevel="1">
      <c r="A129" s="208"/>
      <c r="B129" s="216" t="s">
        <v>213</v>
      </c>
      <c r="C129" s="217"/>
      <c r="D129" s="219">
        <v>2223070</v>
      </c>
      <c r="E129" s="232"/>
      <c r="F129" s="231">
        <v>401349</v>
      </c>
      <c r="G129" s="220"/>
      <c r="H129" s="221"/>
      <c r="I129" s="228">
        <v>2624419</v>
      </c>
    </row>
    <row r="130" spans="1:9" hidden="1" outlineLevel="1">
      <c r="A130" s="208"/>
      <c r="B130" s="216" t="s">
        <v>214</v>
      </c>
      <c r="C130" s="217"/>
      <c r="D130" s="218"/>
      <c r="E130" s="232"/>
      <c r="F130" s="231">
        <v>0</v>
      </c>
      <c r="G130" s="220"/>
      <c r="H130" s="221"/>
      <c r="I130" s="228">
        <v>0</v>
      </c>
    </row>
    <row r="131" spans="1:9" hidden="1" outlineLevel="1">
      <c r="A131" s="208"/>
      <c r="B131" s="216" t="s">
        <v>215</v>
      </c>
      <c r="C131" s="217"/>
      <c r="D131" s="218"/>
      <c r="E131" s="232"/>
      <c r="F131" s="230"/>
      <c r="G131" s="220"/>
      <c r="H131" s="221"/>
      <c r="I131" s="228">
        <v>0</v>
      </c>
    </row>
    <row r="132" spans="1:9" hidden="1" outlineLevel="1">
      <c r="A132" s="208"/>
      <c r="B132" s="216" t="s">
        <v>216</v>
      </c>
      <c r="C132" s="217"/>
      <c r="D132" s="218"/>
      <c r="E132" s="232"/>
      <c r="F132" s="230"/>
      <c r="G132" s="220"/>
      <c r="H132" s="221"/>
      <c r="I132" s="228">
        <v>0</v>
      </c>
    </row>
    <row r="133" spans="1:9" hidden="1" outlineLevel="1">
      <c r="A133" s="208"/>
      <c r="B133" s="216" t="s">
        <v>217</v>
      </c>
      <c r="C133" s="217"/>
      <c r="D133" s="218"/>
      <c r="E133" s="229">
        <v>-2332822</v>
      </c>
      <c r="F133" s="230"/>
      <c r="G133" s="220"/>
      <c r="H133" s="221"/>
      <c r="I133" s="228">
        <v>-2332822</v>
      </c>
    </row>
    <row r="134" spans="1:9" hidden="1" outlineLevel="1">
      <c r="A134" s="208"/>
      <c r="B134" s="216" t="s">
        <v>218</v>
      </c>
      <c r="C134" s="217"/>
      <c r="D134" s="218"/>
      <c r="E134" s="229">
        <v>3250902</v>
      </c>
      <c r="F134" s="230"/>
      <c r="G134" s="220"/>
      <c r="H134" s="221"/>
      <c r="I134" s="228">
        <v>3250902</v>
      </c>
    </row>
    <row r="135" spans="1:9" hidden="1" outlineLevel="1">
      <c r="A135" s="208"/>
      <c r="B135" s="216" t="s">
        <v>219</v>
      </c>
      <c r="C135" s="217"/>
      <c r="D135" s="219">
        <v>0</v>
      </c>
      <c r="E135" s="229">
        <v>0</v>
      </c>
      <c r="F135" s="231">
        <v>0</v>
      </c>
      <c r="G135" s="220"/>
      <c r="H135" s="221"/>
      <c r="I135" s="228">
        <v>0</v>
      </c>
    </row>
    <row r="136" spans="1:9" hidden="1" outlineLevel="1">
      <c r="A136" s="208"/>
      <c r="B136" s="216" t="s">
        <v>220</v>
      </c>
      <c r="C136" s="217"/>
      <c r="D136" s="218"/>
      <c r="E136" s="229">
        <v>6888553</v>
      </c>
      <c r="F136" s="231">
        <v>875357.2</v>
      </c>
      <c r="G136" s="220"/>
      <c r="H136" s="221"/>
      <c r="I136" s="228">
        <v>7763910.2000000002</v>
      </c>
    </row>
    <row r="137" spans="1:9" ht="30" collapsed="1">
      <c r="A137" s="208">
        <v>5</v>
      </c>
      <c r="B137" s="222" t="s">
        <v>520</v>
      </c>
      <c r="C137" s="217"/>
      <c r="D137" s="219">
        <f>SUM($D$113:$D$136)</f>
        <v>3253372</v>
      </c>
      <c r="E137" s="229">
        <f>SUM($E$113:$E$136)</f>
        <v>114645011.2305</v>
      </c>
      <c r="F137" s="231">
        <f>SUM($F$113:$F$136)</f>
        <v>37824240.217500001</v>
      </c>
      <c r="G137" s="220"/>
      <c r="H137" s="221"/>
      <c r="I137" s="228">
        <f>SUM($I$113:$I$136)</f>
        <v>155722623.44799995</v>
      </c>
    </row>
    <row r="138" spans="1:9" hidden="1" outlineLevel="1">
      <c r="A138" s="208"/>
      <c r="B138" s="216" t="s">
        <v>273</v>
      </c>
      <c r="C138" s="219">
        <v>0</v>
      </c>
      <c r="D138" s="223"/>
      <c r="E138" s="233"/>
      <c r="F138" s="233"/>
      <c r="G138" s="226"/>
      <c r="H138" s="221"/>
      <c r="I138" s="228">
        <v>0</v>
      </c>
    </row>
    <row r="139" spans="1:9" hidden="1" outlineLevel="1">
      <c r="A139" s="208"/>
      <c r="B139" s="216" t="s">
        <v>203</v>
      </c>
      <c r="C139" s="219">
        <v>622799</v>
      </c>
      <c r="D139" s="223"/>
      <c r="E139" s="233"/>
      <c r="F139" s="233"/>
      <c r="G139" s="226"/>
      <c r="H139" s="221"/>
      <c r="I139" s="228">
        <v>622799</v>
      </c>
    </row>
    <row r="140" spans="1:9" hidden="1" outlineLevel="1">
      <c r="A140" s="208"/>
      <c r="B140" s="216" t="s">
        <v>204</v>
      </c>
      <c r="C140" s="219">
        <v>642733.66350000026</v>
      </c>
      <c r="D140" s="223"/>
      <c r="E140" s="233"/>
      <c r="F140" s="233"/>
      <c r="G140" s="226"/>
      <c r="H140" s="221"/>
      <c r="I140" s="228">
        <v>642733.66350000026</v>
      </c>
    </row>
    <row r="141" spans="1:9" hidden="1" outlineLevel="1">
      <c r="A141" s="208"/>
      <c r="B141" s="216" t="s">
        <v>267</v>
      </c>
      <c r="C141" s="219">
        <v>0</v>
      </c>
      <c r="D141" s="223"/>
      <c r="E141" s="233"/>
      <c r="F141" s="233"/>
      <c r="G141" s="226"/>
      <c r="H141" s="221"/>
      <c r="I141" s="228">
        <v>0</v>
      </c>
    </row>
    <row r="142" spans="1:9" hidden="1" outlineLevel="1">
      <c r="A142" s="208"/>
      <c r="B142" s="216" t="s">
        <v>274</v>
      </c>
      <c r="C142" s="219"/>
      <c r="D142" s="223"/>
      <c r="E142" s="233"/>
      <c r="F142" s="233"/>
      <c r="G142" s="226"/>
      <c r="H142" s="221"/>
      <c r="I142" s="228"/>
    </row>
    <row r="143" spans="1:9" hidden="1" outlineLevel="1">
      <c r="A143" s="208"/>
      <c r="B143" s="216" t="s">
        <v>275</v>
      </c>
      <c r="C143" s="219"/>
      <c r="D143" s="223"/>
      <c r="E143" s="233"/>
      <c r="F143" s="233"/>
      <c r="G143" s="226"/>
      <c r="H143" s="221"/>
      <c r="I143" s="228"/>
    </row>
    <row r="144" spans="1:9" hidden="1" outlineLevel="1">
      <c r="A144" s="208"/>
      <c r="B144" s="216" t="s">
        <v>205</v>
      </c>
      <c r="C144" s="219">
        <v>6853135</v>
      </c>
      <c r="D144" s="223"/>
      <c r="E144" s="233"/>
      <c r="F144" s="233"/>
      <c r="G144" s="226"/>
      <c r="H144" s="221"/>
      <c r="I144" s="228">
        <v>6853135</v>
      </c>
    </row>
    <row r="145" spans="1:9" hidden="1" outlineLevel="1">
      <c r="A145" s="208"/>
      <c r="B145" s="216" t="s">
        <v>206</v>
      </c>
      <c r="C145" s="219">
        <v>1395532</v>
      </c>
      <c r="D145" s="223"/>
      <c r="E145" s="233"/>
      <c r="F145" s="233"/>
      <c r="G145" s="226"/>
      <c r="H145" s="221"/>
      <c r="I145" s="228">
        <v>1395532</v>
      </c>
    </row>
    <row r="146" spans="1:9" hidden="1" outlineLevel="1">
      <c r="A146" s="208"/>
      <c r="B146" s="216" t="s">
        <v>268</v>
      </c>
      <c r="C146" s="219">
        <v>181818</v>
      </c>
      <c r="D146" s="223"/>
      <c r="E146" s="233"/>
      <c r="F146" s="233"/>
      <c r="G146" s="226"/>
      <c r="H146" s="221"/>
      <c r="I146" s="228">
        <v>181818</v>
      </c>
    </row>
    <row r="147" spans="1:9" hidden="1" outlineLevel="1">
      <c r="A147" s="208"/>
      <c r="B147" s="216" t="s">
        <v>207</v>
      </c>
      <c r="C147" s="219">
        <v>5380349.4360000007</v>
      </c>
      <c r="D147" s="223"/>
      <c r="E147" s="233"/>
      <c r="F147" s="233"/>
      <c r="G147" s="226"/>
      <c r="H147" s="221"/>
      <c r="I147" s="228">
        <v>5380349.4360000007</v>
      </c>
    </row>
    <row r="148" spans="1:9" hidden="1" outlineLevel="1">
      <c r="A148" s="208"/>
      <c r="B148" s="216" t="s">
        <v>270</v>
      </c>
      <c r="C148" s="219">
        <v>79344</v>
      </c>
      <c r="D148" s="223"/>
      <c r="E148" s="233"/>
      <c r="F148" s="233"/>
      <c r="G148" s="226"/>
      <c r="H148" s="221"/>
      <c r="I148" s="228">
        <v>79344</v>
      </c>
    </row>
    <row r="149" spans="1:9" hidden="1" outlineLevel="1">
      <c r="A149" s="208"/>
      <c r="B149" s="216" t="s">
        <v>208</v>
      </c>
      <c r="C149" s="219">
        <v>9742449</v>
      </c>
      <c r="D149" s="223"/>
      <c r="E149" s="233"/>
      <c r="F149" s="233"/>
      <c r="G149" s="226"/>
      <c r="H149" s="221"/>
      <c r="I149" s="228">
        <v>9742449</v>
      </c>
    </row>
    <row r="150" spans="1:9" hidden="1" outlineLevel="1">
      <c r="A150" s="208"/>
      <c r="B150" s="216" t="s">
        <v>209</v>
      </c>
      <c r="C150" s="219">
        <v>245958</v>
      </c>
      <c r="D150" s="223"/>
      <c r="E150" s="233"/>
      <c r="F150" s="233"/>
      <c r="G150" s="226"/>
      <c r="H150" s="221"/>
      <c r="I150" s="228">
        <v>245958</v>
      </c>
    </row>
    <row r="151" spans="1:9" hidden="1" outlineLevel="1">
      <c r="A151" s="208"/>
      <c r="B151" s="216" t="s">
        <v>210</v>
      </c>
      <c r="C151" s="219">
        <v>0</v>
      </c>
      <c r="D151" s="223"/>
      <c r="E151" s="233"/>
      <c r="F151" s="233"/>
      <c r="G151" s="226"/>
      <c r="H151" s="221"/>
      <c r="I151" s="228">
        <v>0</v>
      </c>
    </row>
    <row r="152" spans="1:9" hidden="1" outlineLevel="1">
      <c r="A152" s="208"/>
      <c r="B152" s="216" t="s">
        <v>211</v>
      </c>
      <c r="C152" s="219">
        <v>78307</v>
      </c>
      <c r="D152" s="223"/>
      <c r="E152" s="233"/>
      <c r="F152" s="233"/>
      <c r="G152" s="226"/>
      <c r="H152" s="221"/>
      <c r="I152" s="228">
        <v>78307</v>
      </c>
    </row>
    <row r="153" spans="1:9" hidden="1" outlineLevel="1">
      <c r="A153" s="208"/>
      <c r="B153" s="216" t="s">
        <v>212</v>
      </c>
      <c r="C153" s="219">
        <v>262671.53249999974</v>
      </c>
      <c r="D153" s="223"/>
      <c r="E153" s="233"/>
      <c r="F153" s="233"/>
      <c r="G153" s="226"/>
      <c r="H153" s="221"/>
      <c r="I153" s="228">
        <v>262671.53249999974</v>
      </c>
    </row>
    <row r="154" spans="1:9" hidden="1" outlineLevel="1">
      <c r="A154" s="208"/>
      <c r="B154" s="216" t="s">
        <v>213</v>
      </c>
      <c r="C154" s="219">
        <v>463132</v>
      </c>
      <c r="D154" s="223"/>
      <c r="E154" s="233"/>
      <c r="F154" s="233"/>
      <c r="G154" s="226"/>
      <c r="H154" s="221"/>
      <c r="I154" s="228">
        <v>463132</v>
      </c>
    </row>
    <row r="155" spans="1:9" hidden="1" outlineLevel="1">
      <c r="A155" s="208"/>
      <c r="B155" s="216" t="s">
        <v>214</v>
      </c>
      <c r="C155" s="219">
        <v>0</v>
      </c>
      <c r="D155" s="223"/>
      <c r="E155" s="233"/>
      <c r="F155" s="233"/>
      <c r="G155" s="226"/>
      <c r="H155" s="221"/>
      <c r="I155" s="228">
        <v>0</v>
      </c>
    </row>
    <row r="156" spans="1:9" hidden="1" outlineLevel="1">
      <c r="A156" s="208"/>
      <c r="B156" s="216" t="s">
        <v>215</v>
      </c>
      <c r="C156" s="219">
        <v>0</v>
      </c>
      <c r="D156" s="223"/>
      <c r="E156" s="233"/>
      <c r="F156" s="233"/>
      <c r="G156" s="226"/>
      <c r="H156" s="221"/>
      <c r="I156" s="228">
        <v>0</v>
      </c>
    </row>
    <row r="157" spans="1:9" hidden="1" outlineLevel="1">
      <c r="A157" s="208"/>
      <c r="B157" s="216" t="s">
        <v>216</v>
      </c>
      <c r="C157" s="219">
        <v>0</v>
      </c>
      <c r="D157" s="223"/>
      <c r="E157" s="233"/>
      <c r="F157" s="233"/>
      <c r="G157" s="226"/>
      <c r="H157" s="221"/>
      <c r="I157" s="228">
        <v>0</v>
      </c>
    </row>
    <row r="158" spans="1:9" hidden="1" outlineLevel="1">
      <c r="A158" s="208"/>
      <c r="B158" s="216" t="s">
        <v>217</v>
      </c>
      <c r="C158" s="219">
        <v>34118970</v>
      </c>
      <c r="D158" s="223"/>
      <c r="E158" s="233"/>
      <c r="F158" s="233"/>
      <c r="G158" s="226"/>
      <c r="H158" s="221"/>
      <c r="I158" s="228">
        <v>34118970</v>
      </c>
    </row>
    <row r="159" spans="1:9" hidden="1" outlineLevel="1">
      <c r="A159" s="208"/>
      <c r="B159" s="216" t="s">
        <v>218</v>
      </c>
      <c r="C159" s="219">
        <v>573693</v>
      </c>
      <c r="D159" s="223"/>
      <c r="E159" s="233"/>
      <c r="F159" s="233"/>
      <c r="G159" s="226"/>
      <c r="H159" s="221"/>
      <c r="I159" s="228">
        <v>573693</v>
      </c>
    </row>
    <row r="160" spans="1:9" hidden="1" outlineLevel="1">
      <c r="A160" s="208"/>
      <c r="B160" s="216" t="s">
        <v>219</v>
      </c>
      <c r="C160" s="219">
        <v>0</v>
      </c>
      <c r="D160" s="223"/>
      <c r="E160" s="233"/>
      <c r="F160" s="233"/>
      <c r="G160" s="226"/>
      <c r="H160" s="221"/>
      <c r="I160" s="228">
        <v>0</v>
      </c>
    </row>
    <row r="161" spans="1:9" hidden="1" outlineLevel="1">
      <c r="A161" s="208"/>
      <c r="B161" s="216" t="s">
        <v>220</v>
      </c>
      <c r="C161" s="219">
        <v>1370101.7999999998</v>
      </c>
      <c r="D161" s="223"/>
      <c r="E161" s="233"/>
      <c r="F161" s="233"/>
      <c r="G161" s="226"/>
      <c r="H161" s="221"/>
      <c r="I161" s="228">
        <v>1370101.7999999998</v>
      </c>
    </row>
    <row r="162" spans="1:9" ht="30" collapsed="1">
      <c r="A162" s="208">
        <v>6</v>
      </c>
      <c r="B162" s="222" t="s">
        <v>521</v>
      </c>
      <c r="C162" s="219">
        <f>SUM($C$138:$C$161)</f>
        <v>62010993.431999996</v>
      </c>
      <c r="D162" s="223"/>
      <c r="E162" s="233"/>
      <c r="F162" s="233"/>
      <c r="G162" s="226"/>
      <c r="H162" s="221"/>
      <c r="I162" s="228">
        <f>SUM($I$138:$I$161)</f>
        <v>62010993.431999996</v>
      </c>
    </row>
    <row r="163" spans="1:9" hidden="1" outlineLevel="1">
      <c r="A163" s="208"/>
      <c r="B163" s="227" t="s">
        <v>273</v>
      </c>
      <c r="C163" s="219">
        <v>0</v>
      </c>
      <c r="D163" s="219">
        <v>0</v>
      </c>
      <c r="E163" s="212">
        <v>0</v>
      </c>
      <c r="F163" s="212">
        <v>0</v>
      </c>
      <c r="G163" s="220"/>
      <c r="H163" s="221"/>
      <c r="I163" s="228">
        <v>0</v>
      </c>
    </row>
    <row r="164" spans="1:9" hidden="1" outlineLevel="1">
      <c r="A164" s="208"/>
      <c r="B164" s="227" t="s">
        <v>203</v>
      </c>
      <c r="C164" s="219">
        <v>4151996</v>
      </c>
      <c r="D164" s="219">
        <v>0</v>
      </c>
      <c r="E164" s="212">
        <v>23221583</v>
      </c>
      <c r="F164" s="212">
        <v>41493299.289999999</v>
      </c>
      <c r="G164" s="220"/>
      <c r="H164" s="221"/>
      <c r="I164" s="228">
        <v>68866878.289999992</v>
      </c>
    </row>
    <row r="165" spans="1:9" hidden="1" outlineLevel="1">
      <c r="A165" s="208"/>
      <c r="B165" s="227" t="s">
        <v>204</v>
      </c>
      <c r="C165" s="219">
        <v>4284891.09</v>
      </c>
      <c r="D165" s="219">
        <v>0</v>
      </c>
      <c r="E165" s="212">
        <v>42484487</v>
      </c>
      <c r="F165" s="212">
        <v>0</v>
      </c>
      <c r="G165" s="220"/>
      <c r="H165" s="221"/>
      <c r="I165" s="228">
        <v>46769378.090000004</v>
      </c>
    </row>
    <row r="166" spans="1:9" hidden="1" outlineLevel="1">
      <c r="A166" s="208"/>
      <c r="B166" s="227" t="s">
        <v>267</v>
      </c>
      <c r="C166" s="219">
        <v>0</v>
      </c>
      <c r="D166" s="219">
        <v>0</v>
      </c>
      <c r="E166" s="212">
        <v>0</v>
      </c>
      <c r="F166" s="212">
        <v>0</v>
      </c>
      <c r="G166" s="220"/>
      <c r="H166" s="221"/>
      <c r="I166" s="228">
        <v>0</v>
      </c>
    </row>
    <row r="167" spans="1:9" hidden="1" outlineLevel="1">
      <c r="A167" s="208"/>
      <c r="B167" s="227" t="s">
        <v>274</v>
      </c>
      <c r="C167" s="219"/>
      <c r="D167" s="219"/>
      <c r="E167" s="212"/>
      <c r="F167" s="212"/>
      <c r="G167" s="220"/>
      <c r="H167" s="221"/>
      <c r="I167" s="228"/>
    </row>
    <row r="168" spans="1:9" hidden="1" outlineLevel="1">
      <c r="A168" s="208"/>
      <c r="B168" s="227" t="s">
        <v>275</v>
      </c>
      <c r="C168" s="219"/>
      <c r="D168" s="219"/>
      <c r="E168" s="212"/>
      <c r="F168" s="212"/>
      <c r="G168" s="220"/>
      <c r="H168" s="221"/>
      <c r="I168" s="228"/>
    </row>
    <row r="169" spans="1:9" hidden="1" outlineLevel="1">
      <c r="A169" s="208"/>
      <c r="B169" s="227" t="s">
        <v>205</v>
      </c>
      <c r="C169" s="219">
        <v>45687570</v>
      </c>
      <c r="D169" s="219">
        <v>28524940</v>
      </c>
      <c r="E169" s="212">
        <v>71308424</v>
      </c>
      <c r="F169" s="212">
        <v>95439588</v>
      </c>
      <c r="G169" s="220"/>
      <c r="H169" s="221"/>
      <c r="I169" s="228">
        <v>240960522</v>
      </c>
    </row>
    <row r="170" spans="1:9" hidden="1" outlineLevel="1">
      <c r="A170" s="208"/>
      <c r="B170" s="227" t="s">
        <v>206</v>
      </c>
      <c r="C170" s="219">
        <v>9303549</v>
      </c>
      <c r="D170" s="219">
        <v>0</v>
      </c>
      <c r="E170" s="212">
        <v>29772033</v>
      </c>
      <c r="F170" s="212">
        <v>9289934</v>
      </c>
      <c r="G170" s="220"/>
      <c r="H170" s="221"/>
      <c r="I170" s="228">
        <v>48365516</v>
      </c>
    </row>
    <row r="171" spans="1:9" hidden="1" outlineLevel="1">
      <c r="A171" s="208"/>
      <c r="B171" s="227" t="s">
        <v>268</v>
      </c>
      <c r="C171" s="219">
        <v>1212120</v>
      </c>
      <c r="D171" s="219">
        <v>60997</v>
      </c>
      <c r="E171" s="212">
        <v>0</v>
      </c>
      <c r="F171" s="212">
        <v>0</v>
      </c>
      <c r="G171" s="220"/>
      <c r="H171" s="221"/>
      <c r="I171" s="228">
        <v>1273117</v>
      </c>
    </row>
    <row r="172" spans="1:9" hidden="1" outlineLevel="1">
      <c r="A172" s="208"/>
      <c r="B172" s="227" t="s">
        <v>207</v>
      </c>
      <c r="C172" s="219">
        <v>35868996.240000002</v>
      </c>
      <c r="D172" s="219">
        <v>0</v>
      </c>
      <c r="E172" s="212">
        <v>115043478.20999983</v>
      </c>
      <c r="F172" s="212">
        <v>107410142.55000016</v>
      </c>
      <c r="G172" s="220"/>
      <c r="H172" s="221"/>
      <c r="I172" s="228">
        <v>258322617</v>
      </c>
    </row>
    <row r="173" spans="1:9" hidden="1" outlineLevel="1">
      <c r="A173" s="208"/>
      <c r="B173" s="227" t="s">
        <v>270</v>
      </c>
      <c r="C173" s="219">
        <v>64946</v>
      </c>
      <c r="D173" s="219">
        <v>0</v>
      </c>
      <c r="E173" s="212">
        <v>1861273</v>
      </c>
      <c r="F173" s="212">
        <v>63130972</v>
      </c>
      <c r="G173" s="220"/>
      <c r="H173" s="221"/>
      <c r="I173" s="228">
        <v>65057191</v>
      </c>
    </row>
    <row r="174" spans="1:9" hidden="1" outlineLevel="1">
      <c r="A174" s="208"/>
      <c r="B174" s="227" t="s">
        <v>208</v>
      </c>
      <c r="C174" s="219">
        <v>24168493</v>
      </c>
      <c r="D174" s="219">
        <v>0</v>
      </c>
      <c r="E174" s="212">
        <v>142073288</v>
      </c>
      <c r="F174" s="212">
        <v>189175811</v>
      </c>
      <c r="G174" s="220"/>
      <c r="H174" s="221"/>
      <c r="I174" s="228">
        <v>355417592</v>
      </c>
    </row>
    <row r="175" spans="1:9" hidden="1" outlineLevel="1">
      <c r="A175" s="208"/>
      <c r="B175" s="227" t="s">
        <v>209</v>
      </c>
      <c r="C175" s="219">
        <v>1639718</v>
      </c>
      <c r="D175" s="219">
        <v>0</v>
      </c>
      <c r="E175" s="212">
        <v>45263100</v>
      </c>
      <c r="F175" s="212">
        <v>0</v>
      </c>
      <c r="G175" s="220"/>
      <c r="H175" s="221"/>
      <c r="I175" s="228">
        <v>46902818</v>
      </c>
    </row>
    <row r="176" spans="1:9" hidden="1" outlineLevel="1">
      <c r="A176" s="208"/>
      <c r="B176" s="227" t="s">
        <v>210</v>
      </c>
      <c r="C176" s="219">
        <v>0</v>
      </c>
      <c r="D176" s="219">
        <v>0</v>
      </c>
      <c r="E176" s="212">
        <v>25211496</v>
      </c>
      <c r="F176" s="212">
        <v>0</v>
      </c>
      <c r="G176" s="220"/>
      <c r="H176" s="221"/>
      <c r="I176" s="228">
        <v>25211496</v>
      </c>
    </row>
    <row r="177" spans="1:9" hidden="1" outlineLevel="1">
      <c r="A177" s="208"/>
      <c r="B177" s="227" t="s">
        <v>211</v>
      </c>
      <c r="C177" s="219">
        <v>522049</v>
      </c>
      <c r="D177" s="219">
        <v>0</v>
      </c>
      <c r="E177" s="212">
        <v>-72</v>
      </c>
      <c r="F177" s="212">
        <v>1304076</v>
      </c>
      <c r="G177" s="220"/>
      <c r="H177" s="221"/>
      <c r="I177" s="228">
        <v>1826053</v>
      </c>
    </row>
    <row r="178" spans="1:9" hidden="1" outlineLevel="1">
      <c r="A178" s="208"/>
      <c r="B178" s="227" t="s">
        <v>212</v>
      </c>
      <c r="C178" s="219">
        <v>0</v>
      </c>
      <c r="D178" s="219">
        <v>0</v>
      </c>
      <c r="E178" s="212">
        <v>8849795.5607692301</v>
      </c>
      <c r="F178" s="212">
        <v>15564399.612815816</v>
      </c>
      <c r="G178" s="220"/>
      <c r="H178" s="221"/>
      <c r="I178" s="228">
        <v>24414195.173585046</v>
      </c>
    </row>
    <row r="179" spans="1:9" hidden="1" outlineLevel="1">
      <c r="A179" s="208"/>
      <c r="B179" s="227" t="s">
        <v>213</v>
      </c>
      <c r="C179" s="219">
        <v>0</v>
      </c>
      <c r="D179" s="219">
        <v>43334731</v>
      </c>
      <c r="E179" s="212">
        <v>104172123</v>
      </c>
      <c r="F179" s="212">
        <v>3407389</v>
      </c>
      <c r="G179" s="220"/>
      <c r="H179" s="221"/>
      <c r="I179" s="228">
        <v>150914243</v>
      </c>
    </row>
    <row r="180" spans="1:9" hidden="1" outlineLevel="1">
      <c r="A180" s="208"/>
      <c r="B180" s="227" t="s">
        <v>214</v>
      </c>
      <c r="C180" s="219">
        <v>0</v>
      </c>
      <c r="D180" s="219">
        <v>0</v>
      </c>
      <c r="E180" s="212">
        <v>0</v>
      </c>
      <c r="F180" s="212">
        <v>6820186</v>
      </c>
      <c r="G180" s="220"/>
      <c r="H180" s="221"/>
      <c r="I180" s="228">
        <v>6820186</v>
      </c>
    </row>
    <row r="181" spans="1:9" hidden="1" outlineLevel="1">
      <c r="A181" s="208"/>
      <c r="B181" s="227" t="s">
        <v>215</v>
      </c>
      <c r="C181" s="219">
        <v>0</v>
      </c>
      <c r="D181" s="219">
        <v>0</v>
      </c>
      <c r="E181" s="212">
        <v>5098807</v>
      </c>
      <c r="F181" s="212">
        <v>0</v>
      </c>
      <c r="G181" s="220"/>
      <c r="H181" s="221"/>
      <c r="I181" s="228">
        <v>5098807</v>
      </c>
    </row>
    <row r="182" spans="1:9" hidden="1" outlineLevel="1">
      <c r="A182" s="208"/>
      <c r="B182" s="227" t="s">
        <v>216</v>
      </c>
      <c r="C182" s="219">
        <v>0</v>
      </c>
      <c r="D182" s="219">
        <v>0</v>
      </c>
      <c r="E182" s="212">
        <v>2623223</v>
      </c>
      <c r="F182" s="212">
        <v>0</v>
      </c>
      <c r="G182" s="220"/>
      <c r="H182" s="221"/>
      <c r="I182" s="228">
        <v>2623223</v>
      </c>
    </row>
    <row r="183" spans="1:9" hidden="1" outlineLevel="1">
      <c r="A183" s="208"/>
      <c r="B183" s="227" t="s">
        <v>217</v>
      </c>
      <c r="C183" s="219">
        <v>31786148</v>
      </c>
      <c r="D183" s="219">
        <v>23788329</v>
      </c>
      <c r="E183" s="212">
        <v>92294436</v>
      </c>
      <c r="F183" s="212">
        <v>167640298</v>
      </c>
      <c r="G183" s="220"/>
      <c r="H183" s="221"/>
      <c r="I183" s="228">
        <v>315509211</v>
      </c>
    </row>
    <row r="184" spans="1:9" hidden="1" outlineLevel="1">
      <c r="A184" s="208"/>
      <c r="B184" s="227" t="s">
        <v>218</v>
      </c>
      <c r="C184" s="219">
        <v>3824595</v>
      </c>
      <c r="D184" s="219">
        <v>0</v>
      </c>
      <c r="E184" s="212">
        <v>117392374</v>
      </c>
      <c r="F184" s="212">
        <v>0</v>
      </c>
      <c r="G184" s="220"/>
      <c r="H184" s="221"/>
      <c r="I184" s="228">
        <v>121216969</v>
      </c>
    </row>
    <row r="185" spans="1:9" hidden="1" outlineLevel="1">
      <c r="A185" s="208"/>
      <c r="B185" s="227" t="s">
        <v>219</v>
      </c>
      <c r="C185" s="219">
        <v>0</v>
      </c>
      <c r="D185" s="219">
        <v>0</v>
      </c>
      <c r="E185" s="212">
        <v>33897073</v>
      </c>
      <c r="F185" s="212">
        <v>56325</v>
      </c>
      <c r="G185" s="220"/>
      <c r="H185" s="221"/>
      <c r="I185" s="228">
        <v>33953398</v>
      </c>
    </row>
    <row r="186" spans="1:9" hidden="1" outlineLevel="1">
      <c r="A186" s="208"/>
      <c r="B186" s="227" t="s">
        <v>220</v>
      </c>
      <c r="C186" s="219">
        <v>8104180</v>
      </c>
      <c r="D186" s="219">
        <v>76717</v>
      </c>
      <c r="E186" s="212">
        <v>47548260</v>
      </c>
      <c r="F186" s="212">
        <v>8476593</v>
      </c>
      <c r="G186" s="220"/>
      <c r="H186" s="221"/>
      <c r="I186" s="228">
        <v>64205750</v>
      </c>
    </row>
    <row r="187" spans="1:9" ht="16.8" customHeight="1" collapsed="1">
      <c r="A187" s="208">
        <v>7</v>
      </c>
      <c r="B187" s="234" t="s">
        <v>594</v>
      </c>
      <c r="C187" s="219">
        <f>SUM($C$163:$C$186)</f>
        <v>170619251.33000001</v>
      </c>
      <c r="D187" s="219">
        <f>SUM($D$163:$D$186)</f>
        <v>95785714</v>
      </c>
      <c r="E187" s="212">
        <f>SUM($E$163:$E$186)</f>
        <v>908115181.770769</v>
      </c>
      <c r="F187" s="212">
        <f>SUM($F$163:$F$186)</f>
        <v>709209013.45281601</v>
      </c>
      <c r="G187" s="220"/>
      <c r="H187" s="221"/>
      <c r="I187" s="228">
        <f>SUM($I$163:$I$186)</f>
        <v>1883729160.5535851</v>
      </c>
    </row>
    <row r="188" spans="1:9" hidden="1" outlineLevel="1">
      <c r="A188" s="208"/>
      <c r="B188" s="216" t="s">
        <v>273</v>
      </c>
      <c r="C188" s="217"/>
      <c r="D188" s="219">
        <v>0</v>
      </c>
      <c r="E188" s="235"/>
      <c r="F188" s="231">
        <v>0</v>
      </c>
      <c r="G188" s="220"/>
      <c r="H188" s="221"/>
      <c r="I188" s="228">
        <v>0</v>
      </c>
    </row>
    <row r="189" spans="1:9" hidden="1" outlineLevel="1">
      <c r="A189" s="208"/>
      <c r="B189" s="216" t="s">
        <v>203</v>
      </c>
      <c r="C189" s="217"/>
      <c r="D189" s="219">
        <v>0</v>
      </c>
      <c r="E189" s="235"/>
      <c r="F189" s="231">
        <v>35269304.396499999</v>
      </c>
      <c r="G189" s="220"/>
      <c r="H189" s="221"/>
      <c r="I189" s="228">
        <v>35269304.396499999</v>
      </c>
    </row>
    <row r="190" spans="1:9" hidden="1" outlineLevel="1">
      <c r="A190" s="208"/>
      <c r="B190" s="216" t="s">
        <v>204</v>
      </c>
      <c r="C190" s="217"/>
      <c r="D190" s="219">
        <v>0</v>
      </c>
      <c r="E190" s="235"/>
      <c r="F190" s="231">
        <v>0</v>
      </c>
      <c r="G190" s="220"/>
      <c r="H190" s="221"/>
      <c r="I190" s="228">
        <v>0</v>
      </c>
    </row>
    <row r="191" spans="1:9" hidden="1" outlineLevel="1">
      <c r="A191" s="208"/>
      <c r="B191" s="216" t="s">
        <v>274</v>
      </c>
      <c r="C191" s="217"/>
      <c r="D191" s="219"/>
      <c r="E191" s="235"/>
      <c r="F191" s="231"/>
      <c r="G191" s="220"/>
      <c r="H191" s="221"/>
      <c r="I191" s="228"/>
    </row>
    <row r="192" spans="1:9" hidden="1" outlineLevel="1">
      <c r="A192" s="208"/>
      <c r="B192" s="216" t="s">
        <v>275</v>
      </c>
      <c r="C192" s="217"/>
      <c r="D192" s="219"/>
      <c r="E192" s="235"/>
      <c r="F192" s="231"/>
      <c r="G192" s="220"/>
      <c r="H192" s="221"/>
      <c r="I192" s="228"/>
    </row>
    <row r="193" spans="1:9" hidden="1" outlineLevel="1">
      <c r="A193" s="208"/>
      <c r="B193" s="216" t="s">
        <v>267</v>
      </c>
      <c r="C193" s="217"/>
      <c r="D193" s="219">
        <v>0</v>
      </c>
      <c r="E193" s="235"/>
      <c r="F193" s="231">
        <v>0</v>
      </c>
      <c r="G193" s="220"/>
      <c r="H193" s="221"/>
      <c r="I193" s="228">
        <v>0</v>
      </c>
    </row>
    <row r="194" spans="1:9" hidden="1" outlineLevel="1">
      <c r="A194" s="208"/>
      <c r="B194" s="216" t="s">
        <v>205</v>
      </c>
      <c r="C194" s="217"/>
      <c r="D194" s="219">
        <v>24246199</v>
      </c>
      <c r="E194" s="235"/>
      <c r="F194" s="231">
        <v>81123650</v>
      </c>
      <c r="G194" s="220"/>
      <c r="H194" s="221"/>
      <c r="I194" s="228">
        <v>105369849</v>
      </c>
    </row>
    <row r="195" spans="1:9" hidden="1" outlineLevel="1">
      <c r="A195" s="208"/>
      <c r="B195" s="216" t="s">
        <v>206</v>
      </c>
      <c r="C195" s="217"/>
      <c r="D195" s="219">
        <v>0</v>
      </c>
      <c r="E195" s="235"/>
      <c r="F195" s="231">
        <v>7896444</v>
      </c>
      <c r="G195" s="220"/>
      <c r="H195" s="221"/>
      <c r="I195" s="228">
        <v>7896444</v>
      </c>
    </row>
    <row r="196" spans="1:9" hidden="1" outlineLevel="1">
      <c r="A196" s="208"/>
      <c r="B196" s="216" t="s">
        <v>268</v>
      </c>
      <c r="C196" s="217"/>
      <c r="D196" s="219">
        <v>1082149.45</v>
      </c>
      <c r="E196" s="235"/>
      <c r="F196" s="231">
        <v>0</v>
      </c>
      <c r="G196" s="220"/>
      <c r="H196" s="221"/>
      <c r="I196" s="228">
        <v>1082149.45</v>
      </c>
    </row>
    <row r="197" spans="1:9" hidden="1" outlineLevel="1">
      <c r="A197" s="208"/>
      <c r="B197" s="216" t="s">
        <v>207</v>
      </c>
      <c r="C197" s="217"/>
      <c r="D197" s="219">
        <v>0</v>
      </c>
      <c r="E197" s="235"/>
      <c r="F197" s="231">
        <v>91298621</v>
      </c>
      <c r="G197" s="220"/>
      <c r="H197" s="221"/>
      <c r="I197" s="228">
        <v>91298621</v>
      </c>
    </row>
    <row r="198" spans="1:9" hidden="1" outlineLevel="1">
      <c r="A198" s="208"/>
      <c r="B198" s="216" t="s">
        <v>270</v>
      </c>
      <c r="C198" s="217"/>
      <c r="D198" s="219">
        <v>0</v>
      </c>
      <c r="E198" s="235"/>
      <c r="F198" s="231">
        <v>53661424</v>
      </c>
      <c r="G198" s="220"/>
      <c r="H198" s="221"/>
      <c r="I198" s="228">
        <v>53661424</v>
      </c>
    </row>
    <row r="199" spans="1:9" hidden="1" outlineLevel="1">
      <c r="A199" s="208"/>
      <c r="B199" s="216" t="s">
        <v>208</v>
      </c>
      <c r="C199" s="217"/>
      <c r="D199" s="219">
        <v>0</v>
      </c>
      <c r="E199" s="235"/>
      <c r="F199" s="231">
        <v>160799440</v>
      </c>
      <c r="G199" s="220"/>
      <c r="H199" s="221"/>
      <c r="I199" s="228">
        <v>160799440</v>
      </c>
    </row>
    <row r="200" spans="1:9" hidden="1" outlineLevel="1">
      <c r="A200" s="208"/>
      <c r="B200" s="216" t="s">
        <v>209</v>
      </c>
      <c r="C200" s="217"/>
      <c r="D200" s="219">
        <v>0</v>
      </c>
      <c r="E200" s="235"/>
      <c r="F200" s="231">
        <v>0</v>
      </c>
      <c r="G200" s="220"/>
      <c r="H200" s="221"/>
      <c r="I200" s="228">
        <v>0</v>
      </c>
    </row>
    <row r="201" spans="1:9" hidden="1" outlineLevel="1">
      <c r="A201" s="208"/>
      <c r="B201" s="216" t="s">
        <v>210</v>
      </c>
      <c r="C201" s="217"/>
      <c r="D201" s="219">
        <v>0</v>
      </c>
      <c r="E201" s="235"/>
      <c r="F201" s="231">
        <v>0</v>
      </c>
      <c r="G201" s="220"/>
      <c r="H201" s="221"/>
      <c r="I201" s="228">
        <v>0</v>
      </c>
    </row>
    <row r="202" spans="1:9" hidden="1" outlineLevel="1">
      <c r="A202" s="208"/>
      <c r="B202" s="216" t="s">
        <v>211</v>
      </c>
      <c r="C202" s="217"/>
      <c r="D202" s="219">
        <v>0</v>
      </c>
      <c r="E202" s="235"/>
      <c r="F202" s="231">
        <v>1108465</v>
      </c>
      <c r="G202" s="220"/>
      <c r="H202" s="221"/>
      <c r="I202" s="228">
        <v>1108465</v>
      </c>
    </row>
    <row r="203" spans="1:9" hidden="1" outlineLevel="1">
      <c r="A203" s="208"/>
      <c r="B203" s="216" t="s">
        <v>212</v>
      </c>
      <c r="C203" s="217"/>
      <c r="D203" s="219">
        <v>0</v>
      </c>
      <c r="E203" s="235"/>
      <c r="F203" s="231">
        <v>13229749.059122521</v>
      </c>
      <c r="G203" s="220"/>
      <c r="H203" s="221"/>
      <c r="I203" s="228">
        <v>13229749.059122521</v>
      </c>
    </row>
    <row r="204" spans="1:9" hidden="1" outlineLevel="1">
      <c r="A204" s="208"/>
      <c r="B204" s="216" t="s">
        <v>213</v>
      </c>
      <c r="C204" s="217"/>
      <c r="D204" s="219">
        <v>36834522</v>
      </c>
      <c r="E204" s="235"/>
      <c r="F204" s="231">
        <v>2896281</v>
      </c>
      <c r="G204" s="220"/>
      <c r="H204" s="221"/>
      <c r="I204" s="228">
        <v>39730803</v>
      </c>
    </row>
    <row r="205" spans="1:9" hidden="1" outlineLevel="1">
      <c r="A205" s="208"/>
      <c r="B205" s="216" t="s">
        <v>214</v>
      </c>
      <c r="C205" s="217"/>
      <c r="D205" s="219">
        <v>0</v>
      </c>
      <c r="E205" s="235"/>
      <c r="F205" s="231">
        <v>5794350</v>
      </c>
      <c r="G205" s="220"/>
      <c r="H205" s="221"/>
      <c r="I205" s="228">
        <v>5794350</v>
      </c>
    </row>
    <row r="206" spans="1:9" hidden="1" outlineLevel="1">
      <c r="A206" s="208"/>
      <c r="B206" s="216" t="s">
        <v>215</v>
      </c>
      <c r="C206" s="217"/>
      <c r="D206" s="219">
        <v>0</v>
      </c>
      <c r="E206" s="235"/>
      <c r="F206" s="231">
        <v>0</v>
      </c>
      <c r="G206" s="220"/>
      <c r="H206" s="221"/>
      <c r="I206" s="228">
        <v>0</v>
      </c>
    </row>
    <row r="207" spans="1:9" hidden="1" outlineLevel="1">
      <c r="A207" s="208"/>
      <c r="B207" s="216" t="s">
        <v>216</v>
      </c>
      <c r="C207" s="217"/>
      <c r="D207" s="219">
        <v>0</v>
      </c>
      <c r="E207" s="235"/>
      <c r="F207" s="231">
        <v>0</v>
      </c>
      <c r="G207" s="220"/>
      <c r="H207" s="221"/>
      <c r="I207" s="228">
        <v>0</v>
      </c>
    </row>
    <row r="208" spans="1:9" hidden="1" outlineLevel="1">
      <c r="A208" s="208"/>
      <c r="B208" s="216" t="s">
        <v>217</v>
      </c>
      <c r="C208" s="217"/>
      <c r="D208" s="219">
        <v>20220080</v>
      </c>
      <c r="E208" s="235"/>
      <c r="F208" s="231">
        <v>142488614</v>
      </c>
      <c r="G208" s="220"/>
      <c r="H208" s="221"/>
      <c r="I208" s="228">
        <v>162708694</v>
      </c>
    </row>
    <row r="209" spans="1:9" hidden="1" outlineLevel="1">
      <c r="A209" s="208"/>
      <c r="B209" s="216" t="s">
        <v>218</v>
      </c>
      <c r="C209" s="217"/>
      <c r="D209" s="219">
        <v>0</v>
      </c>
      <c r="E209" s="235"/>
      <c r="F209" s="231">
        <v>0</v>
      </c>
      <c r="G209" s="220"/>
      <c r="H209" s="221"/>
      <c r="I209" s="228">
        <v>0</v>
      </c>
    </row>
    <row r="210" spans="1:9" hidden="1" outlineLevel="1">
      <c r="A210" s="208"/>
      <c r="B210" s="216" t="s">
        <v>219</v>
      </c>
      <c r="C210" s="217"/>
      <c r="D210" s="219">
        <v>0</v>
      </c>
      <c r="E210" s="235"/>
      <c r="F210" s="231">
        <v>47895.26</v>
      </c>
      <c r="G210" s="220"/>
      <c r="H210" s="221"/>
      <c r="I210" s="228">
        <v>47895.26</v>
      </c>
    </row>
    <row r="211" spans="1:9" hidden="1" outlineLevel="1">
      <c r="A211" s="208"/>
      <c r="B211" s="216" t="s">
        <v>220</v>
      </c>
      <c r="C211" s="217"/>
      <c r="D211" s="219">
        <v>76717</v>
      </c>
      <c r="E211" s="235"/>
      <c r="F211" s="231">
        <v>7205105</v>
      </c>
      <c r="G211" s="220"/>
      <c r="H211" s="221"/>
      <c r="I211" s="228">
        <v>7281822</v>
      </c>
    </row>
    <row r="212" spans="1:9" ht="31.2" customHeight="1" collapsed="1">
      <c r="A212" s="208">
        <v>8</v>
      </c>
      <c r="B212" s="236" t="s">
        <v>595</v>
      </c>
      <c r="C212" s="217"/>
      <c r="D212" s="219">
        <f>SUM($D$188:$D$211)</f>
        <v>82459667.450000003</v>
      </c>
      <c r="E212" s="235"/>
      <c r="F212" s="231">
        <f>SUM($F$188:$F$211)</f>
        <v>602819342.71562243</v>
      </c>
      <c r="G212" s="220"/>
      <c r="H212" s="221"/>
      <c r="I212" s="228">
        <f>SUM($I$188:$I$211)</f>
        <v>685279010.16562247</v>
      </c>
    </row>
    <row r="213" spans="1:9" hidden="1" outlineLevel="1">
      <c r="A213" s="208"/>
      <c r="B213" s="237" t="s">
        <v>273</v>
      </c>
      <c r="C213" s="229">
        <v>0</v>
      </c>
      <c r="D213" s="223"/>
      <c r="E213" s="225"/>
      <c r="F213" s="225"/>
      <c r="G213" s="225"/>
      <c r="H213" s="238"/>
      <c r="I213" s="229">
        <v>0</v>
      </c>
    </row>
    <row r="214" spans="1:9" hidden="1" outlineLevel="1">
      <c r="A214" s="208"/>
      <c r="B214" s="237" t="s">
        <v>203</v>
      </c>
      <c r="C214" s="229">
        <v>10330031.8935</v>
      </c>
      <c r="D214" s="223"/>
      <c r="E214" s="225"/>
      <c r="F214" s="225"/>
      <c r="G214" s="225"/>
      <c r="H214" s="238"/>
      <c r="I214" s="229">
        <v>10330031.8935</v>
      </c>
    </row>
    <row r="215" spans="1:9" hidden="1" outlineLevel="1">
      <c r="A215" s="208"/>
      <c r="B215" s="237" t="s">
        <v>204</v>
      </c>
      <c r="C215" s="229">
        <v>7015406.7135000043</v>
      </c>
      <c r="D215" s="223"/>
      <c r="E215" s="225"/>
      <c r="F215" s="225"/>
      <c r="G215" s="225"/>
      <c r="H215" s="238"/>
      <c r="I215" s="229">
        <v>7015406.7135000043</v>
      </c>
    </row>
    <row r="216" spans="1:9" hidden="1" outlineLevel="1">
      <c r="A216" s="208"/>
      <c r="B216" s="237" t="s">
        <v>267</v>
      </c>
      <c r="C216" s="229">
        <v>0</v>
      </c>
      <c r="D216" s="223"/>
      <c r="E216" s="225"/>
      <c r="F216" s="225"/>
      <c r="G216" s="225"/>
      <c r="H216" s="238"/>
      <c r="I216" s="229">
        <v>0</v>
      </c>
    </row>
    <row r="217" spans="1:9" hidden="1" outlineLevel="1">
      <c r="A217" s="208"/>
      <c r="B217" s="237" t="s">
        <v>274</v>
      </c>
      <c r="C217" s="229"/>
      <c r="D217" s="223"/>
      <c r="E217" s="225"/>
      <c r="F217" s="225"/>
      <c r="G217" s="225"/>
      <c r="H217" s="238"/>
      <c r="I217" s="229"/>
    </row>
    <row r="218" spans="1:9" hidden="1" outlineLevel="1">
      <c r="A218" s="208"/>
      <c r="B218" s="237" t="s">
        <v>275</v>
      </c>
      <c r="C218" s="229"/>
      <c r="D218" s="223"/>
      <c r="E218" s="225"/>
      <c r="F218" s="225"/>
      <c r="G218" s="225"/>
      <c r="H218" s="238"/>
      <c r="I218" s="229"/>
    </row>
    <row r="219" spans="1:9" hidden="1" outlineLevel="1">
      <c r="A219" s="208"/>
      <c r="B219" s="237" t="s">
        <v>205</v>
      </c>
      <c r="C219" s="229">
        <v>36144078</v>
      </c>
      <c r="D219" s="223"/>
      <c r="E219" s="225"/>
      <c r="F219" s="225"/>
      <c r="G219" s="225"/>
      <c r="H219" s="238"/>
      <c r="I219" s="229">
        <v>36144078</v>
      </c>
    </row>
    <row r="220" spans="1:9" hidden="1" outlineLevel="1">
      <c r="A220" s="208"/>
      <c r="B220" s="237" t="s">
        <v>206</v>
      </c>
      <c r="C220" s="229">
        <v>7254827</v>
      </c>
      <c r="D220" s="223"/>
      <c r="E220" s="225"/>
      <c r="F220" s="225"/>
      <c r="G220" s="225"/>
      <c r="H220" s="238"/>
      <c r="I220" s="229">
        <v>7254827</v>
      </c>
    </row>
    <row r="221" spans="1:9" hidden="1" outlineLevel="1">
      <c r="A221" s="208"/>
      <c r="B221" s="237" t="s">
        <v>268</v>
      </c>
      <c r="C221" s="229">
        <v>190967.5499999999</v>
      </c>
      <c r="D221" s="223"/>
      <c r="E221" s="225"/>
      <c r="F221" s="225"/>
      <c r="G221" s="225"/>
      <c r="H221" s="238"/>
      <c r="I221" s="229">
        <v>190967.5499999999</v>
      </c>
    </row>
    <row r="222" spans="1:9" hidden="1" outlineLevel="1">
      <c r="A222" s="208"/>
      <c r="B222" s="237" t="s">
        <v>207</v>
      </c>
      <c r="C222" s="229">
        <v>38748392.717500135</v>
      </c>
      <c r="D222" s="223"/>
      <c r="E222" s="225"/>
      <c r="F222" s="225"/>
      <c r="G222" s="225"/>
      <c r="H222" s="238"/>
      <c r="I222" s="229">
        <v>38748392.717500135</v>
      </c>
    </row>
    <row r="223" spans="1:9" hidden="1" outlineLevel="1">
      <c r="A223" s="208"/>
      <c r="B223" s="237" t="s">
        <v>270</v>
      </c>
      <c r="C223" s="229">
        <v>9758493</v>
      </c>
      <c r="D223" s="223"/>
      <c r="E223" s="225"/>
      <c r="F223" s="225"/>
      <c r="G223" s="225"/>
      <c r="H223" s="238"/>
      <c r="I223" s="229">
        <v>9758493</v>
      </c>
    </row>
    <row r="224" spans="1:9" hidden="1" outlineLevel="1">
      <c r="A224" s="208"/>
      <c r="B224" s="237" t="s">
        <v>208</v>
      </c>
      <c r="C224" s="229">
        <v>53312639</v>
      </c>
      <c r="D224" s="223"/>
      <c r="E224" s="225"/>
      <c r="F224" s="225"/>
      <c r="G224" s="225"/>
      <c r="H224" s="238"/>
      <c r="I224" s="229">
        <v>53312639</v>
      </c>
    </row>
    <row r="225" spans="1:9" hidden="1" outlineLevel="1">
      <c r="A225" s="208"/>
      <c r="B225" s="237" t="s">
        <v>209</v>
      </c>
      <c r="C225" s="229">
        <v>7034448</v>
      </c>
      <c r="D225" s="223"/>
      <c r="E225" s="225"/>
      <c r="F225" s="225"/>
      <c r="G225" s="225"/>
      <c r="H225" s="238"/>
      <c r="I225" s="229">
        <v>7034448</v>
      </c>
    </row>
    <row r="226" spans="1:9" hidden="1" outlineLevel="1">
      <c r="A226" s="208"/>
      <c r="B226" s="237" t="s">
        <v>210</v>
      </c>
      <c r="C226" s="229">
        <v>3781744</v>
      </c>
      <c r="D226" s="223"/>
      <c r="E226" s="225"/>
      <c r="F226" s="225"/>
      <c r="G226" s="225"/>
      <c r="H226" s="238"/>
      <c r="I226" s="229">
        <v>3781744</v>
      </c>
    </row>
    <row r="227" spans="1:9" hidden="1" outlineLevel="1">
      <c r="A227" s="208"/>
      <c r="B227" s="237" t="s">
        <v>211</v>
      </c>
      <c r="C227" s="229">
        <v>273907</v>
      </c>
      <c r="D227" s="223"/>
      <c r="E227" s="225"/>
      <c r="F227" s="225"/>
      <c r="G227" s="225"/>
      <c r="H227" s="238"/>
      <c r="I227" s="229">
        <v>273907</v>
      </c>
    </row>
    <row r="228" spans="1:9" hidden="1" outlineLevel="1">
      <c r="A228" s="208"/>
      <c r="B228" s="237" t="s">
        <v>212</v>
      </c>
      <c r="C228" s="229">
        <v>3669393.5036932947</v>
      </c>
      <c r="D228" s="223"/>
      <c r="E228" s="225"/>
      <c r="F228" s="225"/>
      <c r="G228" s="225"/>
      <c r="H228" s="238"/>
      <c r="I228" s="229">
        <v>3669393.5036932947</v>
      </c>
    </row>
    <row r="229" spans="1:9" hidden="1" outlineLevel="1">
      <c r="A229" s="208"/>
      <c r="B229" s="237" t="s">
        <v>213</v>
      </c>
      <c r="C229" s="229">
        <v>22637758</v>
      </c>
      <c r="D229" s="223"/>
      <c r="E229" s="225"/>
      <c r="F229" s="225"/>
      <c r="G229" s="225"/>
      <c r="H229" s="238"/>
      <c r="I229" s="229">
        <v>22637758</v>
      </c>
    </row>
    <row r="230" spans="1:9" hidden="1" outlineLevel="1">
      <c r="A230" s="208"/>
      <c r="B230" s="237" t="s">
        <v>214</v>
      </c>
      <c r="C230" s="229">
        <v>1025836</v>
      </c>
      <c r="D230" s="223"/>
      <c r="E230" s="225"/>
      <c r="F230" s="225"/>
      <c r="G230" s="225"/>
      <c r="H230" s="238"/>
      <c r="I230" s="229">
        <v>1025836</v>
      </c>
    </row>
    <row r="231" spans="1:9" hidden="1" outlineLevel="1">
      <c r="A231" s="208"/>
      <c r="B231" s="237" t="s">
        <v>215</v>
      </c>
      <c r="C231" s="229">
        <v>764841</v>
      </c>
      <c r="D231" s="223"/>
      <c r="E231" s="225"/>
      <c r="F231" s="225"/>
      <c r="G231" s="225"/>
      <c r="H231" s="238"/>
      <c r="I231" s="229">
        <v>764841</v>
      </c>
    </row>
    <row r="232" spans="1:9" hidden="1" outlineLevel="1">
      <c r="A232" s="208"/>
      <c r="B232" s="237" t="s">
        <v>216</v>
      </c>
      <c r="C232" s="229">
        <v>393486</v>
      </c>
      <c r="D232" s="223"/>
      <c r="E232" s="225"/>
      <c r="F232" s="225"/>
      <c r="G232" s="225"/>
      <c r="H232" s="238"/>
      <c r="I232" s="229">
        <v>393486</v>
      </c>
    </row>
    <row r="233" spans="1:9" hidden="1" outlineLevel="1">
      <c r="A233" s="208"/>
      <c r="B233" s="237" t="s">
        <v>217</v>
      </c>
      <c r="C233" s="229">
        <v>76683571</v>
      </c>
      <c r="D233" s="223"/>
      <c r="E233" s="225"/>
      <c r="F233" s="225"/>
      <c r="G233" s="225"/>
      <c r="H233" s="238"/>
      <c r="I233" s="229">
        <v>76683571</v>
      </c>
    </row>
    <row r="234" spans="1:9" hidden="1" outlineLevel="1">
      <c r="A234" s="208"/>
      <c r="B234" s="237" t="s">
        <v>218</v>
      </c>
      <c r="C234" s="229">
        <v>18182076</v>
      </c>
      <c r="D234" s="223"/>
      <c r="E234" s="225"/>
      <c r="F234" s="225"/>
      <c r="G234" s="225"/>
      <c r="H234" s="238"/>
      <c r="I234" s="229">
        <v>18182076</v>
      </c>
    </row>
    <row r="235" spans="1:9" hidden="1" outlineLevel="1">
      <c r="A235" s="208"/>
      <c r="B235" s="237" t="s">
        <v>219</v>
      </c>
      <c r="C235" s="229">
        <v>5096449.099999994</v>
      </c>
      <c r="D235" s="223"/>
      <c r="E235" s="225"/>
      <c r="F235" s="225"/>
      <c r="G235" s="225"/>
      <c r="H235" s="238"/>
      <c r="I235" s="229">
        <v>5096449.099999994</v>
      </c>
    </row>
    <row r="236" spans="1:9" hidden="1" outlineLevel="1">
      <c r="A236" s="208"/>
      <c r="B236" s="237" t="s">
        <v>220</v>
      </c>
      <c r="C236" s="229">
        <v>9619350.0000000037</v>
      </c>
      <c r="D236" s="223"/>
      <c r="E236" s="225"/>
      <c r="F236" s="225"/>
      <c r="G236" s="225"/>
      <c r="H236" s="238"/>
      <c r="I236" s="229">
        <v>9619350.0000000037</v>
      </c>
    </row>
    <row r="237" spans="1:9" ht="32.4" customHeight="1" collapsed="1">
      <c r="A237" s="208">
        <v>9</v>
      </c>
      <c r="B237" s="239" t="s">
        <v>596</v>
      </c>
      <c r="C237" s="229">
        <f>SUM($C$213:$C$236)</f>
        <v>311917695.4781934</v>
      </c>
      <c r="D237" s="223"/>
      <c r="E237" s="225"/>
      <c r="F237" s="225"/>
      <c r="G237" s="225"/>
      <c r="H237" s="238"/>
      <c r="I237" s="229">
        <f>SUM($I$213:$I$236)</f>
        <v>311917695.4781934</v>
      </c>
    </row>
    <row r="238" spans="1:9" ht="15.6" customHeight="1">
      <c r="A238" s="240" t="s">
        <v>522</v>
      </c>
      <c r="B238" s="241" t="s">
        <v>523</v>
      </c>
      <c r="C238" s="499"/>
      <c r="D238" s="499"/>
      <c r="E238" s="499"/>
      <c r="F238" s="499"/>
      <c r="G238" s="499"/>
      <c r="H238" s="499"/>
      <c r="I238" s="499"/>
    </row>
    <row r="239" spans="1:9" ht="12.75" hidden="1" customHeight="1" outlineLevel="1">
      <c r="A239" s="208"/>
      <c r="B239" s="242" t="s">
        <v>273</v>
      </c>
      <c r="C239" s="213"/>
      <c r="D239" s="224"/>
      <c r="E239" s="224"/>
      <c r="F239" s="214"/>
      <c r="G239" s="243">
        <v>0</v>
      </c>
      <c r="H239" s="210"/>
      <c r="I239" s="244">
        <v>0</v>
      </c>
    </row>
    <row r="240" spans="1:9" ht="12.75" hidden="1" customHeight="1" outlineLevel="1">
      <c r="A240" s="208"/>
      <c r="B240" s="242" t="s">
        <v>203</v>
      </c>
      <c r="C240" s="213"/>
      <c r="D240" s="224"/>
      <c r="E240" s="224"/>
      <c r="F240" s="214"/>
      <c r="G240" s="243">
        <v>252178</v>
      </c>
      <c r="H240" s="210"/>
      <c r="I240" s="244">
        <v>252178</v>
      </c>
    </row>
    <row r="241" spans="1:9" ht="12.75" hidden="1" customHeight="1" outlineLevel="1">
      <c r="A241" s="208"/>
      <c r="B241" s="242" t="s">
        <v>204</v>
      </c>
      <c r="C241" s="213"/>
      <c r="D241" s="224"/>
      <c r="E241" s="224"/>
      <c r="F241" s="214"/>
      <c r="G241" s="245"/>
      <c r="H241" s="210"/>
      <c r="I241" s="244">
        <v>0</v>
      </c>
    </row>
    <row r="242" spans="1:9" ht="12.75" hidden="1" customHeight="1" outlineLevel="1">
      <c r="A242" s="208"/>
      <c r="B242" s="242" t="s">
        <v>274</v>
      </c>
      <c r="C242" s="213"/>
      <c r="D242" s="224"/>
      <c r="E242" s="224"/>
      <c r="F242" s="214"/>
      <c r="G242" s="245"/>
      <c r="H242" s="210"/>
      <c r="I242" s="244"/>
    </row>
    <row r="243" spans="1:9" ht="12.75" hidden="1" customHeight="1" outlineLevel="1">
      <c r="A243" s="208"/>
      <c r="B243" s="242" t="s">
        <v>275</v>
      </c>
      <c r="C243" s="213"/>
      <c r="D243" s="224"/>
      <c r="E243" s="224"/>
      <c r="F243" s="214"/>
      <c r="G243" s="245"/>
      <c r="H243" s="210"/>
      <c r="I243" s="244"/>
    </row>
    <row r="244" spans="1:9" ht="12.75" hidden="1" customHeight="1" outlineLevel="1">
      <c r="A244" s="208"/>
      <c r="B244" s="242" t="s">
        <v>267</v>
      </c>
      <c r="C244" s="213"/>
      <c r="D244" s="224"/>
      <c r="E244" s="224"/>
      <c r="F244" s="214"/>
      <c r="G244" s="243">
        <v>0</v>
      </c>
      <c r="H244" s="210"/>
      <c r="I244" s="244">
        <v>0</v>
      </c>
    </row>
    <row r="245" spans="1:9" ht="12.75" hidden="1" customHeight="1" outlineLevel="1">
      <c r="A245" s="208"/>
      <c r="B245" s="242" t="s">
        <v>205</v>
      </c>
      <c r="C245" s="213"/>
      <c r="D245" s="224"/>
      <c r="E245" s="224"/>
      <c r="F245" s="214"/>
      <c r="G245" s="243">
        <v>717489</v>
      </c>
      <c r="H245" s="210"/>
      <c r="I245" s="244">
        <v>717489</v>
      </c>
    </row>
    <row r="246" spans="1:9" ht="12.75" hidden="1" customHeight="1" outlineLevel="1">
      <c r="A246" s="208"/>
      <c r="B246" s="242" t="s">
        <v>206</v>
      </c>
      <c r="C246" s="213"/>
      <c r="D246" s="224"/>
      <c r="E246" s="224"/>
      <c r="F246" s="214"/>
      <c r="G246" s="243">
        <v>113726</v>
      </c>
      <c r="H246" s="210"/>
      <c r="I246" s="244">
        <v>113726</v>
      </c>
    </row>
    <row r="247" spans="1:9" ht="12.75" hidden="1" customHeight="1" outlineLevel="1">
      <c r="A247" s="208"/>
      <c r="B247" s="242" t="s">
        <v>268</v>
      </c>
      <c r="C247" s="213"/>
      <c r="D247" s="224"/>
      <c r="E247" s="224"/>
      <c r="F247" s="214"/>
      <c r="G247" s="245"/>
      <c r="H247" s="210"/>
      <c r="I247" s="244">
        <v>0</v>
      </c>
    </row>
    <row r="248" spans="1:9" ht="12.75" hidden="1" customHeight="1" outlineLevel="1">
      <c r="A248" s="208"/>
      <c r="B248" s="242" t="s">
        <v>207</v>
      </c>
      <c r="C248" s="213"/>
      <c r="D248" s="224"/>
      <c r="E248" s="224"/>
      <c r="F248" s="214"/>
      <c r="G248" s="243">
        <v>782333</v>
      </c>
      <c r="H248" s="210"/>
      <c r="I248" s="244">
        <v>782333</v>
      </c>
    </row>
    <row r="249" spans="1:9" ht="12.75" hidden="1" customHeight="1" outlineLevel="1">
      <c r="A249" s="208"/>
      <c r="B249" s="242" t="s">
        <v>270</v>
      </c>
      <c r="C249" s="213"/>
      <c r="D249" s="224"/>
      <c r="E249" s="224"/>
      <c r="F249" s="214"/>
      <c r="G249" s="243">
        <v>16928</v>
      </c>
      <c r="H249" s="210"/>
      <c r="I249" s="244">
        <v>16928</v>
      </c>
    </row>
    <row r="250" spans="1:9" ht="12.75" hidden="1" customHeight="1" outlineLevel="1">
      <c r="A250" s="208"/>
      <c r="B250" s="242" t="s">
        <v>208</v>
      </c>
      <c r="C250" s="213"/>
      <c r="D250" s="224"/>
      <c r="E250" s="224"/>
      <c r="F250" s="214"/>
      <c r="G250" s="243">
        <v>561502</v>
      </c>
      <c r="H250" s="210"/>
      <c r="I250" s="244">
        <v>561502</v>
      </c>
    </row>
    <row r="251" spans="1:9" ht="12.75" hidden="1" customHeight="1" outlineLevel="1">
      <c r="A251" s="208"/>
      <c r="B251" s="242" t="s">
        <v>209</v>
      </c>
      <c r="C251" s="213"/>
      <c r="D251" s="224"/>
      <c r="E251" s="224"/>
      <c r="F251" s="214"/>
      <c r="G251" s="243">
        <v>0</v>
      </c>
      <c r="H251" s="210"/>
      <c r="I251" s="244">
        <v>0</v>
      </c>
    </row>
    <row r="252" spans="1:9" ht="12.75" hidden="1" customHeight="1" outlineLevel="1">
      <c r="A252" s="208"/>
      <c r="B252" s="242" t="s">
        <v>210</v>
      </c>
      <c r="C252" s="213"/>
      <c r="D252" s="224"/>
      <c r="E252" s="224"/>
      <c r="F252" s="214"/>
      <c r="G252" s="243">
        <v>226975</v>
      </c>
      <c r="H252" s="210"/>
      <c r="I252" s="244">
        <v>226975</v>
      </c>
    </row>
    <row r="253" spans="1:9" ht="12.75" hidden="1" customHeight="1" outlineLevel="1">
      <c r="A253" s="208"/>
      <c r="B253" s="242" t="s">
        <v>211</v>
      </c>
      <c r="C253" s="213"/>
      <c r="D253" s="224"/>
      <c r="E253" s="224"/>
      <c r="F253" s="214"/>
      <c r="G253" s="243">
        <v>13176</v>
      </c>
      <c r="H253" s="210"/>
      <c r="I253" s="244">
        <v>13176</v>
      </c>
    </row>
    <row r="254" spans="1:9" ht="12.75" hidden="1" customHeight="1" outlineLevel="1">
      <c r="A254" s="208"/>
      <c r="B254" s="242" t="s">
        <v>212</v>
      </c>
      <c r="C254" s="213"/>
      <c r="D254" s="224"/>
      <c r="E254" s="224"/>
      <c r="F254" s="214"/>
      <c r="G254" s="243">
        <v>0</v>
      </c>
      <c r="H254" s="210"/>
      <c r="I254" s="244">
        <v>0</v>
      </c>
    </row>
    <row r="255" spans="1:9" ht="12.75" hidden="1" customHeight="1" outlineLevel="1">
      <c r="A255" s="208"/>
      <c r="B255" s="242" t="s">
        <v>213</v>
      </c>
      <c r="C255" s="213"/>
      <c r="D255" s="224"/>
      <c r="E255" s="224"/>
      <c r="F255" s="214"/>
      <c r="G255" s="243">
        <v>16219</v>
      </c>
      <c r="H255" s="210"/>
      <c r="I255" s="244">
        <v>16219</v>
      </c>
    </row>
    <row r="256" spans="1:9" ht="12.75" hidden="1" customHeight="1" outlineLevel="1">
      <c r="A256" s="208"/>
      <c r="B256" s="242" t="s">
        <v>214</v>
      </c>
      <c r="C256" s="213"/>
      <c r="D256" s="224"/>
      <c r="E256" s="224"/>
      <c r="F256" s="214"/>
      <c r="G256" s="245"/>
      <c r="H256" s="210"/>
      <c r="I256" s="244">
        <v>0</v>
      </c>
    </row>
    <row r="257" spans="1:9" ht="12.75" hidden="1" customHeight="1" outlineLevel="1">
      <c r="A257" s="208"/>
      <c r="B257" s="242" t="s">
        <v>215</v>
      </c>
      <c r="C257" s="213"/>
      <c r="D257" s="224"/>
      <c r="E257" s="224"/>
      <c r="F257" s="214"/>
      <c r="G257" s="245"/>
      <c r="H257" s="210"/>
      <c r="I257" s="244">
        <v>0</v>
      </c>
    </row>
    <row r="258" spans="1:9" ht="12.75" hidden="1" customHeight="1" outlineLevel="1">
      <c r="A258" s="208"/>
      <c r="B258" s="242" t="s">
        <v>216</v>
      </c>
      <c r="C258" s="213"/>
      <c r="D258" s="224"/>
      <c r="E258" s="224"/>
      <c r="F258" s="214"/>
      <c r="G258" s="245"/>
      <c r="H258" s="210"/>
      <c r="I258" s="244">
        <v>0</v>
      </c>
    </row>
    <row r="259" spans="1:9" ht="12.75" hidden="1" customHeight="1" outlineLevel="1">
      <c r="A259" s="208"/>
      <c r="B259" s="242" t="s">
        <v>217</v>
      </c>
      <c r="C259" s="213"/>
      <c r="D259" s="224"/>
      <c r="E259" s="224"/>
      <c r="F259" s="214"/>
      <c r="G259" s="243">
        <v>133398</v>
      </c>
      <c r="H259" s="210"/>
      <c r="I259" s="244">
        <v>133398</v>
      </c>
    </row>
    <row r="260" spans="1:9" ht="12.75" hidden="1" customHeight="1" outlineLevel="1">
      <c r="A260" s="208"/>
      <c r="B260" s="242" t="s">
        <v>218</v>
      </c>
      <c r="C260" s="213"/>
      <c r="D260" s="224"/>
      <c r="E260" s="224"/>
      <c r="F260" s="214"/>
      <c r="G260" s="245"/>
      <c r="H260" s="210"/>
      <c r="I260" s="244">
        <v>0</v>
      </c>
    </row>
    <row r="261" spans="1:9" ht="12.75" hidden="1" customHeight="1" outlineLevel="1">
      <c r="A261" s="208"/>
      <c r="B261" s="242" t="s">
        <v>219</v>
      </c>
      <c r="C261" s="213"/>
      <c r="D261" s="224"/>
      <c r="E261" s="224"/>
      <c r="F261" s="214"/>
      <c r="G261" s="243">
        <v>133174.95733930485</v>
      </c>
      <c r="H261" s="210"/>
      <c r="I261" s="244">
        <v>133174.95733930485</v>
      </c>
    </row>
    <row r="262" spans="1:9" ht="12.75" hidden="1" customHeight="1" outlineLevel="1">
      <c r="A262" s="208"/>
      <c r="B262" s="242" t="s">
        <v>220</v>
      </c>
      <c r="C262" s="213"/>
      <c r="D262" s="224"/>
      <c r="E262" s="224"/>
      <c r="F262" s="214"/>
      <c r="G262" s="245"/>
      <c r="H262" s="210"/>
      <c r="I262" s="244">
        <v>0</v>
      </c>
    </row>
    <row r="263" spans="1:9" ht="14.4" customHeight="1" collapsed="1">
      <c r="A263" s="208">
        <v>10</v>
      </c>
      <c r="B263" s="246" t="s">
        <v>524</v>
      </c>
      <c r="C263" s="213"/>
      <c r="D263" s="224"/>
      <c r="E263" s="224"/>
      <c r="F263" s="214"/>
      <c r="G263" s="243">
        <f>SUM($G$239:$G$262)</f>
        <v>2967098.957339305</v>
      </c>
      <c r="H263" s="210"/>
      <c r="I263" s="244">
        <f>SUM($I$239:$I$262)</f>
        <v>2967098.957339305</v>
      </c>
    </row>
    <row r="264" spans="1:9" ht="12.75" hidden="1" customHeight="1" outlineLevel="1">
      <c r="A264" s="208"/>
      <c r="B264" s="247" t="s">
        <v>273</v>
      </c>
      <c r="C264" s="220"/>
      <c r="D264" s="226"/>
      <c r="E264" s="226"/>
      <c r="F264" s="221"/>
      <c r="G264" s="248">
        <v>0</v>
      </c>
      <c r="H264" s="235"/>
      <c r="I264" s="228">
        <v>0</v>
      </c>
    </row>
    <row r="265" spans="1:9" ht="12.75" hidden="1" customHeight="1" outlineLevel="1">
      <c r="A265" s="208"/>
      <c r="B265" s="247" t="s">
        <v>203</v>
      </c>
      <c r="C265" s="220"/>
      <c r="D265" s="226"/>
      <c r="E265" s="226"/>
      <c r="F265" s="221"/>
      <c r="G265" s="248">
        <v>-242</v>
      </c>
      <c r="H265" s="235"/>
      <c r="I265" s="228">
        <v>-242</v>
      </c>
    </row>
    <row r="266" spans="1:9" ht="12.75" hidden="1" customHeight="1" outlineLevel="1">
      <c r="A266" s="208"/>
      <c r="B266" s="247" t="s">
        <v>204</v>
      </c>
      <c r="C266" s="220"/>
      <c r="D266" s="226"/>
      <c r="E266" s="226"/>
      <c r="F266" s="221"/>
      <c r="G266" s="248">
        <v>8533</v>
      </c>
      <c r="H266" s="235"/>
      <c r="I266" s="228">
        <v>8533</v>
      </c>
    </row>
    <row r="267" spans="1:9" ht="12.75" hidden="1" customHeight="1" outlineLevel="1">
      <c r="A267" s="208"/>
      <c r="B267" s="247" t="s">
        <v>267</v>
      </c>
      <c r="C267" s="220"/>
      <c r="D267" s="226"/>
      <c r="E267" s="226"/>
      <c r="F267" s="221"/>
      <c r="G267" s="248">
        <v>0</v>
      </c>
      <c r="H267" s="235"/>
      <c r="I267" s="228">
        <v>0</v>
      </c>
    </row>
    <row r="268" spans="1:9" ht="12.75" hidden="1" customHeight="1" outlineLevel="1">
      <c r="A268" s="208"/>
      <c r="B268" s="247" t="s">
        <v>274</v>
      </c>
      <c r="C268" s="220"/>
      <c r="D268" s="226"/>
      <c r="E268" s="226"/>
      <c r="F268" s="221"/>
      <c r="G268" s="248"/>
      <c r="H268" s="235"/>
      <c r="I268" s="228"/>
    </row>
    <row r="269" spans="1:9" ht="12.75" hidden="1" customHeight="1" outlineLevel="1">
      <c r="A269" s="208"/>
      <c r="B269" s="247" t="s">
        <v>275</v>
      </c>
      <c r="C269" s="220"/>
      <c r="D269" s="226"/>
      <c r="E269" s="226"/>
      <c r="F269" s="221"/>
      <c r="G269" s="248"/>
      <c r="H269" s="235"/>
      <c r="I269" s="228"/>
    </row>
    <row r="270" spans="1:9" ht="12.75" hidden="1" customHeight="1" outlineLevel="1">
      <c r="A270" s="208"/>
      <c r="B270" s="247" t="s">
        <v>205</v>
      </c>
      <c r="C270" s="220"/>
      <c r="D270" s="226"/>
      <c r="E270" s="226"/>
      <c r="F270" s="221"/>
      <c r="G270" s="248">
        <v>4458606</v>
      </c>
      <c r="H270" s="235"/>
      <c r="I270" s="228">
        <v>4458606</v>
      </c>
    </row>
    <row r="271" spans="1:9" ht="12.75" hidden="1" customHeight="1" outlineLevel="1">
      <c r="A271" s="208"/>
      <c r="B271" s="247" t="s">
        <v>206</v>
      </c>
      <c r="C271" s="220"/>
      <c r="D271" s="226"/>
      <c r="E271" s="226"/>
      <c r="F271" s="221"/>
      <c r="G271" s="248">
        <v>162316</v>
      </c>
      <c r="H271" s="235"/>
      <c r="I271" s="228">
        <v>162316</v>
      </c>
    </row>
    <row r="272" spans="1:9" ht="12.75" hidden="1" customHeight="1" outlineLevel="1">
      <c r="A272" s="208"/>
      <c r="B272" s="247" t="s">
        <v>268</v>
      </c>
      <c r="C272" s="220"/>
      <c r="D272" s="226"/>
      <c r="E272" s="226"/>
      <c r="F272" s="221"/>
      <c r="G272" s="249"/>
      <c r="H272" s="235"/>
      <c r="I272" s="228">
        <v>0</v>
      </c>
    </row>
    <row r="273" spans="1:9" ht="12.75" hidden="1" customHeight="1" outlineLevel="1">
      <c r="A273" s="208"/>
      <c r="B273" s="247" t="s">
        <v>207</v>
      </c>
      <c r="C273" s="220"/>
      <c r="D273" s="226"/>
      <c r="E273" s="226"/>
      <c r="F273" s="221"/>
      <c r="G273" s="248">
        <v>572911</v>
      </c>
      <c r="H273" s="235"/>
      <c r="I273" s="228">
        <v>572911</v>
      </c>
    </row>
    <row r="274" spans="1:9" ht="12.75" hidden="1" customHeight="1" outlineLevel="1">
      <c r="A274" s="208"/>
      <c r="B274" s="247" t="s">
        <v>270</v>
      </c>
      <c r="C274" s="220"/>
      <c r="D274" s="226"/>
      <c r="E274" s="226"/>
      <c r="F274" s="221"/>
      <c r="G274" s="248">
        <v>22639</v>
      </c>
      <c r="H274" s="235"/>
      <c r="I274" s="228">
        <v>22639</v>
      </c>
    </row>
    <row r="275" spans="1:9" ht="12.75" hidden="1" customHeight="1" outlineLevel="1">
      <c r="A275" s="208"/>
      <c r="B275" s="247" t="s">
        <v>208</v>
      </c>
      <c r="C275" s="220"/>
      <c r="D275" s="226"/>
      <c r="E275" s="226"/>
      <c r="F275" s="221"/>
      <c r="G275" s="248">
        <v>3519656</v>
      </c>
      <c r="H275" s="235"/>
      <c r="I275" s="228">
        <v>3519656</v>
      </c>
    </row>
    <row r="276" spans="1:9" ht="12.75" hidden="1" customHeight="1" outlineLevel="1">
      <c r="A276" s="208"/>
      <c r="B276" s="247" t="s">
        <v>209</v>
      </c>
      <c r="C276" s="220"/>
      <c r="D276" s="226"/>
      <c r="E276" s="226"/>
      <c r="F276" s="221"/>
      <c r="G276" s="248">
        <v>0</v>
      </c>
      <c r="H276" s="235"/>
      <c r="I276" s="228">
        <v>0</v>
      </c>
    </row>
    <row r="277" spans="1:9" ht="12.75" hidden="1" customHeight="1" outlineLevel="1">
      <c r="A277" s="208"/>
      <c r="B277" s="247" t="s">
        <v>210</v>
      </c>
      <c r="C277" s="220"/>
      <c r="D277" s="226"/>
      <c r="E277" s="226"/>
      <c r="F277" s="221"/>
      <c r="G277" s="248">
        <v>92528</v>
      </c>
      <c r="H277" s="235"/>
      <c r="I277" s="228">
        <v>92528</v>
      </c>
    </row>
    <row r="278" spans="1:9" ht="12.75" hidden="1" customHeight="1" outlineLevel="1">
      <c r="A278" s="208"/>
      <c r="B278" s="247" t="s">
        <v>211</v>
      </c>
      <c r="C278" s="220"/>
      <c r="D278" s="226"/>
      <c r="E278" s="226"/>
      <c r="F278" s="221"/>
      <c r="G278" s="248">
        <v>703</v>
      </c>
      <c r="H278" s="235"/>
      <c r="I278" s="228">
        <v>703</v>
      </c>
    </row>
    <row r="279" spans="1:9" ht="12.75" hidden="1" customHeight="1" outlineLevel="1">
      <c r="A279" s="208"/>
      <c r="B279" s="247" t="s">
        <v>212</v>
      </c>
      <c r="C279" s="220"/>
      <c r="D279" s="226"/>
      <c r="E279" s="226"/>
      <c r="F279" s="221"/>
      <c r="G279" s="248">
        <v>0</v>
      </c>
      <c r="H279" s="235"/>
      <c r="I279" s="228">
        <v>0</v>
      </c>
    </row>
    <row r="280" spans="1:9" ht="12.75" hidden="1" customHeight="1" outlineLevel="1">
      <c r="A280" s="208"/>
      <c r="B280" s="247" t="s">
        <v>213</v>
      </c>
      <c r="C280" s="220"/>
      <c r="D280" s="226"/>
      <c r="E280" s="226"/>
      <c r="F280" s="221"/>
      <c r="G280" s="248">
        <v>570895</v>
      </c>
      <c r="H280" s="235"/>
      <c r="I280" s="228">
        <v>570895</v>
      </c>
    </row>
    <row r="281" spans="1:9" ht="12.75" hidden="1" customHeight="1" outlineLevel="1">
      <c r="A281" s="208"/>
      <c r="B281" s="247" t="s">
        <v>214</v>
      </c>
      <c r="C281" s="220"/>
      <c r="D281" s="226"/>
      <c r="E281" s="226"/>
      <c r="F281" s="221"/>
      <c r="G281" s="249"/>
      <c r="H281" s="235"/>
      <c r="I281" s="228">
        <v>0</v>
      </c>
    </row>
    <row r="282" spans="1:9" ht="12.75" hidden="1" customHeight="1" outlineLevel="1">
      <c r="A282" s="208"/>
      <c r="B282" s="247" t="s">
        <v>215</v>
      </c>
      <c r="C282" s="220"/>
      <c r="D282" s="226"/>
      <c r="E282" s="226"/>
      <c r="F282" s="221"/>
      <c r="G282" s="249"/>
      <c r="H282" s="235"/>
      <c r="I282" s="228">
        <v>0</v>
      </c>
    </row>
    <row r="283" spans="1:9" ht="12.75" hidden="1" customHeight="1" outlineLevel="1">
      <c r="A283" s="208"/>
      <c r="B283" s="247" t="s">
        <v>216</v>
      </c>
      <c r="C283" s="220"/>
      <c r="D283" s="226"/>
      <c r="E283" s="226"/>
      <c r="F283" s="221"/>
      <c r="G283" s="248">
        <v>16261</v>
      </c>
      <c r="H283" s="235"/>
      <c r="I283" s="228">
        <v>16261</v>
      </c>
    </row>
    <row r="284" spans="1:9" ht="12.75" hidden="1" customHeight="1" outlineLevel="1">
      <c r="A284" s="208"/>
      <c r="B284" s="247" t="s">
        <v>217</v>
      </c>
      <c r="C284" s="220"/>
      <c r="D284" s="226"/>
      <c r="E284" s="226"/>
      <c r="F284" s="221"/>
      <c r="G284" s="248">
        <v>5476732</v>
      </c>
      <c r="H284" s="235"/>
      <c r="I284" s="228">
        <v>5476732</v>
      </c>
    </row>
    <row r="285" spans="1:9" ht="12.75" hidden="1" customHeight="1" outlineLevel="1">
      <c r="A285" s="208"/>
      <c r="B285" s="247" t="s">
        <v>218</v>
      </c>
      <c r="C285" s="220"/>
      <c r="D285" s="226"/>
      <c r="E285" s="226"/>
      <c r="F285" s="221"/>
      <c r="G285" s="249"/>
      <c r="H285" s="235"/>
      <c r="I285" s="228">
        <v>0</v>
      </c>
    </row>
    <row r="286" spans="1:9" ht="12.75" hidden="1" customHeight="1" outlineLevel="1">
      <c r="A286" s="208"/>
      <c r="B286" s="247" t="s">
        <v>219</v>
      </c>
      <c r="C286" s="220"/>
      <c r="D286" s="226"/>
      <c r="E286" s="226"/>
      <c r="F286" s="221"/>
      <c r="G286" s="248">
        <v>0</v>
      </c>
      <c r="H286" s="235"/>
      <c r="I286" s="228">
        <v>0</v>
      </c>
    </row>
    <row r="287" spans="1:9" ht="12.75" hidden="1" customHeight="1" outlineLevel="1">
      <c r="A287" s="208"/>
      <c r="B287" s="247" t="s">
        <v>220</v>
      </c>
      <c r="C287" s="220"/>
      <c r="D287" s="226"/>
      <c r="E287" s="226"/>
      <c r="F287" s="221"/>
      <c r="G287" s="249"/>
      <c r="H287" s="235"/>
      <c r="I287" s="228">
        <v>0</v>
      </c>
    </row>
    <row r="288" spans="1:9" ht="14.4" customHeight="1" collapsed="1">
      <c r="A288" s="208">
        <v>11</v>
      </c>
      <c r="B288" s="250" t="s">
        <v>525</v>
      </c>
      <c r="C288" s="220"/>
      <c r="D288" s="226"/>
      <c r="E288" s="226"/>
      <c r="F288" s="221"/>
      <c r="G288" s="248">
        <f>SUM($G$264:$G$287)</f>
        <v>14901538</v>
      </c>
      <c r="H288" s="235"/>
      <c r="I288" s="228">
        <f>SUM($I$264:$I$287)</f>
        <v>14901538</v>
      </c>
    </row>
    <row r="289" spans="1:9" ht="12.75" hidden="1" customHeight="1" outlineLevel="1">
      <c r="A289" s="208"/>
      <c r="B289" s="247" t="s">
        <v>273</v>
      </c>
      <c r="C289" s="220"/>
      <c r="D289" s="226"/>
      <c r="E289" s="226"/>
      <c r="F289" s="221"/>
      <c r="G289" s="248">
        <v>0</v>
      </c>
      <c r="H289" s="235"/>
      <c r="I289" s="228">
        <v>0</v>
      </c>
    </row>
    <row r="290" spans="1:9" ht="12.75" hidden="1" customHeight="1" outlineLevel="1">
      <c r="A290" s="208"/>
      <c r="B290" s="247" t="s">
        <v>203</v>
      </c>
      <c r="C290" s="220"/>
      <c r="D290" s="226"/>
      <c r="E290" s="226"/>
      <c r="F290" s="221"/>
      <c r="G290" s="248">
        <v>559969</v>
      </c>
      <c r="H290" s="235"/>
      <c r="I290" s="228">
        <v>559969</v>
      </c>
    </row>
    <row r="291" spans="1:9" ht="12.75" hidden="1" customHeight="1" outlineLevel="1">
      <c r="A291" s="208"/>
      <c r="B291" s="247" t="s">
        <v>204</v>
      </c>
      <c r="C291" s="220"/>
      <c r="D291" s="226"/>
      <c r="E291" s="226"/>
      <c r="F291" s="221"/>
      <c r="G291" s="249"/>
      <c r="H291" s="235"/>
      <c r="I291" s="228">
        <v>0</v>
      </c>
    </row>
    <row r="292" spans="1:9" ht="12.75" hidden="1" customHeight="1" outlineLevel="1">
      <c r="A292" s="208"/>
      <c r="B292" s="247" t="s">
        <v>267</v>
      </c>
      <c r="C292" s="220"/>
      <c r="D292" s="226"/>
      <c r="E292" s="226"/>
      <c r="F292" s="221"/>
      <c r="G292" s="248">
        <v>0</v>
      </c>
      <c r="H292" s="235"/>
      <c r="I292" s="228">
        <v>0</v>
      </c>
    </row>
    <row r="293" spans="1:9" ht="12.75" hidden="1" customHeight="1" outlineLevel="1">
      <c r="A293" s="208"/>
      <c r="B293" s="247" t="s">
        <v>274</v>
      </c>
      <c r="C293" s="220"/>
      <c r="D293" s="226"/>
      <c r="E293" s="226"/>
      <c r="F293" s="221"/>
      <c r="G293" s="248"/>
      <c r="H293" s="235"/>
      <c r="I293" s="228"/>
    </row>
    <row r="294" spans="1:9" ht="12.75" hidden="1" customHeight="1" outlineLevel="1">
      <c r="A294" s="208"/>
      <c r="B294" s="247" t="s">
        <v>275</v>
      </c>
      <c r="C294" s="220"/>
      <c r="D294" s="226"/>
      <c r="E294" s="226"/>
      <c r="F294" s="221"/>
      <c r="G294" s="248"/>
      <c r="H294" s="235"/>
      <c r="I294" s="228"/>
    </row>
    <row r="295" spans="1:9" ht="12.75" hidden="1" customHeight="1" outlineLevel="1">
      <c r="A295" s="208"/>
      <c r="B295" s="247" t="s">
        <v>205</v>
      </c>
      <c r="C295" s="220"/>
      <c r="D295" s="226"/>
      <c r="E295" s="226"/>
      <c r="F295" s="221"/>
      <c r="G295" s="248">
        <v>2630091</v>
      </c>
      <c r="H295" s="235"/>
      <c r="I295" s="228">
        <v>2630091</v>
      </c>
    </row>
    <row r="296" spans="1:9" ht="12.75" hidden="1" customHeight="1" outlineLevel="1">
      <c r="A296" s="208"/>
      <c r="B296" s="247" t="s">
        <v>206</v>
      </c>
      <c r="C296" s="220"/>
      <c r="D296" s="226"/>
      <c r="E296" s="226"/>
      <c r="F296" s="221"/>
      <c r="G296" s="248">
        <v>619586</v>
      </c>
      <c r="H296" s="235"/>
      <c r="I296" s="228">
        <v>619586</v>
      </c>
    </row>
    <row r="297" spans="1:9" ht="12.75" hidden="1" customHeight="1" outlineLevel="1">
      <c r="A297" s="208"/>
      <c r="B297" s="247" t="s">
        <v>268</v>
      </c>
      <c r="C297" s="220"/>
      <c r="D297" s="226"/>
      <c r="E297" s="226"/>
      <c r="F297" s="221"/>
      <c r="G297" s="248">
        <v>1093</v>
      </c>
      <c r="H297" s="235"/>
      <c r="I297" s="228">
        <v>1093</v>
      </c>
    </row>
    <row r="298" spans="1:9" ht="12.75" hidden="1" customHeight="1" outlineLevel="1">
      <c r="A298" s="208"/>
      <c r="B298" s="247" t="s">
        <v>207</v>
      </c>
      <c r="C298" s="220"/>
      <c r="D298" s="226"/>
      <c r="E298" s="226"/>
      <c r="F298" s="221"/>
      <c r="G298" s="248">
        <v>2930581</v>
      </c>
      <c r="H298" s="235"/>
      <c r="I298" s="228">
        <v>2930581</v>
      </c>
    </row>
    <row r="299" spans="1:9" ht="12.75" hidden="1" customHeight="1" outlineLevel="1">
      <c r="A299" s="208"/>
      <c r="B299" s="247" t="s">
        <v>270</v>
      </c>
      <c r="C299" s="220"/>
      <c r="D299" s="226"/>
      <c r="E299" s="226"/>
      <c r="F299" s="221"/>
      <c r="G299" s="248">
        <v>126741</v>
      </c>
      <c r="H299" s="235"/>
      <c r="I299" s="228">
        <v>126741</v>
      </c>
    </row>
    <row r="300" spans="1:9" ht="12.75" hidden="1" customHeight="1" outlineLevel="1">
      <c r="A300" s="208"/>
      <c r="B300" s="247" t="s">
        <v>208</v>
      </c>
      <c r="C300" s="220"/>
      <c r="D300" s="226"/>
      <c r="E300" s="226"/>
      <c r="F300" s="221"/>
      <c r="G300" s="248">
        <v>5634540</v>
      </c>
      <c r="H300" s="235"/>
      <c r="I300" s="228">
        <v>5634540</v>
      </c>
    </row>
    <row r="301" spans="1:9" ht="12.75" hidden="1" customHeight="1" outlineLevel="1">
      <c r="A301" s="208"/>
      <c r="B301" s="247" t="s">
        <v>209</v>
      </c>
      <c r="C301" s="220"/>
      <c r="D301" s="226"/>
      <c r="E301" s="226"/>
      <c r="F301" s="221"/>
      <c r="G301" s="248">
        <v>14474</v>
      </c>
      <c r="H301" s="235"/>
      <c r="I301" s="228">
        <v>14474</v>
      </c>
    </row>
    <row r="302" spans="1:9" ht="12.75" hidden="1" customHeight="1" outlineLevel="1">
      <c r="A302" s="208"/>
      <c r="B302" s="247" t="s">
        <v>210</v>
      </c>
      <c r="C302" s="220"/>
      <c r="D302" s="226"/>
      <c r="E302" s="226"/>
      <c r="F302" s="221"/>
      <c r="G302" s="248">
        <v>39399</v>
      </c>
      <c r="H302" s="235"/>
      <c r="I302" s="228">
        <v>39399</v>
      </c>
    </row>
    <row r="303" spans="1:9" ht="12.75" hidden="1" customHeight="1" outlineLevel="1">
      <c r="A303" s="208"/>
      <c r="B303" s="247" t="s">
        <v>211</v>
      </c>
      <c r="C303" s="220"/>
      <c r="D303" s="226"/>
      <c r="E303" s="226"/>
      <c r="F303" s="221"/>
      <c r="G303" s="248">
        <v>45610</v>
      </c>
      <c r="H303" s="235"/>
      <c r="I303" s="228">
        <v>45610</v>
      </c>
    </row>
    <row r="304" spans="1:9" ht="12.75" hidden="1" customHeight="1" outlineLevel="1">
      <c r="A304" s="208"/>
      <c r="B304" s="247" t="s">
        <v>212</v>
      </c>
      <c r="C304" s="220"/>
      <c r="D304" s="226"/>
      <c r="E304" s="226"/>
      <c r="F304" s="221"/>
      <c r="G304" s="248">
        <v>325948.23412170418</v>
      </c>
      <c r="H304" s="235"/>
      <c r="I304" s="228">
        <v>325948.23412170418</v>
      </c>
    </row>
    <row r="305" spans="1:9" ht="12.75" hidden="1" customHeight="1" outlineLevel="1">
      <c r="A305" s="208"/>
      <c r="B305" s="247" t="s">
        <v>213</v>
      </c>
      <c r="C305" s="220"/>
      <c r="D305" s="226"/>
      <c r="E305" s="226"/>
      <c r="F305" s="221"/>
      <c r="G305" s="248">
        <v>1904846</v>
      </c>
      <c r="H305" s="235"/>
      <c r="I305" s="228">
        <v>1904846</v>
      </c>
    </row>
    <row r="306" spans="1:9" ht="12.75" hidden="1" customHeight="1" outlineLevel="1">
      <c r="A306" s="208"/>
      <c r="B306" s="247" t="s">
        <v>214</v>
      </c>
      <c r="C306" s="220"/>
      <c r="D306" s="226"/>
      <c r="E306" s="226"/>
      <c r="F306" s="221"/>
      <c r="G306" s="249"/>
      <c r="H306" s="235"/>
      <c r="I306" s="228">
        <v>0</v>
      </c>
    </row>
    <row r="307" spans="1:9" ht="12.75" hidden="1" customHeight="1" outlineLevel="1">
      <c r="A307" s="208"/>
      <c r="B307" s="247" t="s">
        <v>215</v>
      </c>
      <c r="C307" s="220"/>
      <c r="D307" s="226"/>
      <c r="E307" s="226"/>
      <c r="F307" s="221"/>
      <c r="G307" s="248">
        <v>48599</v>
      </c>
      <c r="H307" s="235"/>
      <c r="I307" s="228">
        <v>48599</v>
      </c>
    </row>
    <row r="308" spans="1:9" ht="12.75" hidden="1" customHeight="1" outlineLevel="1">
      <c r="A308" s="208"/>
      <c r="B308" s="247" t="s">
        <v>216</v>
      </c>
      <c r="C308" s="220"/>
      <c r="D308" s="226"/>
      <c r="E308" s="226"/>
      <c r="F308" s="221"/>
      <c r="G308" s="248">
        <v>268</v>
      </c>
      <c r="H308" s="235"/>
      <c r="I308" s="228">
        <v>268</v>
      </c>
    </row>
    <row r="309" spans="1:9" ht="12.75" hidden="1" customHeight="1" outlineLevel="1">
      <c r="A309" s="208"/>
      <c r="B309" s="247" t="s">
        <v>217</v>
      </c>
      <c r="C309" s="220"/>
      <c r="D309" s="226"/>
      <c r="E309" s="226"/>
      <c r="F309" s="221"/>
      <c r="G309" s="248">
        <v>1317138</v>
      </c>
      <c r="H309" s="235"/>
      <c r="I309" s="228">
        <v>1317138</v>
      </c>
    </row>
    <row r="310" spans="1:9" ht="12.75" hidden="1" customHeight="1" outlineLevel="1">
      <c r="A310" s="208"/>
      <c r="B310" s="247" t="s">
        <v>218</v>
      </c>
      <c r="C310" s="220"/>
      <c r="D310" s="226"/>
      <c r="E310" s="226"/>
      <c r="F310" s="221"/>
      <c r="G310" s="248">
        <v>25889</v>
      </c>
      <c r="H310" s="235"/>
      <c r="I310" s="228">
        <v>25889</v>
      </c>
    </row>
    <row r="311" spans="1:9" ht="12.75" hidden="1" customHeight="1" outlineLevel="1">
      <c r="A311" s="208"/>
      <c r="B311" s="247" t="s">
        <v>219</v>
      </c>
      <c r="C311" s="220"/>
      <c r="D311" s="226"/>
      <c r="E311" s="226"/>
      <c r="F311" s="221"/>
      <c r="G311" s="248">
        <v>5917.8727190938725</v>
      </c>
      <c r="H311" s="235"/>
      <c r="I311" s="228">
        <v>5917.8727190938725</v>
      </c>
    </row>
    <row r="312" spans="1:9" ht="12.75" hidden="1" customHeight="1" outlineLevel="1">
      <c r="A312" s="208"/>
      <c r="B312" s="247" t="s">
        <v>220</v>
      </c>
      <c r="C312" s="220"/>
      <c r="D312" s="226"/>
      <c r="E312" s="226"/>
      <c r="F312" s="221"/>
      <c r="G312" s="248">
        <v>194291</v>
      </c>
      <c r="H312" s="235"/>
      <c r="I312" s="228">
        <v>194291</v>
      </c>
    </row>
    <row r="313" spans="1:9" ht="14.4" customHeight="1" collapsed="1">
      <c r="A313" s="208">
        <v>12</v>
      </c>
      <c r="B313" s="250" t="s">
        <v>526</v>
      </c>
      <c r="C313" s="220"/>
      <c r="D313" s="226"/>
      <c r="E313" s="226"/>
      <c r="F313" s="221"/>
      <c r="G313" s="248">
        <f>SUM($G$289:$G$312)</f>
        <v>16424981.106840799</v>
      </c>
      <c r="H313" s="235"/>
      <c r="I313" s="228">
        <f>SUM($I$289:$I$312)</f>
        <v>16424981.106840799</v>
      </c>
    </row>
    <row r="314" spans="1:9" ht="12.75" hidden="1" customHeight="1" outlineLevel="1">
      <c r="A314" s="208"/>
      <c r="B314" s="247" t="s">
        <v>273</v>
      </c>
      <c r="C314" s="220"/>
      <c r="D314" s="226"/>
      <c r="E314" s="226"/>
      <c r="F314" s="221"/>
      <c r="G314" s="248">
        <v>0</v>
      </c>
      <c r="H314" s="235"/>
      <c r="I314" s="228">
        <v>0</v>
      </c>
    </row>
    <row r="315" spans="1:9" ht="12.75" hidden="1" customHeight="1" outlineLevel="1">
      <c r="A315" s="208"/>
      <c r="B315" s="247" t="s">
        <v>203</v>
      </c>
      <c r="C315" s="220"/>
      <c r="D315" s="226"/>
      <c r="E315" s="226"/>
      <c r="F315" s="221"/>
      <c r="G315" s="248">
        <v>30348</v>
      </c>
      <c r="H315" s="235"/>
      <c r="I315" s="228">
        <v>30348</v>
      </c>
    </row>
    <row r="316" spans="1:9" ht="12.75" hidden="1" customHeight="1" outlineLevel="1">
      <c r="A316" s="208"/>
      <c r="B316" s="247" t="s">
        <v>204</v>
      </c>
      <c r="C316" s="220"/>
      <c r="D316" s="226"/>
      <c r="E316" s="226"/>
      <c r="F316" s="221"/>
      <c r="G316" s="249"/>
      <c r="H316" s="235"/>
      <c r="I316" s="228">
        <v>0</v>
      </c>
    </row>
    <row r="317" spans="1:9" ht="12.75" hidden="1" customHeight="1" outlineLevel="1">
      <c r="A317" s="208"/>
      <c r="B317" s="247" t="s">
        <v>267</v>
      </c>
      <c r="C317" s="220"/>
      <c r="D317" s="226"/>
      <c r="E317" s="226"/>
      <c r="F317" s="221"/>
      <c r="G317" s="248">
        <v>0</v>
      </c>
      <c r="H317" s="235"/>
      <c r="I317" s="228">
        <v>0</v>
      </c>
    </row>
    <row r="318" spans="1:9" ht="12.75" hidden="1" customHeight="1" outlineLevel="1">
      <c r="A318" s="208"/>
      <c r="B318" s="247" t="s">
        <v>274</v>
      </c>
      <c r="C318" s="220"/>
      <c r="D318" s="226"/>
      <c r="E318" s="226"/>
      <c r="F318" s="221"/>
      <c r="G318" s="248"/>
      <c r="H318" s="235"/>
      <c r="I318" s="228"/>
    </row>
    <row r="319" spans="1:9" ht="12.75" hidden="1" customHeight="1" outlineLevel="1">
      <c r="A319" s="208"/>
      <c r="B319" s="247" t="s">
        <v>275</v>
      </c>
      <c r="C319" s="220"/>
      <c r="D319" s="226"/>
      <c r="E319" s="226"/>
      <c r="F319" s="221"/>
      <c r="G319" s="248"/>
      <c r="H319" s="235"/>
      <c r="I319" s="228"/>
    </row>
    <row r="320" spans="1:9" ht="12.75" hidden="1" customHeight="1" outlineLevel="1">
      <c r="A320" s="208"/>
      <c r="B320" s="247" t="s">
        <v>205</v>
      </c>
      <c r="C320" s="220"/>
      <c r="D320" s="226"/>
      <c r="E320" s="226"/>
      <c r="F320" s="221"/>
      <c r="G320" s="248">
        <v>136343</v>
      </c>
      <c r="H320" s="235"/>
      <c r="I320" s="228">
        <v>136343</v>
      </c>
    </row>
    <row r="321" spans="1:9" ht="12.75" hidden="1" customHeight="1" outlineLevel="1">
      <c r="A321" s="208"/>
      <c r="B321" s="247" t="s">
        <v>206</v>
      </c>
      <c r="C321" s="220"/>
      <c r="D321" s="226"/>
      <c r="E321" s="226"/>
      <c r="F321" s="221"/>
      <c r="G321" s="248">
        <v>133955</v>
      </c>
      <c r="H321" s="235"/>
      <c r="I321" s="228">
        <v>133955</v>
      </c>
    </row>
    <row r="322" spans="1:9" ht="12.75" hidden="1" customHeight="1" outlineLevel="1">
      <c r="A322" s="208"/>
      <c r="B322" s="247" t="s">
        <v>268</v>
      </c>
      <c r="C322" s="220"/>
      <c r="D322" s="226"/>
      <c r="E322" s="226"/>
      <c r="F322" s="221"/>
      <c r="G322" s="249"/>
      <c r="H322" s="235"/>
      <c r="I322" s="228">
        <v>0</v>
      </c>
    </row>
    <row r="323" spans="1:9" ht="12.75" hidden="1" customHeight="1" outlineLevel="1">
      <c r="A323" s="208"/>
      <c r="B323" s="247" t="s">
        <v>207</v>
      </c>
      <c r="C323" s="220"/>
      <c r="D323" s="226"/>
      <c r="E323" s="226"/>
      <c r="F323" s="221"/>
      <c r="G323" s="248">
        <v>-102663</v>
      </c>
      <c r="H323" s="235"/>
      <c r="I323" s="228">
        <v>-102663</v>
      </c>
    </row>
    <row r="324" spans="1:9" ht="12.75" hidden="1" customHeight="1" outlineLevel="1">
      <c r="A324" s="208"/>
      <c r="B324" s="247" t="s">
        <v>270</v>
      </c>
      <c r="C324" s="220"/>
      <c r="D324" s="226"/>
      <c r="E324" s="226"/>
      <c r="F324" s="221"/>
      <c r="G324" s="248">
        <v>6474</v>
      </c>
      <c r="H324" s="235"/>
      <c r="I324" s="228">
        <v>6474</v>
      </c>
    </row>
    <row r="325" spans="1:9" ht="12.75" hidden="1" customHeight="1" outlineLevel="1">
      <c r="A325" s="208"/>
      <c r="B325" s="247" t="s">
        <v>208</v>
      </c>
      <c r="C325" s="220"/>
      <c r="D325" s="226"/>
      <c r="E325" s="226"/>
      <c r="F325" s="221"/>
      <c r="G325" s="248">
        <v>310215</v>
      </c>
      <c r="H325" s="235"/>
      <c r="I325" s="228">
        <v>310215</v>
      </c>
    </row>
    <row r="326" spans="1:9" ht="12.75" hidden="1" customHeight="1" outlineLevel="1">
      <c r="A326" s="208"/>
      <c r="B326" s="247" t="s">
        <v>209</v>
      </c>
      <c r="C326" s="220"/>
      <c r="D326" s="226"/>
      <c r="E326" s="226"/>
      <c r="F326" s="221"/>
      <c r="G326" s="248">
        <v>0</v>
      </c>
      <c r="H326" s="235"/>
      <c r="I326" s="228">
        <v>0</v>
      </c>
    </row>
    <row r="327" spans="1:9" ht="12.75" hidden="1" customHeight="1" outlineLevel="1">
      <c r="A327" s="208"/>
      <c r="B327" s="247" t="s">
        <v>210</v>
      </c>
      <c r="C327" s="220"/>
      <c r="D327" s="226"/>
      <c r="E327" s="226"/>
      <c r="F327" s="221"/>
      <c r="G327" s="248">
        <v>-58486</v>
      </c>
      <c r="H327" s="235"/>
      <c r="I327" s="228">
        <v>-58486</v>
      </c>
    </row>
    <row r="328" spans="1:9" ht="12.75" hidden="1" customHeight="1" outlineLevel="1">
      <c r="A328" s="208"/>
      <c r="B328" s="247" t="s">
        <v>211</v>
      </c>
      <c r="C328" s="220"/>
      <c r="D328" s="226"/>
      <c r="E328" s="226"/>
      <c r="F328" s="221"/>
      <c r="G328" s="248">
        <v>14822</v>
      </c>
      <c r="H328" s="235"/>
      <c r="I328" s="228">
        <v>14822</v>
      </c>
    </row>
    <row r="329" spans="1:9" ht="12.75" hidden="1" customHeight="1" outlineLevel="1">
      <c r="A329" s="208"/>
      <c r="B329" s="247" t="s">
        <v>212</v>
      </c>
      <c r="C329" s="220"/>
      <c r="D329" s="226"/>
      <c r="E329" s="226"/>
      <c r="F329" s="221"/>
      <c r="G329" s="248">
        <v>0</v>
      </c>
      <c r="H329" s="235"/>
      <c r="I329" s="228">
        <v>0</v>
      </c>
    </row>
    <row r="330" spans="1:9" ht="12.75" hidden="1" customHeight="1" outlineLevel="1">
      <c r="A330" s="208"/>
      <c r="B330" s="247" t="s">
        <v>213</v>
      </c>
      <c r="C330" s="220"/>
      <c r="D330" s="226"/>
      <c r="E330" s="226"/>
      <c r="F330" s="221"/>
      <c r="G330" s="248">
        <v>630796</v>
      </c>
      <c r="H330" s="235"/>
      <c r="I330" s="228">
        <v>630796</v>
      </c>
    </row>
    <row r="331" spans="1:9" ht="12.75" hidden="1" customHeight="1" outlineLevel="1">
      <c r="A331" s="208"/>
      <c r="B331" s="247" t="s">
        <v>214</v>
      </c>
      <c r="C331" s="220"/>
      <c r="D331" s="226"/>
      <c r="E331" s="226"/>
      <c r="F331" s="221"/>
      <c r="G331" s="249"/>
      <c r="H331" s="235"/>
      <c r="I331" s="228">
        <v>0</v>
      </c>
    </row>
    <row r="332" spans="1:9" ht="12.75" hidden="1" customHeight="1" outlineLevel="1">
      <c r="A332" s="208"/>
      <c r="B332" s="247" t="s">
        <v>215</v>
      </c>
      <c r="C332" s="220"/>
      <c r="D332" s="226"/>
      <c r="E332" s="226"/>
      <c r="F332" s="221"/>
      <c r="G332" s="249"/>
      <c r="H332" s="235"/>
      <c r="I332" s="228">
        <v>0</v>
      </c>
    </row>
    <row r="333" spans="1:9" ht="12.75" hidden="1" customHeight="1" outlineLevel="1">
      <c r="A333" s="208"/>
      <c r="B333" s="247" t="s">
        <v>216</v>
      </c>
      <c r="C333" s="220"/>
      <c r="D333" s="226"/>
      <c r="E333" s="226"/>
      <c r="F333" s="221"/>
      <c r="G333" s="249"/>
      <c r="H333" s="235"/>
      <c r="I333" s="228">
        <v>0</v>
      </c>
    </row>
    <row r="334" spans="1:9" ht="12.75" hidden="1" customHeight="1" outlineLevel="1">
      <c r="A334" s="208"/>
      <c r="B334" s="247" t="s">
        <v>217</v>
      </c>
      <c r="C334" s="220"/>
      <c r="D334" s="226"/>
      <c r="E334" s="226"/>
      <c r="F334" s="221"/>
      <c r="G334" s="248">
        <v>-2219570</v>
      </c>
      <c r="H334" s="235"/>
      <c r="I334" s="228">
        <v>-2219570</v>
      </c>
    </row>
    <row r="335" spans="1:9" ht="12.75" hidden="1" customHeight="1" outlineLevel="1">
      <c r="A335" s="208"/>
      <c r="B335" s="247" t="s">
        <v>218</v>
      </c>
      <c r="C335" s="220"/>
      <c r="D335" s="226"/>
      <c r="E335" s="226"/>
      <c r="F335" s="221"/>
      <c r="G335" s="249"/>
      <c r="H335" s="235"/>
      <c r="I335" s="228">
        <v>0</v>
      </c>
    </row>
    <row r="336" spans="1:9" ht="12.75" hidden="1" customHeight="1" outlineLevel="1">
      <c r="A336" s="208"/>
      <c r="B336" s="247" t="s">
        <v>219</v>
      </c>
      <c r="C336" s="220"/>
      <c r="D336" s="226"/>
      <c r="E336" s="226"/>
      <c r="F336" s="221"/>
      <c r="G336" s="248">
        <v>-6063.2508930833174</v>
      </c>
      <c r="H336" s="235"/>
      <c r="I336" s="228">
        <v>-6063.2508930833174</v>
      </c>
    </row>
    <row r="337" spans="1:9" ht="12.75" hidden="1" customHeight="1" outlineLevel="1">
      <c r="A337" s="208"/>
      <c r="B337" s="247" t="s">
        <v>220</v>
      </c>
      <c r="C337" s="220"/>
      <c r="D337" s="226"/>
      <c r="E337" s="226"/>
      <c r="F337" s="221"/>
      <c r="G337" s="248">
        <v>2722</v>
      </c>
      <c r="H337" s="235"/>
      <c r="I337" s="228">
        <v>2722</v>
      </c>
    </row>
    <row r="338" spans="1:9" ht="15.6" customHeight="1" collapsed="1">
      <c r="A338" s="208">
        <v>13</v>
      </c>
      <c r="B338" s="250" t="s">
        <v>527</v>
      </c>
      <c r="C338" s="220"/>
      <c r="D338" s="226"/>
      <c r="E338" s="226"/>
      <c r="F338" s="221"/>
      <c r="G338" s="248">
        <f>SUM($G$314:$G$337)</f>
        <v>-1121107.2508930834</v>
      </c>
      <c r="H338" s="235"/>
      <c r="I338" s="228">
        <f>SUM($I$314:$I$337)</f>
        <v>-1121107.2508930834</v>
      </c>
    </row>
    <row r="339" spans="1:9" ht="12.75" hidden="1" customHeight="1" outlineLevel="1">
      <c r="A339" s="208"/>
      <c r="B339" s="247" t="s">
        <v>273</v>
      </c>
      <c r="C339" s="220"/>
      <c r="D339" s="226"/>
      <c r="E339" s="226"/>
      <c r="F339" s="221"/>
      <c r="G339" s="249"/>
      <c r="H339" s="235"/>
      <c r="I339" s="228">
        <v>0</v>
      </c>
    </row>
    <row r="340" spans="1:9" ht="12.75" hidden="1" customHeight="1" outlineLevel="1">
      <c r="A340" s="208"/>
      <c r="B340" s="247" t="s">
        <v>203</v>
      </c>
      <c r="C340" s="220"/>
      <c r="D340" s="226"/>
      <c r="E340" s="226"/>
      <c r="F340" s="221"/>
      <c r="G340" s="249">
        <v>16780</v>
      </c>
      <c r="H340" s="235"/>
      <c r="I340" s="228">
        <v>16780</v>
      </c>
    </row>
    <row r="341" spans="1:9" ht="12.75" hidden="1" customHeight="1" outlineLevel="1">
      <c r="A341" s="208"/>
      <c r="B341" s="247" t="s">
        <v>204</v>
      </c>
      <c r="C341" s="220"/>
      <c r="D341" s="226"/>
      <c r="E341" s="226"/>
      <c r="F341" s="221"/>
      <c r="G341" s="249"/>
      <c r="H341" s="235"/>
      <c r="I341" s="228">
        <v>0</v>
      </c>
    </row>
    <row r="342" spans="1:9" ht="12.75" hidden="1" customHeight="1" outlineLevel="1">
      <c r="A342" s="208"/>
      <c r="B342" s="247" t="s">
        <v>267</v>
      </c>
      <c r="C342" s="220"/>
      <c r="D342" s="226"/>
      <c r="E342" s="226"/>
      <c r="F342" s="221"/>
      <c r="G342" s="248">
        <v>0</v>
      </c>
      <c r="H342" s="235"/>
      <c r="I342" s="228">
        <v>0</v>
      </c>
    </row>
    <row r="343" spans="1:9" ht="12.75" hidden="1" customHeight="1" outlineLevel="1">
      <c r="A343" s="208"/>
      <c r="B343" s="247" t="s">
        <v>274</v>
      </c>
      <c r="C343" s="220"/>
      <c r="D343" s="226"/>
      <c r="E343" s="226"/>
      <c r="F343" s="221"/>
      <c r="G343" s="248"/>
      <c r="H343" s="235"/>
      <c r="I343" s="228"/>
    </row>
    <row r="344" spans="1:9" ht="12.75" hidden="1" customHeight="1" outlineLevel="1">
      <c r="A344" s="208"/>
      <c r="B344" s="247" t="s">
        <v>275</v>
      </c>
      <c r="C344" s="220"/>
      <c r="D344" s="226"/>
      <c r="E344" s="226"/>
      <c r="F344" s="221"/>
      <c r="G344" s="248"/>
      <c r="H344" s="235"/>
      <c r="I344" s="228"/>
    </row>
    <row r="345" spans="1:9" ht="12.75" hidden="1" customHeight="1" outlineLevel="1">
      <c r="A345" s="208"/>
      <c r="B345" s="247" t="s">
        <v>205</v>
      </c>
      <c r="C345" s="220"/>
      <c r="D345" s="226"/>
      <c r="E345" s="226"/>
      <c r="F345" s="221"/>
      <c r="G345" s="248">
        <v>-1661206</v>
      </c>
      <c r="H345" s="235"/>
      <c r="I345" s="228">
        <v>-1661206</v>
      </c>
    </row>
    <row r="346" spans="1:9" ht="12.75" hidden="1" customHeight="1" outlineLevel="1">
      <c r="A346" s="208"/>
      <c r="B346" s="247" t="s">
        <v>206</v>
      </c>
      <c r="C346" s="220"/>
      <c r="D346" s="226"/>
      <c r="E346" s="226"/>
      <c r="F346" s="221"/>
      <c r="G346" s="248">
        <v>-199860</v>
      </c>
      <c r="H346" s="235"/>
      <c r="I346" s="228">
        <v>-199860</v>
      </c>
    </row>
    <row r="347" spans="1:9" ht="12.75" hidden="1" customHeight="1" outlineLevel="1">
      <c r="A347" s="208"/>
      <c r="B347" s="247" t="s">
        <v>268</v>
      </c>
      <c r="C347" s="220"/>
      <c r="D347" s="226"/>
      <c r="E347" s="226"/>
      <c r="F347" s="221"/>
      <c r="G347" s="249"/>
      <c r="H347" s="235"/>
      <c r="I347" s="228">
        <v>0</v>
      </c>
    </row>
    <row r="348" spans="1:9" ht="12.75" hidden="1" customHeight="1" outlineLevel="1">
      <c r="A348" s="208"/>
      <c r="B348" s="247" t="s">
        <v>207</v>
      </c>
      <c r="C348" s="220"/>
      <c r="D348" s="226"/>
      <c r="E348" s="226"/>
      <c r="F348" s="221"/>
      <c r="G348" s="248">
        <v>-2581960</v>
      </c>
      <c r="H348" s="235"/>
      <c r="I348" s="228">
        <v>-2581960</v>
      </c>
    </row>
    <row r="349" spans="1:9" ht="12.75" hidden="1" customHeight="1" outlineLevel="1">
      <c r="A349" s="208"/>
      <c r="B349" s="247" t="s">
        <v>270</v>
      </c>
      <c r="C349" s="220"/>
      <c r="D349" s="226"/>
      <c r="E349" s="226"/>
      <c r="F349" s="221"/>
      <c r="G349" s="248">
        <v>-30714</v>
      </c>
      <c r="H349" s="235"/>
      <c r="I349" s="228">
        <v>-30714</v>
      </c>
    </row>
    <row r="350" spans="1:9" ht="12.75" hidden="1" customHeight="1" outlineLevel="1">
      <c r="A350" s="208"/>
      <c r="B350" s="247" t="s">
        <v>208</v>
      </c>
      <c r="C350" s="220"/>
      <c r="D350" s="226"/>
      <c r="E350" s="226"/>
      <c r="F350" s="221"/>
      <c r="G350" s="248">
        <v>-3424456</v>
      </c>
      <c r="H350" s="235"/>
      <c r="I350" s="228">
        <v>-3424456</v>
      </c>
    </row>
    <row r="351" spans="1:9" ht="12.75" hidden="1" customHeight="1" outlineLevel="1">
      <c r="A351" s="208"/>
      <c r="B351" s="247" t="s">
        <v>209</v>
      </c>
      <c r="C351" s="220"/>
      <c r="D351" s="226"/>
      <c r="E351" s="226"/>
      <c r="F351" s="221"/>
      <c r="G351" s="248">
        <v>0</v>
      </c>
      <c r="H351" s="235"/>
      <c r="I351" s="228">
        <v>0</v>
      </c>
    </row>
    <row r="352" spans="1:9" ht="12.75" hidden="1" customHeight="1" outlineLevel="1">
      <c r="A352" s="208"/>
      <c r="B352" s="247" t="s">
        <v>210</v>
      </c>
      <c r="C352" s="220"/>
      <c r="D352" s="226"/>
      <c r="E352" s="226"/>
      <c r="F352" s="221"/>
      <c r="G352" s="248">
        <v>-60169</v>
      </c>
      <c r="H352" s="235"/>
      <c r="I352" s="228">
        <v>-60169</v>
      </c>
    </row>
    <row r="353" spans="1:9" ht="12.75" hidden="1" customHeight="1" outlineLevel="1">
      <c r="A353" s="208"/>
      <c r="B353" s="247" t="s">
        <v>211</v>
      </c>
      <c r="C353" s="220"/>
      <c r="D353" s="226"/>
      <c r="E353" s="226"/>
      <c r="F353" s="221"/>
      <c r="G353" s="248">
        <v>-197</v>
      </c>
      <c r="H353" s="235"/>
      <c r="I353" s="228">
        <v>-197</v>
      </c>
    </row>
    <row r="354" spans="1:9" ht="12.75" hidden="1" customHeight="1" outlineLevel="1">
      <c r="A354" s="208"/>
      <c r="B354" s="247" t="s">
        <v>212</v>
      </c>
      <c r="C354" s="220"/>
      <c r="D354" s="226"/>
      <c r="E354" s="226"/>
      <c r="F354" s="221"/>
      <c r="G354" s="248">
        <v>0</v>
      </c>
      <c r="H354" s="235"/>
      <c r="I354" s="228">
        <v>0</v>
      </c>
    </row>
    <row r="355" spans="1:9" ht="12.75" hidden="1" customHeight="1" outlineLevel="1">
      <c r="A355" s="208"/>
      <c r="B355" s="247" t="s">
        <v>213</v>
      </c>
      <c r="C355" s="220"/>
      <c r="D355" s="226"/>
      <c r="E355" s="226"/>
      <c r="F355" s="221"/>
      <c r="G355" s="248">
        <v>-364783</v>
      </c>
      <c r="H355" s="235"/>
      <c r="I355" s="228">
        <v>-364783</v>
      </c>
    </row>
    <row r="356" spans="1:9" ht="12.75" hidden="1" customHeight="1" outlineLevel="1">
      <c r="A356" s="208"/>
      <c r="B356" s="247" t="s">
        <v>214</v>
      </c>
      <c r="C356" s="220"/>
      <c r="D356" s="226"/>
      <c r="E356" s="226"/>
      <c r="F356" s="221"/>
      <c r="G356" s="249"/>
      <c r="H356" s="235"/>
      <c r="I356" s="228">
        <v>0</v>
      </c>
    </row>
    <row r="357" spans="1:9" ht="12.75" hidden="1" customHeight="1" outlineLevel="1">
      <c r="A357" s="208"/>
      <c r="B357" s="247" t="s">
        <v>215</v>
      </c>
      <c r="C357" s="220"/>
      <c r="D357" s="226"/>
      <c r="E357" s="226"/>
      <c r="F357" s="221"/>
      <c r="G357" s="249"/>
      <c r="H357" s="235"/>
      <c r="I357" s="228">
        <v>0</v>
      </c>
    </row>
    <row r="358" spans="1:9" ht="12.75" hidden="1" customHeight="1" outlineLevel="1">
      <c r="A358" s="208"/>
      <c r="B358" s="247" t="s">
        <v>216</v>
      </c>
      <c r="C358" s="220"/>
      <c r="D358" s="226"/>
      <c r="E358" s="226"/>
      <c r="F358" s="221"/>
      <c r="G358" s="249"/>
      <c r="H358" s="235"/>
      <c r="I358" s="228">
        <v>0</v>
      </c>
    </row>
    <row r="359" spans="1:9" ht="12.75" hidden="1" customHeight="1" outlineLevel="1">
      <c r="A359" s="208"/>
      <c r="B359" s="247" t="s">
        <v>217</v>
      </c>
      <c r="C359" s="220"/>
      <c r="D359" s="226"/>
      <c r="E359" s="226"/>
      <c r="F359" s="221"/>
      <c r="G359" s="248">
        <v>-365190</v>
      </c>
      <c r="H359" s="235"/>
      <c r="I359" s="228">
        <v>-365190</v>
      </c>
    </row>
    <row r="360" spans="1:9" ht="12.75" hidden="1" customHeight="1" outlineLevel="1">
      <c r="A360" s="208"/>
      <c r="B360" s="247" t="s">
        <v>218</v>
      </c>
      <c r="C360" s="220"/>
      <c r="D360" s="226"/>
      <c r="E360" s="226"/>
      <c r="F360" s="221"/>
      <c r="G360" s="249"/>
      <c r="H360" s="235"/>
      <c r="I360" s="228">
        <v>0</v>
      </c>
    </row>
    <row r="361" spans="1:9" ht="12.75" hidden="1" customHeight="1" outlineLevel="1">
      <c r="A361" s="208"/>
      <c r="B361" s="247" t="s">
        <v>219</v>
      </c>
      <c r="C361" s="220"/>
      <c r="D361" s="226"/>
      <c r="E361" s="226"/>
      <c r="F361" s="221"/>
      <c r="G361" s="248">
        <v>0</v>
      </c>
      <c r="H361" s="235"/>
      <c r="I361" s="228">
        <v>0</v>
      </c>
    </row>
    <row r="362" spans="1:9" ht="12.75" hidden="1" customHeight="1" outlineLevel="1">
      <c r="A362" s="208"/>
      <c r="B362" s="247" t="s">
        <v>220</v>
      </c>
      <c r="C362" s="220"/>
      <c r="D362" s="226"/>
      <c r="E362" s="226"/>
      <c r="F362" s="221"/>
      <c r="G362" s="249"/>
      <c r="H362" s="235"/>
      <c r="I362" s="228">
        <v>0</v>
      </c>
    </row>
    <row r="363" spans="1:9" ht="14.4" customHeight="1" collapsed="1">
      <c r="A363" s="208">
        <v>14</v>
      </c>
      <c r="B363" s="250" t="s">
        <v>528</v>
      </c>
      <c r="C363" s="220"/>
      <c r="D363" s="226"/>
      <c r="E363" s="226"/>
      <c r="F363" s="221"/>
      <c r="G363" s="248">
        <f>SUM($G$339:$G$362)</f>
        <v>-8671755</v>
      </c>
      <c r="H363" s="235"/>
      <c r="I363" s="228">
        <f>SUM($I$339:$I$362)</f>
        <v>-8671755</v>
      </c>
    </row>
    <row r="364" spans="1:9" ht="12.75" hidden="1" customHeight="1" outlineLevel="1">
      <c r="A364" s="208"/>
      <c r="B364" s="251" t="s">
        <v>273</v>
      </c>
      <c r="C364" s="223"/>
      <c r="D364" s="225"/>
      <c r="E364" s="225"/>
      <c r="F364" s="238"/>
      <c r="G364" s="252">
        <v>0</v>
      </c>
      <c r="H364" s="217"/>
      <c r="I364" s="253">
        <v>0</v>
      </c>
    </row>
    <row r="365" spans="1:9" ht="12.75" hidden="1" customHeight="1" outlineLevel="1">
      <c r="A365" s="208"/>
      <c r="B365" s="251" t="s">
        <v>203</v>
      </c>
      <c r="C365" s="223"/>
      <c r="D365" s="225"/>
      <c r="E365" s="225"/>
      <c r="F365" s="238"/>
      <c r="G365" s="252">
        <v>859033</v>
      </c>
      <c r="H365" s="217"/>
      <c r="I365" s="253">
        <v>859033</v>
      </c>
    </row>
    <row r="366" spans="1:9" ht="12.75" hidden="1" customHeight="1" outlineLevel="1">
      <c r="A366" s="208"/>
      <c r="B366" s="251" t="s">
        <v>204</v>
      </c>
      <c r="C366" s="223"/>
      <c r="D366" s="225"/>
      <c r="E366" s="225"/>
      <c r="F366" s="238"/>
      <c r="G366" s="252">
        <v>8533</v>
      </c>
      <c r="H366" s="217"/>
      <c r="I366" s="253">
        <v>8533</v>
      </c>
    </row>
    <row r="367" spans="1:9" ht="12.75" hidden="1" customHeight="1" outlineLevel="1">
      <c r="A367" s="208"/>
      <c r="B367" s="251" t="s">
        <v>267</v>
      </c>
      <c r="C367" s="223"/>
      <c r="D367" s="225"/>
      <c r="E367" s="225"/>
      <c r="F367" s="238"/>
      <c r="G367" s="252">
        <v>0</v>
      </c>
      <c r="H367" s="217"/>
      <c r="I367" s="253">
        <v>0</v>
      </c>
    </row>
    <row r="368" spans="1:9" ht="12.75" hidden="1" customHeight="1" outlineLevel="1">
      <c r="A368" s="208"/>
      <c r="B368" s="251" t="s">
        <v>274</v>
      </c>
      <c r="C368" s="223"/>
      <c r="D368" s="225"/>
      <c r="E368" s="225"/>
      <c r="F368" s="238"/>
      <c r="G368" s="252"/>
      <c r="H368" s="217"/>
      <c r="I368" s="253"/>
    </row>
    <row r="369" spans="1:9" ht="12.75" hidden="1" customHeight="1" outlineLevel="1">
      <c r="A369" s="208"/>
      <c r="B369" s="251" t="s">
        <v>275</v>
      </c>
      <c r="C369" s="223"/>
      <c r="D369" s="225"/>
      <c r="E369" s="225"/>
      <c r="F369" s="238"/>
      <c r="G369" s="252"/>
      <c r="H369" s="217"/>
      <c r="I369" s="253"/>
    </row>
    <row r="370" spans="1:9" ht="12.75" hidden="1" customHeight="1" outlineLevel="1">
      <c r="A370" s="208"/>
      <c r="B370" s="251" t="s">
        <v>205</v>
      </c>
      <c r="C370" s="223"/>
      <c r="D370" s="225"/>
      <c r="E370" s="225"/>
      <c r="F370" s="238"/>
      <c r="G370" s="252">
        <v>6281323</v>
      </c>
      <c r="H370" s="217"/>
      <c r="I370" s="253">
        <v>6281323</v>
      </c>
    </row>
    <row r="371" spans="1:9" ht="12.75" hidden="1" customHeight="1" outlineLevel="1">
      <c r="A371" s="208"/>
      <c r="B371" s="251" t="s">
        <v>206</v>
      </c>
      <c r="C371" s="223"/>
      <c r="D371" s="225"/>
      <c r="E371" s="225"/>
      <c r="F371" s="238"/>
      <c r="G371" s="252">
        <v>829723</v>
      </c>
      <c r="H371" s="217"/>
      <c r="I371" s="253">
        <v>829723</v>
      </c>
    </row>
    <row r="372" spans="1:9" ht="12.75" hidden="1" customHeight="1" outlineLevel="1">
      <c r="A372" s="208"/>
      <c r="B372" s="251" t="s">
        <v>268</v>
      </c>
      <c r="C372" s="223"/>
      <c r="D372" s="225"/>
      <c r="E372" s="225"/>
      <c r="F372" s="238"/>
      <c r="G372" s="252">
        <v>1093</v>
      </c>
      <c r="H372" s="217"/>
      <c r="I372" s="253">
        <v>1093</v>
      </c>
    </row>
    <row r="373" spans="1:9" ht="12.75" hidden="1" customHeight="1" outlineLevel="1">
      <c r="A373" s="208"/>
      <c r="B373" s="251" t="s">
        <v>207</v>
      </c>
      <c r="C373" s="223"/>
      <c r="D373" s="225"/>
      <c r="E373" s="225"/>
      <c r="F373" s="238"/>
      <c r="G373" s="252">
        <v>1601202</v>
      </c>
      <c r="H373" s="217"/>
      <c r="I373" s="253">
        <v>1601202</v>
      </c>
    </row>
    <row r="374" spans="1:9" ht="12.75" hidden="1" customHeight="1" outlineLevel="1">
      <c r="A374" s="208"/>
      <c r="B374" s="251" t="s">
        <v>270</v>
      </c>
      <c r="C374" s="223"/>
      <c r="D374" s="225"/>
      <c r="E374" s="225"/>
      <c r="F374" s="238"/>
      <c r="G374" s="252">
        <v>142068</v>
      </c>
      <c r="H374" s="217"/>
      <c r="I374" s="253">
        <v>142068</v>
      </c>
    </row>
    <row r="375" spans="1:9" ht="12.75" hidden="1" customHeight="1" outlineLevel="1">
      <c r="A375" s="208"/>
      <c r="B375" s="251" t="s">
        <v>208</v>
      </c>
      <c r="C375" s="223"/>
      <c r="D375" s="225"/>
      <c r="E375" s="225"/>
      <c r="F375" s="238"/>
      <c r="G375" s="252">
        <v>6601457</v>
      </c>
      <c r="H375" s="217"/>
      <c r="I375" s="253">
        <v>6601457</v>
      </c>
    </row>
    <row r="376" spans="1:9" ht="12.75" hidden="1" customHeight="1" outlineLevel="1">
      <c r="A376" s="208"/>
      <c r="B376" s="251" t="s">
        <v>209</v>
      </c>
      <c r="C376" s="223"/>
      <c r="D376" s="225"/>
      <c r="E376" s="225"/>
      <c r="F376" s="238"/>
      <c r="G376" s="252">
        <v>14474</v>
      </c>
      <c r="H376" s="217"/>
      <c r="I376" s="253">
        <v>14474</v>
      </c>
    </row>
    <row r="377" spans="1:9" ht="12.75" hidden="1" customHeight="1" outlineLevel="1">
      <c r="A377" s="208"/>
      <c r="B377" s="251" t="s">
        <v>210</v>
      </c>
      <c r="C377" s="223"/>
      <c r="D377" s="225"/>
      <c r="E377" s="225"/>
      <c r="F377" s="238"/>
      <c r="G377" s="252">
        <v>240247</v>
      </c>
      <c r="H377" s="217"/>
      <c r="I377" s="253">
        <v>240247</v>
      </c>
    </row>
    <row r="378" spans="1:9" ht="12.75" hidden="1" customHeight="1" outlineLevel="1">
      <c r="A378" s="208"/>
      <c r="B378" s="251" t="s">
        <v>211</v>
      </c>
      <c r="C378" s="223"/>
      <c r="D378" s="225"/>
      <c r="E378" s="225"/>
      <c r="F378" s="238"/>
      <c r="G378" s="252">
        <v>74114</v>
      </c>
      <c r="H378" s="217"/>
      <c r="I378" s="253">
        <v>74114</v>
      </c>
    </row>
    <row r="379" spans="1:9" ht="12.75" hidden="1" customHeight="1" outlineLevel="1">
      <c r="A379" s="208"/>
      <c r="B379" s="251" t="s">
        <v>212</v>
      </c>
      <c r="C379" s="223"/>
      <c r="D379" s="225"/>
      <c r="E379" s="225"/>
      <c r="F379" s="238"/>
      <c r="G379" s="252">
        <v>325948.23412170418</v>
      </c>
      <c r="H379" s="217"/>
      <c r="I379" s="253">
        <v>325948.23412170418</v>
      </c>
    </row>
    <row r="380" spans="1:9" ht="12.75" hidden="1" customHeight="1" outlineLevel="1">
      <c r="A380" s="208"/>
      <c r="B380" s="251" t="s">
        <v>213</v>
      </c>
      <c r="C380" s="223"/>
      <c r="D380" s="225"/>
      <c r="E380" s="225"/>
      <c r="F380" s="238"/>
      <c r="G380" s="252">
        <v>2757973</v>
      </c>
      <c r="H380" s="217"/>
      <c r="I380" s="253">
        <v>2757973</v>
      </c>
    </row>
    <row r="381" spans="1:9" ht="12.75" hidden="1" customHeight="1" outlineLevel="1">
      <c r="A381" s="208"/>
      <c r="B381" s="251" t="s">
        <v>214</v>
      </c>
      <c r="C381" s="223"/>
      <c r="D381" s="225"/>
      <c r="E381" s="225"/>
      <c r="F381" s="238"/>
      <c r="G381" s="252">
        <v>0</v>
      </c>
      <c r="H381" s="217"/>
      <c r="I381" s="253">
        <v>0</v>
      </c>
    </row>
    <row r="382" spans="1:9" ht="12.75" hidden="1" customHeight="1" outlineLevel="1">
      <c r="A382" s="208"/>
      <c r="B382" s="251" t="s">
        <v>215</v>
      </c>
      <c r="C382" s="223"/>
      <c r="D382" s="225"/>
      <c r="E382" s="225"/>
      <c r="F382" s="238"/>
      <c r="G382" s="252">
        <v>48599</v>
      </c>
      <c r="H382" s="217"/>
      <c r="I382" s="253">
        <v>48599</v>
      </c>
    </row>
    <row r="383" spans="1:9" ht="12.75" hidden="1" customHeight="1" outlineLevel="1">
      <c r="A383" s="208"/>
      <c r="B383" s="251" t="s">
        <v>216</v>
      </c>
      <c r="C383" s="223"/>
      <c r="D383" s="225"/>
      <c r="E383" s="225"/>
      <c r="F383" s="238"/>
      <c r="G383" s="252">
        <v>16529</v>
      </c>
      <c r="H383" s="217"/>
      <c r="I383" s="253">
        <v>16529</v>
      </c>
    </row>
    <row r="384" spans="1:9" ht="12.75" hidden="1" customHeight="1" outlineLevel="1">
      <c r="A384" s="208"/>
      <c r="B384" s="251" t="s">
        <v>217</v>
      </c>
      <c r="C384" s="223"/>
      <c r="D384" s="225"/>
      <c r="E384" s="225"/>
      <c r="F384" s="238"/>
      <c r="G384" s="252">
        <v>4342508</v>
      </c>
      <c r="H384" s="217"/>
      <c r="I384" s="253">
        <v>4342508</v>
      </c>
    </row>
    <row r="385" spans="1:9" ht="12.75" hidden="1" customHeight="1" outlineLevel="1">
      <c r="A385" s="208"/>
      <c r="B385" s="251" t="s">
        <v>218</v>
      </c>
      <c r="C385" s="223"/>
      <c r="D385" s="225"/>
      <c r="E385" s="225"/>
      <c r="F385" s="238"/>
      <c r="G385" s="252">
        <v>25889</v>
      </c>
      <c r="H385" s="217"/>
      <c r="I385" s="253">
        <v>25889</v>
      </c>
    </row>
    <row r="386" spans="1:9" ht="12.75" hidden="1" customHeight="1" outlineLevel="1">
      <c r="A386" s="208"/>
      <c r="B386" s="251" t="s">
        <v>219</v>
      </c>
      <c r="C386" s="223"/>
      <c r="D386" s="225"/>
      <c r="E386" s="225"/>
      <c r="F386" s="238"/>
      <c r="G386" s="252">
        <v>133029.5791653154</v>
      </c>
      <c r="H386" s="217"/>
      <c r="I386" s="253">
        <v>133029.5791653154</v>
      </c>
    </row>
    <row r="387" spans="1:9" ht="12.75" hidden="1" customHeight="1" outlineLevel="1">
      <c r="A387" s="208"/>
      <c r="B387" s="251" t="s">
        <v>220</v>
      </c>
      <c r="C387" s="223"/>
      <c r="D387" s="225"/>
      <c r="E387" s="225"/>
      <c r="F387" s="238"/>
      <c r="G387" s="252">
        <v>197013</v>
      </c>
      <c r="H387" s="217"/>
      <c r="I387" s="253">
        <v>197013</v>
      </c>
    </row>
    <row r="388" spans="1:9" ht="15.6" customHeight="1" collapsed="1">
      <c r="A388" s="208">
        <v>15</v>
      </c>
      <c r="B388" s="254" t="s">
        <v>597</v>
      </c>
      <c r="C388" s="223"/>
      <c r="D388" s="225"/>
      <c r="E388" s="225"/>
      <c r="F388" s="238"/>
      <c r="G388" s="252">
        <f>SUM($G$364:$G$387)</f>
        <v>24500755.81328702</v>
      </c>
      <c r="H388" s="217"/>
      <c r="I388" s="253">
        <f>SUM($I$364:$I$387)</f>
        <v>24500755.81328702</v>
      </c>
    </row>
    <row r="389" spans="1:9" ht="15" customHeight="1">
      <c r="A389" s="255" t="s">
        <v>529</v>
      </c>
      <c r="B389" s="256" t="s">
        <v>530</v>
      </c>
      <c r="C389" s="500"/>
      <c r="D389" s="500"/>
      <c r="E389" s="500"/>
      <c r="F389" s="500"/>
      <c r="G389" s="500"/>
      <c r="H389" s="500"/>
      <c r="I389" s="500"/>
    </row>
    <row r="390" spans="1:9" ht="12.75" hidden="1" customHeight="1" outlineLevel="1">
      <c r="A390" s="208"/>
      <c r="B390" s="242" t="s">
        <v>273</v>
      </c>
      <c r="C390" s="257"/>
      <c r="D390" s="233"/>
      <c r="E390" s="224"/>
      <c r="F390" s="233"/>
      <c r="G390" s="258"/>
      <c r="H390" s="244">
        <v>0</v>
      </c>
      <c r="I390" s="212">
        <v>0</v>
      </c>
    </row>
    <row r="391" spans="1:9" ht="12.75" hidden="1" customHeight="1" outlineLevel="1">
      <c r="A391" s="208"/>
      <c r="B391" s="242" t="s">
        <v>203</v>
      </c>
      <c r="C391" s="257"/>
      <c r="D391" s="233"/>
      <c r="E391" s="224"/>
      <c r="F391" s="233"/>
      <c r="G391" s="258"/>
      <c r="H391" s="244">
        <v>6128</v>
      </c>
      <c r="I391" s="212">
        <v>6128</v>
      </c>
    </row>
    <row r="392" spans="1:9" ht="12.75" hidden="1" customHeight="1" outlineLevel="1">
      <c r="A392" s="208"/>
      <c r="B392" s="242" t="s">
        <v>204</v>
      </c>
      <c r="C392" s="257"/>
      <c r="D392" s="233"/>
      <c r="E392" s="224"/>
      <c r="F392" s="233"/>
      <c r="G392" s="258"/>
      <c r="H392" s="259"/>
      <c r="I392" s="212">
        <v>0</v>
      </c>
    </row>
    <row r="393" spans="1:9" ht="12.75" hidden="1" customHeight="1" outlineLevel="1">
      <c r="A393" s="208"/>
      <c r="B393" s="242" t="s">
        <v>267</v>
      </c>
      <c r="C393" s="257"/>
      <c r="D393" s="233"/>
      <c r="E393" s="224"/>
      <c r="F393" s="233"/>
      <c r="G393" s="258"/>
      <c r="H393" s="244">
        <v>0</v>
      </c>
      <c r="I393" s="212">
        <v>0</v>
      </c>
    </row>
    <row r="394" spans="1:9" ht="12.75" hidden="1" customHeight="1" outlineLevel="1">
      <c r="A394" s="208"/>
      <c r="B394" s="242" t="s">
        <v>274</v>
      </c>
      <c r="C394" s="257"/>
      <c r="D394" s="233"/>
      <c r="E394" s="224"/>
      <c r="F394" s="233"/>
      <c r="G394" s="258"/>
      <c r="H394" s="244"/>
      <c r="I394" s="212"/>
    </row>
    <row r="395" spans="1:9" ht="12.75" hidden="1" customHeight="1" outlineLevel="1">
      <c r="A395" s="208"/>
      <c r="B395" s="242" t="s">
        <v>275</v>
      </c>
      <c r="C395" s="257"/>
      <c r="D395" s="233"/>
      <c r="E395" s="224"/>
      <c r="F395" s="233"/>
      <c r="G395" s="258"/>
      <c r="H395" s="244"/>
      <c r="I395" s="212"/>
    </row>
    <row r="396" spans="1:9" ht="12.75" hidden="1" customHeight="1" outlineLevel="1">
      <c r="A396" s="208"/>
      <c r="B396" s="242" t="s">
        <v>205</v>
      </c>
      <c r="C396" s="257"/>
      <c r="D396" s="233"/>
      <c r="E396" s="224"/>
      <c r="F396" s="233"/>
      <c r="G396" s="258"/>
      <c r="H396" s="244">
        <v>1476535</v>
      </c>
      <c r="I396" s="212">
        <v>1476535</v>
      </c>
    </row>
    <row r="397" spans="1:9" ht="12.75" hidden="1" customHeight="1" outlineLevel="1">
      <c r="A397" s="208"/>
      <c r="B397" s="242" t="s">
        <v>206</v>
      </c>
      <c r="C397" s="257"/>
      <c r="D397" s="233"/>
      <c r="E397" s="224"/>
      <c r="F397" s="233"/>
      <c r="G397" s="258"/>
      <c r="H397" s="244">
        <v>118901</v>
      </c>
      <c r="I397" s="212">
        <v>118901</v>
      </c>
    </row>
    <row r="398" spans="1:9" ht="12.75" hidden="1" customHeight="1" outlineLevel="1">
      <c r="A398" s="208"/>
      <c r="B398" s="242" t="s">
        <v>268</v>
      </c>
      <c r="C398" s="257"/>
      <c r="D398" s="233"/>
      <c r="E398" s="224"/>
      <c r="F398" s="233"/>
      <c r="G398" s="258"/>
      <c r="H398" s="259"/>
      <c r="I398" s="212">
        <v>0</v>
      </c>
    </row>
    <row r="399" spans="1:9" ht="12.75" hidden="1" customHeight="1" outlineLevel="1">
      <c r="A399" s="208"/>
      <c r="B399" s="242" t="s">
        <v>207</v>
      </c>
      <c r="C399" s="257"/>
      <c r="D399" s="233"/>
      <c r="E399" s="224"/>
      <c r="F399" s="233"/>
      <c r="G399" s="258"/>
      <c r="H399" s="244">
        <v>649617</v>
      </c>
      <c r="I399" s="212">
        <v>649617</v>
      </c>
    </row>
    <row r="400" spans="1:9" ht="12.75" hidden="1" customHeight="1" outlineLevel="1">
      <c r="A400" s="208"/>
      <c r="B400" s="242" t="s">
        <v>270</v>
      </c>
      <c r="C400" s="257"/>
      <c r="D400" s="233"/>
      <c r="E400" s="224"/>
      <c r="F400" s="233"/>
      <c r="G400" s="258"/>
      <c r="H400" s="244">
        <v>0</v>
      </c>
      <c r="I400" s="212">
        <v>0</v>
      </c>
    </row>
    <row r="401" spans="1:9" ht="12.75" hidden="1" customHeight="1" outlineLevel="1">
      <c r="A401" s="208"/>
      <c r="B401" s="242" t="s">
        <v>208</v>
      </c>
      <c r="C401" s="257"/>
      <c r="D401" s="233"/>
      <c r="E401" s="224"/>
      <c r="F401" s="233"/>
      <c r="G401" s="258"/>
      <c r="H401" s="244">
        <v>345572.61</v>
      </c>
      <c r="I401" s="212">
        <v>345572.61</v>
      </c>
    </row>
    <row r="402" spans="1:9" ht="12.75" hidden="1" customHeight="1" outlineLevel="1">
      <c r="A402" s="208"/>
      <c r="B402" s="242" t="s">
        <v>209</v>
      </c>
      <c r="C402" s="257"/>
      <c r="D402" s="233"/>
      <c r="E402" s="224"/>
      <c r="F402" s="233"/>
      <c r="G402" s="258"/>
      <c r="H402" s="244">
        <v>0</v>
      </c>
      <c r="I402" s="212">
        <v>0</v>
      </c>
    </row>
    <row r="403" spans="1:9" ht="12.75" hidden="1" customHeight="1" outlineLevel="1">
      <c r="A403" s="208"/>
      <c r="B403" s="242" t="s">
        <v>210</v>
      </c>
      <c r="C403" s="257"/>
      <c r="D403" s="233"/>
      <c r="E403" s="224"/>
      <c r="F403" s="233"/>
      <c r="G403" s="258"/>
      <c r="H403" s="244">
        <v>0</v>
      </c>
      <c r="I403" s="212"/>
    </row>
    <row r="404" spans="1:9" ht="12.75" hidden="1" customHeight="1" outlineLevel="1">
      <c r="A404" s="208"/>
      <c r="B404" s="242" t="s">
        <v>211</v>
      </c>
      <c r="C404" s="257"/>
      <c r="D404" s="233"/>
      <c r="E404" s="224"/>
      <c r="F404" s="233"/>
      <c r="G404" s="258"/>
      <c r="H404" s="244">
        <v>0</v>
      </c>
      <c r="I404" s="212">
        <v>0</v>
      </c>
    </row>
    <row r="405" spans="1:9" ht="12.75" hidden="1" customHeight="1" outlineLevel="1">
      <c r="A405" s="208"/>
      <c r="B405" s="242" t="s">
        <v>212</v>
      </c>
      <c r="C405" s="257"/>
      <c r="D405" s="233"/>
      <c r="E405" s="224"/>
      <c r="F405" s="233"/>
      <c r="G405" s="258"/>
      <c r="H405" s="244">
        <v>0</v>
      </c>
      <c r="I405" s="212">
        <v>0</v>
      </c>
    </row>
    <row r="406" spans="1:9" ht="12.75" hidden="1" customHeight="1" outlineLevel="1">
      <c r="A406" s="208"/>
      <c r="B406" s="242" t="s">
        <v>213</v>
      </c>
      <c r="C406" s="257"/>
      <c r="D406" s="233"/>
      <c r="E406" s="224"/>
      <c r="F406" s="233"/>
      <c r="G406" s="258"/>
      <c r="H406" s="244">
        <v>464493</v>
      </c>
      <c r="I406" s="212">
        <v>464493</v>
      </c>
    </row>
    <row r="407" spans="1:9" ht="12.75" hidden="1" customHeight="1" outlineLevel="1">
      <c r="A407" s="208"/>
      <c r="B407" s="242" t="s">
        <v>214</v>
      </c>
      <c r="C407" s="257"/>
      <c r="D407" s="233"/>
      <c r="E407" s="224"/>
      <c r="F407" s="233"/>
      <c r="G407" s="258"/>
      <c r="H407" s="259"/>
      <c r="I407" s="212">
        <v>0</v>
      </c>
    </row>
    <row r="408" spans="1:9" ht="12.75" hidden="1" customHeight="1" outlineLevel="1">
      <c r="A408" s="208"/>
      <c r="B408" s="242" t="s">
        <v>215</v>
      </c>
      <c r="C408" s="257"/>
      <c r="D408" s="233"/>
      <c r="E408" s="224"/>
      <c r="F408" s="233"/>
      <c r="G408" s="258"/>
      <c r="H408" s="259"/>
      <c r="I408" s="212">
        <v>0</v>
      </c>
    </row>
    <row r="409" spans="1:9" ht="12.75" hidden="1" customHeight="1" outlineLevel="1">
      <c r="A409" s="208"/>
      <c r="B409" s="242" t="s">
        <v>216</v>
      </c>
      <c r="C409" s="257"/>
      <c r="D409" s="233"/>
      <c r="E409" s="224"/>
      <c r="F409" s="233"/>
      <c r="G409" s="258"/>
      <c r="H409" s="259"/>
      <c r="I409" s="212">
        <v>0</v>
      </c>
    </row>
    <row r="410" spans="1:9" ht="12.75" hidden="1" customHeight="1" outlineLevel="1">
      <c r="A410" s="208"/>
      <c r="B410" s="242" t="s">
        <v>217</v>
      </c>
      <c r="C410" s="257"/>
      <c r="D410" s="233"/>
      <c r="E410" s="224"/>
      <c r="F410" s="233"/>
      <c r="G410" s="258"/>
      <c r="H410" s="244">
        <v>103319</v>
      </c>
      <c r="I410" s="212">
        <v>103319</v>
      </c>
    </row>
    <row r="411" spans="1:9" ht="12.75" hidden="1" customHeight="1" outlineLevel="1">
      <c r="A411" s="208"/>
      <c r="B411" s="242" t="s">
        <v>218</v>
      </c>
      <c r="C411" s="257"/>
      <c r="D411" s="233"/>
      <c r="E411" s="224"/>
      <c r="F411" s="233"/>
      <c r="G411" s="258"/>
      <c r="H411" s="259"/>
      <c r="I411" s="212">
        <v>0</v>
      </c>
    </row>
    <row r="412" spans="1:9" ht="12.75" hidden="1" customHeight="1" outlineLevel="1">
      <c r="A412" s="208"/>
      <c r="B412" s="242" t="s">
        <v>219</v>
      </c>
      <c r="C412" s="257"/>
      <c r="D412" s="233"/>
      <c r="E412" s="224"/>
      <c r="F412" s="233"/>
      <c r="G412" s="258"/>
      <c r="H412" s="259"/>
      <c r="I412" s="212">
        <v>0</v>
      </c>
    </row>
    <row r="413" spans="1:9" ht="12.75" hidden="1" customHeight="1" outlineLevel="1">
      <c r="A413" s="208"/>
      <c r="B413" s="242" t="s">
        <v>220</v>
      </c>
      <c r="C413" s="257"/>
      <c r="D413" s="233"/>
      <c r="E413" s="224"/>
      <c r="F413" s="233"/>
      <c r="G413" s="258"/>
      <c r="H413" s="259"/>
      <c r="I413" s="212">
        <v>0</v>
      </c>
    </row>
    <row r="414" spans="1:9" ht="15" customHeight="1" collapsed="1">
      <c r="A414" s="208">
        <v>16</v>
      </c>
      <c r="B414" s="246" t="s">
        <v>531</v>
      </c>
      <c r="C414" s="257"/>
      <c r="D414" s="233"/>
      <c r="E414" s="224"/>
      <c r="F414" s="233"/>
      <c r="G414" s="258"/>
      <c r="H414" s="244">
        <f>SUM($H$390:$H$413)</f>
        <v>3164565.61</v>
      </c>
      <c r="I414" s="212">
        <f>SUM($I$390:$I$413)</f>
        <v>3164565.61</v>
      </c>
    </row>
    <row r="415" spans="1:9" ht="12.75" hidden="1" customHeight="1" outlineLevel="1">
      <c r="A415" s="208"/>
      <c r="B415" s="227" t="s">
        <v>273</v>
      </c>
      <c r="C415" s="212">
        <v>0</v>
      </c>
      <c r="D415" s="212">
        <v>0</v>
      </c>
      <c r="E415" s="235"/>
      <c r="F415" s="260">
        <v>0</v>
      </c>
      <c r="G415" s="260">
        <v>0</v>
      </c>
      <c r="H415" s="260">
        <v>0</v>
      </c>
      <c r="I415" s="219">
        <v>0</v>
      </c>
    </row>
    <row r="416" spans="1:9" ht="12.75" hidden="1" customHeight="1" outlineLevel="1">
      <c r="A416" s="208"/>
      <c r="B416" s="227" t="s">
        <v>203</v>
      </c>
      <c r="C416" s="212">
        <v>0</v>
      </c>
      <c r="D416" s="212">
        <v>0</v>
      </c>
      <c r="E416" s="235"/>
      <c r="F416" s="260">
        <v>10484650</v>
      </c>
      <c r="G416" s="260">
        <v>0</v>
      </c>
      <c r="H416" s="260">
        <v>0</v>
      </c>
      <c r="I416" s="219">
        <v>10484650</v>
      </c>
    </row>
    <row r="417" spans="1:9" ht="12.75" hidden="1" customHeight="1" outlineLevel="1">
      <c r="A417" s="208"/>
      <c r="B417" s="227" t="s">
        <v>204</v>
      </c>
      <c r="C417" s="212">
        <v>0</v>
      </c>
      <c r="D417" s="212">
        <v>0</v>
      </c>
      <c r="E417" s="235"/>
      <c r="F417" s="260">
        <v>0</v>
      </c>
      <c r="G417" s="260">
        <v>0</v>
      </c>
      <c r="H417" s="260">
        <v>0</v>
      </c>
      <c r="I417" s="219">
        <v>0</v>
      </c>
    </row>
    <row r="418" spans="1:9" ht="12.75" hidden="1" customHeight="1" outlineLevel="1">
      <c r="A418" s="208"/>
      <c r="B418" s="227" t="s">
        <v>267</v>
      </c>
      <c r="C418" s="212">
        <v>0</v>
      </c>
      <c r="D418" s="212">
        <v>0</v>
      </c>
      <c r="E418" s="235"/>
      <c r="F418" s="260">
        <v>0</v>
      </c>
      <c r="G418" s="260">
        <v>0</v>
      </c>
      <c r="H418" s="260">
        <v>0</v>
      </c>
      <c r="I418" s="219">
        <v>0</v>
      </c>
    </row>
    <row r="419" spans="1:9" ht="12.75" hidden="1" customHeight="1" outlineLevel="1">
      <c r="A419" s="208"/>
      <c r="B419" s="227" t="s">
        <v>274</v>
      </c>
      <c r="C419" s="212"/>
      <c r="D419" s="212"/>
      <c r="E419" s="235"/>
      <c r="F419" s="260"/>
      <c r="G419" s="260"/>
      <c r="H419" s="260"/>
      <c r="I419" s="219"/>
    </row>
    <row r="420" spans="1:9" ht="12.75" hidden="1" customHeight="1" outlineLevel="1">
      <c r="A420" s="208"/>
      <c r="B420" s="227" t="s">
        <v>275</v>
      </c>
      <c r="C420" s="212"/>
      <c r="D420" s="212"/>
      <c r="E420" s="235"/>
      <c r="F420" s="260"/>
      <c r="G420" s="260"/>
      <c r="H420" s="260"/>
      <c r="I420" s="219"/>
    </row>
    <row r="421" spans="1:9" ht="12.75" hidden="1" customHeight="1" outlineLevel="1">
      <c r="A421" s="208"/>
      <c r="B421" s="227" t="s">
        <v>205</v>
      </c>
      <c r="C421" s="212">
        <v>0</v>
      </c>
      <c r="D421" s="212">
        <v>20925859</v>
      </c>
      <c r="E421" s="235"/>
      <c r="F421" s="260">
        <v>18511942</v>
      </c>
      <c r="G421" s="260">
        <v>0</v>
      </c>
      <c r="H421" s="260">
        <v>0</v>
      </c>
      <c r="I421" s="219">
        <v>39437801</v>
      </c>
    </row>
    <row r="422" spans="1:9" ht="12.75" hidden="1" customHeight="1" outlineLevel="1">
      <c r="A422" s="208"/>
      <c r="B422" s="227" t="s">
        <v>206</v>
      </c>
      <c r="C422" s="212">
        <v>-250</v>
      </c>
      <c r="D422" s="212">
        <v>0</v>
      </c>
      <c r="E422" s="235"/>
      <c r="F422" s="260">
        <v>4583639</v>
      </c>
      <c r="G422" s="260">
        <v>0</v>
      </c>
      <c r="H422" s="260">
        <v>0</v>
      </c>
      <c r="I422" s="219">
        <v>4583389</v>
      </c>
    </row>
    <row r="423" spans="1:9" ht="12.75" hidden="1" customHeight="1" outlineLevel="1">
      <c r="A423" s="208"/>
      <c r="B423" s="227" t="s">
        <v>268</v>
      </c>
      <c r="C423" s="212"/>
      <c r="D423" s="212">
        <v>18658</v>
      </c>
      <c r="E423" s="235"/>
      <c r="F423" s="260">
        <v>0</v>
      </c>
      <c r="G423" s="260">
        <v>0</v>
      </c>
      <c r="H423" s="260">
        <v>0</v>
      </c>
      <c r="I423" s="219">
        <v>18658</v>
      </c>
    </row>
    <row r="424" spans="1:9" ht="12.75" hidden="1" customHeight="1" outlineLevel="1">
      <c r="A424" s="208"/>
      <c r="B424" s="227" t="s">
        <v>207</v>
      </c>
      <c r="C424" s="212">
        <v>1026860</v>
      </c>
      <c r="D424" s="212">
        <v>0</v>
      </c>
      <c r="E424" s="235"/>
      <c r="F424" s="260">
        <v>24607369</v>
      </c>
      <c r="G424" s="260">
        <v>0</v>
      </c>
      <c r="H424" s="260">
        <v>0</v>
      </c>
      <c r="I424" s="219">
        <v>25634229</v>
      </c>
    </row>
    <row r="425" spans="1:9" ht="12.75" hidden="1" customHeight="1" outlineLevel="1">
      <c r="A425" s="208"/>
      <c r="B425" s="227" t="s">
        <v>270</v>
      </c>
      <c r="C425" s="212">
        <v>0</v>
      </c>
      <c r="D425" s="212">
        <v>0</v>
      </c>
      <c r="E425" s="235"/>
      <c r="F425" s="260">
        <v>12706450</v>
      </c>
      <c r="G425" s="260">
        <v>0</v>
      </c>
      <c r="H425" s="260">
        <v>14541012</v>
      </c>
      <c r="I425" s="219">
        <v>27247462</v>
      </c>
    </row>
    <row r="426" spans="1:9" ht="12.75" hidden="1" customHeight="1" outlineLevel="1">
      <c r="A426" s="208"/>
      <c r="B426" s="227" t="s">
        <v>208</v>
      </c>
      <c r="C426" s="212">
        <v>0</v>
      </c>
      <c r="D426" s="212">
        <v>0</v>
      </c>
      <c r="E426" s="235"/>
      <c r="F426" s="260">
        <v>37939845</v>
      </c>
      <c r="G426" s="260">
        <v>0</v>
      </c>
      <c r="H426" s="260">
        <v>22504576</v>
      </c>
      <c r="I426" s="219">
        <v>60444421</v>
      </c>
    </row>
    <row r="427" spans="1:9" ht="12.75" hidden="1" customHeight="1" outlineLevel="1">
      <c r="A427" s="208"/>
      <c r="B427" s="227" t="s">
        <v>209</v>
      </c>
      <c r="C427" s="212">
        <v>0</v>
      </c>
      <c r="D427" s="212">
        <v>0</v>
      </c>
      <c r="E427" s="235"/>
      <c r="F427" s="260">
        <v>0</v>
      </c>
      <c r="G427" s="260">
        <v>0</v>
      </c>
      <c r="H427" s="260">
        <v>0</v>
      </c>
      <c r="I427" s="219">
        <v>0</v>
      </c>
    </row>
    <row r="428" spans="1:9" ht="12.75" hidden="1" customHeight="1" outlineLevel="1">
      <c r="A428" s="208"/>
      <c r="B428" s="227" t="s">
        <v>210</v>
      </c>
      <c r="C428" s="212">
        <v>0</v>
      </c>
      <c r="D428" s="212">
        <v>0</v>
      </c>
      <c r="E428" s="235"/>
      <c r="F428" s="260">
        <v>0</v>
      </c>
      <c r="G428" s="260">
        <v>0</v>
      </c>
      <c r="H428" s="260">
        <v>0</v>
      </c>
      <c r="I428" s="219">
        <v>0</v>
      </c>
    </row>
    <row r="429" spans="1:9" ht="12.75" hidden="1" customHeight="1" outlineLevel="1">
      <c r="A429" s="208"/>
      <c r="B429" s="227" t="s">
        <v>211</v>
      </c>
      <c r="C429" s="212">
        <v>0</v>
      </c>
      <c r="D429" s="212">
        <v>0</v>
      </c>
      <c r="E429" s="235"/>
      <c r="F429" s="260">
        <v>450957</v>
      </c>
      <c r="G429" s="260">
        <v>0</v>
      </c>
      <c r="H429" s="260">
        <v>0</v>
      </c>
      <c r="I429" s="219">
        <v>450957</v>
      </c>
    </row>
    <row r="430" spans="1:9" ht="12.75" hidden="1" customHeight="1" outlineLevel="1">
      <c r="A430" s="208"/>
      <c r="B430" s="227" t="s">
        <v>212</v>
      </c>
      <c r="C430" s="212">
        <v>0</v>
      </c>
      <c r="D430" s="212">
        <v>0</v>
      </c>
      <c r="E430" s="235"/>
      <c r="F430" s="260">
        <v>4182156</v>
      </c>
      <c r="G430" s="260">
        <v>0</v>
      </c>
      <c r="H430" s="260">
        <v>0</v>
      </c>
      <c r="I430" s="219">
        <v>4182156</v>
      </c>
    </row>
    <row r="431" spans="1:9" ht="12.75" hidden="1" customHeight="1" outlineLevel="1">
      <c r="A431" s="208"/>
      <c r="B431" s="227" t="s">
        <v>213</v>
      </c>
      <c r="C431" s="212">
        <v>1365992</v>
      </c>
      <c r="D431" s="212">
        <v>2690989</v>
      </c>
      <c r="E431" s="235"/>
      <c r="F431" s="260">
        <v>292118</v>
      </c>
      <c r="G431" s="260">
        <v>0</v>
      </c>
      <c r="H431" s="260">
        <v>0</v>
      </c>
      <c r="I431" s="219">
        <v>4349099</v>
      </c>
    </row>
    <row r="432" spans="1:9" ht="12.75" hidden="1" customHeight="1" outlineLevel="1">
      <c r="A432" s="208"/>
      <c r="B432" s="227" t="s">
        <v>214</v>
      </c>
      <c r="C432" s="212">
        <v>0</v>
      </c>
      <c r="D432" s="212">
        <v>0</v>
      </c>
      <c r="E432" s="235"/>
      <c r="F432" s="260">
        <v>559217</v>
      </c>
      <c r="G432" s="260">
        <v>0</v>
      </c>
      <c r="H432" s="260">
        <v>0</v>
      </c>
      <c r="I432" s="219">
        <v>559217</v>
      </c>
    </row>
    <row r="433" spans="1:9" ht="12.75" hidden="1" customHeight="1" outlineLevel="1">
      <c r="A433" s="208"/>
      <c r="B433" s="227" t="s">
        <v>215</v>
      </c>
      <c r="C433" s="212">
        <v>0</v>
      </c>
      <c r="D433" s="212">
        <v>0</v>
      </c>
      <c r="E433" s="235"/>
      <c r="F433" s="260">
        <v>0</v>
      </c>
      <c r="G433" s="260">
        <v>0</v>
      </c>
      <c r="H433" s="260">
        <v>0</v>
      </c>
      <c r="I433" s="219">
        <v>0</v>
      </c>
    </row>
    <row r="434" spans="1:9" ht="12.75" hidden="1" customHeight="1" outlineLevel="1">
      <c r="A434" s="208"/>
      <c r="B434" s="227" t="s">
        <v>216</v>
      </c>
      <c r="C434" s="212">
        <v>0</v>
      </c>
      <c r="D434" s="212">
        <v>0</v>
      </c>
      <c r="E434" s="235"/>
      <c r="F434" s="260">
        <v>0</v>
      </c>
      <c r="G434" s="260">
        <v>0</v>
      </c>
      <c r="H434" s="260">
        <v>0</v>
      </c>
      <c r="I434" s="219">
        <v>0</v>
      </c>
    </row>
    <row r="435" spans="1:9" ht="12.75" hidden="1" customHeight="1" outlineLevel="1">
      <c r="A435" s="208"/>
      <c r="B435" s="227" t="s">
        <v>217</v>
      </c>
      <c r="C435" s="212">
        <v>1422538</v>
      </c>
      <c r="D435" s="212">
        <v>130373</v>
      </c>
      <c r="E435" s="235"/>
      <c r="F435" s="260">
        <v>34242683</v>
      </c>
      <c r="G435" s="260">
        <v>0</v>
      </c>
      <c r="H435" s="260">
        <v>0</v>
      </c>
      <c r="I435" s="219">
        <v>35795594</v>
      </c>
    </row>
    <row r="436" spans="1:9" ht="12.75" hidden="1" customHeight="1" outlineLevel="1">
      <c r="A436" s="208"/>
      <c r="B436" s="227" t="s">
        <v>218</v>
      </c>
      <c r="C436" s="212">
        <v>0</v>
      </c>
      <c r="D436" s="212">
        <v>0</v>
      </c>
      <c r="E436" s="235"/>
      <c r="F436" s="260">
        <v>0</v>
      </c>
      <c r="G436" s="260">
        <v>0</v>
      </c>
      <c r="H436" s="260">
        <v>0</v>
      </c>
      <c r="I436" s="219">
        <v>0</v>
      </c>
    </row>
    <row r="437" spans="1:9" ht="12.75" hidden="1" customHeight="1" outlineLevel="1">
      <c r="A437" s="208"/>
      <c r="B437" s="227" t="s">
        <v>219</v>
      </c>
      <c r="C437" s="212">
        <v>0</v>
      </c>
      <c r="D437" s="212">
        <v>0</v>
      </c>
      <c r="E437" s="235"/>
      <c r="F437" s="260">
        <v>871517</v>
      </c>
      <c r="G437" s="260">
        <v>0</v>
      </c>
      <c r="H437" s="260">
        <v>0</v>
      </c>
      <c r="I437" s="219">
        <v>871517</v>
      </c>
    </row>
    <row r="438" spans="1:9" ht="12.75" hidden="1" customHeight="1" outlineLevel="1">
      <c r="A438" s="208"/>
      <c r="B438" s="227" t="s">
        <v>220</v>
      </c>
      <c r="C438" s="212">
        <v>0</v>
      </c>
      <c r="D438" s="212">
        <v>0</v>
      </c>
      <c r="E438" s="235"/>
      <c r="F438" s="260">
        <v>1460850</v>
      </c>
      <c r="G438" s="260">
        <v>0</v>
      </c>
      <c r="H438" s="260">
        <v>0</v>
      </c>
      <c r="I438" s="219">
        <v>1460850</v>
      </c>
    </row>
    <row r="439" spans="1:9" ht="14.4" customHeight="1" collapsed="1">
      <c r="A439" s="208">
        <v>17</v>
      </c>
      <c r="B439" s="178" t="s">
        <v>598</v>
      </c>
      <c r="C439" s="212">
        <f>SUM($C$415:$C$438)</f>
        <v>3815140</v>
      </c>
      <c r="D439" s="212">
        <f>SUM($D$415:$D$438)</f>
        <v>23765879</v>
      </c>
      <c r="E439" s="235"/>
      <c r="F439" s="260">
        <f>SUM($F$415:$F$438)</f>
        <v>150893393</v>
      </c>
      <c r="G439" s="260">
        <f>SUM($G$415:$G$438)</f>
        <v>0</v>
      </c>
      <c r="H439" s="260">
        <f>SUM($H$415:$H$438)</f>
        <v>37045588</v>
      </c>
      <c r="I439" s="219">
        <f>SUM($I$415:$I$438)</f>
        <v>215520000</v>
      </c>
    </row>
    <row r="440" spans="1:9" ht="12.75" hidden="1" customHeight="1" outlineLevel="1">
      <c r="A440" s="208"/>
      <c r="B440" s="227" t="s">
        <v>273</v>
      </c>
      <c r="C440" s="223"/>
      <c r="D440" s="233"/>
      <c r="E440" s="226"/>
      <c r="F440" s="233"/>
      <c r="G440" s="238"/>
      <c r="H440" s="219">
        <v>0</v>
      </c>
      <c r="I440" s="219">
        <v>0</v>
      </c>
    </row>
    <row r="441" spans="1:9" ht="12.75" hidden="1" customHeight="1" outlineLevel="1">
      <c r="A441" s="208"/>
      <c r="B441" s="227" t="s">
        <v>203</v>
      </c>
      <c r="C441" s="223"/>
      <c r="D441" s="233"/>
      <c r="E441" s="226"/>
      <c r="F441" s="233"/>
      <c r="G441" s="238"/>
      <c r="H441" s="219">
        <v>10373528</v>
      </c>
      <c r="I441" s="219">
        <v>10373528</v>
      </c>
    </row>
    <row r="442" spans="1:9" ht="12.75" hidden="1" customHeight="1" outlineLevel="1">
      <c r="A442" s="208"/>
      <c r="B442" s="227" t="s">
        <v>204</v>
      </c>
      <c r="C442" s="223"/>
      <c r="D442" s="233"/>
      <c r="E442" s="226"/>
      <c r="F442" s="233"/>
      <c r="G442" s="238"/>
      <c r="H442" s="219">
        <v>1500</v>
      </c>
      <c r="I442" s="219">
        <v>1500</v>
      </c>
    </row>
    <row r="443" spans="1:9" ht="12.75" hidden="1" customHeight="1" outlineLevel="1">
      <c r="A443" s="208"/>
      <c r="B443" s="227" t="s">
        <v>267</v>
      </c>
      <c r="C443" s="223"/>
      <c r="D443" s="233"/>
      <c r="E443" s="226"/>
      <c r="F443" s="233"/>
      <c r="G443" s="238"/>
      <c r="H443" s="219">
        <v>0</v>
      </c>
      <c r="I443" s="219">
        <v>0</v>
      </c>
    </row>
    <row r="444" spans="1:9" ht="12.75" hidden="1" customHeight="1" outlineLevel="1">
      <c r="A444" s="208"/>
      <c r="B444" s="227" t="s">
        <v>274</v>
      </c>
      <c r="C444" s="223"/>
      <c r="D444" s="233"/>
      <c r="E444" s="226"/>
      <c r="F444" s="233"/>
      <c r="G444" s="238"/>
      <c r="H444" s="219"/>
      <c r="I444" s="219"/>
    </row>
    <row r="445" spans="1:9" ht="12.75" hidden="1" customHeight="1" outlineLevel="1">
      <c r="A445" s="208"/>
      <c r="B445" s="227" t="s">
        <v>275</v>
      </c>
      <c r="C445" s="223"/>
      <c r="D445" s="233"/>
      <c r="E445" s="226"/>
      <c r="F445" s="233"/>
      <c r="G445" s="238"/>
      <c r="H445" s="219"/>
      <c r="I445" s="219"/>
    </row>
    <row r="446" spans="1:9" ht="12.75" hidden="1" customHeight="1" outlineLevel="1">
      <c r="A446" s="208"/>
      <c r="B446" s="227" t="s">
        <v>205</v>
      </c>
      <c r="C446" s="223"/>
      <c r="D446" s="233"/>
      <c r="E446" s="226"/>
      <c r="F446" s="233"/>
      <c r="G446" s="238"/>
      <c r="H446" s="219">
        <v>17114138</v>
      </c>
      <c r="I446" s="219">
        <v>17114138</v>
      </c>
    </row>
    <row r="447" spans="1:9" ht="12.75" hidden="1" customHeight="1" outlineLevel="1">
      <c r="A447" s="208"/>
      <c r="B447" s="227" t="s">
        <v>206</v>
      </c>
      <c r="C447" s="223"/>
      <c r="D447" s="233"/>
      <c r="E447" s="226"/>
      <c r="F447" s="233"/>
      <c r="G447" s="238"/>
      <c r="H447" s="219">
        <v>158059</v>
      </c>
      <c r="I447" s="219">
        <v>158059</v>
      </c>
    </row>
    <row r="448" spans="1:9" ht="12.75" hidden="1" customHeight="1" outlineLevel="1">
      <c r="A448" s="208"/>
      <c r="B448" s="227" t="s">
        <v>268</v>
      </c>
      <c r="C448" s="223"/>
      <c r="D448" s="233"/>
      <c r="E448" s="226"/>
      <c r="F448" s="233"/>
      <c r="G448" s="238"/>
      <c r="H448" s="219">
        <v>93893</v>
      </c>
      <c r="I448" s="219">
        <v>93893</v>
      </c>
    </row>
    <row r="449" spans="1:9" ht="12.75" hidden="1" customHeight="1" outlineLevel="1">
      <c r="A449" s="208"/>
      <c r="B449" s="227" t="s">
        <v>207</v>
      </c>
      <c r="C449" s="223"/>
      <c r="D449" s="233"/>
      <c r="E449" s="226"/>
      <c r="F449" s="233"/>
      <c r="G449" s="238"/>
      <c r="H449" s="219">
        <v>12134567</v>
      </c>
      <c r="I449" s="219">
        <v>12134567</v>
      </c>
    </row>
    <row r="450" spans="1:9" ht="12.75" hidden="1" customHeight="1" outlineLevel="1">
      <c r="A450" s="208"/>
      <c r="B450" s="227" t="s">
        <v>270</v>
      </c>
      <c r="C450" s="223"/>
      <c r="D450" s="233"/>
      <c r="E450" s="226"/>
      <c r="F450" s="233"/>
      <c r="G450" s="238"/>
      <c r="H450" s="219"/>
      <c r="I450" s="219">
        <v>0</v>
      </c>
    </row>
    <row r="451" spans="1:9" ht="12.75" hidden="1" customHeight="1" outlineLevel="1">
      <c r="A451" s="208"/>
      <c r="B451" s="227" t="s">
        <v>208</v>
      </c>
      <c r="C451" s="223"/>
      <c r="D451" s="233"/>
      <c r="E451" s="226"/>
      <c r="F451" s="233"/>
      <c r="G451" s="238"/>
      <c r="H451" s="218"/>
      <c r="I451" s="219">
        <v>0</v>
      </c>
    </row>
    <row r="452" spans="1:9" ht="12.75" hidden="1" customHeight="1" outlineLevel="1">
      <c r="A452" s="208"/>
      <c r="B452" s="227" t="s">
        <v>209</v>
      </c>
      <c r="C452" s="223"/>
      <c r="D452" s="233"/>
      <c r="E452" s="226"/>
      <c r="F452" s="233"/>
      <c r="G452" s="238"/>
      <c r="H452" s="219">
        <v>0</v>
      </c>
      <c r="I452" s="219">
        <v>0</v>
      </c>
    </row>
    <row r="453" spans="1:9" ht="12.75" hidden="1" customHeight="1" outlineLevel="1">
      <c r="A453" s="208"/>
      <c r="B453" s="227" t="s">
        <v>210</v>
      </c>
      <c r="C453" s="223"/>
      <c r="D453" s="233"/>
      <c r="E453" s="226"/>
      <c r="F453" s="233"/>
      <c r="G453" s="238"/>
      <c r="H453" s="218"/>
      <c r="I453" s="219">
        <v>0</v>
      </c>
    </row>
    <row r="454" spans="1:9" ht="12.75" hidden="1" customHeight="1" outlineLevel="1">
      <c r="A454" s="208"/>
      <c r="B454" s="227" t="s">
        <v>211</v>
      </c>
      <c r="C454" s="223"/>
      <c r="D454" s="233"/>
      <c r="E454" s="226"/>
      <c r="F454" s="233"/>
      <c r="G454" s="238"/>
      <c r="H454" s="219">
        <v>383285</v>
      </c>
      <c r="I454" s="219">
        <v>383285</v>
      </c>
    </row>
    <row r="455" spans="1:9" ht="12.75" hidden="1" customHeight="1" outlineLevel="1">
      <c r="A455" s="208"/>
      <c r="B455" s="227" t="s">
        <v>212</v>
      </c>
      <c r="C455" s="223"/>
      <c r="D455" s="233"/>
      <c r="E455" s="226"/>
      <c r="F455" s="233"/>
      <c r="G455" s="238"/>
      <c r="H455" s="219">
        <v>0</v>
      </c>
      <c r="I455" s="219">
        <v>0</v>
      </c>
    </row>
    <row r="456" spans="1:9" ht="12.75" hidden="1" customHeight="1" outlineLevel="1">
      <c r="A456" s="208"/>
      <c r="B456" s="227" t="s">
        <v>213</v>
      </c>
      <c r="C456" s="223"/>
      <c r="D456" s="233"/>
      <c r="E456" s="226"/>
      <c r="F456" s="233"/>
      <c r="G456" s="238"/>
      <c r="H456" s="218"/>
      <c r="I456" s="219">
        <v>0</v>
      </c>
    </row>
    <row r="457" spans="1:9" ht="12.75" hidden="1" customHeight="1" outlineLevel="1">
      <c r="A457" s="208"/>
      <c r="B457" s="227" t="s">
        <v>214</v>
      </c>
      <c r="C457" s="223"/>
      <c r="D457" s="233"/>
      <c r="E457" s="226"/>
      <c r="F457" s="233"/>
      <c r="G457" s="238"/>
      <c r="H457" s="218"/>
      <c r="I457" s="219">
        <v>0</v>
      </c>
    </row>
    <row r="458" spans="1:9" ht="12.75" hidden="1" customHeight="1" outlineLevel="1">
      <c r="A458" s="208"/>
      <c r="B458" s="227" t="s">
        <v>215</v>
      </c>
      <c r="C458" s="223"/>
      <c r="D458" s="233"/>
      <c r="E458" s="226"/>
      <c r="F458" s="233"/>
      <c r="G458" s="238"/>
      <c r="H458" s="218"/>
      <c r="I458" s="219">
        <v>0</v>
      </c>
    </row>
    <row r="459" spans="1:9" ht="12.75" hidden="1" customHeight="1" outlineLevel="1">
      <c r="A459" s="208"/>
      <c r="B459" s="227" t="s">
        <v>216</v>
      </c>
      <c r="C459" s="223"/>
      <c r="D459" s="233"/>
      <c r="E459" s="226"/>
      <c r="F459" s="233"/>
      <c r="G459" s="238"/>
      <c r="H459" s="218"/>
      <c r="I459" s="219">
        <v>0</v>
      </c>
    </row>
    <row r="460" spans="1:9" ht="12.75" hidden="1" customHeight="1" outlineLevel="1">
      <c r="A460" s="208"/>
      <c r="B460" s="227" t="s">
        <v>217</v>
      </c>
      <c r="C460" s="223"/>
      <c r="D460" s="233"/>
      <c r="E460" s="226"/>
      <c r="F460" s="233"/>
      <c r="G460" s="238"/>
      <c r="H460" s="219">
        <v>33057159</v>
      </c>
      <c r="I460" s="219">
        <v>33057159</v>
      </c>
    </row>
    <row r="461" spans="1:9" ht="12.75" hidden="1" customHeight="1" outlineLevel="1">
      <c r="A461" s="208"/>
      <c r="B461" s="227" t="s">
        <v>218</v>
      </c>
      <c r="C461" s="223"/>
      <c r="D461" s="233"/>
      <c r="E461" s="226"/>
      <c r="F461" s="233"/>
      <c r="G461" s="238"/>
      <c r="H461" s="218"/>
      <c r="I461" s="219">
        <v>0</v>
      </c>
    </row>
    <row r="462" spans="1:9" ht="12.75" hidden="1" customHeight="1" outlineLevel="1">
      <c r="A462" s="208"/>
      <c r="B462" s="227" t="s">
        <v>219</v>
      </c>
      <c r="C462" s="223"/>
      <c r="D462" s="233"/>
      <c r="E462" s="226"/>
      <c r="F462" s="233"/>
      <c r="G462" s="238"/>
      <c r="H462" s="218"/>
      <c r="I462" s="219">
        <v>0</v>
      </c>
    </row>
    <row r="463" spans="1:9" ht="12.75" hidden="1" customHeight="1" outlineLevel="1">
      <c r="A463" s="208"/>
      <c r="B463" s="227" t="s">
        <v>220</v>
      </c>
      <c r="C463" s="223"/>
      <c r="D463" s="233"/>
      <c r="E463" s="226"/>
      <c r="F463" s="233"/>
      <c r="G463" s="238"/>
      <c r="H463" s="219">
        <v>13718</v>
      </c>
      <c r="I463" s="219">
        <v>13718</v>
      </c>
    </row>
    <row r="464" spans="1:9" ht="15" customHeight="1" collapsed="1">
      <c r="A464" s="208">
        <v>18</v>
      </c>
      <c r="B464" s="178" t="s">
        <v>532</v>
      </c>
      <c r="C464" s="223"/>
      <c r="D464" s="233"/>
      <c r="E464" s="226"/>
      <c r="F464" s="233"/>
      <c r="G464" s="238"/>
      <c r="H464" s="219">
        <f>SUM($H$440:$H$463)</f>
        <v>73329847</v>
      </c>
      <c r="I464" s="219">
        <f>SUM($I$440:$I$463)</f>
        <v>73329847</v>
      </c>
    </row>
    <row r="465" spans="1:9" ht="12.75" hidden="1" customHeight="1" outlineLevel="1">
      <c r="A465" s="208"/>
      <c r="B465" s="227" t="s">
        <v>273</v>
      </c>
      <c r="C465" s="219">
        <v>0</v>
      </c>
      <c r="D465" s="219">
        <v>0</v>
      </c>
      <c r="E465" s="235"/>
      <c r="F465" s="244">
        <v>0</v>
      </c>
      <c r="G465" s="244">
        <v>0</v>
      </c>
      <c r="H465" s="244">
        <v>0</v>
      </c>
      <c r="I465" s="219">
        <v>0</v>
      </c>
    </row>
    <row r="466" spans="1:9" ht="12.75" hidden="1" customHeight="1" outlineLevel="1">
      <c r="A466" s="208"/>
      <c r="B466" s="227" t="s">
        <v>203</v>
      </c>
      <c r="C466" s="219">
        <v>0</v>
      </c>
      <c r="D466" s="219">
        <v>0</v>
      </c>
      <c r="E466" s="235"/>
      <c r="F466" s="244">
        <v>9036981.0799999982</v>
      </c>
      <c r="G466" s="244">
        <v>0</v>
      </c>
      <c r="H466" s="244">
        <v>105236</v>
      </c>
      <c r="I466" s="219">
        <v>9142217.0799999982</v>
      </c>
    </row>
    <row r="467" spans="1:9" ht="12.75" hidden="1" customHeight="1" outlineLevel="1">
      <c r="A467" s="208"/>
      <c r="B467" s="227" t="s">
        <v>204</v>
      </c>
      <c r="C467" s="219">
        <v>0</v>
      </c>
      <c r="D467" s="219">
        <v>0</v>
      </c>
      <c r="E467" s="235"/>
      <c r="F467" s="244">
        <v>0</v>
      </c>
      <c r="G467" s="244">
        <v>0</v>
      </c>
      <c r="H467" s="244">
        <v>0</v>
      </c>
      <c r="I467" s="219">
        <v>0</v>
      </c>
    </row>
    <row r="468" spans="1:9" ht="12.75" hidden="1" customHeight="1" outlineLevel="1">
      <c r="A468" s="208"/>
      <c r="B468" s="227" t="s">
        <v>267</v>
      </c>
      <c r="C468" s="219">
        <v>0</v>
      </c>
      <c r="D468" s="219">
        <v>0</v>
      </c>
      <c r="E468" s="235"/>
      <c r="F468" s="244">
        <v>0</v>
      </c>
      <c r="G468" s="244">
        <v>0</v>
      </c>
      <c r="H468" s="244">
        <v>0</v>
      </c>
      <c r="I468" s="219">
        <v>0</v>
      </c>
    </row>
    <row r="469" spans="1:9" ht="12.75" hidden="1" customHeight="1" outlineLevel="1">
      <c r="A469" s="208"/>
      <c r="B469" s="227" t="s">
        <v>274</v>
      </c>
      <c r="C469" s="219"/>
      <c r="D469" s="219"/>
      <c r="E469" s="235"/>
      <c r="F469" s="244"/>
      <c r="G469" s="244"/>
      <c r="H469" s="244"/>
      <c r="I469" s="219"/>
    </row>
    <row r="470" spans="1:9" ht="12.75" hidden="1" customHeight="1" outlineLevel="1">
      <c r="A470" s="208"/>
      <c r="B470" s="227" t="s">
        <v>275</v>
      </c>
      <c r="C470" s="219"/>
      <c r="D470" s="219"/>
      <c r="E470" s="235"/>
      <c r="F470" s="244"/>
      <c r="G470" s="244"/>
      <c r="H470" s="244"/>
      <c r="I470" s="219"/>
    </row>
    <row r="471" spans="1:9" ht="12.75" hidden="1" customHeight="1" outlineLevel="1">
      <c r="A471" s="208"/>
      <c r="B471" s="227" t="s">
        <v>205</v>
      </c>
      <c r="C471" s="219">
        <v>393160</v>
      </c>
      <c r="D471" s="219">
        <v>170800</v>
      </c>
      <c r="E471" s="235"/>
      <c r="F471" s="244">
        <v>733881</v>
      </c>
      <c r="G471" s="244">
        <v>0</v>
      </c>
      <c r="H471" s="244">
        <v>131109</v>
      </c>
      <c r="I471" s="219">
        <v>1428950</v>
      </c>
    </row>
    <row r="472" spans="1:9" ht="12.75" hidden="1" customHeight="1" outlineLevel="1">
      <c r="A472" s="208"/>
      <c r="B472" s="227" t="s">
        <v>206</v>
      </c>
      <c r="C472" s="219">
        <v>80830</v>
      </c>
      <c r="D472" s="219">
        <v>0</v>
      </c>
      <c r="E472" s="235"/>
      <c r="F472" s="244">
        <v>373286</v>
      </c>
      <c r="G472" s="244">
        <v>0</v>
      </c>
      <c r="H472" s="244">
        <v>36656</v>
      </c>
      <c r="I472" s="219">
        <v>490772</v>
      </c>
    </row>
    <row r="473" spans="1:9" ht="12.75" hidden="1" customHeight="1" outlineLevel="1">
      <c r="A473" s="208"/>
      <c r="B473" s="227" t="s">
        <v>268</v>
      </c>
      <c r="C473" s="219">
        <v>0</v>
      </c>
      <c r="D473" s="219">
        <v>1416</v>
      </c>
      <c r="E473" s="235"/>
      <c r="F473" s="244">
        <v>0</v>
      </c>
      <c r="G473" s="244">
        <v>0</v>
      </c>
      <c r="H473" s="244">
        <v>0</v>
      </c>
      <c r="I473" s="219">
        <v>1416</v>
      </c>
    </row>
    <row r="474" spans="1:9" ht="12.75" hidden="1" customHeight="1" outlineLevel="1">
      <c r="A474" s="208"/>
      <c r="B474" s="227" t="s">
        <v>207</v>
      </c>
      <c r="C474" s="219">
        <v>601478</v>
      </c>
      <c r="D474" s="219">
        <v>0</v>
      </c>
      <c r="E474" s="235"/>
      <c r="F474" s="244">
        <v>10294475</v>
      </c>
      <c r="G474" s="244">
        <v>0</v>
      </c>
      <c r="H474" s="244">
        <v>685114</v>
      </c>
      <c r="I474" s="219">
        <v>11581067</v>
      </c>
    </row>
    <row r="475" spans="1:9" ht="12.75" hidden="1" customHeight="1" outlineLevel="1">
      <c r="A475" s="208"/>
      <c r="B475" s="227" t="s">
        <v>270</v>
      </c>
      <c r="C475" s="219">
        <v>0</v>
      </c>
      <c r="D475" s="219">
        <v>0</v>
      </c>
      <c r="E475" s="235"/>
      <c r="F475" s="244">
        <v>963889</v>
      </c>
      <c r="G475" s="244">
        <v>0</v>
      </c>
      <c r="H475" s="244">
        <v>0</v>
      </c>
      <c r="I475" s="219">
        <v>963889</v>
      </c>
    </row>
    <row r="476" spans="1:9" ht="12.75" hidden="1" customHeight="1" outlineLevel="1">
      <c r="A476" s="208"/>
      <c r="B476" s="227" t="s">
        <v>208</v>
      </c>
      <c r="C476" s="219">
        <v>0</v>
      </c>
      <c r="D476" s="219">
        <v>0</v>
      </c>
      <c r="E476" s="235"/>
      <c r="F476" s="244">
        <v>29184033</v>
      </c>
      <c r="G476" s="244">
        <v>0</v>
      </c>
      <c r="H476" s="244">
        <v>0</v>
      </c>
      <c r="I476" s="219">
        <v>29184033</v>
      </c>
    </row>
    <row r="477" spans="1:9" ht="12.75" hidden="1" customHeight="1" outlineLevel="1">
      <c r="A477" s="208"/>
      <c r="B477" s="227" t="s">
        <v>209</v>
      </c>
      <c r="C477" s="219">
        <v>0</v>
      </c>
      <c r="D477" s="219">
        <v>0</v>
      </c>
      <c r="E477" s="235"/>
      <c r="F477" s="244">
        <v>0</v>
      </c>
      <c r="G477" s="244">
        <v>0</v>
      </c>
      <c r="H477" s="244">
        <v>0</v>
      </c>
      <c r="I477" s="219">
        <v>0</v>
      </c>
    </row>
    <row r="478" spans="1:9" ht="12.75" hidden="1" customHeight="1" outlineLevel="1">
      <c r="A478" s="208"/>
      <c r="B478" s="227" t="s">
        <v>210</v>
      </c>
      <c r="C478" s="219">
        <v>0</v>
      </c>
      <c r="D478" s="219">
        <v>0</v>
      </c>
      <c r="E478" s="235"/>
      <c r="F478" s="244">
        <v>0</v>
      </c>
      <c r="G478" s="244">
        <v>0</v>
      </c>
      <c r="H478" s="244">
        <v>0</v>
      </c>
      <c r="I478" s="219">
        <v>0</v>
      </c>
    </row>
    <row r="479" spans="1:9" ht="12.75" hidden="1" customHeight="1" outlineLevel="1">
      <c r="A479" s="208"/>
      <c r="B479" s="227" t="s">
        <v>211</v>
      </c>
      <c r="C479" s="219">
        <v>0</v>
      </c>
      <c r="D479" s="219">
        <v>0</v>
      </c>
      <c r="E479" s="235"/>
      <c r="F479" s="244">
        <v>5595</v>
      </c>
      <c r="G479" s="244">
        <v>0</v>
      </c>
      <c r="H479" s="244">
        <v>0</v>
      </c>
      <c r="I479" s="219">
        <v>5595</v>
      </c>
    </row>
    <row r="480" spans="1:9" ht="12.75" hidden="1" customHeight="1" outlineLevel="1">
      <c r="A480" s="208"/>
      <c r="B480" s="227" t="s">
        <v>212</v>
      </c>
      <c r="C480" s="219">
        <v>0</v>
      </c>
      <c r="D480" s="219">
        <v>0</v>
      </c>
      <c r="E480" s="235"/>
      <c r="F480" s="244">
        <v>10981918</v>
      </c>
      <c r="G480" s="244">
        <v>0</v>
      </c>
      <c r="H480" s="244">
        <v>7920909</v>
      </c>
      <c r="I480" s="219">
        <v>18902827</v>
      </c>
    </row>
    <row r="481" spans="1:9" ht="12.75" hidden="1" customHeight="1" outlineLevel="1">
      <c r="A481" s="208"/>
      <c r="B481" s="227" t="s">
        <v>213</v>
      </c>
      <c r="C481" s="219">
        <v>20731</v>
      </c>
      <c r="D481" s="219">
        <v>308049</v>
      </c>
      <c r="E481" s="235"/>
      <c r="F481" s="244">
        <v>1189</v>
      </c>
      <c r="G481" s="244">
        <v>0</v>
      </c>
      <c r="H481" s="244">
        <v>7711158</v>
      </c>
      <c r="I481" s="219">
        <v>8041127</v>
      </c>
    </row>
    <row r="482" spans="1:9" ht="12.75" hidden="1" customHeight="1" outlineLevel="1">
      <c r="A482" s="208"/>
      <c r="B482" s="227" t="s">
        <v>214</v>
      </c>
      <c r="C482" s="219">
        <v>0</v>
      </c>
      <c r="D482" s="219">
        <v>0</v>
      </c>
      <c r="E482" s="235"/>
      <c r="F482" s="244">
        <v>400003</v>
      </c>
      <c r="G482" s="244">
        <v>0</v>
      </c>
      <c r="H482" s="244">
        <v>1767235</v>
      </c>
      <c r="I482" s="219">
        <v>2167238</v>
      </c>
    </row>
    <row r="483" spans="1:9" ht="12.75" hidden="1" customHeight="1" outlineLevel="1">
      <c r="A483" s="208"/>
      <c r="B483" s="227" t="s">
        <v>215</v>
      </c>
      <c r="C483" s="219">
        <v>0</v>
      </c>
      <c r="D483" s="219">
        <v>0</v>
      </c>
      <c r="E483" s="235"/>
      <c r="F483" s="244">
        <v>0</v>
      </c>
      <c r="G483" s="244">
        <v>0</v>
      </c>
      <c r="H483" s="244">
        <v>0</v>
      </c>
      <c r="I483" s="219">
        <v>0</v>
      </c>
    </row>
    <row r="484" spans="1:9" ht="12.75" hidden="1" customHeight="1" outlineLevel="1">
      <c r="A484" s="208"/>
      <c r="B484" s="227" t="s">
        <v>216</v>
      </c>
      <c r="C484" s="219">
        <v>0</v>
      </c>
      <c r="D484" s="219">
        <v>0</v>
      </c>
      <c r="E484" s="235"/>
      <c r="F484" s="244">
        <v>0</v>
      </c>
      <c r="G484" s="244">
        <v>0</v>
      </c>
      <c r="H484" s="244">
        <v>0</v>
      </c>
      <c r="I484" s="219">
        <v>0</v>
      </c>
    </row>
    <row r="485" spans="1:9" ht="12.75" hidden="1" customHeight="1" outlineLevel="1">
      <c r="A485" s="208"/>
      <c r="B485" s="227" t="s">
        <v>217</v>
      </c>
      <c r="C485" s="219">
        <v>1125907</v>
      </c>
      <c r="D485" s="219">
        <v>317535</v>
      </c>
      <c r="E485" s="235"/>
      <c r="F485" s="244">
        <v>3264105</v>
      </c>
      <c r="G485" s="244">
        <v>0</v>
      </c>
      <c r="H485" s="244">
        <v>0</v>
      </c>
      <c r="I485" s="219">
        <v>4707547</v>
      </c>
    </row>
    <row r="486" spans="1:9" ht="12.75" hidden="1" customHeight="1" outlineLevel="1">
      <c r="A486" s="208"/>
      <c r="B486" s="227" t="s">
        <v>218</v>
      </c>
      <c r="C486" s="219">
        <v>0</v>
      </c>
      <c r="D486" s="219">
        <v>0</v>
      </c>
      <c r="E486" s="235"/>
      <c r="F486" s="244">
        <v>0</v>
      </c>
      <c r="G486" s="244">
        <v>0</v>
      </c>
      <c r="H486" s="244">
        <v>0</v>
      </c>
      <c r="I486" s="219">
        <v>0</v>
      </c>
    </row>
    <row r="487" spans="1:9" ht="12.75" hidden="1" customHeight="1" outlineLevel="1">
      <c r="A487" s="208"/>
      <c r="B487" s="227" t="s">
        <v>219</v>
      </c>
      <c r="C487" s="219">
        <v>0</v>
      </c>
      <c r="D487" s="219">
        <v>0</v>
      </c>
      <c r="E487" s="235"/>
      <c r="F487" s="244">
        <v>1065696</v>
      </c>
      <c r="G487" s="244">
        <v>0</v>
      </c>
      <c r="H487" s="244">
        <v>701908</v>
      </c>
      <c r="I487" s="219">
        <v>1767604</v>
      </c>
    </row>
    <row r="488" spans="1:9" ht="12.75" hidden="1" customHeight="1" outlineLevel="1">
      <c r="A488" s="208"/>
      <c r="B488" s="227" t="s">
        <v>220</v>
      </c>
      <c r="C488" s="219">
        <v>0</v>
      </c>
      <c r="D488" s="219">
        <v>0</v>
      </c>
      <c r="E488" s="235"/>
      <c r="F488" s="244">
        <v>890012</v>
      </c>
      <c r="G488" s="244">
        <v>0</v>
      </c>
      <c r="H488" s="244">
        <v>0</v>
      </c>
      <c r="I488" s="219">
        <v>890012</v>
      </c>
    </row>
    <row r="489" spans="1:9" ht="14.4" customHeight="1" collapsed="1">
      <c r="A489" s="208">
        <v>19</v>
      </c>
      <c r="B489" s="178" t="s">
        <v>599</v>
      </c>
      <c r="C489" s="219">
        <f>SUM($C$465:$C$488)</f>
        <v>2222106</v>
      </c>
      <c r="D489" s="219">
        <f>SUM($D$465:$D$488)</f>
        <v>797800</v>
      </c>
      <c r="E489" s="235"/>
      <c r="F489" s="244">
        <f>SUM($F$465:$F$488)</f>
        <v>67195063.079999998</v>
      </c>
      <c r="G489" s="244">
        <f>SUM($G$465:$G$488)</f>
        <v>0</v>
      </c>
      <c r="H489" s="244">
        <f>SUM($H$465:$H$488)</f>
        <v>19059325</v>
      </c>
      <c r="I489" s="219">
        <f>SUM($I$465:$I$488)</f>
        <v>89274294.079999998</v>
      </c>
    </row>
    <row r="490" spans="1:9" ht="12.75" hidden="1" customHeight="1" outlineLevel="1">
      <c r="A490" s="208"/>
      <c r="B490" s="227" t="s">
        <v>273</v>
      </c>
      <c r="C490" s="231">
        <v>0</v>
      </c>
      <c r="D490" s="231">
        <v>0</v>
      </c>
      <c r="E490" s="235"/>
      <c r="F490" s="228">
        <v>0</v>
      </c>
      <c r="G490" s="219">
        <v>0</v>
      </c>
      <c r="H490" s="219">
        <v>0</v>
      </c>
      <c r="I490" s="219">
        <v>0</v>
      </c>
    </row>
    <row r="491" spans="1:9" ht="12.75" hidden="1" customHeight="1" outlineLevel="1">
      <c r="A491" s="208"/>
      <c r="B491" s="227" t="s">
        <v>203</v>
      </c>
      <c r="C491" s="231">
        <v>0</v>
      </c>
      <c r="D491" s="231">
        <v>0</v>
      </c>
      <c r="E491" s="235"/>
      <c r="F491" s="228">
        <v>19521631.079999998</v>
      </c>
      <c r="G491" s="219">
        <v>0</v>
      </c>
      <c r="H491" s="219">
        <v>10484892</v>
      </c>
      <c r="I491" s="219">
        <v>30006523.079999998</v>
      </c>
    </row>
    <row r="492" spans="1:9" ht="12.75" hidden="1" customHeight="1" outlineLevel="1">
      <c r="A492" s="208"/>
      <c r="B492" s="227" t="s">
        <v>204</v>
      </c>
      <c r="C492" s="231">
        <v>0</v>
      </c>
      <c r="D492" s="231">
        <v>0</v>
      </c>
      <c r="E492" s="235"/>
      <c r="F492" s="228">
        <v>0</v>
      </c>
      <c r="G492" s="219">
        <v>0</v>
      </c>
      <c r="H492" s="219">
        <v>1500</v>
      </c>
      <c r="I492" s="219">
        <v>1500</v>
      </c>
    </row>
    <row r="493" spans="1:9" ht="12.75" hidden="1" customHeight="1" outlineLevel="1">
      <c r="A493" s="208"/>
      <c r="B493" s="227" t="s">
        <v>267</v>
      </c>
      <c r="C493" s="231">
        <v>0</v>
      </c>
      <c r="D493" s="231">
        <v>0</v>
      </c>
      <c r="E493" s="235"/>
      <c r="F493" s="228">
        <v>0</v>
      </c>
      <c r="G493" s="219">
        <v>0</v>
      </c>
      <c r="H493" s="219">
        <v>0</v>
      </c>
      <c r="I493" s="219">
        <v>0</v>
      </c>
    </row>
    <row r="494" spans="1:9" ht="12.75" hidden="1" customHeight="1" outlineLevel="1">
      <c r="A494" s="208"/>
      <c r="B494" s="227" t="s">
        <v>274</v>
      </c>
      <c r="C494" s="231"/>
      <c r="D494" s="231"/>
      <c r="E494" s="235"/>
      <c r="F494" s="228"/>
      <c r="G494" s="219"/>
      <c r="H494" s="219"/>
      <c r="I494" s="219"/>
    </row>
    <row r="495" spans="1:9" ht="12.75" hidden="1" customHeight="1" outlineLevel="1">
      <c r="A495" s="208"/>
      <c r="B495" s="227" t="s">
        <v>275</v>
      </c>
      <c r="C495" s="231"/>
      <c r="D495" s="231"/>
      <c r="E495" s="235"/>
      <c r="F495" s="228"/>
      <c r="G495" s="219"/>
      <c r="H495" s="219"/>
      <c r="I495" s="219"/>
    </row>
    <row r="496" spans="1:9" ht="12.75" hidden="1" customHeight="1" outlineLevel="1">
      <c r="A496" s="208"/>
      <c r="B496" s="227" t="s">
        <v>205</v>
      </c>
      <c r="C496" s="231">
        <v>393160</v>
      </c>
      <c r="D496" s="231">
        <v>21096659</v>
      </c>
      <c r="E496" s="235"/>
      <c r="F496" s="228">
        <v>19245823</v>
      </c>
      <c r="G496" s="219">
        <v>0</v>
      </c>
      <c r="H496" s="219">
        <v>18721782</v>
      </c>
      <c r="I496" s="219">
        <v>59457424</v>
      </c>
    </row>
    <row r="497" spans="1:9" ht="12.75" hidden="1" customHeight="1" outlineLevel="1">
      <c r="A497" s="208"/>
      <c r="B497" s="227" t="s">
        <v>206</v>
      </c>
      <c r="C497" s="231">
        <v>80580</v>
      </c>
      <c r="D497" s="231">
        <v>0</v>
      </c>
      <c r="E497" s="235"/>
      <c r="F497" s="228">
        <v>4956925</v>
      </c>
      <c r="G497" s="219">
        <v>0</v>
      </c>
      <c r="H497" s="219">
        <v>313616</v>
      </c>
      <c r="I497" s="219">
        <v>5351121</v>
      </c>
    </row>
    <row r="498" spans="1:9" ht="12.75" hidden="1" customHeight="1" outlineLevel="1">
      <c r="A498" s="208"/>
      <c r="B498" s="227" t="s">
        <v>268</v>
      </c>
      <c r="C498" s="231">
        <v>0</v>
      </c>
      <c r="D498" s="231">
        <v>20074</v>
      </c>
      <c r="E498" s="235"/>
      <c r="F498" s="228">
        <v>0</v>
      </c>
      <c r="G498" s="219">
        <v>0</v>
      </c>
      <c r="H498" s="219">
        <v>93893</v>
      </c>
      <c r="I498" s="219">
        <v>113967</v>
      </c>
    </row>
    <row r="499" spans="1:9" ht="12.75" hidden="1" customHeight="1" outlineLevel="1">
      <c r="A499" s="208"/>
      <c r="B499" s="227" t="s">
        <v>207</v>
      </c>
      <c r="C499" s="231">
        <v>1628338</v>
      </c>
      <c r="D499" s="231">
        <v>0</v>
      </c>
      <c r="E499" s="235"/>
      <c r="F499" s="228">
        <v>34901844</v>
      </c>
      <c r="G499" s="219">
        <v>0</v>
      </c>
      <c r="H499" s="219">
        <v>13469298</v>
      </c>
      <c r="I499" s="219">
        <v>49999480</v>
      </c>
    </row>
    <row r="500" spans="1:9" ht="12.75" hidden="1" customHeight="1" outlineLevel="1">
      <c r="A500" s="208"/>
      <c r="B500" s="227" t="s">
        <v>270</v>
      </c>
      <c r="C500" s="231">
        <v>0</v>
      </c>
      <c r="D500" s="231">
        <v>0</v>
      </c>
      <c r="E500" s="235"/>
      <c r="F500" s="228">
        <v>13670339</v>
      </c>
      <c r="G500" s="219">
        <v>0</v>
      </c>
      <c r="H500" s="219">
        <v>14541012</v>
      </c>
      <c r="I500" s="219">
        <v>28211351</v>
      </c>
    </row>
    <row r="501" spans="1:9" ht="12.75" hidden="1" customHeight="1" outlineLevel="1">
      <c r="A501" s="208"/>
      <c r="B501" s="227" t="s">
        <v>208</v>
      </c>
      <c r="C501" s="231">
        <v>0</v>
      </c>
      <c r="D501" s="231">
        <v>0</v>
      </c>
      <c r="E501" s="235"/>
      <c r="F501" s="228">
        <v>67123878</v>
      </c>
      <c r="G501" s="219">
        <v>0</v>
      </c>
      <c r="H501" s="219">
        <v>22850148.609999999</v>
      </c>
      <c r="I501" s="219">
        <v>89974026.609999999</v>
      </c>
    </row>
    <row r="502" spans="1:9" ht="12.75" hidden="1" customHeight="1" outlineLevel="1">
      <c r="A502" s="208"/>
      <c r="B502" s="227" t="s">
        <v>209</v>
      </c>
      <c r="C502" s="231">
        <v>0</v>
      </c>
      <c r="D502" s="231">
        <v>0</v>
      </c>
      <c r="E502" s="235"/>
      <c r="F502" s="228">
        <v>0</v>
      </c>
      <c r="G502" s="219">
        <v>0</v>
      </c>
      <c r="H502" s="219">
        <v>0</v>
      </c>
      <c r="I502" s="219">
        <v>0</v>
      </c>
    </row>
    <row r="503" spans="1:9" ht="12.75" hidden="1" customHeight="1" outlineLevel="1">
      <c r="A503" s="208"/>
      <c r="B503" s="227" t="s">
        <v>210</v>
      </c>
      <c r="C503" s="231">
        <v>0</v>
      </c>
      <c r="D503" s="231">
        <v>0</v>
      </c>
      <c r="E503" s="235"/>
      <c r="F503" s="228">
        <v>0</v>
      </c>
      <c r="G503" s="219">
        <v>0</v>
      </c>
      <c r="H503" s="219">
        <v>0</v>
      </c>
      <c r="I503" s="219">
        <v>0</v>
      </c>
    </row>
    <row r="504" spans="1:9" ht="12.75" hidden="1" customHeight="1" outlineLevel="1">
      <c r="A504" s="208"/>
      <c r="B504" s="227" t="s">
        <v>211</v>
      </c>
      <c r="C504" s="231">
        <v>0</v>
      </c>
      <c r="D504" s="231">
        <v>0</v>
      </c>
      <c r="E504" s="235"/>
      <c r="F504" s="228">
        <v>456552</v>
      </c>
      <c r="G504" s="219">
        <v>0</v>
      </c>
      <c r="H504" s="219">
        <v>383285</v>
      </c>
      <c r="I504" s="219">
        <v>839837</v>
      </c>
    </row>
    <row r="505" spans="1:9" ht="12.75" hidden="1" customHeight="1" outlineLevel="1">
      <c r="A505" s="208"/>
      <c r="B505" s="227" t="s">
        <v>212</v>
      </c>
      <c r="C505" s="231">
        <v>0</v>
      </c>
      <c r="D505" s="231">
        <v>0</v>
      </c>
      <c r="E505" s="235"/>
      <c r="F505" s="228">
        <v>15164074</v>
      </c>
      <c r="G505" s="219">
        <v>0</v>
      </c>
      <c r="H505" s="219">
        <v>7920909</v>
      </c>
      <c r="I505" s="219">
        <v>23084983</v>
      </c>
    </row>
    <row r="506" spans="1:9" ht="12.75" hidden="1" customHeight="1" outlineLevel="1">
      <c r="A506" s="208"/>
      <c r="B506" s="227" t="s">
        <v>213</v>
      </c>
      <c r="C506" s="231">
        <v>1386723</v>
      </c>
      <c r="D506" s="231">
        <v>2999038</v>
      </c>
      <c r="E506" s="235"/>
      <c r="F506" s="228">
        <v>293307</v>
      </c>
      <c r="G506" s="219">
        <v>0</v>
      </c>
      <c r="H506" s="219">
        <v>8175651</v>
      </c>
      <c r="I506" s="219">
        <v>12854719</v>
      </c>
    </row>
    <row r="507" spans="1:9" ht="12.75" hidden="1" customHeight="1" outlineLevel="1">
      <c r="A507" s="208"/>
      <c r="B507" s="227" t="s">
        <v>214</v>
      </c>
      <c r="C507" s="231">
        <v>0</v>
      </c>
      <c r="D507" s="231">
        <v>0</v>
      </c>
      <c r="E507" s="235"/>
      <c r="F507" s="228">
        <v>959220</v>
      </c>
      <c r="G507" s="219">
        <v>0</v>
      </c>
      <c r="H507" s="219">
        <v>1767235</v>
      </c>
      <c r="I507" s="219">
        <v>2726455</v>
      </c>
    </row>
    <row r="508" spans="1:9" ht="12.75" hidden="1" customHeight="1" outlineLevel="1">
      <c r="A508" s="208"/>
      <c r="B508" s="227" t="s">
        <v>215</v>
      </c>
      <c r="C508" s="231">
        <v>0</v>
      </c>
      <c r="D508" s="231">
        <v>0</v>
      </c>
      <c r="E508" s="235"/>
      <c r="F508" s="228">
        <v>0</v>
      </c>
      <c r="G508" s="219">
        <v>0</v>
      </c>
      <c r="H508" s="219">
        <v>0</v>
      </c>
      <c r="I508" s="219">
        <v>0</v>
      </c>
    </row>
    <row r="509" spans="1:9" ht="12.75" hidden="1" customHeight="1" outlineLevel="1">
      <c r="A509" s="208"/>
      <c r="B509" s="227" t="s">
        <v>216</v>
      </c>
      <c r="C509" s="231">
        <v>0</v>
      </c>
      <c r="D509" s="231">
        <v>0</v>
      </c>
      <c r="E509" s="235"/>
      <c r="F509" s="228">
        <v>0</v>
      </c>
      <c r="G509" s="219">
        <v>0</v>
      </c>
      <c r="H509" s="219">
        <v>0</v>
      </c>
      <c r="I509" s="219">
        <v>0</v>
      </c>
    </row>
    <row r="510" spans="1:9" ht="12.75" hidden="1" customHeight="1" outlineLevel="1">
      <c r="A510" s="208"/>
      <c r="B510" s="227" t="s">
        <v>217</v>
      </c>
      <c r="C510" s="231">
        <v>2548445</v>
      </c>
      <c r="D510" s="231">
        <v>447908</v>
      </c>
      <c r="E510" s="235"/>
      <c r="F510" s="228">
        <v>37506788</v>
      </c>
      <c r="G510" s="219">
        <v>0</v>
      </c>
      <c r="H510" s="219">
        <v>33160478</v>
      </c>
      <c r="I510" s="219">
        <v>73663619</v>
      </c>
    </row>
    <row r="511" spans="1:9" ht="12.75" hidden="1" customHeight="1" outlineLevel="1">
      <c r="A511" s="208"/>
      <c r="B511" s="227" t="s">
        <v>218</v>
      </c>
      <c r="C511" s="231">
        <v>0</v>
      </c>
      <c r="D511" s="231">
        <v>0</v>
      </c>
      <c r="E511" s="235"/>
      <c r="F511" s="228">
        <v>0</v>
      </c>
      <c r="G511" s="219">
        <v>0</v>
      </c>
      <c r="H511" s="219">
        <v>0</v>
      </c>
      <c r="I511" s="219">
        <v>0</v>
      </c>
    </row>
    <row r="512" spans="1:9" ht="12.75" hidden="1" customHeight="1" outlineLevel="1">
      <c r="A512" s="208"/>
      <c r="B512" s="227" t="s">
        <v>219</v>
      </c>
      <c r="C512" s="231">
        <v>0</v>
      </c>
      <c r="D512" s="231">
        <v>0</v>
      </c>
      <c r="E512" s="235"/>
      <c r="F512" s="228">
        <v>1937213</v>
      </c>
      <c r="G512" s="219">
        <v>0</v>
      </c>
      <c r="H512" s="219">
        <v>701908</v>
      </c>
      <c r="I512" s="219">
        <v>2639121</v>
      </c>
    </row>
    <row r="513" spans="1:9" ht="12.75" hidden="1" customHeight="1" outlineLevel="1">
      <c r="A513" s="208"/>
      <c r="B513" s="227" t="s">
        <v>220</v>
      </c>
      <c r="C513" s="231">
        <v>0</v>
      </c>
      <c r="D513" s="231">
        <v>0</v>
      </c>
      <c r="E513" s="235"/>
      <c r="F513" s="228">
        <v>2350862</v>
      </c>
      <c r="G513" s="219">
        <v>0</v>
      </c>
      <c r="H513" s="219">
        <v>13718</v>
      </c>
      <c r="I513" s="219">
        <v>2364580</v>
      </c>
    </row>
    <row r="514" spans="1:9" ht="16.2" customHeight="1" collapsed="1">
      <c r="A514" s="208">
        <v>20</v>
      </c>
      <c r="B514" s="234" t="s">
        <v>600</v>
      </c>
      <c r="C514" s="231">
        <f>SUM($C$490:$C$513)</f>
        <v>6037246</v>
      </c>
      <c r="D514" s="231">
        <f>SUM($D$490:$D$513)</f>
        <v>24563679</v>
      </c>
      <c r="E514" s="235"/>
      <c r="F514" s="228">
        <f>SUM($F$490:$F$513)</f>
        <v>218088456.07999998</v>
      </c>
      <c r="G514" s="219">
        <f>SUM($G$490:$G$513)</f>
        <v>0</v>
      </c>
      <c r="H514" s="219">
        <f>SUM($H$490:$H$513)</f>
        <v>132599325.61</v>
      </c>
      <c r="I514" s="219">
        <f>SUM($I$490:$I$513)</f>
        <v>381288706.69</v>
      </c>
    </row>
    <row r="515" spans="1:9" ht="15.75" hidden="1" customHeight="1" outlineLevel="1">
      <c r="A515" s="190"/>
      <c r="B515" s="261" t="s">
        <v>273</v>
      </c>
      <c r="C515" s="219">
        <v>0</v>
      </c>
      <c r="D515" s="262">
        <v>0</v>
      </c>
      <c r="E515" s="217"/>
      <c r="F515" s="253">
        <v>0</v>
      </c>
      <c r="G515" s="229">
        <v>0</v>
      </c>
      <c r="H515" s="229">
        <v>0</v>
      </c>
      <c r="I515" s="219">
        <v>0</v>
      </c>
    </row>
    <row r="516" spans="1:9" ht="15.75" hidden="1" customHeight="1" outlineLevel="1">
      <c r="A516" s="190"/>
      <c r="B516" s="261" t="s">
        <v>203</v>
      </c>
      <c r="C516" s="219">
        <v>10330031.8935</v>
      </c>
      <c r="D516" s="262">
        <v>0</v>
      </c>
      <c r="E516" s="217"/>
      <c r="F516" s="253">
        <v>54790935.476499997</v>
      </c>
      <c r="G516" s="229">
        <v>859033</v>
      </c>
      <c r="H516" s="229">
        <v>10484892</v>
      </c>
      <c r="I516" s="219">
        <v>76464892.370000005</v>
      </c>
    </row>
    <row r="517" spans="1:9" ht="15.75" hidden="1" customHeight="1" outlineLevel="1">
      <c r="A517" s="190"/>
      <c r="B517" s="261" t="s">
        <v>204</v>
      </c>
      <c r="C517" s="219">
        <v>7015406.7135000043</v>
      </c>
      <c r="D517" s="262">
        <v>0</v>
      </c>
      <c r="E517" s="217"/>
      <c r="F517" s="253">
        <v>0</v>
      </c>
      <c r="G517" s="229">
        <v>8533</v>
      </c>
      <c r="H517" s="229">
        <v>1500</v>
      </c>
      <c r="I517" s="219">
        <v>7025439.7135000043</v>
      </c>
    </row>
    <row r="518" spans="1:9" ht="15.75" hidden="1" customHeight="1" outlineLevel="1">
      <c r="A518" s="190"/>
      <c r="B518" s="261" t="s">
        <v>267</v>
      </c>
      <c r="C518" s="219">
        <v>0</v>
      </c>
      <c r="D518" s="262">
        <v>0</v>
      </c>
      <c r="E518" s="217"/>
      <c r="F518" s="253">
        <v>0</v>
      </c>
      <c r="G518" s="229">
        <v>0</v>
      </c>
      <c r="H518" s="229">
        <v>0</v>
      </c>
      <c r="I518" s="219">
        <v>0</v>
      </c>
    </row>
    <row r="519" spans="1:9" ht="15.75" hidden="1" customHeight="1" outlineLevel="1">
      <c r="A519" s="190"/>
      <c r="B519" s="261" t="s">
        <v>205</v>
      </c>
      <c r="C519" s="219">
        <v>36537238</v>
      </c>
      <c r="D519" s="262">
        <v>45342858</v>
      </c>
      <c r="E519" s="217"/>
      <c r="F519" s="253">
        <v>100369473</v>
      </c>
      <c r="G519" s="229">
        <v>6281323</v>
      </c>
      <c r="H519" s="229">
        <v>18721782</v>
      </c>
      <c r="I519" s="219">
        <v>207252674</v>
      </c>
    </row>
    <row r="520" spans="1:9" ht="15.75" hidden="1" customHeight="1" outlineLevel="1">
      <c r="A520" s="190"/>
      <c r="B520" s="261" t="s">
        <v>206</v>
      </c>
      <c r="C520" s="219">
        <v>7335407</v>
      </c>
      <c r="D520" s="262">
        <v>0</v>
      </c>
      <c r="E520" s="217"/>
      <c r="F520" s="253">
        <v>12853369</v>
      </c>
      <c r="G520" s="229">
        <v>829723</v>
      </c>
      <c r="H520" s="229">
        <v>313616</v>
      </c>
      <c r="I520" s="219">
        <v>21332115</v>
      </c>
    </row>
    <row r="521" spans="1:9" ht="15.75" hidden="1" customHeight="1" outlineLevel="1">
      <c r="A521" s="190"/>
      <c r="B521" s="261" t="s">
        <v>268</v>
      </c>
      <c r="C521" s="219">
        <v>190967.5499999999</v>
      </c>
      <c r="D521" s="262">
        <v>1102223.45</v>
      </c>
      <c r="E521" s="217"/>
      <c r="F521" s="253">
        <v>0</v>
      </c>
      <c r="G521" s="229">
        <v>1093</v>
      </c>
      <c r="H521" s="229">
        <v>93893</v>
      </c>
      <c r="I521" s="219">
        <v>1388176.9999999998</v>
      </c>
    </row>
    <row r="522" spans="1:9" ht="15.75" hidden="1" customHeight="1" outlineLevel="1">
      <c r="A522" s="190"/>
      <c r="B522" s="261" t="s">
        <v>207</v>
      </c>
      <c r="C522" s="219">
        <v>40376730.717500135</v>
      </c>
      <c r="D522" s="262">
        <v>0</v>
      </c>
      <c r="E522" s="217"/>
      <c r="F522" s="253">
        <v>126200465</v>
      </c>
      <c r="G522" s="229">
        <v>1601202</v>
      </c>
      <c r="H522" s="229">
        <v>13469298</v>
      </c>
      <c r="I522" s="219">
        <v>181647695.71750015</v>
      </c>
    </row>
    <row r="523" spans="1:9" ht="15.75" hidden="1" customHeight="1" outlineLevel="1">
      <c r="A523" s="190"/>
      <c r="B523" s="261" t="s">
        <v>208</v>
      </c>
      <c r="C523" s="219">
        <v>53312639</v>
      </c>
      <c r="D523" s="262">
        <v>0</v>
      </c>
      <c r="E523" s="217"/>
      <c r="F523" s="253">
        <v>227923318</v>
      </c>
      <c r="G523" s="229">
        <v>6601457</v>
      </c>
      <c r="H523" s="229">
        <v>22850148.609999999</v>
      </c>
      <c r="I523" s="219">
        <v>310687562.61000001</v>
      </c>
    </row>
    <row r="524" spans="1:9" ht="15.75" hidden="1" customHeight="1" outlineLevel="1">
      <c r="A524" s="190"/>
      <c r="B524" s="261" t="s">
        <v>209</v>
      </c>
      <c r="C524" s="219">
        <v>7034448</v>
      </c>
      <c r="D524" s="262">
        <v>0</v>
      </c>
      <c r="E524" s="217"/>
      <c r="F524" s="253">
        <v>0</v>
      </c>
      <c r="G524" s="229">
        <v>14474</v>
      </c>
      <c r="H524" s="229">
        <v>0</v>
      </c>
      <c r="I524" s="219">
        <v>7048922</v>
      </c>
    </row>
    <row r="525" spans="1:9" ht="15.75" hidden="1" customHeight="1" outlineLevel="1">
      <c r="A525" s="190"/>
      <c r="B525" s="261" t="s">
        <v>210</v>
      </c>
      <c r="C525" s="219">
        <v>3781744</v>
      </c>
      <c r="D525" s="262">
        <v>0</v>
      </c>
      <c r="E525" s="217"/>
      <c r="F525" s="253">
        <v>0</v>
      </c>
      <c r="G525" s="229">
        <v>240247</v>
      </c>
      <c r="H525" s="229">
        <v>0</v>
      </c>
      <c r="I525" s="219">
        <v>4021991</v>
      </c>
    </row>
    <row r="526" spans="1:9" ht="15.75" hidden="1" customHeight="1" outlineLevel="1">
      <c r="A526" s="190"/>
      <c r="B526" s="261" t="s">
        <v>211</v>
      </c>
      <c r="C526" s="219">
        <v>273907</v>
      </c>
      <c r="D526" s="262">
        <v>0</v>
      </c>
      <c r="E526" s="217"/>
      <c r="F526" s="253">
        <v>1565017</v>
      </c>
      <c r="G526" s="229">
        <v>74114</v>
      </c>
      <c r="H526" s="229">
        <v>383285</v>
      </c>
      <c r="I526" s="219">
        <v>2296323</v>
      </c>
    </row>
    <row r="527" spans="1:9" ht="15.75" hidden="1" customHeight="1" outlineLevel="1">
      <c r="A527" s="190"/>
      <c r="B527" s="261" t="s">
        <v>212</v>
      </c>
      <c r="C527" s="219">
        <v>3669393.5036932947</v>
      </c>
      <c r="D527" s="262">
        <v>0</v>
      </c>
      <c r="E527" s="217"/>
      <c r="F527" s="253">
        <v>28393823.059122521</v>
      </c>
      <c r="G527" s="229">
        <v>325948.23412170418</v>
      </c>
      <c r="H527" s="229">
        <v>7920909</v>
      </c>
      <c r="I527" s="219">
        <v>40310073.796937518</v>
      </c>
    </row>
    <row r="528" spans="1:9" ht="15.75" hidden="1" customHeight="1" outlineLevel="1">
      <c r="A528" s="190"/>
      <c r="B528" s="261" t="s">
        <v>213</v>
      </c>
      <c r="C528" s="219">
        <v>24024481</v>
      </c>
      <c r="D528" s="262">
        <v>39833560</v>
      </c>
      <c r="E528" s="217"/>
      <c r="F528" s="253">
        <v>3189588</v>
      </c>
      <c r="G528" s="229">
        <v>2757973</v>
      </c>
      <c r="H528" s="229">
        <v>8175651</v>
      </c>
      <c r="I528" s="219">
        <v>77981253</v>
      </c>
    </row>
    <row r="529" spans="1:9" ht="15.75" hidden="1" customHeight="1" outlineLevel="1">
      <c r="A529" s="190"/>
      <c r="B529" s="261" t="s">
        <v>214</v>
      </c>
      <c r="C529" s="219">
        <v>1025836</v>
      </c>
      <c r="D529" s="262">
        <v>0</v>
      </c>
      <c r="E529" s="217"/>
      <c r="F529" s="253">
        <v>6753570</v>
      </c>
      <c r="G529" s="229">
        <v>0</v>
      </c>
      <c r="H529" s="229">
        <v>1767235</v>
      </c>
      <c r="I529" s="219">
        <v>9546641</v>
      </c>
    </row>
    <row r="530" spans="1:9" ht="15.75" hidden="1" customHeight="1" outlineLevel="1">
      <c r="A530" s="190"/>
      <c r="B530" s="261" t="s">
        <v>215</v>
      </c>
      <c r="C530" s="219">
        <v>764841</v>
      </c>
      <c r="D530" s="262">
        <v>0</v>
      </c>
      <c r="E530" s="217"/>
      <c r="F530" s="253">
        <v>0</v>
      </c>
      <c r="G530" s="229">
        <v>48599</v>
      </c>
      <c r="H530" s="229">
        <v>0</v>
      </c>
      <c r="I530" s="219">
        <v>813440</v>
      </c>
    </row>
    <row r="531" spans="1:9" ht="15.75" hidden="1" customHeight="1" outlineLevel="1">
      <c r="A531" s="190"/>
      <c r="B531" s="261" t="s">
        <v>216</v>
      </c>
      <c r="C531" s="219">
        <v>393486</v>
      </c>
      <c r="D531" s="262">
        <v>0</v>
      </c>
      <c r="E531" s="217"/>
      <c r="F531" s="253">
        <v>0</v>
      </c>
      <c r="G531" s="229">
        <v>16529</v>
      </c>
      <c r="H531" s="229">
        <v>0</v>
      </c>
      <c r="I531" s="219">
        <v>410015</v>
      </c>
    </row>
    <row r="532" spans="1:9" ht="15.75" hidden="1" customHeight="1" outlineLevel="1">
      <c r="A532" s="190"/>
      <c r="B532" s="261" t="s">
        <v>217</v>
      </c>
      <c r="C532" s="219">
        <v>79232016</v>
      </c>
      <c r="D532" s="262">
        <v>20667988</v>
      </c>
      <c r="E532" s="217"/>
      <c r="F532" s="253">
        <v>179995402</v>
      </c>
      <c r="G532" s="229">
        <v>4342508</v>
      </c>
      <c r="H532" s="229">
        <v>33160478</v>
      </c>
      <c r="I532" s="219">
        <v>317398392</v>
      </c>
    </row>
    <row r="533" spans="1:9" ht="15.75" hidden="1" customHeight="1" outlineLevel="1">
      <c r="A533" s="190"/>
      <c r="B533" s="261" t="s">
        <v>218</v>
      </c>
      <c r="C533" s="219">
        <v>18182076</v>
      </c>
      <c r="D533" s="262">
        <v>0</v>
      </c>
      <c r="E533" s="217"/>
      <c r="F533" s="253">
        <v>0</v>
      </c>
      <c r="G533" s="229">
        <v>25889</v>
      </c>
      <c r="H533" s="229">
        <v>0</v>
      </c>
      <c r="I533" s="219">
        <v>18207965</v>
      </c>
    </row>
    <row r="534" spans="1:9" ht="15.75" hidden="1" customHeight="1" outlineLevel="1">
      <c r="A534" s="190"/>
      <c r="B534" s="261" t="s">
        <v>219</v>
      </c>
      <c r="C534" s="219">
        <v>5096449.099999994</v>
      </c>
      <c r="D534" s="262">
        <v>0</v>
      </c>
      <c r="E534" s="217"/>
      <c r="F534" s="253">
        <v>1985108.26</v>
      </c>
      <c r="G534" s="229">
        <v>133029.5791653154</v>
      </c>
      <c r="H534" s="229">
        <v>701908</v>
      </c>
      <c r="I534" s="219">
        <v>7916494.9391653091</v>
      </c>
    </row>
    <row r="535" spans="1:9" ht="15.75" hidden="1" customHeight="1" outlineLevel="1">
      <c r="A535" s="190"/>
      <c r="B535" s="261" t="s">
        <v>220</v>
      </c>
      <c r="C535" s="219">
        <v>9619350.0000000037</v>
      </c>
      <c r="D535" s="262">
        <v>76717</v>
      </c>
      <c r="E535" s="217"/>
      <c r="F535" s="253">
        <v>9555967</v>
      </c>
      <c r="G535" s="229">
        <v>197013</v>
      </c>
      <c r="H535" s="229">
        <v>13718</v>
      </c>
      <c r="I535" s="219">
        <v>19462765.000000004</v>
      </c>
    </row>
    <row r="536" spans="1:9" ht="15.75" hidden="1" customHeight="1" outlineLevel="1">
      <c r="A536" s="190"/>
      <c r="B536" s="261" t="s">
        <v>270</v>
      </c>
      <c r="C536" s="219">
        <v>9758493</v>
      </c>
      <c r="D536" s="262">
        <v>0</v>
      </c>
      <c r="E536" s="217"/>
      <c r="F536" s="253">
        <v>67331763</v>
      </c>
      <c r="G536" s="229">
        <v>142068</v>
      </c>
      <c r="H536" s="229">
        <v>14541012</v>
      </c>
      <c r="I536" s="219">
        <v>91773336</v>
      </c>
    </row>
    <row r="537" spans="1:9" ht="18" customHeight="1" collapsed="1">
      <c r="A537" s="190">
        <v>21</v>
      </c>
      <c r="B537" s="263" t="s">
        <v>533</v>
      </c>
      <c r="C537" s="219">
        <f>SUM($C$515:$C$536)</f>
        <v>317954941.4781934</v>
      </c>
      <c r="D537" s="262">
        <f>SUM($D$515:$D$536)</f>
        <v>107023346.45</v>
      </c>
      <c r="E537" s="217"/>
      <c r="F537" s="253">
        <f>SUM($F$515:$F$536)</f>
        <v>820907798.79562259</v>
      </c>
      <c r="G537" s="229">
        <f>SUM($G$515:$G$536)</f>
        <v>24500755.81328702</v>
      </c>
      <c r="H537" s="229">
        <f>SUM($H$515:$H$536)</f>
        <v>132599325.61</v>
      </c>
      <c r="I537" s="219">
        <f>SUM($I$515:$I$536)</f>
        <v>1402986168.1471031</v>
      </c>
    </row>
    <row r="538" spans="1:9" ht="9.75" customHeight="1">
      <c r="A538" s="498"/>
      <c r="B538" s="498"/>
      <c r="C538" s="498"/>
      <c r="D538" s="498"/>
      <c r="E538" s="498"/>
      <c r="F538" s="498"/>
      <c r="G538" s="498"/>
      <c r="H538" s="498"/>
      <c r="I538" s="498"/>
    </row>
    <row r="539" spans="1:9" ht="61.8" customHeight="1">
      <c r="A539" s="264"/>
      <c r="B539" s="265"/>
      <c r="C539" s="266" t="s">
        <v>534</v>
      </c>
      <c r="D539" s="177" t="s">
        <v>535</v>
      </c>
      <c r="E539" s="267" t="s">
        <v>536</v>
      </c>
      <c r="F539" s="501" t="s">
        <v>537</v>
      </c>
      <c r="G539" s="502"/>
      <c r="H539" s="503"/>
      <c r="I539" s="191" t="s">
        <v>193</v>
      </c>
    </row>
    <row r="540" spans="1:9" ht="13.5" hidden="1" customHeight="1" outlineLevel="1">
      <c r="A540" s="266"/>
      <c r="B540" s="268" t="s">
        <v>273</v>
      </c>
      <c r="C540" s="244">
        <v>0</v>
      </c>
      <c r="D540" s="228">
        <v>0</v>
      </c>
      <c r="E540" s="219">
        <v>0</v>
      </c>
      <c r="F540" s="494">
        <v>0</v>
      </c>
      <c r="G540" s="495"/>
      <c r="H540" s="496"/>
      <c r="I540" s="269">
        <v>0</v>
      </c>
    </row>
    <row r="541" spans="1:9" ht="13.5" hidden="1" customHeight="1" outlineLevel="1">
      <c r="A541" s="266"/>
      <c r="B541" s="268" t="s">
        <v>203</v>
      </c>
      <c r="C541" s="244">
        <v>30098</v>
      </c>
      <c r="D541" s="228">
        <v>2818</v>
      </c>
      <c r="E541" s="219">
        <v>20779</v>
      </c>
      <c r="F541" s="494">
        <v>132181</v>
      </c>
      <c r="G541" s="495"/>
      <c r="H541" s="496"/>
      <c r="I541" s="269">
        <v>185876</v>
      </c>
    </row>
    <row r="542" spans="1:9" ht="13.5" hidden="1" customHeight="1" outlineLevel="1">
      <c r="A542" s="266"/>
      <c r="B542" s="268" t="s">
        <v>204</v>
      </c>
      <c r="C542" s="244">
        <v>15397</v>
      </c>
      <c r="D542" s="228">
        <v>0</v>
      </c>
      <c r="E542" s="219">
        <v>15478</v>
      </c>
      <c r="F542" s="494">
        <v>16201</v>
      </c>
      <c r="G542" s="495"/>
      <c r="H542" s="496"/>
      <c r="I542" s="269">
        <v>47076</v>
      </c>
    </row>
    <row r="543" spans="1:9" ht="13.5" hidden="1" customHeight="1" outlineLevel="1">
      <c r="A543" s="266"/>
      <c r="B543" s="268" t="s">
        <v>267</v>
      </c>
      <c r="C543" s="244">
        <v>0</v>
      </c>
      <c r="D543" s="228">
        <v>0</v>
      </c>
      <c r="E543" s="219">
        <v>0</v>
      </c>
      <c r="F543" s="494">
        <v>0</v>
      </c>
      <c r="G543" s="495"/>
      <c r="H543" s="496"/>
      <c r="I543" s="269">
        <v>0</v>
      </c>
    </row>
    <row r="544" spans="1:9" ht="13.5" hidden="1" customHeight="1" outlineLevel="1">
      <c r="A544" s="266"/>
      <c r="B544" s="268" t="s">
        <v>274</v>
      </c>
      <c r="C544" s="244"/>
      <c r="D544" s="228"/>
      <c r="E544" s="219"/>
      <c r="F544" s="272"/>
      <c r="G544" s="273"/>
      <c r="H544" s="274"/>
      <c r="I544" s="269"/>
    </row>
    <row r="545" spans="1:9" ht="13.5" hidden="1" customHeight="1" outlineLevel="1">
      <c r="A545" s="266"/>
      <c r="B545" s="268" t="s">
        <v>275</v>
      </c>
      <c r="C545" s="244"/>
      <c r="D545" s="228"/>
      <c r="E545" s="219"/>
      <c r="F545" s="272"/>
      <c r="G545" s="273"/>
      <c r="H545" s="274"/>
      <c r="I545" s="269"/>
    </row>
    <row r="546" spans="1:9" ht="13.5" hidden="1" customHeight="1" outlineLevel="1">
      <c r="A546" s="266"/>
      <c r="B546" s="268" t="s">
        <v>205</v>
      </c>
      <c r="C546" s="244">
        <v>41945</v>
      </c>
      <c r="D546" s="228">
        <v>13613</v>
      </c>
      <c r="E546" s="219">
        <v>29699</v>
      </c>
      <c r="F546" s="494">
        <v>314316</v>
      </c>
      <c r="G546" s="495"/>
      <c r="H546" s="496"/>
      <c r="I546" s="269">
        <v>399573</v>
      </c>
    </row>
    <row r="547" spans="1:9" ht="13.5" hidden="1" customHeight="1" outlineLevel="1">
      <c r="A547" s="266"/>
      <c r="B547" s="268" t="s">
        <v>206</v>
      </c>
      <c r="C547" s="244">
        <v>11704</v>
      </c>
      <c r="D547" s="228">
        <v>1646</v>
      </c>
      <c r="E547" s="219">
        <v>8349</v>
      </c>
      <c r="F547" s="494">
        <v>45136</v>
      </c>
      <c r="G547" s="495"/>
      <c r="H547" s="496"/>
      <c r="I547" s="269">
        <v>66835</v>
      </c>
    </row>
    <row r="548" spans="1:9" ht="13.5" hidden="1" customHeight="1" outlineLevel="1">
      <c r="A548" s="266"/>
      <c r="B548" s="268" t="s">
        <v>268</v>
      </c>
      <c r="C548" s="244">
        <v>23</v>
      </c>
      <c r="D548" s="228">
        <v>874</v>
      </c>
      <c r="E548" s="219">
        <v>1</v>
      </c>
      <c r="F548" s="494"/>
      <c r="G548" s="495"/>
      <c r="H548" s="496"/>
      <c r="I548" s="269">
        <v>898</v>
      </c>
    </row>
    <row r="549" spans="1:9" ht="13.5" hidden="1" customHeight="1" outlineLevel="1">
      <c r="A549" s="266"/>
      <c r="B549" s="268" t="s">
        <v>207</v>
      </c>
      <c r="C549" s="244">
        <v>62978</v>
      </c>
      <c r="D549" s="228">
        <v>9667</v>
      </c>
      <c r="E549" s="219">
        <v>45004</v>
      </c>
      <c r="F549" s="494">
        <v>324672</v>
      </c>
      <c r="G549" s="495"/>
      <c r="H549" s="496"/>
      <c r="I549" s="269">
        <v>442321</v>
      </c>
    </row>
    <row r="550" spans="1:9" ht="13.5" hidden="1" customHeight="1" outlineLevel="1">
      <c r="A550" s="266"/>
      <c r="B550" s="268" t="s">
        <v>208</v>
      </c>
      <c r="C550" s="244">
        <v>73834</v>
      </c>
      <c r="D550" s="228">
        <v>28113</v>
      </c>
      <c r="E550" s="219">
        <v>52690</v>
      </c>
      <c r="F550" s="494">
        <v>426257</v>
      </c>
      <c r="G550" s="495"/>
      <c r="H550" s="496"/>
      <c r="I550" s="269">
        <v>580894</v>
      </c>
    </row>
    <row r="551" spans="1:9" ht="13.5" hidden="1" customHeight="1" outlineLevel="1">
      <c r="A551" s="266"/>
      <c r="B551" s="268" t="s">
        <v>209</v>
      </c>
      <c r="C551" s="244">
        <v>15958</v>
      </c>
      <c r="D551" s="228">
        <v>0</v>
      </c>
      <c r="E551" s="219">
        <v>15950</v>
      </c>
      <c r="F551" s="494">
        <v>127147</v>
      </c>
      <c r="G551" s="495"/>
      <c r="H551" s="496"/>
      <c r="I551" s="269">
        <v>159055</v>
      </c>
    </row>
    <row r="552" spans="1:9" ht="13.5" hidden="1" customHeight="1" outlineLevel="1">
      <c r="A552" s="266"/>
      <c r="B552" s="268" t="s">
        <v>210</v>
      </c>
      <c r="C552" s="244">
        <v>308</v>
      </c>
      <c r="D552" s="228">
        <v>8281</v>
      </c>
      <c r="E552" s="219">
        <v>9662</v>
      </c>
      <c r="F552" s="494">
        <v>73633</v>
      </c>
      <c r="G552" s="495"/>
      <c r="H552" s="496"/>
      <c r="I552" s="269">
        <v>91884</v>
      </c>
    </row>
    <row r="553" spans="1:9" ht="13.5" hidden="1" customHeight="1" outlineLevel="1">
      <c r="A553" s="266"/>
      <c r="B553" s="268" t="s">
        <v>211</v>
      </c>
      <c r="C553" s="244">
        <v>114</v>
      </c>
      <c r="D553" s="228">
        <v>1165</v>
      </c>
      <c r="E553" s="219">
        <v>33</v>
      </c>
      <c r="F553" s="494">
        <v>4066</v>
      </c>
      <c r="G553" s="495"/>
      <c r="H553" s="496"/>
      <c r="I553" s="269">
        <v>5378</v>
      </c>
    </row>
    <row r="554" spans="1:9" ht="13.5" hidden="1" customHeight="1" outlineLevel="1">
      <c r="A554" s="266"/>
      <c r="B554" s="268" t="s">
        <v>212</v>
      </c>
      <c r="C554" s="244">
        <v>6065</v>
      </c>
      <c r="D554" s="228">
        <v>3330</v>
      </c>
      <c r="E554" s="219">
        <v>13418.013068196073</v>
      </c>
      <c r="F554" s="494">
        <v>0</v>
      </c>
      <c r="G554" s="495"/>
      <c r="H554" s="496"/>
      <c r="I554" s="269">
        <v>22813.013068196073</v>
      </c>
    </row>
    <row r="555" spans="1:9" ht="13.5" hidden="1" customHeight="1" outlineLevel="1">
      <c r="A555" s="266"/>
      <c r="B555" s="268" t="s">
        <v>213</v>
      </c>
      <c r="C555" s="244">
        <v>29662</v>
      </c>
      <c r="D555" s="228">
        <v>0</v>
      </c>
      <c r="E555" s="219">
        <v>29885</v>
      </c>
      <c r="F555" s="494">
        <v>40023</v>
      </c>
      <c r="G555" s="495"/>
      <c r="H555" s="496"/>
      <c r="I555" s="269">
        <v>99570</v>
      </c>
    </row>
    <row r="556" spans="1:9" ht="13.5" hidden="1" customHeight="1" outlineLevel="1">
      <c r="A556" s="266"/>
      <c r="B556" s="268" t="s">
        <v>214</v>
      </c>
      <c r="C556" s="244">
        <v>3138</v>
      </c>
      <c r="D556" s="228">
        <v>24</v>
      </c>
      <c r="E556" s="219">
        <v>2676</v>
      </c>
      <c r="F556" s="494">
        <v>23052</v>
      </c>
      <c r="G556" s="495"/>
      <c r="H556" s="496"/>
      <c r="I556" s="269">
        <v>28890</v>
      </c>
    </row>
    <row r="557" spans="1:9" ht="13.5" hidden="1" customHeight="1" outlineLevel="1">
      <c r="A557" s="266"/>
      <c r="B557" s="268" t="s">
        <v>215</v>
      </c>
      <c r="C557" s="244">
        <v>3732</v>
      </c>
      <c r="D557" s="228">
        <v>461</v>
      </c>
      <c r="E557" s="219">
        <v>2262</v>
      </c>
      <c r="F557" s="494">
        <v>336</v>
      </c>
      <c r="G557" s="495"/>
      <c r="H557" s="496"/>
      <c r="I557" s="269">
        <v>6791</v>
      </c>
    </row>
    <row r="558" spans="1:9" ht="13.5" hidden="1" customHeight="1" outlineLevel="1">
      <c r="A558" s="266"/>
      <c r="B558" s="268" t="s">
        <v>216</v>
      </c>
      <c r="C558" s="244">
        <v>1157</v>
      </c>
      <c r="D558" s="228">
        <v>325</v>
      </c>
      <c r="E558" s="219">
        <v>918</v>
      </c>
      <c r="F558" s="494">
        <v>7255</v>
      </c>
      <c r="G558" s="495"/>
      <c r="H558" s="496"/>
      <c r="I558" s="269">
        <v>9655</v>
      </c>
    </row>
    <row r="559" spans="1:9" ht="13.5" hidden="1" customHeight="1" outlineLevel="1">
      <c r="A559" s="266"/>
      <c r="B559" s="268" t="s">
        <v>217</v>
      </c>
      <c r="C559" s="244">
        <v>91806</v>
      </c>
      <c r="D559" s="228">
        <v>12414</v>
      </c>
      <c r="E559" s="219">
        <v>62168</v>
      </c>
      <c r="F559" s="494">
        <v>306033</v>
      </c>
      <c r="G559" s="495"/>
      <c r="H559" s="496"/>
      <c r="I559" s="269">
        <v>472421</v>
      </c>
    </row>
    <row r="560" spans="1:9" ht="13.5" hidden="1" customHeight="1" outlineLevel="1">
      <c r="A560" s="266"/>
      <c r="B560" s="268" t="s">
        <v>218</v>
      </c>
      <c r="C560" s="244">
        <v>9406</v>
      </c>
      <c r="D560" s="228">
        <v>12011</v>
      </c>
      <c r="E560" s="219">
        <v>47050</v>
      </c>
      <c r="F560" s="494">
        <v>0</v>
      </c>
      <c r="G560" s="495"/>
      <c r="H560" s="496"/>
      <c r="I560" s="269">
        <v>68467</v>
      </c>
    </row>
    <row r="561" spans="1:9" ht="13.5" hidden="1" customHeight="1" outlineLevel="1">
      <c r="A561" s="266"/>
      <c r="B561" s="268" t="s">
        <v>219</v>
      </c>
      <c r="C561" s="244">
        <v>9737</v>
      </c>
      <c r="D561" s="228">
        <v>13358</v>
      </c>
      <c r="E561" s="219">
        <v>6509</v>
      </c>
      <c r="F561" s="494">
        <v>0</v>
      </c>
      <c r="G561" s="495"/>
      <c r="H561" s="496"/>
      <c r="I561" s="269">
        <v>29604</v>
      </c>
    </row>
    <row r="562" spans="1:9" ht="13.5" hidden="1" customHeight="1" outlineLevel="1">
      <c r="A562" s="266"/>
      <c r="B562" s="268" t="s">
        <v>220</v>
      </c>
      <c r="C562" s="244">
        <v>26242</v>
      </c>
      <c r="D562" s="228">
        <v>16367</v>
      </c>
      <c r="E562" s="219">
        <v>249</v>
      </c>
      <c r="F562" s="494">
        <v>256</v>
      </c>
      <c r="G562" s="495"/>
      <c r="H562" s="496"/>
      <c r="I562" s="269">
        <v>43114</v>
      </c>
    </row>
    <row r="563" spans="1:9" ht="13.5" hidden="1" customHeight="1" outlineLevel="1">
      <c r="A563" s="266"/>
      <c r="B563" s="268" t="s">
        <v>270</v>
      </c>
      <c r="C563" s="244">
        <v>24140</v>
      </c>
      <c r="D563" s="228">
        <v>9497</v>
      </c>
      <c r="E563" s="219">
        <v>18448</v>
      </c>
      <c r="F563" s="494">
        <v>148855</v>
      </c>
      <c r="G563" s="495"/>
      <c r="H563" s="496"/>
      <c r="I563" s="269">
        <v>200940</v>
      </c>
    </row>
    <row r="564" spans="1:9" ht="13.5" customHeight="1" collapsed="1">
      <c r="A564" s="266">
        <v>22</v>
      </c>
      <c r="B564" s="271" t="s">
        <v>538</v>
      </c>
      <c r="C564" s="244">
        <f>SUM($C$540:$C$563)</f>
        <v>457444</v>
      </c>
      <c r="D564" s="228">
        <f>SUM($D$540:$D$563)</f>
        <v>133964</v>
      </c>
      <c r="E564" s="219">
        <f>SUM($E$540:$E$563)</f>
        <v>381228.01306819607</v>
      </c>
      <c r="F564" s="494">
        <f>SUM($F$540:$F$563)</f>
        <v>1989419</v>
      </c>
      <c r="G564" s="495"/>
      <c r="H564" s="496"/>
      <c r="I564" s="269">
        <f>SUM($I$540:$I$563)</f>
        <v>2962055.0130681964</v>
      </c>
    </row>
  </sheetData>
  <sheetProtection selectLockedCells="1"/>
  <mergeCells count="33">
    <mergeCell ref="F562:H562"/>
    <mergeCell ref="F563:H563"/>
    <mergeCell ref="F564:H564"/>
    <mergeCell ref="F556:H556"/>
    <mergeCell ref="F557:H557"/>
    <mergeCell ref="F558:H558"/>
    <mergeCell ref="F559:H559"/>
    <mergeCell ref="F560:H560"/>
    <mergeCell ref="F561:H561"/>
    <mergeCell ref="F555:H555"/>
    <mergeCell ref="F542:H542"/>
    <mergeCell ref="F543:H543"/>
    <mergeCell ref="F546:H546"/>
    <mergeCell ref="F547:H547"/>
    <mergeCell ref="F548:H548"/>
    <mergeCell ref="F549:H549"/>
    <mergeCell ref="F550:H550"/>
    <mergeCell ref="F551:H551"/>
    <mergeCell ref="F552:H552"/>
    <mergeCell ref="F553:H553"/>
    <mergeCell ref="F554:H554"/>
    <mergeCell ref="F541:H541"/>
    <mergeCell ref="A1:I1"/>
    <mergeCell ref="A2:I2"/>
    <mergeCell ref="A3:I3"/>
    <mergeCell ref="A4:I4"/>
    <mergeCell ref="A6:I6"/>
    <mergeCell ref="C12:I12"/>
    <mergeCell ref="C238:I238"/>
    <mergeCell ref="C389:I389"/>
    <mergeCell ref="A538:I538"/>
    <mergeCell ref="F539:H539"/>
    <mergeCell ref="F540:H540"/>
  </mergeCells>
  <printOptions horizontalCentered="1"/>
  <pageMargins left="0.37" right="0.4" top="0.38" bottom="0.6" header="0.4" footer="0.2"/>
  <pageSetup scale="82" firstPageNumber="67" orientation="landscape" useFirstPageNumber="1" horizontalDpi="300" verticalDpi="300"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C5DC0-454C-4191-9882-BF384B2FCFBF}">
  <sheetPr codeName="Sheet6"/>
  <dimension ref="A1:G54"/>
  <sheetViews>
    <sheetView showGridLines="0" zoomScaleNormal="100" workbookViewId="0">
      <selection activeCell="J58" sqref="J58"/>
    </sheetView>
  </sheetViews>
  <sheetFormatPr defaultColWidth="9.109375" defaultRowHeight="13.2"/>
  <cols>
    <col min="1" max="1" width="5.6640625" style="23" customWidth="1"/>
    <col min="2" max="2" width="36.109375" style="18" bestFit="1" customWidth="1"/>
    <col min="3" max="3" width="14.109375" style="18" customWidth="1"/>
    <col min="4" max="4" width="9.6640625" style="24" bestFit="1" customWidth="1"/>
    <col min="5" max="5" width="2.88671875" style="18" customWidth="1"/>
    <col min="6" max="6" width="13.44140625" style="19" customWidth="1"/>
    <col min="7" max="7" width="9.6640625" style="27" customWidth="1"/>
    <col min="8" max="16384" width="9.109375" style="18"/>
  </cols>
  <sheetData>
    <row r="1" spans="1:7">
      <c r="A1" s="438" t="s">
        <v>34</v>
      </c>
      <c r="B1" s="438"/>
      <c r="C1" s="438"/>
      <c r="D1" s="438"/>
      <c r="E1" s="438"/>
      <c r="F1" s="438"/>
      <c r="G1" s="438"/>
    </row>
    <row r="2" spans="1:7">
      <c r="A2" s="438" t="s">
        <v>28</v>
      </c>
      <c r="B2" s="438"/>
      <c r="C2" s="438"/>
      <c r="D2" s="438"/>
      <c r="E2" s="438"/>
      <c r="F2" s="438"/>
      <c r="G2" s="438"/>
    </row>
    <row r="3" spans="1:7">
      <c r="A3" s="16"/>
      <c r="B3" s="16"/>
      <c r="D3" s="18"/>
    </row>
    <row r="4" spans="1:7" ht="13.8" thickBot="1">
      <c r="C4" s="439" t="s">
        <v>35</v>
      </c>
      <c r="D4" s="439"/>
      <c r="F4" s="439" t="s">
        <v>115</v>
      </c>
      <c r="G4" s="439"/>
    </row>
    <row r="5" spans="1:7" ht="32.25" customHeight="1" thickBot="1">
      <c r="A5" s="20" t="s">
        <v>29</v>
      </c>
      <c r="B5" s="57"/>
      <c r="C5" s="28" t="s">
        <v>37</v>
      </c>
      <c r="D5" s="29" t="s">
        <v>38</v>
      </c>
      <c r="F5" s="28" t="s">
        <v>37</v>
      </c>
      <c r="G5" s="29" t="s">
        <v>38</v>
      </c>
    </row>
    <row r="6" spans="1:7">
      <c r="A6" s="23" t="s">
        <v>39</v>
      </c>
      <c r="B6" s="51" t="s">
        <v>40</v>
      </c>
      <c r="C6" s="52">
        <v>1703670373.24</v>
      </c>
      <c r="D6" s="60">
        <v>6.2904006337452287</v>
      </c>
      <c r="F6" s="52">
        <v>1720074777.2717588</v>
      </c>
      <c r="G6" s="60">
        <v>6.0128464517264915</v>
      </c>
    </row>
    <row r="7" spans="1:7">
      <c r="A7" s="23" t="s">
        <v>41</v>
      </c>
      <c r="B7" s="51" t="s">
        <v>42</v>
      </c>
      <c r="C7" s="52">
        <v>1443895345.4099998</v>
      </c>
      <c r="D7" s="60">
        <v>5.3312426737547964</v>
      </c>
      <c r="F7" s="52">
        <v>1442443040.9385912</v>
      </c>
      <c r="G7" s="60">
        <v>5.0423322492303955</v>
      </c>
    </row>
    <row r="8" spans="1:7">
      <c r="A8" s="23" t="s">
        <v>43</v>
      </c>
      <c r="B8" s="51" t="s">
        <v>44</v>
      </c>
      <c r="C8" s="52">
        <v>259775027.83000001</v>
      </c>
      <c r="D8" s="60">
        <v>0.95915795999043219</v>
      </c>
      <c r="F8" s="52">
        <v>277631736.33316761</v>
      </c>
      <c r="G8" s="60">
        <v>0.97051420249609643</v>
      </c>
    </row>
    <row r="9" spans="1:7">
      <c r="A9" s="23" t="s">
        <v>45</v>
      </c>
      <c r="B9" s="51" t="s">
        <v>46</v>
      </c>
      <c r="C9" s="52">
        <v>8104085</v>
      </c>
      <c r="D9" s="60">
        <v>2.9922420569523999E-2</v>
      </c>
      <c r="F9" s="52">
        <v>5805765</v>
      </c>
      <c r="G9" s="60">
        <v>2.0295148758112665E-2</v>
      </c>
    </row>
    <row r="10" spans="1:7">
      <c r="A10" s="23" t="s">
        <v>47</v>
      </c>
      <c r="B10" s="51" t="s">
        <v>48</v>
      </c>
      <c r="C10" s="53">
        <v>2957432</v>
      </c>
      <c r="D10" s="61">
        <v>1.0919619440043941E-2</v>
      </c>
      <c r="F10" s="53">
        <v>2629138</v>
      </c>
      <c r="G10" s="61">
        <v>9.1906487457909195E-3</v>
      </c>
    </row>
    <row r="11" spans="1:7">
      <c r="A11" s="54"/>
      <c r="B11" s="54"/>
      <c r="C11" s="54"/>
      <c r="D11" s="54"/>
      <c r="F11" s="54"/>
      <c r="G11" s="54"/>
    </row>
    <row r="12" spans="1:7">
      <c r="A12" s="55" t="s">
        <v>30</v>
      </c>
      <c r="B12" s="51"/>
      <c r="C12" s="52">
        <v>270836544.82999998</v>
      </c>
      <c r="D12" s="60">
        <v>1</v>
      </c>
      <c r="F12" s="52">
        <v>286066639.33316761</v>
      </c>
      <c r="G12" s="60">
        <v>1</v>
      </c>
    </row>
    <row r="13" spans="1:7">
      <c r="A13" s="57"/>
      <c r="B13" s="57"/>
      <c r="C13" s="57"/>
      <c r="D13" s="57"/>
      <c r="F13" s="57"/>
      <c r="G13" s="57"/>
    </row>
    <row r="14" spans="1:7">
      <c r="A14" s="55" t="s">
        <v>31</v>
      </c>
      <c r="B14" s="51"/>
      <c r="C14" s="58"/>
      <c r="D14" s="58"/>
      <c r="F14" s="58"/>
      <c r="G14" s="58"/>
    </row>
    <row r="15" spans="1:7">
      <c r="A15" s="23" t="s">
        <v>39</v>
      </c>
      <c r="B15" s="51" t="s">
        <v>50</v>
      </c>
      <c r="C15" s="52">
        <v>64277441.004714914</v>
      </c>
      <c r="D15" s="60">
        <v>0.23732927565244527</v>
      </c>
      <c r="F15" s="52">
        <v>69901780.077442542</v>
      </c>
      <c r="G15" s="60">
        <v>0.24435488262590246</v>
      </c>
    </row>
    <row r="16" spans="1:7">
      <c r="A16" s="23" t="s">
        <v>41</v>
      </c>
      <c r="B16" s="51" t="s">
        <v>51</v>
      </c>
      <c r="C16" s="52">
        <v>10527101.164505424</v>
      </c>
      <c r="D16" s="60">
        <v>3.8868835707209032E-2</v>
      </c>
      <c r="F16" s="52">
        <v>10720314.985495444</v>
      </c>
      <c r="G16" s="60">
        <v>3.7474887007044627E-2</v>
      </c>
    </row>
    <row r="17" spans="1:7">
      <c r="A17" s="23" t="s">
        <v>43</v>
      </c>
      <c r="B17" s="51" t="s">
        <v>52</v>
      </c>
      <c r="C17" s="58"/>
      <c r="D17" s="58"/>
      <c r="F17" s="58"/>
      <c r="G17" s="58"/>
    </row>
    <row r="18" spans="1:7">
      <c r="A18" s="23" t="s">
        <v>53</v>
      </c>
      <c r="B18" s="51" t="s">
        <v>54</v>
      </c>
      <c r="C18" s="52">
        <v>1502517</v>
      </c>
      <c r="D18" s="60">
        <v>5.5476892933452064E-3</v>
      </c>
      <c r="F18" s="52">
        <v>1708771.4274755281</v>
      </c>
      <c r="G18" s="60">
        <v>5.9733334563538774E-3</v>
      </c>
    </row>
    <row r="19" spans="1:7">
      <c r="A19" s="23" t="s">
        <v>55</v>
      </c>
      <c r="B19" s="51" t="s">
        <v>56</v>
      </c>
      <c r="C19" s="52">
        <v>607413.48735147226</v>
      </c>
      <c r="D19" s="60">
        <v>2.2427308978289341E-3</v>
      </c>
      <c r="F19" s="52">
        <v>1781579.2547248001</v>
      </c>
      <c r="G19" s="60">
        <v>6.2278469760672908E-3</v>
      </c>
    </row>
    <row r="20" spans="1:7">
      <c r="A20" s="23" t="s">
        <v>45</v>
      </c>
      <c r="B20" s="51" t="s">
        <v>57</v>
      </c>
      <c r="C20" s="58"/>
      <c r="D20" s="58"/>
      <c r="F20" s="58"/>
      <c r="G20" s="58"/>
    </row>
    <row r="21" spans="1:7">
      <c r="A21" s="23" t="s">
        <v>58</v>
      </c>
      <c r="B21" s="51" t="s">
        <v>54</v>
      </c>
      <c r="C21" s="52">
        <v>0</v>
      </c>
      <c r="D21" s="60">
        <v>0</v>
      </c>
      <c r="F21" s="52">
        <v>0</v>
      </c>
      <c r="G21" s="60">
        <v>0</v>
      </c>
    </row>
    <row r="22" spans="1:7">
      <c r="A22" s="23" t="s">
        <v>59</v>
      </c>
      <c r="B22" s="51" t="s">
        <v>56</v>
      </c>
      <c r="C22" s="52">
        <v>196661.334</v>
      </c>
      <c r="D22" s="60">
        <v>7.2612554603161607E-4</v>
      </c>
      <c r="F22" s="52">
        <v>-924658.86169894051</v>
      </c>
      <c r="G22" s="60">
        <v>-3.2323197974232719E-3</v>
      </c>
    </row>
    <row r="23" spans="1:7">
      <c r="A23" s="23" t="s">
        <v>47</v>
      </c>
      <c r="B23" s="51" t="s">
        <v>60</v>
      </c>
      <c r="C23" s="52">
        <v>5503104.1359485909</v>
      </c>
      <c r="D23" s="60">
        <v>2.031891279444141E-2</v>
      </c>
      <c r="F23" s="52">
        <v>4918970.3464564756</v>
      </c>
      <c r="G23" s="60">
        <v>1.7195190456051727E-2</v>
      </c>
    </row>
    <row r="24" spans="1:7">
      <c r="A24" s="23" t="s">
        <v>61</v>
      </c>
      <c r="B24" s="51" t="s">
        <v>62</v>
      </c>
      <c r="C24" s="52">
        <v>218208.39211288176</v>
      </c>
      <c r="D24" s="60">
        <v>8.0568297106968295E-4</v>
      </c>
      <c r="F24" s="52">
        <v>905161.56141202711</v>
      </c>
      <c r="G24" s="60">
        <v>3.1641632995794045E-3</v>
      </c>
    </row>
    <row r="25" spans="1:7">
      <c r="A25" s="23" t="s">
        <v>63</v>
      </c>
      <c r="B25" s="51" t="s">
        <v>64</v>
      </c>
      <c r="C25" s="52">
        <v>2194921.7954161419</v>
      </c>
      <c r="D25" s="60">
        <v>8.1042305306097493E-3</v>
      </c>
      <c r="F25" s="52">
        <v>1752168.853172896</v>
      </c>
      <c r="G25" s="60">
        <v>6.1250373593274253E-3</v>
      </c>
    </row>
    <row r="26" spans="1:7">
      <c r="A26" s="23" t="s">
        <v>65</v>
      </c>
      <c r="B26" s="51" t="s">
        <v>66</v>
      </c>
      <c r="C26" s="52">
        <v>2593766.9402206927</v>
      </c>
      <c r="D26" s="60">
        <v>9.5768720644725438E-3</v>
      </c>
      <c r="F26" s="52">
        <v>2802940.7773135109</v>
      </c>
      <c r="G26" s="60">
        <v>9.7982091999517101E-3</v>
      </c>
    </row>
    <row r="27" spans="1:7">
      <c r="A27" s="23" t="s">
        <v>67</v>
      </c>
      <c r="B27" s="51" t="s">
        <v>68</v>
      </c>
      <c r="C27" s="52">
        <v>3835018.1671754764</v>
      </c>
      <c r="D27" s="60">
        <v>1.4159899173070088E-2</v>
      </c>
      <c r="F27" s="52">
        <v>4471868.6984556196</v>
      </c>
      <c r="G27" s="60">
        <v>1.563226215010502E-2</v>
      </c>
    </row>
    <row r="28" spans="1:7">
      <c r="A28" s="23" t="s">
        <v>69</v>
      </c>
      <c r="B28" s="51" t="s">
        <v>70</v>
      </c>
      <c r="C28" s="52">
        <v>920621.88198682305</v>
      </c>
      <c r="D28" s="60">
        <v>3.3991789496675331E-3</v>
      </c>
      <c r="F28" s="52">
        <v>1032568.2278380559</v>
      </c>
      <c r="G28" s="60">
        <v>3.6095373799790577E-3</v>
      </c>
    </row>
    <row r="29" spans="1:7">
      <c r="A29" s="23" t="s">
        <v>71</v>
      </c>
      <c r="B29" s="51" t="s">
        <v>72</v>
      </c>
      <c r="C29" s="52">
        <v>231627</v>
      </c>
      <c r="D29" s="60">
        <v>8.552280126944788E-4</v>
      </c>
      <c r="F29" s="52">
        <v>274507.35041994933</v>
      </c>
      <c r="G29" s="60">
        <v>9.5959232107538503E-4</v>
      </c>
    </row>
    <row r="30" spans="1:7">
      <c r="A30" s="23" t="s">
        <v>73</v>
      </c>
      <c r="B30" s="51" t="s">
        <v>74</v>
      </c>
      <c r="C30" s="52">
        <v>5194665.1654563174</v>
      </c>
      <c r="D30" s="60">
        <v>1.9180074715238044E-2</v>
      </c>
      <c r="F30" s="52">
        <v>4309841.7719107354</v>
      </c>
      <c r="G30" s="60">
        <v>1.5065866407761292E-2</v>
      </c>
    </row>
    <row r="31" spans="1:7">
      <c r="A31" s="23" t="s">
        <v>75</v>
      </c>
      <c r="B31" s="51" t="s">
        <v>76</v>
      </c>
      <c r="C31" s="52">
        <v>29148168.055983808</v>
      </c>
      <c r="D31" s="60">
        <v>0.10762272895734833</v>
      </c>
      <c r="F31" s="52">
        <v>22994726.707796216</v>
      </c>
      <c r="G31" s="60">
        <v>8.0382412858059277E-2</v>
      </c>
    </row>
    <row r="32" spans="1:7">
      <c r="A32" s="23" t="s">
        <v>77</v>
      </c>
      <c r="B32" s="51" t="s">
        <v>78</v>
      </c>
      <c r="C32" s="52">
        <v>618784.7601095459</v>
      </c>
      <c r="D32" s="60">
        <v>2.2847166378449696E-3</v>
      </c>
      <c r="F32" s="52">
        <v>501622.17203410499</v>
      </c>
      <c r="G32" s="60">
        <v>1.7535151012484562E-3</v>
      </c>
    </row>
    <row r="33" spans="1:7">
      <c r="A33" s="23" t="s">
        <v>79</v>
      </c>
      <c r="B33" s="51" t="s">
        <v>80</v>
      </c>
      <c r="C33" s="52">
        <v>641436.89149912447</v>
      </c>
      <c r="D33" s="60">
        <v>2.3683542850605512E-3</v>
      </c>
      <c r="F33" s="52">
        <v>578353.77128735604</v>
      </c>
      <c r="G33" s="60">
        <v>2.0217449075345555E-3</v>
      </c>
    </row>
    <row r="34" spans="1:7">
      <c r="A34" s="23" t="s">
        <v>81</v>
      </c>
      <c r="B34" s="51" t="s">
        <v>82</v>
      </c>
      <c r="C34" s="52">
        <v>828400.71642356145</v>
      </c>
      <c r="D34" s="60">
        <v>3.0586740683150276E-3</v>
      </c>
      <c r="F34" s="52">
        <v>663577.03366960888</v>
      </c>
      <c r="G34" s="60">
        <v>2.3196589270822791E-3</v>
      </c>
    </row>
    <row r="35" spans="1:7">
      <c r="A35" s="23" t="s">
        <v>83</v>
      </c>
      <c r="B35" s="51" t="s">
        <v>84</v>
      </c>
      <c r="C35" s="52">
        <v>590076.11571573955</v>
      </c>
      <c r="D35" s="60">
        <v>2.1787167462430945E-3</v>
      </c>
      <c r="F35" s="52">
        <v>478211.21657945006</v>
      </c>
      <c r="G35" s="60">
        <v>1.6716776821448977E-3</v>
      </c>
    </row>
    <row r="36" spans="1:7">
      <c r="A36" s="23" t="s">
        <v>85</v>
      </c>
      <c r="B36" s="51" t="s">
        <v>86</v>
      </c>
      <c r="C36" s="52">
        <v>465601.88210254931</v>
      </c>
      <c r="D36" s="60">
        <v>1.7191250257412661E-3</v>
      </c>
      <c r="F36" s="52">
        <v>285027.84914116882</v>
      </c>
      <c r="G36" s="60">
        <v>9.9636871256844118E-4</v>
      </c>
    </row>
    <row r="37" spans="1:7">
      <c r="A37" s="23" t="s">
        <v>87</v>
      </c>
      <c r="B37" s="51" t="s">
        <v>88</v>
      </c>
      <c r="C37" s="52">
        <v>4526005.6263996167</v>
      </c>
      <c r="D37" s="60">
        <v>1.6711207231064486E-2</v>
      </c>
      <c r="F37" s="52">
        <v>5075113.2570385598</v>
      </c>
      <c r="G37" s="60">
        <v>1.7741017508608639E-2</v>
      </c>
    </row>
    <row r="38" spans="1:7">
      <c r="A38" s="23" t="s">
        <v>89</v>
      </c>
      <c r="B38" s="51" t="s">
        <v>90</v>
      </c>
      <c r="C38" s="52">
        <v>1186048.9272937935</v>
      </c>
      <c r="D38" s="60">
        <v>4.3792056498071878E-3</v>
      </c>
      <c r="F38" s="52">
        <v>1260716.8711393429</v>
      </c>
      <c r="G38" s="60">
        <v>4.4070740792359524E-3</v>
      </c>
    </row>
    <row r="39" spans="1:7">
      <c r="A39" s="23" t="s">
        <v>91</v>
      </c>
      <c r="B39" s="51" t="s">
        <v>92</v>
      </c>
      <c r="C39" s="52">
        <v>4553</v>
      </c>
      <c r="D39" s="60">
        <v>1.6810877582483744E-5</v>
      </c>
      <c r="F39" s="52">
        <v>22965.043791222226</v>
      </c>
      <c r="G39" s="60">
        <v>8.0278650613558545E-5</v>
      </c>
    </row>
    <row r="40" spans="1:7">
      <c r="A40" s="23" t="s">
        <v>93</v>
      </c>
      <c r="B40" s="51" t="s">
        <v>94</v>
      </c>
      <c r="C40" s="52">
        <v>465501.33444830921</v>
      </c>
      <c r="D40" s="60">
        <v>1.7187537772662747E-3</v>
      </c>
      <c r="F40" s="52">
        <v>419661.74183259247</v>
      </c>
      <c r="G40" s="60">
        <v>1.4670069282137904E-3</v>
      </c>
    </row>
    <row r="41" spans="1:7">
      <c r="A41" s="23" t="s">
        <v>95</v>
      </c>
      <c r="B41" s="51" t="s">
        <v>96</v>
      </c>
      <c r="C41" s="52">
        <v>513512.58691407333</v>
      </c>
      <c r="D41" s="60">
        <v>1.8960239920221898E-3</v>
      </c>
      <c r="F41" s="52">
        <v>446200.62523264246</v>
      </c>
      <c r="G41" s="60">
        <v>1.5597786105809239E-3</v>
      </c>
    </row>
    <row r="42" spans="1:7">
      <c r="A42" s="23" t="s">
        <v>97</v>
      </c>
      <c r="B42" s="51" t="s">
        <v>98</v>
      </c>
      <c r="C42" s="52">
        <v>10229319.370000001</v>
      </c>
      <c r="D42" s="60">
        <v>3.7769346734285031E-2</v>
      </c>
      <c r="F42" s="52">
        <v>13447454.32</v>
      </c>
      <c r="G42" s="60">
        <v>4.700811793834659E-2</v>
      </c>
    </row>
    <row r="43" spans="1:7">
      <c r="A43" s="23" t="s">
        <v>99</v>
      </c>
      <c r="B43" s="51" t="s">
        <v>100</v>
      </c>
      <c r="C43" s="52">
        <v>27647493.77</v>
      </c>
      <c r="D43" s="60">
        <v>0.10208184345046166</v>
      </c>
      <c r="F43" s="52">
        <v>18139394.850000001</v>
      </c>
      <c r="G43" s="60">
        <v>6.3409682765818598E-2</v>
      </c>
    </row>
    <row r="44" spans="1:7">
      <c r="A44" s="23" t="s">
        <v>101</v>
      </c>
      <c r="B44" s="51" t="s">
        <v>102</v>
      </c>
      <c r="C44" s="52">
        <v>13164883.504007947</v>
      </c>
      <c r="D44" s="60">
        <v>4.8608224241936573E-2</v>
      </c>
      <c r="F44" s="52">
        <v>11000116.25477919</v>
      </c>
      <c r="G44" s="60">
        <v>3.8452985221977945E-2</v>
      </c>
    </row>
    <row r="45" spans="1:7">
      <c r="A45" s="23" t="s">
        <v>103</v>
      </c>
      <c r="B45" s="51" t="s">
        <v>104</v>
      </c>
      <c r="C45" s="52">
        <v>0</v>
      </c>
      <c r="D45" s="60">
        <v>0</v>
      </c>
      <c r="F45" s="52">
        <v>66635</v>
      </c>
      <c r="G45" s="60">
        <v>2.3293523549383025E-4</v>
      </c>
    </row>
    <row r="46" spans="1:7">
      <c r="A46" s="23" t="s">
        <v>105</v>
      </c>
      <c r="B46" s="51" t="s">
        <v>106</v>
      </c>
      <c r="C46" s="52">
        <v>10090536.825025251</v>
      </c>
      <c r="D46" s="60">
        <v>3.7256924952129074E-2</v>
      </c>
      <c r="F46" s="52">
        <v>-22601407.498763844</v>
      </c>
      <c r="G46" s="60">
        <v>-7.9007491231583654E-2</v>
      </c>
    </row>
    <row r="47" spans="1:7">
      <c r="A47" s="23" t="s">
        <v>107</v>
      </c>
      <c r="B47" s="51" t="s">
        <v>108</v>
      </c>
      <c r="C47" s="52">
        <v>0</v>
      </c>
      <c r="D47" s="60">
        <v>0</v>
      </c>
      <c r="F47" s="52">
        <v>0</v>
      </c>
      <c r="G47" s="60">
        <v>0</v>
      </c>
    </row>
    <row r="48" spans="1:7">
      <c r="A48" s="23" t="s">
        <v>109</v>
      </c>
      <c r="B48" s="51" t="s">
        <v>110</v>
      </c>
      <c r="C48" s="52">
        <v>38297.869999999995</v>
      </c>
      <c r="D48" s="60">
        <v>1.4140584323300606E-4</v>
      </c>
      <c r="F48" s="52">
        <v>267390.04412023991</v>
      </c>
      <c r="G48" s="60">
        <v>9.3471243184293151E-4</v>
      </c>
    </row>
    <row r="49" spans="1:7">
      <c r="A49" s="23" t="s">
        <v>111</v>
      </c>
      <c r="B49" s="51" t="s">
        <v>112</v>
      </c>
      <c r="C49" s="52">
        <v>181284.74</v>
      </c>
      <c r="D49" s="60">
        <v>6.6935110294583653E-4</v>
      </c>
      <c r="F49" s="52">
        <v>325005.36978610937</v>
      </c>
      <c r="G49" s="60">
        <v>1.1361176911215843E-3</v>
      </c>
    </row>
    <row r="50" spans="1:7">
      <c r="A50" s="23" t="s">
        <v>113</v>
      </c>
      <c r="B50" s="51" t="s">
        <v>114</v>
      </c>
      <c r="C50" s="53">
        <v>205788.93646026676</v>
      </c>
      <c r="D50" s="61">
        <v>7.5982706318099497E-4</v>
      </c>
      <c r="F50" s="53">
        <v>229962.92579800158</v>
      </c>
      <c r="G50" s="61">
        <v>8.0387886659574867E-4</v>
      </c>
    </row>
    <row r="51" spans="1:7">
      <c r="A51" s="54"/>
      <c r="B51" s="54"/>
      <c r="C51" s="54"/>
      <c r="D51" s="54"/>
      <c r="F51" s="54"/>
      <c r="G51" s="54"/>
    </row>
    <row r="52" spans="1:7">
      <c r="A52" s="55" t="s">
        <v>32</v>
      </c>
      <c r="B52" s="51"/>
      <c r="C52" s="52">
        <v>198348762.38127235</v>
      </c>
      <c r="D52" s="60">
        <v>0.73235597694459176</v>
      </c>
      <c r="F52" s="52">
        <v>157256542.0256806</v>
      </c>
      <c r="G52" s="60">
        <v>0.54971996172728033</v>
      </c>
    </row>
    <row r="53" spans="1:7" ht="13.8" thickBot="1">
      <c r="A53" s="54"/>
      <c r="B53" s="54"/>
      <c r="C53" s="54"/>
      <c r="D53" s="54"/>
      <c r="F53" s="54"/>
      <c r="G53" s="54"/>
    </row>
    <row r="54" spans="1:7" ht="13.8" thickTop="1">
      <c r="A54" s="55" t="s">
        <v>33</v>
      </c>
      <c r="B54" s="51"/>
      <c r="C54" s="59">
        <v>72487782.448727682</v>
      </c>
      <c r="D54" s="62">
        <v>0.26764402305540846</v>
      </c>
      <c r="F54" s="59">
        <v>128810097.30748697</v>
      </c>
      <c r="G54" s="62">
        <v>0.45028003827271951</v>
      </c>
    </row>
  </sheetData>
  <mergeCells count="4">
    <mergeCell ref="A1:G1"/>
    <mergeCell ref="A2:G2"/>
    <mergeCell ref="C4:D4"/>
    <mergeCell ref="F4:G4"/>
  </mergeCells>
  <printOptions horizontalCentered="1"/>
  <pageMargins left="0.4" right="0.21" top="0.64" bottom="0.54" header="0.5" footer="0.41"/>
  <pageSetup firstPageNumber="2" orientation="portrait" useFirstPageNumber="1" r:id="rId1"/>
  <headerFooter alignWithMargins="0">
    <oddFooter xml:space="preserve">&amp;C&amp;P&amp;R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FF905-06DB-4537-A285-ABD4D28A08ED}">
  <dimension ref="A1:H1153"/>
  <sheetViews>
    <sheetView showGridLines="0" zoomScaleNormal="100" zoomScaleSheetLayoutView="100" workbookViewId="0">
      <selection activeCell="A5" sqref="A5:H5"/>
    </sheetView>
  </sheetViews>
  <sheetFormatPr defaultRowHeight="13.2" outlineLevelRow="1"/>
  <cols>
    <col min="1" max="1" width="4.44140625" style="335" customWidth="1"/>
    <col min="2" max="2" width="43.77734375" style="18" customWidth="1"/>
    <col min="3" max="3" width="17.109375" style="335" customWidth="1"/>
    <col min="4" max="4" width="13.6640625" style="335" customWidth="1"/>
    <col min="5" max="5" width="13.88671875" style="335" customWidth="1"/>
    <col min="6" max="7" width="13.6640625" style="335" customWidth="1"/>
    <col min="8" max="8" width="14.5546875" style="335" customWidth="1"/>
    <col min="9" max="238" width="8.88671875" style="18"/>
    <col min="239" max="239" width="1" style="18" customWidth="1"/>
    <col min="240" max="240" width="4.44140625" style="18" customWidth="1"/>
    <col min="241" max="241" width="40.6640625" style="18" customWidth="1"/>
    <col min="242" max="242" width="17.109375" style="18" customWidth="1"/>
    <col min="243" max="243" width="13.6640625" style="18" customWidth="1"/>
    <col min="244" max="244" width="13.88671875" style="18" customWidth="1"/>
    <col min="245" max="246" width="13.6640625" style="18" customWidth="1"/>
    <col min="247" max="247" width="14.5546875" style="18" customWidth="1"/>
    <col min="248" max="494" width="8.88671875" style="18"/>
    <col min="495" max="495" width="1" style="18" customWidth="1"/>
    <col min="496" max="496" width="4.44140625" style="18" customWidth="1"/>
    <col min="497" max="497" width="40.6640625" style="18" customWidth="1"/>
    <col min="498" max="498" width="17.109375" style="18" customWidth="1"/>
    <col min="499" max="499" width="13.6640625" style="18" customWidth="1"/>
    <col min="500" max="500" width="13.88671875" style="18" customWidth="1"/>
    <col min="501" max="502" width="13.6640625" style="18" customWidth="1"/>
    <col min="503" max="503" width="14.5546875" style="18" customWidth="1"/>
    <col min="504" max="750" width="8.88671875" style="18"/>
    <col min="751" max="751" width="1" style="18" customWidth="1"/>
    <col min="752" max="752" width="4.44140625" style="18" customWidth="1"/>
    <col min="753" max="753" width="40.6640625" style="18" customWidth="1"/>
    <col min="754" max="754" width="17.109375" style="18" customWidth="1"/>
    <col min="755" max="755" width="13.6640625" style="18" customWidth="1"/>
    <col min="756" max="756" width="13.88671875" style="18" customWidth="1"/>
    <col min="757" max="758" width="13.6640625" style="18" customWidth="1"/>
    <col min="759" max="759" width="14.5546875" style="18" customWidth="1"/>
    <col min="760" max="1006" width="8.88671875" style="18"/>
    <col min="1007" max="1007" width="1" style="18" customWidth="1"/>
    <col min="1008" max="1008" width="4.44140625" style="18" customWidth="1"/>
    <col min="1009" max="1009" width="40.6640625" style="18" customWidth="1"/>
    <col min="1010" max="1010" width="17.109375" style="18" customWidth="1"/>
    <col min="1011" max="1011" width="13.6640625" style="18" customWidth="1"/>
    <col min="1012" max="1012" width="13.88671875" style="18" customWidth="1"/>
    <col min="1013" max="1014" width="13.6640625" style="18" customWidth="1"/>
    <col min="1015" max="1015" width="14.5546875" style="18" customWidth="1"/>
    <col min="1016" max="1262" width="8.88671875" style="18"/>
    <col min="1263" max="1263" width="1" style="18" customWidth="1"/>
    <col min="1264" max="1264" width="4.44140625" style="18" customWidth="1"/>
    <col min="1265" max="1265" width="40.6640625" style="18" customWidth="1"/>
    <col min="1266" max="1266" width="17.109375" style="18" customWidth="1"/>
    <col min="1267" max="1267" width="13.6640625" style="18" customWidth="1"/>
    <col min="1268" max="1268" width="13.88671875" style="18" customWidth="1"/>
    <col min="1269" max="1270" width="13.6640625" style="18" customWidth="1"/>
    <col min="1271" max="1271" width="14.5546875" style="18" customWidth="1"/>
    <col min="1272" max="1518" width="8.88671875" style="18"/>
    <col min="1519" max="1519" width="1" style="18" customWidth="1"/>
    <col min="1520" max="1520" width="4.44140625" style="18" customWidth="1"/>
    <col min="1521" max="1521" width="40.6640625" style="18" customWidth="1"/>
    <col min="1522" max="1522" width="17.109375" style="18" customWidth="1"/>
    <col min="1523" max="1523" width="13.6640625" style="18" customWidth="1"/>
    <col min="1524" max="1524" width="13.88671875" style="18" customWidth="1"/>
    <col min="1525" max="1526" width="13.6640625" style="18" customWidth="1"/>
    <col min="1527" max="1527" width="14.5546875" style="18" customWidth="1"/>
    <col min="1528" max="1774" width="8.88671875" style="18"/>
    <col min="1775" max="1775" width="1" style="18" customWidth="1"/>
    <col min="1776" max="1776" width="4.44140625" style="18" customWidth="1"/>
    <col min="1777" max="1777" width="40.6640625" style="18" customWidth="1"/>
    <col min="1778" max="1778" width="17.109375" style="18" customWidth="1"/>
    <col min="1779" max="1779" width="13.6640625" style="18" customWidth="1"/>
    <col min="1780" max="1780" width="13.88671875" style="18" customWidth="1"/>
    <col min="1781" max="1782" width="13.6640625" style="18" customWidth="1"/>
    <col min="1783" max="1783" width="14.5546875" style="18" customWidth="1"/>
    <col min="1784" max="2030" width="8.88671875" style="18"/>
    <col min="2031" max="2031" width="1" style="18" customWidth="1"/>
    <col min="2032" max="2032" width="4.44140625" style="18" customWidth="1"/>
    <col min="2033" max="2033" width="40.6640625" style="18" customWidth="1"/>
    <col min="2034" max="2034" width="17.109375" style="18" customWidth="1"/>
    <col min="2035" max="2035" width="13.6640625" style="18" customWidth="1"/>
    <col min="2036" max="2036" width="13.88671875" style="18" customWidth="1"/>
    <col min="2037" max="2038" width="13.6640625" style="18" customWidth="1"/>
    <col min="2039" max="2039" width="14.5546875" style="18" customWidth="1"/>
    <col min="2040" max="2286" width="8.88671875" style="18"/>
    <col min="2287" max="2287" width="1" style="18" customWidth="1"/>
    <col min="2288" max="2288" width="4.44140625" style="18" customWidth="1"/>
    <col min="2289" max="2289" width="40.6640625" style="18" customWidth="1"/>
    <col min="2290" max="2290" width="17.109375" style="18" customWidth="1"/>
    <col min="2291" max="2291" width="13.6640625" style="18" customWidth="1"/>
    <col min="2292" max="2292" width="13.88671875" style="18" customWidth="1"/>
    <col min="2293" max="2294" width="13.6640625" style="18" customWidth="1"/>
    <col min="2295" max="2295" width="14.5546875" style="18" customWidth="1"/>
    <col min="2296" max="2542" width="8.88671875" style="18"/>
    <col min="2543" max="2543" width="1" style="18" customWidth="1"/>
    <col min="2544" max="2544" width="4.44140625" style="18" customWidth="1"/>
    <col min="2545" max="2545" width="40.6640625" style="18" customWidth="1"/>
    <col min="2546" max="2546" width="17.109375" style="18" customWidth="1"/>
    <col min="2547" max="2547" width="13.6640625" style="18" customWidth="1"/>
    <col min="2548" max="2548" width="13.88671875" style="18" customWidth="1"/>
    <col min="2549" max="2550" width="13.6640625" style="18" customWidth="1"/>
    <col min="2551" max="2551" width="14.5546875" style="18" customWidth="1"/>
    <col min="2552" max="2798" width="8.88671875" style="18"/>
    <col min="2799" max="2799" width="1" style="18" customWidth="1"/>
    <col min="2800" max="2800" width="4.44140625" style="18" customWidth="1"/>
    <col min="2801" max="2801" width="40.6640625" style="18" customWidth="1"/>
    <col min="2802" max="2802" width="17.109375" style="18" customWidth="1"/>
    <col min="2803" max="2803" width="13.6640625" style="18" customWidth="1"/>
    <col min="2804" max="2804" width="13.88671875" style="18" customWidth="1"/>
    <col min="2805" max="2806" width="13.6640625" style="18" customWidth="1"/>
    <col min="2807" max="2807" width="14.5546875" style="18" customWidth="1"/>
    <col min="2808" max="3054" width="8.88671875" style="18"/>
    <col min="3055" max="3055" width="1" style="18" customWidth="1"/>
    <col min="3056" max="3056" width="4.44140625" style="18" customWidth="1"/>
    <col min="3057" max="3057" width="40.6640625" style="18" customWidth="1"/>
    <col min="3058" max="3058" width="17.109375" style="18" customWidth="1"/>
    <col min="3059" max="3059" width="13.6640625" style="18" customWidth="1"/>
    <col min="3060" max="3060" width="13.88671875" style="18" customWidth="1"/>
    <col min="3061" max="3062" width="13.6640625" style="18" customWidth="1"/>
    <col min="3063" max="3063" width="14.5546875" style="18" customWidth="1"/>
    <col min="3064" max="3310" width="8.88671875" style="18"/>
    <col min="3311" max="3311" width="1" style="18" customWidth="1"/>
    <col min="3312" max="3312" width="4.44140625" style="18" customWidth="1"/>
    <col min="3313" max="3313" width="40.6640625" style="18" customWidth="1"/>
    <col min="3314" max="3314" width="17.109375" style="18" customWidth="1"/>
    <col min="3315" max="3315" width="13.6640625" style="18" customWidth="1"/>
    <col min="3316" max="3316" width="13.88671875" style="18" customWidth="1"/>
    <col min="3317" max="3318" width="13.6640625" style="18" customWidth="1"/>
    <col min="3319" max="3319" width="14.5546875" style="18" customWidth="1"/>
    <col min="3320" max="3566" width="8.88671875" style="18"/>
    <col min="3567" max="3567" width="1" style="18" customWidth="1"/>
    <col min="3568" max="3568" width="4.44140625" style="18" customWidth="1"/>
    <col min="3569" max="3569" width="40.6640625" style="18" customWidth="1"/>
    <col min="3570" max="3570" width="17.109375" style="18" customWidth="1"/>
    <col min="3571" max="3571" width="13.6640625" style="18" customWidth="1"/>
    <col min="3572" max="3572" width="13.88671875" style="18" customWidth="1"/>
    <col min="3573" max="3574" width="13.6640625" style="18" customWidth="1"/>
    <col min="3575" max="3575" width="14.5546875" style="18" customWidth="1"/>
    <col min="3576" max="3822" width="8.88671875" style="18"/>
    <col min="3823" max="3823" width="1" style="18" customWidth="1"/>
    <col min="3824" max="3824" width="4.44140625" style="18" customWidth="1"/>
    <col min="3825" max="3825" width="40.6640625" style="18" customWidth="1"/>
    <col min="3826" max="3826" width="17.109375" style="18" customWidth="1"/>
    <col min="3827" max="3827" width="13.6640625" style="18" customWidth="1"/>
    <col min="3828" max="3828" width="13.88671875" style="18" customWidth="1"/>
    <col min="3829" max="3830" width="13.6640625" style="18" customWidth="1"/>
    <col min="3831" max="3831" width="14.5546875" style="18" customWidth="1"/>
    <col min="3832" max="4078" width="8.88671875" style="18"/>
    <col min="4079" max="4079" width="1" style="18" customWidth="1"/>
    <col min="4080" max="4080" width="4.44140625" style="18" customWidth="1"/>
    <col min="4081" max="4081" width="40.6640625" style="18" customWidth="1"/>
    <col min="4082" max="4082" width="17.109375" style="18" customWidth="1"/>
    <col min="4083" max="4083" width="13.6640625" style="18" customWidth="1"/>
    <col min="4084" max="4084" width="13.88671875" style="18" customWidth="1"/>
    <col min="4085" max="4086" width="13.6640625" style="18" customWidth="1"/>
    <col min="4087" max="4087" width="14.5546875" style="18" customWidth="1"/>
    <col min="4088" max="4334" width="8.88671875" style="18"/>
    <col min="4335" max="4335" width="1" style="18" customWidth="1"/>
    <col min="4336" max="4336" width="4.44140625" style="18" customWidth="1"/>
    <col min="4337" max="4337" width="40.6640625" style="18" customWidth="1"/>
    <col min="4338" max="4338" width="17.109375" style="18" customWidth="1"/>
    <col min="4339" max="4339" width="13.6640625" style="18" customWidth="1"/>
    <col min="4340" max="4340" width="13.88671875" style="18" customWidth="1"/>
    <col min="4341" max="4342" width="13.6640625" style="18" customWidth="1"/>
    <col min="4343" max="4343" width="14.5546875" style="18" customWidth="1"/>
    <col min="4344" max="4590" width="8.88671875" style="18"/>
    <col min="4591" max="4591" width="1" style="18" customWidth="1"/>
    <col min="4592" max="4592" width="4.44140625" style="18" customWidth="1"/>
    <col min="4593" max="4593" width="40.6640625" style="18" customWidth="1"/>
    <col min="4594" max="4594" width="17.109375" style="18" customWidth="1"/>
    <col min="4595" max="4595" width="13.6640625" style="18" customWidth="1"/>
    <col min="4596" max="4596" width="13.88671875" style="18" customWidth="1"/>
    <col min="4597" max="4598" width="13.6640625" style="18" customWidth="1"/>
    <col min="4599" max="4599" width="14.5546875" style="18" customWidth="1"/>
    <col min="4600" max="4846" width="8.88671875" style="18"/>
    <col min="4847" max="4847" width="1" style="18" customWidth="1"/>
    <col min="4848" max="4848" width="4.44140625" style="18" customWidth="1"/>
    <col min="4849" max="4849" width="40.6640625" style="18" customWidth="1"/>
    <col min="4850" max="4850" width="17.109375" style="18" customWidth="1"/>
    <col min="4851" max="4851" width="13.6640625" style="18" customWidth="1"/>
    <col min="4852" max="4852" width="13.88671875" style="18" customWidth="1"/>
    <col min="4853" max="4854" width="13.6640625" style="18" customWidth="1"/>
    <col min="4855" max="4855" width="14.5546875" style="18" customWidth="1"/>
    <col min="4856" max="5102" width="8.88671875" style="18"/>
    <col min="5103" max="5103" width="1" style="18" customWidth="1"/>
    <col min="5104" max="5104" width="4.44140625" style="18" customWidth="1"/>
    <col min="5105" max="5105" width="40.6640625" style="18" customWidth="1"/>
    <col min="5106" max="5106" width="17.109375" style="18" customWidth="1"/>
    <col min="5107" max="5107" width="13.6640625" style="18" customWidth="1"/>
    <col min="5108" max="5108" width="13.88671875" style="18" customWidth="1"/>
    <col min="5109" max="5110" width="13.6640625" style="18" customWidth="1"/>
    <col min="5111" max="5111" width="14.5546875" style="18" customWidth="1"/>
    <col min="5112" max="5358" width="8.88671875" style="18"/>
    <col min="5359" max="5359" width="1" style="18" customWidth="1"/>
    <col min="5360" max="5360" width="4.44140625" style="18" customWidth="1"/>
    <col min="5361" max="5361" width="40.6640625" style="18" customWidth="1"/>
    <col min="5362" max="5362" width="17.109375" style="18" customWidth="1"/>
    <col min="5363" max="5363" width="13.6640625" style="18" customWidth="1"/>
    <col min="5364" max="5364" width="13.88671875" style="18" customWidth="1"/>
    <col min="5365" max="5366" width="13.6640625" style="18" customWidth="1"/>
    <col min="5367" max="5367" width="14.5546875" style="18" customWidth="1"/>
    <col min="5368" max="5614" width="8.88671875" style="18"/>
    <col min="5615" max="5615" width="1" style="18" customWidth="1"/>
    <col min="5616" max="5616" width="4.44140625" style="18" customWidth="1"/>
    <col min="5617" max="5617" width="40.6640625" style="18" customWidth="1"/>
    <col min="5618" max="5618" width="17.109375" style="18" customWidth="1"/>
    <col min="5619" max="5619" width="13.6640625" style="18" customWidth="1"/>
    <col min="5620" max="5620" width="13.88671875" style="18" customWidth="1"/>
    <col min="5621" max="5622" width="13.6640625" style="18" customWidth="1"/>
    <col min="5623" max="5623" width="14.5546875" style="18" customWidth="1"/>
    <col min="5624" max="5870" width="8.88671875" style="18"/>
    <col min="5871" max="5871" width="1" style="18" customWidth="1"/>
    <col min="5872" max="5872" width="4.44140625" style="18" customWidth="1"/>
    <col min="5873" max="5873" width="40.6640625" style="18" customWidth="1"/>
    <col min="5874" max="5874" width="17.109375" style="18" customWidth="1"/>
    <col min="5875" max="5875" width="13.6640625" style="18" customWidth="1"/>
    <col min="5876" max="5876" width="13.88671875" style="18" customWidth="1"/>
    <col min="5877" max="5878" width="13.6640625" style="18" customWidth="1"/>
    <col min="5879" max="5879" width="14.5546875" style="18" customWidth="1"/>
    <col min="5880" max="6126" width="8.88671875" style="18"/>
    <col min="6127" max="6127" width="1" style="18" customWidth="1"/>
    <col min="6128" max="6128" width="4.44140625" style="18" customWidth="1"/>
    <col min="6129" max="6129" width="40.6640625" style="18" customWidth="1"/>
    <col min="6130" max="6130" width="17.109375" style="18" customWidth="1"/>
    <col min="6131" max="6131" width="13.6640625" style="18" customWidth="1"/>
    <col min="6132" max="6132" width="13.88671875" style="18" customWidth="1"/>
    <col min="6133" max="6134" width="13.6640625" style="18" customWidth="1"/>
    <col min="6135" max="6135" width="14.5546875" style="18" customWidth="1"/>
    <col min="6136" max="6382" width="8.88671875" style="18"/>
    <col min="6383" max="6383" width="1" style="18" customWidth="1"/>
    <col min="6384" max="6384" width="4.44140625" style="18" customWidth="1"/>
    <col min="6385" max="6385" width="40.6640625" style="18" customWidth="1"/>
    <col min="6386" max="6386" width="17.109375" style="18" customWidth="1"/>
    <col min="6387" max="6387" width="13.6640625" style="18" customWidth="1"/>
    <col min="6388" max="6388" width="13.88671875" style="18" customWidth="1"/>
    <col min="6389" max="6390" width="13.6640625" style="18" customWidth="1"/>
    <col min="6391" max="6391" width="14.5546875" style="18" customWidth="1"/>
    <col min="6392" max="6638" width="8.88671875" style="18"/>
    <col min="6639" max="6639" width="1" style="18" customWidth="1"/>
    <col min="6640" max="6640" width="4.44140625" style="18" customWidth="1"/>
    <col min="6641" max="6641" width="40.6640625" style="18" customWidth="1"/>
    <col min="6642" max="6642" width="17.109375" style="18" customWidth="1"/>
    <col min="6643" max="6643" width="13.6640625" style="18" customWidth="1"/>
    <col min="6644" max="6644" width="13.88671875" style="18" customWidth="1"/>
    <col min="6645" max="6646" width="13.6640625" style="18" customWidth="1"/>
    <col min="6647" max="6647" width="14.5546875" style="18" customWidth="1"/>
    <col min="6648" max="6894" width="8.88671875" style="18"/>
    <col min="6895" max="6895" width="1" style="18" customWidth="1"/>
    <col min="6896" max="6896" width="4.44140625" style="18" customWidth="1"/>
    <col min="6897" max="6897" width="40.6640625" style="18" customWidth="1"/>
    <col min="6898" max="6898" width="17.109375" style="18" customWidth="1"/>
    <col min="6899" max="6899" width="13.6640625" style="18" customWidth="1"/>
    <col min="6900" max="6900" width="13.88671875" style="18" customWidth="1"/>
    <col min="6901" max="6902" width="13.6640625" style="18" customWidth="1"/>
    <col min="6903" max="6903" width="14.5546875" style="18" customWidth="1"/>
    <col min="6904" max="7150" width="8.88671875" style="18"/>
    <col min="7151" max="7151" width="1" style="18" customWidth="1"/>
    <col min="7152" max="7152" width="4.44140625" style="18" customWidth="1"/>
    <col min="7153" max="7153" width="40.6640625" style="18" customWidth="1"/>
    <col min="7154" max="7154" width="17.109375" style="18" customWidth="1"/>
    <col min="7155" max="7155" width="13.6640625" style="18" customWidth="1"/>
    <col min="7156" max="7156" width="13.88671875" style="18" customWidth="1"/>
    <col min="7157" max="7158" width="13.6640625" style="18" customWidth="1"/>
    <col min="7159" max="7159" width="14.5546875" style="18" customWidth="1"/>
    <col min="7160" max="7406" width="8.88671875" style="18"/>
    <col min="7407" max="7407" width="1" style="18" customWidth="1"/>
    <col min="7408" max="7408" width="4.44140625" style="18" customWidth="1"/>
    <col min="7409" max="7409" width="40.6640625" style="18" customWidth="1"/>
    <col min="7410" max="7410" width="17.109375" style="18" customWidth="1"/>
    <col min="7411" max="7411" width="13.6640625" style="18" customWidth="1"/>
    <col min="7412" max="7412" width="13.88671875" style="18" customWidth="1"/>
    <col min="7413" max="7414" width="13.6640625" style="18" customWidth="1"/>
    <col min="7415" max="7415" width="14.5546875" style="18" customWidth="1"/>
    <col min="7416" max="7662" width="8.88671875" style="18"/>
    <col min="7663" max="7663" width="1" style="18" customWidth="1"/>
    <col min="7664" max="7664" width="4.44140625" style="18" customWidth="1"/>
    <col min="7665" max="7665" width="40.6640625" style="18" customWidth="1"/>
    <col min="7666" max="7666" width="17.109375" style="18" customWidth="1"/>
    <col min="7667" max="7667" width="13.6640625" style="18" customWidth="1"/>
    <col min="7668" max="7668" width="13.88671875" style="18" customWidth="1"/>
    <col min="7669" max="7670" width="13.6640625" style="18" customWidth="1"/>
    <col min="7671" max="7671" width="14.5546875" style="18" customWidth="1"/>
    <col min="7672" max="7918" width="8.88671875" style="18"/>
    <col min="7919" max="7919" width="1" style="18" customWidth="1"/>
    <col min="7920" max="7920" width="4.44140625" style="18" customWidth="1"/>
    <col min="7921" max="7921" width="40.6640625" style="18" customWidth="1"/>
    <col min="7922" max="7922" width="17.109375" style="18" customWidth="1"/>
    <col min="7923" max="7923" width="13.6640625" style="18" customWidth="1"/>
    <col min="7924" max="7924" width="13.88671875" style="18" customWidth="1"/>
    <col min="7925" max="7926" width="13.6640625" style="18" customWidth="1"/>
    <col min="7927" max="7927" width="14.5546875" style="18" customWidth="1"/>
    <col min="7928" max="8174" width="8.88671875" style="18"/>
    <col min="8175" max="8175" width="1" style="18" customWidth="1"/>
    <col min="8176" max="8176" width="4.44140625" style="18" customWidth="1"/>
    <col min="8177" max="8177" width="40.6640625" style="18" customWidth="1"/>
    <col min="8178" max="8178" width="17.109375" style="18" customWidth="1"/>
    <col min="8179" max="8179" width="13.6640625" style="18" customWidth="1"/>
    <col min="8180" max="8180" width="13.88671875" style="18" customWidth="1"/>
    <col min="8181" max="8182" width="13.6640625" style="18" customWidth="1"/>
    <col min="8183" max="8183" width="14.5546875" style="18" customWidth="1"/>
    <col min="8184" max="8430" width="8.88671875" style="18"/>
    <col min="8431" max="8431" width="1" style="18" customWidth="1"/>
    <col min="8432" max="8432" width="4.44140625" style="18" customWidth="1"/>
    <col min="8433" max="8433" width="40.6640625" style="18" customWidth="1"/>
    <col min="8434" max="8434" width="17.109375" style="18" customWidth="1"/>
    <col min="8435" max="8435" width="13.6640625" style="18" customWidth="1"/>
    <col min="8436" max="8436" width="13.88671875" style="18" customWidth="1"/>
    <col min="8437" max="8438" width="13.6640625" style="18" customWidth="1"/>
    <col min="8439" max="8439" width="14.5546875" style="18" customWidth="1"/>
    <col min="8440" max="8686" width="8.88671875" style="18"/>
    <col min="8687" max="8687" width="1" style="18" customWidth="1"/>
    <col min="8688" max="8688" width="4.44140625" style="18" customWidth="1"/>
    <col min="8689" max="8689" width="40.6640625" style="18" customWidth="1"/>
    <col min="8690" max="8690" width="17.109375" style="18" customWidth="1"/>
    <col min="8691" max="8691" width="13.6640625" style="18" customWidth="1"/>
    <col min="8692" max="8692" width="13.88671875" style="18" customWidth="1"/>
    <col min="8693" max="8694" width="13.6640625" style="18" customWidth="1"/>
    <col min="8695" max="8695" width="14.5546875" style="18" customWidth="1"/>
    <col min="8696" max="8942" width="8.88671875" style="18"/>
    <col min="8943" max="8943" width="1" style="18" customWidth="1"/>
    <col min="8944" max="8944" width="4.44140625" style="18" customWidth="1"/>
    <col min="8945" max="8945" width="40.6640625" style="18" customWidth="1"/>
    <col min="8946" max="8946" width="17.109375" style="18" customWidth="1"/>
    <col min="8947" max="8947" width="13.6640625" style="18" customWidth="1"/>
    <col min="8948" max="8948" width="13.88671875" style="18" customWidth="1"/>
    <col min="8949" max="8950" width="13.6640625" style="18" customWidth="1"/>
    <col min="8951" max="8951" width="14.5546875" style="18" customWidth="1"/>
    <col min="8952" max="9198" width="8.88671875" style="18"/>
    <col min="9199" max="9199" width="1" style="18" customWidth="1"/>
    <col min="9200" max="9200" width="4.44140625" style="18" customWidth="1"/>
    <col min="9201" max="9201" width="40.6640625" style="18" customWidth="1"/>
    <col min="9202" max="9202" width="17.109375" style="18" customWidth="1"/>
    <col min="9203" max="9203" width="13.6640625" style="18" customWidth="1"/>
    <col min="9204" max="9204" width="13.88671875" style="18" customWidth="1"/>
    <col min="9205" max="9206" width="13.6640625" style="18" customWidth="1"/>
    <col min="9207" max="9207" width="14.5546875" style="18" customWidth="1"/>
    <col min="9208" max="9454" width="8.88671875" style="18"/>
    <col min="9455" max="9455" width="1" style="18" customWidth="1"/>
    <col min="9456" max="9456" width="4.44140625" style="18" customWidth="1"/>
    <col min="9457" max="9457" width="40.6640625" style="18" customWidth="1"/>
    <col min="9458" max="9458" width="17.109375" style="18" customWidth="1"/>
    <col min="9459" max="9459" width="13.6640625" style="18" customWidth="1"/>
    <col min="9460" max="9460" width="13.88671875" style="18" customWidth="1"/>
    <col min="9461" max="9462" width="13.6640625" style="18" customWidth="1"/>
    <col min="9463" max="9463" width="14.5546875" style="18" customWidth="1"/>
    <col min="9464" max="9710" width="8.88671875" style="18"/>
    <col min="9711" max="9711" width="1" style="18" customWidth="1"/>
    <col min="9712" max="9712" width="4.44140625" style="18" customWidth="1"/>
    <col min="9713" max="9713" width="40.6640625" style="18" customWidth="1"/>
    <col min="9714" max="9714" width="17.109375" style="18" customWidth="1"/>
    <col min="9715" max="9715" width="13.6640625" style="18" customWidth="1"/>
    <col min="9716" max="9716" width="13.88671875" style="18" customWidth="1"/>
    <col min="9717" max="9718" width="13.6640625" style="18" customWidth="1"/>
    <col min="9719" max="9719" width="14.5546875" style="18" customWidth="1"/>
    <col min="9720" max="9966" width="8.88671875" style="18"/>
    <col min="9967" max="9967" width="1" style="18" customWidth="1"/>
    <col min="9968" max="9968" width="4.44140625" style="18" customWidth="1"/>
    <col min="9969" max="9969" width="40.6640625" style="18" customWidth="1"/>
    <col min="9970" max="9970" width="17.109375" style="18" customWidth="1"/>
    <col min="9971" max="9971" width="13.6640625" style="18" customWidth="1"/>
    <col min="9972" max="9972" width="13.88671875" style="18" customWidth="1"/>
    <col min="9973" max="9974" width="13.6640625" style="18" customWidth="1"/>
    <col min="9975" max="9975" width="14.5546875" style="18" customWidth="1"/>
    <col min="9976" max="10222" width="8.88671875" style="18"/>
    <col min="10223" max="10223" width="1" style="18" customWidth="1"/>
    <col min="10224" max="10224" width="4.44140625" style="18" customWidth="1"/>
    <col min="10225" max="10225" width="40.6640625" style="18" customWidth="1"/>
    <col min="10226" max="10226" width="17.109375" style="18" customWidth="1"/>
    <col min="10227" max="10227" width="13.6640625" style="18" customWidth="1"/>
    <col min="10228" max="10228" width="13.88671875" style="18" customWidth="1"/>
    <col min="10229" max="10230" width="13.6640625" style="18" customWidth="1"/>
    <col min="10231" max="10231" width="14.5546875" style="18" customWidth="1"/>
    <col min="10232" max="10478" width="8.88671875" style="18"/>
    <col min="10479" max="10479" width="1" style="18" customWidth="1"/>
    <col min="10480" max="10480" width="4.44140625" style="18" customWidth="1"/>
    <col min="10481" max="10481" width="40.6640625" style="18" customWidth="1"/>
    <col min="10482" max="10482" width="17.109375" style="18" customWidth="1"/>
    <col min="10483" max="10483" width="13.6640625" style="18" customWidth="1"/>
    <col min="10484" max="10484" width="13.88671875" style="18" customWidth="1"/>
    <col min="10485" max="10486" width="13.6640625" style="18" customWidth="1"/>
    <col min="10487" max="10487" width="14.5546875" style="18" customWidth="1"/>
    <col min="10488" max="10734" width="8.88671875" style="18"/>
    <col min="10735" max="10735" width="1" style="18" customWidth="1"/>
    <col min="10736" max="10736" width="4.44140625" style="18" customWidth="1"/>
    <col min="10737" max="10737" width="40.6640625" style="18" customWidth="1"/>
    <col min="10738" max="10738" width="17.109375" style="18" customWidth="1"/>
    <col min="10739" max="10739" width="13.6640625" style="18" customWidth="1"/>
    <col min="10740" max="10740" width="13.88671875" style="18" customWidth="1"/>
    <col min="10741" max="10742" width="13.6640625" style="18" customWidth="1"/>
    <col min="10743" max="10743" width="14.5546875" style="18" customWidth="1"/>
    <col min="10744" max="10990" width="8.88671875" style="18"/>
    <col min="10991" max="10991" width="1" style="18" customWidth="1"/>
    <col min="10992" max="10992" width="4.44140625" style="18" customWidth="1"/>
    <col min="10993" max="10993" width="40.6640625" style="18" customWidth="1"/>
    <col min="10994" max="10994" width="17.109375" style="18" customWidth="1"/>
    <col min="10995" max="10995" width="13.6640625" style="18" customWidth="1"/>
    <col min="10996" max="10996" width="13.88671875" style="18" customWidth="1"/>
    <col min="10997" max="10998" width="13.6640625" style="18" customWidth="1"/>
    <col min="10999" max="10999" width="14.5546875" style="18" customWidth="1"/>
    <col min="11000" max="11246" width="8.88671875" style="18"/>
    <col min="11247" max="11247" width="1" style="18" customWidth="1"/>
    <col min="11248" max="11248" width="4.44140625" style="18" customWidth="1"/>
    <col min="11249" max="11249" width="40.6640625" style="18" customWidth="1"/>
    <col min="11250" max="11250" width="17.109375" style="18" customWidth="1"/>
    <col min="11251" max="11251" width="13.6640625" style="18" customWidth="1"/>
    <col min="11252" max="11252" width="13.88671875" style="18" customWidth="1"/>
    <col min="11253" max="11254" width="13.6640625" style="18" customWidth="1"/>
    <col min="11255" max="11255" width="14.5546875" style="18" customWidth="1"/>
    <col min="11256" max="11502" width="8.88671875" style="18"/>
    <col min="11503" max="11503" width="1" style="18" customWidth="1"/>
    <col min="11504" max="11504" width="4.44140625" style="18" customWidth="1"/>
    <col min="11505" max="11505" width="40.6640625" style="18" customWidth="1"/>
    <col min="11506" max="11506" width="17.109375" style="18" customWidth="1"/>
    <col min="11507" max="11507" width="13.6640625" style="18" customWidth="1"/>
    <col min="11508" max="11508" width="13.88671875" style="18" customWidth="1"/>
    <col min="11509" max="11510" width="13.6640625" style="18" customWidth="1"/>
    <col min="11511" max="11511" width="14.5546875" style="18" customWidth="1"/>
    <col min="11512" max="11758" width="8.88671875" style="18"/>
    <col min="11759" max="11759" width="1" style="18" customWidth="1"/>
    <col min="11760" max="11760" width="4.44140625" style="18" customWidth="1"/>
    <col min="11761" max="11761" width="40.6640625" style="18" customWidth="1"/>
    <col min="11762" max="11762" width="17.109375" style="18" customWidth="1"/>
    <col min="11763" max="11763" width="13.6640625" style="18" customWidth="1"/>
    <col min="11764" max="11764" width="13.88671875" style="18" customWidth="1"/>
    <col min="11765" max="11766" width="13.6640625" style="18" customWidth="1"/>
    <col min="11767" max="11767" width="14.5546875" style="18" customWidth="1"/>
    <col min="11768" max="12014" width="8.88671875" style="18"/>
    <col min="12015" max="12015" width="1" style="18" customWidth="1"/>
    <col min="12016" max="12016" width="4.44140625" style="18" customWidth="1"/>
    <col min="12017" max="12017" width="40.6640625" style="18" customWidth="1"/>
    <col min="12018" max="12018" width="17.109375" style="18" customWidth="1"/>
    <col min="12019" max="12019" width="13.6640625" style="18" customWidth="1"/>
    <col min="12020" max="12020" width="13.88671875" style="18" customWidth="1"/>
    <col min="12021" max="12022" width="13.6640625" style="18" customWidth="1"/>
    <col min="12023" max="12023" width="14.5546875" style="18" customWidth="1"/>
    <col min="12024" max="12270" width="8.88671875" style="18"/>
    <col min="12271" max="12271" width="1" style="18" customWidth="1"/>
    <col min="12272" max="12272" width="4.44140625" style="18" customWidth="1"/>
    <col min="12273" max="12273" width="40.6640625" style="18" customWidth="1"/>
    <col min="12274" max="12274" width="17.109375" style="18" customWidth="1"/>
    <col min="12275" max="12275" width="13.6640625" style="18" customWidth="1"/>
    <col min="12276" max="12276" width="13.88671875" style="18" customWidth="1"/>
    <col min="12277" max="12278" width="13.6640625" style="18" customWidth="1"/>
    <col min="12279" max="12279" width="14.5546875" style="18" customWidth="1"/>
    <col min="12280" max="12526" width="8.88671875" style="18"/>
    <col min="12527" max="12527" width="1" style="18" customWidth="1"/>
    <col min="12528" max="12528" width="4.44140625" style="18" customWidth="1"/>
    <col min="12529" max="12529" width="40.6640625" style="18" customWidth="1"/>
    <col min="12530" max="12530" width="17.109375" style="18" customWidth="1"/>
    <col min="12531" max="12531" width="13.6640625" style="18" customWidth="1"/>
    <col min="12532" max="12532" width="13.88671875" style="18" customWidth="1"/>
    <col min="12533" max="12534" width="13.6640625" style="18" customWidth="1"/>
    <col min="12535" max="12535" width="14.5546875" style="18" customWidth="1"/>
    <col min="12536" max="12782" width="8.88671875" style="18"/>
    <col min="12783" max="12783" width="1" style="18" customWidth="1"/>
    <col min="12784" max="12784" width="4.44140625" style="18" customWidth="1"/>
    <col min="12785" max="12785" width="40.6640625" style="18" customWidth="1"/>
    <col min="12786" max="12786" width="17.109375" style="18" customWidth="1"/>
    <col min="12787" max="12787" width="13.6640625" style="18" customWidth="1"/>
    <col min="12788" max="12788" width="13.88671875" style="18" customWidth="1"/>
    <col min="12789" max="12790" width="13.6640625" style="18" customWidth="1"/>
    <col min="12791" max="12791" width="14.5546875" style="18" customWidth="1"/>
    <col min="12792" max="13038" width="8.88671875" style="18"/>
    <col min="13039" max="13039" width="1" style="18" customWidth="1"/>
    <col min="13040" max="13040" width="4.44140625" style="18" customWidth="1"/>
    <col min="13041" max="13041" width="40.6640625" style="18" customWidth="1"/>
    <col min="13042" max="13042" width="17.109375" style="18" customWidth="1"/>
    <col min="13043" max="13043" width="13.6640625" style="18" customWidth="1"/>
    <col min="13044" max="13044" width="13.88671875" style="18" customWidth="1"/>
    <col min="13045" max="13046" width="13.6640625" style="18" customWidth="1"/>
    <col min="13047" max="13047" width="14.5546875" style="18" customWidth="1"/>
    <col min="13048" max="13294" width="8.88671875" style="18"/>
    <col min="13295" max="13295" width="1" style="18" customWidth="1"/>
    <col min="13296" max="13296" width="4.44140625" style="18" customWidth="1"/>
    <col min="13297" max="13297" width="40.6640625" style="18" customWidth="1"/>
    <col min="13298" max="13298" width="17.109375" style="18" customWidth="1"/>
    <col min="13299" max="13299" width="13.6640625" style="18" customWidth="1"/>
    <col min="13300" max="13300" width="13.88671875" style="18" customWidth="1"/>
    <col min="13301" max="13302" width="13.6640625" style="18" customWidth="1"/>
    <col min="13303" max="13303" width="14.5546875" style="18" customWidth="1"/>
    <col min="13304" max="13550" width="8.88671875" style="18"/>
    <col min="13551" max="13551" width="1" style="18" customWidth="1"/>
    <col min="13552" max="13552" width="4.44140625" style="18" customWidth="1"/>
    <col min="13553" max="13553" width="40.6640625" style="18" customWidth="1"/>
    <col min="13554" max="13554" width="17.109375" style="18" customWidth="1"/>
    <col min="13555" max="13555" width="13.6640625" style="18" customWidth="1"/>
    <col min="13556" max="13556" width="13.88671875" style="18" customWidth="1"/>
    <col min="13557" max="13558" width="13.6640625" style="18" customWidth="1"/>
    <col min="13559" max="13559" width="14.5546875" style="18" customWidth="1"/>
    <col min="13560" max="13806" width="8.88671875" style="18"/>
    <col min="13807" max="13807" width="1" style="18" customWidth="1"/>
    <col min="13808" max="13808" width="4.44140625" style="18" customWidth="1"/>
    <col min="13809" max="13809" width="40.6640625" style="18" customWidth="1"/>
    <col min="13810" max="13810" width="17.109375" style="18" customWidth="1"/>
    <col min="13811" max="13811" width="13.6640625" style="18" customWidth="1"/>
    <col min="13812" max="13812" width="13.88671875" style="18" customWidth="1"/>
    <col min="13813" max="13814" width="13.6640625" style="18" customWidth="1"/>
    <col min="13815" max="13815" width="14.5546875" style="18" customWidth="1"/>
    <col min="13816" max="14062" width="8.88671875" style="18"/>
    <col min="14063" max="14063" width="1" style="18" customWidth="1"/>
    <col min="14064" max="14064" width="4.44140625" style="18" customWidth="1"/>
    <col min="14065" max="14065" width="40.6640625" style="18" customWidth="1"/>
    <col min="14066" max="14066" width="17.109375" style="18" customWidth="1"/>
    <col min="14067" max="14067" width="13.6640625" style="18" customWidth="1"/>
    <col min="14068" max="14068" width="13.88671875" style="18" customWidth="1"/>
    <col min="14069" max="14070" width="13.6640625" style="18" customWidth="1"/>
    <col min="14071" max="14071" width="14.5546875" style="18" customWidth="1"/>
    <col min="14072" max="14318" width="8.88671875" style="18"/>
    <col min="14319" max="14319" width="1" style="18" customWidth="1"/>
    <col min="14320" max="14320" width="4.44140625" style="18" customWidth="1"/>
    <col min="14321" max="14321" width="40.6640625" style="18" customWidth="1"/>
    <col min="14322" max="14322" width="17.109375" style="18" customWidth="1"/>
    <col min="14323" max="14323" width="13.6640625" style="18" customWidth="1"/>
    <col min="14324" max="14324" width="13.88671875" style="18" customWidth="1"/>
    <col min="14325" max="14326" width="13.6640625" style="18" customWidth="1"/>
    <col min="14327" max="14327" width="14.5546875" style="18" customWidth="1"/>
    <col min="14328" max="14574" width="8.88671875" style="18"/>
    <col min="14575" max="14575" width="1" style="18" customWidth="1"/>
    <col min="14576" max="14576" width="4.44140625" style="18" customWidth="1"/>
    <col min="14577" max="14577" width="40.6640625" style="18" customWidth="1"/>
    <col min="14578" max="14578" width="17.109375" style="18" customWidth="1"/>
    <col min="14579" max="14579" width="13.6640625" style="18" customWidth="1"/>
    <col min="14580" max="14580" width="13.88671875" style="18" customWidth="1"/>
    <col min="14581" max="14582" width="13.6640625" style="18" customWidth="1"/>
    <col min="14583" max="14583" width="14.5546875" style="18" customWidth="1"/>
    <col min="14584" max="14830" width="8.88671875" style="18"/>
    <col min="14831" max="14831" width="1" style="18" customWidth="1"/>
    <col min="14832" max="14832" width="4.44140625" style="18" customWidth="1"/>
    <col min="14833" max="14833" width="40.6640625" style="18" customWidth="1"/>
    <col min="14834" max="14834" width="17.109375" style="18" customWidth="1"/>
    <col min="14835" max="14835" width="13.6640625" style="18" customWidth="1"/>
    <col min="14836" max="14836" width="13.88671875" style="18" customWidth="1"/>
    <col min="14837" max="14838" width="13.6640625" style="18" customWidth="1"/>
    <col min="14839" max="14839" width="14.5546875" style="18" customWidth="1"/>
    <col min="14840" max="15086" width="8.88671875" style="18"/>
    <col min="15087" max="15087" width="1" style="18" customWidth="1"/>
    <col min="15088" max="15088" width="4.44140625" style="18" customWidth="1"/>
    <col min="15089" max="15089" width="40.6640625" style="18" customWidth="1"/>
    <col min="15090" max="15090" width="17.109375" style="18" customWidth="1"/>
    <col min="15091" max="15091" width="13.6640625" style="18" customWidth="1"/>
    <col min="15092" max="15092" width="13.88671875" style="18" customWidth="1"/>
    <col min="15093" max="15094" width="13.6640625" style="18" customWidth="1"/>
    <col min="15095" max="15095" width="14.5546875" style="18" customWidth="1"/>
    <col min="15096" max="15342" width="8.88671875" style="18"/>
    <col min="15343" max="15343" width="1" style="18" customWidth="1"/>
    <col min="15344" max="15344" width="4.44140625" style="18" customWidth="1"/>
    <col min="15345" max="15345" width="40.6640625" style="18" customWidth="1"/>
    <col min="15346" max="15346" width="17.109375" style="18" customWidth="1"/>
    <col min="15347" max="15347" width="13.6640625" style="18" customWidth="1"/>
    <col min="15348" max="15348" width="13.88671875" style="18" customWidth="1"/>
    <col min="15349" max="15350" width="13.6640625" style="18" customWidth="1"/>
    <col min="15351" max="15351" width="14.5546875" style="18" customWidth="1"/>
    <col min="15352" max="15598" width="8.88671875" style="18"/>
    <col min="15599" max="15599" width="1" style="18" customWidth="1"/>
    <col min="15600" max="15600" width="4.44140625" style="18" customWidth="1"/>
    <col min="15601" max="15601" width="40.6640625" style="18" customWidth="1"/>
    <col min="15602" max="15602" width="17.109375" style="18" customWidth="1"/>
    <col min="15603" max="15603" width="13.6640625" style="18" customWidth="1"/>
    <col min="15604" max="15604" width="13.88671875" style="18" customWidth="1"/>
    <col min="15605" max="15606" width="13.6640625" style="18" customWidth="1"/>
    <col min="15607" max="15607" width="14.5546875" style="18" customWidth="1"/>
    <col min="15608" max="15854" width="8.88671875" style="18"/>
    <col min="15855" max="15855" width="1" style="18" customWidth="1"/>
    <col min="15856" max="15856" width="4.44140625" style="18" customWidth="1"/>
    <col min="15857" max="15857" width="40.6640625" style="18" customWidth="1"/>
    <col min="15858" max="15858" width="17.109375" style="18" customWidth="1"/>
    <col min="15859" max="15859" width="13.6640625" style="18" customWidth="1"/>
    <col min="15860" max="15860" width="13.88671875" style="18" customWidth="1"/>
    <col min="15861" max="15862" width="13.6640625" style="18" customWidth="1"/>
    <col min="15863" max="15863" width="14.5546875" style="18" customWidth="1"/>
    <col min="15864" max="16110" width="8.88671875" style="18"/>
    <col min="16111" max="16111" width="1" style="18" customWidth="1"/>
    <col min="16112" max="16112" width="4.44140625" style="18" customWidth="1"/>
    <col min="16113" max="16113" width="40.6640625" style="18" customWidth="1"/>
    <col min="16114" max="16114" width="17.109375" style="18" customWidth="1"/>
    <col min="16115" max="16115" width="13.6640625" style="18" customWidth="1"/>
    <col min="16116" max="16116" width="13.88671875" style="18" customWidth="1"/>
    <col min="16117" max="16118" width="13.6640625" style="18" customWidth="1"/>
    <col min="16119" max="16119" width="14.5546875" style="18" customWidth="1"/>
    <col min="16120" max="16384" width="8.88671875" style="18"/>
  </cols>
  <sheetData>
    <row r="1" spans="1:8">
      <c r="A1" s="504" t="s">
        <v>539</v>
      </c>
      <c r="B1" s="504"/>
      <c r="C1" s="504"/>
      <c r="D1" s="504"/>
      <c r="E1" s="504"/>
      <c r="F1" s="504"/>
      <c r="G1" s="504"/>
      <c r="H1" s="504"/>
    </row>
    <row r="2" spans="1:8">
      <c r="A2" s="504" t="s">
        <v>540</v>
      </c>
      <c r="B2" s="504"/>
      <c r="C2" s="504"/>
      <c r="D2" s="504"/>
      <c r="E2" s="504"/>
      <c r="F2" s="504"/>
      <c r="G2" s="504"/>
      <c r="H2" s="504"/>
    </row>
    <row r="3" spans="1:8">
      <c r="A3" s="504" t="s">
        <v>330</v>
      </c>
      <c r="B3" s="504"/>
      <c r="C3" s="504"/>
      <c r="D3" s="504"/>
      <c r="E3" s="504"/>
      <c r="F3" s="504"/>
      <c r="G3" s="504"/>
      <c r="H3" s="504"/>
    </row>
    <row r="4" spans="1:8">
      <c r="A4" s="504" t="s">
        <v>490</v>
      </c>
      <c r="B4" s="504"/>
      <c r="C4" s="504"/>
      <c r="D4" s="504"/>
      <c r="E4" s="504"/>
      <c r="F4" s="504"/>
      <c r="G4" s="504"/>
      <c r="H4" s="504"/>
    </row>
    <row r="5" spans="1:8">
      <c r="A5" s="504"/>
      <c r="B5" s="504"/>
      <c r="C5" s="504"/>
      <c r="D5" s="504"/>
      <c r="E5" s="504"/>
      <c r="F5" s="504"/>
      <c r="G5" s="504"/>
      <c r="H5" s="504"/>
    </row>
    <row r="6" spans="1:8">
      <c r="A6" s="504" t="s">
        <v>36</v>
      </c>
      <c r="B6" s="504"/>
      <c r="C6" s="504"/>
      <c r="D6" s="504"/>
      <c r="E6" s="504"/>
      <c r="F6" s="504"/>
      <c r="G6" s="504"/>
      <c r="H6" s="504"/>
    </row>
    <row r="7" spans="1:8" ht="12.75" customHeight="1" thickBot="1">
      <c r="A7" s="505" t="s">
        <v>349</v>
      </c>
      <c r="B7" s="505"/>
      <c r="C7" s="505"/>
      <c r="D7" s="505"/>
      <c r="E7" s="505"/>
      <c r="F7" s="505"/>
      <c r="G7" s="505"/>
      <c r="H7" s="505"/>
    </row>
    <row r="8" spans="1:8">
      <c r="A8" s="337"/>
      <c r="B8" s="338"/>
      <c r="C8" s="339" t="s">
        <v>491</v>
      </c>
      <c r="D8" s="340" t="s">
        <v>492</v>
      </c>
      <c r="E8" s="340" t="s">
        <v>493</v>
      </c>
      <c r="F8" s="341" t="s">
        <v>494</v>
      </c>
      <c r="G8" s="341" t="s">
        <v>495</v>
      </c>
      <c r="H8" s="342" t="s">
        <v>496</v>
      </c>
    </row>
    <row r="9" spans="1:8">
      <c r="A9" s="343"/>
      <c r="B9" s="344"/>
      <c r="C9" s="506" t="s">
        <v>499</v>
      </c>
      <c r="D9" s="507"/>
      <c r="E9" s="508"/>
      <c r="F9" s="509" t="s">
        <v>541</v>
      </c>
      <c r="G9" s="509" t="s">
        <v>542</v>
      </c>
      <c r="H9" s="512" t="s">
        <v>543</v>
      </c>
    </row>
    <row r="10" spans="1:8">
      <c r="A10" s="343"/>
      <c r="B10" s="22" t="s">
        <v>544</v>
      </c>
      <c r="C10" s="515"/>
      <c r="D10" s="516"/>
      <c r="E10" s="517"/>
      <c r="F10" s="510"/>
      <c r="G10" s="510"/>
      <c r="H10" s="513"/>
    </row>
    <row r="11" spans="1:8">
      <c r="A11" s="343"/>
      <c r="C11" s="509" t="s">
        <v>545</v>
      </c>
      <c r="D11" s="509" t="s">
        <v>546</v>
      </c>
      <c r="E11" s="509" t="s">
        <v>547</v>
      </c>
      <c r="F11" s="510"/>
      <c r="G11" s="510"/>
      <c r="H11" s="513"/>
    </row>
    <row r="12" spans="1:8" ht="19.5" customHeight="1">
      <c r="A12" s="345"/>
      <c r="B12" s="346"/>
      <c r="C12" s="511"/>
      <c r="D12" s="511"/>
      <c r="E12" s="511"/>
      <c r="F12" s="511"/>
      <c r="G12" s="511"/>
      <c r="H12" s="514"/>
    </row>
    <row r="13" spans="1:8" hidden="1" outlineLevel="1">
      <c r="A13" s="345"/>
      <c r="B13" s="347" t="s">
        <v>273</v>
      </c>
      <c r="C13" s="348"/>
      <c r="D13" s="349"/>
      <c r="E13" s="350">
        <v>0</v>
      </c>
      <c r="F13" s="348"/>
      <c r="G13" s="350">
        <v>0</v>
      </c>
      <c r="H13" s="351">
        <v>0</v>
      </c>
    </row>
    <row r="14" spans="1:8" hidden="1" outlineLevel="1">
      <c r="A14" s="345"/>
      <c r="B14" s="347" t="s">
        <v>203</v>
      </c>
      <c r="C14" s="348"/>
      <c r="D14" s="350">
        <v>0</v>
      </c>
      <c r="E14" s="350">
        <v>22737991</v>
      </c>
      <c r="F14" s="348"/>
      <c r="G14" s="350">
        <v>4347168</v>
      </c>
      <c r="H14" s="351">
        <v>27085159</v>
      </c>
    </row>
    <row r="15" spans="1:8" hidden="1" outlineLevel="1">
      <c r="A15" s="345"/>
      <c r="B15" s="347" t="s">
        <v>204</v>
      </c>
      <c r="C15" s="348"/>
      <c r="D15" s="350">
        <v>0</v>
      </c>
      <c r="E15" s="349"/>
      <c r="F15" s="348"/>
      <c r="G15" s="349"/>
      <c r="H15" s="351">
        <v>0</v>
      </c>
    </row>
    <row r="16" spans="1:8" hidden="1" outlineLevel="1">
      <c r="A16" s="345"/>
      <c r="B16" s="347" t="s">
        <v>267</v>
      </c>
      <c r="C16" s="348"/>
      <c r="D16" s="350">
        <v>0</v>
      </c>
      <c r="E16" s="350">
        <v>0</v>
      </c>
      <c r="F16" s="348"/>
      <c r="G16" s="350">
        <v>0</v>
      </c>
      <c r="H16" s="351">
        <v>0</v>
      </c>
    </row>
    <row r="17" spans="1:8" hidden="1" outlineLevel="1">
      <c r="A17" s="345"/>
      <c r="B17" s="347" t="s">
        <v>274</v>
      </c>
      <c r="C17" s="348"/>
      <c r="D17" s="350">
        <v>0</v>
      </c>
      <c r="E17" s="350">
        <v>0</v>
      </c>
      <c r="F17" s="348"/>
      <c r="G17" s="350">
        <v>0</v>
      </c>
      <c r="H17" s="351">
        <v>0</v>
      </c>
    </row>
    <row r="18" spans="1:8" hidden="1" outlineLevel="1">
      <c r="A18" s="345"/>
      <c r="B18" s="347" t="s">
        <v>275</v>
      </c>
      <c r="C18" s="348"/>
      <c r="D18" s="350">
        <v>0</v>
      </c>
      <c r="E18" s="350"/>
      <c r="F18" s="348"/>
      <c r="G18" s="350"/>
      <c r="H18" s="351">
        <v>0</v>
      </c>
    </row>
    <row r="19" spans="1:8" hidden="1" outlineLevel="1">
      <c r="A19" s="345"/>
      <c r="B19" s="347" t="s">
        <v>205</v>
      </c>
      <c r="C19" s="348"/>
      <c r="D19" s="350">
        <v>17547704</v>
      </c>
      <c r="E19" s="350">
        <v>32486225</v>
      </c>
      <c r="F19" s="348"/>
      <c r="G19" s="350">
        <v>5021928</v>
      </c>
      <c r="H19" s="351">
        <v>55055857</v>
      </c>
    </row>
    <row r="20" spans="1:8" hidden="1" outlineLevel="1">
      <c r="A20" s="345"/>
      <c r="B20" s="347" t="s">
        <v>206</v>
      </c>
      <c r="C20" s="348"/>
      <c r="D20" s="350">
        <v>0</v>
      </c>
      <c r="E20" s="350">
        <v>5479594</v>
      </c>
      <c r="F20" s="348"/>
      <c r="G20" s="350">
        <v>68751</v>
      </c>
      <c r="H20" s="351">
        <v>5548345</v>
      </c>
    </row>
    <row r="21" spans="1:8" hidden="1" outlineLevel="1">
      <c r="A21" s="345"/>
      <c r="B21" s="347" t="s">
        <v>268</v>
      </c>
      <c r="C21" s="348"/>
      <c r="D21" s="350">
        <v>446510</v>
      </c>
      <c r="E21" s="350">
        <v>0</v>
      </c>
      <c r="F21" s="348"/>
      <c r="G21" s="350">
        <v>33608</v>
      </c>
      <c r="H21" s="351">
        <v>480118</v>
      </c>
    </row>
    <row r="22" spans="1:8" hidden="1" outlineLevel="1">
      <c r="A22" s="345"/>
      <c r="B22" s="347" t="s">
        <v>207</v>
      </c>
      <c r="C22" s="348"/>
      <c r="D22" s="350">
        <v>0</v>
      </c>
      <c r="E22" s="350">
        <v>42843255</v>
      </c>
      <c r="F22" s="348"/>
      <c r="G22" s="350">
        <v>4629876</v>
      </c>
      <c r="H22" s="351">
        <v>47473131</v>
      </c>
    </row>
    <row r="23" spans="1:8" hidden="1" outlineLevel="1">
      <c r="A23" s="345"/>
      <c r="B23" s="347" t="s">
        <v>270</v>
      </c>
      <c r="C23" s="348"/>
      <c r="D23" s="349">
        <v>0</v>
      </c>
      <c r="E23" s="350">
        <v>24170678</v>
      </c>
      <c r="F23" s="348"/>
      <c r="G23" s="350">
        <v>4941742</v>
      </c>
      <c r="H23" s="351">
        <v>29112420</v>
      </c>
    </row>
    <row r="24" spans="1:8" hidden="1" outlineLevel="1">
      <c r="A24" s="345"/>
      <c r="B24" s="347" t="s">
        <v>208</v>
      </c>
      <c r="C24" s="348"/>
      <c r="D24" s="349">
        <v>0</v>
      </c>
      <c r="E24" s="350">
        <v>75870508</v>
      </c>
      <c r="F24" s="348"/>
      <c r="G24" s="350">
        <v>9323994</v>
      </c>
      <c r="H24" s="351">
        <v>85194502</v>
      </c>
    </row>
    <row r="25" spans="1:8" hidden="1" outlineLevel="1">
      <c r="A25" s="345"/>
      <c r="B25" s="347" t="s">
        <v>209</v>
      </c>
      <c r="C25" s="348"/>
      <c r="D25" s="349">
        <v>0</v>
      </c>
      <c r="E25" s="349"/>
      <c r="F25" s="348"/>
      <c r="G25" s="349"/>
      <c r="H25" s="351">
        <v>0</v>
      </c>
    </row>
    <row r="26" spans="1:8" hidden="1" outlineLevel="1">
      <c r="A26" s="345"/>
      <c r="B26" s="347" t="s">
        <v>210</v>
      </c>
      <c r="C26" s="348"/>
      <c r="D26" s="349">
        <v>0</v>
      </c>
      <c r="E26" s="349"/>
      <c r="F26" s="348"/>
      <c r="G26" s="349"/>
      <c r="H26" s="351">
        <v>0</v>
      </c>
    </row>
    <row r="27" spans="1:8" hidden="1" outlineLevel="1">
      <c r="A27" s="345"/>
      <c r="B27" s="347" t="s">
        <v>211</v>
      </c>
      <c r="C27" s="348"/>
      <c r="D27" s="350">
        <v>0</v>
      </c>
      <c r="E27" s="350">
        <v>154335</v>
      </c>
      <c r="F27" s="348"/>
      <c r="G27" s="350">
        <v>37791</v>
      </c>
      <c r="H27" s="351">
        <v>192126</v>
      </c>
    </row>
    <row r="28" spans="1:8" hidden="1" outlineLevel="1">
      <c r="A28" s="345"/>
      <c r="B28" s="347" t="s">
        <v>212</v>
      </c>
      <c r="C28" s="348"/>
      <c r="D28" s="350">
        <v>0</v>
      </c>
      <c r="E28" s="350">
        <v>12183688</v>
      </c>
      <c r="F28" s="348"/>
      <c r="G28" s="350">
        <v>3238702</v>
      </c>
      <c r="H28" s="351">
        <v>15422390</v>
      </c>
    </row>
    <row r="29" spans="1:8" hidden="1" outlineLevel="1">
      <c r="A29" s="345"/>
      <c r="B29" s="347" t="s">
        <v>213</v>
      </c>
      <c r="C29" s="348"/>
      <c r="D29" s="350">
        <v>17739297</v>
      </c>
      <c r="E29" s="350">
        <v>1456643</v>
      </c>
      <c r="F29" s="348"/>
      <c r="G29" s="350">
        <v>3021475</v>
      </c>
      <c r="H29" s="351">
        <v>22217415</v>
      </c>
    </row>
    <row r="30" spans="1:8" hidden="1" outlineLevel="1">
      <c r="A30" s="345"/>
      <c r="B30" s="347" t="s">
        <v>214</v>
      </c>
      <c r="C30" s="348"/>
      <c r="D30" s="350">
        <v>0</v>
      </c>
      <c r="E30" s="350">
        <v>1439169</v>
      </c>
      <c r="F30" s="348"/>
      <c r="G30" s="350">
        <v>362805</v>
      </c>
      <c r="H30" s="351">
        <v>1801974</v>
      </c>
    </row>
    <row r="31" spans="1:8" hidden="1" outlineLevel="1">
      <c r="A31" s="345"/>
      <c r="B31" s="347" t="s">
        <v>215</v>
      </c>
      <c r="C31" s="348"/>
      <c r="D31" s="350">
        <v>34250</v>
      </c>
      <c r="E31" s="349"/>
      <c r="F31" s="348"/>
      <c r="G31" s="349"/>
      <c r="H31" s="351">
        <v>34250</v>
      </c>
    </row>
    <row r="32" spans="1:8" hidden="1" outlineLevel="1">
      <c r="A32" s="345"/>
      <c r="B32" s="347" t="s">
        <v>216</v>
      </c>
      <c r="C32" s="348"/>
      <c r="D32" s="350">
        <v>0</v>
      </c>
      <c r="E32" s="349"/>
      <c r="F32" s="348"/>
      <c r="G32" s="349"/>
      <c r="H32" s="351">
        <v>0</v>
      </c>
    </row>
    <row r="33" spans="1:8" hidden="1" outlineLevel="1">
      <c r="A33" s="345"/>
      <c r="B33" s="347" t="s">
        <v>217</v>
      </c>
      <c r="C33" s="348"/>
      <c r="D33" s="350">
        <v>11975840</v>
      </c>
      <c r="E33" s="350">
        <v>64520538</v>
      </c>
      <c r="F33" s="348"/>
      <c r="G33" s="350">
        <v>20525786</v>
      </c>
      <c r="H33" s="351">
        <v>97022164</v>
      </c>
    </row>
    <row r="34" spans="1:8" hidden="1" outlineLevel="1">
      <c r="A34" s="345"/>
      <c r="B34" s="347" t="s">
        <v>218</v>
      </c>
      <c r="C34" s="348"/>
      <c r="D34" s="350">
        <v>0</v>
      </c>
      <c r="E34" s="349"/>
      <c r="F34" s="348"/>
      <c r="G34" s="349"/>
      <c r="H34" s="351">
        <v>0</v>
      </c>
    </row>
    <row r="35" spans="1:8" hidden="1" outlineLevel="1">
      <c r="A35" s="345"/>
      <c r="B35" s="347" t="s">
        <v>219</v>
      </c>
      <c r="C35" s="348"/>
      <c r="D35" s="350">
        <v>0</v>
      </c>
      <c r="E35" s="350">
        <v>615025</v>
      </c>
      <c r="F35" s="348"/>
      <c r="G35" s="350">
        <v>239176</v>
      </c>
      <c r="H35" s="351">
        <v>854201</v>
      </c>
    </row>
    <row r="36" spans="1:8" hidden="1" outlineLevel="1">
      <c r="A36" s="345"/>
      <c r="B36" s="347" t="s">
        <v>220</v>
      </c>
      <c r="C36" s="348"/>
      <c r="D36" s="350">
        <v>42386</v>
      </c>
      <c r="E36" s="350">
        <v>3288518</v>
      </c>
      <c r="F36" s="348"/>
      <c r="G36" s="349"/>
      <c r="H36" s="351">
        <v>3330904</v>
      </c>
    </row>
    <row r="37" spans="1:8" collapsed="1">
      <c r="A37" s="345" t="s">
        <v>548</v>
      </c>
      <c r="B37" s="352" t="s">
        <v>549</v>
      </c>
      <c r="C37" s="348"/>
      <c r="D37" s="350">
        <f>SUM($D$13:$D$36)</f>
        <v>47785987</v>
      </c>
      <c r="E37" s="350">
        <f>SUM($E$13:$E$36)</f>
        <v>287246167</v>
      </c>
      <c r="F37" s="348"/>
      <c r="G37" s="350">
        <f>SUM($G$13:$G$36)</f>
        <v>55792802</v>
      </c>
      <c r="H37" s="351">
        <f>SUM($H$13:$H$36)</f>
        <v>390824956</v>
      </c>
    </row>
    <row r="38" spans="1:8" hidden="1" outlineLevel="1">
      <c r="A38" s="353"/>
      <c r="B38" s="347" t="s">
        <v>273</v>
      </c>
      <c r="C38" s="354"/>
      <c r="D38" s="356">
        <v>0</v>
      </c>
      <c r="E38" s="355"/>
      <c r="F38" s="354"/>
      <c r="G38" s="355"/>
      <c r="H38" s="357">
        <v>0</v>
      </c>
    </row>
    <row r="39" spans="1:8" hidden="1" outlineLevel="1">
      <c r="A39" s="353"/>
      <c r="B39" s="347" t="s">
        <v>203</v>
      </c>
      <c r="C39" s="354"/>
      <c r="D39" s="356">
        <v>0</v>
      </c>
      <c r="E39" s="355"/>
      <c r="F39" s="354"/>
      <c r="G39" s="355"/>
      <c r="H39" s="357">
        <v>0</v>
      </c>
    </row>
    <row r="40" spans="1:8" hidden="1" outlineLevel="1">
      <c r="A40" s="353"/>
      <c r="B40" s="347" t="s">
        <v>204</v>
      </c>
      <c r="C40" s="354"/>
      <c r="D40" s="356">
        <v>0</v>
      </c>
      <c r="E40" s="355"/>
      <c r="F40" s="354"/>
      <c r="G40" s="355"/>
      <c r="H40" s="357">
        <v>0</v>
      </c>
    </row>
    <row r="41" spans="1:8" hidden="1" outlineLevel="1">
      <c r="A41" s="353"/>
      <c r="B41" s="347" t="s">
        <v>267</v>
      </c>
      <c r="C41" s="354"/>
      <c r="D41" s="356">
        <v>0</v>
      </c>
      <c r="E41" s="356">
        <v>0</v>
      </c>
      <c r="F41" s="354"/>
      <c r="G41" s="356">
        <v>0</v>
      </c>
      <c r="H41" s="357">
        <v>0</v>
      </c>
    </row>
    <row r="42" spans="1:8" hidden="1" outlineLevel="1">
      <c r="A42" s="353"/>
      <c r="B42" s="347" t="s">
        <v>274</v>
      </c>
      <c r="C42" s="354"/>
      <c r="D42" s="356"/>
      <c r="E42" s="356"/>
      <c r="F42" s="354"/>
      <c r="G42" s="356"/>
      <c r="H42" s="357">
        <v>0</v>
      </c>
    </row>
    <row r="43" spans="1:8" hidden="1" outlineLevel="1">
      <c r="A43" s="353"/>
      <c r="B43" s="347" t="s">
        <v>275</v>
      </c>
      <c r="C43" s="354"/>
      <c r="D43" s="356"/>
      <c r="E43" s="356"/>
      <c r="F43" s="354"/>
      <c r="G43" s="356"/>
      <c r="H43" s="357">
        <v>0</v>
      </c>
    </row>
    <row r="44" spans="1:8" hidden="1" outlineLevel="1">
      <c r="A44" s="353"/>
      <c r="B44" s="347" t="s">
        <v>205</v>
      </c>
      <c r="C44" s="354"/>
      <c r="D44" s="356">
        <v>0</v>
      </c>
      <c r="E44" s="356">
        <v>0</v>
      </c>
      <c r="F44" s="354"/>
      <c r="G44" s="356">
        <v>0</v>
      </c>
      <c r="H44" s="357">
        <v>0</v>
      </c>
    </row>
    <row r="45" spans="1:8" hidden="1" outlineLevel="1">
      <c r="A45" s="353"/>
      <c r="B45" s="347" t="s">
        <v>206</v>
      </c>
      <c r="C45" s="354"/>
      <c r="D45" s="355"/>
      <c r="E45" s="355"/>
      <c r="F45" s="354"/>
      <c r="G45" s="355"/>
      <c r="H45" s="357">
        <v>0</v>
      </c>
    </row>
    <row r="46" spans="1:8" hidden="1" outlineLevel="1">
      <c r="A46" s="353"/>
      <c r="B46" s="347" t="s">
        <v>268</v>
      </c>
      <c r="C46" s="354"/>
      <c r="D46" s="355"/>
      <c r="E46" s="355"/>
      <c r="F46" s="354"/>
      <c r="G46" s="355"/>
      <c r="H46" s="357">
        <v>0</v>
      </c>
    </row>
    <row r="47" spans="1:8" hidden="1" outlineLevel="1">
      <c r="A47" s="353"/>
      <c r="B47" s="347" t="s">
        <v>207</v>
      </c>
      <c r="C47" s="354"/>
      <c r="D47" s="355"/>
      <c r="E47" s="355"/>
      <c r="F47" s="354"/>
      <c r="G47" s="355"/>
      <c r="H47" s="357">
        <v>0</v>
      </c>
    </row>
    <row r="48" spans="1:8" hidden="1" outlineLevel="1">
      <c r="A48" s="353"/>
      <c r="B48" s="347" t="s">
        <v>270</v>
      </c>
      <c r="C48" s="354"/>
      <c r="D48" s="355">
        <v>0</v>
      </c>
      <c r="E48" s="355"/>
      <c r="F48" s="354"/>
      <c r="G48" s="355"/>
      <c r="H48" s="357">
        <v>0</v>
      </c>
    </row>
    <row r="49" spans="1:8" hidden="1" outlineLevel="1">
      <c r="A49" s="353"/>
      <c r="B49" s="347" t="s">
        <v>208</v>
      </c>
      <c r="C49" s="354"/>
      <c r="D49" s="355"/>
      <c r="E49" s="355"/>
      <c r="F49" s="354"/>
      <c r="G49" s="355"/>
      <c r="H49" s="357">
        <v>0</v>
      </c>
    </row>
    <row r="50" spans="1:8" hidden="1" outlineLevel="1">
      <c r="A50" s="353"/>
      <c r="B50" s="347" t="s">
        <v>209</v>
      </c>
      <c r="C50" s="354"/>
      <c r="D50" s="355"/>
      <c r="E50" s="355"/>
      <c r="F50" s="354"/>
      <c r="G50" s="355"/>
      <c r="H50" s="357">
        <v>0</v>
      </c>
    </row>
    <row r="51" spans="1:8" hidden="1" outlineLevel="1">
      <c r="A51" s="353"/>
      <c r="B51" s="347" t="s">
        <v>210</v>
      </c>
      <c r="C51" s="354"/>
      <c r="D51" s="355"/>
      <c r="E51" s="355"/>
      <c r="F51" s="354"/>
      <c r="G51" s="355"/>
      <c r="H51" s="357">
        <v>0</v>
      </c>
    </row>
    <row r="52" spans="1:8" hidden="1" outlineLevel="1">
      <c r="A52" s="353"/>
      <c r="B52" s="347" t="s">
        <v>211</v>
      </c>
      <c r="C52" s="354"/>
      <c r="D52" s="356">
        <v>0</v>
      </c>
      <c r="E52" s="356">
        <v>0</v>
      </c>
      <c r="F52" s="354"/>
      <c r="G52" s="356">
        <v>0</v>
      </c>
      <c r="H52" s="357">
        <v>0</v>
      </c>
    </row>
    <row r="53" spans="1:8" hidden="1" outlineLevel="1">
      <c r="A53" s="353"/>
      <c r="B53" s="347" t="s">
        <v>212</v>
      </c>
      <c r="C53" s="354"/>
      <c r="D53" s="356">
        <v>0</v>
      </c>
      <c r="E53" s="356">
        <v>0</v>
      </c>
      <c r="F53" s="354"/>
      <c r="G53" s="355"/>
      <c r="H53" s="357">
        <v>0</v>
      </c>
    </row>
    <row r="54" spans="1:8" hidden="1" outlineLevel="1">
      <c r="A54" s="353"/>
      <c r="B54" s="347" t="s">
        <v>213</v>
      </c>
      <c r="C54" s="354"/>
      <c r="D54" s="356">
        <v>0</v>
      </c>
      <c r="E54" s="356">
        <v>0</v>
      </c>
      <c r="F54" s="354"/>
      <c r="G54" s="356">
        <v>0</v>
      </c>
      <c r="H54" s="357">
        <v>0</v>
      </c>
    </row>
    <row r="55" spans="1:8" hidden="1" outlineLevel="1">
      <c r="A55" s="353"/>
      <c r="B55" s="347" t="s">
        <v>214</v>
      </c>
      <c r="C55" s="354"/>
      <c r="D55" s="355"/>
      <c r="E55" s="355"/>
      <c r="F55" s="354"/>
      <c r="G55" s="355"/>
      <c r="H55" s="357">
        <v>0</v>
      </c>
    </row>
    <row r="56" spans="1:8" hidden="1" outlineLevel="1">
      <c r="A56" s="353"/>
      <c r="B56" s="347" t="s">
        <v>215</v>
      </c>
      <c r="C56" s="354"/>
      <c r="D56" s="355"/>
      <c r="E56" s="355"/>
      <c r="F56" s="354"/>
      <c r="G56" s="355"/>
      <c r="H56" s="357">
        <v>0</v>
      </c>
    </row>
    <row r="57" spans="1:8" hidden="1" outlineLevel="1">
      <c r="A57" s="353"/>
      <c r="B57" s="347" t="s">
        <v>216</v>
      </c>
      <c r="C57" s="354"/>
      <c r="D57" s="355"/>
      <c r="E57" s="355"/>
      <c r="F57" s="354"/>
      <c r="G57" s="355"/>
      <c r="H57" s="357">
        <v>0</v>
      </c>
    </row>
    <row r="58" spans="1:8" hidden="1" outlineLevel="1">
      <c r="A58" s="353"/>
      <c r="B58" s="347" t="s">
        <v>217</v>
      </c>
      <c r="C58" s="354"/>
      <c r="D58" s="355"/>
      <c r="E58" s="356">
        <v>3029229</v>
      </c>
      <c r="F58" s="354"/>
      <c r="G58" s="356">
        <v>460488</v>
      </c>
      <c r="H58" s="357">
        <v>3489717</v>
      </c>
    </row>
    <row r="59" spans="1:8" hidden="1" outlineLevel="1">
      <c r="A59" s="353"/>
      <c r="B59" s="347" t="s">
        <v>218</v>
      </c>
      <c r="C59" s="354"/>
      <c r="D59" s="355"/>
      <c r="E59" s="355"/>
      <c r="F59" s="354"/>
      <c r="G59" s="355"/>
      <c r="H59" s="357">
        <v>0</v>
      </c>
    </row>
    <row r="60" spans="1:8" hidden="1" outlineLevel="1">
      <c r="A60" s="353"/>
      <c r="B60" s="347" t="s">
        <v>219</v>
      </c>
      <c r="C60" s="354"/>
      <c r="D60" s="355"/>
      <c r="E60" s="356">
        <v>0</v>
      </c>
      <c r="F60" s="354"/>
      <c r="G60" s="355"/>
      <c r="H60" s="357">
        <v>0</v>
      </c>
    </row>
    <row r="61" spans="1:8" hidden="1" outlineLevel="1">
      <c r="A61" s="353"/>
      <c r="B61" s="347" t="s">
        <v>220</v>
      </c>
      <c r="C61" s="354"/>
      <c r="D61" s="355"/>
      <c r="E61" s="356">
        <v>0</v>
      </c>
      <c r="F61" s="354"/>
      <c r="G61" s="355"/>
      <c r="H61" s="357">
        <v>0</v>
      </c>
    </row>
    <row r="62" spans="1:8" collapsed="1">
      <c r="A62" s="353" t="s">
        <v>550</v>
      </c>
      <c r="B62" s="352" t="s">
        <v>551</v>
      </c>
      <c r="C62" s="354"/>
      <c r="D62" s="356">
        <f>SUM($D$38:$D$61)</f>
        <v>0</v>
      </c>
      <c r="E62" s="356">
        <f>SUM($E$38:$E$61)</f>
        <v>3029229</v>
      </c>
      <c r="F62" s="354"/>
      <c r="G62" s="356">
        <f>SUM($G$38:$G$61)</f>
        <v>460488</v>
      </c>
      <c r="H62" s="357">
        <f>SUM($H$38:$H$61)</f>
        <v>3489717</v>
      </c>
    </row>
    <row r="63" spans="1:8" hidden="1" outlineLevel="1">
      <c r="A63" s="353"/>
      <c r="B63" s="347" t="s">
        <v>273</v>
      </c>
      <c r="C63" s="356">
        <v>0</v>
      </c>
      <c r="D63" s="400"/>
      <c r="E63" s="401"/>
      <c r="F63" s="355"/>
      <c r="G63" s="402"/>
      <c r="H63" s="357">
        <v>0</v>
      </c>
    </row>
    <row r="64" spans="1:8" hidden="1" outlineLevel="1">
      <c r="A64" s="353"/>
      <c r="B64" s="347" t="s">
        <v>203</v>
      </c>
      <c r="C64" s="356">
        <v>745471.51407865016</v>
      </c>
      <c r="D64" s="358"/>
      <c r="E64" s="359"/>
      <c r="F64" s="356">
        <v>0</v>
      </c>
      <c r="G64" s="360"/>
      <c r="H64" s="357">
        <v>745471.51407865016</v>
      </c>
    </row>
    <row r="65" spans="1:8" hidden="1" outlineLevel="1">
      <c r="A65" s="353"/>
      <c r="B65" s="347" t="s">
        <v>204</v>
      </c>
      <c r="C65" s="356">
        <v>1924903</v>
      </c>
      <c r="D65" s="400"/>
      <c r="E65" s="359"/>
      <c r="F65" s="356">
        <v>0</v>
      </c>
      <c r="G65" s="360"/>
      <c r="H65" s="357">
        <v>1924903</v>
      </c>
    </row>
    <row r="66" spans="1:8" hidden="1" outlineLevel="1">
      <c r="A66" s="353"/>
      <c r="B66" s="347" t="s">
        <v>267</v>
      </c>
      <c r="C66" s="356">
        <v>0</v>
      </c>
      <c r="D66" s="358"/>
      <c r="E66" s="359"/>
      <c r="F66" s="356">
        <v>0</v>
      </c>
      <c r="G66" s="360"/>
      <c r="H66" s="357">
        <v>0</v>
      </c>
    </row>
    <row r="67" spans="1:8" hidden="1" outlineLevel="1">
      <c r="A67" s="353"/>
      <c r="B67" s="347" t="s">
        <v>274</v>
      </c>
      <c r="C67" s="356">
        <v>0</v>
      </c>
      <c r="D67" s="358"/>
      <c r="E67" s="359"/>
      <c r="F67" s="356">
        <v>0</v>
      </c>
      <c r="G67" s="360"/>
      <c r="H67" s="357">
        <v>0</v>
      </c>
    </row>
    <row r="68" spans="1:8" hidden="1" outlineLevel="1">
      <c r="A68" s="353"/>
      <c r="B68" s="347" t="s">
        <v>275</v>
      </c>
      <c r="C68" s="356">
        <v>0</v>
      </c>
      <c r="D68" s="358"/>
      <c r="E68" s="359"/>
      <c r="F68" s="356">
        <v>0</v>
      </c>
      <c r="G68" s="360"/>
      <c r="H68" s="357">
        <v>0</v>
      </c>
    </row>
    <row r="69" spans="1:8" hidden="1" outlineLevel="1">
      <c r="A69" s="353"/>
      <c r="B69" s="347" t="s">
        <v>205</v>
      </c>
      <c r="C69" s="356">
        <v>6317719</v>
      </c>
      <c r="D69" s="358"/>
      <c r="E69" s="359"/>
      <c r="F69" s="356">
        <v>0</v>
      </c>
      <c r="G69" s="360"/>
      <c r="H69" s="357">
        <v>6317719</v>
      </c>
    </row>
    <row r="70" spans="1:8" hidden="1" outlineLevel="1">
      <c r="A70" s="353"/>
      <c r="B70" s="347" t="s">
        <v>206</v>
      </c>
      <c r="C70" s="356">
        <v>955732</v>
      </c>
      <c r="D70" s="358"/>
      <c r="E70" s="359"/>
      <c r="F70" s="356">
        <v>0</v>
      </c>
      <c r="G70" s="360"/>
      <c r="H70" s="357">
        <v>955732</v>
      </c>
    </row>
    <row r="71" spans="1:8" hidden="1" outlineLevel="1">
      <c r="A71" s="353"/>
      <c r="B71" s="347" t="s">
        <v>268</v>
      </c>
      <c r="C71" s="356">
        <v>0</v>
      </c>
      <c r="D71" s="358"/>
      <c r="E71" s="359"/>
      <c r="F71" s="356">
        <v>0</v>
      </c>
      <c r="G71" s="360"/>
      <c r="H71" s="357">
        <v>0</v>
      </c>
    </row>
    <row r="72" spans="1:8" hidden="1" outlineLevel="1">
      <c r="A72" s="353"/>
      <c r="B72" s="347" t="s">
        <v>207</v>
      </c>
      <c r="C72" s="356">
        <v>5579920</v>
      </c>
      <c r="D72" s="358"/>
      <c r="E72" s="359"/>
      <c r="F72" s="356">
        <v>0</v>
      </c>
      <c r="G72" s="360"/>
      <c r="H72" s="357">
        <v>5579920</v>
      </c>
    </row>
    <row r="73" spans="1:8" hidden="1" outlineLevel="1">
      <c r="A73" s="353"/>
      <c r="B73" s="347" t="s">
        <v>270</v>
      </c>
      <c r="C73" s="356">
        <v>479707</v>
      </c>
      <c r="D73" s="358"/>
      <c r="E73" s="359"/>
      <c r="F73" s="355">
        <v>0</v>
      </c>
      <c r="G73" s="360"/>
      <c r="H73" s="357">
        <v>479707</v>
      </c>
    </row>
    <row r="74" spans="1:8" hidden="1" outlineLevel="1">
      <c r="A74" s="353"/>
      <c r="B74" s="347" t="s">
        <v>208</v>
      </c>
      <c r="C74" s="356">
        <v>24296922</v>
      </c>
      <c r="D74" s="358"/>
      <c r="E74" s="359"/>
      <c r="F74" s="355">
        <v>0</v>
      </c>
      <c r="G74" s="360"/>
      <c r="H74" s="357">
        <v>24296922</v>
      </c>
    </row>
    <row r="75" spans="1:8" hidden="1" outlineLevel="1">
      <c r="A75" s="353"/>
      <c r="B75" s="347" t="s">
        <v>209</v>
      </c>
      <c r="C75" s="356">
        <v>1256811</v>
      </c>
      <c r="D75" s="358"/>
      <c r="E75" s="359"/>
      <c r="F75" s="356">
        <v>1182</v>
      </c>
      <c r="G75" s="360"/>
      <c r="H75" s="357">
        <v>1257993</v>
      </c>
    </row>
    <row r="76" spans="1:8" hidden="1" outlineLevel="1">
      <c r="A76" s="353"/>
      <c r="B76" s="347" t="s">
        <v>210</v>
      </c>
      <c r="C76" s="356">
        <v>1288121</v>
      </c>
      <c r="D76" s="358"/>
      <c r="E76" s="359"/>
      <c r="F76" s="356">
        <v>0</v>
      </c>
      <c r="G76" s="360"/>
      <c r="H76" s="357">
        <v>1288121</v>
      </c>
    </row>
    <row r="77" spans="1:8" hidden="1" outlineLevel="1">
      <c r="A77" s="353"/>
      <c r="B77" s="347" t="s">
        <v>211</v>
      </c>
      <c r="C77" s="356">
        <v>19952.146402276201</v>
      </c>
      <c r="D77" s="358"/>
      <c r="E77" s="359"/>
      <c r="F77" s="356">
        <v>0</v>
      </c>
      <c r="G77" s="360"/>
      <c r="H77" s="357">
        <v>19952.146402276201</v>
      </c>
    </row>
    <row r="78" spans="1:8" hidden="1" outlineLevel="1">
      <c r="A78" s="353"/>
      <c r="B78" s="347" t="s">
        <v>212</v>
      </c>
      <c r="C78" s="356">
        <v>597114.65322876931</v>
      </c>
      <c r="D78" s="358"/>
      <c r="E78" s="359"/>
      <c r="F78" s="355"/>
      <c r="G78" s="360"/>
      <c r="H78" s="357">
        <v>597114.65322876931</v>
      </c>
    </row>
    <row r="79" spans="1:8" hidden="1" outlineLevel="1">
      <c r="A79" s="353"/>
      <c r="B79" s="347" t="s">
        <v>213</v>
      </c>
      <c r="C79" s="356">
        <v>7234191</v>
      </c>
      <c r="D79" s="358"/>
      <c r="E79" s="359"/>
      <c r="F79" s="356">
        <v>0</v>
      </c>
      <c r="G79" s="360"/>
      <c r="H79" s="357">
        <v>7234191</v>
      </c>
    </row>
    <row r="80" spans="1:8" hidden="1" outlineLevel="1">
      <c r="A80" s="353"/>
      <c r="B80" s="347" t="s">
        <v>214</v>
      </c>
      <c r="C80" s="356">
        <v>35530</v>
      </c>
      <c r="D80" s="358"/>
      <c r="E80" s="359"/>
      <c r="F80" s="356">
        <v>0</v>
      </c>
      <c r="G80" s="360"/>
      <c r="H80" s="357">
        <v>35530</v>
      </c>
    </row>
    <row r="81" spans="1:8" hidden="1" outlineLevel="1">
      <c r="A81" s="353"/>
      <c r="B81" s="347" t="s">
        <v>215</v>
      </c>
      <c r="C81" s="356">
        <v>0</v>
      </c>
      <c r="D81" s="358"/>
      <c r="E81" s="359"/>
      <c r="F81" s="356">
        <v>0</v>
      </c>
      <c r="G81" s="360"/>
      <c r="H81" s="357">
        <v>0</v>
      </c>
    </row>
    <row r="82" spans="1:8" hidden="1" outlineLevel="1">
      <c r="A82" s="353"/>
      <c r="B82" s="347" t="s">
        <v>216</v>
      </c>
      <c r="C82" s="356">
        <v>79800</v>
      </c>
      <c r="D82" s="358"/>
      <c r="E82" s="359"/>
      <c r="F82" s="356">
        <v>0</v>
      </c>
      <c r="G82" s="360"/>
      <c r="H82" s="357">
        <v>79800</v>
      </c>
    </row>
    <row r="83" spans="1:8" hidden="1" outlineLevel="1">
      <c r="A83" s="353"/>
      <c r="B83" s="347" t="s">
        <v>217</v>
      </c>
      <c r="C83" s="356">
        <v>8409666</v>
      </c>
      <c r="D83" s="358"/>
      <c r="E83" s="359"/>
      <c r="F83" s="356">
        <v>9792</v>
      </c>
      <c r="G83" s="360"/>
      <c r="H83" s="357">
        <v>8419458</v>
      </c>
    </row>
    <row r="84" spans="1:8" hidden="1" outlineLevel="1">
      <c r="A84" s="353"/>
      <c r="B84" s="347" t="s">
        <v>218</v>
      </c>
      <c r="C84" s="356">
        <v>1780370</v>
      </c>
      <c r="D84" s="358"/>
      <c r="E84" s="359"/>
      <c r="F84" s="356">
        <v>7150.08</v>
      </c>
      <c r="G84" s="360"/>
      <c r="H84" s="357">
        <v>1787520.08</v>
      </c>
    </row>
    <row r="85" spans="1:8" hidden="1" outlineLevel="1">
      <c r="A85" s="353"/>
      <c r="B85" s="347" t="s">
        <v>219</v>
      </c>
      <c r="C85" s="356">
        <v>1410053.3457729991</v>
      </c>
      <c r="D85" s="358"/>
      <c r="E85" s="359"/>
      <c r="F85" s="356">
        <v>0</v>
      </c>
      <c r="G85" s="360"/>
      <c r="H85" s="357">
        <v>1410053.3457729991</v>
      </c>
    </row>
    <row r="86" spans="1:8" hidden="1" outlineLevel="1">
      <c r="A86" s="353"/>
      <c r="B86" s="347" t="s">
        <v>220</v>
      </c>
      <c r="C86" s="356">
        <v>1327520</v>
      </c>
      <c r="D86" s="358"/>
      <c r="E86" s="359"/>
      <c r="F86" s="356">
        <v>0</v>
      </c>
      <c r="G86" s="360"/>
      <c r="H86" s="357">
        <v>1327520</v>
      </c>
    </row>
    <row r="87" spans="1:8" collapsed="1">
      <c r="A87" s="353" t="s">
        <v>552</v>
      </c>
      <c r="B87" s="352" t="s">
        <v>553</v>
      </c>
      <c r="C87" s="356">
        <f>SUM($C$63:$C$86)</f>
        <v>63739503.659482688</v>
      </c>
      <c r="D87" s="358"/>
      <c r="E87" s="359"/>
      <c r="F87" s="356">
        <f>SUM($F$63:$F$86)</f>
        <v>18124.080000000002</v>
      </c>
      <c r="G87" s="360"/>
      <c r="H87" s="357">
        <f>SUM($H$63:$H$86)</f>
        <v>63757627.739482686</v>
      </c>
    </row>
    <row r="88" spans="1:8" hidden="1" outlineLevel="1">
      <c r="A88" s="353"/>
      <c r="B88" s="347" t="s">
        <v>273</v>
      </c>
      <c r="C88" s="356">
        <v>0</v>
      </c>
      <c r="D88" s="355"/>
      <c r="E88" s="356">
        <v>0</v>
      </c>
      <c r="F88" s="361"/>
      <c r="G88" s="362">
        <v>0</v>
      </c>
      <c r="H88" s="357">
        <v>0</v>
      </c>
    </row>
    <row r="89" spans="1:8" hidden="1" outlineLevel="1">
      <c r="A89" s="353"/>
      <c r="B89" s="347" t="s">
        <v>203</v>
      </c>
      <c r="C89" s="356">
        <v>118491.90820542166</v>
      </c>
      <c r="D89" s="355"/>
      <c r="E89" s="356">
        <v>3634902</v>
      </c>
      <c r="F89" s="361"/>
      <c r="G89" s="362">
        <v>694940</v>
      </c>
      <c r="H89" s="357">
        <v>4448333.9082054216</v>
      </c>
    </row>
    <row r="90" spans="1:8" hidden="1" outlineLevel="1">
      <c r="A90" s="353"/>
      <c r="B90" s="347" t="s">
        <v>204</v>
      </c>
      <c r="C90" s="356">
        <v>459548</v>
      </c>
      <c r="D90" s="355"/>
      <c r="E90" s="355"/>
      <c r="F90" s="361"/>
      <c r="G90" s="361"/>
      <c r="H90" s="357">
        <v>459548</v>
      </c>
    </row>
    <row r="91" spans="1:8" hidden="1" outlineLevel="1">
      <c r="A91" s="353"/>
      <c r="B91" s="347" t="s">
        <v>267</v>
      </c>
      <c r="C91" s="356">
        <v>0</v>
      </c>
      <c r="D91" s="356">
        <v>0</v>
      </c>
      <c r="E91" s="356">
        <v>0</v>
      </c>
      <c r="F91" s="362">
        <v>0</v>
      </c>
      <c r="G91" s="362">
        <v>0</v>
      </c>
      <c r="H91" s="357">
        <v>0</v>
      </c>
    </row>
    <row r="92" spans="1:8" hidden="1" outlineLevel="1">
      <c r="A92" s="353"/>
      <c r="B92" s="347" t="s">
        <v>274</v>
      </c>
      <c r="C92" s="356"/>
      <c r="D92" s="356"/>
      <c r="E92" s="356"/>
      <c r="F92" s="362"/>
      <c r="G92" s="362"/>
      <c r="H92" s="357">
        <v>0</v>
      </c>
    </row>
    <row r="93" spans="1:8" hidden="1" outlineLevel="1">
      <c r="A93" s="353"/>
      <c r="B93" s="347" t="s">
        <v>275</v>
      </c>
      <c r="C93" s="356"/>
      <c r="D93" s="356"/>
      <c r="E93" s="356"/>
      <c r="F93" s="362"/>
      <c r="G93" s="362"/>
      <c r="H93" s="357">
        <v>0</v>
      </c>
    </row>
    <row r="94" spans="1:8" hidden="1" outlineLevel="1">
      <c r="A94" s="353"/>
      <c r="B94" s="347" t="s">
        <v>205</v>
      </c>
      <c r="C94" s="356">
        <v>586887</v>
      </c>
      <c r="D94" s="356">
        <v>1517643</v>
      </c>
      <c r="E94" s="356">
        <v>5258451</v>
      </c>
      <c r="F94" s="362">
        <v>0</v>
      </c>
      <c r="G94" s="362">
        <v>821555</v>
      </c>
      <c r="H94" s="357">
        <v>8184536</v>
      </c>
    </row>
    <row r="95" spans="1:8" hidden="1" outlineLevel="1">
      <c r="A95" s="353"/>
      <c r="B95" s="347" t="s">
        <v>206</v>
      </c>
      <c r="C95" s="356">
        <v>92952</v>
      </c>
      <c r="D95" s="355"/>
      <c r="E95" s="356">
        <v>367038</v>
      </c>
      <c r="F95" s="361"/>
      <c r="G95" s="362">
        <v>5191</v>
      </c>
      <c r="H95" s="357">
        <v>465181</v>
      </c>
    </row>
    <row r="96" spans="1:8" hidden="1" outlineLevel="1">
      <c r="A96" s="353"/>
      <c r="B96" s="347" t="s">
        <v>268</v>
      </c>
      <c r="C96" s="355"/>
      <c r="D96" s="356">
        <v>42143</v>
      </c>
      <c r="E96" s="355"/>
      <c r="F96" s="361"/>
      <c r="G96" s="362">
        <v>3172</v>
      </c>
      <c r="H96" s="357">
        <v>45315</v>
      </c>
    </row>
    <row r="97" spans="1:8" hidden="1" outlineLevel="1">
      <c r="A97" s="353"/>
      <c r="B97" s="347" t="s">
        <v>207</v>
      </c>
      <c r="C97" s="356">
        <v>977442</v>
      </c>
      <c r="D97" s="355"/>
      <c r="E97" s="356">
        <v>6764998</v>
      </c>
      <c r="F97" s="361"/>
      <c r="G97" s="362">
        <v>738139</v>
      </c>
      <c r="H97" s="357">
        <v>8480579</v>
      </c>
    </row>
    <row r="98" spans="1:8" hidden="1" outlineLevel="1">
      <c r="A98" s="353"/>
      <c r="B98" s="347" t="s">
        <v>270</v>
      </c>
      <c r="C98" s="356">
        <v>115034</v>
      </c>
      <c r="D98" s="355">
        <v>0</v>
      </c>
      <c r="E98" s="356">
        <v>4630208</v>
      </c>
      <c r="F98" s="361">
        <v>0</v>
      </c>
      <c r="G98" s="362">
        <v>943458</v>
      </c>
      <c r="H98" s="357">
        <v>5688700</v>
      </c>
    </row>
    <row r="99" spans="1:8" hidden="1" outlineLevel="1">
      <c r="A99" s="353"/>
      <c r="B99" s="347" t="s">
        <v>208</v>
      </c>
      <c r="C99" s="356">
        <v>3771206</v>
      </c>
      <c r="D99" s="355"/>
      <c r="E99" s="356">
        <v>10440609</v>
      </c>
      <c r="F99" s="361"/>
      <c r="G99" s="362">
        <v>1332531</v>
      </c>
      <c r="H99" s="357">
        <v>15544346</v>
      </c>
    </row>
    <row r="100" spans="1:8" hidden="1" outlineLevel="1">
      <c r="A100" s="353"/>
      <c r="B100" s="347" t="s">
        <v>209</v>
      </c>
      <c r="C100" s="356">
        <v>240765</v>
      </c>
      <c r="D100" s="355"/>
      <c r="E100" s="355"/>
      <c r="F100" s="362">
        <v>56</v>
      </c>
      <c r="G100" s="361"/>
      <c r="H100" s="357">
        <v>240821</v>
      </c>
    </row>
    <row r="101" spans="1:8" hidden="1" outlineLevel="1">
      <c r="A101" s="353"/>
      <c r="B101" s="347" t="s">
        <v>210</v>
      </c>
      <c r="C101" s="356">
        <v>497075</v>
      </c>
      <c r="D101" s="355"/>
      <c r="E101" s="355"/>
      <c r="F101" s="361"/>
      <c r="G101" s="361"/>
      <c r="H101" s="357">
        <v>497075</v>
      </c>
    </row>
    <row r="102" spans="1:8" hidden="1" outlineLevel="1">
      <c r="A102" s="353"/>
      <c r="B102" s="347" t="s">
        <v>211</v>
      </c>
      <c r="C102" s="356">
        <v>4216.1444543305124</v>
      </c>
      <c r="D102" s="356">
        <v>0</v>
      </c>
      <c r="E102" s="356">
        <v>369</v>
      </c>
      <c r="F102" s="362">
        <v>0</v>
      </c>
      <c r="G102" s="362">
        <v>90</v>
      </c>
      <c r="H102" s="357">
        <v>4675.1444543305124</v>
      </c>
    </row>
    <row r="103" spans="1:8" hidden="1" outlineLevel="1">
      <c r="A103" s="353"/>
      <c r="B103" s="347" t="s">
        <v>212</v>
      </c>
      <c r="C103" s="356">
        <v>76248.689264540633</v>
      </c>
      <c r="D103" s="356">
        <v>0</v>
      </c>
      <c r="E103" s="356">
        <v>2590589</v>
      </c>
      <c r="F103" s="361"/>
      <c r="G103" s="362">
        <v>688637</v>
      </c>
      <c r="H103" s="357">
        <v>3355474.6892645406</v>
      </c>
    </row>
    <row r="104" spans="1:8" hidden="1" outlineLevel="1">
      <c r="A104" s="353"/>
      <c r="B104" s="347" t="s">
        <v>213</v>
      </c>
      <c r="C104" s="356">
        <v>961786</v>
      </c>
      <c r="D104" s="356">
        <v>2992742</v>
      </c>
      <c r="E104" s="356">
        <v>400004</v>
      </c>
      <c r="F104" s="362">
        <v>0</v>
      </c>
      <c r="G104" s="362">
        <v>543628</v>
      </c>
      <c r="H104" s="357">
        <v>4898160</v>
      </c>
    </row>
    <row r="105" spans="1:8" hidden="1" outlineLevel="1">
      <c r="A105" s="353"/>
      <c r="B105" s="347" t="s">
        <v>214</v>
      </c>
      <c r="C105" s="356">
        <v>7878</v>
      </c>
      <c r="D105" s="355"/>
      <c r="E105" s="356">
        <v>244183</v>
      </c>
      <c r="F105" s="361"/>
      <c r="G105" s="362">
        <v>61557</v>
      </c>
      <c r="H105" s="357">
        <v>313618</v>
      </c>
    </row>
    <row r="106" spans="1:8" hidden="1" outlineLevel="1">
      <c r="A106" s="353"/>
      <c r="B106" s="347" t="s">
        <v>215</v>
      </c>
      <c r="C106" s="356">
        <v>4289</v>
      </c>
      <c r="D106" s="355"/>
      <c r="E106" s="355"/>
      <c r="F106" s="361"/>
      <c r="G106" s="361"/>
      <c r="H106" s="357">
        <v>4289</v>
      </c>
    </row>
    <row r="107" spans="1:8" hidden="1" outlineLevel="1">
      <c r="A107" s="353"/>
      <c r="B107" s="347" t="s">
        <v>216</v>
      </c>
      <c r="C107" s="356">
        <v>7492</v>
      </c>
      <c r="D107" s="355"/>
      <c r="E107" s="355"/>
      <c r="F107" s="361"/>
      <c r="G107" s="361"/>
      <c r="H107" s="357">
        <v>7492</v>
      </c>
    </row>
    <row r="108" spans="1:8" hidden="1" outlineLevel="1">
      <c r="A108" s="353"/>
      <c r="B108" s="347" t="s">
        <v>217</v>
      </c>
      <c r="C108" s="356">
        <v>2548905</v>
      </c>
      <c r="D108" s="356">
        <v>819733</v>
      </c>
      <c r="E108" s="356">
        <v>9630243</v>
      </c>
      <c r="F108" s="362">
        <v>0</v>
      </c>
      <c r="G108" s="362">
        <v>3147335</v>
      </c>
      <c r="H108" s="357">
        <v>16146216</v>
      </c>
    </row>
    <row r="109" spans="1:8" hidden="1" outlineLevel="1">
      <c r="A109" s="353"/>
      <c r="B109" s="347" t="s">
        <v>218</v>
      </c>
      <c r="C109" s="356">
        <v>400342</v>
      </c>
      <c r="D109" s="355"/>
      <c r="E109" s="355"/>
      <c r="F109" s="362">
        <v>1601.3679999999999</v>
      </c>
      <c r="G109" s="361"/>
      <c r="H109" s="357">
        <v>401943.36800000002</v>
      </c>
    </row>
    <row r="110" spans="1:8" hidden="1" outlineLevel="1">
      <c r="A110" s="353"/>
      <c r="B110" s="347" t="s">
        <v>219</v>
      </c>
      <c r="C110" s="356">
        <v>281186.46547017858</v>
      </c>
      <c r="D110" s="355"/>
      <c r="E110" s="356">
        <v>95331</v>
      </c>
      <c r="F110" s="361"/>
      <c r="G110" s="362">
        <v>37073</v>
      </c>
      <c r="H110" s="357">
        <v>413590.46547017858</v>
      </c>
    </row>
    <row r="111" spans="1:8" hidden="1" outlineLevel="1">
      <c r="A111" s="353"/>
      <c r="B111" s="347" t="s">
        <v>220</v>
      </c>
      <c r="C111" s="356">
        <v>410805</v>
      </c>
      <c r="D111" s="355">
        <v>6939</v>
      </c>
      <c r="E111" s="356">
        <v>585096</v>
      </c>
      <c r="F111" s="361"/>
      <c r="G111" s="361"/>
      <c r="H111" s="357">
        <v>1002840</v>
      </c>
    </row>
    <row r="112" spans="1:8" collapsed="1">
      <c r="A112" s="353">
        <v>2</v>
      </c>
      <c r="B112" s="352" t="s">
        <v>554</v>
      </c>
      <c r="C112" s="356">
        <f>SUM($C$88:$C$111)</f>
        <v>11562549.207394471</v>
      </c>
      <c r="D112" s="356">
        <f>SUM($D$88:$D$111)</f>
        <v>5379200</v>
      </c>
      <c r="E112" s="356">
        <f>SUM($E$88:$E$111)</f>
        <v>44642021</v>
      </c>
      <c r="F112" s="362">
        <f>SUM($F$88:$F$111)</f>
        <v>1657.3679999999999</v>
      </c>
      <c r="G112" s="362">
        <f>SUM($G$88:$G$111)</f>
        <v>9017306</v>
      </c>
      <c r="H112" s="357">
        <f>SUM($H$88:$H$111)</f>
        <v>70602733.575394467</v>
      </c>
    </row>
    <row r="113" spans="1:8" hidden="1" outlineLevel="1">
      <c r="A113" s="363"/>
      <c r="B113" s="364" t="s">
        <v>273</v>
      </c>
      <c r="C113" s="355"/>
      <c r="D113" s="355"/>
      <c r="E113" s="356">
        <v>0</v>
      </c>
      <c r="F113" s="360"/>
      <c r="G113" s="365"/>
      <c r="H113" s="366">
        <v>0</v>
      </c>
    </row>
    <row r="114" spans="1:8" hidden="1" outlineLevel="1">
      <c r="A114" s="363"/>
      <c r="B114" s="364" t="s">
        <v>203</v>
      </c>
      <c r="C114" s="356">
        <v>1055.23</v>
      </c>
      <c r="D114" s="356">
        <v>0</v>
      </c>
      <c r="E114" s="356">
        <v>62971.85</v>
      </c>
      <c r="F114" s="360"/>
      <c r="G114" s="365"/>
      <c r="H114" s="366">
        <v>64027.08</v>
      </c>
    </row>
    <row r="115" spans="1:8" hidden="1" outlineLevel="1">
      <c r="A115" s="363"/>
      <c r="B115" s="364" t="s">
        <v>204</v>
      </c>
      <c r="C115" s="356">
        <v>0</v>
      </c>
      <c r="D115" s="356">
        <v>0</v>
      </c>
      <c r="E115" s="355"/>
      <c r="F115" s="360"/>
      <c r="G115" s="365"/>
      <c r="H115" s="366">
        <v>0</v>
      </c>
    </row>
    <row r="116" spans="1:8" hidden="1" outlineLevel="1">
      <c r="A116" s="363"/>
      <c r="B116" s="364" t="s">
        <v>267</v>
      </c>
      <c r="C116" s="356">
        <v>0</v>
      </c>
      <c r="D116" s="356">
        <v>0</v>
      </c>
      <c r="E116" s="356">
        <v>0</v>
      </c>
      <c r="F116" s="360"/>
      <c r="G116" s="365"/>
      <c r="H116" s="366">
        <v>0</v>
      </c>
    </row>
    <row r="117" spans="1:8" hidden="1" outlineLevel="1">
      <c r="A117" s="363"/>
      <c r="B117" s="364" t="s">
        <v>274</v>
      </c>
      <c r="C117" s="356"/>
      <c r="D117" s="356"/>
      <c r="E117" s="356"/>
      <c r="F117" s="360"/>
      <c r="G117" s="365"/>
      <c r="H117" s="366">
        <v>0</v>
      </c>
    </row>
    <row r="118" spans="1:8" hidden="1" outlineLevel="1">
      <c r="A118" s="363"/>
      <c r="B118" s="364" t="s">
        <v>275</v>
      </c>
      <c r="C118" s="356"/>
      <c r="D118" s="356"/>
      <c r="E118" s="356"/>
      <c r="F118" s="360"/>
      <c r="G118" s="365"/>
      <c r="H118" s="366">
        <v>0</v>
      </c>
    </row>
    <row r="119" spans="1:8" hidden="1" outlineLevel="1">
      <c r="A119" s="363"/>
      <c r="B119" s="364" t="s">
        <v>205</v>
      </c>
      <c r="C119" s="356">
        <v>9514.7369387702147</v>
      </c>
      <c r="D119" s="356">
        <v>5631</v>
      </c>
      <c r="E119" s="356">
        <v>215092</v>
      </c>
      <c r="F119" s="360"/>
      <c r="G119" s="365"/>
      <c r="H119" s="366">
        <v>230237.73693877022</v>
      </c>
    </row>
    <row r="120" spans="1:8" hidden="1" outlineLevel="1">
      <c r="A120" s="363"/>
      <c r="B120" s="364" t="s">
        <v>206</v>
      </c>
      <c r="C120" s="356">
        <v>765</v>
      </c>
      <c r="D120" s="355"/>
      <c r="E120" s="356">
        <v>685</v>
      </c>
      <c r="F120" s="360"/>
      <c r="G120" s="365"/>
      <c r="H120" s="366">
        <v>1450</v>
      </c>
    </row>
    <row r="121" spans="1:8" hidden="1" outlineLevel="1">
      <c r="A121" s="363"/>
      <c r="B121" s="364" t="s">
        <v>268</v>
      </c>
      <c r="C121" s="355"/>
      <c r="D121" s="356">
        <v>0</v>
      </c>
      <c r="E121" s="355"/>
      <c r="F121" s="360"/>
      <c r="G121" s="365"/>
      <c r="H121" s="366">
        <v>0</v>
      </c>
    </row>
    <row r="122" spans="1:8" hidden="1" outlineLevel="1">
      <c r="A122" s="363"/>
      <c r="B122" s="364" t="s">
        <v>207</v>
      </c>
      <c r="C122" s="356">
        <v>22163</v>
      </c>
      <c r="D122" s="355"/>
      <c r="E122" s="356">
        <v>589071</v>
      </c>
      <c r="F122" s="360"/>
      <c r="G122" s="365"/>
      <c r="H122" s="366">
        <v>611234</v>
      </c>
    </row>
    <row r="123" spans="1:8" hidden="1" outlineLevel="1">
      <c r="A123" s="363"/>
      <c r="B123" s="364" t="s">
        <v>270</v>
      </c>
      <c r="C123" s="356">
        <v>0</v>
      </c>
      <c r="D123" s="355">
        <v>0</v>
      </c>
      <c r="E123" s="356">
        <v>1265791</v>
      </c>
      <c r="F123" s="360"/>
      <c r="G123" s="365"/>
      <c r="H123" s="366">
        <v>1265791</v>
      </c>
    </row>
    <row r="124" spans="1:8" hidden="1" outlineLevel="1">
      <c r="A124" s="363"/>
      <c r="B124" s="364" t="s">
        <v>208</v>
      </c>
      <c r="C124" s="356">
        <v>0</v>
      </c>
      <c r="D124" s="355"/>
      <c r="E124" s="356">
        <v>1225729</v>
      </c>
      <c r="F124" s="360"/>
      <c r="G124" s="365"/>
      <c r="H124" s="366">
        <v>1225729</v>
      </c>
    </row>
    <row r="125" spans="1:8" hidden="1" outlineLevel="1">
      <c r="A125" s="363"/>
      <c r="B125" s="364" t="s">
        <v>209</v>
      </c>
      <c r="C125" s="355"/>
      <c r="D125" s="355"/>
      <c r="E125" s="355"/>
      <c r="F125" s="360"/>
      <c r="G125" s="365"/>
      <c r="H125" s="366">
        <v>0</v>
      </c>
    </row>
    <row r="126" spans="1:8" hidden="1" outlineLevel="1">
      <c r="A126" s="363"/>
      <c r="B126" s="364" t="s">
        <v>210</v>
      </c>
      <c r="C126" s="356">
        <v>0</v>
      </c>
      <c r="D126" s="355"/>
      <c r="E126" s="355"/>
      <c r="F126" s="360"/>
      <c r="G126" s="365"/>
      <c r="H126" s="366">
        <v>0</v>
      </c>
    </row>
    <row r="127" spans="1:8" hidden="1" outlineLevel="1">
      <c r="A127" s="363"/>
      <c r="B127" s="364" t="s">
        <v>211</v>
      </c>
      <c r="C127" s="356">
        <v>31.023457688792234</v>
      </c>
      <c r="D127" s="356">
        <v>0</v>
      </c>
      <c r="E127" s="356">
        <v>0</v>
      </c>
      <c r="F127" s="360"/>
      <c r="G127" s="365"/>
      <c r="H127" s="366">
        <v>31.023457688792234</v>
      </c>
    </row>
    <row r="128" spans="1:8" hidden="1" outlineLevel="1">
      <c r="A128" s="363"/>
      <c r="B128" s="364" t="s">
        <v>212</v>
      </c>
      <c r="C128" s="356">
        <v>0</v>
      </c>
      <c r="D128" s="356">
        <v>0</v>
      </c>
      <c r="E128" s="356">
        <v>63238</v>
      </c>
      <c r="F128" s="360"/>
      <c r="G128" s="365"/>
      <c r="H128" s="366">
        <v>63238</v>
      </c>
    </row>
    <row r="129" spans="1:8" hidden="1" outlineLevel="1">
      <c r="A129" s="363"/>
      <c r="B129" s="403" t="s">
        <v>213</v>
      </c>
      <c r="C129" s="356">
        <v>849213</v>
      </c>
      <c r="D129" s="356">
        <v>260809</v>
      </c>
      <c r="E129" s="356">
        <v>0</v>
      </c>
      <c r="F129" s="360"/>
      <c r="G129" s="365"/>
      <c r="H129" s="366">
        <v>1110022</v>
      </c>
    </row>
    <row r="130" spans="1:8" hidden="1" outlineLevel="1">
      <c r="A130" s="363"/>
      <c r="B130" s="364" t="s">
        <v>214</v>
      </c>
      <c r="C130" s="355"/>
      <c r="D130" s="355"/>
      <c r="E130" s="355"/>
      <c r="F130" s="360"/>
      <c r="G130" s="365"/>
      <c r="H130" s="366">
        <v>0</v>
      </c>
    </row>
    <row r="131" spans="1:8" hidden="1" outlineLevel="1">
      <c r="A131" s="363"/>
      <c r="B131" s="364" t="s">
        <v>215</v>
      </c>
      <c r="C131" s="355"/>
      <c r="D131" s="355"/>
      <c r="E131" s="355"/>
      <c r="F131" s="360"/>
      <c r="G131" s="365"/>
      <c r="H131" s="366">
        <v>0</v>
      </c>
    </row>
    <row r="132" spans="1:8" hidden="1" outlineLevel="1">
      <c r="A132" s="363"/>
      <c r="B132" s="364" t="s">
        <v>216</v>
      </c>
      <c r="C132" s="355"/>
      <c r="D132" s="355"/>
      <c r="E132" s="355"/>
      <c r="F132" s="360"/>
      <c r="G132" s="365"/>
      <c r="H132" s="366">
        <v>0</v>
      </c>
    </row>
    <row r="133" spans="1:8" hidden="1" outlineLevel="1">
      <c r="A133" s="363"/>
      <c r="B133" s="364" t="s">
        <v>217</v>
      </c>
      <c r="C133" s="356">
        <v>390041</v>
      </c>
      <c r="D133" s="356">
        <v>829349</v>
      </c>
      <c r="E133" s="356">
        <v>2070551</v>
      </c>
      <c r="F133" s="360"/>
      <c r="G133" s="365"/>
      <c r="H133" s="366">
        <v>3289941</v>
      </c>
    </row>
    <row r="134" spans="1:8" hidden="1" outlineLevel="1">
      <c r="A134" s="363"/>
      <c r="B134" s="364" t="s">
        <v>218</v>
      </c>
      <c r="C134" s="356">
        <v>670205</v>
      </c>
      <c r="D134" s="355"/>
      <c r="E134" s="355"/>
      <c r="F134" s="360"/>
      <c r="G134" s="365"/>
      <c r="H134" s="366">
        <v>670205</v>
      </c>
    </row>
    <row r="135" spans="1:8" hidden="1" outlineLevel="1">
      <c r="A135" s="363"/>
      <c r="B135" s="364" t="s">
        <v>219</v>
      </c>
      <c r="C135" s="356">
        <v>0</v>
      </c>
      <c r="D135" s="356">
        <v>0</v>
      </c>
      <c r="E135" s="356">
        <v>0</v>
      </c>
      <c r="F135" s="360"/>
      <c r="G135" s="365"/>
      <c r="H135" s="366">
        <v>0</v>
      </c>
    </row>
    <row r="136" spans="1:8" hidden="1" outlineLevel="1">
      <c r="A136" s="363"/>
      <c r="B136" s="364" t="s">
        <v>220</v>
      </c>
      <c r="C136" s="356">
        <v>296007</v>
      </c>
      <c r="D136" s="356">
        <v>17143</v>
      </c>
      <c r="E136" s="356">
        <v>0</v>
      </c>
      <c r="F136" s="360"/>
      <c r="G136" s="365"/>
      <c r="H136" s="366">
        <v>313150</v>
      </c>
    </row>
    <row r="137" spans="1:8" ht="29.4" customHeight="1" collapsed="1">
      <c r="A137" s="363" t="s">
        <v>555</v>
      </c>
      <c r="B137" s="364" t="s">
        <v>556</v>
      </c>
      <c r="C137" s="356">
        <f>SUM($C$113:$C$136)</f>
        <v>2238994.9903964591</v>
      </c>
      <c r="D137" s="356">
        <f>SUM($D$113:$D$136)</f>
        <v>1112932</v>
      </c>
      <c r="E137" s="356">
        <f>SUM($E$113:$E$136)</f>
        <v>5493128.8499999996</v>
      </c>
      <c r="F137" s="360"/>
      <c r="G137" s="365"/>
      <c r="H137" s="366">
        <f>SUM($H$113:$H$136)</f>
        <v>8845055.8403964583</v>
      </c>
    </row>
    <row r="138" spans="1:8" hidden="1" outlineLevel="1">
      <c r="A138" s="367"/>
      <c r="B138" s="364" t="s">
        <v>273</v>
      </c>
      <c r="C138" s="356">
        <v>0</v>
      </c>
      <c r="D138" s="355"/>
      <c r="E138" s="356">
        <v>0</v>
      </c>
      <c r="F138" s="354"/>
      <c r="G138" s="368"/>
      <c r="H138" s="366">
        <v>0</v>
      </c>
    </row>
    <row r="139" spans="1:8" hidden="1" outlineLevel="1">
      <c r="A139" s="367"/>
      <c r="B139" s="364" t="s">
        <v>203</v>
      </c>
      <c r="C139" s="356">
        <v>96641.596081578158</v>
      </c>
      <c r="D139" s="355"/>
      <c r="E139" s="356">
        <v>76.3</v>
      </c>
      <c r="F139" s="354"/>
      <c r="G139" s="368"/>
      <c r="H139" s="366">
        <v>96717.896081578161</v>
      </c>
    </row>
    <row r="140" spans="1:8" hidden="1" outlineLevel="1">
      <c r="A140" s="367"/>
      <c r="B140" s="364" t="s">
        <v>204</v>
      </c>
      <c r="C140" s="355"/>
      <c r="D140" s="355"/>
      <c r="E140" s="355"/>
      <c r="F140" s="354"/>
      <c r="G140" s="368"/>
      <c r="H140" s="366">
        <v>0</v>
      </c>
    </row>
    <row r="141" spans="1:8" hidden="1" outlineLevel="1">
      <c r="A141" s="367"/>
      <c r="B141" s="364" t="s">
        <v>267</v>
      </c>
      <c r="C141" s="356">
        <v>0</v>
      </c>
      <c r="D141" s="356">
        <v>0</v>
      </c>
      <c r="E141" s="356">
        <v>0</v>
      </c>
      <c r="F141" s="354"/>
      <c r="G141" s="368"/>
      <c r="H141" s="366">
        <v>0</v>
      </c>
    </row>
    <row r="142" spans="1:8" hidden="1" outlineLevel="1">
      <c r="A142" s="367"/>
      <c r="B142" s="364" t="s">
        <v>274</v>
      </c>
      <c r="C142" s="356"/>
      <c r="D142" s="356"/>
      <c r="E142" s="356"/>
      <c r="F142" s="354"/>
      <c r="G142" s="368"/>
      <c r="H142" s="366">
        <v>0</v>
      </c>
    </row>
    <row r="143" spans="1:8" hidden="1" outlineLevel="1">
      <c r="A143" s="367"/>
      <c r="B143" s="364" t="s">
        <v>275</v>
      </c>
      <c r="C143" s="356"/>
      <c r="D143" s="356"/>
      <c r="E143" s="356"/>
      <c r="F143" s="354"/>
      <c r="G143" s="368"/>
      <c r="H143" s="366">
        <v>0</v>
      </c>
    </row>
    <row r="144" spans="1:8" hidden="1" outlineLevel="1">
      <c r="A144" s="367"/>
      <c r="B144" s="364" t="s">
        <v>205</v>
      </c>
      <c r="C144" s="356">
        <v>1135824.7604024441</v>
      </c>
      <c r="D144" s="356">
        <v>0</v>
      </c>
      <c r="E144" s="356">
        <v>8718</v>
      </c>
      <c r="F144" s="354"/>
      <c r="G144" s="368"/>
      <c r="H144" s="366">
        <v>1144542.7604024441</v>
      </c>
    </row>
    <row r="145" spans="1:8" hidden="1" outlineLevel="1">
      <c r="A145" s="367"/>
      <c r="B145" s="364" t="s">
        <v>206</v>
      </c>
      <c r="C145" s="356">
        <v>8149</v>
      </c>
      <c r="D145" s="355"/>
      <c r="E145" s="355"/>
      <c r="F145" s="354"/>
      <c r="G145" s="368"/>
      <c r="H145" s="366">
        <v>8149</v>
      </c>
    </row>
    <row r="146" spans="1:8" hidden="1" outlineLevel="1">
      <c r="A146" s="367"/>
      <c r="B146" s="364" t="s">
        <v>268</v>
      </c>
      <c r="C146" s="355"/>
      <c r="D146" s="356">
        <v>0</v>
      </c>
      <c r="E146" s="355"/>
      <c r="F146" s="354"/>
      <c r="G146" s="368"/>
      <c r="H146" s="366">
        <v>0</v>
      </c>
    </row>
    <row r="147" spans="1:8" hidden="1" outlineLevel="1">
      <c r="A147" s="367"/>
      <c r="B147" s="364" t="s">
        <v>207</v>
      </c>
      <c r="C147" s="356">
        <v>487257</v>
      </c>
      <c r="D147" s="355"/>
      <c r="E147" s="356">
        <v>153846</v>
      </c>
      <c r="F147" s="354"/>
      <c r="G147" s="368"/>
      <c r="H147" s="366">
        <v>641103</v>
      </c>
    </row>
    <row r="148" spans="1:8" hidden="1" outlineLevel="1">
      <c r="A148" s="367"/>
      <c r="B148" s="364" t="s">
        <v>270</v>
      </c>
      <c r="C148" s="356">
        <v>0</v>
      </c>
      <c r="D148" s="355">
        <v>0</v>
      </c>
      <c r="E148" s="356">
        <v>0</v>
      </c>
      <c r="F148" s="354"/>
      <c r="G148" s="368"/>
      <c r="H148" s="366">
        <v>0</v>
      </c>
    </row>
    <row r="149" spans="1:8" hidden="1" outlineLevel="1">
      <c r="A149" s="367"/>
      <c r="B149" s="364" t="s">
        <v>208</v>
      </c>
      <c r="C149" s="356">
        <v>0</v>
      </c>
      <c r="D149" s="355"/>
      <c r="E149" s="356">
        <v>0</v>
      </c>
      <c r="F149" s="354"/>
      <c r="G149" s="368"/>
      <c r="H149" s="366">
        <v>0</v>
      </c>
    </row>
    <row r="150" spans="1:8" hidden="1" outlineLevel="1">
      <c r="A150" s="367"/>
      <c r="B150" s="364" t="s">
        <v>209</v>
      </c>
      <c r="C150" s="355"/>
      <c r="D150" s="355"/>
      <c r="E150" s="355"/>
      <c r="F150" s="354"/>
      <c r="G150" s="368"/>
      <c r="H150" s="366">
        <v>0</v>
      </c>
    </row>
    <row r="151" spans="1:8" hidden="1" outlineLevel="1">
      <c r="A151" s="367"/>
      <c r="B151" s="364" t="s">
        <v>210</v>
      </c>
      <c r="C151" s="356">
        <v>0</v>
      </c>
      <c r="D151" s="355"/>
      <c r="E151" s="355"/>
      <c r="F151" s="354"/>
      <c r="G151" s="368"/>
      <c r="H151" s="366">
        <v>0</v>
      </c>
    </row>
    <row r="152" spans="1:8" hidden="1" outlineLevel="1">
      <c r="A152" s="367"/>
      <c r="B152" s="364" t="s">
        <v>211</v>
      </c>
      <c r="C152" s="356">
        <v>220.51268583764315</v>
      </c>
      <c r="D152" s="356">
        <v>0</v>
      </c>
      <c r="E152" s="356">
        <v>0</v>
      </c>
      <c r="F152" s="354"/>
      <c r="G152" s="368"/>
      <c r="H152" s="366">
        <v>220.51268583764315</v>
      </c>
    </row>
    <row r="153" spans="1:8" hidden="1" outlineLevel="1">
      <c r="A153" s="367"/>
      <c r="B153" s="364" t="s">
        <v>212</v>
      </c>
      <c r="C153" s="356">
        <v>0</v>
      </c>
      <c r="D153" s="356">
        <v>0</v>
      </c>
      <c r="E153" s="356">
        <v>232</v>
      </c>
      <c r="F153" s="354"/>
      <c r="G153" s="368"/>
      <c r="H153" s="366">
        <v>232</v>
      </c>
    </row>
    <row r="154" spans="1:8" hidden="1" outlineLevel="1">
      <c r="A154" s="367"/>
      <c r="B154" s="403" t="s">
        <v>213</v>
      </c>
      <c r="C154" s="356">
        <v>0</v>
      </c>
      <c r="D154" s="356">
        <v>4000</v>
      </c>
      <c r="E154" s="356">
        <v>0</v>
      </c>
      <c r="F154" s="354"/>
      <c r="G154" s="368"/>
      <c r="H154" s="366">
        <v>4000</v>
      </c>
    </row>
    <row r="155" spans="1:8" hidden="1" outlineLevel="1">
      <c r="A155" s="367"/>
      <c r="B155" s="364" t="s">
        <v>214</v>
      </c>
      <c r="C155" s="355"/>
      <c r="D155" s="355"/>
      <c r="E155" s="355"/>
      <c r="F155" s="354"/>
      <c r="G155" s="368"/>
      <c r="H155" s="366">
        <v>0</v>
      </c>
    </row>
    <row r="156" spans="1:8" hidden="1" outlineLevel="1">
      <c r="A156" s="367"/>
      <c r="B156" s="364" t="s">
        <v>215</v>
      </c>
      <c r="C156" s="355"/>
      <c r="D156" s="355"/>
      <c r="E156" s="355"/>
      <c r="F156" s="354"/>
      <c r="G156" s="368"/>
      <c r="H156" s="366">
        <v>0</v>
      </c>
    </row>
    <row r="157" spans="1:8" hidden="1" outlineLevel="1">
      <c r="A157" s="367"/>
      <c r="B157" s="364" t="s">
        <v>216</v>
      </c>
      <c r="C157" s="355"/>
      <c r="D157" s="355"/>
      <c r="E157" s="355"/>
      <c r="F157" s="354"/>
      <c r="G157" s="368"/>
      <c r="H157" s="366">
        <v>0</v>
      </c>
    </row>
    <row r="158" spans="1:8" hidden="1" outlineLevel="1">
      <c r="A158" s="367"/>
      <c r="B158" s="364" t="s">
        <v>217</v>
      </c>
      <c r="C158" s="355"/>
      <c r="D158" s="355"/>
      <c r="E158" s="356">
        <v>57218</v>
      </c>
      <c r="F158" s="354"/>
      <c r="G158" s="368"/>
      <c r="H158" s="366">
        <v>57218</v>
      </c>
    </row>
    <row r="159" spans="1:8" hidden="1" outlineLevel="1">
      <c r="A159" s="367"/>
      <c r="B159" s="364" t="s">
        <v>218</v>
      </c>
      <c r="C159" s="355"/>
      <c r="D159" s="355"/>
      <c r="E159" s="355"/>
      <c r="F159" s="354"/>
      <c r="G159" s="368"/>
      <c r="H159" s="366">
        <v>0</v>
      </c>
    </row>
    <row r="160" spans="1:8" hidden="1" outlineLevel="1">
      <c r="A160" s="367"/>
      <c r="B160" s="364" t="s">
        <v>219</v>
      </c>
      <c r="C160" s="356">
        <v>14045.447683356979</v>
      </c>
      <c r="D160" s="355"/>
      <c r="E160" s="356">
        <v>9895</v>
      </c>
      <c r="F160" s="354"/>
      <c r="G160" s="368"/>
      <c r="H160" s="366">
        <v>23940.447683356979</v>
      </c>
    </row>
    <row r="161" spans="1:8" hidden="1" outlineLevel="1">
      <c r="A161" s="367"/>
      <c r="B161" s="364" t="s">
        <v>220</v>
      </c>
      <c r="C161" s="356">
        <v>0</v>
      </c>
      <c r="D161" s="355"/>
      <c r="E161" s="356">
        <v>0</v>
      </c>
      <c r="F161" s="354"/>
      <c r="G161" s="368"/>
      <c r="H161" s="366">
        <v>0</v>
      </c>
    </row>
    <row r="162" spans="1:8" ht="28.8" customHeight="1" collapsed="1">
      <c r="A162" s="367" t="s">
        <v>557</v>
      </c>
      <c r="B162" s="369" t="s">
        <v>558</v>
      </c>
      <c r="C162" s="356">
        <f>SUM($C$138:$C$161)</f>
        <v>1742138.3168532168</v>
      </c>
      <c r="D162" s="356">
        <f>SUM($D$138:$D$161)</f>
        <v>4000</v>
      </c>
      <c r="E162" s="356">
        <f>SUM($E$138:$E$161)</f>
        <v>229985.3</v>
      </c>
      <c r="F162" s="354"/>
      <c r="G162" s="368"/>
      <c r="H162" s="366">
        <f>SUM($H$138:$H$161)</f>
        <v>1976123.6168532169</v>
      </c>
    </row>
    <row r="163" spans="1:8" hidden="1" outlineLevel="1">
      <c r="A163" s="353"/>
      <c r="B163" s="347" t="s">
        <v>273</v>
      </c>
      <c r="C163" s="355"/>
      <c r="D163" s="355"/>
      <c r="E163" s="356">
        <v>0</v>
      </c>
      <c r="F163" s="354"/>
      <c r="G163" s="368"/>
      <c r="H163" s="366">
        <v>0</v>
      </c>
    </row>
    <row r="164" spans="1:8" hidden="1" outlineLevel="1">
      <c r="A164" s="353"/>
      <c r="B164" s="347" t="s">
        <v>203</v>
      </c>
      <c r="C164" s="355"/>
      <c r="D164" s="355"/>
      <c r="E164" s="356">
        <v>73577.899999999994</v>
      </c>
      <c r="F164" s="354"/>
      <c r="G164" s="368"/>
      <c r="H164" s="366">
        <v>73577.899999999994</v>
      </c>
    </row>
    <row r="165" spans="1:8" hidden="1" outlineLevel="1">
      <c r="A165" s="353"/>
      <c r="B165" s="347" t="s">
        <v>204</v>
      </c>
      <c r="C165" s="355"/>
      <c r="D165" s="355"/>
      <c r="E165" s="355"/>
      <c r="F165" s="354"/>
      <c r="G165" s="368"/>
      <c r="H165" s="366">
        <v>0</v>
      </c>
    </row>
    <row r="166" spans="1:8" hidden="1" outlineLevel="1">
      <c r="A166" s="353"/>
      <c r="B166" s="347" t="s">
        <v>267</v>
      </c>
      <c r="C166" s="356">
        <v>0</v>
      </c>
      <c r="D166" s="356">
        <v>0</v>
      </c>
      <c r="E166" s="356">
        <v>0</v>
      </c>
      <c r="F166" s="354"/>
      <c r="G166" s="368"/>
      <c r="H166" s="366">
        <v>0</v>
      </c>
    </row>
    <row r="167" spans="1:8" hidden="1" outlineLevel="1">
      <c r="A167" s="353"/>
      <c r="B167" s="347" t="s">
        <v>274</v>
      </c>
      <c r="C167" s="356"/>
      <c r="D167" s="356"/>
      <c r="E167" s="356"/>
      <c r="F167" s="354"/>
      <c r="G167" s="368"/>
      <c r="H167" s="366">
        <v>0</v>
      </c>
    </row>
    <row r="168" spans="1:8" hidden="1" outlineLevel="1">
      <c r="A168" s="353"/>
      <c r="B168" s="347" t="s">
        <v>275</v>
      </c>
      <c r="C168" s="356"/>
      <c r="D168" s="356"/>
      <c r="E168" s="356"/>
      <c r="F168" s="354"/>
      <c r="G168" s="368"/>
      <c r="H168" s="366">
        <v>0</v>
      </c>
    </row>
    <row r="169" spans="1:8" hidden="1" outlineLevel="1">
      <c r="A169" s="353"/>
      <c r="B169" s="347" t="s">
        <v>205</v>
      </c>
      <c r="C169" s="356">
        <v>0</v>
      </c>
      <c r="D169" s="356">
        <v>28921</v>
      </c>
      <c r="E169" s="356">
        <v>1334</v>
      </c>
      <c r="F169" s="354"/>
      <c r="G169" s="368"/>
      <c r="H169" s="366">
        <v>30255</v>
      </c>
    </row>
    <row r="170" spans="1:8" hidden="1" outlineLevel="1">
      <c r="A170" s="353"/>
      <c r="B170" s="347" t="s">
        <v>206</v>
      </c>
      <c r="C170" s="355"/>
      <c r="D170" s="355"/>
      <c r="E170" s="356">
        <v>71152</v>
      </c>
      <c r="F170" s="354"/>
      <c r="G170" s="368"/>
      <c r="H170" s="366">
        <v>71152</v>
      </c>
    </row>
    <row r="171" spans="1:8" hidden="1" outlineLevel="1">
      <c r="A171" s="353"/>
      <c r="B171" s="347" t="s">
        <v>268</v>
      </c>
      <c r="C171" s="355"/>
      <c r="D171" s="356">
        <v>0</v>
      </c>
      <c r="E171" s="355"/>
      <c r="F171" s="354"/>
      <c r="G171" s="368"/>
      <c r="H171" s="366">
        <v>0</v>
      </c>
    </row>
    <row r="172" spans="1:8" hidden="1" outlineLevel="1">
      <c r="A172" s="353"/>
      <c r="B172" s="347" t="s">
        <v>207</v>
      </c>
      <c r="C172" s="356">
        <v>0</v>
      </c>
      <c r="D172" s="355"/>
      <c r="E172" s="356">
        <v>160362</v>
      </c>
      <c r="F172" s="354"/>
      <c r="G172" s="368"/>
      <c r="H172" s="366">
        <v>160362</v>
      </c>
    </row>
    <row r="173" spans="1:8" hidden="1" outlineLevel="1">
      <c r="A173" s="353"/>
      <c r="B173" s="347" t="s">
        <v>270</v>
      </c>
      <c r="C173" s="356">
        <v>0</v>
      </c>
      <c r="D173" s="355">
        <v>0</v>
      </c>
      <c r="E173" s="356">
        <v>866807</v>
      </c>
      <c r="F173" s="354"/>
      <c r="G173" s="368"/>
      <c r="H173" s="366">
        <v>866807</v>
      </c>
    </row>
    <row r="174" spans="1:8" hidden="1" outlineLevel="1">
      <c r="A174" s="353"/>
      <c r="B174" s="347" t="s">
        <v>208</v>
      </c>
      <c r="C174" s="356">
        <v>0</v>
      </c>
      <c r="D174" s="355"/>
      <c r="E174" s="356">
        <v>11582818</v>
      </c>
      <c r="F174" s="354"/>
      <c r="G174" s="368"/>
      <c r="H174" s="366">
        <v>11582818</v>
      </c>
    </row>
    <row r="175" spans="1:8" hidden="1" outlineLevel="1">
      <c r="A175" s="353"/>
      <c r="B175" s="347" t="s">
        <v>209</v>
      </c>
      <c r="C175" s="355"/>
      <c r="D175" s="355"/>
      <c r="E175" s="355"/>
      <c r="F175" s="354"/>
      <c r="G175" s="368"/>
      <c r="H175" s="366">
        <v>0</v>
      </c>
    </row>
    <row r="176" spans="1:8" hidden="1" outlineLevel="1">
      <c r="A176" s="353"/>
      <c r="B176" s="347" t="s">
        <v>210</v>
      </c>
      <c r="C176" s="356">
        <v>0</v>
      </c>
      <c r="D176" s="355"/>
      <c r="E176" s="355"/>
      <c r="F176" s="354"/>
      <c r="G176" s="368"/>
      <c r="H176" s="366">
        <v>0</v>
      </c>
    </row>
    <row r="177" spans="1:8" hidden="1" outlineLevel="1">
      <c r="A177" s="353"/>
      <c r="B177" s="347" t="s">
        <v>211</v>
      </c>
      <c r="C177" s="356">
        <v>0</v>
      </c>
      <c r="D177" s="356">
        <v>0</v>
      </c>
      <c r="E177" s="356">
        <v>0</v>
      </c>
      <c r="F177" s="354"/>
      <c r="G177" s="368"/>
      <c r="H177" s="366">
        <v>0</v>
      </c>
    </row>
    <row r="178" spans="1:8" hidden="1" outlineLevel="1">
      <c r="A178" s="353"/>
      <c r="B178" s="347" t="s">
        <v>212</v>
      </c>
      <c r="C178" s="356">
        <v>0</v>
      </c>
      <c r="D178" s="356">
        <v>0</v>
      </c>
      <c r="E178" s="356">
        <v>0</v>
      </c>
      <c r="F178" s="354"/>
      <c r="G178" s="368"/>
      <c r="H178" s="366">
        <v>0</v>
      </c>
    </row>
    <row r="179" spans="1:8" hidden="1" outlineLevel="1">
      <c r="A179" s="353"/>
      <c r="B179" s="347" t="s">
        <v>213</v>
      </c>
      <c r="C179" s="356">
        <v>0</v>
      </c>
      <c r="D179" s="356">
        <v>0</v>
      </c>
      <c r="E179" s="356">
        <v>0</v>
      </c>
      <c r="F179" s="354"/>
      <c r="G179" s="368"/>
      <c r="H179" s="366">
        <v>0</v>
      </c>
    </row>
    <row r="180" spans="1:8" hidden="1" outlineLevel="1">
      <c r="A180" s="353"/>
      <c r="B180" s="347" t="s">
        <v>214</v>
      </c>
      <c r="C180" s="355"/>
      <c r="D180" s="355"/>
      <c r="E180" s="355"/>
      <c r="F180" s="354"/>
      <c r="G180" s="368"/>
      <c r="H180" s="366">
        <v>0</v>
      </c>
    </row>
    <row r="181" spans="1:8" hidden="1" outlineLevel="1">
      <c r="A181" s="353"/>
      <c r="B181" s="347" t="s">
        <v>215</v>
      </c>
      <c r="C181" s="355"/>
      <c r="D181" s="355"/>
      <c r="E181" s="355"/>
      <c r="F181" s="354"/>
      <c r="G181" s="368"/>
      <c r="H181" s="366">
        <v>0</v>
      </c>
    </row>
    <row r="182" spans="1:8" hidden="1" outlineLevel="1">
      <c r="A182" s="353"/>
      <c r="B182" s="347" t="s">
        <v>216</v>
      </c>
      <c r="C182" s="355"/>
      <c r="D182" s="355"/>
      <c r="E182" s="355"/>
      <c r="F182" s="354"/>
      <c r="G182" s="368"/>
      <c r="H182" s="366">
        <v>0</v>
      </c>
    </row>
    <row r="183" spans="1:8" hidden="1" outlineLevel="1">
      <c r="A183" s="353"/>
      <c r="B183" s="347" t="s">
        <v>217</v>
      </c>
      <c r="C183" s="355"/>
      <c r="D183" s="356">
        <v>110426</v>
      </c>
      <c r="E183" s="356">
        <v>7830829</v>
      </c>
      <c r="F183" s="354"/>
      <c r="G183" s="368"/>
      <c r="H183" s="366">
        <v>7941255</v>
      </c>
    </row>
    <row r="184" spans="1:8" hidden="1" outlineLevel="1">
      <c r="A184" s="353"/>
      <c r="B184" s="347" t="s">
        <v>218</v>
      </c>
      <c r="C184" s="355"/>
      <c r="D184" s="355"/>
      <c r="E184" s="355"/>
      <c r="F184" s="354"/>
      <c r="G184" s="368"/>
      <c r="H184" s="366">
        <v>0</v>
      </c>
    </row>
    <row r="185" spans="1:8" hidden="1" outlineLevel="1">
      <c r="A185" s="353"/>
      <c r="B185" s="347" t="s">
        <v>219</v>
      </c>
      <c r="C185" s="356">
        <v>0</v>
      </c>
      <c r="D185" s="355"/>
      <c r="E185" s="356">
        <v>409</v>
      </c>
      <c r="F185" s="354"/>
      <c r="G185" s="368"/>
      <c r="H185" s="366">
        <v>409</v>
      </c>
    </row>
    <row r="186" spans="1:8" hidden="1" outlineLevel="1">
      <c r="A186" s="353"/>
      <c r="B186" s="347" t="s">
        <v>220</v>
      </c>
      <c r="C186" s="356">
        <v>0</v>
      </c>
      <c r="D186" s="355"/>
      <c r="E186" s="356">
        <v>0</v>
      </c>
      <c r="F186" s="354"/>
      <c r="G186" s="368"/>
      <c r="H186" s="366">
        <v>0</v>
      </c>
    </row>
    <row r="187" spans="1:8" collapsed="1">
      <c r="A187" s="353" t="s">
        <v>559</v>
      </c>
      <c r="B187" s="352" t="s">
        <v>560</v>
      </c>
      <c r="C187" s="356">
        <f>SUM($C$163:$C$186)</f>
        <v>0</v>
      </c>
      <c r="D187" s="356">
        <f>SUM($D$163:$D$186)</f>
        <v>139347</v>
      </c>
      <c r="E187" s="356">
        <f>SUM($E$163:$E$186)</f>
        <v>20587288.899999999</v>
      </c>
      <c r="F187" s="354"/>
      <c r="G187" s="368"/>
      <c r="H187" s="366">
        <f>SUM($H$163:$H$186)</f>
        <v>20726635.899999999</v>
      </c>
    </row>
    <row r="188" spans="1:8" hidden="1" outlineLevel="1">
      <c r="A188" s="353"/>
      <c r="B188" s="347" t="s">
        <v>273</v>
      </c>
      <c r="C188" s="355"/>
      <c r="D188" s="355"/>
      <c r="E188" s="356">
        <v>0</v>
      </c>
      <c r="F188" s="370"/>
      <c r="G188" s="371"/>
      <c r="H188" s="366">
        <v>0</v>
      </c>
    </row>
    <row r="189" spans="1:8" hidden="1" outlineLevel="1">
      <c r="A189" s="353"/>
      <c r="B189" s="347" t="s">
        <v>203</v>
      </c>
      <c r="C189" s="356">
        <v>43.22</v>
      </c>
      <c r="D189" s="356">
        <v>0</v>
      </c>
      <c r="E189" s="356">
        <v>5719621.5800000001</v>
      </c>
      <c r="F189" s="370"/>
      <c r="G189" s="371"/>
      <c r="H189" s="366">
        <v>5719664.7999999998</v>
      </c>
    </row>
    <row r="190" spans="1:8" hidden="1" outlineLevel="1">
      <c r="A190" s="353"/>
      <c r="B190" s="347" t="s">
        <v>204</v>
      </c>
      <c r="C190" s="356">
        <v>0</v>
      </c>
      <c r="D190" s="356">
        <v>0</v>
      </c>
      <c r="E190" s="355"/>
      <c r="F190" s="370"/>
      <c r="G190" s="371"/>
      <c r="H190" s="366">
        <v>0</v>
      </c>
    </row>
    <row r="191" spans="1:8" hidden="1" outlineLevel="1">
      <c r="A191" s="353"/>
      <c r="B191" s="347" t="s">
        <v>267</v>
      </c>
      <c r="C191" s="356">
        <v>0</v>
      </c>
      <c r="D191" s="356">
        <v>0</v>
      </c>
      <c r="E191" s="356">
        <v>0</v>
      </c>
      <c r="F191" s="370"/>
      <c r="G191" s="371"/>
      <c r="H191" s="366">
        <v>0</v>
      </c>
    </row>
    <row r="192" spans="1:8" hidden="1" outlineLevel="1">
      <c r="A192" s="353"/>
      <c r="B192" s="347" t="s">
        <v>274</v>
      </c>
      <c r="C192" s="356"/>
      <c r="D192" s="356"/>
      <c r="E192" s="356"/>
      <c r="F192" s="370"/>
      <c r="G192" s="371"/>
      <c r="H192" s="366">
        <v>0</v>
      </c>
    </row>
    <row r="193" spans="1:8" hidden="1" outlineLevel="1">
      <c r="A193" s="353"/>
      <c r="B193" s="347" t="s">
        <v>275</v>
      </c>
      <c r="C193" s="356"/>
      <c r="D193" s="356"/>
      <c r="E193" s="356"/>
      <c r="F193" s="370"/>
      <c r="G193" s="371"/>
      <c r="H193" s="366">
        <v>0</v>
      </c>
    </row>
    <row r="194" spans="1:8" hidden="1" outlineLevel="1">
      <c r="A194" s="353"/>
      <c r="B194" s="347" t="s">
        <v>205</v>
      </c>
      <c r="C194" s="356">
        <v>-937453.55788515008</v>
      </c>
      <c r="D194" s="356">
        <v>238813</v>
      </c>
      <c r="E194" s="356">
        <v>19875609</v>
      </c>
      <c r="F194" s="370"/>
      <c r="G194" s="371"/>
      <c r="H194" s="366">
        <v>19176968.442114849</v>
      </c>
    </row>
    <row r="195" spans="1:8" hidden="1" outlineLevel="1">
      <c r="A195" s="353"/>
      <c r="B195" s="347" t="s">
        <v>206</v>
      </c>
      <c r="C195" s="356">
        <v>36</v>
      </c>
      <c r="D195" s="356">
        <v>0</v>
      </c>
      <c r="E195" s="356">
        <v>2397013</v>
      </c>
      <c r="F195" s="370"/>
      <c r="G195" s="371"/>
      <c r="H195" s="366">
        <v>2397049</v>
      </c>
    </row>
    <row r="196" spans="1:8" hidden="1" outlineLevel="1">
      <c r="A196" s="353"/>
      <c r="B196" s="347" t="s">
        <v>268</v>
      </c>
      <c r="C196" s="356">
        <v>0</v>
      </c>
      <c r="D196" s="356">
        <v>12026</v>
      </c>
      <c r="E196" s="356">
        <v>0</v>
      </c>
      <c r="F196" s="370"/>
      <c r="G196" s="371"/>
      <c r="H196" s="366">
        <v>12026</v>
      </c>
    </row>
    <row r="197" spans="1:8" hidden="1" outlineLevel="1">
      <c r="A197" s="353"/>
      <c r="B197" s="347" t="s">
        <v>207</v>
      </c>
      <c r="C197" s="356">
        <v>1543</v>
      </c>
      <c r="D197" s="355"/>
      <c r="E197" s="356">
        <v>20423795</v>
      </c>
      <c r="F197" s="370"/>
      <c r="G197" s="371"/>
      <c r="H197" s="366">
        <v>20425338</v>
      </c>
    </row>
    <row r="198" spans="1:8" hidden="1" outlineLevel="1">
      <c r="A198" s="353"/>
      <c r="B198" s="347" t="s">
        <v>270</v>
      </c>
      <c r="C198" s="356">
        <v>0</v>
      </c>
      <c r="D198" s="355">
        <v>0</v>
      </c>
      <c r="E198" s="356">
        <v>1840385</v>
      </c>
      <c r="F198" s="370"/>
      <c r="G198" s="371"/>
      <c r="H198" s="366">
        <v>1840385</v>
      </c>
    </row>
    <row r="199" spans="1:8" hidden="1" outlineLevel="1">
      <c r="A199" s="353"/>
      <c r="B199" s="347" t="s">
        <v>208</v>
      </c>
      <c r="C199" s="356">
        <v>0</v>
      </c>
      <c r="D199" s="355"/>
      <c r="E199" s="356">
        <v>8344290</v>
      </c>
      <c r="F199" s="370"/>
      <c r="G199" s="371"/>
      <c r="H199" s="366">
        <v>8344290</v>
      </c>
    </row>
    <row r="200" spans="1:8" hidden="1" outlineLevel="1">
      <c r="A200" s="353"/>
      <c r="B200" s="347" t="s">
        <v>209</v>
      </c>
      <c r="C200" s="355"/>
      <c r="D200" s="355"/>
      <c r="E200" s="355"/>
      <c r="F200" s="370"/>
      <c r="G200" s="371"/>
      <c r="H200" s="366">
        <v>0</v>
      </c>
    </row>
    <row r="201" spans="1:8" hidden="1" outlineLevel="1">
      <c r="A201" s="353"/>
      <c r="B201" s="347" t="s">
        <v>210</v>
      </c>
      <c r="C201" s="356">
        <v>0</v>
      </c>
      <c r="D201" s="355"/>
      <c r="E201" s="355"/>
      <c r="F201" s="370"/>
      <c r="G201" s="371"/>
      <c r="H201" s="366">
        <v>0</v>
      </c>
    </row>
    <row r="202" spans="1:8" hidden="1" outlineLevel="1">
      <c r="A202" s="353"/>
      <c r="B202" s="347" t="s">
        <v>211</v>
      </c>
      <c r="C202" s="356">
        <v>1.9522966912836817</v>
      </c>
      <c r="D202" s="356">
        <v>0</v>
      </c>
      <c r="E202" s="356">
        <v>0</v>
      </c>
      <c r="F202" s="370"/>
      <c r="G202" s="371"/>
      <c r="H202" s="366">
        <v>1.9522966912836817</v>
      </c>
    </row>
    <row r="203" spans="1:8" hidden="1" outlineLevel="1">
      <c r="A203" s="353"/>
      <c r="B203" s="347" t="s">
        <v>212</v>
      </c>
      <c r="C203" s="356">
        <v>0</v>
      </c>
      <c r="D203" s="356">
        <v>0</v>
      </c>
      <c r="E203" s="356">
        <v>573182</v>
      </c>
      <c r="F203" s="370"/>
      <c r="G203" s="371"/>
      <c r="H203" s="366">
        <v>573182</v>
      </c>
    </row>
    <row r="204" spans="1:8" hidden="1" outlineLevel="1">
      <c r="A204" s="353"/>
      <c r="B204" s="347" t="s">
        <v>213</v>
      </c>
      <c r="C204" s="356">
        <v>0</v>
      </c>
      <c r="D204" s="356">
        <v>5001727</v>
      </c>
      <c r="E204" s="356">
        <v>238202</v>
      </c>
      <c r="F204" s="370"/>
      <c r="G204" s="371"/>
      <c r="H204" s="366">
        <v>5239929</v>
      </c>
    </row>
    <row r="205" spans="1:8" hidden="1" outlineLevel="1">
      <c r="A205" s="353"/>
      <c r="B205" s="347" t="s">
        <v>214</v>
      </c>
      <c r="C205" s="355"/>
      <c r="D205" s="355"/>
      <c r="E205" s="356">
        <v>549</v>
      </c>
      <c r="F205" s="370"/>
      <c r="G205" s="371"/>
      <c r="H205" s="366">
        <v>549</v>
      </c>
    </row>
    <row r="206" spans="1:8" hidden="1" outlineLevel="1">
      <c r="A206" s="353"/>
      <c r="B206" s="347" t="s">
        <v>215</v>
      </c>
      <c r="C206" s="355"/>
      <c r="D206" s="355"/>
      <c r="E206" s="355"/>
      <c r="F206" s="370"/>
      <c r="G206" s="371"/>
      <c r="H206" s="366">
        <v>0</v>
      </c>
    </row>
    <row r="207" spans="1:8" hidden="1" outlineLevel="1">
      <c r="A207" s="353"/>
      <c r="B207" s="347" t="s">
        <v>216</v>
      </c>
      <c r="C207" s="355"/>
      <c r="D207" s="355"/>
      <c r="E207" s="355"/>
      <c r="F207" s="370"/>
      <c r="G207" s="371"/>
      <c r="H207" s="366">
        <v>0</v>
      </c>
    </row>
    <row r="208" spans="1:8" hidden="1" outlineLevel="1">
      <c r="A208" s="353"/>
      <c r="B208" s="347" t="s">
        <v>217</v>
      </c>
      <c r="C208" s="355"/>
      <c r="D208" s="356">
        <v>38407</v>
      </c>
      <c r="E208" s="356">
        <v>7217686</v>
      </c>
      <c r="F208" s="370"/>
      <c r="G208" s="371"/>
      <c r="H208" s="366">
        <v>7256093</v>
      </c>
    </row>
    <row r="209" spans="1:8" hidden="1" outlineLevel="1">
      <c r="A209" s="353"/>
      <c r="B209" s="347" t="s">
        <v>218</v>
      </c>
      <c r="C209" s="355"/>
      <c r="D209" s="355"/>
      <c r="E209" s="355"/>
      <c r="F209" s="370"/>
      <c r="G209" s="371"/>
      <c r="H209" s="366">
        <v>0</v>
      </c>
    </row>
    <row r="210" spans="1:8" hidden="1" outlineLevel="1">
      <c r="A210" s="353"/>
      <c r="B210" s="347" t="s">
        <v>219</v>
      </c>
      <c r="C210" s="356">
        <v>0</v>
      </c>
      <c r="D210" s="355"/>
      <c r="E210" s="356">
        <v>21425</v>
      </c>
      <c r="F210" s="370"/>
      <c r="G210" s="371"/>
      <c r="H210" s="366">
        <v>21425</v>
      </c>
    </row>
    <row r="211" spans="1:8" hidden="1" outlineLevel="1">
      <c r="A211" s="353"/>
      <c r="B211" s="347" t="s">
        <v>220</v>
      </c>
      <c r="C211" s="356">
        <v>0</v>
      </c>
      <c r="D211" s="355"/>
      <c r="E211" s="356">
        <v>166402</v>
      </c>
      <c r="F211" s="370"/>
      <c r="G211" s="371"/>
      <c r="H211" s="366">
        <v>166402</v>
      </c>
    </row>
    <row r="212" spans="1:8" collapsed="1">
      <c r="A212" s="353" t="s">
        <v>561</v>
      </c>
      <c r="B212" s="352" t="s">
        <v>562</v>
      </c>
      <c r="C212" s="356">
        <f>SUM($C$188:$C$211)</f>
        <v>-935829.38558845886</v>
      </c>
      <c r="D212" s="356">
        <f>SUM($D$188:$D$211)</f>
        <v>5290973</v>
      </c>
      <c r="E212" s="356">
        <f>SUM($E$188:$E$211)</f>
        <v>66818159.579999998</v>
      </c>
      <c r="F212" s="370"/>
      <c r="G212" s="371"/>
      <c r="H212" s="366">
        <f>SUM($H$188:$H$211)</f>
        <v>71173303.194411546</v>
      </c>
    </row>
    <row r="213" spans="1:8" hidden="1" outlineLevel="1">
      <c r="A213" s="353"/>
      <c r="B213" s="347" t="s">
        <v>273</v>
      </c>
      <c r="C213" s="356">
        <v>0</v>
      </c>
      <c r="D213" s="355"/>
      <c r="E213" s="356">
        <v>0</v>
      </c>
      <c r="F213" s="349"/>
      <c r="G213" s="350">
        <v>0</v>
      </c>
      <c r="H213" s="357">
        <v>0</v>
      </c>
    </row>
    <row r="214" spans="1:8" hidden="1" outlineLevel="1">
      <c r="A214" s="353"/>
      <c r="B214" s="347" t="s">
        <v>203</v>
      </c>
      <c r="C214" s="356">
        <v>52900.438444178217</v>
      </c>
      <c r="D214" s="355"/>
      <c r="E214" s="356">
        <v>1845596</v>
      </c>
      <c r="F214" s="349"/>
      <c r="G214" s="350">
        <v>352851</v>
      </c>
      <c r="H214" s="357">
        <v>2251347.4384441786</v>
      </c>
    </row>
    <row r="215" spans="1:8" hidden="1" outlineLevel="1">
      <c r="A215" s="353"/>
      <c r="B215" s="347" t="s">
        <v>204</v>
      </c>
      <c r="C215" s="356">
        <v>28060</v>
      </c>
      <c r="D215" s="355"/>
      <c r="E215" s="355"/>
      <c r="F215" s="349"/>
      <c r="G215" s="349"/>
      <c r="H215" s="357">
        <v>28060</v>
      </c>
    </row>
    <row r="216" spans="1:8" hidden="1" outlineLevel="1">
      <c r="A216" s="353"/>
      <c r="B216" s="347" t="s">
        <v>267</v>
      </c>
      <c r="C216" s="356">
        <v>0</v>
      </c>
      <c r="D216" s="356">
        <v>0</v>
      </c>
      <c r="E216" s="356">
        <v>0</v>
      </c>
      <c r="F216" s="350">
        <v>0</v>
      </c>
      <c r="G216" s="350">
        <v>0</v>
      </c>
      <c r="H216" s="357">
        <v>0</v>
      </c>
    </row>
    <row r="217" spans="1:8" hidden="1" outlineLevel="1">
      <c r="A217" s="353"/>
      <c r="B217" s="347" t="s">
        <v>274</v>
      </c>
      <c r="C217" s="356">
        <v>1375</v>
      </c>
      <c r="D217" s="356"/>
      <c r="E217" s="356"/>
      <c r="F217" s="350"/>
      <c r="G217" s="350"/>
      <c r="H217" s="357">
        <v>1375</v>
      </c>
    </row>
    <row r="218" spans="1:8" hidden="1" outlineLevel="1">
      <c r="A218" s="353"/>
      <c r="B218" s="347" t="s">
        <v>275</v>
      </c>
      <c r="C218" s="356">
        <v>0</v>
      </c>
      <c r="D218" s="356"/>
      <c r="E218" s="356"/>
      <c r="F218" s="350"/>
      <c r="G218" s="350"/>
      <c r="H218" s="357">
        <v>0</v>
      </c>
    </row>
    <row r="219" spans="1:8" hidden="1" outlineLevel="1">
      <c r="A219" s="353"/>
      <c r="B219" s="347" t="s">
        <v>205</v>
      </c>
      <c r="C219" s="356">
        <v>550086.67458893592</v>
      </c>
      <c r="D219" s="356">
        <v>625423</v>
      </c>
      <c r="E219" s="356">
        <v>3028277</v>
      </c>
      <c r="F219" s="350">
        <v>0</v>
      </c>
      <c r="G219" s="350">
        <v>440746</v>
      </c>
      <c r="H219" s="357">
        <v>4644532.6745889354</v>
      </c>
    </row>
    <row r="220" spans="1:8" hidden="1" outlineLevel="1">
      <c r="A220" s="353"/>
      <c r="B220" s="347" t="s">
        <v>206</v>
      </c>
      <c r="C220" s="356">
        <v>53152</v>
      </c>
      <c r="D220" s="355"/>
      <c r="E220" s="356">
        <v>204337</v>
      </c>
      <c r="F220" s="349"/>
      <c r="G220" s="350">
        <v>2783</v>
      </c>
      <c r="H220" s="357">
        <v>260272</v>
      </c>
    </row>
    <row r="221" spans="1:8" hidden="1" outlineLevel="1">
      <c r="A221" s="353"/>
      <c r="B221" s="347" t="s">
        <v>268</v>
      </c>
      <c r="C221" s="355"/>
      <c r="D221" s="356">
        <v>76328</v>
      </c>
      <c r="E221" s="355"/>
      <c r="F221" s="349"/>
      <c r="G221" s="350">
        <v>5745</v>
      </c>
      <c r="H221" s="357">
        <v>82073</v>
      </c>
    </row>
    <row r="222" spans="1:8" hidden="1" outlineLevel="1">
      <c r="A222" s="353"/>
      <c r="B222" s="347" t="s">
        <v>207</v>
      </c>
      <c r="C222" s="356">
        <v>432571</v>
      </c>
      <c r="D222" s="355"/>
      <c r="E222" s="356">
        <v>3803118</v>
      </c>
      <c r="F222" s="349"/>
      <c r="G222" s="350">
        <v>421044</v>
      </c>
      <c r="H222" s="357">
        <v>4656733</v>
      </c>
    </row>
    <row r="223" spans="1:8" hidden="1" outlineLevel="1">
      <c r="A223" s="353"/>
      <c r="B223" s="347" t="s">
        <v>270</v>
      </c>
      <c r="C223" s="356">
        <v>38257</v>
      </c>
      <c r="D223" s="355">
        <v>0</v>
      </c>
      <c r="E223" s="356">
        <v>4126060</v>
      </c>
      <c r="F223" s="349">
        <v>0</v>
      </c>
      <c r="G223" s="350">
        <v>910253</v>
      </c>
      <c r="H223" s="357">
        <v>5074570</v>
      </c>
    </row>
    <row r="224" spans="1:8" hidden="1" outlineLevel="1">
      <c r="A224" s="353"/>
      <c r="B224" s="347" t="s">
        <v>208</v>
      </c>
      <c r="C224" s="356">
        <v>2476598</v>
      </c>
      <c r="D224" s="355"/>
      <c r="E224" s="356">
        <v>6848322</v>
      </c>
      <c r="F224" s="349"/>
      <c r="G224" s="350">
        <v>892827</v>
      </c>
      <c r="H224" s="357">
        <v>10217747</v>
      </c>
    </row>
    <row r="225" spans="1:8" hidden="1" outlineLevel="1">
      <c r="A225" s="353"/>
      <c r="B225" s="347" t="s">
        <v>209</v>
      </c>
      <c r="C225" s="356">
        <v>69100</v>
      </c>
      <c r="D225" s="355"/>
      <c r="E225" s="355"/>
      <c r="F225" s="350">
        <v>75</v>
      </c>
      <c r="G225" s="349"/>
      <c r="H225" s="357">
        <v>69175</v>
      </c>
    </row>
    <row r="226" spans="1:8" hidden="1" outlineLevel="1">
      <c r="A226" s="353"/>
      <c r="B226" s="347" t="s">
        <v>210</v>
      </c>
      <c r="C226" s="356">
        <v>53354</v>
      </c>
      <c r="D226" s="355"/>
      <c r="E226" s="355"/>
      <c r="F226" s="349"/>
      <c r="G226" s="349"/>
      <c r="H226" s="357">
        <v>53354</v>
      </c>
    </row>
    <row r="227" spans="1:8" hidden="1" outlineLevel="1">
      <c r="A227" s="353"/>
      <c r="B227" s="347" t="s">
        <v>211</v>
      </c>
      <c r="C227" s="356">
        <v>2428.080561570383</v>
      </c>
      <c r="D227" s="356">
        <v>0</v>
      </c>
      <c r="E227" s="356">
        <v>0</v>
      </c>
      <c r="F227" s="350">
        <v>0</v>
      </c>
      <c r="G227" s="350">
        <v>0</v>
      </c>
      <c r="H227" s="357">
        <v>2428.080561570383</v>
      </c>
    </row>
    <row r="228" spans="1:8" hidden="1" outlineLevel="1">
      <c r="A228" s="353"/>
      <c r="B228" s="347" t="s">
        <v>212</v>
      </c>
      <c r="C228" s="356">
        <v>33990.516768775022</v>
      </c>
      <c r="D228" s="356">
        <v>0</v>
      </c>
      <c r="E228" s="356">
        <v>2049885</v>
      </c>
      <c r="F228" s="349"/>
      <c r="G228" s="350">
        <v>544906</v>
      </c>
      <c r="H228" s="357">
        <v>2628781.5167687749</v>
      </c>
    </row>
    <row r="229" spans="1:8" hidden="1" outlineLevel="1">
      <c r="A229" s="353"/>
      <c r="B229" s="347" t="s">
        <v>213</v>
      </c>
      <c r="C229" s="356">
        <v>404498</v>
      </c>
      <c r="D229" s="356">
        <v>1859220</v>
      </c>
      <c r="E229" s="356">
        <v>199516</v>
      </c>
      <c r="F229" s="350">
        <v>0</v>
      </c>
      <c r="G229" s="350">
        <v>323024</v>
      </c>
      <c r="H229" s="357">
        <v>2786258</v>
      </c>
    </row>
    <row r="230" spans="1:8" hidden="1" outlineLevel="1">
      <c r="A230" s="353"/>
      <c r="B230" s="347" t="s">
        <v>214</v>
      </c>
      <c r="C230" s="356">
        <v>4908</v>
      </c>
      <c r="D230" s="355"/>
      <c r="E230" s="356">
        <v>127055</v>
      </c>
      <c r="F230" s="349"/>
      <c r="G230" s="350">
        <v>32030</v>
      </c>
      <c r="H230" s="357">
        <v>163993</v>
      </c>
    </row>
    <row r="231" spans="1:8" hidden="1" outlineLevel="1">
      <c r="A231" s="353"/>
      <c r="B231" s="347" t="s">
        <v>215</v>
      </c>
      <c r="C231" s="356">
        <v>36000</v>
      </c>
      <c r="D231" s="355"/>
      <c r="E231" s="355"/>
      <c r="F231" s="349"/>
      <c r="G231" s="349"/>
      <c r="H231" s="357">
        <v>36000</v>
      </c>
    </row>
    <row r="232" spans="1:8" hidden="1" outlineLevel="1">
      <c r="A232" s="353"/>
      <c r="B232" s="347" t="s">
        <v>216</v>
      </c>
      <c r="C232" s="356">
        <v>12000</v>
      </c>
      <c r="D232" s="355"/>
      <c r="E232" s="355"/>
      <c r="F232" s="349"/>
      <c r="G232" s="349"/>
      <c r="H232" s="357">
        <v>12000</v>
      </c>
    </row>
    <row r="233" spans="1:8" hidden="1" outlineLevel="1">
      <c r="A233" s="353"/>
      <c r="B233" s="347" t="s">
        <v>217</v>
      </c>
      <c r="C233" s="356">
        <v>68518</v>
      </c>
      <c r="D233" s="356">
        <v>895594</v>
      </c>
      <c r="E233" s="356">
        <v>8070037</v>
      </c>
      <c r="F233" s="349"/>
      <c r="G233" s="350">
        <v>2254363</v>
      </c>
      <c r="H233" s="357">
        <v>11288512</v>
      </c>
    </row>
    <row r="234" spans="1:8" hidden="1" outlineLevel="1">
      <c r="A234" s="353"/>
      <c r="B234" s="347" t="s">
        <v>218</v>
      </c>
      <c r="C234" s="356">
        <v>79269</v>
      </c>
      <c r="D234" s="356">
        <v>0</v>
      </c>
      <c r="E234" s="355"/>
      <c r="F234" s="349"/>
      <c r="G234" s="349"/>
      <c r="H234" s="357">
        <v>79269</v>
      </c>
    </row>
    <row r="235" spans="1:8" hidden="1" outlineLevel="1">
      <c r="A235" s="353"/>
      <c r="B235" s="347" t="s">
        <v>219</v>
      </c>
      <c r="C235" s="356">
        <v>76444.199436996685</v>
      </c>
      <c r="D235" s="356">
        <v>0</v>
      </c>
      <c r="E235" s="356">
        <v>33344</v>
      </c>
      <c r="F235" s="349"/>
      <c r="G235" s="350">
        <v>12967</v>
      </c>
      <c r="H235" s="357">
        <v>122755.19943699669</v>
      </c>
    </row>
    <row r="236" spans="1:8" hidden="1" outlineLevel="1">
      <c r="A236" s="353"/>
      <c r="B236" s="347" t="s">
        <v>220</v>
      </c>
      <c r="C236" s="356">
        <v>137344</v>
      </c>
      <c r="D236" s="356">
        <v>3166</v>
      </c>
      <c r="E236" s="356">
        <v>404369</v>
      </c>
      <c r="F236" s="349"/>
      <c r="G236" s="349"/>
      <c r="H236" s="357">
        <v>544879</v>
      </c>
    </row>
    <row r="237" spans="1:8" collapsed="1">
      <c r="A237" s="353">
        <v>5</v>
      </c>
      <c r="B237" s="352" t="s">
        <v>60</v>
      </c>
      <c r="C237" s="356">
        <f>SUM($C$213:$C$236)</f>
        <v>4610853.9098004559</v>
      </c>
      <c r="D237" s="356">
        <f>SUM($D$213:$D$236)</f>
        <v>3459731</v>
      </c>
      <c r="E237" s="356">
        <f>SUM($E$213:$E$236)</f>
        <v>30739916</v>
      </c>
      <c r="F237" s="350">
        <f>SUM($F$213:$F$236)</f>
        <v>75</v>
      </c>
      <c r="G237" s="350">
        <f>SUM($G$213:$G$236)</f>
        <v>6193539</v>
      </c>
      <c r="H237" s="357">
        <f>SUM($H$213:$H$236)</f>
        <v>45004114.909800462</v>
      </c>
    </row>
    <row r="238" spans="1:8" hidden="1" outlineLevel="1">
      <c r="A238" s="353"/>
      <c r="B238" s="347" t="s">
        <v>273</v>
      </c>
      <c r="C238" s="356">
        <v>0</v>
      </c>
      <c r="D238" s="355"/>
      <c r="E238" s="356">
        <v>0</v>
      </c>
      <c r="F238" s="355"/>
      <c r="G238" s="356">
        <v>0</v>
      </c>
      <c r="H238" s="357">
        <v>0</v>
      </c>
    </row>
    <row r="239" spans="1:8" hidden="1" outlineLevel="1">
      <c r="A239" s="353"/>
      <c r="B239" s="347" t="s">
        <v>203</v>
      </c>
      <c r="C239" s="356">
        <v>1800.34</v>
      </c>
      <c r="D239" s="355"/>
      <c r="E239" s="356">
        <v>117147</v>
      </c>
      <c r="F239" s="355"/>
      <c r="G239" s="356">
        <v>22397</v>
      </c>
      <c r="H239" s="357">
        <v>141344.34</v>
      </c>
    </row>
    <row r="240" spans="1:8" hidden="1" outlineLevel="1">
      <c r="A240" s="353"/>
      <c r="B240" s="347" t="s">
        <v>204</v>
      </c>
      <c r="C240" s="355"/>
      <c r="D240" s="355"/>
      <c r="E240" s="355"/>
      <c r="F240" s="355"/>
      <c r="G240" s="355"/>
      <c r="H240" s="357">
        <v>0</v>
      </c>
    </row>
    <row r="241" spans="1:8" hidden="1" outlineLevel="1">
      <c r="A241" s="353"/>
      <c r="B241" s="347" t="s">
        <v>267</v>
      </c>
      <c r="C241" s="356">
        <v>0</v>
      </c>
      <c r="D241" s="356">
        <v>0</v>
      </c>
      <c r="E241" s="356">
        <v>0</v>
      </c>
      <c r="F241" s="356">
        <v>0</v>
      </c>
      <c r="G241" s="356">
        <v>0</v>
      </c>
      <c r="H241" s="357">
        <v>0</v>
      </c>
    </row>
    <row r="242" spans="1:8" hidden="1" outlineLevel="1">
      <c r="A242" s="353"/>
      <c r="B242" s="347" t="s">
        <v>274</v>
      </c>
      <c r="C242" s="356">
        <v>0</v>
      </c>
      <c r="D242" s="356">
        <v>0</v>
      </c>
      <c r="E242" s="356">
        <v>0</v>
      </c>
      <c r="F242" s="356">
        <v>0</v>
      </c>
      <c r="G242" s="356">
        <v>0</v>
      </c>
      <c r="H242" s="357">
        <v>0</v>
      </c>
    </row>
    <row r="243" spans="1:8" hidden="1" outlineLevel="1">
      <c r="A243" s="353"/>
      <c r="B243" s="347" t="s">
        <v>275</v>
      </c>
      <c r="C243" s="356"/>
      <c r="D243" s="356"/>
      <c r="E243" s="356"/>
      <c r="F243" s="356"/>
      <c r="G243" s="356"/>
      <c r="H243" s="357">
        <v>0</v>
      </c>
    </row>
    <row r="244" spans="1:8" hidden="1" outlineLevel="1">
      <c r="A244" s="353"/>
      <c r="B244" s="347" t="s">
        <v>205</v>
      </c>
      <c r="C244" s="356">
        <v>32555</v>
      </c>
      <c r="D244" s="356">
        <v>46833</v>
      </c>
      <c r="E244" s="356">
        <v>180244</v>
      </c>
      <c r="F244" s="356">
        <v>0</v>
      </c>
      <c r="G244" s="356">
        <v>38635</v>
      </c>
      <c r="H244" s="357">
        <v>298267</v>
      </c>
    </row>
    <row r="245" spans="1:8" hidden="1" outlineLevel="1">
      <c r="A245" s="353"/>
      <c r="B245" s="347" t="s">
        <v>206</v>
      </c>
      <c r="C245" s="356">
        <v>2197</v>
      </c>
      <c r="D245" s="355"/>
      <c r="E245" s="356">
        <v>13811</v>
      </c>
      <c r="F245" s="355"/>
      <c r="G245" s="356">
        <v>193</v>
      </c>
      <c r="H245" s="357">
        <v>16201</v>
      </c>
    </row>
    <row r="246" spans="1:8" hidden="1" outlineLevel="1">
      <c r="A246" s="353"/>
      <c r="B246" s="347" t="s">
        <v>268</v>
      </c>
      <c r="C246" s="355"/>
      <c r="D246" s="355"/>
      <c r="E246" s="355"/>
      <c r="F246" s="355"/>
      <c r="G246" s="355"/>
      <c r="H246" s="357">
        <v>0</v>
      </c>
    </row>
    <row r="247" spans="1:8" hidden="1" outlineLevel="1">
      <c r="A247" s="353"/>
      <c r="B247" s="347" t="s">
        <v>207</v>
      </c>
      <c r="C247" s="356">
        <v>17349</v>
      </c>
      <c r="D247" s="355"/>
      <c r="E247" s="356">
        <v>232762</v>
      </c>
      <c r="F247" s="355"/>
      <c r="G247" s="356">
        <v>27552</v>
      </c>
      <c r="H247" s="357">
        <v>277663</v>
      </c>
    </row>
    <row r="248" spans="1:8" hidden="1" outlineLevel="1">
      <c r="A248" s="353"/>
      <c r="B248" s="347" t="s">
        <v>270</v>
      </c>
      <c r="C248" s="356"/>
      <c r="D248" s="355">
        <v>0</v>
      </c>
      <c r="E248" s="356">
        <v>95124</v>
      </c>
      <c r="F248" s="355">
        <v>0</v>
      </c>
      <c r="G248" s="356">
        <v>23561</v>
      </c>
      <c r="H248" s="357">
        <v>118685</v>
      </c>
    </row>
    <row r="249" spans="1:8" hidden="1" outlineLevel="1">
      <c r="A249" s="353"/>
      <c r="B249" s="347" t="s">
        <v>208</v>
      </c>
      <c r="C249" s="356">
        <v>100335</v>
      </c>
      <c r="D249" s="355"/>
      <c r="E249" s="356">
        <v>369755</v>
      </c>
      <c r="F249" s="355"/>
      <c r="G249" s="356">
        <v>43351</v>
      </c>
      <c r="H249" s="357">
        <v>513441</v>
      </c>
    </row>
    <row r="250" spans="1:8" hidden="1" outlineLevel="1">
      <c r="A250" s="353"/>
      <c r="B250" s="347" t="s">
        <v>209</v>
      </c>
      <c r="C250" s="355"/>
      <c r="D250" s="355"/>
      <c r="E250" s="355"/>
      <c r="F250" s="355"/>
      <c r="G250" s="355"/>
      <c r="H250" s="357">
        <v>0</v>
      </c>
    </row>
    <row r="251" spans="1:8" hidden="1" outlineLevel="1">
      <c r="A251" s="353"/>
      <c r="B251" s="347" t="s">
        <v>210</v>
      </c>
      <c r="C251" s="356">
        <v>0</v>
      </c>
      <c r="D251" s="355"/>
      <c r="E251" s="355"/>
      <c r="F251" s="355"/>
      <c r="G251" s="355"/>
      <c r="H251" s="357">
        <v>0</v>
      </c>
    </row>
    <row r="252" spans="1:8" hidden="1" outlineLevel="1">
      <c r="A252" s="353"/>
      <c r="B252" s="347" t="s">
        <v>211</v>
      </c>
      <c r="C252" s="356">
        <v>61.961689814666656</v>
      </c>
      <c r="D252" s="356">
        <v>0</v>
      </c>
      <c r="E252" s="356">
        <v>0</v>
      </c>
      <c r="F252" s="356">
        <v>0</v>
      </c>
      <c r="G252" s="356">
        <v>0</v>
      </c>
      <c r="H252" s="357">
        <v>61.961689814666656</v>
      </c>
    </row>
    <row r="253" spans="1:8" hidden="1" outlineLevel="1">
      <c r="A253" s="353"/>
      <c r="B253" s="347" t="s">
        <v>212</v>
      </c>
      <c r="C253" s="356">
        <v>0</v>
      </c>
      <c r="D253" s="356">
        <v>0</v>
      </c>
      <c r="E253" s="356">
        <v>89598</v>
      </c>
      <c r="F253" s="355"/>
      <c r="G253" s="356">
        <v>23817</v>
      </c>
      <c r="H253" s="357">
        <v>113415</v>
      </c>
    </row>
    <row r="254" spans="1:8" hidden="1" outlineLevel="1">
      <c r="A254" s="353"/>
      <c r="B254" s="347" t="s">
        <v>213</v>
      </c>
      <c r="C254" s="356">
        <v>14169</v>
      </c>
      <c r="D254" s="356">
        <v>53689</v>
      </c>
      <c r="E254" s="356">
        <v>13053</v>
      </c>
      <c r="F254" s="356">
        <v>0</v>
      </c>
      <c r="G254" s="356">
        <v>11502</v>
      </c>
      <c r="H254" s="357">
        <v>92413</v>
      </c>
    </row>
    <row r="255" spans="1:8" hidden="1" outlineLevel="1">
      <c r="A255" s="353"/>
      <c r="B255" s="347" t="s">
        <v>214</v>
      </c>
      <c r="C255" s="355"/>
      <c r="D255" s="355"/>
      <c r="E255" s="355"/>
      <c r="F255" s="355"/>
      <c r="G255" s="355"/>
      <c r="H255" s="357">
        <v>0</v>
      </c>
    </row>
    <row r="256" spans="1:8" hidden="1" outlineLevel="1">
      <c r="A256" s="353"/>
      <c r="B256" s="347" t="s">
        <v>215</v>
      </c>
      <c r="C256" s="355"/>
      <c r="D256" s="355"/>
      <c r="E256" s="355"/>
      <c r="F256" s="355"/>
      <c r="G256" s="355"/>
      <c r="H256" s="357">
        <v>0</v>
      </c>
    </row>
    <row r="257" spans="1:8" hidden="1" outlineLevel="1">
      <c r="A257" s="353"/>
      <c r="B257" s="347" t="s">
        <v>216</v>
      </c>
      <c r="C257" s="355"/>
      <c r="D257" s="355"/>
      <c r="E257" s="355"/>
      <c r="F257" s="355"/>
      <c r="G257" s="355"/>
      <c r="H257" s="357">
        <v>0</v>
      </c>
    </row>
    <row r="258" spans="1:8" hidden="1" outlineLevel="1">
      <c r="A258" s="353"/>
      <c r="B258" s="347" t="s">
        <v>217</v>
      </c>
      <c r="C258" s="356">
        <v>973481</v>
      </c>
      <c r="D258" s="355">
        <v>18740</v>
      </c>
      <c r="E258" s="356">
        <v>473224</v>
      </c>
      <c r="F258" s="355"/>
      <c r="G258" s="356">
        <v>96224</v>
      </c>
      <c r="H258" s="357">
        <v>1561669</v>
      </c>
    </row>
    <row r="259" spans="1:8" hidden="1" outlineLevel="1">
      <c r="A259" s="353"/>
      <c r="B259" s="347" t="s">
        <v>218</v>
      </c>
      <c r="C259" s="356">
        <v>10353</v>
      </c>
      <c r="D259" s="355">
        <v>0</v>
      </c>
      <c r="E259" s="356">
        <v>0</v>
      </c>
      <c r="F259" s="355"/>
      <c r="G259" s="356">
        <v>0</v>
      </c>
      <c r="H259" s="357">
        <v>10353</v>
      </c>
    </row>
    <row r="260" spans="1:8" hidden="1" outlineLevel="1">
      <c r="A260" s="353"/>
      <c r="B260" s="347" t="s">
        <v>219</v>
      </c>
      <c r="C260" s="356">
        <v>1098.4785183597232</v>
      </c>
      <c r="D260" s="355"/>
      <c r="E260" s="356">
        <v>3800</v>
      </c>
      <c r="F260" s="355"/>
      <c r="G260" s="356">
        <v>1478</v>
      </c>
      <c r="H260" s="357">
        <v>6376.4785183597232</v>
      </c>
    </row>
    <row r="261" spans="1:8" hidden="1" outlineLevel="1">
      <c r="A261" s="353"/>
      <c r="B261" s="347" t="s">
        <v>220</v>
      </c>
      <c r="C261" s="356">
        <v>0</v>
      </c>
      <c r="D261" s="355"/>
      <c r="E261" s="356">
        <v>44952</v>
      </c>
      <c r="F261" s="355"/>
      <c r="G261" s="355"/>
      <c r="H261" s="357">
        <v>44952</v>
      </c>
    </row>
    <row r="262" spans="1:8" collapsed="1">
      <c r="A262" s="353">
        <v>6</v>
      </c>
      <c r="B262" s="352" t="s">
        <v>62</v>
      </c>
      <c r="C262" s="356">
        <f>SUM($C$238:$C$261)</f>
        <v>1153399.7802081746</v>
      </c>
      <c r="D262" s="356">
        <f>SUM($D$238:$D$261)</f>
        <v>119262</v>
      </c>
      <c r="E262" s="356">
        <f>SUM($E$238:$E$261)</f>
        <v>1633470</v>
      </c>
      <c r="F262" s="356">
        <f>SUM($F$238:$F$261)</f>
        <v>0</v>
      </c>
      <c r="G262" s="356">
        <f>SUM($G$238:$G$261)</f>
        <v>288710</v>
      </c>
      <c r="H262" s="357">
        <f>SUM($H$238:$H$261)</f>
        <v>3194841.7802081746</v>
      </c>
    </row>
    <row r="263" spans="1:8" hidden="1" outlineLevel="1">
      <c r="A263" s="353"/>
      <c r="B263" s="347" t="s">
        <v>273</v>
      </c>
      <c r="C263" s="356">
        <v>0</v>
      </c>
      <c r="D263" s="355"/>
      <c r="E263" s="356">
        <v>0</v>
      </c>
      <c r="F263" s="355"/>
      <c r="G263" s="356">
        <v>0</v>
      </c>
      <c r="H263" s="357">
        <v>0</v>
      </c>
    </row>
    <row r="264" spans="1:8" hidden="1" outlineLevel="1">
      <c r="A264" s="353"/>
      <c r="B264" s="347" t="s">
        <v>203</v>
      </c>
      <c r="C264" s="356">
        <v>110461.46</v>
      </c>
      <c r="D264" s="355"/>
      <c r="E264" s="356">
        <v>610111.80000000005</v>
      </c>
      <c r="F264" s="355"/>
      <c r="G264" s="356">
        <v>114624</v>
      </c>
      <c r="H264" s="357">
        <v>835197.26</v>
      </c>
    </row>
    <row r="265" spans="1:8" hidden="1" outlineLevel="1">
      <c r="A265" s="353"/>
      <c r="B265" s="347" t="s">
        <v>204</v>
      </c>
      <c r="C265" s="356">
        <v>162770</v>
      </c>
      <c r="D265" s="355"/>
      <c r="E265" s="355"/>
      <c r="F265" s="355"/>
      <c r="G265" s="355"/>
      <c r="H265" s="357">
        <v>162770</v>
      </c>
    </row>
    <row r="266" spans="1:8" hidden="1" outlineLevel="1">
      <c r="A266" s="353"/>
      <c r="B266" s="347" t="s">
        <v>267</v>
      </c>
      <c r="C266" s="356">
        <v>0</v>
      </c>
      <c r="D266" s="356">
        <v>0</v>
      </c>
      <c r="E266" s="356">
        <v>0</v>
      </c>
      <c r="F266" s="356">
        <v>0</v>
      </c>
      <c r="G266" s="356">
        <v>0</v>
      </c>
      <c r="H266" s="357">
        <v>0</v>
      </c>
    </row>
    <row r="267" spans="1:8" hidden="1" outlineLevel="1">
      <c r="A267" s="353"/>
      <c r="B267" s="347" t="s">
        <v>274</v>
      </c>
      <c r="C267" s="356">
        <v>0</v>
      </c>
      <c r="D267" s="356">
        <v>0</v>
      </c>
      <c r="E267" s="356">
        <v>0</v>
      </c>
      <c r="F267" s="356">
        <v>0</v>
      </c>
      <c r="G267" s="356">
        <v>0</v>
      </c>
      <c r="H267" s="357">
        <v>0</v>
      </c>
    </row>
    <row r="268" spans="1:8" hidden="1" outlineLevel="1">
      <c r="A268" s="353"/>
      <c r="B268" s="347" t="s">
        <v>275</v>
      </c>
      <c r="C268" s="356">
        <v>0</v>
      </c>
      <c r="D268" s="356"/>
      <c r="E268" s="356"/>
      <c r="F268" s="356"/>
      <c r="G268" s="356"/>
      <c r="H268" s="357">
        <v>0</v>
      </c>
    </row>
    <row r="269" spans="1:8" hidden="1" outlineLevel="1">
      <c r="A269" s="353"/>
      <c r="B269" s="347" t="s">
        <v>205</v>
      </c>
      <c r="C269" s="356">
        <v>97861.064576518358</v>
      </c>
      <c r="D269" s="356">
        <v>241353</v>
      </c>
      <c r="E269" s="356">
        <v>660553</v>
      </c>
      <c r="F269" s="356">
        <v>0</v>
      </c>
      <c r="G269" s="356">
        <v>82146</v>
      </c>
      <c r="H269" s="357">
        <v>1081913.0645765183</v>
      </c>
    </row>
    <row r="270" spans="1:8" hidden="1" outlineLevel="1">
      <c r="A270" s="353"/>
      <c r="B270" s="347" t="s">
        <v>206</v>
      </c>
      <c r="C270" s="356">
        <v>6927</v>
      </c>
      <c r="D270" s="355"/>
      <c r="E270" s="356">
        <v>63885</v>
      </c>
      <c r="F270" s="355"/>
      <c r="G270" s="356">
        <v>1157</v>
      </c>
      <c r="H270" s="357">
        <v>71969</v>
      </c>
    </row>
    <row r="271" spans="1:8" hidden="1" outlineLevel="1">
      <c r="A271" s="353"/>
      <c r="B271" s="347" t="s">
        <v>268</v>
      </c>
      <c r="C271" s="355"/>
      <c r="D271" s="355"/>
      <c r="E271" s="355"/>
      <c r="F271" s="355"/>
      <c r="G271" s="355"/>
      <c r="H271" s="357">
        <v>0</v>
      </c>
    </row>
    <row r="272" spans="1:8" hidden="1" outlineLevel="1">
      <c r="A272" s="353"/>
      <c r="B272" s="347" t="s">
        <v>207</v>
      </c>
      <c r="C272" s="356">
        <v>32101</v>
      </c>
      <c r="D272" s="355"/>
      <c r="E272" s="356">
        <v>1058458</v>
      </c>
      <c r="F272" s="355"/>
      <c r="G272" s="356">
        <v>90870</v>
      </c>
      <c r="H272" s="357">
        <v>1181429</v>
      </c>
    </row>
    <row r="273" spans="1:8" hidden="1" outlineLevel="1">
      <c r="A273" s="353"/>
      <c r="B273" s="347" t="s">
        <v>270</v>
      </c>
      <c r="C273" s="356">
        <v>40081</v>
      </c>
      <c r="D273" s="355">
        <v>0</v>
      </c>
      <c r="E273" s="356">
        <v>0</v>
      </c>
      <c r="F273" s="355">
        <v>0</v>
      </c>
      <c r="G273" s="356">
        <v>55089</v>
      </c>
      <c r="H273" s="357">
        <v>95170</v>
      </c>
    </row>
    <row r="274" spans="1:8" hidden="1" outlineLevel="1">
      <c r="A274" s="353"/>
      <c r="B274" s="347" t="s">
        <v>208</v>
      </c>
      <c r="C274" s="356">
        <v>33445</v>
      </c>
      <c r="D274" s="355"/>
      <c r="E274" s="356">
        <v>26096</v>
      </c>
      <c r="F274" s="355"/>
      <c r="G274" s="356">
        <v>95912</v>
      </c>
      <c r="H274" s="357">
        <v>155453</v>
      </c>
    </row>
    <row r="275" spans="1:8" hidden="1" outlineLevel="1">
      <c r="A275" s="353"/>
      <c r="B275" s="347" t="s">
        <v>209</v>
      </c>
      <c r="C275" s="356">
        <v>44343</v>
      </c>
      <c r="D275" s="355"/>
      <c r="E275" s="355"/>
      <c r="F275" s="355"/>
      <c r="G275" s="355"/>
      <c r="H275" s="357">
        <v>44343</v>
      </c>
    </row>
    <row r="276" spans="1:8" hidden="1" outlineLevel="1">
      <c r="A276" s="353"/>
      <c r="B276" s="347" t="s">
        <v>210</v>
      </c>
      <c r="C276" s="356">
        <v>6416</v>
      </c>
      <c r="D276" s="355"/>
      <c r="E276" s="355"/>
      <c r="F276" s="355"/>
      <c r="G276" s="355"/>
      <c r="H276" s="357">
        <v>6416</v>
      </c>
    </row>
    <row r="277" spans="1:8" hidden="1" outlineLevel="1">
      <c r="A277" s="353"/>
      <c r="B277" s="347" t="s">
        <v>211</v>
      </c>
      <c r="C277" s="356">
        <v>3305.3536590470144</v>
      </c>
      <c r="D277" s="356">
        <v>0</v>
      </c>
      <c r="E277" s="356">
        <v>0</v>
      </c>
      <c r="F277" s="356">
        <v>0</v>
      </c>
      <c r="G277" s="356">
        <v>0</v>
      </c>
      <c r="H277" s="357">
        <v>3305.3536590470144</v>
      </c>
    </row>
    <row r="278" spans="1:8" hidden="1" outlineLevel="1">
      <c r="A278" s="353"/>
      <c r="B278" s="347" t="s">
        <v>212</v>
      </c>
      <c r="C278" s="356">
        <v>0</v>
      </c>
      <c r="D278" s="356">
        <v>0</v>
      </c>
      <c r="E278" s="356">
        <v>87112</v>
      </c>
      <c r="F278" s="355"/>
      <c r="G278" s="356">
        <v>23156</v>
      </c>
      <c r="H278" s="357">
        <v>110268</v>
      </c>
    </row>
    <row r="279" spans="1:8" hidden="1" outlineLevel="1">
      <c r="A279" s="353"/>
      <c r="B279" s="347" t="s">
        <v>213</v>
      </c>
      <c r="C279" s="356">
        <v>0</v>
      </c>
      <c r="D279" s="356">
        <v>0</v>
      </c>
      <c r="E279" s="356">
        <v>0</v>
      </c>
      <c r="F279" s="356">
        <v>0</v>
      </c>
      <c r="G279" s="356">
        <v>0</v>
      </c>
      <c r="H279" s="357">
        <v>0</v>
      </c>
    </row>
    <row r="280" spans="1:8" hidden="1" outlineLevel="1">
      <c r="A280" s="353"/>
      <c r="B280" s="347" t="s">
        <v>214</v>
      </c>
      <c r="C280" s="356">
        <v>55242</v>
      </c>
      <c r="D280" s="355"/>
      <c r="E280" s="355"/>
      <c r="F280" s="355"/>
      <c r="G280" s="356">
        <v>40000</v>
      </c>
      <c r="H280" s="357">
        <v>95242</v>
      </c>
    </row>
    <row r="281" spans="1:8" hidden="1" outlineLevel="1">
      <c r="A281" s="353"/>
      <c r="B281" s="347" t="s">
        <v>215</v>
      </c>
      <c r="C281" s="356">
        <v>55528</v>
      </c>
      <c r="D281" s="355"/>
      <c r="E281" s="355"/>
      <c r="F281" s="355"/>
      <c r="G281" s="355"/>
      <c r="H281" s="357">
        <v>55528</v>
      </c>
    </row>
    <row r="282" spans="1:8" hidden="1" outlineLevel="1">
      <c r="A282" s="353"/>
      <c r="B282" s="347" t="s">
        <v>216</v>
      </c>
      <c r="C282" s="356">
        <v>38071.14</v>
      </c>
      <c r="D282" s="355"/>
      <c r="E282" s="355"/>
      <c r="F282" s="355"/>
      <c r="G282" s="355"/>
      <c r="H282" s="357">
        <v>38071.14</v>
      </c>
    </row>
    <row r="283" spans="1:8" hidden="1" outlineLevel="1">
      <c r="A283" s="353"/>
      <c r="B283" s="347" t="s">
        <v>217</v>
      </c>
      <c r="C283" s="356">
        <v>236987</v>
      </c>
      <c r="D283" s="355"/>
      <c r="E283" s="356">
        <v>206823</v>
      </c>
      <c r="F283" s="356">
        <v>92125</v>
      </c>
      <c r="G283" s="356">
        <v>185338</v>
      </c>
      <c r="H283" s="357">
        <v>721273</v>
      </c>
    </row>
    <row r="284" spans="1:8" hidden="1" outlineLevel="1">
      <c r="A284" s="353"/>
      <c r="B284" s="347" t="s">
        <v>218</v>
      </c>
      <c r="C284" s="356">
        <v>78393</v>
      </c>
      <c r="D284" s="355"/>
      <c r="E284" s="355"/>
      <c r="F284" s="355"/>
      <c r="G284" s="355"/>
      <c r="H284" s="357">
        <v>78393</v>
      </c>
    </row>
    <row r="285" spans="1:8" hidden="1" outlineLevel="1">
      <c r="A285" s="353"/>
      <c r="B285" s="347" t="s">
        <v>219</v>
      </c>
      <c r="C285" s="356">
        <v>26777.442983078647</v>
      </c>
      <c r="D285" s="355"/>
      <c r="E285" s="356">
        <v>205</v>
      </c>
      <c r="F285" s="355"/>
      <c r="G285" s="356">
        <v>80</v>
      </c>
      <c r="H285" s="357">
        <v>27062.442983078647</v>
      </c>
    </row>
    <row r="286" spans="1:8" hidden="1" outlineLevel="1">
      <c r="A286" s="353"/>
      <c r="B286" s="347" t="s">
        <v>220</v>
      </c>
      <c r="C286" s="356">
        <v>99614</v>
      </c>
      <c r="D286" s="355">
        <v>151</v>
      </c>
      <c r="E286" s="356">
        <v>40592</v>
      </c>
      <c r="F286" s="355"/>
      <c r="G286" s="355"/>
      <c r="H286" s="357">
        <v>140357</v>
      </c>
    </row>
    <row r="287" spans="1:8" collapsed="1">
      <c r="A287" s="353">
        <v>7</v>
      </c>
      <c r="B287" s="352" t="s">
        <v>124</v>
      </c>
      <c r="C287" s="356">
        <f>SUM($C$263:$C$286)</f>
        <v>1128323.4612186442</v>
      </c>
      <c r="D287" s="356">
        <f>SUM($D$263:$D$286)</f>
        <v>241504</v>
      </c>
      <c r="E287" s="356">
        <f>SUM($E$263:$E$286)</f>
        <v>2753835.8</v>
      </c>
      <c r="F287" s="356">
        <f>SUM($F$263:$F$286)</f>
        <v>92125</v>
      </c>
      <c r="G287" s="356">
        <f>SUM($G$263:$G$286)</f>
        <v>688372</v>
      </c>
      <c r="H287" s="357">
        <f>SUM($H$263:$H$286)</f>
        <v>4904160.2612186437</v>
      </c>
    </row>
    <row r="288" spans="1:8" hidden="1" outlineLevel="1">
      <c r="A288" s="353"/>
      <c r="B288" s="347" t="s">
        <v>273</v>
      </c>
      <c r="C288" s="356">
        <v>0</v>
      </c>
      <c r="D288" s="355"/>
      <c r="E288" s="356">
        <v>0</v>
      </c>
      <c r="F288" s="355"/>
      <c r="G288" s="356">
        <v>0</v>
      </c>
      <c r="H288" s="357">
        <v>0</v>
      </c>
    </row>
    <row r="289" spans="1:8" hidden="1" outlineLevel="1">
      <c r="A289" s="353"/>
      <c r="B289" s="347" t="s">
        <v>203</v>
      </c>
      <c r="C289" s="356">
        <v>16625.773181189099</v>
      </c>
      <c r="D289" s="355"/>
      <c r="E289" s="356">
        <v>891015</v>
      </c>
      <c r="F289" s="355"/>
      <c r="G289" s="356">
        <v>170349</v>
      </c>
      <c r="H289" s="357">
        <v>1077989.7731811891</v>
      </c>
    </row>
    <row r="290" spans="1:8" hidden="1" outlineLevel="1">
      <c r="A290" s="353"/>
      <c r="B290" s="347" t="s">
        <v>204</v>
      </c>
      <c r="C290" s="356">
        <v>128817</v>
      </c>
      <c r="D290" s="355"/>
      <c r="E290" s="355"/>
      <c r="F290" s="355"/>
      <c r="G290" s="355"/>
      <c r="H290" s="357">
        <v>128817</v>
      </c>
    </row>
    <row r="291" spans="1:8" hidden="1" outlineLevel="1">
      <c r="A291" s="353"/>
      <c r="B291" s="347" t="s">
        <v>267</v>
      </c>
      <c r="C291" s="356">
        <v>0</v>
      </c>
      <c r="D291" s="356">
        <v>0</v>
      </c>
      <c r="E291" s="356">
        <v>0</v>
      </c>
      <c r="F291" s="356">
        <v>0</v>
      </c>
      <c r="G291" s="356">
        <v>0</v>
      </c>
      <c r="H291" s="357">
        <v>0</v>
      </c>
    </row>
    <row r="292" spans="1:8" hidden="1" outlineLevel="1">
      <c r="A292" s="353"/>
      <c r="B292" s="347" t="s">
        <v>274</v>
      </c>
      <c r="C292" s="356">
        <v>0</v>
      </c>
      <c r="D292" s="356">
        <v>0</v>
      </c>
      <c r="E292" s="356">
        <v>0</v>
      </c>
      <c r="F292" s="356">
        <v>0</v>
      </c>
      <c r="G292" s="356">
        <v>0</v>
      </c>
      <c r="H292" s="357">
        <v>0</v>
      </c>
    </row>
    <row r="293" spans="1:8" hidden="1" outlineLevel="1">
      <c r="A293" s="353"/>
      <c r="B293" s="347" t="s">
        <v>275</v>
      </c>
      <c r="C293" s="356"/>
      <c r="D293" s="356"/>
      <c r="E293" s="356"/>
      <c r="F293" s="356"/>
      <c r="G293" s="356"/>
      <c r="H293" s="357"/>
    </row>
    <row r="294" spans="1:8" hidden="1" outlineLevel="1">
      <c r="A294" s="353"/>
      <c r="B294" s="347" t="s">
        <v>205</v>
      </c>
      <c r="C294" s="356">
        <v>172672.14808364643</v>
      </c>
      <c r="D294" s="356">
        <v>2173551</v>
      </c>
      <c r="E294" s="356">
        <v>1171168</v>
      </c>
      <c r="F294" s="356">
        <v>0</v>
      </c>
      <c r="G294" s="356">
        <v>165792</v>
      </c>
      <c r="H294" s="357">
        <v>3683183.1480836463</v>
      </c>
    </row>
    <row r="295" spans="1:8" hidden="1" outlineLevel="1">
      <c r="A295" s="353"/>
      <c r="B295" s="347" t="s">
        <v>206</v>
      </c>
      <c r="C295" s="356">
        <v>21174</v>
      </c>
      <c r="D295" s="355"/>
      <c r="E295" s="356">
        <v>40556</v>
      </c>
      <c r="F295" s="355"/>
      <c r="G295" s="356">
        <v>558</v>
      </c>
      <c r="H295" s="357">
        <v>62288</v>
      </c>
    </row>
    <row r="296" spans="1:8" hidden="1" outlineLevel="1">
      <c r="A296" s="353"/>
      <c r="B296" s="347" t="s">
        <v>268</v>
      </c>
      <c r="C296" s="355"/>
      <c r="D296" s="356">
        <v>1694</v>
      </c>
      <c r="E296" s="355"/>
      <c r="F296" s="355"/>
      <c r="G296" s="356">
        <v>128</v>
      </c>
      <c r="H296" s="357">
        <v>1822</v>
      </c>
    </row>
    <row r="297" spans="1:8" hidden="1" outlineLevel="1">
      <c r="A297" s="353"/>
      <c r="B297" s="347" t="s">
        <v>207</v>
      </c>
      <c r="C297" s="356">
        <v>356730</v>
      </c>
      <c r="D297" s="355"/>
      <c r="E297" s="356">
        <v>2003537</v>
      </c>
      <c r="F297" s="355"/>
      <c r="G297" s="356">
        <v>207105</v>
      </c>
      <c r="H297" s="357">
        <v>2567372</v>
      </c>
    </row>
    <row r="298" spans="1:8" hidden="1" outlineLevel="1">
      <c r="A298" s="353"/>
      <c r="B298" s="347" t="s">
        <v>270</v>
      </c>
      <c r="C298" s="356">
        <v>4517</v>
      </c>
      <c r="D298" s="355">
        <v>0</v>
      </c>
      <c r="E298" s="356">
        <v>206595</v>
      </c>
      <c r="F298" s="355">
        <v>0</v>
      </c>
      <c r="G298" s="356">
        <v>41985</v>
      </c>
      <c r="H298" s="357">
        <v>253097</v>
      </c>
    </row>
    <row r="299" spans="1:8" hidden="1" outlineLevel="1">
      <c r="A299" s="353"/>
      <c r="B299" s="347" t="s">
        <v>208</v>
      </c>
      <c r="C299" s="356">
        <v>391134</v>
      </c>
      <c r="D299" s="355"/>
      <c r="E299" s="356">
        <v>1807233</v>
      </c>
      <c r="F299" s="355"/>
      <c r="G299" s="356">
        <v>208444</v>
      </c>
      <c r="H299" s="357">
        <v>2406811</v>
      </c>
    </row>
    <row r="300" spans="1:8" hidden="1" outlineLevel="1">
      <c r="A300" s="353"/>
      <c r="B300" s="347" t="s">
        <v>209</v>
      </c>
      <c r="C300" s="356">
        <v>147154</v>
      </c>
      <c r="D300" s="355"/>
      <c r="E300" s="355"/>
      <c r="F300" s="355"/>
      <c r="G300" s="355"/>
      <c r="H300" s="357">
        <v>147154</v>
      </c>
    </row>
    <row r="301" spans="1:8" hidden="1" outlineLevel="1">
      <c r="A301" s="353"/>
      <c r="B301" s="347" t="s">
        <v>210</v>
      </c>
      <c r="C301" s="356">
        <v>135368</v>
      </c>
      <c r="D301" s="355"/>
      <c r="E301" s="355"/>
      <c r="F301" s="355"/>
      <c r="G301" s="355"/>
      <c r="H301" s="357">
        <v>135368</v>
      </c>
    </row>
    <row r="302" spans="1:8" hidden="1" outlineLevel="1">
      <c r="A302" s="353"/>
      <c r="B302" s="347" t="s">
        <v>211</v>
      </c>
      <c r="C302" s="356">
        <v>153.65068779865712</v>
      </c>
      <c r="D302" s="356">
        <v>0</v>
      </c>
      <c r="E302" s="356">
        <v>0</v>
      </c>
      <c r="F302" s="356">
        <v>0</v>
      </c>
      <c r="G302" s="356">
        <v>0</v>
      </c>
      <c r="H302" s="357">
        <v>153.65068779865712</v>
      </c>
    </row>
    <row r="303" spans="1:8" hidden="1" outlineLevel="1">
      <c r="A303" s="353"/>
      <c r="B303" s="347" t="s">
        <v>212</v>
      </c>
      <c r="C303" s="356">
        <v>27093.583365616058</v>
      </c>
      <c r="D303" s="356">
        <v>0</v>
      </c>
      <c r="E303" s="356">
        <v>529674</v>
      </c>
      <c r="F303" s="355"/>
      <c r="G303" s="356">
        <v>140800</v>
      </c>
      <c r="H303" s="357">
        <v>697567.58336561604</v>
      </c>
    </row>
    <row r="304" spans="1:8" hidden="1" outlineLevel="1">
      <c r="A304" s="353"/>
      <c r="B304" s="347" t="s">
        <v>213</v>
      </c>
      <c r="C304" s="356">
        <v>698136</v>
      </c>
      <c r="D304" s="356">
        <v>1105533</v>
      </c>
      <c r="E304" s="356">
        <v>58808</v>
      </c>
      <c r="F304" s="356">
        <v>0</v>
      </c>
      <c r="G304" s="356">
        <v>181681</v>
      </c>
      <c r="H304" s="357">
        <v>2044158</v>
      </c>
    </row>
    <row r="305" spans="1:8" hidden="1" outlineLevel="1">
      <c r="A305" s="353"/>
      <c r="B305" s="347" t="s">
        <v>214</v>
      </c>
      <c r="C305" s="356">
        <v>0</v>
      </c>
      <c r="D305" s="355"/>
      <c r="E305" s="356">
        <v>0</v>
      </c>
      <c r="F305" s="355"/>
      <c r="G305" s="356">
        <v>0</v>
      </c>
      <c r="H305" s="357">
        <v>0</v>
      </c>
    </row>
    <row r="306" spans="1:8" hidden="1" outlineLevel="1">
      <c r="A306" s="353"/>
      <c r="B306" s="347" t="s">
        <v>215</v>
      </c>
      <c r="C306" s="356">
        <v>5785</v>
      </c>
      <c r="D306" s="355"/>
      <c r="E306" s="355"/>
      <c r="F306" s="355"/>
      <c r="G306" s="355"/>
      <c r="H306" s="357">
        <v>5785</v>
      </c>
    </row>
    <row r="307" spans="1:8" hidden="1" outlineLevel="1">
      <c r="A307" s="353"/>
      <c r="B307" s="347" t="s">
        <v>216</v>
      </c>
      <c r="C307" s="355"/>
      <c r="D307" s="355"/>
      <c r="E307" s="355"/>
      <c r="F307" s="355"/>
      <c r="G307" s="355"/>
      <c r="H307" s="357">
        <v>0</v>
      </c>
    </row>
    <row r="308" spans="1:8" hidden="1" outlineLevel="1">
      <c r="A308" s="353"/>
      <c r="B308" s="347" t="s">
        <v>217</v>
      </c>
      <c r="C308" s="356">
        <v>-3740</v>
      </c>
      <c r="D308" s="356">
        <v>1126833</v>
      </c>
      <c r="E308" s="356">
        <v>2127265</v>
      </c>
      <c r="F308" s="355"/>
      <c r="G308" s="356">
        <v>892101</v>
      </c>
      <c r="H308" s="357">
        <v>4142459</v>
      </c>
    </row>
    <row r="309" spans="1:8" hidden="1" outlineLevel="1">
      <c r="A309" s="353"/>
      <c r="B309" s="347" t="s">
        <v>218</v>
      </c>
      <c r="C309" s="356">
        <v>118119</v>
      </c>
      <c r="D309" s="355"/>
      <c r="E309" s="355"/>
      <c r="F309" s="355"/>
      <c r="G309" s="355"/>
      <c r="H309" s="357">
        <v>118119</v>
      </c>
    </row>
    <row r="310" spans="1:8" hidden="1" outlineLevel="1">
      <c r="A310" s="353"/>
      <c r="B310" s="347" t="s">
        <v>219</v>
      </c>
      <c r="C310" s="356">
        <v>116430.64622127125</v>
      </c>
      <c r="D310" s="355"/>
      <c r="E310" s="356">
        <v>7193</v>
      </c>
      <c r="F310" s="355"/>
      <c r="G310" s="356">
        <v>2797</v>
      </c>
      <c r="H310" s="357">
        <v>126420.64622127125</v>
      </c>
    </row>
    <row r="311" spans="1:8" hidden="1" outlineLevel="1">
      <c r="A311" s="353"/>
      <c r="B311" s="347" t="s">
        <v>220</v>
      </c>
      <c r="C311" s="356">
        <v>84264</v>
      </c>
      <c r="D311" s="355">
        <v>520</v>
      </c>
      <c r="E311" s="356">
        <v>80424</v>
      </c>
      <c r="F311" s="355"/>
      <c r="G311" s="356">
        <v>0</v>
      </c>
      <c r="H311" s="357">
        <v>165208</v>
      </c>
    </row>
    <row r="312" spans="1:8" collapsed="1">
      <c r="A312" s="353">
        <v>8</v>
      </c>
      <c r="B312" s="352" t="s">
        <v>66</v>
      </c>
      <c r="C312" s="356">
        <f>SUM($C$288:$C$311)</f>
        <v>2420433.8015395217</v>
      </c>
      <c r="D312" s="356">
        <f>SUM($D$288:$D$311)</f>
        <v>4408131</v>
      </c>
      <c r="E312" s="356">
        <f>SUM($E$288:$E$311)</f>
        <v>8923468</v>
      </c>
      <c r="F312" s="356">
        <f>SUM($F$288:$F$311)</f>
        <v>0</v>
      </c>
      <c r="G312" s="356">
        <f>SUM($G$288:$G$311)</f>
        <v>2011740</v>
      </c>
      <c r="H312" s="357">
        <f>SUM($H$288:$H$311)</f>
        <v>17763772.801539522</v>
      </c>
    </row>
    <row r="313" spans="1:8" hidden="1" outlineLevel="1">
      <c r="A313" s="353"/>
      <c r="B313" s="347" t="s">
        <v>273</v>
      </c>
      <c r="C313" s="356">
        <v>0</v>
      </c>
      <c r="D313" s="355"/>
      <c r="E313" s="356">
        <v>0</v>
      </c>
      <c r="F313" s="355"/>
      <c r="G313" s="356">
        <v>0</v>
      </c>
      <c r="H313" s="357">
        <v>0</v>
      </c>
    </row>
    <row r="314" spans="1:8" hidden="1" outlineLevel="1">
      <c r="A314" s="353"/>
      <c r="B314" s="347" t="s">
        <v>203</v>
      </c>
      <c r="C314" s="356">
        <v>65356.808866840685</v>
      </c>
      <c r="D314" s="355"/>
      <c r="E314" s="356">
        <v>335638</v>
      </c>
      <c r="F314" s="355"/>
      <c r="G314" s="356">
        <v>64169</v>
      </c>
      <c r="H314" s="357">
        <v>465163.80886684067</v>
      </c>
    </row>
    <row r="315" spans="1:8" hidden="1" outlineLevel="1">
      <c r="A315" s="353"/>
      <c r="B315" s="347" t="s">
        <v>204</v>
      </c>
      <c r="C315" s="356">
        <v>191179</v>
      </c>
      <c r="D315" s="355"/>
      <c r="E315" s="355"/>
      <c r="F315" s="355"/>
      <c r="G315" s="355"/>
      <c r="H315" s="357">
        <v>191179</v>
      </c>
    </row>
    <row r="316" spans="1:8" hidden="1" outlineLevel="1">
      <c r="A316" s="353"/>
      <c r="B316" s="347" t="s">
        <v>274</v>
      </c>
      <c r="C316" s="356">
        <v>3809</v>
      </c>
      <c r="D316" s="355">
        <v>0</v>
      </c>
      <c r="E316" s="355">
        <v>0</v>
      </c>
      <c r="F316" s="355">
        <v>0</v>
      </c>
      <c r="G316" s="355">
        <v>0</v>
      </c>
      <c r="H316" s="357">
        <v>3809</v>
      </c>
    </row>
    <row r="317" spans="1:8" hidden="1" outlineLevel="1">
      <c r="A317" s="353"/>
      <c r="B317" s="347" t="s">
        <v>275</v>
      </c>
      <c r="C317" s="356"/>
      <c r="D317" s="355"/>
      <c r="E317" s="355"/>
      <c r="F317" s="355"/>
      <c r="G317" s="355"/>
      <c r="H317" s="357"/>
    </row>
    <row r="318" spans="1:8" hidden="1" outlineLevel="1">
      <c r="A318" s="353"/>
      <c r="B318" s="347" t="s">
        <v>267</v>
      </c>
      <c r="C318" s="356">
        <v>0</v>
      </c>
      <c r="D318" s="356">
        <v>0</v>
      </c>
      <c r="E318" s="356">
        <v>0</v>
      </c>
      <c r="F318" s="356">
        <v>0</v>
      </c>
      <c r="G318" s="356">
        <v>0</v>
      </c>
      <c r="H318" s="357">
        <v>0</v>
      </c>
    </row>
    <row r="319" spans="1:8" hidden="1" outlineLevel="1">
      <c r="A319" s="353"/>
      <c r="B319" s="347" t="s">
        <v>205</v>
      </c>
      <c r="C319" s="356">
        <v>535392.37171244854</v>
      </c>
      <c r="D319" s="356">
        <v>449317</v>
      </c>
      <c r="E319" s="356">
        <v>531117</v>
      </c>
      <c r="F319" s="356">
        <v>0</v>
      </c>
      <c r="G319" s="356">
        <v>83846</v>
      </c>
      <c r="H319" s="357">
        <v>1599672.3717124485</v>
      </c>
    </row>
    <row r="320" spans="1:8" hidden="1" outlineLevel="1">
      <c r="A320" s="353"/>
      <c r="B320" s="347" t="s">
        <v>206</v>
      </c>
      <c r="C320" s="356">
        <v>87579</v>
      </c>
      <c r="D320" s="355"/>
      <c r="E320" s="356">
        <v>25871</v>
      </c>
      <c r="F320" s="355"/>
      <c r="G320" s="356">
        <v>327</v>
      </c>
      <c r="H320" s="357">
        <v>113777</v>
      </c>
    </row>
    <row r="321" spans="1:8" hidden="1" outlineLevel="1">
      <c r="A321" s="353"/>
      <c r="B321" s="347" t="s">
        <v>268</v>
      </c>
      <c r="C321" s="355"/>
      <c r="D321" s="356">
        <v>3496</v>
      </c>
      <c r="E321" s="355"/>
      <c r="F321" s="355"/>
      <c r="G321" s="356">
        <v>263</v>
      </c>
      <c r="H321" s="357">
        <v>3759</v>
      </c>
    </row>
    <row r="322" spans="1:8" hidden="1" outlineLevel="1">
      <c r="A322" s="353"/>
      <c r="B322" s="347" t="s">
        <v>207</v>
      </c>
      <c r="C322" s="356">
        <v>308909</v>
      </c>
      <c r="D322" s="355"/>
      <c r="E322" s="356">
        <v>914513</v>
      </c>
      <c r="F322" s="355"/>
      <c r="G322" s="356">
        <v>90192</v>
      </c>
      <c r="H322" s="357">
        <v>1313614</v>
      </c>
    </row>
    <row r="323" spans="1:8" hidden="1" outlineLevel="1">
      <c r="A323" s="353"/>
      <c r="B323" s="347" t="s">
        <v>270</v>
      </c>
      <c r="C323" s="356">
        <v>92261</v>
      </c>
      <c r="D323" s="355">
        <v>0</v>
      </c>
      <c r="E323" s="356">
        <v>726293</v>
      </c>
      <c r="F323" s="355">
        <v>0</v>
      </c>
      <c r="G323" s="356">
        <v>140141</v>
      </c>
      <c r="H323" s="357">
        <v>958695</v>
      </c>
    </row>
    <row r="324" spans="1:8" hidden="1" outlineLevel="1">
      <c r="A324" s="353"/>
      <c r="B324" s="347" t="s">
        <v>208</v>
      </c>
      <c r="C324" s="356">
        <v>620268</v>
      </c>
      <c r="D324" s="355"/>
      <c r="E324" s="356">
        <v>885176</v>
      </c>
      <c r="F324" s="355"/>
      <c r="G324" s="356">
        <v>126081</v>
      </c>
      <c r="H324" s="357">
        <v>1631525</v>
      </c>
    </row>
    <row r="325" spans="1:8" hidden="1" outlineLevel="1">
      <c r="A325" s="353"/>
      <c r="B325" s="347" t="s">
        <v>209</v>
      </c>
      <c r="C325" s="356">
        <v>99791</v>
      </c>
      <c r="D325" s="355"/>
      <c r="E325" s="355"/>
      <c r="F325" s="356">
        <v>123</v>
      </c>
      <c r="G325" s="355"/>
      <c r="H325" s="357">
        <v>99914</v>
      </c>
    </row>
    <row r="326" spans="1:8" hidden="1" outlineLevel="1">
      <c r="A326" s="353"/>
      <c r="B326" s="347" t="s">
        <v>210</v>
      </c>
      <c r="C326" s="356">
        <v>292851</v>
      </c>
      <c r="D326" s="355"/>
      <c r="E326" s="355"/>
      <c r="F326" s="355"/>
      <c r="G326" s="355"/>
      <c r="H326" s="357">
        <v>292851</v>
      </c>
    </row>
    <row r="327" spans="1:8" hidden="1" outlineLevel="1">
      <c r="A327" s="353"/>
      <c r="B327" s="347" t="s">
        <v>211</v>
      </c>
      <c r="C327" s="356">
        <v>1296.5597912604926</v>
      </c>
      <c r="D327" s="356">
        <v>0</v>
      </c>
      <c r="E327" s="356">
        <v>193</v>
      </c>
      <c r="F327" s="356">
        <v>0</v>
      </c>
      <c r="G327" s="356">
        <v>47</v>
      </c>
      <c r="H327" s="357">
        <v>1536.5597912604926</v>
      </c>
    </row>
    <row r="328" spans="1:8" hidden="1" outlineLevel="1">
      <c r="A328" s="353"/>
      <c r="B328" s="347" t="s">
        <v>212</v>
      </c>
      <c r="C328" s="356">
        <v>48215.791602260157</v>
      </c>
      <c r="D328" s="356">
        <v>0</v>
      </c>
      <c r="E328" s="356">
        <v>126939</v>
      </c>
      <c r="F328" s="355"/>
      <c r="G328" s="356">
        <v>33743</v>
      </c>
      <c r="H328" s="357">
        <v>208897.79160226014</v>
      </c>
    </row>
    <row r="329" spans="1:8" hidden="1" outlineLevel="1">
      <c r="A329" s="353"/>
      <c r="B329" s="347" t="s">
        <v>213</v>
      </c>
      <c r="C329" s="356">
        <v>886121</v>
      </c>
      <c r="D329" s="356">
        <v>151893</v>
      </c>
      <c r="E329" s="356">
        <v>11356</v>
      </c>
      <c r="F329" s="356">
        <v>0</v>
      </c>
      <c r="G329" s="356">
        <v>24900</v>
      </c>
      <c r="H329" s="357">
        <v>1074270</v>
      </c>
    </row>
    <row r="330" spans="1:8" hidden="1" outlineLevel="1">
      <c r="A330" s="353"/>
      <c r="B330" s="347" t="s">
        <v>214</v>
      </c>
      <c r="C330" s="356">
        <v>2636</v>
      </c>
      <c r="D330" s="355"/>
      <c r="E330" s="356">
        <v>37790</v>
      </c>
      <c r="F330" s="355"/>
      <c r="G330" s="356">
        <v>9526</v>
      </c>
      <c r="H330" s="357">
        <v>49952</v>
      </c>
    </row>
    <row r="331" spans="1:8" hidden="1" outlineLevel="1">
      <c r="A331" s="353"/>
      <c r="B331" s="347" t="s">
        <v>215</v>
      </c>
      <c r="C331" s="356">
        <v>3465</v>
      </c>
      <c r="D331" s="355"/>
      <c r="E331" s="355"/>
      <c r="F331" s="355"/>
      <c r="G331" s="355"/>
      <c r="H331" s="357">
        <v>3465</v>
      </c>
    </row>
    <row r="332" spans="1:8" hidden="1" outlineLevel="1">
      <c r="A332" s="353"/>
      <c r="B332" s="347" t="s">
        <v>216</v>
      </c>
      <c r="C332" s="356">
        <v>158</v>
      </c>
      <c r="D332" s="355"/>
      <c r="E332" s="355"/>
      <c r="F332" s="355"/>
      <c r="G332" s="355"/>
      <c r="H332" s="357">
        <v>158</v>
      </c>
    </row>
    <row r="333" spans="1:8" hidden="1" outlineLevel="1">
      <c r="A333" s="353"/>
      <c r="B333" s="347" t="s">
        <v>217</v>
      </c>
      <c r="C333" s="356">
        <v>926568</v>
      </c>
      <c r="D333" s="356">
        <v>244448</v>
      </c>
      <c r="E333" s="356">
        <v>951094</v>
      </c>
      <c r="F333" s="355"/>
      <c r="G333" s="356">
        <v>657117</v>
      </c>
      <c r="H333" s="357">
        <v>2779227</v>
      </c>
    </row>
    <row r="334" spans="1:8" hidden="1" outlineLevel="1">
      <c r="A334" s="353"/>
      <c r="B334" s="347" t="s">
        <v>218</v>
      </c>
      <c r="C334" s="356">
        <v>181603</v>
      </c>
      <c r="D334" s="355"/>
      <c r="E334" s="355"/>
      <c r="F334" s="355"/>
      <c r="G334" s="355"/>
      <c r="H334" s="357">
        <v>181603</v>
      </c>
    </row>
    <row r="335" spans="1:8" hidden="1" outlineLevel="1">
      <c r="A335" s="353"/>
      <c r="B335" s="347" t="s">
        <v>219</v>
      </c>
      <c r="C335" s="356">
        <v>148042.03582682935</v>
      </c>
      <c r="D335" s="355"/>
      <c r="E335" s="356">
        <v>6978</v>
      </c>
      <c r="F335" s="355"/>
      <c r="G335" s="356">
        <v>2714</v>
      </c>
      <c r="H335" s="357">
        <v>157734.03582682935</v>
      </c>
    </row>
    <row r="336" spans="1:8" hidden="1" outlineLevel="1">
      <c r="A336" s="353"/>
      <c r="B336" s="347" t="s">
        <v>220</v>
      </c>
      <c r="C336" s="356">
        <v>364470</v>
      </c>
      <c r="D336" s="355">
        <v>1109</v>
      </c>
      <c r="E336" s="356">
        <v>144657</v>
      </c>
      <c r="F336" s="355"/>
      <c r="G336" s="355"/>
      <c r="H336" s="357">
        <v>510236</v>
      </c>
    </row>
    <row r="337" spans="1:8" collapsed="1">
      <c r="A337" s="353">
        <v>9</v>
      </c>
      <c r="B337" s="352" t="s">
        <v>68</v>
      </c>
      <c r="C337" s="356">
        <f>SUM($C$313:$C$336)</f>
        <v>4859971.567799639</v>
      </c>
      <c r="D337" s="356">
        <f>SUM($D$313:$D$336)</f>
        <v>850263</v>
      </c>
      <c r="E337" s="356">
        <f>SUM($E$313:$E$336)</f>
        <v>4697615</v>
      </c>
      <c r="F337" s="356">
        <f>SUM($F$313:$F$336)</f>
        <v>123</v>
      </c>
      <c r="G337" s="356">
        <f>SUM($G$313:$G$336)</f>
        <v>1233066</v>
      </c>
      <c r="H337" s="357">
        <f>SUM($H$313:$H$336)</f>
        <v>11641038.567799641</v>
      </c>
    </row>
    <row r="338" spans="1:8" hidden="1" outlineLevel="1">
      <c r="A338" s="353"/>
      <c r="B338" s="347" t="s">
        <v>273</v>
      </c>
      <c r="C338" s="356">
        <v>0</v>
      </c>
      <c r="D338" s="355"/>
      <c r="E338" s="356">
        <v>0</v>
      </c>
      <c r="F338" s="355"/>
      <c r="G338" s="356">
        <v>0</v>
      </c>
      <c r="H338" s="357">
        <v>0</v>
      </c>
    </row>
    <row r="339" spans="1:8" hidden="1" outlineLevel="1">
      <c r="A339" s="353"/>
      <c r="B339" s="347" t="s">
        <v>203</v>
      </c>
      <c r="C339" s="356">
        <v>13276.151986522827</v>
      </c>
      <c r="D339" s="355"/>
      <c r="E339" s="356">
        <v>169228</v>
      </c>
      <c r="F339" s="355"/>
      <c r="G339" s="356">
        <v>32354</v>
      </c>
      <c r="H339" s="357">
        <v>214858.15198652283</v>
      </c>
    </row>
    <row r="340" spans="1:8" hidden="1" outlineLevel="1">
      <c r="A340" s="353"/>
      <c r="B340" s="347" t="s">
        <v>204</v>
      </c>
      <c r="C340" s="356">
        <v>179253</v>
      </c>
      <c r="D340" s="355"/>
      <c r="E340" s="355"/>
      <c r="F340" s="355"/>
      <c r="G340" s="355"/>
      <c r="H340" s="357">
        <v>179253</v>
      </c>
    </row>
    <row r="341" spans="1:8" hidden="1" outlineLevel="1">
      <c r="A341" s="353"/>
      <c r="B341" s="347" t="s">
        <v>267</v>
      </c>
      <c r="C341" s="356">
        <v>0</v>
      </c>
      <c r="D341" s="356">
        <v>0</v>
      </c>
      <c r="E341" s="356">
        <v>0</v>
      </c>
      <c r="F341" s="356">
        <v>0</v>
      </c>
      <c r="G341" s="356">
        <v>0</v>
      </c>
      <c r="H341" s="357">
        <v>0</v>
      </c>
    </row>
    <row r="342" spans="1:8" hidden="1" outlineLevel="1">
      <c r="A342" s="353"/>
      <c r="B342" s="347" t="s">
        <v>274</v>
      </c>
      <c r="C342" s="356">
        <v>858</v>
      </c>
      <c r="D342" s="356">
        <v>0</v>
      </c>
      <c r="E342" s="356">
        <v>0</v>
      </c>
      <c r="F342" s="356">
        <v>0</v>
      </c>
      <c r="G342" s="356">
        <v>0</v>
      </c>
      <c r="H342" s="357">
        <v>858</v>
      </c>
    </row>
    <row r="343" spans="1:8" hidden="1" outlineLevel="1">
      <c r="A343" s="353"/>
      <c r="B343" s="347" t="s">
        <v>275</v>
      </c>
      <c r="C343" s="356"/>
      <c r="D343" s="356"/>
      <c r="E343" s="356"/>
      <c r="F343" s="356"/>
      <c r="G343" s="356"/>
      <c r="H343" s="357"/>
    </row>
    <row r="344" spans="1:8" hidden="1" outlineLevel="1">
      <c r="A344" s="353"/>
      <c r="B344" s="347" t="s">
        <v>205</v>
      </c>
      <c r="C344" s="356">
        <v>94344.851995033372</v>
      </c>
      <c r="D344" s="356">
        <v>112818</v>
      </c>
      <c r="E344" s="356">
        <v>284226</v>
      </c>
      <c r="F344" s="356">
        <v>0</v>
      </c>
      <c r="G344" s="356">
        <v>51014</v>
      </c>
      <c r="H344" s="357">
        <v>542402.85199503344</v>
      </c>
    </row>
    <row r="345" spans="1:8" hidden="1" outlineLevel="1">
      <c r="A345" s="353"/>
      <c r="B345" s="347" t="s">
        <v>206</v>
      </c>
      <c r="C345" s="356">
        <v>12731</v>
      </c>
      <c r="D345" s="355"/>
      <c r="E345" s="356">
        <v>32474</v>
      </c>
      <c r="F345" s="355"/>
      <c r="G345" s="356">
        <v>439</v>
      </c>
      <c r="H345" s="357">
        <v>45644</v>
      </c>
    </row>
    <row r="346" spans="1:8" hidden="1" outlineLevel="1">
      <c r="A346" s="353"/>
      <c r="B346" s="347" t="s">
        <v>268</v>
      </c>
      <c r="C346" s="355"/>
      <c r="D346" s="356">
        <v>2316</v>
      </c>
      <c r="E346" s="355"/>
      <c r="F346" s="355"/>
      <c r="G346" s="356">
        <v>174</v>
      </c>
      <c r="H346" s="357">
        <v>2490</v>
      </c>
    </row>
    <row r="347" spans="1:8" hidden="1" outlineLevel="1">
      <c r="A347" s="353"/>
      <c r="B347" s="347" t="s">
        <v>207</v>
      </c>
      <c r="C347" s="356">
        <v>98436</v>
      </c>
      <c r="D347" s="355"/>
      <c r="E347" s="356">
        <v>348925</v>
      </c>
      <c r="F347" s="355"/>
      <c r="G347" s="356">
        <v>36148</v>
      </c>
      <c r="H347" s="357">
        <v>483509</v>
      </c>
    </row>
    <row r="348" spans="1:8" hidden="1" outlineLevel="1">
      <c r="A348" s="353"/>
      <c r="B348" s="347" t="s">
        <v>270</v>
      </c>
      <c r="C348" s="356"/>
      <c r="D348" s="355">
        <v>0</v>
      </c>
      <c r="E348" s="356">
        <v>1136</v>
      </c>
      <c r="F348" s="355">
        <v>0</v>
      </c>
      <c r="G348" s="356">
        <v>169</v>
      </c>
      <c r="H348" s="357">
        <v>1305</v>
      </c>
    </row>
    <row r="349" spans="1:8" hidden="1" outlineLevel="1">
      <c r="A349" s="353"/>
      <c r="B349" s="347" t="s">
        <v>208</v>
      </c>
      <c r="C349" s="356">
        <v>33444</v>
      </c>
      <c r="D349" s="355"/>
      <c r="E349" s="356">
        <v>158649</v>
      </c>
      <c r="F349" s="355"/>
      <c r="G349" s="356">
        <v>17530</v>
      </c>
      <c r="H349" s="357">
        <v>209623</v>
      </c>
    </row>
    <row r="350" spans="1:8" hidden="1" outlineLevel="1">
      <c r="A350" s="353"/>
      <c r="B350" s="347" t="s">
        <v>209</v>
      </c>
      <c r="C350" s="356">
        <v>2683</v>
      </c>
      <c r="D350" s="355"/>
      <c r="E350" s="355"/>
      <c r="F350" s="355"/>
      <c r="G350" s="355"/>
      <c r="H350" s="357">
        <v>2683</v>
      </c>
    </row>
    <row r="351" spans="1:8" hidden="1" outlineLevel="1">
      <c r="A351" s="353"/>
      <c r="B351" s="347" t="s">
        <v>210</v>
      </c>
      <c r="C351" s="356">
        <v>3131</v>
      </c>
      <c r="D351" s="355"/>
      <c r="E351" s="355"/>
      <c r="F351" s="355"/>
      <c r="G351" s="355"/>
      <c r="H351" s="357">
        <v>3131</v>
      </c>
    </row>
    <row r="352" spans="1:8" hidden="1" outlineLevel="1">
      <c r="A352" s="353"/>
      <c r="B352" s="347" t="s">
        <v>211</v>
      </c>
      <c r="C352" s="356">
        <v>853.48517668240856</v>
      </c>
      <c r="D352" s="356">
        <v>0</v>
      </c>
      <c r="E352" s="356">
        <v>0</v>
      </c>
      <c r="F352" s="356">
        <v>0</v>
      </c>
      <c r="G352" s="356">
        <v>0</v>
      </c>
      <c r="H352" s="357">
        <v>853.48517668240856</v>
      </c>
    </row>
    <row r="353" spans="1:8" hidden="1" outlineLevel="1">
      <c r="A353" s="353"/>
      <c r="B353" s="347" t="s">
        <v>212</v>
      </c>
      <c r="C353" s="356">
        <v>10821.08460311592</v>
      </c>
      <c r="D353" s="356">
        <v>0</v>
      </c>
      <c r="E353" s="356">
        <v>74528</v>
      </c>
      <c r="F353" s="355"/>
      <c r="G353" s="356">
        <v>19811</v>
      </c>
      <c r="H353" s="357">
        <v>105160.08460311592</v>
      </c>
    </row>
    <row r="354" spans="1:8" hidden="1" outlineLevel="1">
      <c r="A354" s="353"/>
      <c r="B354" s="347" t="s">
        <v>213</v>
      </c>
      <c r="C354" s="356">
        <v>110228</v>
      </c>
      <c r="D354" s="356">
        <v>194944</v>
      </c>
      <c r="E354" s="356">
        <v>23358</v>
      </c>
      <c r="F354" s="356">
        <v>0</v>
      </c>
      <c r="G354" s="356">
        <v>34783</v>
      </c>
      <c r="H354" s="357">
        <v>363313</v>
      </c>
    </row>
    <row r="355" spans="1:8" hidden="1" outlineLevel="1">
      <c r="A355" s="353"/>
      <c r="B355" s="347" t="s">
        <v>214</v>
      </c>
      <c r="C355" s="356">
        <v>0</v>
      </c>
      <c r="D355" s="355"/>
      <c r="E355" s="356">
        <v>4185</v>
      </c>
      <c r="F355" s="355"/>
      <c r="G355" s="356">
        <v>1055</v>
      </c>
      <c r="H355" s="357">
        <v>5240</v>
      </c>
    </row>
    <row r="356" spans="1:8" hidden="1" outlineLevel="1">
      <c r="A356" s="353"/>
      <c r="B356" s="347" t="s">
        <v>215</v>
      </c>
      <c r="C356" s="355"/>
      <c r="D356" s="355"/>
      <c r="E356" s="355"/>
      <c r="F356" s="355"/>
      <c r="G356" s="355"/>
      <c r="H356" s="357">
        <v>0</v>
      </c>
    </row>
    <row r="357" spans="1:8" hidden="1" outlineLevel="1">
      <c r="A357" s="353"/>
      <c r="B357" s="347" t="s">
        <v>216</v>
      </c>
      <c r="C357" s="355"/>
      <c r="D357" s="355"/>
      <c r="E357" s="355"/>
      <c r="F357" s="355"/>
      <c r="G357" s="355"/>
      <c r="H357" s="357">
        <v>0</v>
      </c>
    </row>
    <row r="358" spans="1:8" hidden="1" outlineLevel="1">
      <c r="A358" s="353"/>
      <c r="B358" s="347" t="s">
        <v>217</v>
      </c>
      <c r="C358" s="356">
        <v>256233</v>
      </c>
      <c r="D358" s="355">
        <v>826</v>
      </c>
      <c r="E358" s="356">
        <v>410167</v>
      </c>
      <c r="F358" s="355"/>
      <c r="G358" s="356">
        <v>1169094</v>
      </c>
      <c r="H358" s="357">
        <v>1836320</v>
      </c>
    </row>
    <row r="359" spans="1:8" hidden="1" outlineLevel="1">
      <c r="A359" s="353"/>
      <c r="B359" s="347" t="s">
        <v>218</v>
      </c>
      <c r="C359" s="355"/>
      <c r="D359" s="355"/>
      <c r="E359" s="355"/>
      <c r="F359" s="355"/>
      <c r="G359" s="355"/>
      <c r="H359" s="357">
        <v>0</v>
      </c>
    </row>
    <row r="360" spans="1:8" hidden="1" outlineLevel="1">
      <c r="A360" s="353"/>
      <c r="B360" s="347" t="s">
        <v>219</v>
      </c>
      <c r="C360" s="356">
        <v>32947.208508873038</v>
      </c>
      <c r="D360" s="355"/>
      <c r="E360" s="356">
        <v>1110</v>
      </c>
      <c r="F360" s="355"/>
      <c r="G360" s="356">
        <v>431</v>
      </c>
      <c r="H360" s="357">
        <v>34488.208508873038</v>
      </c>
    </row>
    <row r="361" spans="1:8" hidden="1" outlineLevel="1">
      <c r="A361" s="353"/>
      <c r="B361" s="347" t="s">
        <v>220</v>
      </c>
      <c r="C361" s="356">
        <v>90185</v>
      </c>
      <c r="D361" s="355">
        <v>127</v>
      </c>
      <c r="E361" s="356">
        <v>62614</v>
      </c>
      <c r="F361" s="355"/>
      <c r="G361" s="355"/>
      <c r="H361" s="357">
        <v>152926</v>
      </c>
    </row>
    <row r="362" spans="1:8" collapsed="1">
      <c r="A362" s="353">
        <v>10</v>
      </c>
      <c r="B362" s="352" t="s">
        <v>70</v>
      </c>
      <c r="C362" s="356">
        <f>SUM($C$338:$C$361)</f>
        <v>939424.78227022756</v>
      </c>
      <c r="D362" s="356">
        <f>SUM($D$338:$D$361)</f>
        <v>311031</v>
      </c>
      <c r="E362" s="356">
        <f>SUM($E$338:$E$361)</f>
        <v>1570600</v>
      </c>
      <c r="F362" s="356">
        <f>SUM($F$338:$F$361)</f>
        <v>0</v>
      </c>
      <c r="G362" s="356">
        <f>SUM($G$338:$G$361)</f>
        <v>1363002</v>
      </c>
      <c r="H362" s="357">
        <f>SUM($H$338:$H$361)</f>
        <v>4184057.7822702276</v>
      </c>
    </row>
    <row r="363" spans="1:8" hidden="1" outlineLevel="1">
      <c r="A363" s="353"/>
      <c r="B363" s="347" t="s">
        <v>273</v>
      </c>
      <c r="C363" s="355"/>
      <c r="D363" s="355"/>
      <c r="E363" s="355"/>
      <c r="F363" s="355"/>
      <c r="G363" s="356">
        <v>0</v>
      </c>
      <c r="H363" s="357">
        <v>0</v>
      </c>
    </row>
    <row r="364" spans="1:8" hidden="1" outlineLevel="1">
      <c r="A364" s="353"/>
      <c r="B364" s="347" t="s">
        <v>203</v>
      </c>
      <c r="C364" s="355"/>
      <c r="D364" s="355"/>
      <c r="E364" s="355"/>
      <c r="F364" s="355"/>
      <c r="G364" s="356">
        <v>0</v>
      </c>
      <c r="H364" s="357">
        <v>0</v>
      </c>
    </row>
    <row r="365" spans="1:8" hidden="1" outlineLevel="1">
      <c r="A365" s="353"/>
      <c r="B365" s="347" t="s">
        <v>204</v>
      </c>
      <c r="C365" s="355"/>
      <c r="D365" s="355"/>
      <c r="E365" s="355"/>
      <c r="F365" s="355"/>
      <c r="G365" s="355"/>
      <c r="H365" s="357">
        <v>0</v>
      </c>
    </row>
    <row r="366" spans="1:8" hidden="1" outlineLevel="1">
      <c r="A366" s="353"/>
      <c r="B366" s="347" t="s">
        <v>267</v>
      </c>
      <c r="C366" s="356">
        <v>0</v>
      </c>
      <c r="D366" s="356">
        <v>0</v>
      </c>
      <c r="E366" s="356">
        <v>0</v>
      </c>
      <c r="F366" s="356">
        <v>0</v>
      </c>
      <c r="G366" s="356">
        <v>0</v>
      </c>
      <c r="H366" s="357">
        <v>0</v>
      </c>
    </row>
    <row r="367" spans="1:8" hidden="1" outlineLevel="1">
      <c r="A367" s="353"/>
      <c r="B367" s="347" t="s">
        <v>274</v>
      </c>
      <c r="C367" s="356">
        <v>10520</v>
      </c>
      <c r="D367" s="356">
        <v>0</v>
      </c>
      <c r="E367" s="356">
        <v>0</v>
      </c>
      <c r="F367" s="356">
        <v>0</v>
      </c>
      <c r="G367" s="356">
        <v>0</v>
      </c>
      <c r="H367" s="357">
        <v>10520</v>
      </c>
    </row>
    <row r="368" spans="1:8" hidden="1" outlineLevel="1">
      <c r="A368" s="353"/>
      <c r="B368" s="347" t="s">
        <v>275</v>
      </c>
      <c r="C368" s="356"/>
      <c r="D368" s="356"/>
      <c r="E368" s="356"/>
      <c r="F368" s="356"/>
      <c r="G368" s="356"/>
      <c r="H368" s="357"/>
    </row>
    <row r="369" spans="1:8" hidden="1" outlineLevel="1">
      <c r="A369" s="353"/>
      <c r="B369" s="347" t="s">
        <v>205</v>
      </c>
      <c r="C369" s="356">
        <v>0</v>
      </c>
      <c r="D369" s="356">
        <v>0</v>
      </c>
      <c r="E369" s="356">
        <v>0</v>
      </c>
      <c r="F369" s="356">
        <v>0</v>
      </c>
      <c r="G369" s="356">
        <v>0</v>
      </c>
      <c r="H369" s="357">
        <v>0</v>
      </c>
    </row>
    <row r="370" spans="1:8" hidden="1" outlineLevel="1">
      <c r="A370" s="353"/>
      <c r="B370" s="347" t="s">
        <v>206</v>
      </c>
      <c r="C370" s="356">
        <v>105</v>
      </c>
      <c r="D370" s="355"/>
      <c r="E370" s="355"/>
      <c r="F370" s="355"/>
      <c r="G370" s="355"/>
      <c r="H370" s="357">
        <v>105</v>
      </c>
    </row>
    <row r="371" spans="1:8" hidden="1" outlineLevel="1">
      <c r="A371" s="353"/>
      <c r="B371" s="347" t="s">
        <v>268</v>
      </c>
      <c r="C371" s="355"/>
      <c r="D371" s="355"/>
      <c r="E371" s="355"/>
      <c r="F371" s="355"/>
      <c r="G371" s="355"/>
      <c r="H371" s="357">
        <v>0</v>
      </c>
    </row>
    <row r="372" spans="1:8" hidden="1" outlineLevel="1">
      <c r="A372" s="353"/>
      <c r="B372" s="347" t="s">
        <v>207</v>
      </c>
      <c r="C372" s="356">
        <v>681187</v>
      </c>
      <c r="D372" s="355"/>
      <c r="E372" s="356">
        <v>0</v>
      </c>
      <c r="F372" s="355"/>
      <c r="G372" s="356">
        <v>0</v>
      </c>
      <c r="H372" s="357">
        <v>681187</v>
      </c>
    </row>
    <row r="373" spans="1:8" hidden="1" outlineLevel="1">
      <c r="A373" s="353"/>
      <c r="B373" s="347" t="s">
        <v>270</v>
      </c>
      <c r="C373" s="356"/>
      <c r="D373" s="355">
        <v>0</v>
      </c>
      <c r="E373" s="356">
        <v>768</v>
      </c>
      <c r="F373" s="355">
        <v>0</v>
      </c>
      <c r="G373" s="356">
        <v>125</v>
      </c>
      <c r="H373" s="357">
        <v>893</v>
      </c>
    </row>
    <row r="374" spans="1:8" hidden="1" outlineLevel="1">
      <c r="A374" s="353"/>
      <c r="B374" s="347" t="s">
        <v>208</v>
      </c>
      <c r="C374" s="356">
        <v>398</v>
      </c>
      <c r="D374" s="355"/>
      <c r="E374" s="356">
        <v>743</v>
      </c>
      <c r="F374" s="355"/>
      <c r="G374" s="356">
        <v>121</v>
      </c>
      <c r="H374" s="357">
        <v>1262</v>
      </c>
    </row>
    <row r="375" spans="1:8" hidden="1" outlineLevel="1">
      <c r="A375" s="353"/>
      <c r="B375" s="347" t="s">
        <v>209</v>
      </c>
      <c r="C375" s="355"/>
      <c r="D375" s="355"/>
      <c r="E375" s="355"/>
      <c r="F375" s="355"/>
      <c r="G375" s="355"/>
      <c r="H375" s="357">
        <v>0</v>
      </c>
    </row>
    <row r="376" spans="1:8" hidden="1" outlineLevel="1">
      <c r="A376" s="353"/>
      <c r="B376" s="347" t="s">
        <v>210</v>
      </c>
      <c r="C376" s="356">
        <v>0</v>
      </c>
      <c r="D376" s="355"/>
      <c r="E376" s="355"/>
      <c r="F376" s="355"/>
      <c r="G376" s="355"/>
      <c r="H376" s="357">
        <v>0</v>
      </c>
    </row>
    <row r="377" spans="1:8" hidden="1" outlineLevel="1">
      <c r="A377" s="353"/>
      <c r="B377" s="347" t="s">
        <v>211</v>
      </c>
      <c r="C377" s="356">
        <v>0</v>
      </c>
      <c r="D377" s="356">
        <v>0</v>
      </c>
      <c r="E377" s="356">
        <v>0</v>
      </c>
      <c r="F377" s="356">
        <v>0</v>
      </c>
      <c r="G377" s="356">
        <v>0</v>
      </c>
      <c r="H377" s="357">
        <v>0</v>
      </c>
    </row>
    <row r="378" spans="1:8" hidden="1" outlineLevel="1">
      <c r="A378" s="353"/>
      <c r="B378" s="347" t="s">
        <v>212</v>
      </c>
      <c r="C378" s="355"/>
      <c r="D378" s="356">
        <v>0</v>
      </c>
      <c r="E378" s="356">
        <v>1183</v>
      </c>
      <c r="F378" s="355"/>
      <c r="G378" s="356">
        <v>315</v>
      </c>
      <c r="H378" s="357">
        <v>1498</v>
      </c>
    </row>
    <row r="379" spans="1:8" hidden="1" outlineLevel="1">
      <c r="A379" s="353"/>
      <c r="B379" s="347" t="s">
        <v>213</v>
      </c>
      <c r="C379" s="356">
        <v>271298</v>
      </c>
      <c r="D379" s="356">
        <v>0</v>
      </c>
      <c r="E379" s="356">
        <v>0</v>
      </c>
      <c r="F379" s="356">
        <v>0</v>
      </c>
      <c r="G379" s="356">
        <v>0</v>
      </c>
      <c r="H379" s="357">
        <v>271298</v>
      </c>
    </row>
    <row r="380" spans="1:8" hidden="1" outlineLevel="1">
      <c r="A380" s="353"/>
      <c r="B380" s="347" t="s">
        <v>214</v>
      </c>
      <c r="C380" s="356">
        <v>0</v>
      </c>
      <c r="D380" s="355"/>
      <c r="E380" s="356">
        <v>0</v>
      </c>
      <c r="F380" s="355"/>
      <c r="G380" s="356">
        <v>0</v>
      </c>
      <c r="H380" s="357">
        <v>0</v>
      </c>
    </row>
    <row r="381" spans="1:8" hidden="1" outlineLevel="1">
      <c r="A381" s="353"/>
      <c r="B381" s="347" t="s">
        <v>215</v>
      </c>
      <c r="C381" s="355"/>
      <c r="D381" s="355"/>
      <c r="E381" s="355"/>
      <c r="F381" s="355"/>
      <c r="G381" s="355"/>
      <c r="H381" s="357">
        <v>0</v>
      </c>
    </row>
    <row r="382" spans="1:8" hidden="1" outlineLevel="1">
      <c r="A382" s="353"/>
      <c r="B382" s="347" t="s">
        <v>216</v>
      </c>
      <c r="C382" s="355"/>
      <c r="D382" s="355"/>
      <c r="E382" s="355"/>
      <c r="F382" s="355"/>
      <c r="G382" s="355"/>
      <c r="H382" s="357">
        <v>0</v>
      </c>
    </row>
    <row r="383" spans="1:8" hidden="1" outlineLevel="1">
      <c r="A383" s="353"/>
      <c r="B383" s="347" t="s">
        <v>217</v>
      </c>
      <c r="C383" s="355"/>
      <c r="D383" s="355"/>
      <c r="E383" s="356">
        <v>32131</v>
      </c>
      <c r="F383" s="355"/>
      <c r="G383" s="356">
        <v>419404</v>
      </c>
      <c r="H383" s="357">
        <v>451535</v>
      </c>
    </row>
    <row r="384" spans="1:8" hidden="1" outlineLevel="1">
      <c r="A384" s="353"/>
      <c r="B384" s="347" t="s">
        <v>218</v>
      </c>
      <c r="C384" s="355"/>
      <c r="D384" s="355"/>
      <c r="E384" s="355"/>
      <c r="F384" s="355"/>
      <c r="G384" s="355"/>
      <c r="H384" s="357">
        <v>0</v>
      </c>
    </row>
    <row r="385" spans="1:8" hidden="1" outlineLevel="1">
      <c r="A385" s="353"/>
      <c r="B385" s="347" t="s">
        <v>219</v>
      </c>
      <c r="C385" s="356">
        <v>0</v>
      </c>
      <c r="D385" s="355"/>
      <c r="E385" s="356">
        <v>0</v>
      </c>
      <c r="F385" s="355"/>
      <c r="G385" s="356">
        <v>0</v>
      </c>
      <c r="H385" s="357">
        <v>0</v>
      </c>
    </row>
    <row r="386" spans="1:8" hidden="1" outlineLevel="1">
      <c r="A386" s="353"/>
      <c r="B386" s="347" t="s">
        <v>220</v>
      </c>
      <c r="C386" s="356">
        <v>0</v>
      </c>
      <c r="D386" s="355"/>
      <c r="E386" s="356">
        <v>0</v>
      </c>
      <c r="F386" s="355"/>
      <c r="G386" s="355"/>
      <c r="H386" s="357">
        <v>0</v>
      </c>
    </row>
    <row r="387" spans="1:8" collapsed="1">
      <c r="A387" s="353">
        <v>11</v>
      </c>
      <c r="B387" s="352" t="s">
        <v>563</v>
      </c>
      <c r="C387" s="356">
        <f>SUM($C$363:$C$386)</f>
        <v>963508</v>
      </c>
      <c r="D387" s="356">
        <f>SUM($D$363:$D$386)</f>
        <v>0</v>
      </c>
      <c r="E387" s="356">
        <f>SUM($E$363:$E$386)</f>
        <v>34825</v>
      </c>
      <c r="F387" s="356">
        <f>SUM($F$363:$F$386)</f>
        <v>0</v>
      </c>
      <c r="G387" s="356">
        <f>SUM($G$363:$G$386)</f>
        <v>419965</v>
      </c>
      <c r="H387" s="357">
        <f>SUM($H$363:$H$386)</f>
        <v>1418298</v>
      </c>
    </row>
    <row r="388" spans="1:8" hidden="1" outlineLevel="1">
      <c r="A388" s="353"/>
      <c r="B388" s="347" t="s">
        <v>273</v>
      </c>
      <c r="C388" s="356">
        <v>0</v>
      </c>
      <c r="D388" s="355"/>
      <c r="E388" s="356">
        <v>0</v>
      </c>
      <c r="F388" s="355"/>
      <c r="G388" s="356">
        <v>0</v>
      </c>
      <c r="H388" s="357">
        <v>0</v>
      </c>
    </row>
    <row r="389" spans="1:8" hidden="1" outlineLevel="1">
      <c r="A389" s="353"/>
      <c r="B389" s="347" t="s">
        <v>203</v>
      </c>
      <c r="C389" s="356">
        <v>235923.74848134164</v>
      </c>
      <c r="D389" s="355"/>
      <c r="E389" s="356">
        <v>41975</v>
      </c>
      <c r="F389" s="355"/>
      <c r="G389" s="356">
        <v>8025</v>
      </c>
      <c r="H389" s="357">
        <v>285923.74848134164</v>
      </c>
    </row>
    <row r="390" spans="1:8" hidden="1" outlineLevel="1">
      <c r="A390" s="353"/>
      <c r="B390" s="347" t="s">
        <v>204</v>
      </c>
      <c r="C390" s="355"/>
      <c r="D390" s="355"/>
      <c r="E390" s="355"/>
      <c r="F390" s="355"/>
      <c r="G390" s="355"/>
      <c r="H390" s="357">
        <v>0</v>
      </c>
    </row>
    <row r="391" spans="1:8" hidden="1" outlineLevel="1">
      <c r="A391" s="353"/>
      <c r="B391" s="347" t="s">
        <v>267</v>
      </c>
      <c r="C391" s="356">
        <v>0</v>
      </c>
      <c r="D391" s="356">
        <v>0</v>
      </c>
      <c r="E391" s="356">
        <v>0</v>
      </c>
      <c r="F391" s="356">
        <v>0</v>
      </c>
      <c r="G391" s="356">
        <v>0</v>
      </c>
      <c r="H391" s="357">
        <v>0</v>
      </c>
    </row>
    <row r="392" spans="1:8" hidden="1" outlineLevel="1">
      <c r="A392" s="353"/>
      <c r="B392" s="347" t="s">
        <v>274</v>
      </c>
      <c r="C392" s="356">
        <v>145136.10999999999</v>
      </c>
      <c r="D392" s="356">
        <v>0</v>
      </c>
      <c r="E392" s="356">
        <v>0</v>
      </c>
      <c r="F392" s="356">
        <v>0</v>
      </c>
      <c r="G392" s="356">
        <v>0</v>
      </c>
      <c r="H392" s="357">
        <v>145136.10999999999</v>
      </c>
    </row>
    <row r="393" spans="1:8" hidden="1" outlineLevel="1">
      <c r="A393" s="353"/>
      <c r="B393" s="347" t="s">
        <v>275</v>
      </c>
      <c r="C393" s="356"/>
      <c r="D393" s="356"/>
      <c r="E393" s="356"/>
      <c r="F393" s="356"/>
      <c r="G393" s="356"/>
      <c r="H393" s="357"/>
    </row>
    <row r="394" spans="1:8" hidden="1" outlineLevel="1">
      <c r="A394" s="353"/>
      <c r="B394" s="347" t="s">
        <v>205</v>
      </c>
      <c r="C394" s="356">
        <v>1954201.0299575801</v>
      </c>
      <c r="D394" s="356">
        <v>0</v>
      </c>
      <c r="E394" s="356">
        <v>103497</v>
      </c>
      <c r="F394" s="356">
        <v>0</v>
      </c>
      <c r="G394" s="356">
        <v>39849</v>
      </c>
      <c r="H394" s="357">
        <v>2097547.0299575804</v>
      </c>
    </row>
    <row r="395" spans="1:8" hidden="1" outlineLevel="1">
      <c r="A395" s="353"/>
      <c r="B395" s="347" t="s">
        <v>206</v>
      </c>
      <c r="C395" s="356">
        <v>202961</v>
      </c>
      <c r="D395" s="355"/>
      <c r="E395" s="356">
        <v>851</v>
      </c>
      <c r="F395" s="355"/>
      <c r="G395" s="356">
        <v>38</v>
      </c>
      <c r="H395" s="357">
        <v>203850</v>
      </c>
    </row>
    <row r="396" spans="1:8" hidden="1" outlineLevel="1">
      <c r="A396" s="353"/>
      <c r="B396" s="347" t="s">
        <v>268</v>
      </c>
      <c r="C396" s="355"/>
      <c r="D396" s="356">
        <v>18976</v>
      </c>
      <c r="E396" s="355"/>
      <c r="F396" s="355"/>
      <c r="G396" s="356">
        <v>1428</v>
      </c>
      <c r="H396" s="357">
        <v>20404</v>
      </c>
    </row>
    <row r="397" spans="1:8" hidden="1" outlineLevel="1">
      <c r="A397" s="353"/>
      <c r="B397" s="347" t="s">
        <v>207</v>
      </c>
      <c r="C397" s="356">
        <v>1239924</v>
      </c>
      <c r="D397" s="355"/>
      <c r="E397" s="356">
        <v>48246</v>
      </c>
      <c r="F397" s="355"/>
      <c r="G397" s="356">
        <v>4056</v>
      </c>
      <c r="H397" s="357">
        <v>1292226</v>
      </c>
    </row>
    <row r="398" spans="1:8" hidden="1" outlineLevel="1">
      <c r="A398" s="353"/>
      <c r="B398" s="347" t="s">
        <v>270</v>
      </c>
      <c r="C398" s="356"/>
      <c r="D398" s="355">
        <v>0</v>
      </c>
      <c r="E398" s="356">
        <v>46160</v>
      </c>
      <c r="F398" s="355">
        <v>0</v>
      </c>
      <c r="G398" s="356">
        <v>9352</v>
      </c>
      <c r="H398" s="357">
        <v>55512</v>
      </c>
    </row>
    <row r="399" spans="1:8" hidden="1" outlineLevel="1">
      <c r="A399" s="353"/>
      <c r="B399" s="347" t="s">
        <v>208</v>
      </c>
      <c r="C399" s="356">
        <v>36232</v>
      </c>
      <c r="D399" s="355"/>
      <c r="E399" s="356">
        <v>123496</v>
      </c>
      <c r="F399" s="355"/>
      <c r="G399" s="356">
        <v>13830</v>
      </c>
      <c r="H399" s="357">
        <v>173558</v>
      </c>
    </row>
    <row r="400" spans="1:8" hidden="1" outlineLevel="1">
      <c r="A400" s="353"/>
      <c r="B400" s="347" t="s">
        <v>209</v>
      </c>
      <c r="C400" s="356">
        <v>102083</v>
      </c>
      <c r="D400" s="355"/>
      <c r="E400" s="355"/>
      <c r="F400" s="355"/>
      <c r="G400" s="355"/>
      <c r="H400" s="357">
        <v>102083</v>
      </c>
    </row>
    <row r="401" spans="1:8" hidden="1" outlineLevel="1">
      <c r="A401" s="353"/>
      <c r="B401" s="347" t="s">
        <v>210</v>
      </c>
      <c r="C401" s="356">
        <v>54833</v>
      </c>
      <c r="D401" s="355"/>
      <c r="E401" s="355"/>
      <c r="F401" s="355"/>
      <c r="G401" s="355"/>
      <c r="H401" s="357">
        <v>54833</v>
      </c>
    </row>
    <row r="402" spans="1:8" hidden="1" outlineLevel="1">
      <c r="A402" s="353"/>
      <c r="B402" s="347" t="s">
        <v>211</v>
      </c>
      <c r="C402" s="356">
        <v>6850.1016488138275</v>
      </c>
      <c r="D402" s="356">
        <v>0</v>
      </c>
      <c r="E402" s="356">
        <v>0</v>
      </c>
      <c r="F402" s="356">
        <v>0</v>
      </c>
      <c r="G402" s="356">
        <v>0</v>
      </c>
      <c r="H402" s="357">
        <v>6850.1016488138275</v>
      </c>
    </row>
    <row r="403" spans="1:8" hidden="1" outlineLevel="1">
      <c r="A403" s="353"/>
      <c r="B403" s="347" t="s">
        <v>212</v>
      </c>
      <c r="C403" s="356">
        <v>10980.837064244599</v>
      </c>
      <c r="D403" s="356">
        <v>0</v>
      </c>
      <c r="E403" s="356">
        <v>0</v>
      </c>
      <c r="F403" s="355"/>
      <c r="G403" s="356">
        <v>0</v>
      </c>
      <c r="H403" s="357">
        <v>10980.837064244599</v>
      </c>
    </row>
    <row r="404" spans="1:8" hidden="1" outlineLevel="1">
      <c r="A404" s="353"/>
      <c r="B404" s="347" t="s">
        <v>213</v>
      </c>
      <c r="C404" s="356">
        <v>12059</v>
      </c>
      <c r="D404" s="356">
        <v>5129</v>
      </c>
      <c r="E404" s="356">
        <v>24501</v>
      </c>
      <c r="F404" s="356">
        <v>0</v>
      </c>
      <c r="G404" s="356">
        <v>6254</v>
      </c>
      <c r="H404" s="357">
        <v>47943</v>
      </c>
    </row>
    <row r="405" spans="1:8" hidden="1" outlineLevel="1">
      <c r="A405" s="353"/>
      <c r="B405" s="347" t="s">
        <v>214</v>
      </c>
      <c r="C405" s="356">
        <v>36642</v>
      </c>
      <c r="D405" s="355"/>
      <c r="E405" s="356">
        <v>11797</v>
      </c>
      <c r="F405" s="355"/>
      <c r="G405" s="356">
        <v>2974</v>
      </c>
      <c r="H405" s="357">
        <v>51413</v>
      </c>
    </row>
    <row r="406" spans="1:8" hidden="1" outlineLevel="1">
      <c r="A406" s="353"/>
      <c r="B406" s="347" t="s">
        <v>215</v>
      </c>
      <c r="C406" s="356">
        <v>21000</v>
      </c>
      <c r="D406" s="355"/>
      <c r="E406" s="355"/>
      <c r="F406" s="355"/>
      <c r="G406" s="355"/>
      <c r="H406" s="357">
        <v>21000</v>
      </c>
    </row>
    <row r="407" spans="1:8" hidden="1" outlineLevel="1">
      <c r="A407" s="353"/>
      <c r="B407" s="347" t="s">
        <v>216</v>
      </c>
      <c r="C407" s="356">
        <v>3210</v>
      </c>
      <c r="D407" s="355"/>
      <c r="E407" s="355"/>
      <c r="F407" s="355"/>
      <c r="G407" s="355"/>
      <c r="H407" s="357">
        <v>3210</v>
      </c>
    </row>
    <row r="408" spans="1:8" hidden="1" outlineLevel="1">
      <c r="A408" s="353"/>
      <c r="B408" s="347" t="s">
        <v>217</v>
      </c>
      <c r="C408" s="356">
        <v>44287</v>
      </c>
      <c r="D408" s="356">
        <v>18293</v>
      </c>
      <c r="E408" s="356">
        <v>32809</v>
      </c>
      <c r="F408" s="355"/>
      <c r="G408" s="356">
        <v>-140263</v>
      </c>
      <c r="H408" s="357">
        <v>-44874</v>
      </c>
    </row>
    <row r="409" spans="1:8" hidden="1" outlineLevel="1">
      <c r="A409" s="353"/>
      <c r="B409" s="347" t="s">
        <v>218</v>
      </c>
      <c r="C409" s="356">
        <v>97867</v>
      </c>
      <c r="D409" s="355"/>
      <c r="E409" s="355"/>
      <c r="F409" s="355"/>
      <c r="G409" s="355"/>
      <c r="H409" s="357">
        <v>97867</v>
      </c>
    </row>
    <row r="410" spans="1:8" hidden="1" outlineLevel="1">
      <c r="A410" s="353"/>
      <c r="B410" s="347" t="s">
        <v>219</v>
      </c>
      <c r="C410" s="356">
        <v>110239.74876999049</v>
      </c>
      <c r="D410" s="355"/>
      <c r="E410" s="356">
        <v>4498</v>
      </c>
      <c r="F410" s="355"/>
      <c r="G410" s="356">
        <v>1749</v>
      </c>
      <c r="H410" s="357">
        <v>116486.74876999049</v>
      </c>
    </row>
    <row r="411" spans="1:8" hidden="1" outlineLevel="1">
      <c r="A411" s="353"/>
      <c r="B411" s="347" t="s">
        <v>220</v>
      </c>
      <c r="C411" s="356">
        <v>0</v>
      </c>
      <c r="D411" s="355"/>
      <c r="E411" s="356">
        <v>56051</v>
      </c>
      <c r="F411" s="355"/>
      <c r="G411" s="355"/>
      <c r="H411" s="357">
        <v>56051</v>
      </c>
    </row>
    <row r="412" spans="1:8" collapsed="1">
      <c r="A412" s="353">
        <v>12</v>
      </c>
      <c r="B412" s="352" t="s">
        <v>564</v>
      </c>
      <c r="C412" s="356">
        <f>SUM($C$388:$C$411)</f>
        <v>4314429.5759219704</v>
      </c>
      <c r="D412" s="356">
        <f>SUM($D$388:$D$411)</f>
        <v>42398</v>
      </c>
      <c r="E412" s="356">
        <f>SUM($E$388:$E$411)</f>
        <v>493881</v>
      </c>
      <c r="F412" s="356">
        <f>SUM($F$388:$F$411)</f>
        <v>0</v>
      </c>
      <c r="G412" s="356">
        <f>SUM($G$388:$G$411)</f>
        <v>-52708</v>
      </c>
      <c r="H412" s="357">
        <f>SUM($H$388:$H$411)</f>
        <v>4798000.5759219704</v>
      </c>
    </row>
    <row r="413" spans="1:8" hidden="1" outlineLevel="1">
      <c r="A413" s="353"/>
      <c r="B413" s="347" t="s">
        <v>273</v>
      </c>
      <c r="C413" s="356">
        <v>0</v>
      </c>
      <c r="D413" s="355"/>
      <c r="E413" s="356">
        <v>0</v>
      </c>
      <c r="F413" s="355"/>
      <c r="G413" s="356">
        <v>0</v>
      </c>
      <c r="H413" s="357">
        <v>0</v>
      </c>
    </row>
    <row r="414" spans="1:8" hidden="1" outlineLevel="1">
      <c r="A414" s="353"/>
      <c r="B414" s="347" t="s">
        <v>203</v>
      </c>
      <c r="C414" s="356">
        <v>981578.59823526721</v>
      </c>
      <c r="D414" s="355"/>
      <c r="E414" s="356">
        <v>120215</v>
      </c>
      <c r="F414" s="355"/>
      <c r="G414" s="356">
        <v>22983</v>
      </c>
      <c r="H414" s="357">
        <v>1124776.5982352672</v>
      </c>
    </row>
    <row r="415" spans="1:8" hidden="1" outlineLevel="1">
      <c r="A415" s="353"/>
      <c r="B415" s="347" t="s">
        <v>204</v>
      </c>
      <c r="C415" s="356">
        <v>800659</v>
      </c>
      <c r="D415" s="355"/>
      <c r="E415" s="355"/>
      <c r="F415" s="355"/>
      <c r="G415" s="355"/>
      <c r="H415" s="357">
        <v>800659</v>
      </c>
    </row>
    <row r="416" spans="1:8" hidden="1" outlineLevel="1">
      <c r="A416" s="353"/>
      <c r="B416" s="347" t="s">
        <v>267</v>
      </c>
      <c r="C416" s="356">
        <v>0</v>
      </c>
      <c r="D416" s="356">
        <v>0</v>
      </c>
      <c r="E416" s="356">
        <v>0</v>
      </c>
      <c r="F416" s="356">
        <v>0</v>
      </c>
      <c r="G416" s="356">
        <v>0</v>
      </c>
      <c r="H416" s="357">
        <v>0</v>
      </c>
    </row>
    <row r="417" spans="1:8" hidden="1" outlineLevel="1">
      <c r="A417" s="353"/>
      <c r="B417" s="347" t="s">
        <v>274</v>
      </c>
      <c r="C417" s="356">
        <v>2996.19</v>
      </c>
      <c r="D417" s="356">
        <v>0</v>
      </c>
      <c r="E417" s="356">
        <v>0</v>
      </c>
      <c r="F417" s="356">
        <v>0</v>
      </c>
      <c r="G417" s="356">
        <v>0</v>
      </c>
      <c r="H417" s="357">
        <v>2996.19</v>
      </c>
    </row>
    <row r="418" spans="1:8" hidden="1" outlineLevel="1">
      <c r="A418" s="353"/>
      <c r="B418" s="347" t="s">
        <v>275</v>
      </c>
      <c r="C418" s="356"/>
      <c r="D418" s="356"/>
      <c r="E418" s="356"/>
      <c r="F418" s="356"/>
      <c r="G418" s="356"/>
      <c r="H418" s="357"/>
    </row>
    <row r="419" spans="1:8" hidden="1" outlineLevel="1">
      <c r="A419" s="353"/>
      <c r="B419" s="347" t="s">
        <v>205</v>
      </c>
      <c r="C419" s="356">
        <v>4608218</v>
      </c>
      <c r="D419" s="356">
        <v>83988</v>
      </c>
      <c r="E419" s="356">
        <v>221769</v>
      </c>
      <c r="F419" s="356">
        <v>0</v>
      </c>
      <c r="G419" s="356">
        <v>40465</v>
      </c>
      <c r="H419" s="357">
        <v>4954440</v>
      </c>
    </row>
    <row r="420" spans="1:8" hidden="1" outlineLevel="1">
      <c r="A420" s="353"/>
      <c r="B420" s="347" t="s">
        <v>206</v>
      </c>
      <c r="C420" s="356">
        <v>1084553</v>
      </c>
      <c r="D420" s="355"/>
      <c r="E420" s="356">
        <v>10647</v>
      </c>
      <c r="F420" s="355"/>
      <c r="G420" s="356">
        <v>221</v>
      </c>
      <c r="H420" s="357">
        <v>1095421</v>
      </c>
    </row>
    <row r="421" spans="1:8" hidden="1" outlineLevel="1">
      <c r="A421" s="353"/>
      <c r="B421" s="347" t="s">
        <v>268</v>
      </c>
      <c r="C421" s="355"/>
      <c r="D421" s="356">
        <v>18474</v>
      </c>
      <c r="E421" s="355"/>
      <c r="F421" s="355"/>
      <c r="G421" s="356">
        <v>1391</v>
      </c>
      <c r="H421" s="357">
        <v>19865</v>
      </c>
    </row>
    <row r="422" spans="1:8" hidden="1" outlineLevel="1">
      <c r="A422" s="353"/>
      <c r="B422" s="347" t="s">
        <v>207</v>
      </c>
      <c r="C422" s="356">
        <v>4045510</v>
      </c>
      <c r="D422" s="355"/>
      <c r="E422" s="356">
        <v>269854</v>
      </c>
      <c r="F422" s="355"/>
      <c r="G422" s="356">
        <v>32221</v>
      </c>
      <c r="H422" s="357">
        <v>4347585</v>
      </c>
    </row>
    <row r="423" spans="1:8" hidden="1" outlineLevel="1">
      <c r="A423" s="353"/>
      <c r="B423" s="347" t="s">
        <v>270</v>
      </c>
      <c r="C423" s="356">
        <v>79422</v>
      </c>
      <c r="D423" s="355">
        <v>0</v>
      </c>
      <c r="E423" s="356">
        <v>54228</v>
      </c>
      <c r="F423" s="355">
        <v>0</v>
      </c>
      <c r="G423" s="356">
        <v>11472</v>
      </c>
      <c r="H423" s="357">
        <v>145122</v>
      </c>
    </row>
    <row r="424" spans="1:8" hidden="1" outlineLevel="1">
      <c r="A424" s="353"/>
      <c r="B424" s="347" t="s">
        <v>208</v>
      </c>
      <c r="C424" s="356">
        <v>8831265</v>
      </c>
      <c r="D424" s="355"/>
      <c r="E424" s="356">
        <v>71946</v>
      </c>
      <c r="F424" s="355"/>
      <c r="G424" s="356">
        <v>9581</v>
      </c>
      <c r="H424" s="357">
        <v>8912792</v>
      </c>
    </row>
    <row r="425" spans="1:8" hidden="1" outlineLevel="1">
      <c r="A425" s="353"/>
      <c r="B425" s="347" t="s">
        <v>209</v>
      </c>
      <c r="C425" s="356">
        <v>681797</v>
      </c>
      <c r="D425" s="355"/>
      <c r="E425" s="355"/>
      <c r="F425" s="355"/>
      <c r="G425" s="355"/>
      <c r="H425" s="357">
        <v>681797</v>
      </c>
    </row>
    <row r="426" spans="1:8" hidden="1" outlineLevel="1">
      <c r="A426" s="353"/>
      <c r="B426" s="347" t="s">
        <v>210</v>
      </c>
      <c r="C426" s="356">
        <v>417552</v>
      </c>
      <c r="D426" s="355"/>
      <c r="E426" s="355"/>
      <c r="F426" s="355"/>
      <c r="G426" s="355"/>
      <c r="H426" s="357">
        <v>417552</v>
      </c>
    </row>
    <row r="427" spans="1:8" hidden="1" outlineLevel="1">
      <c r="A427" s="353"/>
      <c r="B427" s="347" t="s">
        <v>211</v>
      </c>
      <c r="C427" s="356">
        <v>65196.205282719427</v>
      </c>
      <c r="D427" s="356">
        <v>0</v>
      </c>
      <c r="E427" s="356">
        <v>5020</v>
      </c>
      <c r="F427" s="356">
        <v>0</v>
      </c>
      <c r="G427" s="356">
        <v>1229</v>
      </c>
      <c r="H427" s="357">
        <v>71445.205282719427</v>
      </c>
    </row>
    <row r="428" spans="1:8" hidden="1" outlineLevel="1">
      <c r="A428" s="353"/>
      <c r="B428" s="347" t="s">
        <v>212</v>
      </c>
      <c r="C428" s="356">
        <v>570138.55099703884</v>
      </c>
      <c r="D428" s="356">
        <v>0</v>
      </c>
      <c r="E428" s="356">
        <v>31766</v>
      </c>
      <c r="F428" s="355"/>
      <c r="G428" s="356">
        <v>8444</v>
      </c>
      <c r="H428" s="357">
        <v>610348.55099703884</v>
      </c>
    </row>
    <row r="429" spans="1:8" hidden="1" outlineLevel="1">
      <c r="A429" s="353"/>
      <c r="B429" s="347" t="s">
        <v>213</v>
      </c>
      <c r="C429" s="356">
        <v>1528345</v>
      </c>
      <c r="D429" s="356">
        <v>736889</v>
      </c>
      <c r="E429" s="356">
        <v>11540</v>
      </c>
      <c r="F429" s="356">
        <v>0</v>
      </c>
      <c r="G429" s="356">
        <v>112886</v>
      </c>
      <c r="H429" s="357">
        <v>2389660</v>
      </c>
    </row>
    <row r="430" spans="1:8" hidden="1" outlineLevel="1">
      <c r="A430" s="353"/>
      <c r="B430" s="347" t="s">
        <v>214</v>
      </c>
      <c r="C430" s="356">
        <v>119889</v>
      </c>
      <c r="D430" s="355"/>
      <c r="E430" s="356">
        <v>9797</v>
      </c>
      <c r="F430" s="355"/>
      <c r="G430" s="356">
        <v>2470</v>
      </c>
      <c r="H430" s="357">
        <v>132156</v>
      </c>
    </row>
    <row r="431" spans="1:8" hidden="1" outlineLevel="1">
      <c r="A431" s="353"/>
      <c r="B431" s="347" t="s">
        <v>215</v>
      </c>
      <c r="C431" s="356">
        <v>74894</v>
      </c>
      <c r="D431" s="355"/>
      <c r="E431" s="355"/>
      <c r="F431" s="355"/>
      <c r="G431" s="355"/>
      <c r="H431" s="357">
        <v>74894</v>
      </c>
    </row>
    <row r="432" spans="1:8" hidden="1" outlineLevel="1">
      <c r="A432" s="353"/>
      <c r="B432" s="347" t="s">
        <v>216</v>
      </c>
      <c r="C432" s="356">
        <v>38324</v>
      </c>
      <c r="D432" s="355"/>
      <c r="E432" s="355"/>
      <c r="F432" s="355"/>
      <c r="G432" s="355"/>
      <c r="H432" s="357">
        <v>38324</v>
      </c>
    </row>
    <row r="433" spans="1:8" hidden="1" outlineLevel="1">
      <c r="A433" s="353"/>
      <c r="B433" s="347" t="s">
        <v>217</v>
      </c>
      <c r="C433" s="356">
        <v>3969282</v>
      </c>
      <c r="D433" s="355">
        <v>607007</v>
      </c>
      <c r="E433" s="356">
        <v>439446</v>
      </c>
      <c r="F433" s="355"/>
      <c r="G433" s="356">
        <v>115012</v>
      </c>
      <c r="H433" s="357">
        <v>5130747</v>
      </c>
    </row>
    <row r="434" spans="1:8" hidden="1" outlineLevel="1">
      <c r="A434" s="353"/>
      <c r="B434" s="347" t="s">
        <v>218</v>
      </c>
      <c r="C434" s="356">
        <v>1860987</v>
      </c>
      <c r="D434" s="355"/>
      <c r="E434" s="355"/>
      <c r="F434" s="355"/>
      <c r="G434" s="355"/>
      <c r="H434" s="357">
        <v>1860987</v>
      </c>
    </row>
    <row r="435" spans="1:8" hidden="1" outlineLevel="1">
      <c r="A435" s="353"/>
      <c r="B435" s="347" t="s">
        <v>219</v>
      </c>
      <c r="C435" s="356">
        <v>573493.6977125383</v>
      </c>
      <c r="D435" s="355"/>
      <c r="E435" s="356">
        <v>1962</v>
      </c>
      <c r="F435" s="355"/>
      <c r="G435" s="356">
        <v>763</v>
      </c>
      <c r="H435" s="357">
        <v>576218.6977125383</v>
      </c>
    </row>
    <row r="436" spans="1:8" hidden="1" outlineLevel="1">
      <c r="A436" s="353"/>
      <c r="B436" s="347" t="s">
        <v>220</v>
      </c>
      <c r="C436" s="356">
        <v>1515202</v>
      </c>
      <c r="D436" s="355">
        <v>1123</v>
      </c>
      <c r="E436" s="356">
        <v>3104</v>
      </c>
      <c r="F436" s="355"/>
      <c r="G436" s="355">
        <v>0</v>
      </c>
      <c r="H436" s="357">
        <v>1519429</v>
      </c>
    </row>
    <row r="437" spans="1:8" collapsed="1">
      <c r="A437" s="353">
        <v>13</v>
      </c>
      <c r="B437" s="352" t="s">
        <v>565</v>
      </c>
      <c r="C437" s="356">
        <f>SUM($C$413:$C$436)</f>
        <v>31849302.242227562</v>
      </c>
      <c r="D437" s="356">
        <f>SUM($D$413:$D$436)</f>
        <v>1447481</v>
      </c>
      <c r="E437" s="356">
        <f>SUM($E$413:$E$436)</f>
        <v>1251294</v>
      </c>
      <c r="F437" s="356">
        <f>SUM($F$413:$F$436)</f>
        <v>0</v>
      </c>
      <c r="G437" s="356">
        <f>SUM($G$413:$G$436)</f>
        <v>359138</v>
      </c>
      <c r="H437" s="357">
        <f>SUM($H$413:$H$436)</f>
        <v>34907215.242227562</v>
      </c>
    </row>
    <row r="438" spans="1:8" hidden="1" outlineLevel="1">
      <c r="A438" s="353"/>
      <c r="B438" s="347" t="s">
        <v>273</v>
      </c>
      <c r="C438" s="356">
        <v>0</v>
      </c>
      <c r="D438" s="355"/>
      <c r="E438" s="356">
        <v>0</v>
      </c>
      <c r="F438" s="355"/>
      <c r="G438" s="356">
        <v>0</v>
      </c>
      <c r="H438" s="357">
        <v>0</v>
      </c>
    </row>
    <row r="439" spans="1:8" hidden="1" outlineLevel="1">
      <c r="A439" s="353"/>
      <c r="B439" s="347" t="s">
        <v>203</v>
      </c>
      <c r="C439" s="356">
        <v>4711.07</v>
      </c>
      <c r="D439" s="355"/>
      <c r="E439" s="356">
        <v>508045</v>
      </c>
      <c r="F439" s="355"/>
      <c r="G439" s="356">
        <v>97130</v>
      </c>
      <c r="H439" s="357">
        <v>609886.07000000007</v>
      </c>
    </row>
    <row r="440" spans="1:8" hidden="1" outlineLevel="1">
      <c r="A440" s="353"/>
      <c r="B440" s="347" t="s">
        <v>204</v>
      </c>
      <c r="C440" s="355"/>
      <c r="D440" s="355"/>
      <c r="E440" s="355"/>
      <c r="F440" s="355"/>
      <c r="G440" s="355"/>
      <c r="H440" s="357">
        <v>0</v>
      </c>
    </row>
    <row r="441" spans="1:8" hidden="1" outlineLevel="1">
      <c r="A441" s="353"/>
      <c r="B441" s="347" t="s">
        <v>267</v>
      </c>
      <c r="C441" s="356">
        <v>0</v>
      </c>
      <c r="D441" s="356">
        <v>0</v>
      </c>
      <c r="E441" s="356">
        <v>0</v>
      </c>
      <c r="F441" s="356">
        <v>0</v>
      </c>
      <c r="G441" s="356">
        <v>0</v>
      </c>
      <c r="H441" s="357">
        <v>0</v>
      </c>
    </row>
    <row r="442" spans="1:8" hidden="1" outlineLevel="1">
      <c r="A442" s="353"/>
      <c r="B442" s="347" t="s">
        <v>274</v>
      </c>
      <c r="C442" s="356">
        <v>0</v>
      </c>
      <c r="D442" s="356">
        <v>0</v>
      </c>
      <c r="E442" s="356">
        <v>0</v>
      </c>
      <c r="F442" s="356">
        <v>0</v>
      </c>
      <c r="G442" s="356">
        <v>0</v>
      </c>
      <c r="H442" s="357">
        <v>0</v>
      </c>
    </row>
    <row r="443" spans="1:8" hidden="1" outlineLevel="1">
      <c r="A443" s="353"/>
      <c r="B443" s="347" t="s">
        <v>275</v>
      </c>
      <c r="C443" s="356"/>
      <c r="D443" s="356"/>
      <c r="E443" s="356"/>
      <c r="F443" s="356"/>
      <c r="G443" s="356"/>
      <c r="H443" s="357"/>
    </row>
    <row r="444" spans="1:8" hidden="1" outlineLevel="1">
      <c r="A444" s="353"/>
      <c r="B444" s="347" t="s">
        <v>205</v>
      </c>
      <c r="C444" s="356">
        <v>14343.089833298709</v>
      </c>
      <c r="D444" s="356">
        <v>93684</v>
      </c>
      <c r="E444" s="356">
        <v>614262</v>
      </c>
      <c r="F444" s="356">
        <v>0</v>
      </c>
      <c r="G444" s="356">
        <v>178640</v>
      </c>
      <c r="H444" s="357">
        <v>900929.0898332987</v>
      </c>
    </row>
    <row r="445" spans="1:8" hidden="1" outlineLevel="1">
      <c r="A445" s="353"/>
      <c r="B445" s="347" t="s">
        <v>206</v>
      </c>
      <c r="C445" s="356">
        <v>3556</v>
      </c>
      <c r="D445" s="355"/>
      <c r="E445" s="356">
        <v>7482</v>
      </c>
      <c r="F445" s="355"/>
      <c r="G445" s="356">
        <v>172</v>
      </c>
      <c r="H445" s="357">
        <v>11210</v>
      </c>
    </row>
    <row r="446" spans="1:8" hidden="1" outlineLevel="1">
      <c r="A446" s="353"/>
      <c r="B446" s="347" t="s">
        <v>268</v>
      </c>
      <c r="C446" s="356">
        <v>0</v>
      </c>
      <c r="D446" s="355">
        <v>40117</v>
      </c>
      <c r="E446" s="356">
        <v>0</v>
      </c>
      <c r="F446" s="355"/>
      <c r="G446" s="356">
        <v>3020</v>
      </c>
      <c r="H446" s="357">
        <v>43137</v>
      </c>
    </row>
    <row r="447" spans="1:8" hidden="1" outlineLevel="1">
      <c r="A447" s="353"/>
      <c r="B447" s="347" t="s">
        <v>207</v>
      </c>
      <c r="C447" s="356">
        <v>46312</v>
      </c>
      <c r="D447" s="355"/>
      <c r="E447" s="356">
        <v>562693</v>
      </c>
      <c r="F447" s="355"/>
      <c r="G447" s="356">
        <v>56509</v>
      </c>
      <c r="H447" s="357">
        <v>665514</v>
      </c>
    </row>
    <row r="448" spans="1:8" hidden="1" outlineLevel="1">
      <c r="A448" s="353"/>
      <c r="B448" s="347" t="s">
        <v>270</v>
      </c>
      <c r="C448" s="356">
        <v>3566</v>
      </c>
      <c r="D448" s="355">
        <v>0</v>
      </c>
      <c r="E448" s="356">
        <v>590448</v>
      </c>
      <c r="F448" s="355">
        <v>0</v>
      </c>
      <c r="G448" s="356">
        <v>115007</v>
      </c>
      <c r="H448" s="357">
        <v>709021</v>
      </c>
    </row>
    <row r="449" spans="1:8" hidden="1" outlineLevel="1">
      <c r="A449" s="353"/>
      <c r="B449" s="347" t="s">
        <v>208</v>
      </c>
      <c r="C449" s="356">
        <v>538036</v>
      </c>
      <c r="D449" s="355"/>
      <c r="E449" s="356">
        <v>736041</v>
      </c>
      <c r="F449" s="355"/>
      <c r="G449" s="356">
        <v>105452</v>
      </c>
      <c r="H449" s="357">
        <v>1379529</v>
      </c>
    </row>
    <row r="450" spans="1:8" hidden="1" outlineLevel="1">
      <c r="A450" s="353"/>
      <c r="B450" s="347" t="s">
        <v>209</v>
      </c>
      <c r="C450" s="355"/>
      <c r="D450" s="355"/>
      <c r="E450" s="355"/>
      <c r="F450" s="355"/>
      <c r="G450" s="355"/>
      <c r="H450" s="357">
        <v>0</v>
      </c>
    </row>
    <row r="451" spans="1:8" hidden="1" outlineLevel="1">
      <c r="A451" s="353"/>
      <c r="B451" s="347" t="s">
        <v>210</v>
      </c>
      <c r="C451" s="356">
        <v>10567</v>
      </c>
      <c r="D451" s="355"/>
      <c r="E451" s="355"/>
      <c r="F451" s="355"/>
      <c r="G451" s="355"/>
      <c r="H451" s="357">
        <v>10567</v>
      </c>
    </row>
    <row r="452" spans="1:8" hidden="1" outlineLevel="1">
      <c r="A452" s="353"/>
      <c r="B452" s="347" t="s">
        <v>211</v>
      </c>
      <c r="C452" s="356">
        <v>257.44587121297207</v>
      </c>
      <c r="D452" s="356">
        <v>0</v>
      </c>
      <c r="E452" s="356">
        <v>10978</v>
      </c>
      <c r="F452" s="356">
        <v>0</v>
      </c>
      <c r="G452" s="356">
        <v>2688</v>
      </c>
      <c r="H452" s="357">
        <v>13923.445871212973</v>
      </c>
    </row>
    <row r="453" spans="1:8" hidden="1" outlineLevel="1">
      <c r="A453" s="353"/>
      <c r="B453" s="347" t="s">
        <v>212</v>
      </c>
      <c r="C453" s="356">
        <v>0</v>
      </c>
      <c r="D453" s="356">
        <v>0</v>
      </c>
      <c r="E453" s="356">
        <v>54617</v>
      </c>
      <c r="F453" s="355"/>
      <c r="G453" s="356">
        <v>14518</v>
      </c>
      <c r="H453" s="357">
        <v>69135</v>
      </c>
    </row>
    <row r="454" spans="1:8" hidden="1" outlineLevel="1">
      <c r="A454" s="353"/>
      <c r="B454" s="347" t="s">
        <v>213</v>
      </c>
      <c r="C454" s="356">
        <v>10799</v>
      </c>
      <c r="D454" s="356">
        <v>176606</v>
      </c>
      <c r="E454" s="356">
        <v>7663</v>
      </c>
      <c r="F454" s="356">
        <v>0</v>
      </c>
      <c r="G454" s="356">
        <v>30582</v>
      </c>
      <c r="H454" s="357">
        <v>225650</v>
      </c>
    </row>
    <row r="455" spans="1:8" hidden="1" outlineLevel="1">
      <c r="A455" s="353"/>
      <c r="B455" s="347" t="s">
        <v>214</v>
      </c>
      <c r="C455" s="356">
        <v>941</v>
      </c>
      <c r="D455" s="355"/>
      <c r="E455" s="356">
        <v>3245</v>
      </c>
      <c r="F455" s="355"/>
      <c r="G455" s="356">
        <v>818</v>
      </c>
      <c r="H455" s="357">
        <v>5004</v>
      </c>
    </row>
    <row r="456" spans="1:8" hidden="1" outlineLevel="1">
      <c r="A456" s="353"/>
      <c r="B456" s="347" t="s">
        <v>215</v>
      </c>
      <c r="C456" s="356">
        <v>27</v>
      </c>
      <c r="D456" s="355"/>
      <c r="E456" s="355"/>
      <c r="F456" s="355"/>
      <c r="G456" s="355"/>
      <c r="H456" s="357">
        <v>27</v>
      </c>
    </row>
    <row r="457" spans="1:8" hidden="1" outlineLevel="1">
      <c r="A457" s="353"/>
      <c r="B457" s="347" t="s">
        <v>216</v>
      </c>
      <c r="C457" s="356">
        <v>41</v>
      </c>
      <c r="D457" s="355"/>
      <c r="E457" s="355"/>
      <c r="F457" s="355"/>
      <c r="G457" s="355"/>
      <c r="H457" s="357">
        <v>41</v>
      </c>
    </row>
    <row r="458" spans="1:8" hidden="1" outlineLevel="1">
      <c r="A458" s="353"/>
      <c r="B458" s="347" t="s">
        <v>217</v>
      </c>
      <c r="C458" s="356">
        <v>38867</v>
      </c>
      <c r="D458" s="356">
        <v>4209</v>
      </c>
      <c r="E458" s="356">
        <v>378568</v>
      </c>
      <c r="F458" s="355"/>
      <c r="G458" s="356">
        <v>77285</v>
      </c>
      <c r="H458" s="357">
        <v>498929</v>
      </c>
    </row>
    <row r="459" spans="1:8" hidden="1" outlineLevel="1">
      <c r="A459" s="353"/>
      <c r="B459" s="347" t="s">
        <v>218</v>
      </c>
      <c r="C459" s="356">
        <v>1028</v>
      </c>
      <c r="D459" s="355"/>
      <c r="E459" s="355"/>
      <c r="F459" s="355"/>
      <c r="G459" s="355"/>
      <c r="H459" s="357">
        <v>1028</v>
      </c>
    </row>
    <row r="460" spans="1:8" hidden="1" outlineLevel="1">
      <c r="A460" s="353"/>
      <c r="B460" s="347" t="s">
        <v>219</v>
      </c>
      <c r="C460" s="356">
        <v>24846.575941649768</v>
      </c>
      <c r="D460" s="355"/>
      <c r="E460" s="356">
        <v>3470</v>
      </c>
      <c r="F460" s="355"/>
      <c r="G460" s="356">
        <v>1349</v>
      </c>
      <c r="H460" s="357">
        <v>29665.575941649768</v>
      </c>
    </row>
    <row r="461" spans="1:8" hidden="1" outlineLevel="1">
      <c r="A461" s="353"/>
      <c r="B461" s="347" t="s">
        <v>220</v>
      </c>
      <c r="C461" s="356">
        <v>56054</v>
      </c>
      <c r="D461" s="355">
        <v>2246</v>
      </c>
      <c r="E461" s="356">
        <v>12664</v>
      </c>
      <c r="F461" s="355"/>
      <c r="G461" s="356">
        <v>0</v>
      </c>
      <c r="H461" s="357">
        <v>70964</v>
      </c>
    </row>
    <row r="462" spans="1:8" collapsed="1">
      <c r="A462" s="353">
        <v>14</v>
      </c>
      <c r="B462" s="352" t="s">
        <v>126</v>
      </c>
      <c r="C462" s="356">
        <f>SUM($C$438:$C$461)</f>
        <v>753952.18164616148</v>
      </c>
      <c r="D462" s="356">
        <f>SUM($D$438:$D$461)</f>
        <v>316862</v>
      </c>
      <c r="E462" s="356">
        <f>SUM($E$438:$E$461)</f>
        <v>3490176</v>
      </c>
      <c r="F462" s="356">
        <f>SUM($F$438:$F$461)</f>
        <v>0</v>
      </c>
      <c r="G462" s="356">
        <f>SUM($G$438:$G$461)</f>
        <v>683170</v>
      </c>
      <c r="H462" s="357">
        <f>SUM($H$438:$H$461)</f>
        <v>5244160.1816461617</v>
      </c>
    </row>
    <row r="463" spans="1:8" hidden="1" outlineLevel="1">
      <c r="A463" s="353"/>
      <c r="B463" s="347" t="s">
        <v>273</v>
      </c>
      <c r="C463" s="356">
        <v>0</v>
      </c>
      <c r="D463" s="355"/>
      <c r="E463" s="356">
        <v>0</v>
      </c>
      <c r="F463" s="355"/>
      <c r="G463" s="356">
        <v>0</v>
      </c>
      <c r="H463" s="357">
        <v>0</v>
      </c>
    </row>
    <row r="464" spans="1:8" hidden="1" outlineLevel="1">
      <c r="A464" s="353"/>
      <c r="B464" s="347" t="s">
        <v>203</v>
      </c>
      <c r="C464" s="356">
        <v>983.75</v>
      </c>
      <c r="D464" s="355"/>
      <c r="E464" s="356">
        <v>79442.740000000005</v>
      </c>
      <c r="F464" s="355"/>
      <c r="G464" s="356">
        <v>0</v>
      </c>
      <c r="H464" s="357">
        <v>80426.490000000005</v>
      </c>
    </row>
    <row r="465" spans="1:8" hidden="1" outlineLevel="1">
      <c r="A465" s="353"/>
      <c r="B465" s="347" t="s">
        <v>204</v>
      </c>
      <c r="C465" s="356">
        <v>7094</v>
      </c>
      <c r="D465" s="355"/>
      <c r="E465" s="355"/>
      <c r="F465" s="355"/>
      <c r="G465" s="355"/>
      <c r="H465" s="357">
        <v>7094</v>
      </c>
    </row>
    <row r="466" spans="1:8" hidden="1" outlineLevel="1">
      <c r="A466" s="353"/>
      <c r="B466" s="347" t="s">
        <v>267</v>
      </c>
      <c r="C466" s="356">
        <v>0</v>
      </c>
      <c r="D466" s="356">
        <v>0</v>
      </c>
      <c r="E466" s="356">
        <v>0</v>
      </c>
      <c r="F466" s="356">
        <v>0</v>
      </c>
      <c r="G466" s="356">
        <v>0</v>
      </c>
      <c r="H466" s="357">
        <v>0</v>
      </c>
    </row>
    <row r="467" spans="1:8" hidden="1" outlineLevel="1">
      <c r="A467" s="353"/>
      <c r="B467" s="347" t="s">
        <v>274</v>
      </c>
      <c r="C467" s="356">
        <v>0</v>
      </c>
      <c r="D467" s="356">
        <v>0</v>
      </c>
      <c r="E467" s="356">
        <v>0</v>
      </c>
      <c r="F467" s="356">
        <v>0</v>
      </c>
      <c r="G467" s="356">
        <v>0</v>
      </c>
      <c r="H467" s="357">
        <v>0</v>
      </c>
    </row>
    <row r="468" spans="1:8" hidden="1" outlineLevel="1">
      <c r="A468" s="353"/>
      <c r="B468" s="347" t="s">
        <v>275</v>
      </c>
      <c r="C468" s="356"/>
      <c r="D468" s="356"/>
      <c r="E468" s="356"/>
      <c r="F468" s="356"/>
      <c r="G468" s="356"/>
      <c r="H468" s="357"/>
    </row>
    <row r="469" spans="1:8" hidden="1" outlineLevel="1">
      <c r="A469" s="353"/>
      <c r="B469" s="347" t="s">
        <v>205</v>
      </c>
      <c r="C469" s="356">
        <v>12517.020197081605</v>
      </c>
      <c r="D469" s="356">
        <v>11084</v>
      </c>
      <c r="E469" s="356">
        <v>510813</v>
      </c>
      <c r="F469" s="356">
        <v>0</v>
      </c>
      <c r="G469" s="356">
        <v>0</v>
      </c>
      <c r="H469" s="357">
        <v>534414.02019708161</v>
      </c>
    </row>
    <row r="470" spans="1:8" hidden="1" outlineLevel="1">
      <c r="A470" s="353"/>
      <c r="B470" s="347" t="s">
        <v>206</v>
      </c>
      <c r="C470" s="356">
        <v>587</v>
      </c>
      <c r="D470" s="355"/>
      <c r="E470" s="356">
        <v>9072</v>
      </c>
      <c r="F470" s="355"/>
      <c r="G470" s="355"/>
      <c r="H470" s="357">
        <v>9659</v>
      </c>
    </row>
    <row r="471" spans="1:8" hidden="1" outlineLevel="1">
      <c r="A471" s="353"/>
      <c r="B471" s="347" t="s">
        <v>268</v>
      </c>
      <c r="C471" s="355"/>
      <c r="D471" s="356">
        <v>18175</v>
      </c>
      <c r="E471" s="355"/>
      <c r="F471" s="355"/>
      <c r="G471" s="355"/>
      <c r="H471" s="357">
        <v>18175</v>
      </c>
    </row>
    <row r="472" spans="1:8" hidden="1" outlineLevel="1">
      <c r="A472" s="353"/>
      <c r="B472" s="347" t="s">
        <v>207</v>
      </c>
      <c r="C472" s="356">
        <v>11269</v>
      </c>
      <c r="D472" s="355"/>
      <c r="E472" s="356">
        <v>366826</v>
      </c>
      <c r="F472" s="355"/>
      <c r="G472" s="356">
        <v>0</v>
      </c>
      <c r="H472" s="357">
        <v>378095</v>
      </c>
    </row>
    <row r="473" spans="1:8" hidden="1" outlineLevel="1">
      <c r="A473" s="353"/>
      <c r="B473" s="347" t="s">
        <v>270</v>
      </c>
      <c r="C473" s="356"/>
      <c r="D473" s="355">
        <v>0</v>
      </c>
      <c r="E473" s="356">
        <v>224400</v>
      </c>
      <c r="F473" s="355">
        <v>0</v>
      </c>
      <c r="G473" s="356">
        <v>0</v>
      </c>
      <c r="H473" s="357">
        <v>224400</v>
      </c>
    </row>
    <row r="474" spans="1:8" hidden="1" outlineLevel="1">
      <c r="A474" s="353"/>
      <c r="B474" s="347" t="s">
        <v>208</v>
      </c>
      <c r="C474" s="356">
        <v>0</v>
      </c>
      <c r="D474" s="355"/>
      <c r="E474" s="356">
        <v>954952</v>
      </c>
      <c r="F474" s="355"/>
      <c r="G474" s="355"/>
      <c r="H474" s="357">
        <v>954952</v>
      </c>
    </row>
    <row r="475" spans="1:8" hidden="1" outlineLevel="1">
      <c r="A475" s="353"/>
      <c r="B475" s="347" t="s">
        <v>209</v>
      </c>
      <c r="C475" s="356">
        <v>5191</v>
      </c>
      <c r="D475" s="355"/>
      <c r="E475" s="355"/>
      <c r="F475" s="355"/>
      <c r="G475" s="355"/>
      <c r="H475" s="357">
        <v>5191</v>
      </c>
    </row>
    <row r="476" spans="1:8" hidden="1" outlineLevel="1">
      <c r="A476" s="353"/>
      <c r="B476" s="347" t="s">
        <v>210</v>
      </c>
      <c r="C476" s="356">
        <v>0</v>
      </c>
      <c r="D476" s="355"/>
      <c r="E476" s="355"/>
      <c r="F476" s="355"/>
      <c r="G476" s="355"/>
      <c r="H476" s="357">
        <v>0</v>
      </c>
    </row>
    <row r="477" spans="1:8" hidden="1" outlineLevel="1">
      <c r="A477" s="353"/>
      <c r="B477" s="347" t="s">
        <v>211</v>
      </c>
      <c r="C477" s="356">
        <v>30.657199392825046</v>
      </c>
      <c r="D477" s="356">
        <v>0</v>
      </c>
      <c r="E477" s="356">
        <v>78</v>
      </c>
      <c r="F477" s="356">
        <v>0</v>
      </c>
      <c r="G477" s="356">
        <v>0</v>
      </c>
      <c r="H477" s="357">
        <v>108.65719939282505</v>
      </c>
    </row>
    <row r="478" spans="1:8" hidden="1" outlineLevel="1">
      <c r="A478" s="353"/>
      <c r="B478" s="347" t="s">
        <v>212</v>
      </c>
      <c r="C478" s="356">
        <v>0</v>
      </c>
      <c r="D478" s="356">
        <v>0</v>
      </c>
      <c r="E478" s="356">
        <v>549100</v>
      </c>
      <c r="F478" s="355"/>
      <c r="G478" s="355"/>
      <c r="H478" s="357">
        <v>549100</v>
      </c>
    </row>
    <row r="479" spans="1:8" hidden="1" outlineLevel="1">
      <c r="A479" s="353"/>
      <c r="B479" s="347" t="s">
        <v>213</v>
      </c>
      <c r="C479" s="356">
        <v>28485</v>
      </c>
      <c r="D479" s="356">
        <v>294524</v>
      </c>
      <c r="E479" s="356">
        <v>35165</v>
      </c>
      <c r="F479" s="356">
        <v>0</v>
      </c>
      <c r="G479" s="356">
        <v>0</v>
      </c>
      <c r="H479" s="357">
        <v>358174</v>
      </c>
    </row>
    <row r="480" spans="1:8" hidden="1" outlineLevel="1">
      <c r="A480" s="353"/>
      <c r="B480" s="347" t="s">
        <v>214</v>
      </c>
      <c r="C480" s="356">
        <v>79</v>
      </c>
      <c r="D480" s="355"/>
      <c r="E480" s="356">
        <v>80786</v>
      </c>
      <c r="F480" s="355"/>
      <c r="G480" s="355"/>
      <c r="H480" s="357">
        <v>80865</v>
      </c>
    </row>
    <row r="481" spans="1:8" hidden="1" outlineLevel="1">
      <c r="A481" s="353"/>
      <c r="B481" s="347" t="s">
        <v>215</v>
      </c>
      <c r="C481" s="355"/>
      <c r="D481" s="355"/>
      <c r="E481" s="355"/>
      <c r="F481" s="355"/>
      <c r="G481" s="355"/>
      <c r="H481" s="357">
        <v>0</v>
      </c>
    </row>
    <row r="482" spans="1:8" hidden="1" outlineLevel="1">
      <c r="A482" s="353"/>
      <c r="B482" s="347" t="s">
        <v>216</v>
      </c>
      <c r="C482" s="355"/>
      <c r="D482" s="355"/>
      <c r="E482" s="355"/>
      <c r="F482" s="355"/>
      <c r="G482" s="355"/>
      <c r="H482" s="357">
        <v>0</v>
      </c>
    </row>
    <row r="483" spans="1:8" hidden="1" outlineLevel="1">
      <c r="A483" s="353"/>
      <c r="B483" s="347" t="s">
        <v>217</v>
      </c>
      <c r="C483" s="356">
        <v>191120</v>
      </c>
      <c r="D483" s="356">
        <v>8821</v>
      </c>
      <c r="E483" s="356">
        <v>2062129</v>
      </c>
      <c r="F483" s="355"/>
      <c r="G483" s="356">
        <v>36261</v>
      </c>
      <c r="H483" s="357">
        <v>2298331</v>
      </c>
    </row>
    <row r="484" spans="1:8" hidden="1" outlineLevel="1">
      <c r="A484" s="353"/>
      <c r="B484" s="347" t="s">
        <v>218</v>
      </c>
      <c r="C484" s="356">
        <v>28954</v>
      </c>
      <c r="D484" s="355"/>
      <c r="E484" s="355"/>
      <c r="F484" s="355"/>
      <c r="G484" s="355"/>
      <c r="H484" s="357">
        <v>28954</v>
      </c>
    </row>
    <row r="485" spans="1:8" hidden="1" outlineLevel="1">
      <c r="A485" s="353"/>
      <c r="B485" s="347" t="s">
        <v>219</v>
      </c>
      <c r="C485" s="356">
        <v>24.030984007320111</v>
      </c>
      <c r="D485" s="355"/>
      <c r="E485" s="356">
        <v>48194</v>
      </c>
      <c r="F485" s="355"/>
      <c r="G485" s="356">
        <v>0</v>
      </c>
      <c r="H485" s="357">
        <v>48218.030984007317</v>
      </c>
    </row>
    <row r="486" spans="1:8" hidden="1" outlineLevel="1">
      <c r="A486" s="353"/>
      <c r="B486" s="347" t="s">
        <v>220</v>
      </c>
      <c r="C486" s="356">
        <v>0</v>
      </c>
      <c r="D486" s="355"/>
      <c r="E486" s="356">
        <v>351093</v>
      </c>
      <c r="F486" s="355"/>
      <c r="G486" s="355"/>
      <c r="H486" s="357">
        <v>351093</v>
      </c>
    </row>
    <row r="487" spans="1:8" collapsed="1">
      <c r="A487" s="353">
        <v>15</v>
      </c>
      <c r="B487" s="352" t="s">
        <v>127</v>
      </c>
      <c r="C487" s="356">
        <f>SUM($C$463:$C$486)</f>
        <v>286334.45838048175</v>
      </c>
      <c r="D487" s="356">
        <f>SUM($D$463:$D$486)</f>
        <v>332604</v>
      </c>
      <c r="E487" s="356">
        <f>SUM($E$463:$E$486)</f>
        <v>5272050.74</v>
      </c>
      <c r="F487" s="356">
        <f>SUM($F$463:$F$486)</f>
        <v>0</v>
      </c>
      <c r="G487" s="356">
        <f>SUM($G$463:$G$486)</f>
        <v>36261</v>
      </c>
      <c r="H487" s="357">
        <f>SUM($H$463:$H$486)</f>
        <v>5927250.1983804824</v>
      </c>
    </row>
    <row r="488" spans="1:8" hidden="1" outlineLevel="1">
      <c r="A488" s="353"/>
      <c r="B488" s="347" t="s">
        <v>273</v>
      </c>
      <c r="C488" s="356">
        <v>0</v>
      </c>
      <c r="D488" s="355"/>
      <c r="E488" s="356">
        <v>0</v>
      </c>
      <c r="F488" s="355"/>
      <c r="G488" s="356">
        <v>0</v>
      </c>
      <c r="H488" s="357">
        <v>0</v>
      </c>
    </row>
    <row r="489" spans="1:8" hidden="1" outlineLevel="1">
      <c r="A489" s="353"/>
      <c r="B489" s="347" t="s">
        <v>203</v>
      </c>
      <c r="C489" s="356">
        <v>-427.0012983367892</v>
      </c>
      <c r="D489" s="355"/>
      <c r="E489" s="356">
        <v>369586</v>
      </c>
      <c r="F489" s="355"/>
      <c r="G489" s="356">
        <v>70660</v>
      </c>
      <c r="H489" s="357">
        <v>439818.99870166322</v>
      </c>
    </row>
    <row r="490" spans="1:8" hidden="1" outlineLevel="1">
      <c r="A490" s="353"/>
      <c r="B490" s="347" t="s">
        <v>204</v>
      </c>
      <c r="C490" s="356">
        <v>2751</v>
      </c>
      <c r="D490" s="355"/>
      <c r="E490" s="355"/>
      <c r="F490" s="355"/>
      <c r="G490" s="355"/>
      <c r="H490" s="357">
        <v>2751</v>
      </c>
    </row>
    <row r="491" spans="1:8" hidden="1" outlineLevel="1">
      <c r="A491" s="353"/>
      <c r="B491" s="347" t="s">
        <v>267</v>
      </c>
      <c r="C491" s="356">
        <v>0</v>
      </c>
      <c r="D491" s="356">
        <v>0</v>
      </c>
      <c r="E491" s="356">
        <v>0</v>
      </c>
      <c r="F491" s="356">
        <v>0</v>
      </c>
      <c r="G491" s="356">
        <v>0</v>
      </c>
      <c r="H491" s="357">
        <v>0</v>
      </c>
    </row>
    <row r="492" spans="1:8" hidden="1" outlineLevel="1">
      <c r="A492" s="353"/>
      <c r="B492" s="347" t="s">
        <v>274</v>
      </c>
      <c r="C492" s="356">
        <v>0</v>
      </c>
      <c r="D492" s="356">
        <v>0</v>
      </c>
      <c r="E492" s="356">
        <v>0</v>
      </c>
      <c r="F492" s="356">
        <v>0</v>
      </c>
      <c r="G492" s="356">
        <v>0</v>
      </c>
      <c r="H492" s="357">
        <v>0</v>
      </c>
    </row>
    <row r="493" spans="1:8" hidden="1" outlineLevel="1">
      <c r="A493" s="353"/>
      <c r="B493" s="347" t="s">
        <v>275</v>
      </c>
      <c r="C493" s="356"/>
      <c r="D493" s="356"/>
      <c r="E493" s="356"/>
      <c r="F493" s="356"/>
      <c r="G493" s="356"/>
      <c r="H493" s="357"/>
    </row>
    <row r="494" spans="1:8" hidden="1" outlineLevel="1">
      <c r="A494" s="353"/>
      <c r="B494" s="347" t="s">
        <v>205</v>
      </c>
      <c r="C494" s="356">
        <v>1607.1759774948987</v>
      </c>
      <c r="D494" s="356">
        <v>90183</v>
      </c>
      <c r="E494" s="356">
        <v>600630</v>
      </c>
      <c r="F494" s="356">
        <v>0</v>
      </c>
      <c r="G494" s="356">
        <v>107223</v>
      </c>
      <c r="H494" s="357">
        <v>799643.17597749492</v>
      </c>
    </row>
    <row r="495" spans="1:8" hidden="1" outlineLevel="1">
      <c r="A495" s="353"/>
      <c r="B495" s="347" t="s">
        <v>206</v>
      </c>
      <c r="C495" s="356">
        <v>-406</v>
      </c>
      <c r="D495" s="355"/>
      <c r="E495" s="356">
        <v>26805</v>
      </c>
      <c r="F495" s="355"/>
      <c r="G495" s="356">
        <v>428</v>
      </c>
      <c r="H495" s="357">
        <v>26827</v>
      </c>
    </row>
    <row r="496" spans="1:8" hidden="1" outlineLevel="1">
      <c r="A496" s="353"/>
      <c r="B496" s="347" t="s">
        <v>268</v>
      </c>
      <c r="C496" s="355"/>
      <c r="D496" s="356">
        <v>5201</v>
      </c>
      <c r="E496" s="355"/>
      <c r="F496" s="355"/>
      <c r="G496" s="356">
        <v>391</v>
      </c>
      <c r="H496" s="357">
        <v>5592</v>
      </c>
    </row>
    <row r="497" spans="1:8" hidden="1" outlineLevel="1">
      <c r="A497" s="353"/>
      <c r="B497" s="347" t="s">
        <v>207</v>
      </c>
      <c r="C497" s="356">
        <v>54904</v>
      </c>
      <c r="D497" s="355"/>
      <c r="E497" s="356">
        <v>703814</v>
      </c>
      <c r="F497" s="355"/>
      <c r="G497" s="356">
        <v>78799</v>
      </c>
      <c r="H497" s="357">
        <v>837517</v>
      </c>
    </row>
    <row r="498" spans="1:8" hidden="1" outlineLevel="1">
      <c r="A498" s="353"/>
      <c r="B498" s="347" t="s">
        <v>270</v>
      </c>
      <c r="C498" s="356">
        <v>5884</v>
      </c>
      <c r="D498" s="355">
        <v>0</v>
      </c>
      <c r="E498" s="356">
        <v>525573</v>
      </c>
      <c r="F498" s="355">
        <v>0</v>
      </c>
      <c r="G498" s="356">
        <v>119905</v>
      </c>
      <c r="H498" s="357">
        <v>651362</v>
      </c>
    </row>
    <row r="499" spans="1:8" hidden="1" outlineLevel="1">
      <c r="A499" s="353"/>
      <c r="B499" s="347" t="s">
        <v>208</v>
      </c>
      <c r="C499" s="356">
        <v>380030</v>
      </c>
      <c r="D499" s="355"/>
      <c r="E499" s="356">
        <v>1136140</v>
      </c>
      <c r="F499" s="355"/>
      <c r="G499" s="356">
        <v>137266</v>
      </c>
      <c r="H499" s="357">
        <v>1653436</v>
      </c>
    </row>
    <row r="500" spans="1:8" hidden="1" outlineLevel="1">
      <c r="A500" s="353"/>
      <c r="B500" s="347" t="s">
        <v>209</v>
      </c>
      <c r="C500" s="356">
        <v>20053</v>
      </c>
      <c r="D500" s="355"/>
      <c r="E500" s="355"/>
      <c r="F500" s="355"/>
      <c r="G500" s="355"/>
      <c r="H500" s="357">
        <v>20053</v>
      </c>
    </row>
    <row r="501" spans="1:8" hidden="1" outlineLevel="1">
      <c r="A501" s="353"/>
      <c r="B501" s="347" t="s">
        <v>210</v>
      </c>
      <c r="C501" s="356">
        <v>18681</v>
      </c>
      <c r="D501" s="355"/>
      <c r="E501" s="355"/>
      <c r="F501" s="355"/>
      <c r="G501" s="355"/>
      <c r="H501" s="357">
        <v>18681</v>
      </c>
    </row>
    <row r="502" spans="1:8" hidden="1" outlineLevel="1">
      <c r="A502" s="353"/>
      <c r="B502" s="347" t="s">
        <v>211</v>
      </c>
      <c r="C502" s="356">
        <v>-0.11547782467832857</v>
      </c>
      <c r="D502" s="356">
        <v>0</v>
      </c>
      <c r="E502" s="356">
        <v>632</v>
      </c>
      <c r="F502" s="356">
        <v>0</v>
      </c>
      <c r="G502" s="356">
        <v>155</v>
      </c>
      <c r="H502" s="357">
        <v>786.88452217532165</v>
      </c>
    </row>
    <row r="503" spans="1:8" hidden="1" outlineLevel="1">
      <c r="A503" s="353"/>
      <c r="B503" s="347" t="s">
        <v>212</v>
      </c>
      <c r="C503" s="356">
        <v>0</v>
      </c>
      <c r="D503" s="356">
        <v>0</v>
      </c>
      <c r="E503" s="356">
        <v>150189</v>
      </c>
      <c r="F503" s="355"/>
      <c r="G503" s="356">
        <v>39924</v>
      </c>
      <c r="H503" s="357">
        <v>190113</v>
      </c>
    </row>
    <row r="504" spans="1:8" hidden="1" outlineLevel="1">
      <c r="A504" s="353"/>
      <c r="B504" s="347" t="s">
        <v>213</v>
      </c>
      <c r="C504" s="356">
        <v>80197</v>
      </c>
      <c r="D504" s="356">
        <v>204091</v>
      </c>
      <c r="E504" s="356">
        <v>42677</v>
      </c>
      <c r="F504" s="356">
        <v>0</v>
      </c>
      <c r="G504" s="356">
        <v>41145</v>
      </c>
      <c r="H504" s="357">
        <v>368110</v>
      </c>
    </row>
    <row r="505" spans="1:8" hidden="1" outlineLevel="1">
      <c r="A505" s="353"/>
      <c r="B505" s="347" t="s">
        <v>214</v>
      </c>
      <c r="C505" s="356">
        <v>18</v>
      </c>
      <c r="D505" s="355"/>
      <c r="E505" s="356">
        <v>6222</v>
      </c>
      <c r="F505" s="355"/>
      <c r="G505" s="356">
        <v>1569</v>
      </c>
      <c r="H505" s="357">
        <v>7809</v>
      </c>
    </row>
    <row r="506" spans="1:8" hidden="1" outlineLevel="1">
      <c r="A506" s="353"/>
      <c r="B506" s="347" t="s">
        <v>215</v>
      </c>
      <c r="C506" s="355"/>
      <c r="D506" s="355"/>
      <c r="E506" s="355"/>
      <c r="F506" s="355"/>
      <c r="G506" s="355"/>
      <c r="H506" s="357">
        <v>0</v>
      </c>
    </row>
    <row r="507" spans="1:8" hidden="1" outlineLevel="1">
      <c r="A507" s="353"/>
      <c r="B507" s="347" t="s">
        <v>216</v>
      </c>
      <c r="C507" s="355"/>
      <c r="D507" s="355"/>
      <c r="E507" s="355"/>
      <c r="F507" s="355"/>
      <c r="G507" s="355"/>
      <c r="H507" s="357">
        <v>0</v>
      </c>
    </row>
    <row r="508" spans="1:8" hidden="1" outlineLevel="1">
      <c r="A508" s="353"/>
      <c r="B508" s="347" t="s">
        <v>217</v>
      </c>
      <c r="C508" s="356">
        <v>-14043</v>
      </c>
      <c r="D508" s="356">
        <v>48855</v>
      </c>
      <c r="E508" s="356">
        <v>1228338</v>
      </c>
      <c r="F508" s="355"/>
      <c r="G508" s="356">
        <v>3332762</v>
      </c>
      <c r="H508" s="357">
        <v>4595912</v>
      </c>
    </row>
    <row r="509" spans="1:8" hidden="1" outlineLevel="1">
      <c r="A509" s="353"/>
      <c r="B509" s="347" t="s">
        <v>218</v>
      </c>
      <c r="C509" s="356">
        <v>29655</v>
      </c>
      <c r="D509" s="355"/>
      <c r="E509" s="355"/>
      <c r="F509" s="355"/>
      <c r="G509" s="355"/>
      <c r="H509" s="357">
        <v>29655</v>
      </c>
    </row>
    <row r="510" spans="1:8" hidden="1" outlineLevel="1">
      <c r="A510" s="353"/>
      <c r="B510" s="347" t="s">
        <v>219</v>
      </c>
      <c r="C510" s="356">
        <v>48034.504365986439</v>
      </c>
      <c r="D510" s="355"/>
      <c r="E510" s="356">
        <v>5935</v>
      </c>
      <c r="F510" s="355"/>
      <c r="G510" s="356">
        <v>2308</v>
      </c>
      <c r="H510" s="357">
        <v>56277.504365986439</v>
      </c>
    </row>
    <row r="511" spans="1:8" hidden="1" outlineLevel="1">
      <c r="A511" s="353"/>
      <c r="B511" s="347" t="s">
        <v>220</v>
      </c>
      <c r="C511" s="356">
        <v>0</v>
      </c>
      <c r="D511" s="355"/>
      <c r="E511" s="356">
        <v>47892</v>
      </c>
      <c r="F511" s="355"/>
      <c r="G511" s="355"/>
      <c r="H511" s="357">
        <v>47892</v>
      </c>
    </row>
    <row r="512" spans="1:8" collapsed="1">
      <c r="A512" s="353">
        <v>16</v>
      </c>
      <c r="B512" s="352" t="s">
        <v>566</v>
      </c>
      <c r="C512" s="356">
        <f>SUM($C$488:$C$511)</f>
        <v>626938.56356731988</v>
      </c>
      <c r="D512" s="356">
        <f>SUM($D$488:$D$511)</f>
        <v>348330</v>
      </c>
      <c r="E512" s="356">
        <f>SUM($E$488:$E$511)</f>
        <v>4844433</v>
      </c>
      <c r="F512" s="356">
        <f>SUM($F$488:$F$511)</f>
        <v>0</v>
      </c>
      <c r="G512" s="356">
        <f>SUM($G$488:$G$511)</f>
        <v>3932535</v>
      </c>
      <c r="H512" s="357">
        <f>SUM($H$488:$H$511)</f>
        <v>9752236.5635673199</v>
      </c>
    </row>
    <row r="513" spans="1:8" hidden="1" outlineLevel="1">
      <c r="A513" s="353"/>
      <c r="B513" s="347" t="s">
        <v>273</v>
      </c>
      <c r="C513" s="356">
        <v>0</v>
      </c>
      <c r="D513" s="355"/>
      <c r="E513" s="356">
        <v>0</v>
      </c>
      <c r="F513" s="355"/>
      <c r="G513" s="356">
        <v>0</v>
      </c>
      <c r="H513" s="357">
        <v>0</v>
      </c>
    </row>
    <row r="514" spans="1:8" hidden="1" outlineLevel="1">
      <c r="A514" s="353"/>
      <c r="B514" s="347" t="s">
        <v>203</v>
      </c>
      <c r="C514" s="356">
        <v>4968.3544246321253</v>
      </c>
      <c r="D514" s="355"/>
      <c r="E514" s="356">
        <v>141719</v>
      </c>
      <c r="F514" s="355"/>
      <c r="G514" s="356">
        <v>27095</v>
      </c>
      <c r="H514" s="357">
        <v>173782.35442463213</v>
      </c>
    </row>
    <row r="515" spans="1:8" hidden="1" outlineLevel="1">
      <c r="A515" s="353"/>
      <c r="B515" s="347" t="s">
        <v>204</v>
      </c>
      <c r="C515" s="356">
        <v>1072</v>
      </c>
      <c r="D515" s="355"/>
      <c r="E515" s="355"/>
      <c r="F515" s="355"/>
      <c r="G515" s="355"/>
      <c r="H515" s="357">
        <v>1072</v>
      </c>
    </row>
    <row r="516" spans="1:8" hidden="1" outlineLevel="1">
      <c r="A516" s="353"/>
      <c r="B516" s="347" t="s">
        <v>267</v>
      </c>
      <c r="C516" s="356">
        <v>0</v>
      </c>
      <c r="D516" s="356">
        <v>0</v>
      </c>
      <c r="E516" s="356">
        <v>0</v>
      </c>
      <c r="F516" s="356">
        <v>0</v>
      </c>
      <c r="G516" s="356">
        <v>0</v>
      </c>
      <c r="H516" s="357">
        <v>0</v>
      </c>
    </row>
    <row r="517" spans="1:8" hidden="1" outlineLevel="1">
      <c r="A517" s="353"/>
      <c r="B517" s="347" t="s">
        <v>274</v>
      </c>
      <c r="C517" s="356">
        <v>0</v>
      </c>
      <c r="D517" s="356">
        <v>0</v>
      </c>
      <c r="E517" s="356">
        <v>0</v>
      </c>
      <c r="F517" s="356">
        <v>0</v>
      </c>
      <c r="G517" s="356">
        <v>0</v>
      </c>
      <c r="H517" s="357">
        <v>0</v>
      </c>
    </row>
    <row r="518" spans="1:8" hidden="1" outlineLevel="1">
      <c r="A518" s="353"/>
      <c r="B518" s="347" t="s">
        <v>275</v>
      </c>
      <c r="C518" s="356"/>
      <c r="D518" s="356"/>
      <c r="E518" s="356"/>
      <c r="F518" s="356"/>
      <c r="G518" s="356"/>
      <c r="H518" s="357"/>
    </row>
    <row r="519" spans="1:8" hidden="1" outlineLevel="1">
      <c r="A519" s="353"/>
      <c r="B519" s="347" t="s">
        <v>205</v>
      </c>
      <c r="C519" s="356">
        <v>22346.352624539712</v>
      </c>
      <c r="D519" s="356">
        <v>43488</v>
      </c>
      <c r="E519" s="356">
        <v>216661</v>
      </c>
      <c r="F519" s="356">
        <v>0</v>
      </c>
      <c r="G519" s="356">
        <v>29083</v>
      </c>
      <c r="H519" s="357">
        <v>311578.35262453969</v>
      </c>
    </row>
    <row r="520" spans="1:8" hidden="1" outlineLevel="1">
      <c r="A520" s="353"/>
      <c r="B520" s="347" t="s">
        <v>206</v>
      </c>
      <c r="C520" s="356">
        <v>2327</v>
      </c>
      <c r="D520" s="355"/>
      <c r="E520" s="356">
        <v>5033</v>
      </c>
      <c r="F520" s="355"/>
      <c r="G520" s="356">
        <v>79</v>
      </c>
      <c r="H520" s="357">
        <v>7439</v>
      </c>
    </row>
    <row r="521" spans="1:8" hidden="1" outlineLevel="1">
      <c r="A521" s="353"/>
      <c r="B521" s="347" t="s">
        <v>268</v>
      </c>
      <c r="C521" s="355"/>
      <c r="D521" s="356">
        <v>0</v>
      </c>
      <c r="E521" s="355"/>
      <c r="F521" s="355"/>
      <c r="G521" s="356">
        <v>0</v>
      </c>
      <c r="H521" s="357">
        <v>0</v>
      </c>
    </row>
    <row r="522" spans="1:8" hidden="1" outlineLevel="1">
      <c r="A522" s="353"/>
      <c r="B522" s="347" t="s">
        <v>207</v>
      </c>
      <c r="C522" s="356">
        <v>34788</v>
      </c>
      <c r="D522" s="355"/>
      <c r="E522" s="356">
        <v>250581</v>
      </c>
      <c r="F522" s="355"/>
      <c r="G522" s="356">
        <v>27496</v>
      </c>
      <c r="H522" s="357">
        <v>312865</v>
      </c>
    </row>
    <row r="523" spans="1:8" hidden="1" outlineLevel="1">
      <c r="A523" s="353"/>
      <c r="B523" s="347" t="s">
        <v>270</v>
      </c>
      <c r="C523" s="356">
        <v>27</v>
      </c>
      <c r="D523" s="355">
        <v>0</v>
      </c>
      <c r="E523" s="356">
        <v>20898</v>
      </c>
      <c r="F523" s="355">
        <v>0</v>
      </c>
      <c r="G523" s="356">
        <v>4659</v>
      </c>
      <c r="H523" s="357">
        <v>25584</v>
      </c>
    </row>
    <row r="524" spans="1:8" hidden="1" outlineLevel="1">
      <c r="A524" s="353"/>
      <c r="B524" s="347" t="s">
        <v>208</v>
      </c>
      <c r="C524" s="356">
        <v>75683</v>
      </c>
      <c r="D524" s="355"/>
      <c r="E524" s="356">
        <v>336688</v>
      </c>
      <c r="F524" s="355"/>
      <c r="G524" s="356">
        <v>37623</v>
      </c>
      <c r="H524" s="357">
        <v>449994</v>
      </c>
    </row>
    <row r="525" spans="1:8" hidden="1" outlineLevel="1">
      <c r="A525" s="353"/>
      <c r="B525" s="347" t="s">
        <v>209</v>
      </c>
      <c r="C525" s="356">
        <v>704</v>
      </c>
      <c r="D525" s="355"/>
      <c r="E525" s="355"/>
      <c r="F525" s="355"/>
      <c r="G525" s="355"/>
      <c r="H525" s="357">
        <v>704</v>
      </c>
    </row>
    <row r="526" spans="1:8" hidden="1" outlineLevel="1">
      <c r="A526" s="353"/>
      <c r="B526" s="347" t="s">
        <v>210</v>
      </c>
      <c r="C526" s="356">
        <v>8586</v>
      </c>
      <c r="D526" s="355"/>
      <c r="E526" s="355"/>
      <c r="F526" s="355"/>
      <c r="G526" s="355"/>
      <c r="H526" s="357">
        <v>8586</v>
      </c>
    </row>
    <row r="527" spans="1:8" hidden="1" outlineLevel="1">
      <c r="A527" s="353"/>
      <c r="B527" s="347" t="s">
        <v>211</v>
      </c>
      <c r="C527" s="356">
        <v>195.30515925470797</v>
      </c>
      <c r="D527" s="356">
        <v>0</v>
      </c>
      <c r="E527" s="356">
        <v>149</v>
      </c>
      <c r="F527" s="356">
        <v>0</v>
      </c>
      <c r="G527" s="356">
        <v>36</v>
      </c>
      <c r="H527" s="357">
        <v>380.30515925470797</v>
      </c>
    </row>
    <row r="528" spans="1:8" hidden="1" outlineLevel="1">
      <c r="A528" s="353"/>
      <c r="B528" s="347" t="s">
        <v>212</v>
      </c>
      <c r="C528" s="356">
        <v>17623.267883877586</v>
      </c>
      <c r="D528" s="356">
        <v>0</v>
      </c>
      <c r="E528" s="356">
        <v>164596</v>
      </c>
      <c r="F528" s="355"/>
      <c r="G528" s="356">
        <v>43753</v>
      </c>
      <c r="H528" s="357">
        <v>225972.26788387759</v>
      </c>
    </row>
    <row r="529" spans="1:8" hidden="1" outlineLevel="1">
      <c r="A529" s="353"/>
      <c r="B529" s="347" t="s">
        <v>213</v>
      </c>
      <c r="C529" s="356">
        <v>12080</v>
      </c>
      <c r="D529" s="356">
        <v>51109</v>
      </c>
      <c r="E529" s="356">
        <v>4491</v>
      </c>
      <c r="F529" s="356">
        <v>0</v>
      </c>
      <c r="G529" s="356">
        <v>8519</v>
      </c>
      <c r="H529" s="357">
        <v>76199</v>
      </c>
    </row>
    <row r="530" spans="1:8" hidden="1" outlineLevel="1">
      <c r="A530" s="353"/>
      <c r="B530" s="347" t="s">
        <v>214</v>
      </c>
      <c r="C530" s="356">
        <v>460</v>
      </c>
      <c r="D530" s="355"/>
      <c r="E530" s="356">
        <v>6234</v>
      </c>
      <c r="F530" s="355"/>
      <c r="G530" s="356">
        <v>1572</v>
      </c>
      <c r="H530" s="357">
        <v>8266</v>
      </c>
    </row>
    <row r="531" spans="1:8" hidden="1" outlineLevel="1">
      <c r="A531" s="353"/>
      <c r="B531" s="347" t="s">
        <v>215</v>
      </c>
      <c r="C531" s="355"/>
      <c r="D531" s="355"/>
      <c r="E531" s="355"/>
      <c r="F531" s="355"/>
      <c r="G531" s="355"/>
      <c r="H531" s="357">
        <v>0</v>
      </c>
    </row>
    <row r="532" spans="1:8" hidden="1" outlineLevel="1">
      <c r="A532" s="353"/>
      <c r="B532" s="347" t="s">
        <v>216</v>
      </c>
      <c r="C532" s="355"/>
      <c r="D532" s="355"/>
      <c r="E532" s="355"/>
      <c r="F532" s="355"/>
      <c r="G532" s="355"/>
      <c r="H532" s="357">
        <v>0</v>
      </c>
    </row>
    <row r="533" spans="1:8" hidden="1" outlineLevel="1">
      <c r="A533" s="353"/>
      <c r="B533" s="347" t="s">
        <v>217</v>
      </c>
      <c r="C533" s="356">
        <v>12779</v>
      </c>
      <c r="D533" s="356">
        <v>75278</v>
      </c>
      <c r="E533" s="356">
        <v>580061</v>
      </c>
      <c r="F533" s="355"/>
      <c r="G533" s="356">
        <v>110619</v>
      </c>
      <c r="H533" s="357">
        <v>778737</v>
      </c>
    </row>
    <row r="534" spans="1:8" hidden="1" outlineLevel="1">
      <c r="A534" s="353"/>
      <c r="B534" s="347" t="s">
        <v>218</v>
      </c>
      <c r="C534" s="356">
        <v>71706</v>
      </c>
      <c r="D534" s="355"/>
      <c r="E534" s="355"/>
      <c r="F534" s="355"/>
      <c r="G534" s="355"/>
      <c r="H534" s="357">
        <v>71706</v>
      </c>
    </row>
    <row r="535" spans="1:8" hidden="1" outlineLevel="1">
      <c r="A535" s="353"/>
      <c r="B535" s="347" t="s">
        <v>219</v>
      </c>
      <c r="C535" s="356">
        <v>8237.9951086863748</v>
      </c>
      <c r="D535" s="355"/>
      <c r="E535" s="356">
        <v>0</v>
      </c>
      <c r="F535" s="355"/>
      <c r="G535" s="356">
        <v>0</v>
      </c>
      <c r="H535" s="357">
        <v>8237.9951086863748</v>
      </c>
    </row>
    <row r="536" spans="1:8" hidden="1" outlineLevel="1">
      <c r="A536" s="353"/>
      <c r="B536" s="347" t="s">
        <v>220</v>
      </c>
      <c r="C536" s="356">
        <v>39870</v>
      </c>
      <c r="D536" s="355">
        <v>679</v>
      </c>
      <c r="E536" s="356">
        <v>5483</v>
      </c>
      <c r="F536" s="355"/>
      <c r="G536" s="355"/>
      <c r="H536" s="357">
        <v>46032</v>
      </c>
    </row>
    <row r="537" spans="1:8" collapsed="1">
      <c r="A537" s="353">
        <v>17</v>
      </c>
      <c r="B537" s="352" t="s">
        <v>567</v>
      </c>
      <c r="C537" s="356">
        <f>SUM($C$513:$C$536)</f>
        <v>313453.27520099049</v>
      </c>
      <c r="D537" s="356">
        <f>SUM($D$513:$D$536)</f>
        <v>170554</v>
      </c>
      <c r="E537" s="356">
        <f>SUM($E$513:$E$536)</f>
        <v>1732594</v>
      </c>
      <c r="F537" s="356">
        <f>SUM($F$513:$F$536)</f>
        <v>0</v>
      </c>
      <c r="G537" s="356">
        <f>SUM($G$513:$G$536)</f>
        <v>290534</v>
      </c>
      <c r="H537" s="357">
        <f>SUM($H$513:$H$536)</f>
        <v>2507135.2752009905</v>
      </c>
    </row>
    <row r="538" spans="1:8" hidden="1" outlineLevel="1">
      <c r="A538" s="353"/>
      <c r="B538" s="347" t="s">
        <v>273</v>
      </c>
      <c r="C538" s="356">
        <v>0</v>
      </c>
      <c r="D538" s="355"/>
      <c r="E538" s="356">
        <v>0</v>
      </c>
      <c r="F538" s="355"/>
      <c r="G538" s="356">
        <v>0</v>
      </c>
      <c r="H538" s="357">
        <v>0</v>
      </c>
    </row>
    <row r="539" spans="1:8" hidden="1" outlineLevel="1">
      <c r="A539" s="353"/>
      <c r="B539" s="347" t="s">
        <v>203</v>
      </c>
      <c r="C539" s="356">
        <v>3827.9600000000005</v>
      </c>
      <c r="D539" s="355"/>
      <c r="E539" s="356">
        <v>343571</v>
      </c>
      <c r="F539" s="355"/>
      <c r="G539" s="356">
        <v>65686</v>
      </c>
      <c r="H539" s="357">
        <v>413084.96</v>
      </c>
    </row>
    <row r="540" spans="1:8" hidden="1" outlineLevel="1">
      <c r="A540" s="353"/>
      <c r="B540" s="347" t="s">
        <v>204</v>
      </c>
      <c r="C540" s="356">
        <v>4863</v>
      </c>
      <c r="D540" s="355"/>
      <c r="E540" s="355"/>
      <c r="F540" s="355"/>
      <c r="G540" s="355"/>
      <c r="H540" s="357">
        <v>4863</v>
      </c>
    </row>
    <row r="541" spans="1:8" hidden="1" outlineLevel="1">
      <c r="A541" s="353"/>
      <c r="B541" s="347" t="s">
        <v>267</v>
      </c>
      <c r="C541" s="356">
        <v>0</v>
      </c>
      <c r="D541" s="356">
        <v>0</v>
      </c>
      <c r="E541" s="356">
        <v>0</v>
      </c>
      <c r="F541" s="356">
        <v>0</v>
      </c>
      <c r="G541" s="356">
        <v>0</v>
      </c>
      <c r="H541" s="357">
        <v>0</v>
      </c>
    </row>
    <row r="542" spans="1:8" hidden="1" outlineLevel="1">
      <c r="A542" s="353"/>
      <c r="B542" s="347" t="s">
        <v>274</v>
      </c>
      <c r="C542" s="356">
        <v>0</v>
      </c>
      <c r="D542" s="356">
        <v>0</v>
      </c>
      <c r="E542" s="356">
        <v>0</v>
      </c>
      <c r="F542" s="356">
        <v>0</v>
      </c>
      <c r="G542" s="356">
        <v>0</v>
      </c>
      <c r="H542" s="357">
        <v>0</v>
      </c>
    </row>
    <row r="543" spans="1:8" hidden="1" outlineLevel="1">
      <c r="A543" s="353"/>
      <c r="B543" s="347" t="s">
        <v>275</v>
      </c>
      <c r="C543" s="356"/>
      <c r="D543" s="356"/>
      <c r="E543" s="356"/>
      <c r="F543" s="356"/>
      <c r="G543" s="356"/>
      <c r="H543" s="357"/>
    </row>
    <row r="544" spans="1:8" hidden="1" outlineLevel="1">
      <c r="A544" s="353"/>
      <c r="B544" s="347" t="s">
        <v>205</v>
      </c>
      <c r="C544" s="356">
        <v>-1990.8563405438417</v>
      </c>
      <c r="D544" s="356">
        <v>151315</v>
      </c>
      <c r="E544" s="356">
        <v>550514</v>
      </c>
      <c r="F544" s="356">
        <v>0</v>
      </c>
      <c r="G544" s="356">
        <v>78647</v>
      </c>
      <c r="H544" s="357">
        <v>778485.14365945617</v>
      </c>
    </row>
    <row r="545" spans="1:8" hidden="1" outlineLevel="1">
      <c r="A545" s="353"/>
      <c r="B545" s="347" t="s">
        <v>206</v>
      </c>
      <c r="C545" s="356">
        <v>3324</v>
      </c>
      <c r="D545" s="355"/>
      <c r="E545" s="356">
        <v>17525</v>
      </c>
      <c r="F545" s="355"/>
      <c r="G545" s="356">
        <v>345</v>
      </c>
      <c r="H545" s="357">
        <v>21194</v>
      </c>
    </row>
    <row r="546" spans="1:8" hidden="1" outlineLevel="1">
      <c r="A546" s="353"/>
      <c r="B546" s="347" t="s">
        <v>268</v>
      </c>
      <c r="C546" s="355"/>
      <c r="D546" s="356">
        <v>13003</v>
      </c>
      <c r="E546" s="355"/>
      <c r="F546" s="355"/>
      <c r="G546" s="356">
        <v>979</v>
      </c>
      <c r="H546" s="357">
        <v>13982</v>
      </c>
    </row>
    <row r="547" spans="1:8" hidden="1" outlineLevel="1">
      <c r="A547" s="353"/>
      <c r="B547" s="347" t="s">
        <v>207</v>
      </c>
      <c r="C547" s="356">
        <v>41000</v>
      </c>
      <c r="D547" s="355"/>
      <c r="E547" s="356">
        <v>751483</v>
      </c>
      <c r="F547" s="355"/>
      <c r="G547" s="356">
        <v>82754</v>
      </c>
      <c r="H547" s="357">
        <v>875237</v>
      </c>
    </row>
    <row r="548" spans="1:8" hidden="1" outlineLevel="1">
      <c r="A548" s="353"/>
      <c r="B548" s="347" t="s">
        <v>270</v>
      </c>
      <c r="C548" s="356">
        <v>2203</v>
      </c>
      <c r="D548" s="355">
        <v>0</v>
      </c>
      <c r="E548" s="356">
        <v>261010</v>
      </c>
      <c r="F548" s="355">
        <v>0</v>
      </c>
      <c r="G548" s="356">
        <v>56034</v>
      </c>
      <c r="H548" s="357">
        <v>319247</v>
      </c>
    </row>
    <row r="549" spans="1:8" hidden="1" outlineLevel="1">
      <c r="A549" s="353"/>
      <c r="B549" s="347" t="s">
        <v>208</v>
      </c>
      <c r="C549" s="356">
        <v>157369</v>
      </c>
      <c r="D549" s="355"/>
      <c r="E549" s="356">
        <v>398614</v>
      </c>
      <c r="F549" s="355"/>
      <c r="G549" s="356">
        <v>53533</v>
      </c>
      <c r="H549" s="357">
        <v>609516</v>
      </c>
    </row>
    <row r="550" spans="1:8" hidden="1" outlineLevel="1">
      <c r="A550" s="353"/>
      <c r="B550" s="347" t="s">
        <v>209</v>
      </c>
      <c r="C550" s="356">
        <v>7807</v>
      </c>
      <c r="D550" s="355"/>
      <c r="E550" s="355"/>
      <c r="F550" s="356">
        <v>8</v>
      </c>
      <c r="G550" s="355"/>
      <c r="H550" s="357">
        <v>7815</v>
      </c>
    </row>
    <row r="551" spans="1:8" hidden="1" outlineLevel="1">
      <c r="A551" s="353"/>
      <c r="B551" s="347" t="s">
        <v>210</v>
      </c>
      <c r="C551" s="356">
        <v>12304</v>
      </c>
      <c r="D551" s="355"/>
      <c r="E551" s="355"/>
      <c r="F551" s="355"/>
      <c r="G551" s="355"/>
      <c r="H551" s="357">
        <v>12304</v>
      </c>
    </row>
    <row r="552" spans="1:8" hidden="1" outlineLevel="1">
      <c r="A552" s="353"/>
      <c r="B552" s="347" t="s">
        <v>211</v>
      </c>
      <c r="C552" s="356">
        <v>104.77981639477215</v>
      </c>
      <c r="D552" s="356">
        <v>0</v>
      </c>
      <c r="E552" s="356">
        <v>1407</v>
      </c>
      <c r="F552" s="356">
        <v>0</v>
      </c>
      <c r="G552" s="356">
        <v>345</v>
      </c>
      <c r="H552" s="357">
        <v>1856.7798163947721</v>
      </c>
    </row>
    <row r="553" spans="1:8" hidden="1" outlineLevel="1">
      <c r="A553" s="353"/>
      <c r="B553" s="347" t="s">
        <v>212</v>
      </c>
      <c r="C553" s="356">
        <v>3929</v>
      </c>
      <c r="D553" s="356">
        <v>0</v>
      </c>
      <c r="E553" s="356">
        <v>417007</v>
      </c>
      <c r="F553" s="355"/>
      <c r="G553" s="356">
        <v>110850</v>
      </c>
      <c r="H553" s="357">
        <v>531786</v>
      </c>
    </row>
    <row r="554" spans="1:8" hidden="1" outlineLevel="1">
      <c r="A554" s="353"/>
      <c r="B554" s="347" t="s">
        <v>213</v>
      </c>
      <c r="C554" s="356">
        <v>31852</v>
      </c>
      <c r="D554" s="356">
        <v>194700</v>
      </c>
      <c r="E554" s="356">
        <v>33949</v>
      </c>
      <c r="F554" s="356">
        <v>0</v>
      </c>
      <c r="G554" s="356">
        <v>37524</v>
      </c>
      <c r="H554" s="357">
        <v>298025</v>
      </c>
    </row>
    <row r="555" spans="1:8" hidden="1" outlineLevel="1">
      <c r="A555" s="353"/>
      <c r="B555" s="347" t="s">
        <v>214</v>
      </c>
      <c r="C555" s="356">
        <v>552</v>
      </c>
      <c r="D555" s="355"/>
      <c r="E555" s="356">
        <v>33289</v>
      </c>
      <c r="F555" s="355"/>
      <c r="G555" s="356">
        <v>8392</v>
      </c>
      <c r="H555" s="357">
        <v>42233</v>
      </c>
    </row>
    <row r="556" spans="1:8" hidden="1" outlineLevel="1">
      <c r="A556" s="353"/>
      <c r="B556" s="347" t="s">
        <v>215</v>
      </c>
      <c r="C556" s="356">
        <v>5087</v>
      </c>
      <c r="D556" s="355"/>
      <c r="E556" s="355"/>
      <c r="F556" s="355"/>
      <c r="G556" s="355"/>
      <c r="H556" s="357">
        <v>5087</v>
      </c>
    </row>
    <row r="557" spans="1:8" hidden="1" outlineLevel="1">
      <c r="A557" s="353"/>
      <c r="B557" s="347" t="s">
        <v>216</v>
      </c>
      <c r="C557" s="356">
        <v>176</v>
      </c>
      <c r="D557" s="355"/>
      <c r="E557" s="355"/>
      <c r="F557" s="355"/>
      <c r="G557" s="355"/>
      <c r="H557" s="357">
        <v>176</v>
      </c>
    </row>
    <row r="558" spans="1:8" hidden="1" outlineLevel="1">
      <c r="A558" s="353"/>
      <c r="B558" s="347" t="s">
        <v>217</v>
      </c>
      <c r="C558" s="356">
        <v>73141</v>
      </c>
      <c r="D558" s="356">
        <v>93330</v>
      </c>
      <c r="E558" s="356">
        <v>620311</v>
      </c>
      <c r="F558" s="355"/>
      <c r="G558" s="356">
        <v>145906</v>
      </c>
      <c r="H558" s="357">
        <v>932688</v>
      </c>
    </row>
    <row r="559" spans="1:8" hidden="1" outlineLevel="1">
      <c r="A559" s="353"/>
      <c r="B559" s="347" t="s">
        <v>218</v>
      </c>
      <c r="C559" s="356">
        <v>36442</v>
      </c>
      <c r="D559" s="355"/>
      <c r="E559" s="355"/>
      <c r="F559" s="355"/>
      <c r="G559" s="355"/>
      <c r="H559" s="357">
        <v>36442</v>
      </c>
    </row>
    <row r="560" spans="1:8" hidden="1" outlineLevel="1">
      <c r="A560" s="353"/>
      <c r="B560" s="347" t="s">
        <v>219</v>
      </c>
      <c r="C560" s="356">
        <v>13130.292263372008</v>
      </c>
      <c r="D560" s="355"/>
      <c r="E560" s="356">
        <v>10644</v>
      </c>
      <c r="F560" s="355"/>
      <c r="G560" s="356">
        <v>4140</v>
      </c>
      <c r="H560" s="357">
        <v>27914.292263372008</v>
      </c>
    </row>
    <row r="561" spans="1:8" hidden="1" outlineLevel="1">
      <c r="A561" s="353"/>
      <c r="B561" s="347" t="s">
        <v>220</v>
      </c>
      <c r="C561" s="356">
        <v>0</v>
      </c>
      <c r="D561" s="355"/>
      <c r="E561" s="356">
        <v>35251</v>
      </c>
      <c r="F561" s="355"/>
      <c r="G561" s="355"/>
      <c r="H561" s="357">
        <v>35251</v>
      </c>
    </row>
    <row r="562" spans="1:8" collapsed="1">
      <c r="A562" s="353">
        <v>18</v>
      </c>
      <c r="B562" s="352" t="s">
        <v>129</v>
      </c>
      <c r="C562" s="356">
        <f>SUM($C$538:$C$561)</f>
        <v>395121.1757392229</v>
      </c>
      <c r="D562" s="356">
        <f>SUM($D$538:$D$561)</f>
        <v>452348</v>
      </c>
      <c r="E562" s="356">
        <f>SUM($E$538:$E$561)</f>
        <v>3474575</v>
      </c>
      <c r="F562" s="356">
        <f>SUM($F$538:$F$561)</f>
        <v>8</v>
      </c>
      <c r="G562" s="356">
        <f>SUM($G$538:$G$561)</f>
        <v>645135</v>
      </c>
      <c r="H562" s="357">
        <f>SUM($H$538:$H$561)</f>
        <v>4967187.1757392231</v>
      </c>
    </row>
    <row r="563" spans="1:8" hidden="1" outlineLevel="1">
      <c r="A563" s="353"/>
      <c r="B563" s="347" t="s">
        <v>273</v>
      </c>
      <c r="C563" s="356">
        <v>0</v>
      </c>
      <c r="D563" s="355"/>
      <c r="E563" s="356">
        <v>0</v>
      </c>
      <c r="F563" s="355"/>
      <c r="G563" s="356">
        <v>0</v>
      </c>
      <c r="H563" s="357">
        <v>0</v>
      </c>
    </row>
    <row r="564" spans="1:8" hidden="1" outlineLevel="1">
      <c r="A564" s="353"/>
      <c r="B564" s="347" t="s">
        <v>203</v>
      </c>
      <c r="C564" s="356">
        <v>240471.81406280297</v>
      </c>
      <c r="D564" s="355"/>
      <c r="E564" s="356">
        <v>16365</v>
      </c>
      <c r="F564" s="355"/>
      <c r="G564" s="356">
        <v>3129</v>
      </c>
      <c r="H564" s="357">
        <v>259965.81406280297</v>
      </c>
    </row>
    <row r="565" spans="1:8" hidden="1" outlineLevel="1">
      <c r="A565" s="353"/>
      <c r="B565" s="347" t="s">
        <v>204</v>
      </c>
      <c r="C565" s="355"/>
      <c r="D565" s="355"/>
      <c r="E565" s="355"/>
      <c r="F565" s="355"/>
      <c r="G565" s="355"/>
      <c r="H565" s="357">
        <v>0</v>
      </c>
    </row>
    <row r="566" spans="1:8" hidden="1" outlineLevel="1">
      <c r="A566" s="353"/>
      <c r="B566" s="347" t="s">
        <v>267</v>
      </c>
      <c r="C566" s="356">
        <v>0</v>
      </c>
      <c r="D566" s="356">
        <v>0</v>
      </c>
      <c r="E566" s="356">
        <v>0</v>
      </c>
      <c r="F566" s="356">
        <v>0</v>
      </c>
      <c r="G566" s="356">
        <v>0</v>
      </c>
      <c r="H566" s="357">
        <v>0</v>
      </c>
    </row>
    <row r="567" spans="1:8" hidden="1" outlineLevel="1">
      <c r="A567" s="353"/>
      <c r="B567" s="347" t="s">
        <v>274</v>
      </c>
      <c r="C567" s="356">
        <v>0</v>
      </c>
      <c r="D567" s="356">
        <v>0</v>
      </c>
      <c r="E567" s="356">
        <v>0</v>
      </c>
      <c r="F567" s="356">
        <v>0</v>
      </c>
      <c r="G567" s="356">
        <v>0</v>
      </c>
      <c r="H567" s="357">
        <v>0</v>
      </c>
    </row>
    <row r="568" spans="1:8" hidden="1" outlineLevel="1">
      <c r="A568" s="353"/>
      <c r="B568" s="347" t="s">
        <v>275</v>
      </c>
      <c r="C568" s="356"/>
      <c r="D568" s="356"/>
      <c r="E568" s="356"/>
      <c r="F568" s="356"/>
      <c r="G568" s="356"/>
      <c r="H568" s="357"/>
    </row>
    <row r="569" spans="1:8" hidden="1" outlineLevel="1">
      <c r="A569" s="353"/>
      <c r="B569" s="347" t="s">
        <v>205</v>
      </c>
      <c r="C569" s="356">
        <v>2339120.232517648</v>
      </c>
      <c r="D569" s="356">
        <v>1809</v>
      </c>
      <c r="E569" s="356">
        <v>40942</v>
      </c>
      <c r="F569" s="356">
        <v>0</v>
      </c>
      <c r="G569" s="356">
        <v>4989</v>
      </c>
      <c r="H569" s="357">
        <v>2386860.232517648</v>
      </c>
    </row>
    <row r="570" spans="1:8" hidden="1" outlineLevel="1">
      <c r="A570" s="353"/>
      <c r="B570" s="347" t="s">
        <v>206</v>
      </c>
      <c r="C570" s="356">
        <v>191153</v>
      </c>
      <c r="D570" s="355"/>
      <c r="E570" s="356">
        <v>1447</v>
      </c>
      <c r="F570" s="355"/>
      <c r="G570" s="356">
        <v>21</v>
      </c>
      <c r="H570" s="357">
        <v>192621</v>
      </c>
    </row>
    <row r="571" spans="1:8" hidden="1" outlineLevel="1">
      <c r="A571" s="353"/>
      <c r="B571" s="347" t="s">
        <v>268</v>
      </c>
      <c r="C571" s="355"/>
      <c r="D571" s="356">
        <v>12035</v>
      </c>
      <c r="E571" s="355"/>
      <c r="F571" s="355"/>
      <c r="G571" s="356">
        <v>906</v>
      </c>
      <c r="H571" s="357">
        <v>12941</v>
      </c>
    </row>
    <row r="572" spans="1:8" hidden="1" outlineLevel="1">
      <c r="A572" s="353"/>
      <c r="B572" s="347" t="s">
        <v>207</v>
      </c>
      <c r="C572" s="356">
        <v>1311373</v>
      </c>
      <c r="D572" s="355"/>
      <c r="E572" s="356">
        <v>44973</v>
      </c>
      <c r="F572" s="355"/>
      <c r="G572" s="356">
        <v>3805</v>
      </c>
      <c r="H572" s="357">
        <v>1360151</v>
      </c>
    </row>
    <row r="573" spans="1:8" hidden="1" outlineLevel="1">
      <c r="A573" s="353"/>
      <c r="B573" s="347" t="s">
        <v>270</v>
      </c>
      <c r="C573" s="356"/>
      <c r="D573" s="355">
        <v>0</v>
      </c>
      <c r="E573" s="356">
        <v>13673</v>
      </c>
      <c r="F573" s="355">
        <v>0</v>
      </c>
      <c r="G573" s="356">
        <v>2924</v>
      </c>
      <c r="H573" s="357">
        <v>16597</v>
      </c>
    </row>
    <row r="574" spans="1:8" hidden="1" outlineLevel="1">
      <c r="A574" s="353"/>
      <c r="B574" s="347" t="s">
        <v>208</v>
      </c>
      <c r="C574" s="356">
        <v>66602</v>
      </c>
      <c r="D574" s="355"/>
      <c r="E574" s="356">
        <v>300123</v>
      </c>
      <c r="F574" s="355"/>
      <c r="G574" s="356">
        <v>33815</v>
      </c>
      <c r="H574" s="357">
        <v>400540</v>
      </c>
    </row>
    <row r="575" spans="1:8" hidden="1" outlineLevel="1">
      <c r="A575" s="353"/>
      <c r="B575" s="347" t="s">
        <v>209</v>
      </c>
      <c r="C575" s="356">
        <v>4714</v>
      </c>
      <c r="D575" s="355"/>
      <c r="E575" s="355"/>
      <c r="F575" s="355"/>
      <c r="G575" s="355"/>
      <c r="H575" s="357">
        <v>4714</v>
      </c>
    </row>
    <row r="576" spans="1:8" hidden="1" outlineLevel="1">
      <c r="A576" s="353"/>
      <c r="B576" s="347" t="s">
        <v>210</v>
      </c>
      <c r="C576" s="356">
        <v>14771</v>
      </c>
      <c r="D576" s="355"/>
      <c r="E576" s="355"/>
      <c r="F576" s="355"/>
      <c r="G576" s="355"/>
      <c r="H576" s="357">
        <v>14771</v>
      </c>
    </row>
    <row r="577" spans="1:8" hidden="1" outlineLevel="1">
      <c r="A577" s="353"/>
      <c r="B577" s="347" t="s">
        <v>211</v>
      </c>
      <c r="C577" s="356">
        <v>7536.8775221700544</v>
      </c>
      <c r="D577" s="356">
        <v>0</v>
      </c>
      <c r="E577" s="356">
        <v>0</v>
      </c>
      <c r="F577" s="356">
        <v>0</v>
      </c>
      <c r="G577" s="356">
        <v>0</v>
      </c>
      <c r="H577" s="357">
        <v>7536.8775221700544</v>
      </c>
    </row>
    <row r="578" spans="1:8" hidden="1" outlineLevel="1">
      <c r="A578" s="353"/>
      <c r="B578" s="347" t="s">
        <v>212</v>
      </c>
      <c r="C578" s="356">
        <v>32571.476384900987</v>
      </c>
      <c r="D578" s="356">
        <v>0</v>
      </c>
      <c r="E578" s="356">
        <v>9629</v>
      </c>
      <c r="F578" s="355"/>
      <c r="G578" s="356">
        <v>2560</v>
      </c>
      <c r="H578" s="357">
        <v>44760.476384900991</v>
      </c>
    </row>
    <row r="579" spans="1:8" hidden="1" outlineLevel="1">
      <c r="A579" s="353"/>
      <c r="B579" s="347" t="s">
        <v>213</v>
      </c>
      <c r="C579" s="356">
        <v>175348</v>
      </c>
      <c r="D579" s="356">
        <v>273010</v>
      </c>
      <c r="E579" s="356">
        <v>41636</v>
      </c>
      <c r="F579" s="356">
        <v>0</v>
      </c>
      <c r="G579" s="356">
        <v>51409</v>
      </c>
      <c r="H579" s="357">
        <v>541403</v>
      </c>
    </row>
    <row r="580" spans="1:8" hidden="1" outlineLevel="1">
      <c r="A580" s="353"/>
      <c r="B580" s="347" t="s">
        <v>214</v>
      </c>
      <c r="C580" s="356">
        <v>421</v>
      </c>
      <c r="D580" s="355"/>
      <c r="E580" s="356">
        <v>44424</v>
      </c>
      <c r="F580" s="355"/>
      <c r="G580" s="356">
        <v>11199</v>
      </c>
      <c r="H580" s="357">
        <v>56044</v>
      </c>
    </row>
    <row r="581" spans="1:8" hidden="1" outlineLevel="1">
      <c r="A581" s="353"/>
      <c r="B581" s="347" t="s">
        <v>215</v>
      </c>
      <c r="C581" s="356">
        <v>6907</v>
      </c>
      <c r="D581" s="355"/>
      <c r="E581" s="355"/>
      <c r="F581" s="355"/>
      <c r="G581" s="355"/>
      <c r="H581" s="357">
        <v>6907</v>
      </c>
    </row>
    <row r="582" spans="1:8" hidden="1" outlineLevel="1">
      <c r="A582" s="353"/>
      <c r="B582" s="347" t="s">
        <v>216</v>
      </c>
      <c r="C582" s="355"/>
      <c r="D582" s="355"/>
      <c r="E582" s="355"/>
      <c r="F582" s="355"/>
      <c r="G582" s="355"/>
      <c r="H582" s="357">
        <v>0</v>
      </c>
    </row>
    <row r="583" spans="1:8" hidden="1" outlineLevel="1">
      <c r="A583" s="353"/>
      <c r="B583" s="347" t="s">
        <v>217</v>
      </c>
      <c r="C583" s="356">
        <v>47141</v>
      </c>
      <c r="D583" s="355">
        <v>17993</v>
      </c>
      <c r="E583" s="356">
        <v>782178</v>
      </c>
      <c r="F583" s="355"/>
      <c r="G583" s="356">
        <v>183691</v>
      </c>
      <c r="H583" s="357">
        <v>1031003</v>
      </c>
    </row>
    <row r="584" spans="1:8" hidden="1" outlineLevel="1">
      <c r="A584" s="353"/>
      <c r="B584" s="347" t="s">
        <v>218</v>
      </c>
      <c r="C584" s="356">
        <v>0</v>
      </c>
      <c r="D584" s="355"/>
      <c r="E584" s="355"/>
      <c r="F584" s="355"/>
      <c r="G584" s="355"/>
      <c r="H584" s="357">
        <v>0</v>
      </c>
    </row>
    <row r="585" spans="1:8" hidden="1" outlineLevel="1">
      <c r="A585" s="353"/>
      <c r="B585" s="347" t="s">
        <v>219</v>
      </c>
      <c r="C585" s="356">
        <v>64811.144129444787</v>
      </c>
      <c r="D585" s="355"/>
      <c r="E585" s="356">
        <v>901</v>
      </c>
      <c r="F585" s="355"/>
      <c r="G585" s="356">
        <v>350</v>
      </c>
      <c r="H585" s="357">
        <v>66062.144129444787</v>
      </c>
    </row>
    <row r="586" spans="1:8" hidden="1" outlineLevel="1">
      <c r="A586" s="353"/>
      <c r="B586" s="347" t="s">
        <v>220</v>
      </c>
      <c r="C586" s="356">
        <v>96184</v>
      </c>
      <c r="D586" s="355">
        <v>946</v>
      </c>
      <c r="E586" s="356">
        <v>9998</v>
      </c>
      <c r="F586" s="355"/>
      <c r="G586" s="356">
        <v>0</v>
      </c>
      <c r="H586" s="357">
        <v>107128</v>
      </c>
    </row>
    <row r="587" spans="1:8" collapsed="1">
      <c r="A587" s="353">
        <v>19</v>
      </c>
      <c r="B587" s="352" t="s">
        <v>130</v>
      </c>
      <c r="C587" s="356">
        <f>SUM($C$563:$C$586)</f>
        <v>4599125.5446169674</v>
      </c>
      <c r="D587" s="356">
        <f>SUM($D$563:$D$586)</f>
        <v>305793</v>
      </c>
      <c r="E587" s="356">
        <f>SUM($E$563:$E$586)</f>
        <v>1306289</v>
      </c>
      <c r="F587" s="356">
        <f>SUM($F$563:$F$586)</f>
        <v>0</v>
      </c>
      <c r="G587" s="356">
        <f>SUM($G$563:$G$586)</f>
        <v>298798</v>
      </c>
      <c r="H587" s="357">
        <f>SUM($H$563:$H$586)</f>
        <v>6510005.5446169665</v>
      </c>
    </row>
    <row r="588" spans="1:8" ht="13.8" hidden="1" outlineLevel="1" thickBot="1">
      <c r="A588" s="372"/>
      <c r="B588" s="373" t="s">
        <v>273</v>
      </c>
      <c r="C588" s="374">
        <v>0</v>
      </c>
      <c r="D588" s="375"/>
      <c r="E588" s="374">
        <v>0</v>
      </c>
      <c r="F588" s="375"/>
      <c r="G588" s="374">
        <v>0</v>
      </c>
      <c r="H588" s="376">
        <v>0</v>
      </c>
    </row>
    <row r="589" spans="1:8" ht="13.8" hidden="1" outlineLevel="1" thickBot="1">
      <c r="A589" s="372"/>
      <c r="B589" s="373" t="s">
        <v>203</v>
      </c>
      <c r="C589" s="374">
        <v>3339.0802544961266</v>
      </c>
      <c r="D589" s="375"/>
      <c r="E589" s="374">
        <v>329479</v>
      </c>
      <c r="F589" s="375"/>
      <c r="G589" s="374">
        <v>62991</v>
      </c>
      <c r="H589" s="376">
        <v>395809.08025449613</v>
      </c>
    </row>
    <row r="590" spans="1:8" ht="13.8" hidden="1" outlineLevel="1" thickBot="1">
      <c r="A590" s="372"/>
      <c r="B590" s="373" t="s">
        <v>204</v>
      </c>
      <c r="C590" s="374">
        <v>63435</v>
      </c>
      <c r="D590" s="375"/>
      <c r="E590" s="375"/>
      <c r="F590" s="375"/>
      <c r="G590" s="375"/>
      <c r="H590" s="376">
        <v>63435</v>
      </c>
    </row>
    <row r="591" spans="1:8" ht="13.8" hidden="1" outlineLevel="1" thickBot="1">
      <c r="A591" s="372"/>
      <c r="B591" s="373" t="s">
        <v>267</v>
      </c>
      <c r="C591" s="374">
        <v>0</v>
      </c>
      <c r="D591" s="374">
        <v>0</v>
      </c>
      <c r="E591" s="374">
        <v>0</v>
      </c>
      <c r="F591" s="374">
        <v>0</v>
      </c>
      <c r="G591" s="374">
        <v>0</v>
      </c>
      <c r="H591" s="376">
        <v>0</v>
      </c>
    </row>
    <row r="592" spans="1:8" ht="13.8" hidden="1" outlineLevel="1" thickBot="1">
      <c r="A592" s="372"/>
      <c r="B592" s="373" t="s">
        <v>274</v>
      </c>
      <c r="C592" s="374">
        <v>0</v>
      </c>
      <c r="D592" s="374">
        <v>0</v>
      </c>
      <c r="E592" s="374">
        <v>0</v>
      </c>
      <c r="F592" s="374">
        <v>0</v>
      </c>
      <c r="G592" s="374">
        <v>0</v>
      </c>
      <c r="H592" s="376">
        <v>0</v>
      </c>
    </row>
    <row r="593" spans="1:8" ht="13.8" hidden="1" outlineLevel="1" thickBot="1">
      <c r="A593" s="372"/>
      <c r="B593" s="373" t="s">
        <v>275</v>
      </c>
      <c r="C593" s="374"/>
      <c r="D593" s="374"/>
      <c r="E593" s="374"/>
      <c r="F593" s="374"/>
      <c r="G593" s="374"/>
      <c r="H593" s="376"/>
    </row>
    <row r="594" spans="1:8" ht="13.8" hidden="1" outlineLevel="1" thickBot="1">
      <c r="A594" s="372"/>
      <c r="B594" s="373" t="s">
        <v>205</v>
      </c>
      <c r="C594" s="374">
        <v>372173.55012116866</v>
      </c>
      <c r="D594" s="374">
        <v>226355</v>
      </c>
      <c r="E594" s="374">
        <v>494200</v>
      </c>
      <c r="F594" s="374">
        <v>0</v>
      </c>
      <c r="G594" s="374">
        <v>61320</v>
      </c>
      <c r="H594" s="376">
        <v>1154048.5501211686</v>
      </c>
    </row>
    <row r="595" spans="1:8" ht="13.8" hidden="1" outlineLevel="1" thickBot="1">
      <c r="A595" s="372"/>
      <c r="B595" s="373" t="s">
        <v>206</v>
      </c>
      <c r="C595" s="374">
        <v>506</v>
      </c>
      <c r="D595" s="375"/>
      <c r="E595" s="374">
        <v>20971</v>
      </c>
      <c r="F595" s="375"/>
      <c r="G595" s="374">
        <v>406</v>
      </c>
      <c r="H595" s="376">
        <v>21883</v>
      </c>
    </row>
    <row r="596" spans="1:8" ht="13.8" hidden="1" outlineLevel="1" thickBot="1">
      <c r="A596" s="372"/>
      <c r="B596" s="373" t="s">
        <v>268</v>
      </c>
      <c r="C596" s="375"/>
      <c r="D596" s="374">
        <v>11502</v>
      </c>
      <c r="E596" s="375"/>
      <c r="F596" s="375"/>
      <c r="G596" s="374">
        <v>866</v>
      </c>
      <c r="H596" s="376">
        <v>12368</v>
      </c>
    </row>
    <row r="597" spans="1:8" ht="13.8" hidden="1" outlineLevel="1" thickBot="1">
      <c r="A597" s="372"/>
      <c r="B597" s="373" t="s">
        <v>207</v>
      </c>
      <c r="C597" s="374">
        <v>12943</v>
      </c>
      <c r="D597" s="375"/>
      <c r="E597" s="374">
        <v>812483</v>
      </c>
      <c r="F597" s="375"/>
      <c r="G597" s="374">
        <v>85785</v>
      </c>
      <c r="H597" s="376">
        <v>911211</v>
      </c>
    </row>
    <row r="598" spans="1:8" ht="13.8" hidden="1" outlineLevel="1" thickBot="1">
      <c r="A598" s="372"/>
      <c r="B598" s="373" t="s">
        <v>270</v>
      </c>
      <c r="C598" s="374"/>
      <c r="D598" s="375">
        <v>0</v>
      </c>
      <c r="E598" s="374">
        <v>156648</v>
      </c>
      <c r="F598" s="375">
        <v>0</v>
      </c>
      <c r="G598" s="374">
        <v>27981</v>
      </c>
      <c r="H598" s="376">
        <v>184629</v>
      </c>
    </row>
    <row r="599" spans="1:8" ht="13.8" hidden="1" outlineLevel="1" thickBot="1">
      <c r="A599" s="372"/>
      <c r="B599" s="373" t="s">
        <v>208</v>
      </c>
      <c r="C599" s="374">
        <v>129002</v>
      </c>
      <c r="D599" s="375"/>
      <c r="E599" s="374">
        <v>444067</v>
      </c>
      <c r="F599" s="375"/>
      <c r="G599" s="374">
        <v>56415</v>
      </c>
      <c r="H599" s="376">
        <v>629484</v>
      </c>
    </row>
    <row r="600" spans="1:8" ht="13.8" hidden="1" outlineLevel="1" thickBot="1">
      <c r="A600" s="372"/>
      <c r="B600" s="373" t="s">
        <v>209</v>
      </c>
      <c r="C600" s="374">
        <v>153026</v>
      </c>
      <c r="D600" s="375"/>
      <c r="E600" s="375"/>
      <c r="F600" s="374">
        <v>165</v>
      </c>
      <c r="G600" s="375"/>
      <c r="H600" s="376">
        <v>153191</v>
      </c>
    </row>
    <row r="601" spans="1:8" ht="13.8" hidden="1" outlineLevel="1" thickBot="1">
      <c r="A601" s="372"/>
      <c r="B601" s="373" t="s">
        <v>210</v>
      </c>
      <c r="C601" s="374">
        <v>29480</v>
      </c>
      <c r="D601" s="375"/>
      <c r="E601" s="375"/>
      <c r="F601" s="375"/>
      <c r="G601" s="375"/>
      <c r="H601" s="376">
        <v>29480</v>
      </c>
    </row>
    <row r="602" spans="1:8" ht="13.8" hidden="1" outlineLevel="1" thickBot="1">
      <c r="A602" s="372"/>
      <c r="B602" s="373" t="s">
        <v>211</v>
      </c>
      <c r="C602" s="374">
        <v>1341.3387361203449</v>
      </c>
      <c r="D602" s="374">
        <v>0</v>
      </c>
      <c r="E602" s="374">
        <v>12511</v>
      </c>
      <c r="F602" s="374">
        <v>0</v>
      </c>
      <c r="G602" s="374">
        <v>3064</v>
      </c>
      <c r="H602" s="376">
        <v>16916.338736120346</v>
      </c>
    </row>
    <row r="603" spans="1:8" ht="13.8" hidden="1" outlineLevel="1" thickBot="1">
      <c r="A603" s="372"/>
      <c r="B603" s="373" t="s">
        <v>212</v>
      </c>
      <c r="C603" s="374">
        <v>27724.349550249532</v>
      </c>
      <c r="D603" s="374">
        <v>0</v>
      </c>
      <c r="E603" s="374">
        <v>201198</v>
      </c>
      <c r="F603" s="375"/>
      <c r="G603" s="374">
        <v>53483</v>
      </c>
      <c r="H603" s="376">
        <v>282405.34955024952</v>
      </c>
    </row>
    <row r="604" spans="1:8" ht="13.8" hidden="1" outlineLevel="1" thickBot="1">
      <c r="A604" s="372"/>
      <c r="B604" s="373" t="s">
        <v>213</v>
      </c>
      <c r="C604" s="374">
        <v>183167</v>
      </c>
      <c r="D604" s="374">
        <v>618988</v>
      </c>
      <c r="E604" s="374">
        <v>49674</v>
      </c>
      <c r="F604" s="374">
        <v>0</v>
      </c>
      <c r="G604" s="374">
        <v>101562</v>
      </c>
      <c r="H604" s="376">
        <v>953391</v>
      </c>
    </row>
    <row r="605" spans="1:8" ht="13.8" hidden="1" outlineLevel="1" thickBot="1">
      <c r="A605" s="372"/>
      <c r="B605" s="373" t="s">
        <v>214</v>
      </c>
      <c r="C605" s="374">
        <v>1140</v>
      </c>
      <c r="D605" s="375"/>
      <c r="E605" s="374">
        <v>34984</v>
      </c>
      <c r="F605" s="375"/>
      <c r="G605" s="374">
        <v>8819</v>
      </c>
      <c r="H605" s="376">
        <v>44943</v>
      </c>
    </row>
    <row r="606" spans="1:8" ht="13.8" hidden="1" outlineLevel="1" thickBot="1">
      <c r="A606" s="372"/>
      <c r="B606" s="373" t="s">
        <v>215</v>
      </c>
      <c r="C606" s="374">
        <v>26946</v>
      </c>
      <c r="D606" s="375"/>
      <c r="E606" s="375"/>
      <c r="F606" s="375"/>
      <c r="G606" s="375"/>
      <c r="H606" s="376">
        <v>26946</v>
      </c>
    </row>
    <row r="607" spans="1:8" ht="13.8" hidden="1" outlineLevel="1" thickBot="1">
      <c r="A607" s="372"/>
      <c r="B607" s="373" t="s">
        <v>216</v>
      </c>
      <c r="C607" s="375"/>
      <c r="D607" s="375"/>
      <c r="E607" s="375"/>
      <c r="F607" s="375"/>
      <c r="G607" s="375"/>
      <c r="H607" s="376">
        <v>0</v>
      </c>
    </row>
    <row r="608" spans="1:8" ht="13.8" hidden="1" outlineLevel="1" thickBot="1">
      <c r="A608" s="372"/>
      <c r="B608" s="373" t="s">
        <v>217</v>
      </c>
      <c r="C608" s="374">
        <v>66750</v>
      </c>
      <c r="D608" s="374">
        <v>26396</v>
      </c>
      <c r="E608" s="374">
        <v>1407925</v>
      </c>
      <c r="F608" s="375"/>
      <c r="G608" s="374">
        <v>881417</v>
      </c>
      <c r="H608" s="376">
        <v>2382488</v>
      </c>
    </row>
    <row r="609" spans="1:8" ht="13.8" hidden="1" outlineLevel="1" thickBot="1">
      <c r="A609" s="372"/>
      <c r="B609" s="373" t="s">
        <v>218</v>
      </c>
      <c r="C609" s="374">
        <v>17558</v>
      </c>
      <c r="D609" s="375"/>
      <c r="E609" s="375"/>
      <c r="F609" s="375"/>
      <c r="G609" s="375"/>
      <c r="H609" s="376">
        <v>17558</v>
      </c>
    </row>
    <row r="610" spans="1:8" ht="13.8" hidden="1" outlineLevel="1" thickBot="1">
      <c r="A610" s="372"/>
      <c r="B610" s="373" t="s">
        <v>219</v>
      </c>
      <c r="C610" s="374">
        <v>28268.527366996579</v>
      </c>
      <c r="D610" s="375"/>
      <c r="E610" s="374">
        <v>10009</v>
      </c>
      <c r="F610" s="375"/>
      <c r="G610" s="374">
        <v>3892</v>
      </c>
      <c r="H610" s="376">
        <v>42169.527366996583</v>
      </c>
    </row>
    <row r="611" spans="1:8" ht="13.8" hidden="1" outlineLevel="1" thickBot="1">
      <c r="A611" s="372"/>
      <c r="B611" s="373" t="s">
        <v>220</v>
      </c>
      <c r="C611" s="374">
        <v>0</v>
      </c>
      <c r="D611" s="375"/>
      <c r="E611" s="374">
        <v>56624</v>
      </c>
      <c r="F611" s="375"/>
      <c r="G611" s="375"/>
      <c r="H611" s="376">
        <v>56624</v>
      </c>
    </row>
    <row r="612" spans="1:8" ht="13.8" collapsed="1" thickBot="1">
      <c r="A612" s="372">
        <v>20</v>
      </c>
      <c r="B612" s="377" t="s">
        <v>90</v>
      </c>
      <c r="C612" s="374">
        <f>SUM($C$588:$C$611)</f>
        <v>1116799.8460290313</v>
      </c>
      <c r="D612" s="374">
        <f>SUM($D$588:$D$611)</f>
        <v>883241</v>
      </c>
      <c r="E612" s="374">
        <f>SUM($E$588:$E$611)</f>
        <v>4030773</v>
      </c>
      <c r="F612" s="374">
        <f>SUM($F$588:$F$611)</f>
        <v>165</v>
      </c>
      <c r="G612" s="374">
        <f>SUM($G$588:$G$611)</f>
        <v>1348001</v>
      </c>
      <c r="H612" s="376">
        <f>SUM($H$588:$H$611)</f>
        <v>7378979.8460290311</v>
      </c>
    </row>
    <row r="613" spans="1:8">
      <c r="A613" s="518"/>
      <c r="B613" s="518"/>
      <c r="C613" s="518"/>
      <c r="D613" s="518"/>
      <c r="E613" s="518"/>
      <c r="F613" s="518"/>
      <c r="G613" s="518"/>
      <c r="H613" s="518"/>
    </row>
    <row r="614" spans="1:8">
      <c r="A614" s="504"/>
      <c r="B614" s="504"/>
      <c r="C614" s="504"/>
      <c r="D614" s="504"/>
      <c r="E614" s="504"/>
      <c r="F614" s="504"/>
      <c r="G614" s="504"/>
      <c r="H614" s="504"/>
    </row>
    <row r="615" spans="1:8">
      <c r="A615" s="504" t="s">
        <v>568</v>
      </c>
      <c r="B615" s="504"/>
      <c r="C615" s="504"/>
      <c r="D615" s="504"/>
      <c r="E615" s="504"/>
      <c r="F615" s="504"/>
      <c r="G615" s="504"/>
      <c r="H615" s="504"/>
    </row>
    <row r="616" spans="1:8">
      <c r="A616" s="504" t="s">
        <v>540</v>
      </c>
      <c r="B616" s="504"/>
      <c r="C616" s="504"/>
      <c r="D616" s="504"/>
      <c r="E616" s="504"/>
      <c r="F616" s="504"/>
      <c r="G616" s="504"/>
      <c r="H616" s="504"/>
    </row>
    <row r="617" spans="1:8">
      <c r="A617" s="504" t="s">
        <v>330</v>
      </c>
      <c r="B617" s="504"/>
      <c r="C617" s="504"/>
      <c r="D617" s="504"/>
      <c r="E617" s="504"/>
      <c r="F617" s="504"/>
      <c r="G617" s="504"/>
      <c r="H617" s="504"/>
    </row>
    <row r="618" spans="1:8">
      <c r="A618" s="504" t="s">
        <v>490</v>
      </c>
      <c r="B618" s="504"/>
      <c r="C618" s="504"/>
      <c r="D618" s="504"/>
      <c r="E618" s="504"/>
      <c r="F618" s="504"/>
      <c r="G618" s="504"/>
      <c r="H618" s="504"/>
    </row>
    <row r="619" spans="1:8">
      <c r="A619" s="504"/>
      <c r="B619" s="504"/>
      <c r="C619" s="504"/>
      <c r="D619" s="504"/>
      <c r="E619" s="504"/>
      <c r="F619" s="504"/>
      <c r="G619" s="504"/>
      <c r="H619" s="504"/>
    </row>
    <row r="620" spans="1:8">
      <c r="A620" s="504" t="s">
        <v>36</v>
      </c>
      <c r="B620" s="504"/>
      <c r="C620" s="504"/>
      <c r="D620" s="504"/>
      <c r="E620" s="504"/>
      <c r="F620" s="504"/>
      <c r="G620" s="504"/>
      <c r="H620" s="504"/>
    </row>
    <row r="621" spans="1:8" ht="12.75" customHeight="1" thickBot="1">
      <c r="A621" s="505" t="s">
        <v>349</v>
      </c>
      <c r="B621" s="505"/>
      <c r="C621" s="505"/>
      <c r="D621" s="505"/>
      <c r="E621" s="505"/>
      <c r="F621" s="505"/>
      <c r="G621" s="505"/>
      <c r="H621" s="505"/>
    </row>
    <row r="622" spans="1:8">
      <c r="A622" s="337"/>
      <c r="B622" s="338"/>
      <c r="C622" s="339" t="s">
        <v>491</v>
      </c>
      <c r="D622" s="340" t="s">
        <v>492</v>
      </c>
      <c r="E622" s="340" t="s">
        <v>493</v>
      </c>
      <c r="F622" s="341" t="s">
        <v>494</v>
      </c>
      <c r="G622" s="341" t="s">
        <v>495</v>
      </c>
      <c r="H622" s="342" t="s">
        <v>496</v>
      </c>
    </row>
    <row r="623" spans="1:8">
      <c r="A623" s="343"/>
      <c r="B623" s="344"/>
      <c r="C623" s="506" t="s">
        <v>499</v>
      </c>
      <c r="D623" s="507"/>
      <c r="E623" s="508"/>
      <c r="F623" s="509" t="s">
        <v>541</v>
      </c>
      <c r="G623" s="509" t="s">
        <v>542</v>
      </c>
      <c r="H623" s="512" t="s">
        <v>543</v>
      </c>
    </row>
    <row r="624" spans="1:8">
      <c r="A624" s="343"/>
      <c r="B624" s="22" t="s">
        <v>544</v>
      </c>
      <c r="C624" s="515"/>
      <c r="D624" s="516"/>
      <c r="E624" s="517"/>
      <c r="F624" s="510"/>
      <c r="G624" s="510"/>
      <c r="H624" s="513"/>
    </row>
    <row r="625" spans="1:8">
      <c r="A625" s="343"/>
      <c r="C625" s="509" t="s">
        <v>545</v>
      </c>
      <c r="D625" s="509" t="s">
        <v>546</v>
      </c>
      <c r="E625" s="509" t="s">
        <v>547</v>
      </c>
      <c r="F625" s="510"/>
      <c r="G625" s="510"/>
      <c r="H625" s="513"/>
    </row>
    <row r="626" spans="1:8" ht="19.5" customHeight="1">
      <c r="A626" s="345"/>
      <c r="B626" s="346"/>
      <c r="C626" s="511"/>
      <c r="D626" s="511"/>
      <c r="E626" s="511"/>
      <c r="F626" s="511"/>
      <c r="G626" s="511"/>
      <c r="H626" s="514"/>
    </row>
    <row r="627" spans="1:8" hidden="1" outlineLevel="1">
      <c r="A627" s="353"/>
      <c r="B627" s="347" t="s">
        <v>273</v>
      </c>
      <c r="C627" s="355"/>
      <c r="D627" s="355"/>
      <c r="E627" s="355"/>
      <c r="F627" s="355"/>
      <c r="G627" s="356">
        <v>0</v>
      </c>
      <c r="H627" s="357">
        <v>0</v>
      </c>
    </row>
    <row r="628" spans="1:8" hidden="1" outlineLevel="1">
      <c r="A628" s="353"/>
      <c r="B628" s="347" t="s">
        <v>203</v>
      </c>
      <c r="C628" s="356">
        <v>0</v>
      </c>
      <c r="D628" s="356">
        <v>0</v>
      </c>
      <c r="E628" s="356">
        <v>0</v>
      </c>
      <c r="F628" s="356">
        <v>0</v>
      </c>
      <c r="G628" s="356">
        <v>0</v>
      </c>
      <c r="H628" s="357">
        <v>0</v>
      </c>
    </row>
    <row r="629" spans="1:8" hidden="1" outlineLevel="1">
      <c r="A629" s="353"/>
      <c r="B629" s="347" t="s">
        <v>204</v>
      </c>
      <c r="C629" s="356">
        <v>0</v>
      </c>
      <c r="D629" s="356">
        <v>0</v>
      </c>
      <c r="E629" s="356">
        <v>0</v>
      </c>
      <c r="F629" s="356">
        <v>0</v>
      </c>
      <c r="G629" s="356">
        <v>0</v>
      </c>
      <c r="H629" s="357">
        <v>0</v>
      </c>
    </row>
    <row r="630" spans="1:8" hidden="1" outlineLevel="1">
      <c r="A630" s="353"/>
      <c r="B630" s="347" t="s">
        <v>267</v>
      </c>
      <c r="C630" s="356">
        <v>0</v>
      </c>
      <c r="D630" s="356">
        <v>0</v>
      </c>
      <c r="E630" s="356">
        <v>0</v>
      </c>
      <c r="F630" s="356">
        <v>0</v>
      </c>
      <c r="G630" s="356">
        <v>0</v>
      </c>
      <c r="H630" s="357">
        <v>0</v>
      </c>
    </row>
    <row r="631" spans="1:8" hidden="1" outlineLevel="1">
      <c r="A631" s="353"/>
      <c r="B631" s="347" t="s">
        <v>274</v>
      </c>
      <c r="C631" s="356">
        <v>0</v>
      </c>
      <c r="D631" s="356">
        <v>0</v>
      </c>
      <c r="E631" s="356">
        <v>0</v>
      </c>
      <c r="F631" s="356">
        <v>0</v>
      </c>
      <c r="G631" s="356">
        <v>0</v>
      </c>
      <c r="H631" s="357">
        <v>0</v>
      </c>
    </row>
    <row r="632" spans="1:8" hidden="1" outlineLevel="1">
      <c r="A632" s="353"/>
      <c r="B632" s="347" t="s">
        <v>275</v>
      </c>
      <c r="C632" s="356"/>
      <c r="D632" s="356"/>
      <c r="E632" s="356"/>
      <c r="F632" s="356"/>
      <c r="G632" s="356"/>
      <c r="H632" s="357"/>
    </row>
    <row r="633" spans="1:8" hidden="1" outlineLevel="1">
      <c r="A633" s="353"/>
      <c r="B633" s="347" t="s">
        <v>205</v>
      </c>
      <c r="C633" s="356">
        <v>1123.5767365403103</v>
      </c>
      <c r="D633" s="356">
        <v>0</v>
      </c>
      <c r="E633" s="356">
        <v>0</v>
      </c>
      <c r="F633" s="356">
        <v>0</v>
      </c>
      <c r="G633" s="356">
        <v>0</v>
      </c>
      <c r="H633" s="357">
        <v>1123.5767365403103</v>
      </c>
    </row>
    <row r="634" spans="1:8" hidden="1" outlineLevel="1">
      <c r="A634" s="353"/>
      <c r="B634" s="347" t="s">
        <v>206</v>
      </c>
      <c r="C634" s="356">
        <v>307</v>
      </c>
      <c r="D634" s="356">
        <v>0</v>
      </c>
      <c r="E634" s="356">
        <v>0</v>
      </c>
      <c r="F634" s="355"/>
      <c r="G634" s="356">
        <v>0</v>
      </c>
      <c r="H634" s="357">
        <v>307</v>
      </c>
    </row>
    <row r="635" spans="1:8" hidden="1" outlineLevel="1">
      <c r="A635" s="353"/>
      <c r="B635" s="347" t="s">
        <v>268</v>
      </c>
      <c r="C635" s="355"/>
      <c r="D635" s="355"/>
      <c r="E635" s="355"/>
      <c r="F635" s="355"/>
      <c r="G635" s="355"/>
      <c r="H635" s="357">
        <v>0</v>
      </c>
    </row>
    <row r="636" spans="1:8" hidden="1" outlineLevel="1">
      <c r="A636" s="353"/>
      <c r="B636" s="347" t="s">
        <v>207</v>
      </c>
      <c r="C636" s="356">
        <v>0</v>
      </c>
      <c r="D636" s="355"/>
      <c r="E636" s="356">
        <v>0</v>
      </c>
      <c r="F636" s="355"/>
      <c r="G636" s="356">
        <v>0</v>
      </c>
      <c r="H636" s="357">
        <v>0</v>
      </c>
    </row>
    <row r="637" spans="1:8" hidden="1" outlineLevel="1">
      <c r="A637" s="353"/>
      <c r="B637" s="347" t="s">
        <v>270</v>
      </c>
      <c r="C637" s="356">
        <v>0</v>
      </c>
      <c r="D637" s="355">
        <v>0</v>
      </c>
      <c r="E637" s="356">
        <v>0</v>
      </c>
      <c r="F637" s="355">
        <v>0</v>
      </c>
      <c r="G637" s="356">
        <v>0</v>
      </c>
      <c r="H637" s="357">
        <v>0</v>
      </c>
    </row>
    <row r="638" spans="1:8" hidden="1" outlineLevel="1">
      <c r="A638" s="353"/>
      <c r="B638" s="347" t="s">
        <v>208</v>
      </c>
      <c r="C638" s="356">
        <v>0</v>
      </c>
      <c r="D638" s="355"/>
      <c r="E638" s="356">
        <v>0</v>
      </c>
      <c r="F638" s="355"/>
      <c r="G638" s="356">
        <v>0</v>
      </c>
      <c r="H638" s="357">
        <v>0</v>
      </c>
    </row>
    <row r="639" spans="1:8" hidden="1" outlineLevel="1">
      <c r="A639" s="353"/>
      <c r="B639" s="347" t="s">
        <v>209</v>
      </c>
      <c r="C639" s="355"/>
      <c r="D639" s="355"/>
      <c r="E639" s="355"/>
      <c r="F639" s="355"/>
      <c r="G639" s="355"/>
      <c r="H639" s="357">
        <v>0</v>
      </c>
    </row>
    <row r="640" spans="1:8" hidden="1" outlineLevel="1">
      <c r="A640" s="353"/>
      <c r="B640" s="347" t="s">
        <v>210</v>
      </c>
      <c r="C640" s="356">
        <v>0</v>
      </c>
      <c r="D640" s="355"/>
      <c r="E640" s="355"/>
      <c r="F640" s="355"/>
      <c r="G640" s="355"/>
      <c r="H640" s="357">
        <v>0</v>
      </c>
    </row>
    <row r="641" spans="1:8" hidden="1" outlineLevel="1">
      <c r="A641" s="353"/>
      <c r="B641" s="347" t="s">
        <v>211</v>
      </c>
      <c r="C641" s="356">
        <v>0</v>
      </c>
      <c r="D641" s="356">
        <v>0</v>
      </c>
      <c r="E641" s="356">
        <v>0</v>
      </c>
      <c r="F641" s="356">
        <v>0</v>
      </c>
      <c r="G641" s="356">
        <v>0</v>
      </c>
      <c r="H641" s="357">
        <v>0</v>
      </c>
    </row>
    <row r="642" spans="1:8" hidden="1" outlineLevel="1">
      <c r="A642" s="353"/>
      <c r="B642" s="347" t="s">
        <v>212</v>
      </c>
      <c r="C642" s="356">
        <v>0</v>
      </c>
      <c r="D642" s="356">
        <v>0</v>
      </c>
      <c r="E642" s="356">
        <v>0</v>
      </c>
      <c r="F642" s="355"/>
      <c r="G642" s="356">
        <v>0</v>
      </c>
      <c r="H642" s="357">
        <v>0</v>
      </c>
    </row>
    <row r="643" spans="1:8" hidden="1" outlineLevel="1">
      <c r="A643" s="353"/>
      <c r="B643" s="347" t="s">
        <v>213</v>
      </c>
      <c r="C643" s="356">
        <v>0</v>
      </c>
      <c r="D643" s="356">
        <v>0</v>
      </c>
      <c r="E643" s="356">
        <v>1144</v>
      </c>
      <c r="F643" s="356">
        <v>0</v>
      </c>
      <c r="G643" s="356">
        <v>256</v>
      </c>
      <c r="H643" s="357">
        <v>1400</v>
      </c>
    </row>
    <row r="644" spans="1:8" hidden="1" outlineLevel="1">
      <c r="A644" s="353"/>
      <c r="B644" s="347" t="s">
        <v>214</v>
      </c>
      <c r="C644" s="355"/>
      <c r="D644" s="355"/>
      <c r="E644" s="355"/>
      <c r="F644" s="355"/>
      <c r="G644" s="355"/>
      <c r="H644" s="357">
        <v>0</v>
      </c>
    </row>
    <row r="645" spans="1:8" hidden="1" outlineLevel="1">
      <c r="A645" s="353"/>
      <c r="B645" s="347" t="s">
        <v>215</v>
      </c>
      <c r="C645" s="355"/>
      <c r="D645" s="355"/>
      <c r="E645" s="355"/>
      <c r="F645" s="355"/>
      <c r="G645" s="355"/>
      <c r="H645" s="357">
        <v>0</v>
      </c>
    </row>
    <row r="646" spans="1:8" hidden="1" outlineLevel="1">
      <c r="A646" s="353"/>
      <c r="B646" s="347" t="s">
        <v>216</v>
      </c>
      <c r="C646" s="355"/>
      <c r="D646" s="355"/>
      <c r="E646" s="355"/>
      <c r="F646" s="355"/>
      <c r="G646" s="355"/>
      <c r="H646" s="357">
        <v>0</v>
      </c>
    </row>
    <row r="647" spans="1:8" hidden="1" outlineLevel="1">
      <c r="A647" s="353"/>
      <c r="B647" s="347" t="s">
        <v>217</v>
      </c>
      <c r="C647" s="356">
        <v>20241</v>
      </c>
      <c r="D647" s="355"/>
      <c r="E647" s="356">
        <v>20092</v>
      </c>
      <c r="F647" s="355"/>
      <c r="G647" s="356">
        <v>2806</v>
      </c>
      <c r="H647" s="357">
        <v>43139</v>
      </c>
    </row>
    <row r="648" spans="1:8" hidden="1" outlineLevel="1">
      <c r="A648" s="353"/>
      <c r="B648" s="347" t="s">
        <v>218</v>
      </c>
      <c r="C648" s="355"/>
      <c r="D648" s="355"/>
      <c r="E648" s="355"/>
      <c r="F648" s="355"/>
      <c r="G648" s="355"/>
      <c r="H648" s="357">
        <v>0</v>
      </c>
    </row>
    <row r="649" spans="1:8" hidden="1" outlineLevel="1">
      <c r="A649" s="353"/>
      <c r="B649" s="347" t="s">
        <v>219</v>
      </c>
      <c r="C649" s="356">
        <v>0</v>
      </c>
      <c r="D649" s="355">
        <v>0</v>
      </c>
      <c r="E649" s="355">
        <v>0</v>
      </c>
      <c r="F649" s="355">
        <v>0</v>
      </c>
      <c r="G649" s="355">
        <v>0</v>
      </c>
      <c r="H649" s="357">
        <v>0</v>
      </c>
    </row>
    <row r="650" spans="1:8" hidden="1" outlineLevel="1">
      <c r="A650" s="353"/>
      <c r="B650" s="347" t="s">
        <v>220</v>
      </c>
      <c r="C650" s="356">
        <v>0</v>
      </c>
      <c r="D650" s="355">
        <v>0</v>
      </c>
      <c r="E650" s="355">
        <v>0</v>
      </c>
      <c r="F650" s="355">
        <v>0</v>
      </c>
      <c r="G650" s="355">
        <v>0</v>
      </c>
      <c r="H650" s="357">
        <v>0</v>
      </c>
    </row>
    <row r="651" spans="1:8" collapsed="1">
      <c r="A651" s="353">
        <v>21</v>
      </c>
      <c r="B651" s="352" t="s">
        <v>569</v>
      </c>
      <c r="C651" s="356">
        <f>SUM($C$627:$C$650)</f>
        <v>21671.576736540312</v>
      </c>
      <c r="D651" s="356">
        <f>SUM($D$627:$D$650)</f>
        <v>0</v>
      </c>
      <c r="E651" s="356">
        <f>SUM($E$627:$E$650)</f>
        <v>21236</v>
      </c>
      <c r="F651" s="356">
        <f>SUM($F$627:$F$650)</f>
        <v>0</v>
      </c>
      <c r="G651" s="356">
        <f>SUM($G$627:$G$650)</f>
        <v>3062</v>
      </c>
      <c r="H651" s="357">
        <f>SUM($H$627:$H$650)</f>
        <v>45969.576736540308</v>
      </c>
    </row>
    <row r="652" spans="1:8" hidden="1" outlineLevel="1">
      <c r="A652" s="353"/>
      <c r="B652" s="347" t="s">
        <v>273</v>
      </c>
      <c r="C652" s="356">
        <v>0</v>
      </c>
      <c r="D652" s="355"/>
      <c r="E652" s="356">
        <v>0</v>
      </c>
      <c r="F652" s="355"/>
      <c r="G652" s="356">
        <v>0</v>
      </c>
      <c r="H652" s="357">
        <v>0</v>
      </c>
    </row>
    <row r="653" spans="1:8" hidden="1" outlineLevel="1">
      <c r="A653" s="353"/>
      <c r="B653" s="347" t="s">
        <v>203</v>
      </c>
      <c r="C653" s="356">
        <v>111087.15443856381</v>
      </c>
      <c r="D653" s="355"/>
      <c r="E653" s="356">
        <v>149038</v>
      </c>
      <c r="F653" s="355"/>
      <c r="G653" s="356">
        <v>28493</v>
      </c>
      <c r="H653" s="357">
        <v>288618.1544385638</v>
      </c>
    </row>
    <row r="654" spans="1:8" hidden="1" outlineLevel="1">
      <c r="A654" s="353"/>
      <c r="B654" s="347" t="s">
        <v>204</v>
      </c>
      <c r="C654" s="356">
        <v>17712</v>
      </c>
      <c r="D654" s="355"/>
      <c r="E654" s="355"/>
      <c r="F654" s="355"/>
      <c r="G654" s="355"/>
      <c r="H654" s="357">
        <v>17712</v>
      </c>
    </row>
    <row r="655" spans="1:8" hidden="1" outlineLevel="1">
      <c r="A655" s="353"/>
      <c r="B655" s="347" t="s">
        <v>267</v>
      </c>
      <c r="C655" s="356">
        <v>0</v>
      </c>
      <c r="D655" s="356">
        <v>0</v>
      </c>
      <c r="E655" s="356">
        <v>0</v>
      </c>
      <c r="F655" s="356">
        <v>0</v>
      </c>
      <c r="G655" s="356">
        <v>0</v>
      </c>
      <c r="H655" s="357">
        <v>0</v>
      </c>
    </row>
    <row r="656" spans="1:8" hidden="1" outlineLevel="1">
      <c r="A656" s="353"/>
      <c r="B656" s="347" t="s">
        <v>274</v>
      </c>
      <c r="C656" s="356">
        <v>0</v>
      </c>
      <c r="D656" s="356">
        <v>0</v>
      </c>
      <c r="E656" s="356">
        <v>0</v>
      </c>
      <c r="F656" s="356">
        <v>0</v>
      </c>
      <c r="G656" s="356">
        <v>0</v>
      </c>
      <c r="H656" s="357">
        <v>0</v>
      </c>
    </row>
    <row r="657" spans="1:8" hidden="1" outlineLevel="1">
      <c r="A657" s="353"/>
      <c r="B657" s="347" t="s">
        <v>275</v>
      </c>
      <c r="C657" s="356"/>
      <c r="D657" s="356"/>
      <c r="E657" s="356"/>
      <c r="F657" s="356"/>
      <c r="G657" s="356"/>
      <c r="H657" s="357"/>
    </row>
    <row r="658" spans="1:8" hidden="1" outlineLevel="1">
      <c r="A658" s="353"/>
      <c r="B658" s="347" t="s">
        <v>205</v>
      </c>
      <c r="C658" s="356">
        <v>122566.01261438342</v>
      </c>
      <c r="D658" s="356">
        <v>128302</v>
      </c>
      <c r="E658" s="356">
        <v>203841</v>
      </c>
      <c r="F658" s="356">
        <v>0</v>
      </c>
      <c r="G658" s="356">
        <v>27113</v>
      </c>
      <c r="H658" s="357">
        <v>481822.01261438342</v>
      </c>
    </row>
    <row r="659" spans="1:8" hidden="1" outlineLevel="1">
      <c r="A659" s="353"/>
      <c r="B659" s="347" t="s">
        <v>206</v>
      </c>
      <c r="C659" s="356">
        <v>6664</v>
      </c>
      <c r="D659" s="355"/>
      <c r="E659" s="356">
        <v>21122</v>
      </c>
      <c r="F659" s="355"/>
      <c r="G659" s="356">
        <v>768</v>
      </c>
      <c r="H659" s="357">
        <v>28554</v>
      </c>
    </row>
    <row r="660" spans="1:8" hidden="1" outlineLevel="1">
      <c r="A660" s="353"/>
      <c r="B660" s="347" t="s">
        <v>268</v>
      </c>
      <c r="C660" s="355"/>
      <c r="D660" s="356">
        <v>2519</v>
      </c>
      <c r="E660" s="355"/>
      <c r="F660" s="355"/>
      <c r="G660" s="356">
        <v>190</v>
      </c>
      <c r="H660" s="357">
        <v>2709</v>
      </c>
    </row>
    <row r="661" spans="1:8" hidden="1" outlineLevel="1">
      <c r="A661" s="353"/>
      <c r="B661" s="347" t="s">
        <v>207</v>
      </c>
      <c r="C661" s="356">
        <v>54464</v>
      </c>
      <c r="D661" s="355"/>
      <c r="E661" s="356">
        <v>388758</v>
      </c>
      <c r="F661" s="355"/>
      <c r="G661" s="356">
        <v>41773</v>
      </c>
      <c r="H661" s="357">
        <v>484995</v>
      </c>
    </row>
    <row r="662" spans="1:8" hidden="1" outlineLevel="1">
      <c r="A662" s="353"/>
      <c r="B662" s="347" t="s">
        <v>270</v>
      </c>
      <c r="C662" s="356">
        <v>348</v>
      </c>
      <c r="D662" s="355">
        <v>0</v>
      </c>
      <c r="E662" s="356">
        <v>26959</v>
      </c>
      <c r="F662" s="355">
        <v>0</v>
      </c>
      <c r="G662" s="356">
        <v>5988</v>
      </c>
      <c r="H662" s="357">
        <v>33295</v>
      </c>
    </row>
    <row r="663" spans="1:8" hidden="1" outlineLevel="1">
      <c r="A663" s="353"/>
      <c r="B663" s="347" t="s">
        <v>208</v>
      </c>
      <c r="C663" s="356">
        <v>57929</v>
      </c>
      <c r="D663" s="355"/>
      <c r="E663" s="356">
        <v>77084</v>
      </c>
      <c r="F663" s="355"/>
      <c r="G663" s="356">
        <v>9298</v>
      </c>
      <c r="H663" s="357">
        <v>144311</v>
      </c>
    </row>
    <row r="664" spans="1:8" hidden="1" outlineLevel="1">
      <c r="A664" s="353"/>
      <c r="B664" s="347" t="s">
        <v>209</v>
      </c>
      <c r="C664" s="356">
        <v>19777</v>
      </c>
      <c r="D664" s="355"/>
      <c r="E664" s="355"/>
      <c r="F664" s="356">
        <v>45</v>
      </c>
      <c r="G664" s="355"/>
      <c r="H664" s="357">
        <v>19822</v>
      </c>
    </row>
    <row r="665" spans="1:8" hidden="1" outlineLevel="1">
      <c r="A665" s="353"/>
      <c r="B665" s="347" t="s">
        <v>210</v>
      </c>
      <c r="C665" s="356">
        <v>881</v>
      </c>
      <c r="D665" s="355"/>
      <c r="E665" s="355"/>
      <c r="F665" s="355"/>
      <c r="G665" s="355"/>
      <c r="H665" s="357">
        <v>881</v>
      </c>
    </row>
    <row r="666" spans="1:8" hidden="1" outlineLevel="1">
      <c r="A666" s="353"/>
      <c r="B666" s="347" t="s">
        <v>211</v>
      </c>
      <c r="C666" s="356">
        <v>489.91965094565728</v>
      </c>
      <c r="D666" s="356">
        <v>0</v>
      </c>
      <c r="E666" s="356">
        <v>11406</v>
      </c>
      <c r="F666" s="356">
        <v>0</v>
      </c>
      <c r="G666" s="356">
        <v>2793</v>
      </c>
      <c r="H666" s="357">
        <v>14688.919650945658</v>
      </c>
    </row>
    <row r="667" spans="1:8" hidden="1" outlineLevel="1">
      <c r="A667" s="353"/>
      <c r="B667" s="347" t="s">
        <v>212</v>
      </c>
      <c r="C667" s="356">
        <v>22650.002406493964</v>
      </c>
      <c r="D667" s="356">
        <v>0</v>
      </c>
      <c r="E667" s="356">
        <v>71267</v>
      </c>
      <c r="F667" s="355"/>
      <c r="G667" s="356">
        <v>18945</v>
      </c>
      <c r="H667" s="357">
        <v>112862.00240649396</v>
      </c>
    </row>
    <row r="668" spans="1:8" hidden="1" outlineLevel="1">
      <c r="A668" s="353"/>
      <c r="B668" s="347" t="s">
        <v>213</v>
      </c>
      <c r="C668" s="356">
        <v>32597</v>
      </c>
      <c r="D668" s="356">
        <v>52065</v>
      </c>
      <c r="E668" s="356">
        <v>5677</v>
      </c>
      <c r="F668" s="356">
        <v>0</v>
      </c>
      <c r="G668" s="356">
        <v>0</v>
      </c>
      <c r="H668" s="357">
        <v>90339</v>
      </c>
    </row>
    <row r="669" spans="1:8" hidden="1" outlineLevel="1">
      <c r="A669" s="353"/>
      <c r="B669" s="347" t="s">
        <v>214</v>
      </c>
      <c r="C669" s="356">
        <v>7034</v>
      </c>
      <c r="D669" s="355"/>
      <c r="E669" s="356">
        <v>3947</v>
      </c>
      <c r="F669" s="355"/>
      <c r="G669" s="356">
        <v>995</v>
      </c>
      <c r="H669" s="357">
        <v>11976</v>
      </c>
    </row>
    <row r="670" spans="1:8" hidden="1" outlineLevel="1">
      <c r="A670" s="353"/>
      <c r="B670" s="347" t="s">
        <v>215</v>
      </c>
      <c r="C670" s="356">
        <v>2748</v>
      </c>
      <c r="D670" s="355"/>
      <c r="E670" s="355"/>
      <c r="F670" s="355"/>
      <c r="G670" s="355"/>
      <c r="H670" s="357">
        <v>2748</v>
      </c>
    </row>
    <row r="671" spans="1:8" hidden="1" outlineLevel="1">
      <c r="A671" s="353"/>
      <c r="B671" s="347" t="s">
        <v>216</v>
      </c>
      <c r="C671" s="356">
        <v>0</v>
      </c>
      <c r="D671" s="355"/>
      <c r="E671" s="355"/>
      <c r="F671" s="355"/>
      <c r="G671" s="355"/>
      <c r="H671" s="357">
        <v>0</v>
      </c>
    </row>
    <row r="672" spans="1:8" hidden="1" outlineLevel="1">
      <c r="A672" s="353"/>
      <c r="B672" s="347" t="s">
        <v>217</v>
      </c>
      <c r="C672" s="356">
        <v>-7463</v>
      </c>
      <c r="D672" s="356">
        <v>65220</v>
      </c>
      <c r="E672" s="356">
        <v>173297</v>
      </c>
      <c r="F672" s="355"/>
      <c r="G672" s="356">
        <v>68432</v>
      </c>
      <c r="H672" s="357">
        <v>299486</v>
      </c>
    </row>
    <row r="673" spans="1:8" hidden="1" outlineLevel="1">
      <c r="A673" s="353"/>
      <c r="B673" s="347" t="s">
        <v>218</v>
      </c>
      <c r="C673" s="356">
        <v>89394</v>
      </c>
      <c r="D673" s="355"/>
      <c r="E673" s="355"/>
      <c r="F673" s="355"/>
      <c r="G673" s="355"/>
      <c r="H673" s="357">
        <v>89394</v>
      </c>
    </row>
    <row r="674" spans="1:8" hidden="1" outlineLevel="1">
      <c r="A674" s="353"/>
      <c r="B674" s="347" t="s">
        <v>219</v>
      </c>
      <c r="C674" s="356">
        <v>17211.883703392861</v>
      </c>
      <c r="D674" s="355"/>
      <c r="E674" s="356">
        <v>65</v>
      </c>
      <c r="F674" s="355"/>
      <c r="G674" s="356">
        <v>25</v>
      </c>
      <c r="H674" s="357">
        <v>17301.883703392861</v>
      </c>
    </row>
    <row r="675" spans="1:8" hidden="1" outlineLevel="1">
      <c r="A675" s="353"/>
      <c r="B675" s="347" t="s">
        <v>220</v>
      </c>
      <c r="C675" s="356">
        <v>52202</v>
      </c>
      <c r="D675" s="356">
        <v>40</v>
      </c>
      <c r="E675" s="356">
        <v>961</v>
      </c>
      <c r="F675" s="355"/>
      <c r="G675" s="356">
        <v>0</v>
      </c>
      <c r="H675" s="357">
        <v>53203</v>
      </c>
    </row>
    <row r="676" spans="1:8" collapsed="1">
      <c r="A676" s="353">
        <v>22</v>
      </c>
      <c r="B676" s="352" t="s">
        <v>570</v>
      </c>
      <c r="C676" s="356">
        <f>SUM($C$652:$C$675)</f>
        <v>608291.9728137796</v>
      </c>
      <c r="D676" s="356">
        <f>SUM($D$652:$D$675)</f>
        <v>248146</v>
      </c>
      <c r="E676" s="356">
        <f>SUM($E$652:$E$675)</f>
        <v>1133422</v>
      </c>
      <c r="F676" s="356">
        <f>SUM($F$652:$F$675)</f>
        <v>45</v>
      </c>
      <c r="G676" s="356">
        <f>SUM($G$652:$G$675)</f>
        <v>204813</v>
      </c>
      <c r="H676" s="357">
        <f>SUM($H$652:$H$675)</f>
        <v>2194717.9728137795</v>
      </c>
    </row>
    <row r="677" spans="1:8" hidden="1" outlineLevel="1">
      <c r="A677" s="353"/>
      <c r="B677" s="347" t="s">
        <v>273</v>
      </c>
      <c r="C677" s="356">
        <v>0</v>
      </c>
      <c r="D677" s="355"/>
      <c r="E677" s="355"/>
      <c r="F677" s="361"/>
      <c r="G677" s="362">
        <v>0</v>
      </c>
      <c r="H677" s="357">
        <v>0</v>
      </c>
    </row>
    <row r="678" spans="1:8" hidden="1" outlineLevel="1">
      <c r="A678" s="353"/>
      <c r="B678" s="347" t="s">
        <v>203</v>
      </c>
      <c r="C678" s="356">
        <v>0.28999999999999998</v>
      </c>
      <c r="D678" s="356">
        <v>0</v>
      </c>
      <c r="E678" s="356">
        <v>690</v>
      </c>
      <c r="F678" s="362">
        <v>0</v>
      </c>
      <c r="G678" s="362">
        <v>132</v>
      </c>
      <c r="H678" s="357">
        <v>822.29</v>
      </c>
    </row>
    <row r="679" spans="1:8" hidden="1" outlineLevel="1">
      <c r="A679" s="353"/>
      <c r="B679" s="347" t="s">
        <v>204</v>
      </c>
      <c r="C679" s="356">
        <v>2480</v>
      </c>
      <c r="D679" s="356">
        <v>0</v>
      </c>
      <c r="E679" s="356">
        <v>0</v>
      </c>
      <c r="F679" s="362">
        <v>0</v>
      </c>
      <c r="G679" s="362">
        <v>0</v>
      </c>
      <c r="H679" s="357">
        <v>2480</v>
      </c>
    </row>
    <row r="680" spans="1:8" hidden="1" outlineLevel="1">
      <c r="A680" s="353"/>
      <c r="B680" s="347" t="s">
        <v>267</v>
      </c>
      <c r="C680" s="356">
        <v>0</v>
      </c>
      <c r="D680" s="356">
        <v>0</v>
      </c>
      <c r="E680" s="356">
        <v>0</v>
      </c>
      <c r="F680" s="362">
        <v>0</v>
      </c>
      <c r="G680" s="362">
        <v>0</v>
      </c>
      <c r="H680" s="357">
        <v>0</v>
      </c>
    </row>
    <row r="681" spans="1:8" hidden="1" outlineLevel="1">
      <c r="A681" s="353"/>
      <c r="B681" s="347" t="s">
        <v>274</v>
      </c>
      <c r="C681" s="356">
        <v>0</v>
      </c>
      <c r="D681" s="356">
        <v>0</v>
      </c>
      <c r="E681" s="356">
        <v>0</v>
      </c>
      <c r="F681" s="362">
        <v>0</v>
      </c>
      <c r="G681" s="362">
        <v>0</v>
      </c>
      <c r="H681" s="357">
        <v>0</v>
      </c>
    </row>
    <row r="682" spans="1:8" hidden="1" outlineLevel="1">
      <c r="A682" s="353"/>
      <c r="B682" s="347" t="s">
        <v>275</v>
      </c>
      <c r="C682" s="356"/>
      <c r="D682" s="356"/>
      <c r="E682" s="356"/>
      <c r="F682" s="362"/>
      <c r="G682" s="362"/>
      <c r="H682" s="357"/>
    </row>
    <row r="683" spans="1:8" hidden="1" outlineLevel="1">
      <c r="A683" s="353"/>
      <c r="B683" s="347" t="s">
        <v>205</v>
      </c>
      <c r="C683" s="356">
        <v>-66315.310376222347</v>
      </c>
      <c r="D683" s="356">
        <v>9</v>
      </c>
      <c r="E683" s="356">
        <v>38418</v>
      </c>
      <c r="F683" s="362">
        <v>0</v>
      </c>
      <c r="G683" s="362">
        <v>10078</v>
      </c>
      <c r="H683" s="357">
        <v>-17810.310376222347</v>
      </c>
    </row>
    <row r="684" spans="1:8" hidden="1" outlineLevel="1">
      <c r="A684" s="353"/>
      <c r="B684" s="347" t="s">
        <v>206</v>
      </c>
      <c r="C684" s="356">
        <v>-3534</v>
      </c>
      <c r="D684" s="356">
        <v>0</v>
      </c>
      <c r="E684" s="356">
        <v>2</v>
      </c>
      <c r="F684" s="362">
        <v>0</v>
      </c>
      <c r="G684" s="362">
        <v>1</v>
      </c>
      <c r="H684" s="357">
        <v>-3531</v>
      </c>
    </row>
    <row r="685" spans="1:8" hidden="1" outlineLevel="1">
      <c r="A685" s="353"/>
      <c r="B685" s="347" t="s">
        <v>268</v>
      </c>
      <c r="C685" s="356">
        <v>0</v>
      </c>
      <c r="D685" s="355"/>
      <c r="E685" s="355"/>
      <c r="F685" s="361"/>
      <c r="G685" s="361"/>
      <c r="H685" s="357">
        <v>0</v>
      </c>
    </row>
    <row r="686" spans="1:8" hidden="1" outlineLevel="1">
      <c r="A686" s="353"/>
      <c r="B686" s="347" t="s">
        <v>207</v>
      </c>
      <c r="C686" s="356">
        <v>298721</v>
      </c>
      <c r="D686" s="355"/>
      <c r="E686" s="356">
        <v>-1201</v>
      </c>
      <c r="F686" s="361"/>
      <c r="G686" s="362">
        <v>-283</v>
      </c>
      <c r="H686" s="357">
        <v>297237</v>
      </c>
    </row>
    <row r="687" spans="1:8" hidden="1" outlineLevel="1">
      <c r="A687" s="353"/>
      <c r="B687" s="347" t="s">
        <v>270</v>
      </c>
      <c r="C687" s="356">
        <v>100</v>
      </c>
      <c r="D687" s="355">
        <v>0</v>
      </c>
      <c r="E687" s="356">
        <v>23247</v>
      </c>
      <c r="F687" s="361">
        <v>0</v>
      </c>
      <c r="G687" s="362">
        <v>3784</v>
      </c>
      <c r="H687" s="357">
        <v>27131</v>
      </c>
    </row>
    <row r="688" spans="1:8" hidden="1" outlineLevel="1">
      <c r="A688" s="353"/>
      <c r="B688" s="347" t="s">
        <v>208</v>
      </c>
      <c r="C688" s="356">
        <v>-43982</v>
      </c>
      <c r="D688" s="355"/>
      <c r="E688" s="356">
        <v>20080</v>
      </c>
      <c r="F688" s="361"/>
      <c r="G688" s="362">
        <v>3390</v>
      </c>
      <c r="H688" s="357">
        <v>-20512</v>
      </c>
    </row>
    <row r="689" spans="1:8" hidden="1" outlineLevel="1">
      <c r="A689" s="353"/>
      <c r="B689" s="347" t="s">
        <v>209</v>
      </c>
      <c r="C689" s="356">
        <v>0</v>
      </c>
      <c r="D689" s="355"/>
      <c r="E689" s="355"/>
      <c r="F689" s="361"/>
      <c r="G689" s="361"/>
      <c r="H689" s="357">
        <v>0</v>
      </c>
    </row>
    <row r="690" spans="1:8" hidden="1" outlineLevel="1">
      <c r="A690" s="353"/>
      <c r="B690" s="347" t="s">
        <v>210</v>
      </c>
      <c r="C690" s="356">
        <v>0</v>
      </c>
      <c r="D690" s="355"/>
      <c r="E690" s="355"/>
      <c r="F690" s="361"/>
      <c r="G690" s="361"/>
      <c r="H690" s="357">
        <v>0</v>
      </c>
    </row>
    <row r="691" spans="1:8" hidden="1" outlineLevel="1">
      <c r="A691" s="353"/>
      <c r="B691" s="347" t="s">
        <v>211</v>
      </c>
      <c r="C691" s="356">
        <v>799.10355140845058</v>
      </c>
      <c r="D691" s="356">
        <v>0</v>
      </c>
      <c r="E691" s="356">
        <v>0</v>
      </c>
      <c r="F691" s="362">
        <v>0</v>
      </c>
      <c r="G691" s="362">
        <v>0</v>
      </c>
      <c r="H691" s="357">
        <v>799.10355140845058</v>
      </c>
    </row>
    <row r="692" spans="1:8" hidden="1" outlineLevel="1">
      <c r="A692" s="353"/>
      <c r="B692" s="347" t="s">
        <v>212</v>
      </c>
      <c r="C692" s="356">
        <v>7227.9987509952325</v>
      </c>
      <c r="D692" s="356">
        <v>0</v>
      </c>
      <c r="E692" s="356">
        <v>0</v>
      </c>
      <c r="F692" s="361"/>
      <c r="G692" s="362">
        <v>0</v>
      </c>
      <c r="H692" s="357">
        <v>7227.9987509952325</v>
      </c>
    </row>
    <row r="693" spans="1:8" hidden="1" outlineLevel="1">
      <c r="A693" s="353"/>
      <c r="B693" s="347" t="s">
        <v>213</v>
      </c>
      <c r="C693" s="356">
        <v>41603</v>
      </c>
      <c r="D693" s="356">
        <v>3059</v>
      </c>
      <c r="E693" s="356">
        <v>0</v>
      </c>
      <c r="F693" s="362">
        <v>0</v>
      </c>
      <c r="G693" s="362">
        <v>416</v>
      </c>
      <c r="H693" s="357">
        <v>45078</v>
      </c>
    </row>
    <row r="694" spans="1:8" hidden="1" outlineLevel="1">
      <c r="A694" s="353"/>
      <c r="B694" s="347" t="s">
        <v>214</v>
      </c>
      <c r="C694" s="356">
        <v>0</v>
      </c>
      <c r="D694" s="355"/>
      <c r="E694" s="355"/>
      <c r="F694" s="361"/>
      <c r="G694" s="361"/>
      <c r="H694" s="357">
        <v>0</v>
      </c>
    </row>
    <row r="695" spans="1:8" hidden="1" outlineLevel="1">
      <c r="A695" s="353"/>
      <c r="B695" s="347" t="s">
        <v>215</v>
      </c>
      <c r="C695" s="355">
        <v>0</v>
      </c>
      <c r="D695" s="355"/>
      <c r="E695" s="355"/>
      <c r="F695" s="361"/>
      <c r="G695" s="361"/>
      <c r="H695" s="357">
        <v>0</v>
      </c>
    </row>
    <row r="696" spans="1:8" hidden="1" outlineLevel="1">
      <c r="A696" s="353"/>
      <c r="B696" s="347" t="s">
        <v>216</v>
      </c>
      <c r="C696" s="355"/>
      <c r="D696" s="355"/>
      <c r="E696" s="355"/>
      <c r="F696" s="361"/>
      <c r="G696" s="361"/>
      <c r="H696" s="357">
        <v>0</v>
      </c>
    </row>
    <row r="697" spans="1:8" hidden="1" outlineLevel="1">
      <c r="A697" s="353"/>
      <c r="B697" s="347" t="s">
        <v>217</v>
      </c>
      <c r="C697" s="356">
        <v>25340</v>
      </c>
      <c r="D697" s="355"/>
      <c r="E697" s="356">
        <v>23701</v>
      </c>
      <c r="F697" s="361"/>
      <c r="G697" s="362">
        <v>2248</v>
      </c>
      <c r="H697" s="357">
        <v>51289</v>
      </c>
    </row>
    <row r="698" spans="1:8" hidden="1" outlineLevel="1">
      <c r="A698" s="353"/>
      <c r="B698" s="347" t="s">
        <v>218</v>
      </c>
      <c r="C698" s="356">
        <v>0</v>
      </c>
      <c r="D698" s="355"/>
      <c r="E698" s="355"/>
      <c r="F698" s="361"/>
      <c r="G698" s="361"/>
      <c r="H698" s="357">
        <v>0</v>
      </c>
    </row>
    <row r="699" spans="1:8" hidden="1" outlineLevel="1">
      <c r="A699" s="353"/>
      <c r="B699" s="347" t="s">
        <v>219</v>
      </c>
      <c r="C699" s="356">
        <v>0</v>
      </c>
      <c r="D699" s="355"/>
      <c r="E699" s="356">
        <v>946</v>
      </c>
      <c r="F699" s="361"/>
      <c r="G699" s="362">
        <v>368</v>
      </c>
      <c r="H699" s="357">
        <v>1314</v>
      </c>
    </row>
    <row r="700" spans="1:8" hidden="1" outlineLevel="1">
      <c r="A700" s="353"/>
      <c r="B700" s="347" t="s">
        <v>220</v>
      </c>
      <c r="C700" s="356">
        <v>171396</v>
      </c>
      <c r="D700" s="355">
        <v>718</v>
      </c>
      <c r="E700" s="356">
        <v>0</v>
      </c>
      <c r="F700" s="361">
        <v>0</v>
      </c>
      <c r="G700" s="362">
        <v>0</v>
      </c>
      <c r="H700" s="357">
        <v>172114</v>
      </c>
    </row>
    <row r="701" spans="1:8" collapsed="1">
      <c r="A701" s="353">
        <v>23</v>
      </c>
      <c r="B701" s="352" t="s">
        <v>133</v>
      </c>
      <c r="C701" s="356">
        <f>SUM($C$677:$C$700)</f>
        <v>433836.08192618133</v>
      </c>
      <c r="D701" s="356">
        <f>SUM($D$677:$D$700)</f>
        <v>3786</v>
      </c>
      <c r="E701" s="356">
        <f>SUM($E$677:$E$700)</f>
        <v>105883</v>
      </c>
      <c r="F701" s="362">
        <f>SUM($F$677:$F$700)</f>
        <v>0</v>
      </c>
      <c r="G701" s="362">
        <f>SUM($G$677:$G$700)</f>
        <v>20134</v>
      </c>
      <c r="H701" s="357">
        <f>SUM($H$677:$H$700)</f>
        <v>563639.08192618133</v>
      </c>
    </row>
    <row r="702" spans="1:8" hidden="1" outlineLevel="1">
      <c r="A702" s="353"/>
      <c r="B702" s="347" t="s">
        <v>273</v>
      </c>
      <c r="C702" s="356">
        <v>0</v>
      </c>
      <c r="D702" s="355"/>
      <c r="E702" s="355"/>
      <c r="F702" s="360"/>
      <c r="G702" s="365"/>
      <c r="H702" s="366">
        <v>0</v>
      </c>
    </row>
    <row r="703" spans="1:8" hidden="1" outlineLevel="1">
      <c r="A703" s="353"/>
      <c r="B703" s="347" t="s">
        <v>203</v>
      </c>
      <c r="C703" s="356">
        <v>1187261.19</v>
      </c>
      <c r="D703" s="356">
        <v>0</v>
      </c>
      <c r="E703" s="356">
        <v>0</v>
      </c>
      <c r="F703" s="360"/>
      <c r="G703" s="365"/>
      <c r="H703" s="366">
        <v>1187261.19</v>
      </c>
    </row>
    <row r="704" spans="1:8" hidden="1" outlineLevel="1">
      <c r="A704" s="353"/>
      <c r="B704" s="347" t="s">
        <v>204</v>
      </c>
      <c r="C704" s="356">
        <v>195585</v>
      </c>
      <c r="D704" s="356">
        <v>0</v>
      </c>
      <c r="E704" s="356">
        <v>0</v>
      </c>
      <c r="F704" s="360"/>
      <c r="G704" s="365"/>
      <c r="H704" s="366">
        <v>195585</v>
      </c>
    </row>
    <row r="705" spans="1:8" hidden="1" outlineLevel="1">
      <c r="A705" s="353"/>
      <c r="B705" s="347" t="s">
        <v>267</v>
      </c>
      <c r="C705" s="356">
        <v>0</v>
      </c>
      <c r="D705" s="356">
        <v>0</v>
      </c>
      <c r="E705" s="356">
        <v>0</v>
      </c>
      <c r="F705" s="360"/>
      <c r="G705" s="365"/>
      <c r="H705" s="366">
        <v>0</v>
      </c>
    </row>
    <row r="706" spans="1:8" hidden="1" outlineLevel="1">
      <c r="A706" s="353"/>
      <c r="B706" s="347" t="s">
        <v>274</v>
      </c>
      <c r="C706" s="356">
        <v>0</v>
      </c>
      <c r="D706" s="356">
        <v>0</v>
      </c>
      <c r="E706" s="356">
        <v>0</v>
      </c>
      <c r="F706" s="360"/>
      <c r="G706" s="365"/>
      <c r="H706" s="366">
        <v>0</v>
      </c>
    </row>
    <row r="707" spans="1:8" hidden="1" outlineLevel="1">
      <c r="A707" s="353"/>
      <c r="B707" s="347" t="s">
        <v>275</v>
      </c>
      <c r="C707" s="356">
        <v>0</v>
      </c>
      <c r="D707" s="356"/>
      <c r="E707" s="356"/>
      <c r="F707" s="360"/>
      <c r="G707" s="365"/>
      <c r="H707" s="366"/>
    </row>
    <row r="708" spans="1:8" hidden="1" outlineLevel="1">
      <c r="A708" s="353"/>
      <c r="B708" s="347" t="s">
        <v>205</v>
      </c>
      <c r="C708" s="356">
        <v>1755332.0500000005</v>
      </c>
      <c r="D708" s="356">
        <v>0</v>
      </c>
      <c r="E708" s="356">
        <v>2063</v>
      </c>
      <c r="F708" s="360"/>
      <c r="G708" s="365"/>
      <c r="H708" s="366">
        <v>1757395.0500000005</v>
      </c>
    </row>
    <row r="709" spans="1:8" hidden="1" outlineLevel="1">
      <c r="A709" s="353"/>
      <c r="B709" s="347" t="s">
        <v>206</v>
      </c>
      <c r="C709" s="356">
        <v>384659</v>
      </c>
      <c r="D709" s="356">
        <v>0</v>
      </c>
      <c r="E709" s="356">
        <v>0</v>
      </c>
      <c r="F709" s="360"/>
      <c r="G709" s="365"/>
      <c r="H709" s="366">
        <v>384659</v>
      </c>
    </row>
    <row r="710" spans="1:8" hidden="1" outlineLevel="1">
      <c r="A710" s="353"/>
      <c r="B710" s="347" t="s">
        <v>268</v>
      </c>
      <c r="C710" s="356">
        <v>0</v>
      </c>
      <c r="D710" s="356">
        <v>12868</v>
      </c>
      <c r="E710" s="356">
        <v>0</v>
      </c>
      <c r="F710" s="360"/>
      <c r="G710" s="365"/>
      <c r="H710" s="366">
        <v>12868</v>
      </c>
    </row>
    <row r="711" spans="1:8" hidden="1" outlineLevel="1">
      <c r="A711" s="353"/>
      <c r="B711" s="347" t="s">
        <v>207</v>
      </c>
      <c r="C711" s="356">
        <v>4118412</v>
      </c>
      <c r="D711" s="356">
        <v>0</v>
      </c>
      <c r="E711" s="356">
        <v>0</v>
      </c>
      <c r="F711" s="360"/>
      <c r="G711" s="365"/>
      <c r="H711" s="366">
        <v>4118412</v>
      </c>
    </row>
    <row r="712" spans="1:8" hidden="1" outlineLevel="1">
      <c r="A712" s="353"/>
      <c r="B712" s="347" t="s">
        <v>270</v>
      </c>
      <c r="C712" s="356">
        <v>20000</v>
      </c>
      <c r="D712" s="355">
        <v>0</v>
      </c>
      <c r="E712" s="356">
        <v>0</v>
      </c>
      <c r="F712" s="360"/>
      <c r="G712" s="365"/>
      <c r="H712" s="366">
        <v>20000</v>
      </c>
    </row>
    <row r="713" spans="1:8" hidden="1" outlineLevel="1">
      <c r="A713" s="353"/>
      <c r="B713" s="347" t="s">
        <v>208</v>
      </c>
      <c r="C713" s="356">
        <v>1770921</v>
      </c>
      <c r="D713" s="355">
        <v>0</v>
      </c>
      <c r="E713" s="356">
        <v>0</v>
      </c>
      <c r="F713" s="360"/>
      <c r="G713" s="365"/>
      <c r="H713" s="366">
        <v>1770921</v>
      </c>
    </row>
    <row r="714" spans="1:8" hidden="1" outlineLevel="1">
      <c r="A714" s="353"/>
      <c r="B714" s="347" t="s">
        <v>209</v>
      </c>
      <c r="C714" s="356">
        <v>164380</v>
      </c>
      <c r="D714" s="355"/>
      <c r="E714" s="355"/>
      <c r="F714" s="360"/>
      <c r="G714" s="365"/>
      <c r="H714" s="366">
        <v>164380</v>
      </c>
    </row>
    <row r="715" spans="1:8" hidden="1" outlineLevel="1">
      <c r="A715" s="353"/>
      <c r="B715" s="347" t="s">
        <v>210</v>
      </c>
      <c r="C715" s="356">
        <v>64046</v>
      </c>
      <c r="D715" s="355"/>
      <c r="E715" s="355"/>
      <c r="F715" s="360"/>
      <c r="G715" s="365"/>
      <c r="H715" s="366">
        <v>64046</v>
      </c>
    </row>
    <row r="716" spans="1:8" hidden="1" outlineLevel="1">
      <c r="A716" s="353"/>
      <c r="B716" s="347" t="s">
        <v>211</v>
      </c>
      <c r="C716" s="356">
        <v>39612</v>
      </c>
      <c r="D716" s="356">
        <v>0</v>
      </c>
      <c r="E716" s="356">
        <v>0</v>
      </c>
      <c r="F716" s="360"/>
      <c r="G716" s="365"/>
      <c r="H716" s="366">
        <v>39612</v>
      </c>
    </row>
    <row r="717" spans="1:8" hidden="1" outlineLevel="1">
      <c r="A717" s="353"/>
      <c r="B717" s="347" t="s">
        <v>212</v>
      </c>
      <c r="C717" s="356">
        <v>60688.51</v>
      </c>
      <c r="D717" s="356">
        <v>0</v>
      </c>
      <c r="E717" s="356">
        <v>0</v>
      </c>
      <c r="F717" s="360"/>
      <c r="G717" s="365"/>
      <c r="H717" s="366">
        <v>60688.51</v>
      </c>
    </row>
    <row r="718" spans="1:8" hidden="1" outlineLevel="1">
      <c r="A718" s="353"/>
      <c r="B718" s="347" t="s">
        <v>213</v>
      </c>
      <c r="C718" s="356">
        <v>725663</v>
      </c>
      <c r="D718" s="356">
        <v>0</v>
      </c>
      <c r="E718" s="356">
        <v>0</v>
      </c>
      <c r="F718" s="360"/>
      <c r="G718" s="365"/>
      <c r="H718" s="366">
        <v>725663</v>
      </c>
    </row>
    <row r="719" spans="1:8" hidden="1" outlineLevel="1">
      <c r="A719" s="353"/>
      <c r="B719" s="347" t="s">
        <v>214</v>
      </c>
      <c r="C719" s="356">
        <v>-15000</v>
      </c>
      <c r="D719" s="355"/>
      <c r="E719" s="355"/>
      <c r="F719" s="360"/>
      <c r="G719" s="365"/>
      <c r="H719" s="366">
        <v>-15000</v>
      </c>
    </row>
    <row r="720" spans="1:8" hidden="1" outlineLevel="1">
      <c r="A720" s="353"/>
      <c r="B720" s="347" t="s">
        <v>215</v>
      </c>
      <c r="C720" s="356">
        <v>25000</v>
      </c>
      <c r="D720" s="355"/>
      <c r="E720" s="355"/>
      <c r="F720" s="360"/>
      <c r="G720" s="365"/>
      <c r="H720" s="366">
        <v>25000</v>
      </c>
    </row>
    <row r="721" spans="1:8" hidden="1" outlineLevel="1">
      <c r="A721" s="353"/>
      <c r="B721" s="347" t="s">
        <v>216</v>
      </c>
      <c r="C721" s="356">
        <v>27000</v>
      </c>
      <c r="D721" s="355"/>
      <c r="E721" s="355"/>
      <c r="F721" s="360"/>
      <c r="G721" s="365"/>
      <c r="H721" s="366">
        <v>27000</v>
      </c>
    </row>
    <row r="722" spans="1:8" hidden="1" outlineLevel="1">
      <c r="A722" s="353"/>
      <c r="B722" s="347" t="s">
        <v>217</v>
      </c>
      <c r="C722" s="356">
        <v>3142857</v>
      </c>
      <c r="D722" s="355"/>
      <c r="E722" s="356">
        <v>36051</v>
      </c>
      <c r="F722" s="360"/>
      <c r="G722" s="365"/>
      <c r="H722" s="366">
        <v>3178908</v>
      </c>
    </row>
    <row r="723" spans="1:8" hidden="1" outlineLevel="1">
      <c r="A723" s="353"/>
      <c r="B723" s="347" t="s">
        <v>218</v>
      </c>
      <c r="C723" s="356">
        <v>955791</v>
      </c>
      <c r="D723" s="355">
        <v>0</v>
      </c>
      <c r="E723" s="356">
        <v>0</v>
      </c>
      <c r="F723" s="360"/>
      <c r="G723" s="365"/>
      <c r="H723" s="366">
        <v>955791</v>
      </c>
    </row>
    <row r="724" spans="1:8" hidden="1" outlineLevel="1">
      <c r="A724" s="353"/>
      <c r="B724" s="347" t="s">
        <v>219</v>
      </c>
      <c r="C724" s="356">
        <v>13066.510000000031</v>
      </c>
      <c r="D724" s="355"/>
      <c r="E724" s="356">
        <v>11441</v>
      </c>
      <c r="F724" s="360"/>
      <c r="G724" s="365"/>
      <c r="H724" s="366">
        <v>24507.510000000031</v>
      </c>
    </row>
    <row r="725" spans="1:8" hidden="1" outlineLevel="1">
      <c r="A725" s="353"/>
      <c r="B725" s="347" t="s">
        <v>220</v>
      </c>
      <c r="C725" s="356">
        <v>1224056</v>
      </c>
      <c r="D725" s="355">
        <v>0</v>
      </c>
      <c r="E725" s="356">
        <v>0</v>
      </c>
      <c r="F725" s="360"/>
      <c r="G725" s="365"/>
      <c r="H725" s="366">
        <v>1224056</v>
      </c>
    </row>
    <row r="726" spans="1:8" collapsed="1">
      <c r="A726" s="353">
        <v>24</v>
      </c>
      <c r="B726" s="352" t="s">
        <v>134</v>
      </c>
      <c r="C726" s="356">
        <f>SUM($C$702:$C$725)</f>
        <v>15859330.26</v>
      </c>
      <c r="D726" s="356">
        <f>SUM($D$702:$D$725)</f>
        <v>12868</v>
      </c>
      <c r="E726" s="356">
        <f>SUM($E$702:$E$725)</f>
        <v>49555</v>
      </c>
      <c r="F726" s="360"/>
      <c r="G726" s="365"/>
      <c r="H726" s="366">
        <f>SUM($H$702:$H$725)</f>
        <v>15921753.26</v>
      </c>
    </row>
    <row r="727" spans="1:8" hidden="1" outlineLevel="1">
      <c r="A727" s="353"/>
      <c r="B727" s="347" t="s">
        <v>273</v>
      </c>
      <c r="C727" s="356">
        <v>0</v>
      </c>
      <c r="D727" s="355"/>
      <c r="E727" s="355"/>
      <c r="F727" s="354"/>
      <c r="G727" s="371"/>
      <c r="H727" s="366">
        <v>0</v>
      </c>
    </row>
    <row r="728" spans="1:8" hidden="1" outlineLevel="1">
      <c r="A728" s="353"/>
      <c r="B728" s="347" t="s">
        <v>203</v>
      </c>
      <c r="C728" s="356">
        <v>1069320.01</v>
      </c>
      <c r="D728" s="355">
        <v>0</v>
      </c>
      <c r="E728" s="355">
        <v>0</v>
      </c>
      <c r="F728" s="354"/>
      <c r="G728" s="371"/>
      <c r="H728" s="366">
        <v>1069320.01</v>
      </c>
    </row>
    <row r="729" spans="1:8" hidden="1" outlineLevel="1">
      <c r="A729" s="353"/>
      <c r="B729" s="347" t="s">
        <v>204</v>
      </c>
      <c r="C729" s="356">
        <v>314588</v>
      </c>
      <c r="D729" s="355"/>
      <c r="E729" s="355"/>
      <c r="F729" s="354"/>
      <c r="G729" s="371"/>
      <c r="H729" s="366">
        <v>314588</v>
      </c>
    </row>
    <row r="730" spans="1:8" hidden="1" outlineLevel="1">
      <c r="A730" s="353"/>
      <c r="B730" s="347" t="s">
        <v>267</v>
      </c>
      <c r="C730" s="356">
        <v>0</v>
      </c>
      <c r="D730" s="356">
        <v>0</v>
      </c>
      <c r="E730" s="356">
        <v>0</v>
      </c>
      <c r="F730" s="354"/>
      <c r="G730" s="371"/>
      <c r="H730" s="366">
        <v>0</v>
      </c>
    </row>
    <row r="731" spans="1:8" hidden="1" outlineLevel="1">
      <c r="A731" s="353"/>
      <c r="B731" s="347" t="s">
        <v>274</v>
      </c>
      <c r="C731" s="356">
        <v>0</v>
      </c>
      <c r="D731" s="356">
        <v>0</v>
      </c>
      <c r="E731" s="356">
        <v>0</v>
      </c>
      <c r="F731" s="354"/>
      <c r="G731" s="371"/>
      <c r="H731" s="366">
        <v>0</v>
      </c>
    </row>
    <row r="732" spans="1:8" hidden="1" outlineLevel="1">
      <c r="A732" s="353"/>
      <c r="B732" s="347" t="s">
        <v>275</v>
      </c>
      <c r="C732" s="356"/>
      <c r="D732" s="356"/>
      <c r="E732" s="356"/>
      <c r="F732" s="354"/>
      <c r="G732" s="371"/>
      <c r="H732" s="366"/>
    </row>
    <row r="733" spans="1:8" hidden="1" outlineLevel="1">
      <c r="A733" s="353"/>
      <c r="B733" s="347" t="s">
        <v>205</v>
      </c>
      <c r="C733" s="356">
        <v>1356648</v>
      </c>
      <c r="D733" s="356">
        <v>0</v>
      </c>
      <c r="E733" s="356">
        <v>0</v>
      </c>
      <c r="F733" s="354"/>
      <c r="G733" s="371"/>
      <c r="H733" s="366">
        <v>1356648</v>
      </c>
    </row>
    <row r="734" spans="1:8" hidden="1" outlineLevel="1">
      <c r="A734" s="353"/>
      <c r="B734" s="347" t="s">
        <v>206</v>
      </c>
      <c r="C734" s="356">
        <v>725681</v>
      </c>
      <c r="D734" s="356">
        <v>0</v>
      </c>
      <c r="E734" s="356">
        <v>0</v>
      </c>
      <c r="F734" s="354"/>
      <c r="G734" s="371"/>
      <c r="H734" s="366">
        <v>725681</v>
      </c>
    </row>
    <row r="735" spans="1:8" hidden="1" outlineLevel="1">
      <c r="A735" s="353"/>
      <c r="B735" s="347" t="s">
        <v>268</v>
      </c>
      <c r="C735" s="356">
        <v>500</v>
      </c>
      <c r="D735" s="356">
        <v>0</v>
      </c>
      <c r="E735" s="356">
        <v>0</v>
      </c>
      <c r="F735" s="354"/>
      <c r="G735" s="371"/>
      <c r="H735" s="366">
        <v>500</v>
      </c>
    </row>
    <row r="736" spans="1:8" hidden="1" outlineLevel="1">
      <c r="A736" s="353"/>
      <c r="B736" s="347" t="s">
        <v>207</v>
      </c>
      <c r="C736" s="356">
        <v>2865422</v>
      </c>
      <c r="D736" s="355"/>
      <c r="E736" s="355"/>
      <c r="F736" s="354"/>
      <c r="G736" s="371"/>
      <c r="H736" s="366">
        <v>2865422</v>
      </c>
    </row>
    <row r="737" spans="1:8" hidden="1" outlineLevel="1">
      <c r="A737" s="353"/>
      <c r="B737" s="347" t="s">
        <v>270</v>
      </c>
      <c r="C737" s="356">
        <v>38724</v>
      </c>
      <c r="D737" s="355">
        <v>0</v>
      </c>
      <c r="E737" s="355">
        <v>0</v>
      </c>
      <c r="F737" s="354"/>
      <c r="G737" s="371"/>
      <c r="H737" s="366">
        <v>38724</v>
      </c>
    </row>
    <row r="738" spans="1:8" hidden="1" outlineLevel="1">
      <c r="A738" s="353"/>
      <c r="B738" s="347" t="s">
        <v>208</v>
      </c>
      <c r="C738" s="356">
        <v>2859549</v>
      </c>
      <c r="D738" s="355"/>
      <c r="E738" s="355"/>
      <c r="F738" s="354"/>
      <c r="G738" s="371"/>
      <c r="H738" s="366">
        <v>2859549</v>
      </c>
    </row>
    <row r="739" spans="1:8" hidden="1" outlineLevel="1">
      <c r="A739" s="353"/>
      <c r="B739" s="347" t="s">
        <v>209</v>
      </c>
      <c r="C739" s="356">
        <v>273813</v>
      </c>
      <c r="D739" s="355"/>
      <c r="E739" s="355"/>
      <c r="F739" s="354"/>
      <c r="G739" s="371"/>
      <c r="H739" s="366">
        <v>273813</v>
      </c>
    </row>
    <row r="740" spans="1:8" hidden="1" outlineLevel="1">
      <c r="A740" s="353"/>
      <c r="B740" s="347" t="s">
        <v>210</v>
      </c>
      <c r="C740" s="356">
        <v>61494</v>
      </c>
      <c r="D740" s="355"/>
      <c r="E740" s="355"/>
      <c r="F740" s="354"/>
      <c r="G740" s="371"/>
      <c r="H740" s="366">
        <v>61494</v>
      </c>
    </row>
    <row r="741" spans="1:8" hidden="1" outlineLevel="1">
      <c r="A741" s="353"/>
      <c r="B741" s="347" t="s">
        <v>211</v>
      </c>
      <c r="C741" s="356">
        <v>-65793</v>
      </c>
      <c r="D741" s="356">
        <v>0</v>
      </c>
      <c r="E741" s="356">
        <v>0</v>
      </c>
      <c r="F741" s="354"/>
      <c r="G741" s="371"/>
      <c r="H741" s="366">
        <v>-65793</v>
      </c>
    </row>
    <row r="742" spans="1:8" hidden="1" outlineLevel="1">
      <c r="A742" s="353"/>
      <c r="B742" s="347" t="s">
        <v>212</v>
      </c>
      <c r="C742" s="356">
        <v>96305.4</v>
      </c>
      <c r="D742" s="356">
        <v>0</v>
      </c>
      <c r="E742" s="355"/>
      <c r="F742" s="354"/>
      <c r="G742" s="371"/>
      <c r="H742" s="366">
        <v>96305.4</v>
      </c>
    </row>
    <row r="743" spans="1:8" hidden="1" outlineLevel="1">
      <c r="A743" s="353"/>
      <c r="B743" s="347" t="s">
        <v>213</v>
      </c>
      <c r="C743" s="356">
        <v>1023155</v>
      </c>
      <c r="D743" s="356">
        <v>0</v>
      </c>
      <c r="E743" s="356">
        <v>0</v>
      </c>
      <c r="F743" s="354"/>
      <c r="G743" s="371"/>
      <c r="H743" s="366">
        <v>1023155</v>
      </c>
    </row>
    <row r="744" spans="1:8" hidden="1" outlineLevel="1">
      <c r="A744" s="353"/>
      <c r="B744" s="347" t="s">
        <v>214</v>
      </c>
      <c r="C744" s="356">
        <v>53590</v>
      </c>
      <c r="D744" s="356">
        <v>0</v>
      </c>
      <c r="E744" s="356">
        <v>0</v>
      </c>
      <c r="F744" s="354"/>
      <c r="G744" s="371"/>
      <c r="H744" s="366">
        <v>53590</v>
      </c>
    </row>
    <row r="745" spans="1:8" hidden="1" outlineLevel="1">
      <c r="A745" s="353"/>
      <c r="B745" s="347" t="s">
        <v>215</v>
      </c>
      <c r="C745" s="356">
        <v>50000</v>
      </c>
      <c r="D745" s="356">
        <v>0</v>
      </c>
      <c r="E745" s="356">
        <v>0</v>
      </c>
      <c r="F745" s="354"/>
      <c r="G745" s="371"/>
      <c r="H745" s="366">
        <v>50000</v>
      </c>
    </row>
    <row r="746" spans="1:8" hidden="1" outlineLevel="1">
      <c r="A746" s="353"/>
      <c r="B746" s="347" t="s">
        <v>216</v>
      </c>
      <c r="C746" s="356">
        <v>0</v>
      </c>
      <c r="D746" s="356">
        <v>0</v>
      </c>
      <c r="E746" s="356">
        <v>0</v>
      </c>
      <c r="F746" s="354"/>
      <c r="G746" s="371"/>
      <c r="H746" s="366">
        <v>0</v>
      </c>
    </row>
    <row r="747" spans="1:8" hidden="1" outlineLevel="1">
      <c r="A747" s="353"/>
      <c r="B747" s="347" t="s">
        <v>217</v>
      </c>
      <c r="C747" s="356">
        <v>4200769</v>
      </c>
      <c r="D747" s="356">
        <v>0</v>
      </c>
      <c r="E747" s="356">
        <v>259790</v>
      </c>
      <c r="F747" s="354"/>
      <c r="G747" s="371"/>
      <c r="H747" s="366">
        <v>4460559</v>
      </c>
    </row>
    <row r="748" spans="1:8" hidden="1" outlineLevel="1">
      <c r="A748" s="353"/>
      <c r="B748" s="347" t="s">
        <v>218</v>
      </c>
      <c r="C748" s="356">
        <v>1301027.68</v>
      </c>
      <c r="D748" s="356">
        <v>0</v>
      </c>
      <c r="E748" s="356">
        <v>0</v>
      </c>
      <c r="F748" s="354"/>
      <c r="G748" s="371"/>
      <c r="H748" s="366">
        <v>1301027.68</v>
      </c>
    </row>
    <row r="749" spans="1:8" hidden="1" outlineLevel="1">
      <c r="A749" s="353"/>
      <c r="B749" s="347" t="s">
        <v>219</v>
      </c>
      <c r="C749" s="356">
        <v>147623.45999999996</v>
      </c>
      <c r="D749" s="356">
        <v>0</v>
      </c>
      <c r="E749" s="356">
        <v>0</v>
      </c>
      <c r="F749" s="354"/>
      <c r="G749" s="371"/>
      <c r="H749" s="366">
        <v>147623.45999999996</v>
      </c>
    </row>
    <row r="750" spans="1:8" hidden="1" outlineLevel="1">
      <c r="A750" s="353"/>
      <c r="B750" s="347" t="s">
        <v>220</v>
      </c>
      <c r="C750" s="356">
        <v>573893</v>
      </c>
      <c r="D750" s="356">
        <v>0</v>
      </c>
      <c r="E750" s="356">
        <v>0</v>
      </c>
      <c r="F750" s="354"/>
      <c r="G750" s="371"/>
      <c r="H750" s="366">
        <v>573893</v>
      </c>
    </row>
    <row r="751" spans="1:8" collapsed="1">
      <c r="A751" s="353">
        <v>25</v>
      </c>
      <c r="B751" s="352" t="s">
        <v>135</v>
      </c>
      <c r="C751" s="356">
        <f>SUM($C$727:$C$750)</f>
        <v>16946309.550000001</v>
      </c>
      <c r="D751" s="356">
        <f>SUM($D$727:$D$750)</f>
        <v>0</v>
      </c>
      <c r="E751" s="356">
        <f>SUM($E$727:$E$750)</f>
        <v>259790</v>
      </c>
      <c r="F751" s="354"/>
      <c r="G751" s="371"/>
      <c r="H751" s="366">
        <f>SUM($H$727:$H$750)</f>
        <v>17206099.550000001</v>
      </c>
    </row>
    <row r="752" spans="1:8" hidden="1" outlineLevel="1">
      <c r="A752" s="353"/>
      <c r="B752" s="347" t="s">
        <v>273</v>
      </c>
      <c r="C752" s="360"/>
      <c r="D752" s="355"/>
      <c r="E752" s="355"/>
      <c r="F752" s="378"/>
      <c r="G752" s="379">
        <v>0</v>
      </c>
      <c r="H752" s="357">
        <v>0</v>
      </c>
    </row>
    <row r="753" spans="1:8" hidden="1" outlineLevel="1">
      <c r="A753" s="353"/>
      <c r="B753" s="347" t="s">
        <v>203</v>
      </c>
      <c r="C753" s="360"/>
      <c r="D753" s="355"/>
      <c r="E753" s="355"/>
      <c r="F753" s="378"/>
      <c r="G753" s="379">
        <v>140680</v>
      </c>
      <c r="H753" s="357">
        <v>140680</v>
      </c>
    </row>
    <row r="754" spans="1:8" hidden="1" outlineLevel="1">
      <c r="A754" s="353"/>
      <c r="B754" s="347" t="s">
        <v>204</v>
      </c>
      <c r="C754" s="360"/>
      <c r="D754" s="355"/>
      <c r="E754" s="355"/>
      <c r="F754" s="378"/>
      <c r="G754" s="379">
        <v>379712</v>
      </c>
      <c r="H754" s="357">
        <v>379712</v>
      </c>
    </row>
    <row r="755" spans="1:8" hidden="1" outlineLevel="1">
      <c r="A755" s="353"/>
      <c r="B755" s="347" t="s">
        <v>267</v>
      </c>
      <c r="C755" s="360"/>
      <c r="D755" s="356">
        <v>0</v>
      </c>
      <c r="E755" s="356">
        <v>0</v>
      </c>
      <c r="F755" s="378"/>
      <c r="G755" s="379">
        <v>0</v>
      </c>
      <c r="H755" s="357">
        <v>0</v>
      </c>
    </row>
    <row r="756" spans="1:8" hidden="1" outlineLevel="1">
      <c r="A756" s="353"/>
      <c r="B756" s="347" t="s">
        <v>274</v>
      </c>
      <c r="C756" s="360"/>
      <c r="D756" s="356">
        <v>0</v>
      </c>
      <c r="E756" s="356">
        <v>0</v>
      </c>
      <c r="F756" s="378"/>
      <c r="G756" s="379">
        <v>0</v>
      </c>
      <c r="H756" s="357">
        <v>0</v>
      </c>
    </row>
    <row r="757" spans="1:8" hidden="1" outlineLevel="1">
      <c r="A757" s="353"/>
      <c r="B757" s="347" t="s">
        <v>275</v>
      </c>
      <c r="C757" s="360"/>
      <c r="D757" s="356"/>
      <c r="E757" s="356"/>
      <c r="F757" s="378"/>
      <c r="G757" s="379"/>
      <c r="H757" s="357"/>
    </row>
    <row r="758" spans="1:8" hidden="1" outlineLevel="1">
      <c r="A758" s="353"/>
      <c r="B758" s="347" t="s">
        <v>205</v>
      </c>
      <c r="C758" s="360"/>
      <c r="D758" s="356">
        <v>0</v>
      </c>
      <c r="E758" s="356">
        <v>0</v>
      </c>
      <c r="F758" s="378"/>
      <c r="G758" s="379">
        <v>1324653</v>
      </c>
      <c r="H758" s="357">
        <v>1324653</v>
      </c>
    </row>
    <row r="759" spans="1:8" hidden="1" outlineLevel="1">
      <c r="A759" s="353"/>
      <c r="B759" s="347" t="s">
        <v>206</v>
      </c>
      <c r="C759" s="360"/>
      <c r="D759" s="355"/>
      <c r="E759" s="355"/>
      <c r="F759" s="378"/>
      <c r="G759" s="379">
        <v>644135</v>
      </c>
      <c r="H759" s="357">
        <v>644135</v>
      </c>
    </row>
    <row r="760" spans="1:8" hidden="1" outlineLevel="1">
      <c r="A760" s="353"/>
      <c r="B760" s="347" t="s">
        <v>268</v>
      </c>
      <c r="C760" s="360"/>
      <c r="D760" s="355">
        <v>19008</v>
      </c>
      <c r="E760" s="355">
        <v>0</v>
      </c>
      <c r="F760" s="378"/>
      <c r="G760" s="379">
        <v>0</v>
      </c>
      <c r="H760" s="357">
        <v>19008</v>
      </c>
    </row>
    <row r="761" spans="1:8" hidden="1" outlineLevel="1">
      <c r="A761" s="353"/>
      <c r="B761" s="347" t="s">
        <v>207</v>
      </c>
      <c r="C761" s="360"/>
      <c r="D761" s="355"/>
      <c r="E761" s="355"/>
      <c r="F761" s="378"/>
      <c r="G761" s="379">
        <v>1979838</v>
      </c>
      <c r="H761" s="357">
        <v>1979838</v>
      </c>
    </row>
    <row r="762" spans="1:8" hidden="1" outlineLevel="1">
      <c r="A762" s="353"/>
      <c r="B762" s="347" t="s">
        <v>270</v>
      </c>
      <c r="C762" s="360"/>
      <c r="D762" s="355">
        <v>0</v>
      </c>
      <c r="E762" s="355">
        <v>0</v>
      </c>
      <c r="F762" s="378"/>
      <c r="G762" s="379">
        <v>318829</v>
      </c>
      <c r="H762" s="357">
        <v>318829</v>
      </c>
    </row>
    <row r="763" spans="1:8" hidden="1" outlineLevel="1">
      <c r="A763" s="353"/>
      <c r="B763" s="347" t="s">
        <v>208</v>
      </c>
      <c r="C763" s="360"/>
      <c r="D763" s="355"/>
      <c r="E763" s="355"/>
      <c r="F763" s="378"/>
      <c r="G763" s="379">
        <v>2080958</v>
      </c>
      <c r="H763" s="357">
        <v>2080958</v>
      </c>
    </row>
    <row r="764" spans="1:8" hidden="1" outlineLevel="1">
      <c r="A764" s="353"/>
      <c r="B764" s="347" t="s">
        <v>209</v>
      </c>
      <c r="C764" s="360"/>
      <c r="D764" s="355"/>
      <c r="E764" s="355"/>
      <c r="F764" s="378"/>
      <c r="G764" s="379">
        <v>136744</v>
      </c>
      <c r="H764" s="357">
        <v>136744</v>
      </c>
    </row>
    <row r="765" spans="1:8" hidden="1" outlineLevel="1">
      <c r="A765" s="353"/>
      <c r="B765" s="347" t="s">
        <v>210</v>
      </c>
      <c r="C765" s="360"/>
      <c r="D765" s="355">
        <v>0</v>
      </c>
      <c r="E765" s="355">
        <v>161290</v>
      </c>
      <c r="F765" s="378"/>
      <c r="G765" s="379">
        <v>0</v>
      </c>
      <c r="H765" s="357">
        <v>161290</v>
      </c>
    </row>
    <row r="766" spans="1:8" hidden="1" outlineLevel="1">
      <c r="A766" s="353"/>
      <c r="B766" s="347" t="s">
        <v>211</v>
      </c>
      <c r="C766" s="360"/>
      <c r="D766" s="356">
        <v>0</v>
      </c>
      <c r="E766" s="356">
        <v>0</v>
      </c>
      <c r="F766" s="378"/>
      <c r="G766" s="379">
        <v>5289.1713317639997</v>
      </c>
      <c r="H766" s="357">
        <v>5289.1713317639997</v>
      </c>
    </row>
    <row r="767" spans="1:8" hidden="1" outlineLevel="1">
      <c r="A767" s="353"/>
      <c r="B767" s="347" t="s">
        <v>212</v>
      </c>
      <c r="C767" s="360"/>
      <c r="D767" s="356">
        <v>0</v>
      </c>
      <c r="E767" s="355"/>
      <c r="F767" s="378"/>
      <c r="G767" s="379">
        <v>0</v>
      </c>
      <c r="H767" s="357">
        <v>0</v>
      </c>
    </row>
    <row r="768" spans="1:8" hidden="1" outlineLevel="1">
      <c r="A768" s="353"/>
      <c r="B768" s="347" t="s">
        <v>213</v>
      </c>
      <c r="C768" s="360"/>
      <c r="D768" s="356">
        <v>0</v>
      </c>
      <c r="E768" s="356">
        <v>0</v>
      </c>
      <c r="F768" s="378"/>
      <c r="G768" s="379">
        <v>0</v>
      </c>
      <c r="H768" s="357">
        <v>0</v>
      </c>
    </row>
    <row r="769" spans="1:8" hidden="1" outlineLevel="1">
      <c r="A769" s="353"/>
      <c r="B769" s="347" t="s">
        <v>214</v>
      </c>
      <c r="C769" s="360"/>
      <c r="D769" s="355"/>
      <c r="E769" s="355"/>
      <c r="F769" s="378"/>
      <c r="G769" s="380"/>
      <c r="H769" s="357">
        <v>0</v>
      </c>
    </row>
    <row r="770" spans="1:8" hidden="1" outlineLevel="1">
      <c r="A770" s="353"/>
      <c r="B770" s="347" t="s">
        <v>215</v>
      </c>
      <c r="C770" s="360"/>
      <c r="D770" s="355"/>
      <c r="E770" s="355"/>
      <c r="F770" s="378"/>
      <c r="G770" s="380"/>
      <c r="H770" s="357">
        <v>0</v>
      </c>
    </row>
    <row r="771" spans="1:8" hidden="1" outlineLevel="1">
      <c r="A771" s="353"/>
      <c r="B771" s="347" t="s">
        <v>216</v>
      </c>
      <c r="C771" s="360"/>
      <c r="D771" s="355"/>
      <c r="E771" s="355"/>
      <c r="F771" s="378"/>
      <c r="G771" s="380"/>
      <c r="H771" s="357">
        <v>0</v>
      </c>
    </row>
    <row r="772" spans="1:8" hidden="1" outlineLevel="1">
      <c r="A772" s="353"/>
      <c r="B772" s="347" t="s">
        <v>217</v>
      </c>
      <c r="C772" s="360"/>
      <c r="D772" s="355"/>
      <c r="E772" s="355"/>
      <c r="F772" s="378"/>
      <c r="G772" s="380"/>
      <c r="H772" s="357">
        <v>0</v>
      </c>
    </row>
    <row r="773" spans="1:8" hidden="1" outlineLevel="1">
      <c r="A773" s="353"/>
      <c r="B773" s="347" t="s">
        <v>218</v>
      </c>
      <c r="C773" s="360"/>
      <c r="D773" s="355"/>
      <c r="E773" s="355"/>
      <c r="F773" s="378"/>
      <c r="G773" s="379">
        <v>332312</v>
      </c>
      <c r="H773" s="357">
        <v>332312</v>
      </c>
    </row>
    <row r="774" spans="1:8" hidden="1" outlineLevel="1">
      <c r="A774" s="353"/>
      <c r="B774" s="347" t="s">
        <v>219</v>
      </c>
      <c r="C774" s="360"/>
      <c r="D774" s="355"/>
      <c r="E774" s="355"/>
      <c r="F774" s="378"/>
      <c r="G774" s="379">
        <v>0</v>
      </c>
      <c r="H774" s="357">
        <v>0</v>
      </c>
    </row>
    <row r="775" spans="1:8" hidden="1" outlineLevel="1">
      <c r="A775" s="353"/>
      <c r="B775" s="347" t="s">
        <v>220</v>
      </c>
      <c r="C775" s="360"/>
      <c r="D775" s="355"/>
      <c r="E775" s="356">
        <v>0</v>
      </c>
      <c r="F775" s="378"/>
      <c r="G775" s="379">
        <v>80118</v>
      </c>
      <c r="H775" s="357">
        <v>80118</v>
      </c>
    </row>
    <row r="776" spans="1:8" collapsed="1">
      <c r="A776" s="353">
        <v>26</v>
      </c>
      <c r="B776" s="352" t="s">
        <v>571</v>
      </c>
      <c r="C776" s="360"/>
      <c r="D776" s="356">
        <f>SUM($D$752:$D$775)</f>
        <v>19008</v>
      </c>
      <c r="E776" s="356">
        <f>SUM($E$752:$E$775)</f>
        <v>161290</v>
      </c>
      <c r="F776" s="378"/>
      <c r="G776" s="379">
        <f>SUM($G$752:$G$775)</f>
        <v>7423268.1713317642</v>
      </c>
      <c r="H776" s="357">
        <f>SUM($H$752:$H$775)</f>
        <v>7603566.1713317642</v>
      </c>
    </row>
    <row r="777" spans="1:8" hidden="1" outlineLevel="1">
      <c r="A777" s="353"/>
      <c r="B777" s="347" t="s">
        <v>273</v>
      </c>
      <c r="C777" s="362">
        <v>0</v>
      </c>
      <c r="D777" s="355"/>
      <c r="E777" s="356">
        <v>0</v>
      </c>
      <c r="F777" s="404">
        <v>0</v>
      </c>
      <c r="G777" s="356">
        <v>0</v>
      </c>
      <c r="H777" s="357">
        <v>0</v>
      </c>
    </row>
    <row r="778" spans="1:8" hidden="1" outlineLevel="1">
      <c r="A778" s="353"/>
      <c r="B778" s="347" t="s">
        <v>203</v>
      </c>
      <c r="C778" s="362">
        <v>12240.147271752834</v>
      </c>
      <c r="D778" s="355"/>
      <c r="E778" s="356">
        <v>755633</v>
      </c>
      <c r="F778" s="404">
        <v>31480.784304717567</v>
      </c>
      <c r="G778" s="356">
        <v>267175</v>
      </c>
      <c r="H778" s="357">
        <v>1066528.9315764704</v>
      </c>
    </row>
    <row r="779" spans="1:8" hidden="1" outlineLevel="1">
      <c r="A779" s="353"/>
      <c r="B779" s="347" t="s">
        <v>204</v>
      </c>
      <c r="C779" s="362">
        <v>105844</v>
      </c>
      <c r="D779" s="355"/>
      <c r="E779" s="355"/>
      <c r="F779" s="405"/>
      <c r="G779" s="355"/>
      <c r="H779" s="357">
        <v>105844</v>
      </c>
    </row>
    <row r="780" spans="1:8" hidden="1" outlineLevel="1">
      <c r="A780" s="353"/>
      <c r="B780" s="347" t="s">
        <v>267</v>
      </c>
      <c r="C780" s="362">
        <v>0</v>
      </c>
      <c r="D780" s="356">
        <v>0</v>
      </c>
      <c r="E780" s="356">
        <v>0</v>
      </c>
      <c r="F780" s="404">
        <v>0</v>
      </c>
      <c r="G780" s="356">
        <v>0</v>
      </c>
      <c r="H780" s="357">
        <v>0</v>
      </c>
    </row>
    <row r="781" spans="1:8" hidden="1" outlineLevel="1">
      <c r="A781" s="353"/>
      <c r="B781" s="347" t="s">
        <v>274</v>
      </c>
      <c r="C781" s="362">
        <v>12520.83</v>
      </c>
      <c r="D781" s="356">
        <v>0</v>
      </c>
      <c r="E781" s="356">
        <v>0</v>
      </c>
      <c r="F781" s="404">
        <v>0</v>
      </c>
      <c r="G781" s="356">
        <v>0</v>
      </c>
      <c r="H781" s="357">
        <v>12520.83</v>
      </c>
    </row>
    <row r="782" spans="1:8" hidden="1" outlineLevel="1">
      <c r="A782" s="353"/>
      <c r="B782" s="347" t="s">
        <v>275</v>
      </c>
      <c r="C782" s="362"/>
      <c r="D782" s="356"/>
      <c r="E782" s="356"/>
      <c r="F782" s="404"/>
      <c r="G782" s="356"/>
      <c r="H782" s="357"/>
    </row>
    <row r="783" spans="1:8" hidden="1" outlineLevel="1">
      <c r="A783" s="353"/>
      <c r="B783" s="347" t="s">
        <v>205</v>
      </c>
      <c r="C783" s="362">
        <v>18040</v>
      </c>
      <c r="D783" s="356">
        <v>161571</v>
      </c>
      <c r="E783" s="356">
        <v>2305686</v>
      </c>
      <c r="F783" s="404">
        <v>194026</v>
      </c>
      <c r="G783" s="356">
        <v>1023347</v>
      </c>
      <c r="H783" s="357">
        <v>3702670</v>
      </c>
    </row>
    <row r="784" spans="1:8" hidden="1" outlineLevel="1">
      <c r="A784" s="353"/>
      <c r="B784" s="347" t="s">
        <v>206</v>
      </c>
      <c r="C784" s="362">
        <v>-12439</v>
      </c>
      <c r="D784" s="355"/>
      <c r="E784" s="356">
        <v>57338</v>
      </c>
      <c r="F784" s="404">
        <v>17552</v>
      </c>
      <c r="G784" s="356">
        <v>6922</v>
      </c>
      <c r="H784" s="357">
        <v>69373</v>
      </c>
    </row>
    <row r="785" spans="1:8" hidden="1" outlineLevel="1">
      <c r="A785" s="353"/>
      <c r="B785" s="347" t="s">
        <v>268</v>
      </c>
      <c r="C785" s="361"/>
      <c r="D785" s="356">
        <v>162865</v>
      </c>
      <c r="E785" s="355"/>
      <c r="F785" s="405"/>
      <c r="G785" s="356">
        <v>6250</v>
      </c>
      <c r="H785" s="357">
        <v>169115</v>
      </c>
    </row>
    <row r="786" spans="1:8" hidden="1" outlineLevel="1">
      <c r="A786" s="353"/>
      <c r="B786" s="347" t="s">
        <v>207</v>
      </c>
      <c r="C786" s="362">
        <v>9980</v>
      </c>
      <c r="D786" s="355"/>
      <c r="E786" s="356">
        <v>2192254</v>
      </c>
      <c r="F786" s="404">
        <v>129542</v>
      </c>
      <c r="G786" s="356">
        <v>510861</v>
      </c>
      <c r="H786" s="357">
        <v>2842637</v>
      </c>
    </row>
    <row r="787" spans="1:8" hidden="1" outlineLevel="1">
      <c r="A787" s="353"/>
      <c r="B787" s="347" t="s">
        <v>270</v>
      </c>
      <c r="C787" s="362">
        <v>410</v>
      </c>
      <c r="D787" s="355">
        <v>0</v>
      </c>
      <c r="E787" s="356">
        <v>662066</v>
      </c>
      <c r="F787" s="404">
        <v>0</v>
      </c>
      <c r="G787" s="356">
        <v>259062</v>
      </c>
      <c r="H787" s="357">
        <v>921538</v>
      </c>
    </row>
    <row r="788" spans="1:8" hidden="1" outlineLevel="1">
      <c r="A788" s="353"/>
      <c r="B788" s="347" t="s">
        <v>208</v>
      </c>
      <c r="C788" s="362">
        <v>624418</v>
      </c>
      <c r="D788" s="355"/>
      <c r="E788" s="356">
        <v>3990648</v>
      </c>
      <c r="F788" s="404">
        <v>2217872</v>
      </c>
      <c r="G788" s="356">
        <v>350747</v>
      </c>
      <c r="H788" s="357">
        <v>7183685</v>
      </c>
    </row>
    <row r="789" spans="1:8" hidden="1" outlineLevel="1">
      <c r="A789" s="353"/>
      <c r="B789" s="347" t="s">
        <v>209</v>
      </c>
      <c r="C789" s="362">
        <v>54785</v>
      </c>
      <c r="D789" s="355"/>
      <c r="E789" s="355"/>
      <c r="F789" s="405"/>
      <c r="G789" s="355"/>
      <c r="H789" s="357">
        <v>54785</v>
      </c>
    </row>
    <row r="790" spans="1:8" hidden="1" outlineLevel="1">
      <c r="A790" s="353"/>
      <c r="B790" s="347" t="s">
        <v>210</v>
      </c>
      <c r="C790" s="362">
        <v>756845</v>
      </c>
      <c r="D790" s="355"/>
      <c r="E790" s="355"/>
      <c r="F790" s="405"/>
      <c r="G790" s="355"/>
      <c r="H790" s="357">
        <v>756845</v>
      </c>
    </row>
    <row r="791" spans="1:8" hidden="1" outlineLevel="1">
      <c r="A791" s="353"/>
      <c r="B791" s="347" t="s">
        <v>211</v>
      </c>
      <c r="C791" s="362">
        <v>5858.2870529323864</v>
      </c>
      <c r="D791" s="356">
        <v>0</v>
      </c>
      <c r="E791" s="356">
        <v>91964</v>
      </c>
      <c r="F791" s="404">
        <v>854.59912161155012</v>
      </c>
      <c r="G791" s="356">
        <v>100576</v>
      </c>
      <c r="H791" s="357">
        <v>199252.88617454394</v>
      </c>
    </row>
    <row r="792" spans="1:8" hidden="1" outlineLevel="1">
      <c r="A792" s="353"/>
      <c r="B792" s="347" t="s">
        <v>212</v>
      </c>
      <c r="C792" s="362">
        <v>12345.568922477423</v>
      </c>
      <c r="D792" s="356">
        <v>0</v>
      </c>
      <c r="E792" s="356">
        <v>762742</v>
      </c>
      <c r="F792" s="405"/>
      <c r="G792" s="356">
        <v>206802</v>
      </c>
      <c r="H792" s="357">
        <v>981889.56892247743</v>
      </c>
    </row>
    <row r="793" spans="1:8" hidden="1" outlineLevel="1">
      <c r="A793" s="353"/>
      <c r="B793" s="347" t="s">
        <v>213</v>
      </c>
      <c r="C793" s="362">
        <v>5607187</v>
      </c>
      <c r="D793" s="356">
        <v>4155872</v>
      </c>
      <c r="E793" s="356">
        <v>75501</v>
      </c>
      <c r="F793" s="404">
        <v>487227</v>
      </c>
      <c r="G793" s="356">
        <v>663380</v>
      </c>
      <c r="H793" s="357">
        <v>10989167</v>
      </c>
    </row>
    <row r="794" spans="1:8" hidden="1" outlineLevel="1">
      <c r="A794" s="353"/>
      <c r="B794" s="347" t="s">
        <v>214</v>
      </c>
      <c r="C794" s="362">
        <v>181062</v>
      </c>
      <c r="D794" s="355"/>
      <c r="E794" s="356">
        <v>3031</v>
      </c>
      <c r="F794" s="405"/>
      <c r="G794" s="355"/>
      <c r="H794" s="357">
        <v>184093</v>
      </c>
    </row>
    <row r="795" spans="1:8" hidden="1" outlineLevel="1">
      <c r="A795" s="353"/>
      <c r="B795" s="347" t="s">
        <v>215</v>
      </c>
      <c r="C795" s="362">
        <v>100231</v>
      </c>
      <c r="D795" s="355"/>
      <c r="E795" s="355"/>
      <c r="F795" s="405"/>
      <c r="G795" s="355"/>
      <c r="H795" s="357">
        <v>100231</v>
      </c>
    </row>
    <row r="796" spans="1:8" hidden="1" outlineLevel="1">
      <c r="A796" s="353"/>
      <c r="B796" s="347" t="s">
        <v>216</v>
      </c>
      <c r="C796" s="362">
        <v>4114</v>
      </c>
      <c r="D796" s="355"/>
      <c r="E796" s="355"/>
      <c r="F796" s="405"/>
      <c r="G796" s="355"/>
      <c r="H796" s="357">
        <v>4114</v>
      </c>
    </row>
    <row r="797" spans="1:8" hidden="1" outlineLevel="1">
      <c r="A797" s="353"/>
      <c r="B797" s="347" t="s">
        <v>217</v>
      </c>
      <c r="C797" s="362">
        <v>7079765</v>
      </c>
      <c r="D797" s="356">
        <v>10570126</v>
      </c>
      <c r="E797" s="356">
        <v>7792990</v>
      </c>
      <c r="F797" s="405"/>
      <c r="G797" s="356">
        <v>31462325</v>
      </c>
      <c r="H797" s="357">
        <v>56905206</v>
      </c>
    </row>
    <row r="798" spans="1:8" hidden="1" outlineLevel="1">
      <c r="A798" s="353"/>
      <c r="B798" s="347" t="s">
        <v>218</v>
      </c>
      <c r="C798" s="362">
        <v>0</v>
      </c>
      <c r="D798" s="355"/>
      <c r="E798" s="355"/>
      <c r="F798" s="405"/>
      <c r="G798" s="355"/>
      <c r="H798" s="357">
        <v>0</v>
      </c>
    </row>
    <row r="799" spans="1:8" hidden="1" outlineLevel="1">
      <c r="A799" s="353"/>
      <c r="B799" s="347" t="s">
        <v>219</v>
      </c>
      <c r="C799" s="362">
        <v>19993.248551933295</v>
      </c>
      <c r="D799" s="355"/>
      <c r="E799" s="356">
        <v>147512</v>
      </c>
      <c r="F799" s="405"/>
      <c r="G799" s="356">
        <v>55993.4</v>
      </c>
      <c r="H799" s="357">
        <v>223498.64855193329</v>
      </c>
    </row>
    <row r="800" spans="1:8" hidden="1" outlineLevel="1">
      <c r="A800" s="353"/>
      <c r="B800" s="347" t="s">
        <v>220</v>
      </c>
      <c r="C800" s="362">
        <v>513405</v>
      </c>
      <c r="D800" s="355">
        <v>1912</v>
      </c>
      <c r="E800" s="356">
        <v>836330</v>
      </c>
      <c r="F800" s="404">
        <v>3483</v>
      </c>
      <c r="G800" s="355"/>
      <c r="H800" s="357">
        <v>1355130</v>
      </c>
    </row>
    <row r="801" spans="1:8" collapsed="1">
      <c r="A801" s="353">
        <v>27</v>
      </c>
      <c r="B801" s="352" t="s">
        <v>102</v>
      </c>
      <c r="C801" s="362">
        <f>SUM($C$777:$C$800)</f>
        <v>15106605.081799095</v>
      </c>
      <c r="D801" s="356">
        <f>SUM($D$777:$D$800)</f>
        <v>15052346</v>
      </c>
      <c r="E801" s="356">
        <f>SUM($E$777:$E$800)</f>
        <v>19673695</v>
      </c>
      <c r="F801" s="404">
        <f>SUM($F$777:$F$800)</f>
        <v>3082037.3834263291</v>
      </c>
      <c r="G801" s="356">
        <f>SUM($G$777:$G$800)</f>
        <v>34913440.399999999</v>
      </c>
      <c r="H801" s="357">
        <f>SUM($H$777:$H$800)</f>
        <v>87828123.865225419</v>
      </c>
    </row>
    <row r="802" spans="1:8" hidden="1" outlineLevel="1">
      <c r="A802" s="353"/>
      <c r="B802" s="347" t="s">
        <v>273</v>
      </c>
      <c r="C802" s="348"/>
      <c r="D802" s="383"/>
      <c r="E802" s="356">
        <v>0</v>
      </c>
      <c r="F802" s="348"/>
      <c r="G802" s="384">
        <v>0</v>
      </c>
      <c r="H802" s="357">
        <v>0</v>
      </c>
    </row>
    <row r="803" spans="1:8" hidden="1" outlineLevel="1">
      <c r="A803" s="353"/>
      <c r="B803" s="347" t="s">
        <v>203</v>
      </c>
      <c r="C803" s="348"/>
      <c r="D803" s="383"/>
      <c r="E803" s="356">
        <v>1277712.7</v>
      </c>
      <c r="F803" s="348"/>
      <c r="G803" s="384">
        <v>0.24443082678044448</v>
      </c>
      <c r="H803" s="357">
        <v>1277712.9444308267</v>
      </c>
    </row>
    <row r="804" spans="1:8" hidden="1" outlineLevel="1">
      <c r="A804" s="353"/>
      <c r="B804" s="347" t="s">
        <v>204</v>
      </c>
      <c r="C804" s="348"/>
      <c r="D804" s="383"/>
      <c r="E804" s="355"/>
      <c r="F804" s="348"/>
      <c r="G804" s="383"/>
      <c r="H804" s="357">
        <v>0</v>
      </c>
    </row>
    <row r="805" spans="1:8" hidden="1" outlineLevel="1">
      <c r="A805" s="353"/>
      <c r="B805" s="347" t="s">
        <v>267</v>
      </c>
      <c r="C805" s="348"/>
      <c r="D805" s="384">
        <v>0</v>
      </c>
      <c r="E805" s="356">
        <v>0</v>
      </c>
      <c r="F805" s="348"/>
      <c r="G805" s="384">
        <v>0</v>
      </c>
      <c r="H805" s="357">
        <v>0</v>
      </c>
    </row>
    <row r="806" spans="1:8" hidden="1" outlineLevel="1">
      <c r="A806" s="353"/>
      <c r="B806" s="347" t="s">
        <v>274</v>
      </c>
      <c r="C806" s="348"/>
      <c r="D806" s="384">
        <v>0</v>
      </c>
      <c r="E806" s="356">
        <v>0</v>
      </c>
      <c r="F806" s="348"/>
      <c r="G806" s="384">
        <v>0</v>
      </c>
      <c r="H806" s="357">
        <v>0</v>
      </c>
    </row>
    <row r="807" spans="1:8" hidden="1" outlineLevel="1">
      <c r="A807" s="353"/>
      <c r="B807" s="347" t="s">
        <v>275</v>
      </c>
      <c r="C807" s="348"/>
      <c r="D807" s="384"/>
      <c r="E807" s="356"/>
      <c r="F807" s="348"/>
      <c r="G807" s="384"/>
      <c r="H807" s="357"/>
    </row>
    <row r="808" spans="1:8" hidden="1" outlineLevel="1">
      <c r="A808" s="353"/>
      <c r="B808" s="347" t="s">
        <v>205</v>
      </c>
      <c r="C808" s="348"/>
      <c r="D808" s="384">
        <v>102118</v>
      </c>
      <c r="E808" s="356">
        <v>2308745</v>
      </c>
      <c r="F808" s="348"/>
      <c r="G808" s="384">
        <v>17</v>
      </c>
      <c r="H808" s="357">
        <v>2410880</v>
      </c>
    </row>
    <row r="809" spans="1:8" hidden="1" outlineLevel="1">
      <c r="A809" s="353"/>
      <c r="B809" s="347" t="s">
        <v>206</v>
      </c>
      <c r="C809" s="348"/>
      <c r="D809" s="383"/>
      <c r="E809" s="356">
        <v>279560</v>
      </c>
      <c r="F809" s="348"/>
      <c r="G809" s="384">
        <v>-1</v>
      </c>
      <c r="H809" s="357">
        <v>279559</v>
      </c>
    </row>
    <row r="810" spans="1:8" hidden="1" outlineLevel="1">
      <c r="A810" s="353"/>
      <c r="B810" s="347" t="s">
        <v>268</v>
      </c>
      <c r="C810" s="348"/>
      <c r="D810" s="384">
        <v>0</v>
      </c>
      <c r="E810" s="355"/>
      <c r="F810" s="348"/>
      <c r="G810" s="383"/>
      <c r="H810" s="357">
        <v>0</v>
      </c>
    </row>
    <row r="811" spans="1:8" hidden="1" outlineLevel="1">
      <c r="A811" s="353"/>
      <c r="B811" s="347" t="s">
        <v>207</v>
      </c>
      <c r="C811" s="348"/>
      <c r="D811" s="383"/>
      <c r="E811" s="356">
        <v>1818327</v>
      </c>
      <c r="F811" s="348"/>
      <c r="G811" s="383"/>
      <c r="H811" s="357">
        <v>1818327</v>
      </c>
    </row>
    <row r="812" spans="1:8" hidden="1" outlineLevel="1">
      <c r="A812" s="353"/>
      <c r="B812" s="347" t="s">
        <v>270</v>
      </c>
      <c r="C812" s="348"/>
      <c r="D812" s="383">
        <v>0</v>
      </c>
      <c r="E812" s="356">
        <v>1156921</v>
      </c>
      <c r="F812" s="348"/>
      <c r="G812" s="383">
        <v>0</v>
      </c>
      <c r="H812" s="357">
        <v>1156921</v>
      </c>
    </row>
    <row r="813" spans="1:8" hidden="1" outlineLevel="1">
      <c r="A813" s="353"/>
      <c r="B813" s="347" t="s">
        <v>208</v>
      </c>
      <c r="C813" s="348"/>
      <c r="D813" s="383"/>
      <c r="E813" s="356">
        <v>2116610</v>
      </c>
      <c r="F813" s="348"/>
      <c r="G813" s="383"/>
      <c r="H813" s="357">
        <v>2116610</v>
      </c>
    </row>
    <row r="814" spans="1:8" hidden="1" outlineLevel="1">
      <c r="A814" s="353"/>
      <c r="B814" s="347" t="s">
        <v>209</v>
      </c>
      <c r="C814" s="348"/>
      <c r="D814" s="383"/>
      <c r="E814" s="355"/>
      <c r="F814" s="348"/>
      <c r="G814" s="383"/>
      <c r="H814" s="357">
        <v>0</v>
      </c>
    </row>
    <row r="815" spans="1:8" hidden="1" outlineLevel="1">
      <c r="A815" s="353"/>
      <c r="B815" s="347" t="s">
        <v>210</v>
      </c>
      <c r="C815" s="348"/>
      <c r="D815" s="383"/>
      <c r="E815" s="355"/>
      <c r="F815" s="348"/>
      <c r="G815" s="383"/>
      <c r="H815" s="357">
        <v>0</v>
      </c>
    </row>
    <row r="816" spans="1:8" hidden="1" outlineLevel="1">
      <c r="A816" s="353"/>
      <c r="B816" s="347" t="s">
        <v>211</v>
      </c>
      <c r="C816" s="348"/>
      <c r="D816" s="384">
        <v>0</v>
      </c>
      <c r="E816" s="356">
        <v>0</v>
      </c>
      <c r="F816" s="348"/>
      <c r="G816" s="384">
        <v>0</v>
      </c>
      <c r="H816" s="357">
        <v>0</v>
      </c>
    </row>
    <row r="817" spans="1:8" hidden="1" outlineLevel="1">
      <c r="A817" s="353"/>
      <c r="B817" s="347" t="s">
        <v>212</v>
      </c>
      <c r="C817" s="348"/>
      <c r="D817" s="384">
        <v>0</v>
      </c>
      <c r="E817" s="356">
        <v>567344</v>
      </c>
      <c r="F817" s="348"/>
      <c r="G817" s="384">
        <v>0</v>
      </c>
      <c r="H817" s="357">
        <v>567344</v>
      </c>
    </row>
    <row r="818" spans="1:8" hidden="1" outlineLevel="1">
      <c r="A818" s="353"/>
      <c r="B818" s="347" t="s">
        <v>213</v>
      </c>
      <c r="C818" s="348"/>
      <c r="D818" s="384">
        <v>587633</v>
      </c>
      <c r="E818" s="356">
        <v>87737</v>
      </c>
      <c r="F818" s="348"/>
      <c r="G818" s="384">
        <v>0</v>
      </c>
      <c r="H818" s="357">
        <v>675370</v>
      </c>
    </row>
    <row r="819" spans="1:8" hidden="1" outlineLevel="1">
      <c r="A819" s="353"/>
      <c r="B819" s="347" t="s">
        <v>214</v>
      </c>
      <c r="C819" s="348"/>
      <c r="D819" s="383"/>
      <c r="E819" s="356">
        <v>59285</v>
      </c>
      <c r="F819" s="348"/>
      <c r="G819" s="383"/>
      <c r="H819" s="357">
        <v>59285</v>
      </c>
    </row>
    <row r="820" spans="1:8" hidden="1" outlineLevel="1">
      <c r="A820" s="353"/>
      <c r="B820" s="347" t="s">
        <v>215</v>
      </c>
      <c r="C820" s="348"/>
      <c r="D820" s="383"/>
      <c r="E820" s="355"/>
      <c r="F820" s="348"/>
      <c r="G820" s="383"/>
      <c r="H820" s="357">
        <v>0</v>
      </c>
    </row>
    <row r="821" spans="1:8" hidden="1" outlineLevel="1">
      <c r="A821" s="353"/>
      <c r="B821" s="347" t="s">
        <v>216</v>
      </c>
      <c r="C821" s="348"/>
      <c r="D821" s="383"/>
      <c r="E821" s="355"/>
      <c r="F821" s="348"/>
      <c r="G821" s="383"/>
      <c r="H821" s="357">
        <v>0</v>
      </c>
    </row>
    <row r="822" spans="1:8" hidden="1" outlineLevel="1">
      <c r="A822" s="353"/>
      <c r="B822" s="347" t="s">
        <v>217</v>
      </c>
      <c r="C822" s="348"/>
      <c r="D822" s="384">
        <v>2120</v>
      </c>
      <c r="E822" s="356">
        <v>3388811</v>
      </c>
      <c r="F822" s="348"/>
      <c r="G822" s="383"/>
      <c r="H822" s="357">
        <v>3390931</v>
      </c>
    </row>
    <row r="823" spans="1:8" hidden="1" outlineLevel="1">
      <c r="A823" s="353"/>
      <c r="B823" s="347" t="s">
        <v>218</v>
      </c>
      <c r="C823" s="348"/>
      <c r="D823" s="383"/>
      <c r="E823" s="355"/>
      <c r="F823" s="348"/>
      <c r="G823" s="383"/>
      <c r="H823" s="357">
        <v>0</v>
      </c>
    </row>
    <row r="824" spans="1:8" hidden="1" outlineLevel="1">
      <c r="A824" s="353"/>
      <c r="B824" s="347" t="s">
        <v>219</v>
      </c>
      <c r="C824" s="348"/>
      <c r="D824" s="383"/>
      <c r="E824" s="356">
        <v>77538</v>
      </c>
      <c r="F824" s="348"/>
      <c r="G824" s="384">
        <v>0</v>
      </c>
      <c r="H824" s="357">
        <v>77538</v>
      </c>
    </row>
    <row r="825" spans="1:8" hidden="1" outlineLevel="1">
      <c r="A825" s="353"/>
      <c r="B825" s="347" t="s">
        <v>220</v>
      </c>
      <c r="C825" s="348"/>
      <c r="D825" s="383"/>
      <c r="E825" s="356">
        <v>61790</v>
      </c>
      <c r="F825" s="348"/>
      <c r="G825" s="383"/>
      <c r="H825" s="357">
        <v>61790</v>
      </c>
    </row>
    <row r="826" spans="1:8" collapsed="1">
      <c r="A826" s="353">
        <v>28</v>
      </c>
      <c r="B826" s="352" t="s">
        <v>572</v>
      </c>
      <c r="C826" s="348"/>
      <c r="D826" s="384">
        <f>SUM($D$802:$D$825)</f>
        <v>691871</v>
      </c>
      <c r="E826" s="356">
        <f>SUM($E$802:$E$825)</f>
        <v>13200380.699999999</v>
      </c>
      <c r="F826" s="348"/>
      <c r="G826" s="384">
        <f>SUM($G$802:$G$825)</f>
        <v>16.244430826780444</v>
      </c>
      <c r="H826" s="357">
        <f>SUM($H$802:$H$825)</f>
        <v>13892267.944430826</v>
      </c>
    </row>
    <row r="827" spans="1:8" hidden="1" outlineLevel="1">
      <c r="A827" s="353"/>
      <c r="B827" s="347" t="s">
        <v>273</v>
      </c>
      <c r="C827" s="385"/>
      <c r="D827" s="383"/>
      <c r="E827" s="356">
        <v>0</v>
      </c>
      <c r="F827" s="385"/>
      <c r="G827" s="384">
        <v>0</v>
      </c>
      <c r="H827" s="357">
        <v>0</v>
      </c>
    </row>
    <row r="828" spans="1:8" hidden="1" outlineLevel="1">
      <c r="A828" s="353"/>
      <c r="B828" s="347" t="s">
        <v>203</v>
      </c>
      <c r="C828" s="385"/>
      <c r="D828" s="383"/>
      <c r="E828" s="356">
        <v>2962820.03</v>
      </c>
      <c r="F828" s="385"/>
      <c r="G828" s="384">
        <v>3042.52</v>
      </c>
      <c r="H828" s="357">
        <v>2965862.55</v>
      </c>
    </row>
    <row r="829" spans="1:8" hidden="1" outlineLevel="1">
      <c r="A829" s="353"/>
      <c r="B829" s="347" t="s">
        <v>204</v>
      </c>
      <c r="C829" s="385"/>
      <c r="D829" s="383"/>
      <c r="E829" s="355"/>
      <c r="F829" s="385"/>
      <c r="G829" s="383"/>
      <c r="H829" s="357">
        <v>0</v>
      </c>
    </row>
    <row r="830" spans="1:8" hidden="1" outlineLevel="1">
      <c r="A830" s="353"/>
      <c r="B830" s="347" t="s">
        <v>267</v>
      </c>
      <c r="C830" s="385"/>
      <c r="D830" s="384">
        <v>0</v>
      </c>
      <c r="E830" s="356">
        <v>0</v>
      </c>
      <c r="F830" s="385"/>
      <c r="G830" s="384">
        <v>0</v>
      </c>
      <c r="H830" s="357">
        <v>0</v>
      </c>
    </row>
    <row r="831" spans="1:8" hidden="1" outlineLevel="1">
      <c r="A831" s="353"/>
      <c r="B831" s="347" t="s">
        <v>274</v>
      </c>
      <c r="C831" s="385"/>
      <c r="D831" s="384">
        <v>0</v>
      </c>
      <c r="E831" s="356">
        <v>0</v>
      </c>
      <c r="F831" s="385"/>
      <c r="G831" s="384">
        <v>0</v>
      </c>
      <c r="H831" s="357">
        <v>0</v>
      </c>
    </row>
    <row r="832" spans="1:8" hidden="1" outlineLevel="1">
      <c r="A832" s="353"/>
      <c r="B832" s="347" t="s">
        <v>275</v>
      </c>
      <c r="C832" s="385"/>
      <c r="D832" s="384"/>
      <c r="E832" s="356"/>
      <c r="F832" s="385"/>
      <c r="G832" s="384"/>
      <c r="H832" s="357"/>
    </row>
    <row r="833" spans="1:8" hidden="1" outlineLevel="1">
      <c r="A833" s="353"/>
      <c r="B833" s="347" t="s">
        <v>205</v>
      </c>
      <c r="C833" s="385"/>
      <c r="D833" s="384">
        <v>371421</v>
      </c>
      <c r="E833" s="356">
        <v>5308553</v>
      </c>
      <c r="F833" s="385"/>
      <c r="G833" s="384">
        <v>28194</v>
      </c>
      <c r="H833" s="357">
        <v>5708168</v>
      </c>
    </row>
    <row r="834" spans="1:8" hidden="1" outlineLevel="1">
      <c r="A834" s="353"/>
      <c r="B834" s="347" t="s">
        <v>206</v>
      </c>
      <c r="C834" s="385"/>
      <c r="D834" s="383"/>
      <c r="E834" s="356">
        <v>202822</v>
      </c>
      <c r="F834" s="385"/>
      <c r="G834" s="384">
        <v>2794</v>
      </c>
      <c r="H834" s="357">
        <v>205616</v>
      </c>
    </row>
    <row r="835" spans="1:8" hidden="1" outlineLevel="1">
      <c r="A835" s="353"/>
      <c r="B835" s="347" t="s">
        <v>268</v>
      </c>
      <c r="C835" s="385"/>
      <c r="D835" s="384">
        <v>483</v>
      </c>
      <c r="E835" s="355"/>
      <c r="F835" s="385"/>
      <c r="G835" s="383"/>
      <c r="H835" s="357">
        <v>483</v>
      </c>
    </row>
    <row r="836" spans="1:8" hidden="1" outlineLevel="1">
      <c r="A836" s="353"/>
      <c r="B836" s="347" t="s">
        <v>207</v>
      </c>
      <c r="C836" s="385"/>
      <c r="D836" s="383"/>
      <c r="E836" s="356">
        <v>4667282</v>
      </c>
      <c r="F836" s="385"/>
      <c r="G836" s="384">
        <v>23667</v>
      </c>
      <c r="H836" s="357">
        <v>4690949</v>
      </c>
    </row>
    <row r="837" spans="1:8" hidden="1" outlineLevel="1">
      <c r="A837" s="353"/>
      <c r="B837" s="347" t="s">
        <v>270</v>
      </c>
      <c r="C837" s="385"/>
      <c r="D837" s="383">
        <v>0</v>
      </c>
      <c r="E837" s="356">
        <v>2453559</v>
      </c>
      <c r="F837" s="385"/>
      <c r="G837" s="384">
        <v>0</v>
      </c>
      <c r="H837" s="357">
        <v>2453559</v>
      </c>
    </row>
    <row r="838" spans="1:8" hidden="1" outlineLevel="1">
      <c r="A838" s="353"/>
      <c r="B838" s="347" t="s">
        <v>208</v>
      </c>
      <c r="C838" s="385"/>
      <c r="D838" s="383"/>
      <c r="E838" s="356">
        <v>5967630</v>
      </c>
      <c r="F838" s="385"/>
      <c r="G838" s="383"/>
      <c r="H838" s="357">
        <v>5967630</v>
      </c>
    </row>
    <row r="839" spans="1:8" hidden="1" outlineLevel="1">
      <c r="A839" s="353"/>
      <c r="B839" s="347" t="s">
        <v>209</v>
      </c>
      <c r="C839" s="385"/>
      <c r="D839" s="383"/>
      <c r="E839" s="355"/>
      <c r="F839" s="385"/>
      <c r="G839" s="383"/>
      <c r="H839" s="357">
        <v>0</v>
      </c>
    </row>
    <row r="840" spans="1:8" hidden="1" outlineLevel="1">
      <c r="A840" s="353"/>
      <c r="B840" s="347" t="s">
        <v>210</v>
      </c>
      <c r="C840" s="385"/>
      <c r="D840" s="383"/>
      <c r="E840" s="355"/>
      <c r="F840" s="385"/>
      <c r="G840" s="383"/>
      <c r="H840" s="357">
        <v>0</v>
      </c>
    </row>
    <row r="841" spans="1:8" hidden="1" outlineLevel="1">
      <c r="A841" s="353"/>
      <c r="B841" s="347" t="s">
        <v>211</v>
      </c>
      <c r="C841" s="385"/>
      <c r="D841" s="384">
        <v>0</v>
      </c>
      <c r="E841" s="356">
        <v>175333</v>
      </c>
      <c r="F841" s="385"/>
      <c r="G841" s="384">
        <v>105.17826039532925</v>
      </c>
      <c r="H841" s="357">
        <v>175438.17826039533</v>
      </c>
    </row>
    <row r="842" spans="1:8" hidden="1" outlineLevel="1">
      <c r="A842" s="353"/>
      <c r="B842" s="347" t="s">
        <v>212</v>
      </c>
      <c r="C842" s="385"/>
      <c r="D842" s="384">
        <v>0</v>
      </c>
      <c r="E842" s="356">
        <v>2064533</v>
      </c>
      <c r="F842" s="385"/>
      <c r="G842" s="384">
        <v>0</v>
      </c>
      <c r="H842" s="357">
        <v>2064533</v>
      </c>
    </row>
    <row r="843" spans="1:8" hidden="1" outlineLevel="1">
      <c r="A843" s="353"/>
      <c r="B843" s="347" t="s">
        <v>213</v>
      </c>
      <c r="C843" s="385"/>
      <c r="D843" s="384">
        <v>2005391</v>
      </c>
      <c r="E843" s="356">
        <v>139042</v>
      </c>
      <c r="F843" s="385"/>
      <c r="G843" s="384">
        <v>0</v>
      </c>
      <c r="H843" s="357">
        <v>2144433</v>
      </c>
    </row>
    <row r="844" spans="1:8" hidden="1" outlineLevel="1">
      <c r="A844" s="353"/>
      <c r="B844" s="347" t="s">
        <v>214</v>
      </c>
      <c r="C844" s="385"/>
      <c r="D844" s="383"/>
      <c r="E844" s="356">
        <v>442119</v>
      </c>
      <c r="F844" s="385"/>
      <c r="G844" s="383"/>
      <c r="H844" s="357">
        <v>442119</v>
      </c>
    </row>
    <row r="845" spans="1:8" hidden="1" outlineLevel="1">
      <c r="A845" s="353"/>
      <c r="B845" s="347" t="s">
        <v>215</v>
      </c>
      <c r="C845" s="385"/>
      <c r="D845" s="383"/>
      <c r="E845" s="355"/>
      <c r="F845" s="385"/>
      <c r="G845" s="383"/>
      <c r="H845" s="357">
        <v>0</v>
      </c>
    </row>
    <row r="846" spans="1:8" hidden="1" outlineLevel="1">
      <c r="A846" s="353"/>
      <c r="B846" s="347" t="s">
        <v>216</v>
      </c>
      <c r="C846" s="385"/>
      <c r="D846" s="383"/>
      <c r="E846" s="355"/>
      <c r="F846" s="385"/>
      <c r="G846" s="383"/>
      <c r="H846" s="357">
        <v>0</v>
      </c>
    </row>
    <row r="847" spans="1:8" hidden="1" outlineLevel="1">
      <c r="A847" s="353"/>
      <c r="B847" s="347" t="s">
        <v>217</v>
      </c>
      <c r="C847" s="385"/>
      <c r="D847" s="384">
        <v>61451</v>
      </c>
      <c r="E847" s="356">
        <v>10157718</v>
      </c>
      <c r="F847" s="385"/>
      <c r="G847" s="383"/>
      <c r="H847" s="357">
        <v>10219169</v>
      </c>
    </row>
    <row r="848" spans="1:8" hidden="1" outlineLevel="1">
      <c r="A848" s="353"/>
      <c r="B848" s="347" t="s">
        <v>218</v>
      </c>
      <c r="C848" s="385"/>
      <c r="D848" s="383"/>
      <c r="E848" s="355"/>
      <c r="F848" s="385"/>
      <c r="G848" s="383"/>
      <c r="H848" s="357">
        <v>0</v>
      </c>
    </row>
    <row r="849" spans="1:8" hidden="1" outlineLevel="1">
      <c r="A849" s="353"/>
      <c r="B849" s="347" t="s">
        <v>219</v>
      </c>
      <c r="C849" s="385"/>
      <c r="D849" s="383"/>
      <c r="E849" s="356">
        <v>201364</v>
      </c>
      <c r="F849" s="385"/>
      <c r="G849" s="383"/>
      <c r="H849" s="357">
        <v>201364</v>
      </c>
    </row>
    <row r="850" spans="1:8" hidden="1" outlineLevel="1">
      <c r="A850" s="353"/>
      <c r="B850" s="347" t="s">
        <v>220</v>
      </c>
      <c r="C850" s="385"/>
      <c r="D850" s="383"/>
      <c r="E850" s="356">
        <v>916218</v>
      </c>
      <c r="F850" s="385"/>
      <c r="G850" s="383"/>
      <c r="H850" s="357">
        <v>916218</v>
      </c>
    </row>
    <row r="851" spans="1:8" collapsed="1">
      <c r="A851" s="353">
        <v>29</v>
      </c>
      <c r="B851" s="352" t="s">
        <v>573</v>
      </c>
      <c r="C851" s="385"/>
      <c r="D851" s="384">
        <f>SUM($D$827:$D$850)</f>
        <v>2438746</v>
      </c>
      <c r="E851" s="356">
        <f>SUM($E$827:$E$850)</f>
        <v>35658993.030000001</v>
      </c>
      <c r="F851" s="385"/>
      <c r="G851" s="384">
        <f>SUM($G$827:$G$850)</f>
        <v>57802.698260395337</v>
      </c>
      <c r="H851" s="357">
        <f>SUM($H$827:$H$850)</f>
        <v>38155541.728260398</v>
      </c>
    </row>
    <row r="852" spans="1:8" hidden="1" outlineLevel="1">
      <c r="A852" s="353"/>
      <c r="B852" s="347" t="s">
        <v>273</v>
      </c>
      <c r="C852" s="378"/>
      <c r="D852" s="383"/>
      <c r="E852" s="356">
        <v>0</v>
      </c>
      <c r="F852" s="378"/>
      <c r="G852" s="384">
        <v>0</v>
      </c>
      <c r="H852" s="357">
        <v>0</v>
      </c>
    </row>
    <row r="853" spans="1:8" hidden="1" outlineLevel="1">
      <c r="A853" s="353"/>
      <c r="B853" s="347" t="s">
        <v>203</v>
      </c>
      <c r="C853" s="378"/>
      <c r="D853" s="383"/>
      <c r="E853" s="356">
        <v>694014.66</v>
      </c>
      <c r="F853" s="378"/>
      <c r="G853" s="384">
        <v>-7065.9528153814399</v>
      </c>
      <c r="H853" s="357">
        <v>686948.70718461857</v>
      </c>
    </row>
    <row r="854" spans="1:8" hidden="1" outlineLevel="1">
      <c r="A854" s="353"/>
      <c r="B854" s="347" t="s">
        <v>204</v>
      </c>
      <c r="C854" s="378"/>
      <c r="D854" s="383"/>
      <c r="E854" s="355"/>
      <c r="F854" s="378"/>
      <c r="G854" s="383"/>
      <c r="H854" s="357">
        <v>0</v>
      </c>
    </row>
    <row r="855" spans="1:8" hidden="1" outlineLevel="1">
      <c r="A855" s="353"/>
      <c r="B855" s="347" t="s">
        <v>267</v>
      </c>
      <c r="C855" s="378"/>
      <c r="D855" s="384">
        <v>0</v>
      </c>
      <c r="E855" s="356">
        <v>0</v>
      </c>
      <c r="F855" s="378"/>
      <c r="G855" s="384">
        <v>0</v>
      </c>
      <c r="H855" s="357">
        <v>0</v>
      </c>
    </row>
    <row r="856" spans="1:8" hidden="1" outlineLevel="1">
      <c r="A856" s="353"/>
      <c r="B856" s="347" t="s">
        <v>274</v>
      </c>
      <c r="C856" s="378"/>
      <c r="D856" s="384">
        <v>0</v>
      </c>
      <c r="E856" s="356">
        <v>0</v>
      </c>
      <c r="F856" s="378"/>
      <c r="G856" s="384">
        <v>0</v>
      </c>
      <c r="H856" s="357">
        <v>0</v>
      </c>
    </row>
    <row r="857" spans="1:8" hidden="1" outlineLevel="1">
      <c r="A857" s="353"/>
      <c r="B857" s="347" t="s">
        <v>275</v>
      </c>
      <c r="C857" s="378"/>
      <c r="D857" s="384"/>
      <c r="E857" s="356"/>
      <c r="F857" s="378"/>
      <c r="G857" s="384"/>
      <c r="H857" s="357"/>
    </row>
    <row r="858" spans="1:8" hidden="1" outlineLevel="1">
      <c r="A858" s="353"/>
      <c r="B858" s="347" t="s">
        <v>205</v>
      </c>
      <c r="C858" s="378"/>
      <c r="D858" s="384">
        <v>491169</v>
      </c>
      <c r="E858" s="356">
        <v>2370028</v>
      </c>
      <c r="F858" s="378"/>
      <c r="G858" s="384">
        <v>971968</v>
      </c>
      <c r="H858" s="357">
        <v>3833165</v>
      </c>
    </row>
    <row r="859" spans="1:8" hidden="1" outlineLevel="1">
      <c r="A859" s="353"/>
      <c r="B859" s="347" t="s">
        <v>206</v>
      </c>
      <c r="C859" s="378"/>
      <c r="D859" s="383"/>
      <c r="E859" s="356">
        <v>125912</v>
      </c>
      <c r="F859" s="378"/>
      <c r="G859" s="384">
        <v>104855</v>
      </c>
      <c r="H859" s="357">
        <v>230767</v>
      </c>
    </row>
    <row r="860" spans="1:8" hidden="1" outlineLevel="1">
      <c r="A860" s="353"/>
      <c r="B860" s="347" t="s">
        <v>268</v>
      </c>
      <c r="C860" s="378"/>
      <c r="D860" s="384">
        <v>6000</v>
      </c>
      <c r="E860" s="355"/>
      <c r="F860" s="378"/>
      <c r="G860" s="383"/>
      <c r="H860" s="357">
        <v>6000</v>
      </c>
    </row>
    <row r="861" spans="1:8" hidden="1" outlineLevel="1">
      <c r="A861" s="353"/>
      <c r="B861" s="347" t="s">
        <v>207</v>
      </c>
      <c r="C861" s="378"/>
      <c r="D861" s="383"/>
      <c r="E861" s="356">
        <v>1999317</v>
      </c>
      <c r="F861" s="378"/>
      <c r="G861" s="384">
        <v>604308</v>
      </c>
      <c r="H861" s="357">
        <v>2603625</v>
      </c>
    </row>
    <row r="862" spans="1:8" hidden="1" outlineLevel="1">
      <c r="A862" s="353"/>
      <c r="B862" s="347" t="s">
        <v>270</v>
      </c>
      <c r="C862" s="378"/>
      <c r="D862" s="383">
        <v>0</v>
      </c>
      <c r="E862" s="356">
        <v>16774377</v>
      </c>
      <c r="F862" s="378"/>
      <c r="G862" s="384">
        <v>128023</v>
      </c>
      <c r="H862" s="357">
        <v>16902400</v>
      </c>
    </row>
    <row r="863" spans="1:8" hidden="1" outlineLevel="1">
      <c r="A863" s="353"/>
      <c r="B863" s="347" t="s">
        <v>208</v>
      </c>
      <c r="C863" s="378"/>
      <c r="D863" s="383"/>
      <c r="E863" s="356">
        <v>16587429</v>
      </c>
      <c r="F863" s="378"/>
      <c r="G863" s="384">
        <v>251515</v>
      </c>
      <c r="H863" s="357">
        <v>16838944</v>
      </c>
    </row>
    <row r="864" spans="1:8" hidden="1" outlineLevel="1">
      <c r="A864" s="353"/>
      <c r="B864" s="347" t="s">
        <v>209</v>
      </c>
      <c r="C864" s="378"/>
      <c r="D864" s="383"/>
      <c r="E864" s="355"/>
      <c r="F864" s="378"/>
      <c r="G864" s="383"/>
      <c r="H864" s="357">
        <v>0</v>
      </c>
    </row>
    <row r="865" spans="1:8" hidden="1" outlineLevel="1">
      <c r="A865" s="353"/>
      <c r="B865" s="347" t="s">
        <v>210</v>
      </c>
      <c r="C865" s="378"/>
      <c r="D865" s="383"/>
      <c r="E865" s="355"/>
      <c r="F865" s="378"/>
      <c r="G865" s="383"/>
      <c r="H865" s="357">
        <v>0</v>
      </c>
    </row>
    <row r="866" spans="1:8" hidden="1" outlineLevel="1">
      <c r="A866" s="353"/>
      <c r="B866" s="347" t="s">
        <v>211</v>
      </c>
      <c r="C866" s="378"/>
      <c r="D866" s="384">
        <v>0</v>
      </c>
      <c r="E866" s="356">
        <v>0</v>
      </c>
      <c r="F866" s="378"/>
      <c r="G866" s="384">
        <v>109.66525000246942</v>
      </c>
      <c r="H866" s="357">
        <v>109.66525000246942</v>
      </c>
    </row>
    <row r="867" spans="1:8" hidden="1" outlineLevel="1">
      <c r="A867" s="353"/>
      <c r="B867" s="347" t="s">
        <v>212</v>
      </c>
      <c r="C867" s="378"/>
      <c r="D867" s="384">
        <v>0</v>
      </c>
      <c r="E867" s="356">
        <v>578864</v>
      </c>
      <c r="F867" s="378"/>
      <c r="G867" s="383"/>
      <c r="H867" s="357">
        <v>578864</v>
      </c>
    </row>
    <row r="868" spans="1:8" hidden="1" outlineLevel="1">
      <c r="A868" s="353"/>
      <c r="B868" s="347" t="s">
        <v>213</v>
      </c>
      <c r="C868" s="378"/>
      <c r="D868" s="384">
        <v>366759</v>
      </c>
      <c r="E868" s="356">
        <v>120888</v>
      </c>
      <c r="F868" s="378"/>
      <c r="G868" s="384">
        <v>8244</v>
      </c>
      <c r="H868" s="357">
        <v>495891</v>
      </c>
    </row>
    <row r="869" spans="1:8" hidden="1" outlineLevel="1">
      <c r="A869" s="353"/>
      <c r="B869" s="347" t="s">
        <v>214</v>
      </c>
      <c r="C869" s="378"/>
      <c r="D869" s="383"/>
      <c r="E869" s="356">
        <v>297846</v>
      </c>
      <c r="F869" s="378"/>
      <c r="G869" s="384">
        <v>229</v>
      </c>
      <c r="H869" s="357">
        <v>298075</v>
      </c>
    </row>
    <row r="870" spans="1:8" hidden="1" outlineLevel="1">
      <c r="A870" s="353"/>
      <c r="B870" s="347" t="s">
        <v>215</v>
      </c>
      <c r="C870" s="378"/>
      <c r="D870" s="383"/>
      <c r="E870" s="355"/>
      <c r="F870" s="378"/>
      <c r="G870" s="383"/>
      <c r="H870" s="357">
        <v>0</v>
      </c>
    </row>
    <row r="871" spans="1:8" hidden="1" outlineLevel="1">
      <c r="A871" s="353"/>
      <c r="B871" s="347" t="s">
        <v>216</v>
      </c>
      <c r="C871" s="378"/>
      <c r="D871" s="383"/>
      <c r="E871" s="355"/>
      <c r="F871" s="378"/>
      <c r="G871" s="383"/>
      <c r="H871" s="357">
        <v>0</v>
      </c>
    </row>
    <row r="872" spans="1:8" hidden="1" outlineLevel="1">
      <c r="A872" s="353"/>
      <c r="B872" s="347" t="s">
        <v>217</v>
      </c>
      <c r="C872" s="378"/>
      <c r="D872" s="384">
        <v>983948</v>
      </c>
      <c r="E872" s="356">
        <v>3845950</v>
      </c>
      <c r="F872" s="378"/>
      <c r="G872" s="384">
        <v>1169</v>
      </c>
      <c r="H872" s="357">
        <v>4831067</v>
      </c>
    </row>
    <row r="873" spans="1:8" hidden="1" outlineLevel="1">
      <c r="A873" s="353"/>
      <c r="B873" s="347" t="s">
        <v>218</v>
      </c>
      <c r="C873" s="378"/>
      <c r="D873" s="383"/>
      <c r="E873" s="355"/>
      <c r="F873" s="378"/>
      <c r="G873" s="383"/>
      <c r="H873" s="357">
        <v>0</v>
      </c>
    </row>
    <row r="874" spans="1:8" hidden="1" outlineLevel="1">
      <c r="A874" s="353"/>
      <c r="B874" s="347" t="s">
        <v>219</v>
      </c>
      <c r="C874" s="378"/>
      <c r="D874" s="383"/>
      <c r="E874" s="356">
        <v>71144</v>
      </c>
      <c r="F874" s="378"/>
      <c r="G874" s="383"/>
      <c r="H874" s="357">
        <v>71144</v>
      </c>
    </row>
    <row r="875" spans="1:8" hidden="1" outlineLevel="1">
      <c r="A875" s="353"/>
      <c r="B875" s="347" t="s">
        <v>220</v>
      </c>
      <c r="C875" s="378"/>
      <c r="D875" s="383">
        <v>5007</v>
      </c>
      <c r="E875" s="356">
        <v>2721392</v>
      </c>
      <c r="F875" s="378"/>
      <c r="G875" s="383">
        <v>0</v>
      </c>
      <c r="H875" s="357">
        <v>2726399</v>
      </c>
    </row>
    <row r="876" spans="1:8" collapsed="1">
      <c r="A876" s="353">
        <v>30</v>
      </c>
      <c r="B876" s="352" t="s">
        <v>574</v>
      </c>
      <c r="C876" s="378"/>
      <c r="D876" s="384">
        <f>SUM($D$852:$D$875)</f>
        <v>1852883</v>
      </c>
      <c r="E876" s="356">
        <f>SUM($E$852:$E$875)</f>
        <v>46187161.659999996</v>
      </c>
      <c r="F876" s="378"/>
      <c r="G876" s="384">
        <f>SUM($G$852:$G$875)</f>
        <v>2063354.7124346211</v>
      </c>
      <c r="H876" s="357">
        <f>SUM($H$852:$H$875)</f>
        <v>50103399.372434624</v>
      </c>
    </row>
    <row r="877" spans="1:8" hidden="1" outlineLevel="1">
      <c r="A877" s="353"/>
      <c r="B877" s="347" t="s">
        <v>273</v>
      </c>
      <c r="C877" s="349"/>
      <c r="D877" s="355"/>
      <c r="E877" s="361"/>
      <c r="F877" s="405"/>
      <c r="G877" s="355"/>
      <c r="H877" s="357">
        <v>0</v>
      </c>
    </row>
    <row r="878" spans="1:8" hidden="1" outlineLevel="1">
      <c r="A878" s="353"/>
      <c r="B878" s="347" t="s">
        <v>203</v>
      </c>
      <c r="C878" s="349"/>
      <c r="D878" s="355"/>
      <c r="E878" s="361"/>
      <c r="F878" s="405"/>
      <c r="G878" s="355"/>
      <c r="H878" s="357">
        <v>0</v>
      </c>
    </row>
    <row r="879" spans="1:8" hidden="1" outlineLevel="1">
      <c r="A879" s="353"/>
      <c r="B879" s="347" t="s">
        <v>204</v>
      </c>
      <c r="C879" s="349"/>
      <c r="D879" s="355"/>
      <c r="E879" s="361"/>
      <c r="F879" s="405"/>
      <c r="G879" s="355"/>
      <c r="H879" s="357">
        <v>0</v>
      </c>
    </row>
    <row r="880" spans="1:8" hidden="1" outlineLevel="1">
      <c r="A880" s="353"/>
      <c r="B880" s="347" t="s">
        <v>267</v>
      </c>
      <c r="C880" s="350">
        <v>0</v>
      </c>
      <c r="D880" s="356">
        <v>0</v>
      </c>
      <c r="E880" s="362">
        <v>0</v>
      </c>
      <c r="F880" s="404">
        <v>0</v>
      </c>
      <c r="G880" s="356">
        <v>0</v>
      </c>
      <c r="H880" s="357">
        <v>0</v>
      </c>
    </row>
    <row r="881" spans="1:8" hidden="1" outlineLevel="1">
      <c r="A881" s="353"/>
      <c r="B881" s="347" t="s">
        <v>274</v>
      </c>
      <c r="C881" s="350">
        <v>0</v>
      </c>
      <c r="D881" s="356">
        <v>0</v>
      </c>
      <c r="E881" s="362">
        <v>0</v>
      </c>
      <c r="F881" s="404">
        <v>0</v>
      </c>
      <c r="G881" s="356">
        <v>0</v>
      </c>
      <c r="H881" s="357">
        <v>0</v>
      </c>
    </row>
    <row r="882" spans="1:8" hidden="1" outlineLevel="1">
      <c r="A882" s="353"/>
      <c r="B882" s="347" t="s">
        <v>275</v>
      </c>
      <c r="C882" s="350"/>
      <c r="D882" s="356"/>
      <c r="E882" s="362"/>
      <c r="F882" s="404"/>
      <c r="G882" s="356"/>
      <c r="H882" s="357"/>
    </row>
    <row r="883" spans="1:8" hidden="1" outlineLevel="1">
      <c r="A883" s="353"/>
      <c r="B883" s="347" t="s">
        <v>205</v>
      </c>
      <c r="C883" s="350">
        <v>0</v>
      </c>
      <c r="D883" s="356">
        <v>0</v>
      </c>
      <c r="E883" s="362">
        <v>0</v>
      </c>
      <c r="F883" s="404">
        <v>0</v>
      </c>
      <c r="G883" s="356">
        <v>0</v>
      </c>
      <c r="H883" s="357">
        <v>0</v>
      </c>
    </row>
    <row r="884" spans="1:8" hidden="1" outlineLevel="1">
      <c r="A884" s="353"/>
      <c r="B884" s="347" t="s">
        <v>206</v>
      </c>
      <c r="C884" s="349"/>
      <c r="D884" s="355"/>
      <c r="E884" s="361"/>
      <c r="F884" s="405"/>
      <c r="G884" s="355"/>
      <c r="H884" s="357">
        <v>0</v>
      </c>
    </row>
    <row r="885" spans="1:8" hidden="1" outlineLevel="1">
      <c r="A885" s="353"/>
      <c r="B885" s="347" t="s">
        <v>268</v>
      </c>
      <c r="C885" s="349"/>
      <c r="D885" s="355"/>
      <c r="E885" s="361"/>
      <c r="F885" s="405"/>
      <c r="G885" s="355"/>
      <c r="H885" s="357">
        <v>0</v>
      </c>
    </row>
    <row r="886" spans="1:8" hidden="1" outlineLevel="1">
      <c r="A886" s="353"/>
      <c r="B886" s="347" t="s">
        <v>207</v>
      </c>
      <c r="C886" s="350">
        <v>0</v>
      </c>
      <c r="D886" s="355"/>
      <c r="E886" s="361"/>
      <c r="F886" s="405"/>
      <c r="G886" s="355"/>
      <c r="H886" s="357">
        <v>0</v>
      </c>
    </row>
    <row r="887" spans="1:8" hidden="1" outlineLevel="1">
      <c r="A887" s="353"/>
      <c r="B887" s="347" t="s">
        <v>270</v>
      </c>
      <c r="C887" s="350"/>
      <c r="D887" s="355">
        <v>0</v>
      </c>
      <c r="E887" s="361">
        <v>0</v>
      </c>
      <c r="F887" s="405">
        <v>0</v>
      </c>
      <c r="G887" s="355">
        <v>0</v>
      </c>
      <c r="H887" s="357">
        <v>0</v>
      </c>
    </row>
    <row r="888" spans="1:8" hidden="1" outlineLevel="1">
      <c r="A888" s="353"/>
      <c r="B888" s="347" t="s">
        <v>208</v>
      </c>
      <c r="C888" s="349"/>
      <c r="D888" s="355"/>
      <c r="E888" s="362">
        <v>0</v>
      </c>
      <c r="F888" s="405"/>
      <c r="G888" s="355"/>
      <c r="H888" s="357">
        <v>0</v>
      </c>
    </row>
    <row r="889" spans="1:8" hidden="1" outlineLevel="1">
      <c r="A889" s="353"/>
      <c r="B889" s="347" t="s">
        <v>209</v>
      </c>
      <c r="C889" s="349"/>
      <c r="D889" s="355"/>
      <c r="E889" s="361"/>
      <c r="F889" s="405"/>
      <c r="G889" s="355"/>
      <c r="H889" s="357">
        <v>0</v>
      </c>
    </row>
    <row r="890" spans="1:8" hidden="1" outlineLevel="1">
      <c r="A890" s="353"/>
      <c r="B890" s="347" t="s">
        <v>210</v>
      </c>
      <c r="C890" s="350">
        <v>0</v>
      </c>
      <c r="D890" s="355"/>
      <c r="E890" s="361"/>
      <c r="F890" s="405"/>
      <c r="G890" s="355"/>
      <c r="H890" s="357">
        <v>0</v>
      </c>
    </row>
    <row r="891" spans="1:8" hidden="1" outlineLevel="1">
      <c r="A891" s="353"/>
      <c r="B891" s="347" t="s">
        <v>211</v>
      </c>
      <c r="C891" s="350">
        <v>0</v>
      </c>
      <c r="D891" s="356">
        <v>0</v>
      </c>
      <c r="E891" s="362">
        <v>0</v>
      </c>
      <c r="F891" s="404">
        <v>0</v>
      </c>
      <c r="G891" s="356">
        <v>0</v>
      </c>
      <c r="H891" s="357">
        <v>0</v>
      </c>
    </row>
    <row r="892" spans="1:8" hidden="1" outlineLevel="1">
      <c r="A892" s="353"/>
      <c r="B892" s="347" t="s">
        <v>212</v>
      </c>
      <c r="C892" s="350">
        <v>0</v>
      </c>
      <c r="D892" s="356">
        <v>0</v>
      </c>
      <c r="E892" s="362">
        <v>0</v>
      </c>
      <c r="F892" s="405"/>
      <c r="G892" s="356">
        <v>0</v>
      </c>
      <c r="H892" s="357">
        <v>0</v>
      </c>
    </row>
    <row r="893" spans="1:8" hidden="1" outlineLevel="1">
      <c r="A893" s="353"/>
      <c r="B893" s="347" t="s">
        <v>213</v>
      </c>
      <c r="C893" s="350">
        <v>0</v>
      </c>
      <c r="D893" s="356">
        <v>0</v>
      </c>
      <c r="E893" s="362">
        <v>0</v>
      </c>
      <c r="F893" s="404">
        <v>0</v>
      </c>
      <c r="G893" s="356">
        <v>0</v>
      </c>
      <c r="H893" s="357">
        <v>0</v>
      </c>
    </row>
    <row r="894" spans="1:8" hidden="1" outlineLevel="1">
      <c r="A894" s="353"/>
      <c r="B894" s="347" t="s">
        <v>214</v>
      </c>
      <c r="C894" s="349"/>
      <c r="D894" s="355"/>
      <c r="E894" s="361"/>
      <c r="F894" s="405"/>
      <c r="G894" s="355"/>
      <c r="H894" s="357">
        <v>0</v>
      </c>
    </row>
    <row r="895" spans="1:8" hidden="1" outlineLevel="1">
      <c r="A895" s="353"/>
      <c r="B895" s="347" t="s">
        <v>215</v>
      </c>
      <c r="C895" s="349"/>
      <c r="D895" s="355"/>
      <c r="E895" s="361"/>
      <c r="F895" s="405"/>
      <c r="G895" s="355"/>
      <c r="H895" s="357">
        <v>0</v>
      </c>
    </row>
    <row r="896" spans="1:8" hidden="1" outlineLevel="1">
      <c r="A896" s="353"/>
      <c r="B896" s="347" t="s">
        <v>216</v>
      </c>
      <c r="C896" s="349"/>
      <c r="D896" s="355"/>
      <c r="E896" s="361"/>
      <c r="F896" s="405"/>
      <c r="G896" s="355"/>
      <c r="H896" s="357">
        <v>0</v>
      </c>
    </row>
    <row r="897" spans="1:8" hidden="1" outlineLevel="1">
      <c r="A897" s="353"/>
      <c r="B897" s="347" t="s">
        <v>217</v>
      </c>
      <c r="C897" s="349"/>
      <c r="D897" s="355"/>
      <c r="E897" s="361"/>
      <c r="F897" s="405"/>
      <c r="G897" s="355"/>
      <c r="H897" s="357">
        <v>0</v>
      </c>
    </row>
    <row r="898" spans="1:8" hidden="1" outlineLevel="1">
      <c r="A898" s="353"/>
      <c r="B898" s="347" t="s">
        <v>218</v>
      </c>
      <c r="C898" s="349"/>
      <c r="D898" s="355"/>
      <c r="E898" s="361"/>
      <c r="F898" s="405"/>
      <c r="G898" s="355"/>
      <c r="H898" s="357">
        <v>0</v>
      </c>
    </row>
    <row r="899" spans="1:8" hidden="1" outlineLevel="1">
      <c r="A899" s="353"/>
      <c r="B899" s="347" t="s">
        <v>219</v>
      </c>
      <c r="C899" s="350">
        <v>0</v>
      </c>
      <c r="D899" s="355"/>
      <c r="E899" s="361"/>
      <c r="F899" s="405"/>
      <c r="G899" s="355"/>
      <c r="H899" s="357">
        <v>0</v>
      </c>
    </row>
    <row r="900" spans="1:8" hidden="1" outlineLevel="1">
      <c r="A900" s="353"/>
      <c r="B900" s="347" t="s">
        <v>220</v>
      </c>
      <c r="C900" s="350">
        <v>0</v>
      </c>
      <c r="D900" s="355"/>
      <c r="E900" s="362">
        <v>0</v>
      </c>
      <c r="F900" s="405"/>
      <c r="G900" s="355"/>
      <c r="H900" s="357">
        <v>0</v>
      </c>
    </row>
    <row r="901" spans="1:8" collapsed="1">
      <c r="A901" s="353">
        <v>31</v>
      </c>
      <c r="B901" s="352" t="s">
        <v>136</v>
      </c>
      <c r="C901" s="350">
        <f>SUM($C$877:$C$900)</f>
        <v>0</v>
      </c>
      <c r="D901" s="356">
        <f>SUM($D$877:$D$900)</f>
        <v>0</v>
      </c>
      <c r="E901" s="362">
        <f>SUM($E$877:$E$900)</f>
        <v>0</v>
      </c>
      <c r="F901" s="404">
        <f>SUM($F$877:$F$900)</f>
        <v>0</v>
      </c>
      <c r="G901" s="356">
        <f>SUM($G$877:$G$900)</f>
        <v>0</v>
      </c>
      <c r="H901" s="357">
        <f>SUM($H$877:$H$900)</f>
        <v>0</v>
      </c>
    </row>
    <row r="902" spans="1:8" hidden="1" outlineLevel="1">
      <c r="A902" s="353"/>
      <c r="B902" s="347" t="s">
        <v>273</v>
      </c>
      <c r="C902" s="362">
        <v>0</v>
      </c>
      <c r="D902" s="360"/>
      <c r="E902" s="359"/>
      <c r="F902" s="359"/>
      <c r="G902" s="359"/>
      <c r="H902" s="357">
        <v>0</v>
      </c>
    </row>
    <row r="903" spans="1:8" hidden="1" outlineLevel="1">
      <c r="A903" s="353"/>
      <c r="B903" s="347" t="s">
        <v>203</v>
      </c>
      <c r="C903" s="362">
        <v>-251692.13607500022</v>
      </c>
      <c r="D903" s="360"/>
      <c r="E903" s="359"/>
      <c r="F903" s="359"/>
      <c r="G903" s="359"/>
      <c r="H903" s="357">
        <v>-251692.13607500022</v>
      </c>
    </row>
    <row r="904" spans="1:8" hidden="1" outlineLevel="1">
      <c r="A904" s="353"/>
      <c r="B904" s="347" t="s">
        <v>204</v>
      </c>
      <c r="C904" s="362">
        <v>317795</v>
      </c>
      <c r="D904" s="360"/>
      <c r="E904" s="359"/>
      <c r="F904" s="359"/>
      <c r="G904" s="359"/>
      <c r="H904" s="357">
        <v>317795</v>
      </c>
    </row>
    <row r="905" spans="1:8" hidden="1" outlineLevel="1">
      <c r="A905" s="353"/>
      <c r="B905" s="347" t="s">
        <v>267</v>
      </c>
      <c r="C905" s="362">
        <v>0</v>
      </c>
      <c r="D905" s="360"/>
      <c r="E905" s="359"/>
      <c r="F905" s="359"/>
      <c r="G905" s="359"/>
      <c r="H905" s="357">
        <v>0</v>
      </c>
    </row>
    <row r="906" spans="1:8" hidden="1" outlineLevel="1">
      <c r="A906" s="353"/>
      <c r="B906" s="347" t="s">
        <v>274</v>
      </c>
      <c r="C906" s="362">
        <v>0</v>
      </c>
      <c r="D906" s="360"/>
      <c r="E906" s="359"/>
      <c r="F906" s="359"/>
      <c r="G906" s="359"/>
      <c r="H906" s="357">
        <v>0</v>
      </c>
    </row>
    <row r="907" spans="1:8" hidden="1" outlineLevel="1">
      <c r="A907" s="353"/>
      <c r="B907" s="347" t="s">
        <v>275</v>
      </c>
      <c r="C907" s="362"/>
      <c r="D907" s="360"/>
      <c r="E907" s="359"/>
      <c r="F907" s="359"/>
      <c r="G907" s="359"/>
      <c r="H907" s="357"/>
    </row>
    <row r="908" spans="1:8" hidden="1" outlineLevel="1">
      <c r="A908" s="353"/>
      <c r="B908" s="347" t="s">
        <v>205</v>
      </c>
      <c r="C908" s="362">
        <v>1061321</v>
      </c>
      <c r="D908" s="360"/>
      <c r="E908" s="359"/>
      <c r="F908" s="359"/>
      <c r="G908" s="359"/>
      <c r="H908" s="357">
        <v>1061321</v>
      </c>
    </row>
    <row r="909" spans="1:8" hidden="1" outlineLevel="1">
      <c r="A909" s="353"/>
      <c r="B909" s="347" t="s">
        <v>206</v>
      </c>
      <c r="C909" s="362">
        <v>-313097</v>
      </c>
      <c r="D909" s="360"/>
      <c r="E909" s="359"/>
      <c r="F909" s="359"/>
      <c r="G909" s="359"/>
      <c r="H909" s="357">
        <v>-313097</v>
      </c>
    </row>
    <row r="910" spans="1:8" hidden="1" outlineLevel="1">
      <c r="A910" s="353"/>
      <c r="B910" s="347" t="s">
        <v>268</v>
      </c>
      <c r="C910" s="362">
        <v>123279</v>
      </c>
      <c r="D910" s="360"/>
      <c r="E910" s="359"/>
      <c r="F910" s="359"/>
      <c r="G910" s="359"/>
      <c r="H910" s="357">
        <v>123279</v>
      </c>
    </row>
    <row r="911" spans="1:8" hidden="1" outlineLevel="1">
      <c r="A911" s="353"/>
      <c r="B911" s="347" t="s">
        <v>207</v>
      </c>
      <c r="C911" s="362">
        <v>813964</v>
      </c>
      <c r="D911" s="360"/>
      <c r="E911" s="359"/>
      <c r="F911" s="359"/>
      <c r="G911" s="359"/>
      <c r="H911" s="357">
        <v>813964</v>
      </c>
    </row>
    <row r="912" spans="1:8" hidden="1" outlineLevel="1">
      <c r="A912" s="353"/>
      <c r="B912" s="347" t="s">
        <v>270</v>
      </c>
      <c r="C912" s="362">
        <v>1526513</v>
      </c>
      <c r="D912" s="360"/>
      <c r="E912" s="359"/>
      <c r="F912" s="359"/>
      <c r="G912" s="359"/>
      <c r="H912" s="357">
        <v>1526513</v>
      </c>
    </row>
    <row r="913" spans="1:8" hidden="1" outlineLevel="1">
      <c r="A913" s="353"/>
      <c r="B913" s="347" t="s">
        <v>208</v>
      </c>
      <c r="C913" s="362">
        <v>11580167</v>
      </c>
      <c r="D913" s="360"/>
      <c r="E913" s="359"/>
      <c r="F913" s="359"/>
      <c r="G913" s="359"/>
      <c r="H913" s="357">
        <v>11580167</v>
      </c>
    </row>
    <row r="914" spans="1:8" hidden="1" outlineLevel="1">
      <c r="A914" s="353"/>
      <c r="B914" s="347" t="s">
        <v>209</v>
      </c>
      <c r="C914" s="362">
        <v>729192</v>
      </c>
      <c r="D914" s="360"/>
      <c r="E914" s="359"/>
      <c r="F914" s="359"/>
      <c r="G914" s="359"/>
      <c r="H914" s="357">
        <v>729192</v>
      </c>
    </row>
    <row r="915" spans="1:8" hidden="1" outlineLevel="1">
      <c r="A915" s="353"/>
      <c r="B915" s="347" t="s">
        <v>210</v>
      </c>
      <c r="C915" s="362">
        <v>79039</v>
      </c>
      <c r="D915" s="360"/>
      <c r="E915" s="359"/>
      <c r="F915" s="359"/>
      <c r="G915" s="359"/>
      <c r="H915" s="357">
        <v>79039</v>
      </c>
    </row>
    <row r="916" spans="1:8" hidden="1" outlineLevel="1">
      <c r="A916" s="353"/>
      <c r="B916" s="347" t="s">
        <v>211</v>
      </c>
      <c r="C916" s="362">
        <v>-196915.17225728036</v>
      </c>
      <c r="D916" s="360"/>
      <c r="E916" s="359"/>
      <c r="F916" s="359"/>
      <c r="G916" s="359"/>
      <c r="H916" s="357">
        <v>-196915.17225728036</v>
      </c>
    </row>
    <row r="917" spans="1:8" hidden="1" outlineLevel="1">
      <c r="A917" s="353"/>
      <c r="B917" s="347" t="s">
        <v>212</v>
      </c>
      <c r="C917" s="362">
        <v>453695.84024866729</v>
      </c>
      <c r="D917" s="360"/>
      <c r="E917" s="359"/>
      <c r="F917" s="359"/>
      <c r="G917" s="359"/>
      <c r="H917" s="357">
        <v>453695.84024866729</v>
      </c>
    </row>
    <row r="918" spans="1:8" hidden="1" outlineLevel="1">
      <c r="A918" s="353"/>
      <c r="B918" s="347" t="s">
        <v>213</v>
      </c>
      <c r="C918" s="362">
        <v>1648115</v>
      </c>
      <c r="D918" s="360"/>
      <c r="E918" s="359"/>
      <c r="F918" s="359"/>
      <c r="G918" s="359"/>
      <c r="H918" s="357">
        <v>1648115</v>
      </c>
    </row>
    <row r="919" spans="1:8" hidden="1" outlineLevel="1">
      <c r="A919" s="353"/>
      <c r="B919" s="347" t="s">
        <v>214</v>
      </c>
      <c r="C919" s="362">
        <v>-155900</v>
      </c>
      <c r="D919" s="360"/>
      <c r="E919" s="359"/>
      <c r="F919" s="359"/>
      <c r="G919" s="359"/>
      <c r="H919" s="357">
        <v>-155900</v>
      </c>
    </row>
    <row r="920" spans="1:8" hidden="1" outlineLevel="1">
      <c r="A920" s="353"/>
      <c r="B920" s="347" t="s">
        <v>215</v>
      </c>
      <c r="C920" s="362">
        <v>59318</v>
      </c>
      <c r="D920" s="360"/>
      <c r="E920" s="359"/>
      <c r="F920" s="359"/>
      <c r="G920" s="359"/>
      <c r="H920" s="357">
        <v>59318</v>
      </c>
    </row>
    <row r="921" spans="1:8" hidden="1" outlineLevel="1">
      <c r="A921" s="353"/>
      <c r="B921" s="347" t="s">
        <v>216</v>
      </c>
      <c r="C921" s="362">
        <v>87612</v>
      </c>
      <c r="D921" s="360"/>
      <c r="E921" s="359"/>
      <c r="F921" s="359"/>
      <c r="G921" s="359"/>
      <c r="H921" s="357">
        <v>87612</v>
      </c>
    </row>
    <row r="922" spans="1:8" hidden="1" outlineLevel="1">
      <c r="A922" s="353"/>
      <c r="B922" s="347" t="s">
        <v>217</v>
      </c>
      <c r="C922" s="362">
        <v>2773555</v>
      </c>
      <c r="D922" s="360"/>
      <c r="E922" s="359"/>
      <c r="F922" s="359"/>
      <c r="G922" s="359"/>
      <c r="H922" s="357">
        <v>2773555</v>
      </c>
    </row>
    <row r="923" spans="1:8" hidden="1" outlineLevel="1">
      <c r="A923" s="353"/>
      <c r="B923" s="347" t="s">
        <v>218</v>
      </c>
      <c r="C923" s="362">
        <v>893615</v>
      </c>
      <c r="D923" s="360"/>
      <c r="E923" s="359"/>
      <c r="F923" s="359"/>
      <c r="G923" s="359"/>
      <c r="H923" s="357">
        <v>893615</v>
      </c>
    </row>
    <row r="924" spans="1:8" hidden="1" outlineLevel="1">
      <c r="A924" s="353"/>
      <c r="B924" s="347" t="s">
        <v>219</v>
      </c>
      <c r="C924" s="362">
        <v>1104052.9099999999</v>
      </c>
      <c r="D924" s="360"/>
      <c r="E924" s="359"/>
      <c r="F924" s="359"/>
      <c r="G924" s="359"/>
      <c r="H924" s="357">
        <v>1104052.9099999999</v>
      </c>
    </row>
    <row r="925" spans="1:8" hidden="1" outlineLevel="1">
      <c r="A925" s="353"/>
      <c r="B925" s="347" t="s">
        <v>220</v>
      </c>
      <c r="C925" s="362">
        <v>894946</v>
      </c>
      <c r="D925" s="360"/>
      <c r="E925" s="359"/>
      <c r="F925" s="359"/>
      <c r="G925" s="359"/>
      <c r="H925" s="357">
        <v>894946</v>
      </c>
    </row>
    <row r="926" spans="1:8" collapsed="1">
      <c r="A926" s="353">
        <v>32</v>
      </c>
      <c r="B926" s="352" t="s">
        <v>137</v>
      </c>
      <c r="C926" s="362">
        <f>SUM($C$902:$C$925)</f>
        <v>23228575.441916388</v>
      </c>
      <c r="D926" s="360"/>
      <c r="E926" s="359"/>
      <c r="F926" s="359"/>
      <c r="G926" s="359"/>
      <c r="H926" s="357">
        <f>SUM($H$902:$H$925)</f>
        <v>23228575.441916388</v>
      </c>
    </row>
    <row r="927" spans="1:8" hidden="1" outlineLevel="1">
      <c r="A927" s="353"/>
      <c r="B927" s="347" t="s">
        <v>273</v>
      </c>
      <c r="C927" s="360"/>
      <c r="D927" s="386"/>
      <c r="E927" s="386"/>
      <c r="F927" s="386"/>
      <c r="G927" s="356">
        <v>0</v>
      </c>
      <c r="H927" s="357">
        <v>0</v>
      </c>
    </row>
    <row r="928" spans="1:8" hidden="1" outlineLevel="1">
      <c r="A928" s="353"/>
      <c r="B928" s="347" t="s">
        <v>203</v>
      </c>
      <c r="C928" s="360"/>
      <c r="D928" s="386"/>
      <c r="E928" s="386"/>
      <c r="F928" s="386"/>
      <c r="G928" s="356">
        <v>1112.0800000000002</v>
      </c>
      <c r="H928" s="357">
        <v>1112.0800000000002</v>
      </c>
    </row>
    <row r="929" spans="1:8" hidden="1" outlineLevel="1">
      <c r="A929" s="353"/>
      <c r="B929" s="347" t="s">
        <v>204</v>
      </c>
      <c r="C929" s="360"/>
      <c r="D929" s="386"/>
      <c r="E929" s="386"/>
      <c r="F929" s="386"/>
      <c r="G929" s="355"/>
      <c r="H929" s="357">
        <v>0</v>
      </c>
    </row>
    <row r="930" spans="1:8" hidden="1" outlineLevel="1">
      <c r="A930" s="353"/>
      <c r="B930" s="347" t="s">
        <v>267</v>
      </c>
      <c r="C930" s="360"/>
      <c r="D930" s="386"/>
      <c r="E930" s="386"/>
      <c r="F930" s="386"/>
      <c r="G930" s="356">
        <v>0</v>
      </c>
      <c r="H930" s="357">
        <v>0</v>
      </c>
    </row>
    <row r="931" spans="1:8" hidden="1" outlineLevel="1">
      <c r="A931" s="353"/>
      <c r="B931" s="347" t="s">
        <v>274</v>
      </c>
      <c r="C931" s="360"/>
      <c r="D931" s="386"/>
      <c r="E931" s="386"/>
      <c r="F931" s="386"/>
      <c r="G931" s="356">
        <v>0</v>
      </c>
      <c r="H931" s="357">
        <v>0</v>
      </c>
    </row>
    <row r="932" spans="1:8" hidden="1" outlineLevel="1">
      <c r="A932" s="353"/>
      <c r="B932" s="347" t="s">
        <v>275</v>
      </c>
      <c r="C932" s="360"/>
      <c r="D932" s="386"/>
      <c r="E932" s="386"/>
      <c r="F932" s="386"/>
      <c r="G932" s="356"/>
      <c r="H932" s="357"/>
    </row>
    <row r="933" spans="1:8" hidden="1" outlineLevel="1">
      <c r="A933" s="353"/>
      <c r="B933" s="347" t="s">
        <v>205</v>
      </c>
      <c r="C933" s="360"/>
      <c r="D933" s="386"/>
      <c r="E933" s="386"/>
      <c r="F933" s="386"/>
      <c r="G933" s="356">
        <v>7386</v>
      </c>
      <c r="H933" s="357">
        <v>7386</v>
      </c>
    </row>
    <row r="934" spans="1:8" hidden="1" outlineLevel="1">
      <c r="A934" s="353"/>
      <c r="B934" s="347" t="s">
        <v>206</v>
      </c>
      <c r="C934" s="360"/>
      <c r="D934" s="386"/>
      <c r="E934" s="386"/>
      <c r="F934" s="386"/>
      <c r="G934" s="356">
        <v>22847</v>
      </c>
      <c r="H934" s="357">
        <v>22847</v>
      </c>
    </row>
    <row r="935" spans="1:8" hidden="1" outlineLevel="1">
      <c r="A935" s="353"/>
      <c r="B935" s="347" t="s">
        <v>268</v>
      </c>
      <c r="C935" s="360"/>
      <c r="D935" s="386"/>
      <c r="E935" s="386"/>
      <c r="F935" s="386"/>
      <c r="G935" s="355"/>
      <c r="H935" s="357">
        <v>0</v>
      </c>
    </row>
    <row r="936" spans="1:8" hidden="1" outlineLevel="1">
      <c r="A936" s="353"/>
      <c r="B936" s="347" t="s">
        <v>207</v>
      </c>
      <c r="C936" s="360"/>
      <c r="D936" s="386"/>
      <c r="E936" s="386"/>
      <c r="F936" s="386"/>
      <c r="G936" s="356">
        <v>153568</v>
      </c>
      <c r="H936" s="357">
        <v>153568</v>
      </c>
    </row>
    <row r="937" spans="1:8" hidden="1" outlineLevel="1">
      <c r="A937" s="353"/>
      <c r="B937" s="347" t="s">
        <v>270</v>
      </c>
      <c r="C937" s="360"/>
      <c r="D937" s="386"/>
      <c r="E937" s="386"/>
      <c r="F937" s="386"/>
      <c r="G937" s="356">
        <v>0</v>
      </c>
      <c r="H937" s="357">
        <v>0</v>
      </c>
    </row>
    <row r="938" spans="1:8" hidden="1" outlineLevel="1">
      <c r="A938" s="353"/>
      <c r="B938" s="347" t="s">
        <v>208</v>
      </c>
      <c r="C938" s="360"/>
      <c r="D938" s="386"/>
      <c r="E938" s="386"/>
      <c r="F938" s="386"/>
      <c r="G938" s="355"/>
      <c r="H938" s="357">
        <v>0</v>
      </c>
    </row>
    <row r="939" spans="1:8" hidden="1" outlineLevel="1">
      <c r="A939" s="353"/>
      <c r="B939" s="347" t="s">
        <v>209</v>
      </c>
      <c r="C939" s="360"/>
      <c r="D939" s="386"/>
      <c r="E939" s="386"/>
      <c r="F939" s="386"/>
      <c r="G939" s="355"/>
      <c r="H939" s="357">
        <v>0</v>
      </c>
    </row>
    <row r="940" spans="1:8" hidden="1" outlineLevel="1">
      <c r="A940" s="353"/>
      <c r="B940" s="347" t="s">
        <v>210</v>
      </c>
      <c r="C940" s="360"/>
      <c r="D940" s="386"/>
      <c r="E940" s="386"/>
      <c r="F940" s="386"/>
      <c r="G940" s="355"/>
      <c r="H940" s="357">
        <v>0</v>
      </c>
    </row>
    <row r="941" spans="1:8" hidden="1" outlineLevel="1">
      <c r="A941" s="353"/>
      <c r="B941" s="347" t="s">
        <v>211</v>
      </c>
      <c r="C941" s="360"/>
      <c r="D941" s="386"/>
      <c r="E941" s="386"/>
      <c r="F941" s="386"/>
      <c r="G941" s="356">
        <v>1066.0460170152573</v>
      </c>
      <c r="H941" s="357">
        <v>1066.0460170152573</v>
      </c>
    </row>
    <row r="942" spans="1:8" hidden="1" outlineLevel="1">
      <c r="A942" s="353"/>
      <c r="B942" s="347" t="s">
        <v>212</v>
      </c>
      <c r="C942" s="360"/>
      <c r="D942" s="386"/>
      <c r="E942" s="386"/>
      <c r="F942" s="386"/>
      <c r="G942" s="356">
        <v>0</v>
      </c>
      <c r="H942" s="357">
        <v>0</v>
      </c>
    </row>
    <row r="943" spans="1:8" hidden="1" outlineLevel="1">
      <c r="A943" s="353"/>
      <c r="B943" s="347" t="s">
        <v>213</v>
      </c>
      <c r="C943" s="360"/>
      <c r="D943" s="386"/>
      <c r="E943" s="386"/>
      <c r="F943" s="386"/>
      <c r="G943" s="356">
        <v>0</v>
      </c>
      <c r="H943" s="357">
        <v>0</v>
      </c>
    </row>
    <row r="944" spans="1:8" hidden="1" outlineLevel="1">
      <c r="A944" s="353"/>
      <c r="B944" s="347" t="s">
        <v>214</v>
      </c>
      <c r="C944" s="360"/>
      <c r="D944" s="386"/>
      <c r="E944" s="386"/>
      <c r="F944" s="386"/>
      <c r="G944" s="355"/>
      <c r="H944" s="357">
        <v>0</v>
      </c>
    </row>
    <row r="945" spans="1:8" hidden="1" outlineLevel="1">
      <c r="A945" s="353"/>
      <c r="B945" s="347" t="s">
        <v>215</v>
      </c>
      <c r="C945" s="360"/>
      <c r="D945" s="386"/>
      <c r="E945" s="386"/>
      <c r="F945" s="386"/>
      <c r="G945" s="355"/>
      <c r="H945" s="357">
        <v>0</v>
      </c>
    </row>
    <row r="946" spans="1:8" hidden="1" outlineLevel="1">
      <c r="A946" s="353"/>
      <c r="B946" s="347" t="s">
        <v>216</v>
      </c>
      <c r="C946" s="360"/>
      <c r="D946" s="386"/>
      <c r="E946" s="386"/>
      <c r="F946" s="386"/>
      <c r="G946" s="355"/>
      <c r="H946" s="357">
        <v>0</v>
      </c>
    </row>
    <row r="947" spans="1:8" hidden="1" outlineLevel="1">
      <c r="A947" s="353"/>
      <c r="B947" s="347" t="s">
        <v>217</v>
      </c>
      <c r="C947" s="360"/>
      <c r="D947" s="386"/>
      <c r="E947" s="386"/>
      <c r="F947" s="386"/>
      <c r="G947" s="355"/>
      <c r="H947" s="357">
        <v>0</v>
      </c>
    </row>
    <row r="948" spans="1:8" hidden="1" outlineLevel="1">
      <c r="A948" s="353"/>
      <c r="B948" s="347" t="s">
        <v>218</v>
      </c>
      <c r="C948" s="360"/>
      <c r="D948" s="386"/>
      <c r="E948" s="386"/>
      <c r="F948" s="386"/>
      <c r="G948" s="355"/>
      <c r="H948" s="357">
        <v>0</v>
      </c>
    </row>
    <row r="949" spans="1:8" hidden="1" outlineLevel="1">
      <c r="A949" s="353"/>
      <c r="B949" s="347" t="s">
        <v>219</v>
      </c>
      <c r="C949" s="360"/>
      <c r="D949" s="386"/>
      <c r="E949" s="386"/>
      <c r="F949" s="386"/>
      <c r="G949" s="355"/>
      <c r="H949" s="357">
        <v>0</v>
      </c>
    </row>
    <row r="950" spans="1:8" hidden="1" outlineLevel="1">
      <c r="A950" s="353"/>
      <c r="B950" s="347" t="s">
        <v>220</v>
      </c>
      <c r="C950" s="360"/>
      <c r="D950" s="386"/>
      <c r="E950" s="386"/>
      <c r="F950" s="386"/>
      <c r="G950" s="355"/>
      <c r="H950" s="357">
        <v>0</v>
      </c>
    </row>
    <row r="951" spans="1:8" collapsed="1">
      <c r="A951" s="353">
        <v>33</v>
      </c>
      <c r="B951" s="352" t="s">
        <v>575</v>
      </c>
      <c r="C951" s="360"/>
      <c r="D951" s="386"/>
      <c r="E951" s="386"/>
      <c r="F951" s="386"/>
      <c r="G951" s="356">
        <f>SUM($G$927:$G$950)</f>
        <v>185979.12601701528</v>
      </c>
      <c r="H951" s="357">
        <f>SUM($H$927:$H$950)</f>
        <v>185979.12601701528</v>
      </c>
    </row>
    <row r="952" spans="1:8" hidden="1" outlineLevel="1">
      <c r="A952" s="353"/>
      <c r="B952" s="347" t="s">
        <v>273</v>
      </c>
      <c r="C952" s="354"/>
      <c r="D952" s="386"/>
      <c r="E952" s="368"/>
      <c r="F952" s="383"/>
      <c r="G952" s="348"/>
      <c r="H952" s="357">
        <v>0</v>
      </c>
    </row>
    <row r="953" spans="1:8" hidden="1" outlineLevel="1">
      <c r="A953" s="353"/>
      <c r="B953" s="347" t="s">
        <v>203</v>
      </c>
      <c r="C953" s="354"/>
      <c r="D953" s="386"/>
      <c r="E953" s="368"/>
      <c r="F953" s="383"/>
      <c r="G953" s="348"/>
      <c r="H953" s="357">
        <v>0</v>
      </c>
    </row>
    <row r="954" spans="1:8" hidden="1" outlineLevel="1">
      <c r="A954" s="353"/>
      <c r="B954" s="347" t="s">
        <v>204</v>
      </c>
      <c r="C954" s="354"/>
      <c r="D954" s="386"/>
      <c r="E954" s="368"/>
      <c r="F954" s="383"/>
      <c r="G954" s="348"/>
      <c r="H954" s="357">
        <v>0</v>
      </c>
    </row>
    <row r="955" spans="1:8" hidden="1" outlineLevel="1">
      <c r="A955" s="353"/>
      <c r="B955" s="347" t="s">
        <v>267</v>
      </c>
      <c r="C955" s="354"/>
      <c r="D955" s="386"/>
      <c r="E955" s="368"/>
      <c r="F955" s="384">
        <v>0</v>
      </c>
      <c r="G955" s="348"/>
      <c r="H955" s="357">
        <v>0</v>
      </c>
    </row>
    <row r="956" spans="1:8" hidden="1" outlineLevel="1">
      <c r="A956" s="353"/>
      <c r="B956" s="347" t="s">
        <v>274</v>
      </c>
      <c r="C956" s="354"/>
      <c r="D956" s="386"/>
      <c r="E956" s="368"/>
      <c r="F956" s="384">
        <v>0</v>
      </c>
      <c r="G956" s="348"/>
      <c r="H956" s="357">
        <v>0</v>
      </c>
    </row>
    <row r="957" spans="1:8" hidden="1" outlineLevel="1">
      <c r="A957" s="353"/>
      <c r="B957" s="347" t="s">
        <v>275</v>
      </c>
      <c r="C957" s="354"/>
      <c r="D957" s="386"/>
      <c r="E957" s="368"/>
      <c r="F957" s="384"/>
      <c r="G957" s="348"/>
      <c r="H957" s="357"/>
    </row>
    <row r="958" spans="1:8" hidden="1" outlineLevel="1">
      <c r="A958" s="353"/>
      <c r="B958" s="347" t="s">
        <v>205</v>
      </c>
      <c r="C958" s="354"/>
      <c r="D958" s="386"/>
      <c r="E958" s="368"/>
      <c r="F958" s="384">
        <v>0</v>
      </c>
      <c r="G958" s="348"/>
      <c r="H958" s="357">
        <v>0</v>
      </c>
    </row>
    <row r="959" spans="1:8" hidden="1" outlineLevel="1">
      <c r="A959" s="353"/>
      <c r="B959" s="347" t="s">
        <v>206</v>
      </c>
      <c r="C959" s="354"/>
      <c r="D959" s="386"/>
      <c r="E959" s="368"/>
      <c r="F959" s="384">
        <v>30</v>
      </c>
      <c r="G959" s="348"/>
      <c r="H959" s="357">
        <v>30</v>
      </c>
    </row>
    <row r="960" spans="1:8" hidden="1" outlineLevel="1">
      <c r="A960" s="353"/>
      <c r="B960" s="347" t="s">
        <v>268</v>
      </c>
      <c r="C960" s="354"/>
      <c r="D960" s="386"/>
      <c r="E960" s="368"/>
      <c r="F960" s="383"/>
      <c r="G960" s="348"/>
      <c r="H960" s="357">
        <v>0</v>
      </c>
    </row>
    <row r="961" spans="1:8" hidden="1" outlineLevel="1">
      <c r="A961" s="353"/>
      <c r="B961" s="347" t="s">
        <v>207</v>
      </c>
      <c r="C961" s="354"/>
      <c r="D961" s="386"/>
      <c r="E961" s="368"/>
      <c r="F961" s="384">
        <v>0</v>
      </c>
      <c r="G961" s="348"/>
      <c r="H961" s="357">
        <v>0</v>
      </c>
    </row>
    <row r="962" spans="1:8" hidden="1" outlineLevel="1">
      <c r="A962" s="353"/>
      <c r="B962" s="347" t="s">
        <v>270</v>
      </c>
      <c r="C962" s="354"/>
      <c r="D962" s="386"/>
      <c r="E962" s="368"/>
      <c r="F962" s="384">
        <v>0</v>
      </c>
      <c r="G962" s="348"/>
      <c r="H962" s="357">
        <v>0</v>
      </c>
    </row>
    <row r="963" spans="1:8" hidden="1" outlineLevel="1">
      <c r="A963" s="353"/>
      <c r="B963" s="347" t="s">
        <v>208</v>
      </c>
      <c r="C963" s="354"/>
      <c r="D963" s="386"/>
      <c r="E963" s="368"/>
      <c r="F963" s="383"/>
      <c r="G963" s="348"/>
      <c r="H963" s="357">
        <v>0</v>
      </c>
    </row>
    <row r="964" spans="1:8" hidden="1" outlineLevel="1">
      <c r="A964" s="353"/>
      <c r="B964" s="347" t="s">
        <v>209</v>
      </c>
      <c r="C964" s="354"/>
      <c r="D964" s="386"/>
      <c r="E964" s="368"/>
      <c r="F964" s="383"/>
      <c r="G964" s="348"/>
      <c r="H964" s="357">
        <v>0</v>
      </c>
    </row>
    <row r="965" spans="1:8" hidden="1" outlineLevel="1">
      <c r="A965" s="353"/>
      <c r="B965" s="347" t="s">
        <v>210</v>
      </c>
      <c r="C965" s="354"/>
      <c r="D965" s="386"/>
      <c r="E965" s="368"/>
      <c r="F965" s="383"/>
      <c r="G965" s="348"/>
      <c r="H965" s="357">
        <v>0</v>
      </c>
    </row>
    <row r="966" spans="1:8" hidden="1" outlineLevel="1">
      <c r="A966" s="353"/>
      <c r="B966" s="347" t="s">
        <v>211</v>
      </c>
      <c r="C966" s="354"/>
      <c r="D966" s="386"/>
      <c r="E966" s="368"/>
      <c r="F966" s="384">
        <v>0</v>
      </c>
      <c r="G966" s="348"/>
      <c r="H966" s="357">
        <v>0</v>
      </c>
    </row>
    <row r="967" spans="1:8" hidden="1" outlineLevel="1">
      <c r="A967" s="353"/>
      <c r="B967" s="347" t="s">
        <v>212</v>
      </c>
      <c r="C967" s="354"/>
      <c r="D967" s="386"/>
      <c r="E967" s="368"/>
      <c r="F967" s="383"/>
      <c r="G967" s="348"/>
      <c r="H967" s="357">
        <v>0</v>
      </c>
    </row>
    <row r="968" spans="1:8" hidden="1" outlineLevel="1">
      <c r="A968" s="353"/>
      <c r="B968" s="347" t="s">
        <v>213</v>
      </c>
      <c r="C968" s="354"/>
      <c r="D968" s="386"/>
      <c r="E968" s="368"/>
      <c r="F968" s="384">
        <v>0</v>
      </c>
      <c r="G968" s="348"/>
      <c r="H968" s="357">
        <v>0</v>
      </c>
    </row>
    <row r="969" spans="1:8" hidden="1" outlineLevel="1">
      <c r="A969" s="353"/>
      <c r="B969" s="347" t="s">
        <v>214</v>
      </c>
      <c r="C969" s="354"/>
      <c r="D969" s="386"/>
      <c r="E969" s="368"/>
      <c r="F969" s="383"/>
      <c r="G969" s="348"/>
      <c r="H969" s="357">
        <v>0</v>
      </c>
    </row>
    <row r="970" spans="1:8" hidden="1" outlineLevel="1">
      <c r="A970" s="353"/>
      <c r="B970" s="347" t="s">
        <v>215</v>
      </c>
      <c r="C970" s="354"/>
      <c r="D970" s="386"/>
      <c r="E970" s="368"/>
      <c r="F970" s="384">
        <v>11709</v>
      </c>
      <c r="G970" s="348"/>
      <c r="H970" s="357">
        <v>11709</v>
      </c>
    </row>
    <row r="971" spans="1:8" hidden="1" outlineLevel="1">
      <c r="A971" s="353"/>
      <c r="B971" s="347" t="s">
        <v>216</v>
      </c>
      <c r="C971" s="354"/>
      <c r="D971" s="386"/>
      <c r="E971" s="368"/>
      <c r="F971" s="383"/>
      <c r="G971" s="348"/>
      <c r="H971" s="357">
        <v>0</v>
      </c>
    </row>
    <row r="972" spans="1:8" hidden="1" outlineLevel="1">
      <c r="A972" s="353"/>
      <c r="B972" s="347" t="s">
        <v>217</v>
      </c>
      <c r="C972" s="354"/>
      <c r="D972" s="386"/>
      <c r="E972" s="368"/>
      <c r="F972" s="383"/>
      <c r="G972" s="348"/>
      <c r="H972" s="357">
        <v>0</v>
      </c>
    </row>
    <row r="973" spans="1:8" hidden="1" outlineLevel="1">
      <c r="A973" s="353"/>
      <c r="B973" s="347" t="s">
        <v>218</v>
      </c>
      <c r="C973" s="354"/>
      <c r="D973" s="386"/>
      <c r="E973" s="368"/>
      <c r="F973" s="383"/>
      <c r="G973" s="348"/>
      <c r="H973" s="357">
        <v>0</v>
      </c>
    </row>
    <row r="974" spans="1:8" hidden="1" outlineLevel="1">
      <c r="A974" s="353"/>
      <c r="B974" s="347" t="s">
        <v>219</v>
      </c>
      <c r="C974" s="354"/>
      <c r="D974" s="386"/>
      <c r="E974" s="368"/>
      <c r="F974" s="383"/>
      <c r="G974" s="348"/>
      <c r="H974" s="357">
        <v>0</v>
      </c>
    </row>
    <row r="975" spans="1:8" hidden="1" outlineLevel="1">
      <c r="A975" s="353"/>
      <c r="B975" s="347" t="s">
        <v>220</v>
      </c>
      <c r="C975" s="354"/>
      <c r="D975" s="386"/>
      <c r="E975" s="368"/>
      <c r="F975" s="383"/>
      <c r="G975" s="348"/>
      <c r="H975" s="357">
        <v>0</v>
      </c>
    </row>
    <row r="976" spans="1:8" collapsed="1">
      <c r="A976" s="353">
        <v>34</v>
      </c>
      <c r="B976" s="352" t="s">
        <v>576</v>
      </c>
      <c r="C976" s="354"/>
      <c r="D976" s="386"/>
      <c r="E976" s="368"/>
      <c r="F976" s="384">
        <f>SUM($F$952:$F$975)</f>
        <v>11739</v>
      </c>
      <c r="G976" s="348"/>
      <c r="H976" s="357">
        <f>SUM($H$952:$H$975)</f>
        <v>11739</v>
      </c>
    </row>
    <row r="977" spans="1:8" hidden="1" outlineLevel="1">
      <c r="A977" s="353"/>
      <c r="B977" s="347" t="s">
        <v>273</v>
      </c>
      <c r="C977" s="370"/>
      <c r="D977" s="387"/>
      <c r="E977" s="371"/>
      <c r="F977" s="384">
        <v>0</v>
      </c>
      <c r="G977" s="354"/>
      <c r="H977" s="357">
        <v>0</v>
      </c>
    </row>
    <row r="978" spans="1:8" hidden="1" outlineLevel="1">
      <c r="A978" s="353"/>
      <c r="B978" s="347" t="s">
        <v>203</v>
      </c>
      <c r="C978" s="370"/>
      <c r="D978" s="387"/>
      <c r="E978" s="371"/>
      <c r="F978" s="384">
        <v>1229.3299999999997</v>
      </c>
      <c r="G978" s="354"/>
      <c r="H978" s="357">
        <v>1229.3299999999997</v>
      </c>
    </row>
    <row r="979" spans="1:8" hidden="1" outlineLevel="1">
      <c r="A979" s="353"/>
      <c r="B979" s="347" t="s">
        <v>204</v>
      </c>
      <c r="C979" s="370"/>
      <c r="D979" s="387"/>
      <c r="E979" s="371"/>
      <c r="F979" s="383"/>
      <c r="G979" s="354"/>
      <c r="H979" s="357">
        <v>0</v>
      </c>
    </row>
    <row r="980" spans="1:8" hidden="1" outlineLevel="1">
      <c r="A980" s="353"/>
      <c r="B980" s="347" t="s">
        <v>267</v>
      </c>
      <c r="C980" s="370"/>
      <c r="D980" s="387"/>
      <c r="E980" s="371"/>
      <c r="F980" s="384">
        <v>0</v>
      </c>
      <c r="G980" s="354"/>
      <c r="H980" s="357">
        <v>0</v>
      </c>
    </row>
    <row r="981" spans="1:8" hidden="1" outlineLevel="1">
      <c r="A981" s="353"/>
      <c r="B981" s="347" t="s">
        <v>274</v>
      </c>
      <c r="C981" s="370"/>
      <c r="D981" s="387"/>
      <c r="E981" s="371"/>
      <c r="F981" s="384">
        <v>0</v>
      </c>
      <c r="G981" s="354"/>
      <c r="H981" s="357">
        <v>0</v>
      </c>
    </row>
    <row r="982" spans="1:8" hidden="1" outlineLevel="1">
      <c r="A982" s="353"/>
      <c r="B982" s="347" t="s">
        <v>275</v>
      </c>
      <c r="C982" s="370"/>
      <c r="D982" s="387"/>
      <c r="E982" s="371"/>
      <c r="F982" s="384"/>
      <c r="G982" s="354"/>
      <c r="H982" s="357"/>
    </row>
    <row r="983" spans="1:8" hidden="1" outlineLevel="1">
      <c r="A983" s="353"/>
      <c r="B983" s="347" t="s">
        <v>205</v>
      </c>
      <c r="C983" s="370"/>
      <c r="D983" s="387"/>
      <c r="E983" s="371"/>
      <c r="F983" s="384">
        <v>36535</v>
      </c>
      <c r="G983" s="354"/>
      <c r="H983" s="357">
        <v>36535</v>
      </c>
    </row>
    <row r="984" spans="1:8" hidden="1" outlineLevel="1">
      <c r="A984" s="353"/>
      <c r="B984" s="347" t="s">
        <v>206</v>
      </c>
      <c r="C984" s="370"/>
      <c r="D984" s="387"/>
      <c r="E984" s="371"/>
      <c r="F984" s="384">
        <v>-4629</v>
      </c>
      <c r="G984" s="354"/>
      <c r="H984" s="357">
        <v>-4629</v>
      </c>
    </row>
    <row r="985" spans="1:8" hidden="1" outlineLevel="1">
      <c r="A985" s="353"/>
      <c r="B985" s="347" t="s">
        <v>268</v>
      </c>
      <c r="C985" s="370"/>
      <c r="D985" s="387"/>
      <c r="E985" s="371"/>
      <c r="F985" s="383"/>
      <c r="G985" s="354"/>
      <c r="H985" s="357">
        <v>0</v>
      </c>
    </row>
    <row r="986" spans="1:8" hidden="1" outlineLevel="1">
      <c r="A986" s="353"/>
      <c r="B986" s="347" t="s">
        <v>207</v>
      </c>
      <c r="C986" s="370"/>
      <c r="D986" s="387"/>
      <c r="E986" s="371"/>
      <c r="F986" s="384">
        <v>10036</v>
      </c>
      <c r="G986" s="354"/>
      <c r="H986" s="357">
        <v>10036</v>
      </c>
    </row>
    <row r="987" spans="1:8" hidden="1" outlineLevel="1">
      <c r="A987" s="353"/>
      <c r="B987" s="347" t="s">
        <v>270</v>
      </c>
      <c r="C987" s="370"/>
      <c r="D987" s="387"/>
      <c r="E987" s="371"/>
      <c r="F987" s="384">
        <v>0</v>
      </c>
      <c r="G987" s="354"/>
      <c r="H987" s="357">
        <v>0</v>
      </c>
    </row>
    <row r="988" spans="1:8" hidden="1" outlineLevel="1">
      <c r="A988" s="353"/>
      <c r="B988" s="347" t="s">
        <v>208</v>
      </c>
      <c r="C988" s="370"/>
      <c r="D988" s="387"/>
      <c r="E988" s="371"/>
      <c r="F988" s="383"/>
      <c r="G988" s="354"/>
      <c r="H988" s="357">
        <v>0</v>
      </c>
    </row>
    <row r="989" spans="1:8" hidden="1" outlineLevel="1">
      <c r="A989" s="353"/>
      <c r="B989" s="347" t="s">
        <v>209</v>
      </c>
      <c r="C989" s="370"/>
      <c r="D989" s="387"/>
      <c r="E989" s="371"/>
      <c r="F989" s="383"/>
      <c r="G989" s="354"/>
      <c r="H989" s="357">
        <v>0</v>
      </c>
    </row>
    <row r="990" spans="1:8" hidden="1" outlineLevel="1">
      <c r="A990" s="353"/>
      <c r="B990" s="347" t="s">
        <v>210</v>
      </c>
      <c r="C990" s="370"/>
      <c r="D990" s="387"/>
      <c r="E990" s="371"/>
      <c r="F990" s="383"/>
      <c r="G990" s="354"/>
      <c r="H990" s="357">
        <v>0</v>
      </c>
    </row>
    <row r="991" spans="1:8" hidden="1" outlineLevel="1">
      <c r="A991" s="353"/>
      <c r="B991" s="347" t="s">
        <v>211</v>
      </c>
      <c r="C991" s="370"/>
      <c r="D991" s="387"/>
      <c r="E991" s="371"/>
      <c r="F991" s="384">
        <v>36.737854228875939</v>
      </c>
      <c r="G991" s="354"/>
      <c r="H991" s="357">
        <v>36.737854228875939</v>
      </c>
    </row>
    <row r="992" spans="1:8" hidden="1" outlineLevel="1">
      <c r="A992" s="353"/>
      <c r="B992" s="347" t="s">
        <v>212</v>
      </c>
      <c r="C992" s="370"/>
      <c r="D992" s="387"/>
      <c r="E992" s="371"/>
      <c r="F992" s="383"/>
      <c r="G992" s="354"/>
      <c r="H992" s="357">
        <v>0</v>
      </c>
    </row>
    <row r="993" spans="1:8" hidden="1" outlineLevel="1">
      <c r="A993" s="353"/>
      <c r="B993" s="347" t="s">
        <v>213</v>
      </c>
      <c r="C993" s="370"/>
      <c r="D993" s="387"/>
      <c r="E993" s="371"/>
      <c r="F993" s="384">
        <v>0</v>
      </c>
      <c r="G993" s="354"/>
      <c r="H993" s="357">
        <v>0</v>
      </c>
    </row>
    <row r="994" spans="1:8" hidden="1" outlineLevel="1">
      <c r="A994" s="353"/>
      <c r="B994" s="347" t="s">
        <v>214</v>
      </c>
      <c r="C994" s="370"/>
      <c r="D994" s="387"/>
      <c r="E994" s="371"/>
      <c r="F994" s="383"/>
      <c r="G994" s="354"/>
      <c r="H994" s="357">
        <v>0</v>
      </c>
    </row>
    <row r="995" spans="1:8" hidden="1" outlineLevel="1">
      <c r="A995" s="353"/>
      <c r="B995" s="347" t="s">
        <v>215</v>
      </c>
      <c r="C995" s="370"/>
      <c r="D995" s="387"/>
      <c r="E995" s="371"/>
      <c r="F995" s="384">
        <v>3521</v>
      </c>
      <c r="G995" s="354"/>
      <c r="H995" s="357">
        <v>3521</v>
      </c>
    </row>
    <row r="996" spans="1:8" hidden="1" outlineLevel="1">
      <c r="A996" s="353"/>
      <c r="B996" s="347" t="s">
        <v>216</v>
      </c>
      <c r="C996" s="370"/>
      <c r="D996" s="387"/>
      <c r="E996" s="371"/>
      <c r="F996" s="383"/>
      <c r="G996" s="354"/>
      <c r="H996" s="357">
        <v>0</v>
      </c>
    </row>
    <row r="997" spans="1:8" hidden="1" outlineLevel="1">
      <c r="A997" s="353"/>
      <c r="B997" s="347" t="s">
        <v>217</v>
      </c>
      <c r="C997" s="370"/>
      <c r="D997" s="387"/>
      <c r="E997" s="371"/>
      <c r="F997" s="383"/>
      <c r="G997" s="354"/>
      <c r="H997" s="357">
        <v>0</v>
      </c>
    </row>
    <row r="998" spans="1:8" hidden="1" outlineLevel="1">
      <c r="A998" s="353"/>
      <c r="B998" s="347" t="s">
        <v>218</v>
      </c>
      <c r="C998" s="370"/>
      <c r="D998" s="387"/>
      <c r="E998" s="371"/>
      <c r="F998" s="383"/>
      <c r="G998" s="354"/>
      <c r="H998" s="357">
        <v>0</v>
      </c>
    </row>
    <row r="999" spans="1:8" hidden="1" outlineLevel="1">
      <c r="A999" s="353"/>
      <c r="B999" s="347" t="s">
        <v>219</v>
      </c>
      <c r="C999" s="370"/>
      <c r="D999" s="387"/>
      <c r="E999" s="371"/>
      <c r="F999" s="383"/>
      <c r="G999" s="354"/>
      <c r="H999" s="357">
        <v>0</v>
      </c>
    </row>
    <row r="1000" spans="1:8" hidden="1" outlineLevel="1">
      <c r="A1000" s="353"/>
      <c r="B1000" s="347" t="s">
        <v>220</v>
      </c>
      <c r="C1000" s="370"/>
      <c r="D1000" s="387"/>
      <c r="E1000" s="371"/>
      <c r="F1000" s="383"/>
      <c r="G1000" s="354"/>
      <c r="H1000" s="357">
        <v>0</v>
      </c>
    </row>
    <row r="1001" spans="1:8" collapsed="1">
      <c r="A1001" s="353">
        <v>35</v>
      </c>
      <c r="B1001" s="352" t="s">
        <v>577</v>
      </c>
      <c r="C1001" s="370"/>
      <c r="D1001" s="387"/>
      <c r="E1001" s="371"/>
      <c r="F1001" s="384">
        <f>SUM($F$977:$F$1000)</f>
        <v>46729.067854228881</v>
      </c>
      <c r="G1001" s="354"/>
      <c r="H1001" s="357">
        <f>SUM($H$977:$H$1000)</f>
        <v>46729.067854228881</v>
      </c>
    </row>
    <row r="1002" spans="1:8" hidden="1" outlineLevel="1">
      <c r="A1002" s="353"/>
      <c r="B1002" s="347" t="s">
        <v>273</v>
      </c>
      <c r="C1002" s="349"/>
      <c r="D1002" s="349"/>
      <c r="E1002" s="349"/>
      <c r="F1002" s="355"/>
      <c r="G1002" s="355"/>
      <c r="H1002" s="357">
        <v>0</v>
      </c>
    </row>
    <row r="1003" spans="1:8" hidden="1" outlineLevel="1">
      <c r="A1003" s="353"/>
      <c r="B1003" s="347" t="s">
        <v>203</v>
      </c>
      <c r="C1003" s="349"/>
      <c r="D1003" s="349"/>
      <c r="E1003" s="349"/>
      <c r="F1003" s="355"/>
      <c r="G1003" s="355"/>
      <c r="H1003" s="357">
        <v>0</v>
      </c>
    </row>
    <row r="1004" spans="1:8" hidden="1" outlineLevel="1">
      <c r="A1004" s="353"/>
      <c r="B1004" s="347" t="s">
        <v>204</v>
      </c>
      <c r="C1004" s="349"/>
      <c r="D1004" s="349"/>
      <c r="E1004" s="349"/>
      <c r="F1004" s="355"/>
      <c r="G1004" s="355"/>
      <c r="H1004" s="357">
        <v>0</v>
      </c>
    </row>
    <row r="1005" spans="1:8" hidden="1" outlineLevel="1">
      <c r="A1005" s="353"/>
      <c r="B1005" s="347" t="s">
        <v>267</v>
      </c>
      <c r="C1005" s="350">
        <v>0</v>
      </c>
      <c r="D1005" s="350">
        <v>0</v>
      </c>
      <c r="E1005" s="350">
        <v>0</v>
      </c>
      <c r="F1005" s="356">
        <v>0</v>
      </c>
      <c r="G1005" s="356">
        <v>0</v>
      </c>
      <c r="H1005" s="357">
        <v>0</v>
      </c>
    </row>
    <row r="1006" spans="1:8" hidden="1" outlineLevel="1">
      <c r="A1006" s="353"/>
      <c r="B1006" s="347" t="s">
        <v>274</v>
      </c>
      <c r="C1006" s="350">
        <v>0</v>
      </c>
      <c r="D1006" s="350">
        <v>0</v>
      </c>
      <c r="E1006" s="350">
        <v>0</v>
      </c>
      <c r="F1006" s="356">
        <v>0</v>
      </c>
      <c r="G1006" s="356">
        <v>0</v>
      </c>
      <c r="H1006" s="357">
        <v>0</v>
      </c>
    </row>
    <row r="1007" spans="1:8" hidden="1" outlineLevel="1">
      <c r="A1007" s="353"/>
      <c r="B1007" s="347" t="s">
        <v>275</v>
      </c>
      <c r="C1007" s="350"/>
      <c r="D1007" s="350"/>
      <c r="E1007" s="350"/>
      <c r="F1007" s="356"/>
      <c r="G1007" s="356"/>
      <c r="H1007" s="357"/>
    </row>
    <row r="1008" spans="1:8" hidden="1" outlineLevel="1">
      <c r="A1008" s="353"/>
      <c r="B1008" s="347" t="s">
        <v>205</v>
      </c>
      <c r="C1008" s="350">
        <v>0</v>
      </c>
      <c r="D1008" s="350">
        <v>0</v>
      </c>
      <c r="E1008" s="350">
        <v>0</v>
      </c>
      <c r="F1008" s="356">
        <v>0</v>
      </c>
      <c r="G1008" s="356">
        <v>0</v>
      </c>
      <c r="H1008" s="357">
        <v>0</v>
      </c>
    </row>
    <row r="1009" spans="1:8" hidden="1" outlineLevel="1">
      <c r="A1009" s="353"/>
      <c r="B1009" s="347" t="s">
        <v>206</v>
      </c>
      <c r="C1009" s="349"/>
      <c r="D1009" s="349"/>
      <c r="E1009" s="349"/>
      <c r="F1009" s="355"/>
      <c r="G1009" s="355"/>
      <c r="H1009" s="357">
        <v>0</v>
      </c>
    </row>
    <row r="1010" spans="1:8" hidden="1" outlineLevel="1">
      <c r="A1010" s="353"/>
      <c r="B1010" s="347" t="s">
        <v>268</v>
      </c>
      <c r="C1010" s="349"/>
      <c r="D1010" s="349"/>
      <c r="E1010" s="349"/>
      <c r="F1010" s="355"/>
      <c r="G1010" s="355"/>
      <c r="H1010" s="357">
        <v>0</v>
      </c>
    </row>
    <row r="1011" spans="1:8" hidden="1" outlineLevel="1">
      <c r="A1011" s="353"/>
      <c r="B1011" s="347" t="s">
        <v>207</v>
      </c>
      <c r="C1011" s="350">
        <v>0</v>
      </c>
      <c r="D1011" s="349"/>
      <c r="E1011" s="349"/>
      <c r="F1011" s="355"/>
      <c r="G1011" s="355"/>
      <c r="H1011" s="357">
        <v>0</v>
      </c>
    </row>
    <row r="1012" spans="1:8" hidden="1" outlineLevel="1">
      <c r="A1012" s="353"/>
      <c r="B1012" s="347" t="s">
        <v>270</v>
      </c>
      <c r="C1012" s="350"/>
      <c r="D1012" s="349">
        <v>0</v>
      </c>
      <c r="E1012" s="349">
        <v>0</v>
      </c>
      <c r="F1012" s="355">
        <v>0</v>
      </c>
      <c r="G1012" s="355">
        <v>0</v>
      </c>
      <c r="H1012" s="357">
        <v>0</v>
      </c>
    </row>
    <row r="1013" spans="1:8" hidden="1" outlineLevel="1">
      <c r="A1013" s="353"/>
      <c r="B1013" s="347" t="s">
        <v>208</v>
      </c>
      <c r="C1013" s="350">
        <v>0</v>
      </c>
      <c r="D1013" s="349"/>
      <c r="E1013" s="350">
        <v>0</v>
      </c>
      <c r="F1013" s="355"/>
      <c r="G1013" s="356">
        <v>0</v>
      </c>
      <c r="H1013" s="357">
        <v>0</v>
      </c>
    </row>
    <row r="1014" spans="1:8" hidden="1" outlineLevel="1">
      <c r="A1014" s="353"/>
      <c r="B1014" s="347" t="s">
        <v>209</v>
      </c>
      <c r="C1014" s="349"/>
      <c r="D1014" s="349"/>
      <c r="E1014" s="349"/>
      <c r="F1014" s="355"/>
      <c r="G1014" s="355"/>
      <c r="H1014" s="357">
        <v>0</v>
      </c>
    </row>
    <row r="1015" spans="1:8" hidden="1" outlineLevel="1">
      <c r="A1015" s="353"/>
      <c r="B1015" s="347" t="s">
        <v>210</v>
      </c>
      <c r="C1015" s="350">
        <v>0</v>
      </c>
      <c r="D1015" s="349"/>
      <c r="E1015" s="349"/>
      <c r="F1015" s="355"/>
      <c r="G1015" s="355"/>
      <c r="H1015" s="357">
        <v>0</v>
      </c>
    </row>
    <row r="1016" spans="1:8" hidden="1" outlineLevel="1">
      <c r="A1016" s="353"/>
      <c r="B1016" s="347" t="s">
        <v>211</v>
      </c>
      <c r="C1016" s="350">
        <v>0</v>
      </c>
      <c r="D1016" s="350">
        <v>0</v>
      </c>
      <c r="E1016" s="350">
        <v>0</v>
      </c>
      <c r="F1016" s="356">
        <v>0</v>
      </c>
      <c r="G1016" s="356">
        <v>0</v>
      </c>
      <c r="H1016" s="357">
        <v>0</v>
      </c>
    </row>
    <row r="1017" spans="1:8" hidden="1" outlineLevel="1">
      <c r="A1017" s="353"/>
      <c r="B1017" s="347" t="s">
        <v>212</v>
      </c>
      <c r="C1017" s="350">
        <v>0</v>
      </c>
      <c r="D1017" s="350">
        <v>0</v>
      </c>
      <c r="E1017" s="350">
        <v>0</v>
      </c>
      <c r="F1017" s="355"/>
      <c r="G1017" s="356">
        <v>0</v>
      </c>
      <c r="H1017" s="357">
        <v>0</v>
      </c>
    </row>
    <row r="1018" spans="1:8" hidden="1" outlineLevel="1">
      <c r="A1018" s="353"/>
      <c r="B1018" s="347" t="s">
        <v>213</v>
      </c>
      <c r="C1018" s="350">
        <v>0</v>
      </c>
      <c r="D1018" s="350">
        <v>0</v>
      </c>
      <c r="E1018" s="350">
        <v>0</v>
      </c>
      <c r="F1018" s="356">
        <v>0</v>
      </c>
      <c r="G1018" s="356">
        <v>0</v>
      </c>
      <c r="H1018" s="357">
        <v>0</v>
      </c>
    </row>
    <row r="1019" spans="1:8" hidden="1" outlineLevel="1">
      <c r="A1019" s="353"/>
      <c r="B1019" s="347" t="s">
        <v>214</v>
      </c>
      <c r="C1019" s="349"/>
      <c r="D1019" s="349"/>
      <c r="E1019" s="349"/>
      <c r="F1019" s="355"/>
      <c r="G1019" s="355"/>
      <c r="H1019" s="357">
        <v>0</v>
      </c>
    </row>
    <row r="1020" spans="1:8" hidden="1" outlineLevel="1">
      <c r="A1020" s="353"/>
      <c r="B1020" s="347" t="s">
        <v>215</v>
      </c>
      <c r="C1020" s="349"/>
      <c r="D1020" s="349"/>
      <c r="E1020" s="349"/>
      <c r="F1020" s="355"/>
      <c r="G1020" s="355"/>
      <c r="H1020" s="357">
        <v>0</v>
      </c>
    </row>
    <row r="1021" spans="1:8" hidden="1" outlineLevel="1">
      <c r="A1021" s="353"/>
      <c r="B1021" s="347" t="s">
        <v>216</v>
      </c>
      <c r="C1021" s="349"/>
      <c r="D1021" s="349"/>
      <c r="E1021" s="349"/>
      <c r="F1021" s="355"/>
      <c r="G1021" s="355"/>
      <c r="H1021" s="357">
        <v>0</v>
      </c>
    </row>
    <row r="1022" spans="1:8" hidden="1" outlineLevel="1">
      <c r="A1022" s="353"/>
      <c r="B1022" s="347" t="s">
        <v>217</v>
      </c>
      <c r="C1022" s="349"/>
      <c r="D1022" s="349"/>
      <c r="E1022" s="349"/>
      <c r="F1022" s="355"/>
      <c r="G1022" s="355"/>
      <c r="H1022" s="357">
        <v>0</v>
      </c>
    </row>
    <row r="1023" spans="1:8" hidden="1" outlineLevel="1">
      <c r="A1023" s="353"/>
      <c r="B1023" s="347" t="s">
        <v>218</v>
      </c>
      <c r="C1023" s="349"/>
      <c r="D1023" s="349"/>
      <c r="E1023" s="349"/>
      <c r="F1023" s="355"/>
      <c r="G1023" s="355"/>
      <c r="H1023" s="357">
        <v>0</v>
      </c>
    </row>
    <row r="1024" spans="1:8" hidden="1" outlineLevel="1">
      <c r="A1024" s="353"/>
      <c r="B1024" s="347" t="s">
        <v>219</v>
      </c>
      <c r="C1024" s="350">
        <v>0</v>
      </c>
      <c r="D1024" s="349"/>
      <c r="E1024" s="349"/>
      <c r="F1024" s="355"/>
      <c r="G1024" s="355"/>
      <c r="H1024" s="357">
        <v>0</v>
      </c>
    </row>
    <row r="1025" spans="1:8" hidden="1" outlineLevel="1">
      <c r="A1025" s="353"/>
      <c r="B1025" s="347" t="s">
        <v>220</v>
      </c>
      <c r="C1025" s="350">
        <v>0</v>
      </c>
      <c r="D1025" s="349"/>
      <c r="E1025" s="350">
        <v>0</v>
      </c>
      <c r="F1025" s="355"/>
      <c r="G1025" s="355"/>
      <c r="H1025" s="357">
        <v>0</v>
      </c>
    </row>
    <row r="1026" spans="1:8" collapsed="1">
      <c r="A1026" s="353">
        <v>36</v>
      </c>
      <c r="B1026" s="352" t="s">
        <v>138</v>
      </c>
      <c r="C1026" s="350">
        <f>SUM($C$1002:$C$1025)</f>
        <v>0</v>
      </c>
      <c r="D1026" s="350">
        <f>SUM($D$1002:$D$1025)</f>
        <v>0</v>
      </c>
      <c r="E1026" s="350">
        <f>SUM($E$1002:$E$1025)</f>
        <v>0</v>
      </c>
      <c r="F1026" s="356">
        <f>SUM($F$1002:$F$1025)</f>
        <v>0</v>
      </c>
      <c r="G1026" s="356">
        <f>SUM($G$1002:$G$1025)</f>
        <v>0</v>
      </c>
      <c r="H1026" s="357">
        <f>SUM($H$1002:$H$1025)</f>
        <v>0</v>
      </c>
    </row>
    <row r="1027" spans="1:8" hidden="1" outlineLevel="1">
      <c r="A1027" s="353"/>
      <c r="B1027" s="347" t="s">
        <v>273</v>
      </c>
      <c r="C1027" s="356">
        <v>0</v>
      </c>
      <c r="D1027" s="355"/>
      <c r="E1027" s="356">
        <v>0</v>
      </c>
      <c r="F1027" s="355"/>
      <c r="G1027" s="356">
        <v>0</v>
      </c>
      <c r="H1027" s="357">
        <v>0</v>
      </c>
    </row>
    <row r="1028" spans="1:8" hidden="1" outlineLevel="1">
      <c r="A1028" s="353"/>
      <c r="B1028" s="347" t="s">
        <v>203</v>
      </c>
      <c r="C1028" s="356">
        <v>2111.4499999999998</v>
      </c>
      <c r="D1028" s="355"/>
      <c r="E1028" s="356">
        <v>34</v>
      </c>
      <c r="F1028" s="355"/>
      <c r="G1028" s="356">
        <v>7</v>
      </c>
      <c r="H1028" s="357">
        <v>2152.4499999999998</v>
      </c>
    </row>
    <row r="1029" spans="1:8" hidden="1" outlineLevel="1">
      <c r="A1029" s="353"/>
      <c r="B1029" s="347" t="s">
        <v>204</v>
      </c>
      <c r="C1029" s="355"/>
      <c r="D1029" s="355"/>
      <c r="E1029" s="355"/>
      <c r="F1029" s="355"/>
      <c r="G1029" s="355"/>
      <c r="H1029" s="357">
        <v>0</v>
      </c>
    </row>
    <row r="1030" spans="1:8" hidden="1" outlineLevel="1">
      <c r="A1030" s="353"/>
      <c r="B1030" s="347" t="s">
        <v>267</v>
      </c>
      <c r="C1030" s="356">
        <v>0</v>
      </c>
      <c r="D1030" s="356">
        <v>0</v>
      </c>
      <c r="E1030" s="356">
        <v>0</v>
      </c>
      <c r="F1030" s="356">
        <v>0</v>
      </c>
      <c r="G1030" s="356">
        <v>0</v>
      </c>
      <c r="H1030" s="357">
        <v>0</v>
      </c>
    </row>
    <row r="1031" spans="1:8" hidden="1" outlineLevel="1">
      <c r="A1031" s="353"/>
      <c r="B1031" s="347" t="s">
        <v>274</v>
      </c>
      <c r="C1031" s="356">
        <v>0</v>
      </c>
      <c r="D1031" s="356">
        <v>0</v>
      </c>
      <c r="E1031" s="356">
        <v>0</v>
      </c>
      <c r="F1031" s="356">
        <v>0</v>
      </c>
      <c r="G1031" s="356">
        <v>0</v>
      </c>
      <c r="H1031" s="357">
        <v>0</v>
      </c>
    </row>
    <row r="1032" spans="1:8" hidden="1" outlineLevel="1">
      <c r="A1032" s="353"/>
      <c r="B1032" s="347" t="s">
        <v>275</v>
      </c>
      <c r="C1032" s="356"/>
      <c r="D1032" s="356"/>
      <c r="E1032" s="356"/>
      <c r="F1032" s="356"/>
      <c r="G1032" s="356"/>
      <c r="H1032" s="357"/>
    </row>
    <row r="1033" spans="1:8" hidden="1" outlineLevel="1">
      <c r="A1033" s="353"/>
      <c r="B1033" s="347" t="s">
        <v>205</v>
      </c>
      <c r="C1033" s="356">
        <v>20079</v>
      </c>
      <c r="D1033" s="356">
        <v>0</v>
      </c>
      <c r="E1033" s="356">
        <v>264</v>
      </c>
      <c r="F1033" s="356">
        <v>0</v>
      </c>
      <c r="G1033" s="356">
        <v>89</v>
      </c>
      <c r="H1033" s="357">
        <v>20432</v>
      </c>
    </row>
    <row r="1034" spans="1:8" hidden="1" outlineLevel="1">
      <c r="A1034" s="353"/>
      <c r="B1034" s="347" t="s">
        <v>206</v>
      </c>
      <c r="C1034" s="356">
        <v>1643</v>
      </c>
      <c r="D1034" s="355"/>
      <c r="E1034" s="356">
        <v>0</v>
      </c>
      <c r="F1034" s="355"/>
      <c r="G1034" s="356">
        <v>0</v>
      </c>
      <c r="H1034" s="357">
        <v>1643</v>
      </c>
    </row>
    <row r="1035" spans="1:8" hidden="1" outlineLevel="1">
      <c r="A1035" s="353"/>
      <c r="B1035" s="347" t="s">
        <v>268</v>
      </c>
      <c r="C1035" s="355">
        <v>0</v>
      </c>
      <c r="D1035" s="355">
        <v>6344</v>
      </c>
      <c r="E1035" s="355">
        <v>0</v>
      </c>
      <c r="F1035" s="355">
        <v>0</v>
      </c>
      <c r="G1035" s="355">
        <v>477</v>
      </c>
      <c r="H1035" s="357">
        <v>6821</v>
      </c>
    </row>
    <row r="1036" spans="1:8" hidden="1" outlineLevel="1">
      <c r="A1036" s="353"/>
      <c r="B1036" s="347" t="s">
        <v>207</v>
      </c>
      <c r="C1036" s="356">
        <v>11277</v>
      </c>
      <c r="D1036" s="355"/>
      <c r="E1036" s="356">
        <v>288</v>
      </c>
      <c r="F1036" s="355"/>
      <c r="G1036" s="356">
        <v>25</v>
      </c>
      <c r="H1036" s="357">
        <v>11590</v>
      </c>
    </row>
    <row r="1037" spans="1:8" hidden="1" outlineLevel="1">
      <c r="A1037" s="353"/>
      <c r="B1037" s="347" t="s">
        <v>270</v>
      </c>
      <c r="C1037" s="356"/>
      <c r="D1037" s="355">
        <v>0</v>
      </c>
      <c r="E1037" s="356">
        <v>1920</v>
      </c>
      <c r="F1037" s="355">
        <v>0</v>
      </c>
      <c r="G1037" s="356">
        <v>311</v>
      </c>
      <c r="H1037" s="357">
        <v>2231</v>
      </c>
    </row>
    <row r="1038" spans="1:8" hidden="1" outlineLevel="1">
      <c r="A1038" s="353"/>
      <c r="B1038" s="347" t="s">
        <v>208</v>
      </c>
      <c r="C1038" s="356">
        <v>1593</v>
      </c>
      <c r="D1038" s="355"/>
      <c r="E1038" s="356">
        <v>5308</v>
      </c>
      <c r="F1038" s="355"/>
      <c r="G1038" s="356">
        <v>687</v>
      </c>
      <c r="H1038" s="357">
        <v>7588</v>
      </c>
    </row>
    <row r="1039" spans="1:8" hidden="1" outlineLevel="1">
      <c r="A1039" s="353"/>
      <c r="B1039" s="347" t="s">
        <v>209</v>
      </c>
      <c r="C1039" s="355"/>
      <c r="D1039" s="355"/>
      <c r="E1039" s="355"/>
      <c r="F1039" s="355"/>
      <c r="G1039" s="355"/>
      <c r="H1039" s="357">
        <v>0</v>
      </c>
    </row>
    <row r="1040" spans="1:8" hidden="1" outlineLevel="1">
      <c r="A1040" s="353"/>
      <c r="B1040" s="347" t="s">
        <v>210</v>
      </c>
      <c r="C1040" s="356">
        <v>0</v>
      </c>
      <c r="D1040" s="355"/>
      <c r="E1040" s="355"/>
      <c r="F1040" s="355"/>
      <c r="G1040" s="355"/>
      <c r="H1040" s="357">
        <v>0</v>
      </c>
    </row>
    <row r="1041" spans="1:8" hidden="1" outlineLevel="1">
      <c r="A1041" s="353"/>
      <c r="B1041" s="347" t="s">
        <v>211</v>
      </c>
      <c r="C1041" s="356">
        <v>31.741799225500881</v>
      </c>
      <c r="D1041" s="356">
        <v>0</v>
      </c>
      <c r="E1041" s="356">
        <v>0</v>
      </c>
      <c r="F1041" s="356">
        <v>0</v>
      </c>
      <c r="G1041" s="356">
        <v>0</v>
      </c>
      <c r="H1041" s="357">
        <v>31.741799225500881</v>
      </c>
    </row>
    <row r="1042" spans="1:8" hidden="1" outlineLevel="1">
      <c r="A1042" s="353"/>
      <c r="B1042" s="347" t="s">
        <v>212</v>
      </c>
      <c r="C1042" s="356">
        <v>17.441683829185084</v>
      </c>
      <c r="D1042" s="356">
        <v>0</v>
      </c>
      <c r="E1042" s="356">
        <v>0</v>
      </c>
      <c r="F1042" s="355"/>
      <c r="G1042" s="356">
        <v>0</v>
      </c>
      <c r="H1042" s="357">
        <v>17.441683829185084</v>
      </c>
    </row>
    <row r="1043" spans="1:8" hidden="1" outlineLevel="1">
      <c r="A1043" s="353"/>
      <c r="B1043" s="347" t="s">
        <v>213</v>
      </c>
      <c r="C1043" s="356">
        <v>310</v>
      </c>
      <c r="D1043" s="356">
        <v>8</v>
      </c>
      <c r="E1043" s="356">
        <v>326</v>
      </c>
      <c r="F1043" s="356">
        <v>0</v>
      </c>
      <c r="G1043" s="356">
        <v>74</v>
      </c>
      <c r="H1043" s="357">
        <v>718</v>
      </c>
    </row>
    <row r="1044" spans="1:8" hidden="1" outlineLevel="1">
      <c r="A1044" s="353"/>
      <c r="B1044" s="347" t="s">
        <v>214</v>
      </c>
      <c r="C1044" s="355"/>
      <c r="D1044" s="355"/>
      <c r="E1044" s="355"/>
      <c r="F1044" s="355"/>
      <c r="G1044" s="355"/>
      <c r="H1044" s="357">
        <v>0</v>
      </c>
    </row>
    <row r="1045" spans="1:8" hidden="1" outlineLevel="1">
      <c r="A1045" s="353"/>
      <c r="B1045" s="347" t="s">
        <v>215</v>
      </c>
      <c r="C1045" s="355">
        <v>42</v>
      </c>
      <c r="D1045" s="355"/>
      <c r="E1045" s="355"/>
      <c r="F1045" s="355"/>
      <c r="G1045" s="355"/>
      <c r="H1045" s="357">
        <v>42</v>
      </c>
    </row>
    <row r="1046" spans="1:8" hidden="1" outlineLevel="1">
      <c r="A1046" s="353"/>
      <c r="B1046" s="347" t="s">
        <v>216</v>
      </c>
      <c r="C1046" s="355"/>
      <c r="D1046" s="355"/>
      <c r="E1046" s="355"/>
      <c r="F1046" s="355"/>
      <c r="G1046" s="355"/>
      <c r="H1046" s="357">
        <v>0</v>
      </c>
    </row>
    <row r="1047" spans="1:8" hidden="1" outlineLevel="1">
      <c r="A1047" s="353"/>
      <c r="B1047" s="347" t="s">
        <v>217</v>
      </c>
      <c r="C1047" s="355">
        <v>0</v>
      </c>
      <c r="D1047" s="355">
        <v>26</v>
      </c>
      <c r="E1047" s="356">
        <v>68481</v>
      </c>
      <c r="F1047" s="355"/>
      <c r="G1047" s="356">
        <v>13693</v>
      </c>
      <c r="H1047" s="357">
        <v>82200</v>
      </c>
    </row>
    <row r="1048" spans="1:8" hidden="1" outlineLevel="1">
      <c r="A1048" s="353"/>
      <c r="B1048" s="347" t="s">
        <v>218</v>
      </c>
      <c r="C1048" s="355"/>
      <c r="D1048" s="355"/>
      <c r="E1048" s="355"/>
      <c r="F1048" s="355"/>
      <c r="G1048" s="355"/>
      <c r="H1048" s="357">
        <v>0</v>
      </c>
    </row>
    <row r="1049" spans="1:8" hidden="1" outlineLevel="1">
      <c r="A1049" s="353"/>
      <c r="B1049" s="347" t="s">
        <v>219</v>
      </c>
      <c r="C1049" s="356">
        <v>0</v>
      </c>
      <c r="D1049" s="355"/>
      <c r="E1049" s="355">
        <v>751.98</v>
      </c>
      <c r="F1049" s="355"/>
      <c r="G1049" s="355">
        <v>292</v>
      </c>
      <c r="H1049" s="357">
        <v>1043.98</v>
      </c>
    </row>
    <row r="1050" spans="1:8" hidden="1" outlineLevel="1">
      <c r="A1050" s="353"/>
      <c r="B1050" s="347" t="s">
        <v>220</v>
      </c>
      <c r="C1050" s="356">
        <v>0</v>
      </c>
      <c r="D1050" s="355"/>
      <c r="E1050" s="356">
        <v>1174</v>
      </c>
      <c r="F1050" s="355"/>
      <c r="G1050" s="355"/>
      <c r="H1050" s="357">
        <v>1174</v>
      </c>
    </row>
    <row r="1051" spans="1:8" collapsed="1">
      <c r="A1051" s="353">
        <v>37</v>
      </c>
      <c r="B1051" s="352" t="s">
        <v>139</v>
      </c>
      <c r="C1051" s="356">
        <f>SUM($C$1027:$C$1050)</f>
        <v>37104.633483054684</v>
      </c>
      <c r="D1051" s="356">
        <f>SUM($D$1027:$D$1050)</f>
        <v>6378</v>
      </c>
      <c r="E1051" s="356">
        <f>SUM($E$1027:$E$1050)</f>
        <v>78546.98</v>
      </c>
      <c r="F1051" s="356">
        <f>SUM($F$1027:$F$1050)</f>
        <v>0</v>
      </c>
      <c r="G1051" s="356">
        <f>SUM($G$1027:$G$1050)</f>
        <v>15655</v>
      </c>
      <c r="H1051" s="357">
        <f>SUM($H$1027:$H$1050)</f>
        <v>137684.61348305471</v>
      </c>
    </row>
    <row r="1052" spans="1:8" hidden="1" outlineLevel="1">
      <c r="A1052" s="353"/>
      <c r="B1052" s="347" t="s">
        <v>273</v>
      </c>
      <c r="C1052" s="356">
        <v>0</v>
      </c>
      <c r="D1052" s="355"/>
      <c r="E1052" s="356">
        <v>0</v>
      </c>
      <c r="F1052" s="355"/>
      <c r="G1052" s="356">
        <v>0</v>
      </c>
      <c r="H1052" s="357">
        <v>0</v>
      </c>
    </row>
    <row r="1053" spans="1:8" hidden="1" outlineLevel="1">
      <c r="A1053" s="353"/>
      <c r="B1053" s="347" t="s">
        <v>203</v>
      </c>
      <c r="C1053" s="356">
        <v>2187.9500000000003</v>
      </c>
      <c r="D1053" s="355"/>
      <c r="E1053" s="356">
        <v>54858</v>
      </c>
      <c r="F1053" s="355"/>
      <c r="G1053" s="356">
        <v>10488</v>
      </c>
      <c r="H1053" s="357">
        <v>67533.95</v>
      </c>
    </row>
    <row r="1054" spans="1:8" hidden="1" outlineLevel="1">
      <c r="A1054" s="353"/>
      <c r="B1054" s="347" t="s">
        <v>204</v>
      </c>
      <c r="C1054" s="355"/>
      <c r="D1054" s="355"/>
      <c r="E1054" s="355"/>
      <c r="F1054" s="355"/>
      <c r="G1054" s="355"/>
      <c r="H1054" s="357">
        <v>0</v>
      </c>
    </row>
    <row r="1055" spans="1:8" hidden="1" outlineLevel="1">
      <c r="A1055" s="353"/>
      <c r="B1055" s="347" t="s">
        <v>267</v>
      </c>
      <c r="C1055" s="356">
        <v>0</v>
      </c>
      <c r="D1055" s="356">
        <v>0</v>
      </c>
      <c r="E1055" s="356">
        <v>0</v>
      </c>
      <c r="F1055" s="356">
        <v>0</v>
      </c>
      <c r="G1055" s="356">
        <v>0</v>
      </c>
      <c r="H1055" s="357">
        <v>0</v>
      </c>
    </row>
    <row r="1056" spans="1:8" hidden="1" outlineLevel="1">
      <c r="A1056" s="353"/>
      <c r="B1056" s="347" t="s">
        <v>274</v>
      </c>
      <c r="C1056" s="356">
        <v>0</v>
      </c>
      <c r="D1056" s="356">
        <v>0</v>
      </c>
      <c r="E1056" s="356">
        <v>0</v>
      </c>
      <c r="F1056" s="356">
        <v>0</v>
      </c>
      <c r="G1056" s="356">
        <v>0</v>
      </c>
      <c r="H1056" s="357">
        <v>0</v>
      </c>
    </row>
    <row r="1057" spans="1:8" hidden="1" outlineLevel="1">
      <c r="A1057" s="353"/>
      <c r="B1057" s="347" t="s">
        <v>275</v>
      </c>
      <c r="C1057" s="356"/>
      <c r="D1057" s="356"/>
      <c r="E1057" s="356"/>
      <c r="F1057" s="356"/>
      <c r="G1057" s="356"/>
      <c r="H1057" s="357"/>
    </row>
    <row r="1058" spans="1:8" hidden="1" outlineLevel="1">
      <c r="A1058" s="353"/>
      <c r="B1058" s="347" t="s">
        <v>205</v>
      </c>
      <c r="C1058" s="356">
        <v>22513</v>
      </c>
      <c r="D1058" s="356">
        <v>191395</v>
      </c>
      <c r="E1058" s="356">
        <v>157545</v>
      </c>
      <c r="F1058" s="356">
        <v>0</v>
      </c>
      <c r="G1058" s="356">
        <v>28034</v>
      </c>
      <c r="H1058" s="357">
        <v>399487</v>
      </c>
    </row>
    <row r="1059" spans="1:8" hidden="1" outlineLevel="1">
      <c r="A1059" s="353"/>
      <c r="B1059" s="347" t="s">
        <v>206</v>
      </c>
      <c r="C1059" s="356">
        <v>2117</v>
      </c>
      <c r="D1059" s="355"/>
      <c r="E1059" s="356">
        <v>14979</v>
      </c>
      <c r="F1059" s="355"/>
      <c r="G1059" s="356">
        <v>185</v>
      </c>
      <c r="H1059" s="357">
        <v>17281</v>
      </c>
    </row>
    <row r="1060" spans="1:8" hidden="1" outlineLevel="1">
      <c r="A1060" s="353"/>
      <c r="B1060" s="347" t="s">
        <v>268</v>
      </c>
      <c r="C1060" s="355"/>
      <c r="D1060" s="355"/>
      <c r="E1060" s="355"/>
      <c r="F1060" s="355"/>
      <c r="G1060" s="355"/>
      <c r="H1060" s="357">
        <v>0</v>
      </c>
    </row>
    <row r="1061" spans="1:8" hidden="1" outlineLevel="1">
      <c r="A1061" s="353"/>
      <c r="B1061" s="347" t="s">
        <v>207</v>
      </c>
      <c r="C1061" s="356">
        <v>28738</v>
      </c>
      <c r="D1061" s="355"/>
      <c r="E1061" s="356">
        <v>188008</v>
      </c>
      <c r="F1061" s="355"/>
      <c r="G1061" s="356">
        <v>18722</v>
      </c>
      <c r="H1061" s="357">
        <v>235468</v>
      </c>
    </row>
    <row r="1062" spans="1:8" hidden="1" outlineLevel="1">
      <c r="A1062" s="353"/>
      <c r="B1062" s="347" t="s">
        <v>270</v>
      </c>
      <c r="C1062" s="356"/>
      <c r="D1062" s="355">
        <v>0</v>
      </c>
      <c r="E1062" s="356">
        <v>6192</v>
      </c>
      <c r="F1062" s="355">
        <v>0</v>
      </c>
      <c r="G1062" s="356">
        <v>1066</v>
      </c>
      <c r="H1062" s="357">
        <v>7258</v>
      </c>
    </row>
    <row r="1063" spans="1:8" hidden="1" outlineLevel="1">
      <c r="A1063" s="353"/>
      <c r="B1063" s="347" t="s">
        <v>208</v>
      </c>
      <c r="C1063" s="356">
        <v>30899</v>
      </c>
      <c r="D1063" s="355"/>
      <c r="E1063" s="356">
        <v>96671</v>
      </c>
      <c r="F1063" s="355"/>
      <c r="G1063" s="356">
        <v>11200</v>
      </c>
      <c r="H1063" s="357">
        <v>138770</v>
      </c>
    </row>
    <row r="1064" spans="1:8" hidden="1" outlineLevel="1">
      <c r="A1064" s="353"/>
      <c r="B1064" s="347" t="s">
        <v>209</v>
      </c>
      <c r="C1064" s="356">
        <v>132900</v>
      </c>
      <c r="D1064" s="355"/>
      <c r="E1064" s="355"/>
      <c r="F1064" s="355"/>
      <c r="G1064" s="355"/>
      <c r="H1064" s="357">
        <v>132900</v>
      </c>
    </row>
    <row r="1065" spans="1:8" hidden="1" outlineLevel="1">
      <c r="A1065" s="353"/>
      <c r="B1065" s="347" t="s">
        <v>210</v>
      </c>
      <c r="C1065" s="356">
        <v>1578</v>
      </c>
      <c r="D1065" s="355"/>
      <c r="E1065" s="355"/>
      <c r="F1065" s="355"/>
      <c r="G1065" s="355"/>
      <c r="H1065" s="357">
        <v>1578</v>
      </c>
    </row>
    <row r="1066" spans="1:8" hidden="1" outlineLevel="1">
      <c r="A1066" s="353"/>
      <c r="B1066" s="347" t="s">
        <v>211</v>
      </c>
      <c r="C1066" s="356">
        <v>70.738119079582788</v>
      </c>
      <c r="D1066" s="356">
        <v>0</v>
      </c>
      <c r="E1066" s="356">
        <v>0</v>
      </c>
      <c r="F1066" s="356">
        <v>0</v>
      </c>
      <c r="G1066" s="356">
        <v>0</v>
      </c>
      <c r="H1066" s="357">
        <v>70.738119079582788</v>
      </c>
    </row>
    <row r="1067" spans="1:8" hidden="1" outlineLevel="1">
      <c r="A1067" s="353"/>
      <c r="B1067" s="347" t="s">
        <v>212</v>
      </c>
      <c r="C1067" s="356">
        <v>356.1980347405692</v>
      </c>
      <c r="D1067" s="356">
        <v>0</v>
      </c>
      <c r="E1067" s="356">
        <v>1203</v>
      </c>
      <c r="F1067" s="355"/>
      <c r="G1067" s="356">
        <v>320</v>
      </c>
      <c r="H1067" s="357">
        <v>1879.1980347405693</v>
      </c>
    </row>
    <row r="1068" spans="1:8" hidden="1" outlineLevel="1">
      <c r="A1068" s="353"/>
      <c r="B1068" s="347" t="s">
        <v>213</v>
      </c>
      <c r="C1068" s="356">
        <v>263</v>
      </c>
      <c r="D1068" s="356">
        <v>27221</v>
      </c>
      <c r="E1068" s="356">
        <v>285</v>
      </c>
      <c r="F1068" s="356">
        <v>0</v>
      </c>
      <c r="G1068" s="356">
        <v>3994</v>
      </c>
      <c r="H1068" s="357">
        <v>31763</v>
      </c>
    </row>
    <row r="1069" spans="1:8" hidden="1" outlineLevel="1">
      <c r="A1069" s="353"/>
      <c r="B1069" s="347" t="s">
        <v>214</v>
      </c>
      <c r="C1069" s="355"/>
      <c r="D1069" s="355"/>
      <c r="E1069" s="355"/>
      <c r="F1069" s="355"/>
      <c r="G1069" s="355"/>
      <c r="H1069" s="357">
        <v>0</v>
      </c>
    </row>
    <row r="1070" spans="1:8" hidden="1" outlineLevel="1">
      <c r="A1070" s="353"/>
      <c r="B1070" s="347" t="s">
        <v>215</v>
      </c>
      <c r="C1070" s="356">
        <v>6100</v>
      </c>
      <c r="D1070" s="355"/>
      <c r="E1070" s="355"/>
      <c r="F1070" s="355"/>
      <c r="G1070" s="355"/>
      <c r="H1070" s="357">
        <v>6100</v>
      </c>
    </row>
    <row r="1071" spans="1:8" hidden="1" outlineLevel="1">
      <c r="A1071" s="353"/>
      <c r="B1071" s="347" t="s">
        <v>216</v>
      </c>
      <c r="C1071" s="355"/>
      <c r="D1071" s="355"/>
      <c r="E1071" s="355"/>
      <c r="F1071" s="355"/>
      <c r="G1071" s="355"/>
      <c r="H1071" s="357">
        <v>0</v>
      </c>
    </row>
    <row r="1072" spans="1:8" hidden="1" outlineLevel="1">
      <c r="A1072" s="353"/>
      <c r="B1072" s="347" t="s">
        <v>217</v>
      </c>
      <c r="C1072" s="356">
        <v>28029</v>
      </c>
      <c r="D1072" s="355">
        <v>151147</v>
      </c>
      <c r="E1072" s="356">
        <v>97077</v>
      </c>
      <c r="F1072" s="355"/>
      <c r="G1072" s="356">
        <v>110690</v>
      </c>
      <c r="H1072" s="357">
        <v>386943</v>
      </c>
    </row>
    <row r="1073" spans="1:8" hidden="1" outlineLevel="1">
      <c r="A1073" s="353"/>
      <c r="B1073" s="347" t="s">
        <v>218</v>
      </c>
      <c r="C1073" s="355"/>
      <c r="D1073" s="355"/>
      <c r="E1073" s="355"/>
      <c r="F1073" s="355"/>
      <c r="G1073" s="355"/>
      <c r="H1073" s="357">
        <v>0</v>
      </c>
    </row>
    <row r="1074" spans="1:8" hidden="1" outlineLevel="1">
      <c r="A1074" s="353"/>
      <c r="B1074" s="347" t="s">
        <v>219</v>
      </c>
      <c r="C1074" s="356">
        <v>2243.1268486545991</v>
      </c>
      <c r="D1074" s="355"/>
      <c r="E1074" s="356">
        <v>313.51</v>
      </c>
      <c r="F1074" s="355"/>
      <c r="G1074" s="356">
        <v>122</v>
      </c>
      <c r="H1074" s="357">
        <v>2678.6368486545989</v>
      </c>
    </row>
    <row r="1075" spans="1:8" hidden="1" outlineLevel="1">
      <c r="A1075" s="353"/>
      <c r="B1075" s="347" t="s">
        <v>220</v>
      </c>
      <c r="C1075" s="356">
        <v>0</v>
      </c>
      <c r="D1075" s="355"/>
      <c r="E1075" s="356">
        <v>0</v>
      </c>
      <c r="F1075" s="355"/>
      <c r="G1075" s="355"/>
      <c r="H1075" s="357">
        <v>0</v>
      </c>
    </row>
    <row r="1076" spans="1:8" collapsed="1">
      <c r="A1076" s="353">
        <v>38</v>
      </c>
      <c r="B1076" s="352" t="s">
        <v>140</v>
      </c>
      <c r="C1076" s="356">
        <f>SUM($C$1052:$C$1075)</f>
        <v>257995.01300247476</v>
      </c>
      <c r="D1076" s="356">
        <f>SUM($D$1052:$D$1075)</f>
        <v>369763</v>
      </c>
      <c r="E1076" s="356">
        <f>SUM($E$1052:$E$1075)</f>
        <v>617131.51</v>
      </c>
      <c r="F1076" s="356">
        <f>SUM($F$1052:$F$1075)</f>
        <v>0</v>
      </c>
      <c r="G1076" s="356">
        <f>SUM($G$1052:$G$1075)</f>
        <v>184821</v>
      </c>
      <c r="H1076" s="357">
        <f>SUM($H$1052:$H$1075)</f>
        <v>1429710.5230024746</v>
      </c>
    </row>
    <row r="1077" spans="1:8" hidden="1" outlineLevel="1">
      <c r="A1077" s="388"/>
      <c r="B1077" s="406" t="s">
        <v>273</v>
      </c>
      <c r="C1077" s="362">
        <v>0</v>
      </c>
      <c r="D1077" s="361"/>
      <c r="E1077" s="362">
        <v>0</v>
      </c>
      <c r="F1077" s="361"/>
      <c r="G1077" s="362">
        <v>0</v>
      </c>
      <c r="H1077" s="390">
        <v>0</v>
      </c>
    </row>
    <row r="1078" spans="1:8" hidden="1" outlineLevel="1">
      <c r="A1078" s="388"/>
      <c r="B1078" s="406" t="s">
        <v>203</v>
      </c>
      <c r="C1078" s="362">
        <v>10883.32</v>
      </c>
      <c r="D1078" s="361"/>
      <c r="E1078" s="362">
        <v>33484</v>
      </c>
      <c r="F1078" s="361"/>
      <c r="G1078" s="362">
        <v>6401</v>
      </c>
      <c r="H1078" s="390">
        <v>50768.32</v>
      </c>
    </row>
    <row r="1079" spans="1:8" hidden="1" outlineLevel="1">
      <c r="A1079" s="388"/>
      <c r="B1079" s="406" t="s">
        <v>204</v>
      </c>
      <c r="C1079" s="361"/>
      <c r="D1079" s="361"/>
      <c r="E1079" s="361"/>
      <c r="F1079" s="361"/>
      <c r="G1079" s="361"/>
      <c r="H1079" s="390">
        <v>0</v>
      </c>
    </row>
    <row r="1080" spans="1:8" hidden="1" outlineLevel="1">
      <c r="A1080" s="388"/>
      <c r="B1080" s="406" t="s">
        <v>267</v>
      </c>
      <c r="C1080" s="362">
        <v>0</v>
      </c>
      <c r="D1080" s="362">
        <v>0</v>
      </c>
      <c r="E1080" s="362">
        <v>0</v>
      </c>
      <c r="F1080" s="362">
        <v>0</v>
      </c>
      <c r="G1080" s="362">
        <v>0</v>
      </c>
      <c r="H1080" s="390">
        <v>0</v>
      </c>
    </row>
    <row r="1081" spans="1:8" hidden="1" outlineLevel="1">
      <c r="A1081" s="388"/>
      <c r="B1081" s="406" t="s">
        <v>274</v>
      </c>
      <c r="C1081" s="362">
        <v>0</v>
      </c>
      <c r="D1081" s="362">
        <v>0</v>
      </c>
      <c r="E1081" s="362">
        <v>0</v>
      </c>
      <c r="F1081" s="362">
        <v>0</v>
      </c>
      <c r="G1081" s="362">
        <v>0</v>
      </c>
      <c r="H1081" s="390">
        <v>0</v>
      </c>
    </row>
    <row r="1082" spans="1:8" hidden="1" outlineLevel="1">
      <c r="A1082" s="388"/>
      <c r="B1082" s="406" t="s">
        <v>275</v>
      </c>
      <c r="C1082" s="362"/>
      <c r="D1082" s="362"/>
      <c r="E1082" s="362"/>
      <c r="F1082" s="362"/>
      <c r="G1082" s="362"/>
      <c r="H1082" s="390"/>
    </row>
    <row r="1083" spans="1:8" hidden="1" outlineLevel="1">
      <c r="A1083" s="388"/>
      <c r="B1083" s="406" t="s">
        <v>205</v>
      </c>
      <c r="C1083" s="362">
        <v>37182</v>
      </c>
      <c r="D1083" s="362">
        <v>21110</v>
      </c>
      <c r="E1083" s="362">
        <v>53265</v>
      </c>
      <c r="F1083" s="362">
        <v>0</v>
      </c>
      <c r="G1083" s="362">
        <v>6591</v>
      </c>
      <c r="H1083" s="390">
        <v>118148</v>
      </c>
    </row>
    <row r="1084" spans="1:8" hidden="1" outlineLevel="1">
      <c r="A1084" s="388"/>
      <c r="B1084" s="406" t="s">
        <v>206</v>
      </c>
      <c r="C1084" s="362">
        <v>9907</v>
      </c>
      <c r="D1084" s="361"/>
      <c r="E1084" s="362">
        <v>11807</v>
      </c>
      <c r="F1084" s="361"/>
      <c r="G1084" s="362">
        <v>272</v>
      </c>
      <c r="H1084" s="390">
        <v>21986</v>
      </c>
    </row>
    <row r="1085" spans="1:8" hidden="1" outlineLevel="1">
      <c r="A1085" s="388"/>
      <c r="B1085" s="406" t="s">
        <v>268</v>
      </c>
      <c r="C1085" s="361"/>
      <c r="D1085" s="361"/>
      <c r="E1085" s="361"/>
      <c r="F1085" s="361"/>
      <c r="G1085" s="361"/>
      <c r="H1085" s="390">
        <v>0</v>
      </c>
    </row>
    <row r="1086" spans="1:8" hidden="1" outlineLevel="1">
      <c r="A1086" s="388"/>
      <c r="B1086" s="406" t="s">
        <v>207</v>
      </c>
      <c r="C1086" s="362">
        <v>39435</v>
      </c>
      <c r="D1086" s="361"/>
      <c r="E1086" s="362">
        <v>92110</v>
      </c>
      <c r="F1086" s="361"/>
      <c r="G1086" s="362">
        <v>9345</v>
      </c>
      <c r="H1086" s="390">
        <v>140890</v>
      </c>
    </row>
    <row r="1087" spans="1:8" hidden="1" outlineLevel="1">
      <c r="A1087" s="388"/>
      <c r="B1087" s="406" t="s">
        <v>270</v>
      </c>
      <c r="C1087" s="362"/>
      <c r="D1087" s="361">
        <v>0</v>
      </c>
      <c r="E1087" s="362">
        <v>39638</v>
      </c>
      <c r="F1087" s="361">
        <v>0</v>
      </c>
      <c r="G1087" s="362">
        <v>8973</v>
      </c>
      <c r="H1087" s="390">
        <v>48611</v>
      </c>
    </row>
    <row r="1088" spans="1:8" hidden="1" outlineLevel="1">
      <c r="A1088" s="388"/>
      <c r="B1088" s="406" t="s">
        <v>208</v>
      </c>
      <c r="C1088" s="362">
        <v>21402</v>
      </c>
      <c r="D1088" s="361"/>
      <c r="E1088" s="362">
        <v>115558</v>
      </c>
      <c r="F1088" s="361"/>
      <c r="G1088" s="362">
        <v>14046</v>
      </c>
      <c r="H1088" s="390">
        <v>151006</v>
      </c>
    </row>
    <row r="1089" spans="1:8" hidden="1" outlineLevel="1">
      <c r="A1089" s="388"/>
      <c r="B1089" s="406" t="s">
        <v>209</v>
      </c>
      <c r="C1089" s="362">
        <v>5250</v>
      </c>
      <c r="D1089" s="361"/>
      <c r="E1089" s="361"/>
      <c r="F1089" s="361"/>
      <c r="G1089" s="361"/>
      <c r="H1089" s="390">
        <v>5250</v>
      </c>
    </row>
    <row r="1090" spans="1:8" hidden="1" outlineLevel="1">
      <c r="A1090" s="388"/>
      <c r="B1090" s="406" t="s">
        <v>210</v>
      </c>
      <c r="C1090" s="362">
        <v>5070</v>
      </c>
      <c r="D1090" s="361"/>
      <c r="E1090" s="361"/>
      <c r="F1090" s="361"/>
      <c r="G1090" s="361"/>
      <c r="H1090" s="390">
        <v>5070</v>
      </c>
    </row>
    <row r="1091" spans="1:8" hidden="1" outlineLevel="1">
      <c r="A1091" s="388"/>
      <c r="B1091" s="406" t="s">
        <v>211</v>
      </c>
      <c r="C1091" s="362">
        <v>597.55271316162589</v>
      </c>
      <c r="D1091" s="362">
        <v>0</v>
      </c>
      <c r="E1091" s="362">
        <v>0</v>
      </c>
      <c r="F1091" s="362">
        <v>0</v>
      </c>
      <c r="G1091" s="362">
        <v>0</v>
      </c>
      <c r="H1091" s="390">
        <v>597.55271316162589</v>
      </c>
    </row>
    <row r="1092" spans="1:8" hidden="1" outlineLevel="1">
      <c r="A1092" s="388"/>
      <c r="B1092" s="406" t="s">
        <v>212</v>
      </c>
      <c r="C1092" s="362">
        <v>9745.8965608223043</v>
      </c>
      <c r="D1092" s="362">
        <v>0</v>
      </c>
      <c r="E1092" s="362">
        <v>15324</v>
      </c>
      <c r="F1092" s="361"/>
      <c r="G1092" s="362">
        <v>4073</v>
      </c>
      <c r="H1092" s="390">
        <v>29142.896560822304</v>
      </c>
    </row>
    <row r="1093" spans="1:8" hidden="1" outlineLevel="1">
      <c r="A1093" s="388"/>
      <c r="B1093" s="406" t="s">
        <v>213</v>
      </c>
      <c r="C1093" s="361"/>
      <c r="D1093" s="362">
        <v>0</v>
      </c>
      <c r="E1093" s="362">
        <v>0</v>
      </c>
      <c r="F1093" s="362">
        <v>0</v>
      </c>
      <c r="G1093" s="362">
        <v>0</v>
      </c>
      <c r="H1093" s="390">
        <v>0</v>
      </c>
    </row>
    <row r="1094" spans="1:8" hidden="1" outlineLevel="1">
      <c r="A1094" s="388"/>
      <c r="B1094" s="406" t="s">
        <v>214</v>
      </c>
      <c r="C1094" s="361"/>
      <c r="D1094" s="361"/>
      <c r="E1094" s="361"/>
      <c r="F1094" s="361"/>
      <c r="G1094" s="361"/>
      <c r="H1094" s="390">
        <v>0</v>
      </c>
    </row>
    <row r="1095" spans="1:8" hidden="1" outlineLevel="1">
      <c r="A1095" s="388"/>
      <c r="B1095" s="406" t="s">
        <v>215</v>
      </c>
      <c r="C1095" s="361"/>
      <c r="D1095" s="361"/>
      <c r="E1095" s="361"/>
      <c r="F1095" s="361"/>
      <c r="G1095" s="361"/>
      <c r="H1095" s="390">
        <v>0</v>
      </c>
    </row>
    <row r="1096" spans="1:8" hidden="1" outlineLevel="1">
      <c r="A1096" s="388"/>
      <c r="B1096" s="406" t="s">
        <v>216</v>
      </c>
      <c r="C1096" s="361"/>
      <c r="D1096" s="361"/>
      <c r="E1096" s="361"/>
      <c r="F1096" s="361"/>
      <c r="G1096" s="361"/>
      <c r="H1096" s="390">
        <v>0</v>
      </c>
    </row>
    <row r="1097" spans="1:8" hidden="1" outlineLevel="1">
      <c r="A1097" s="388"/>
      <c r="B1097" s="406" t="s">
        <v>217</v>
      </c>
      <c r="C1097" s="362">
        <v>2781</v>
      </c>
      <c r="D1097" s="361">
        <v>37775</v>
      </c>
      <c r="E1097" s="362">
        <v>293986</v>
      </c>
      <c r="F1097" s="361"/>
      <c r="G1097" s="362">
        <v>54950</v>
      </c>
      <c r="H1097" s="390">
        <v>389492</v>
      </c>
    </row>
    <row r="1098" spans="1:8" hidden="1" outlineLevel="1">
      <c r="A1098" s="388"/>
      <c r="B1098" s="406" t="s">
        <v>218</v>
      </c>
      <c r="C1098" s="361"/>
      <c r="D1098" s="361"/>
      <c r="E1098" s="361"/>
      <c r="F1098" s="361"/>
      <c r="G1098" s="361"/>
      <c r="H1098" s="390">
        <v>0</v>
      </c>
    </row>
    <row r="1099" spans="1:8" hidden="1" outlineLevel="1">
      <c r="A1099" s="388"/>
      <c r="B1099" s="406" t="s">
        <v>219</v>
      </c>
      <c r="C1099" s="362">
        <v>0</v>
      </c>
      <c r="D1099" s="361"/>
      <c r="E1099" s="362">
        <v>703</v>
      </c>
      <c r="F1099" s="361"/>
      <c r="G1099" s="362">
        <v>274.11</v>
      </c>
      <c r="H1099" s="390">
        <v>977.11</v>
      </c>
    </row>
    <row r="1100" spans="1:8" hidden="1" outlineLevel="1">
      <c r="A1100" s="388"/>
      <c r="B1100" s="406" t="s">
        <v>220</v>
      </c>
      <c r="C1100" s="362">
        <v>0</v>
      </c>
      <c r="D1100" s="361"/>
      <c r="E1100" s="362">
        <v>26037</v>
      </c>
      <c r="F1100" s="361"/>
      <c r="G1100" s="361"/>
      <c r="H1100" s="390">
        <v>26037</v>
      </c>
    </row>
    <row r="1101" spans="1:8" ht="13.8" collapsed="1" thickBot="1">
      <c r="A1101" s="388">
        <v>39</v>
      </c>
      <c r="B1101" s="391" t="s">
        <v>578</v>
      </c>
      <c r="C1101" s="362">
        <f>SUM($C$1077:$C$1100)</f>
        <v>142253.76927398393</v>
      </c>
      <c r="D1101" s="362">
        <f>SUM($D$1077:$D$1100)</f>
        <v>58885</v>
      </c>
      <c r="E1101" s="362">
        <f>SUM($E$1077:$E$1100)</f>
        <v>681912</v>
      </c>
      <c r="F1101" s="362">
        <f>SUM($F$1077:$F$1100)</f>
        <v>0</v>
      </c>
      <c r="G1101" s="362">
        <f>SUM($G$1077:$G$1100)</f>
        <v>104925.11</v>
      </c>
      <c r="H1101" s="390">
        <f>SUM($H$1077:$H$1100)</f>
        <v>987975.879273984</v>
      </c>
    </row>
    <row r="1102" spans="1:8" ht="15.75" hidden="1" customHeight="1" outlineLevel="1" thickBot="1">
      <c r="A1102" s="392"/>
      <c r="B1102" s="393" t="s">
        <v>273</v>
      </c>
      <c r="C1102" s="394">
        <v>0</v>
      </c>
      <c r="D1102" s="394">
        <v>0</v>
      </c>
      <c r="E1102" s="394">
        <v>0</v>
      </c>
      <c r="F1102" s="394">
        <v>0</v>
      </c>
      <c r="G1102" s="394">
        <v>0</v>
      </c>
      <c r="H1102" s="394">
        <v>0</v>
      </c>
    </row>
    <row r="1103" spans="1:8" ht="15.75" hidden="1" customHeight="1" outlineLevel="1" thickBot="1">
      <c r="A1103" s="392"/>
      <c r="B1103" s="393" t="s">
        <v>203</v>
      </c>
      <c r="C1103" s="394">
        <v>4840901.190639901</v>
      </c>
      <c r="D1103" s="394">
        <v>0</v>
      </c>
      <c r="E1103" s="394">
        <v>44076558.560000002</v>
      </c>
      <c r="F1103" s="394">
        <v>32710.114304717565</v>
      </c>
      <c r="G1103" s="394">
        <v>6607015.8916154448</v>
      </c>
      <c r="H1103" s="394">
        <v>55557185.756560057</v>
      </c>
    </row>
    <row r="1104" spans="1:8" ht="15.75" hidden="1" customHeight="1" outlineLevel="1" thickBot="1">
      <c r="A1104" s="392"/>
      <c r="B1104" s="393" t="s">
        <v>204</v>
      </c>
      <c r="C1104" s="394">
        <v>4908408</v>
      </c>
      <c r="D1104" s="394">
        <v>0</v>
      </c>
      <c r="E1104" s="394">
        <v>0</v>
      </c>
      <c r="F1104" s="394">
        <v>0</v>
      </c>
      <c r="G1104" s="394">
        <v>379712</v>
      </c>
      <c r="H1104" s="394">
        <v>5288120</v>
      </c>
    </row>
    <row r="1105" spans="1:8" ht="15.75" hidden="1" customHeight="1" outlineLevel="1" thickBot="1">
      <c r="A1105" s="392"/>
      <c r="B1105" s="393" t="s">
        <v>267</v>
      </c>
      <c r="C1105" s="394">
        <v>0</v>
      </c>
      <c r="D1105" s="394">
        <v>0</v>
      </c>
      <c r="E1105" s="394">
        <v>0</v>
      </c>
      <c r="F1105" s="394">
        <v>0</v>
      </c>
      <c r="G1105" s="394">
        <v>0</v>
      </c>
      <c r="H1105" s="394">
        <v>0</v>
      </c>
    </row>
    <row r="1106" spans="1:8" ht="15.75" hidden="1" customHeight="1" outlineLevel="1" thickBot="1">
      <c r="A1106" s="392"/>
      <c r="B1106" s="393" t="s">
        <v>274</v>
      </c>
      <c r="C1106" s="394">
        <v>177215.12999999998</v>
      </c>
      <c r="D1106" s="394">
        <v>0</v>
      </c>
      <c r="E1106" s="394">
        <v>0</v>
      </c>
      <c r="F1106" s="394">
        <v>0</v>
      </c>
      <c r="G1106" s="394">
        <v>0</v>
      </c>
      <c r="H1106" s="394">
        <v>177215.12999999998</v>
      </c>
    </row>
    <row r="1107" spans="1:8" ht="15.75" hidden="1" customHeight="1" outlineLevel="1" thickBot="1">
      <c r="A1107" s="392"/>
      <c r="B1107" s="393" t="s">
        <v>275</v>
      </c>
      <c r="C1107" s="394"/>
      <c r="D1107" s="394"/>
      <c r="E1107" s="394"/>
      <c r="F1107" s="394"/>
      <c r="G1107" s="394"/>
      <c r="H1107" s="394"/>
    </row>
    <row r="1108" spans="1:8" ht="15.75" hidden="1" customHeight="1" outlineLevel="1" thickBot="1">
      <c r="A1108" s="392"/>
      <c r="B1108" s="393" t="s">
        <v>205</v>
      </c>
      <c r="C1108" s="394">
        <v>22246428.974275615</v>
      </c>
      <c r="D1108" s="394">
        <v>25157008</v>
      </c>
      <c r="E1108" s="394">
        <v>79802710</v>
      </c>
      <c r="F1108" s="394">
        <v>230561</v>
      </c>
      <c r="G1108" s="394">
        <v>10673348</v>
      </c>
      <c r="H1108" s="394">
        <v>138110055.97427562</v>
      </c>
    </row>
    <row r="1109" spans="1:8" ht="15.75" hidden="1" customHeight="1" outlineLevel="1" thickBot="1">
      <c r="A1109" s="392"/>
      <c r="B1109" s="393" t="s">
        <v>206</v>
      </c>
      <c r="C1109" s="394">
        <v>3531968</v>
      </c>
      <c r="D1109" s="394">
        <v>0</v>
      </c>
      <c r="E1109" s="394">
        <v>9509791</v>
      </c>
      <c r="F1109" s="394">
        <v>12953</v>
      </c>
      <c r="G1109" s="394">
        <v>863887</v>
      </c>
      <c r="H1109" s="394">
        <v>13918599</v>
      </c>
    </row>
    <row r="1110" spans="1:8" ht="15.75" hidden="1" customHeight="1" outlineLevel="1" thickBot="1">
      <c r="A1110" s="392"/>
      <c r="B1110" s="393" t="s">
        <v>268</v>
      </c>
      <c r="C1110" s="394">
        <v>123779</v>
      </c>
      <c r="D1110" s="394">
        <v>932083</v>
      </c>
      <c r="E1110" s="394">
        <v>0</v>
      </c>
      <c r="F1110" s="394">
        <v>0</v>
      </c>
      <c r="G1110" s="394">
        <v>58988</v>
      </c>
      <c r="H1110" s="394">
        <v>1114850</v>
      </c>
    </row>
    <row r="1111" spans="1:8" ht="15.75" hidden="1" customHeight="1" outlineLevel="1" thickBot="1">
      <c r="A1111" s="392"/>
      <c r="B1111" s="393" t="s">
        <v>207</v>
      </c>
      <c r="C1111" s="394">
        <v>24034044</v>
      </c>
      <c r="D1111" s="394">
        <v>0</v>
      </c>
      <c r="E1111" s="394">
        <v>94452736</v>
      </c>
      <c r="F1111" s="394">
        <v>139578</v>
      </c>
      <c r="G1111" s="394">
        <v>9954175</v>
      </c>
      <c r="H1111" s="394">
        <v>128580533</v>
      </c>
    </row>
    <row r="1112" spans="1:8" ht="15.75" hidden="1" customHeight="1" outlineLevel="1" thickBot="1">
      <c r="A1112" s="392"/>
      <c r="B1112" s="393" t="s">
        <v>270</v>
      </c>
      <c r="C1112" s="394">
        <v>2447054</v>
      </c>
      <c r="D1112" s="394">
        <v>0</v>
      </c>
      <c r="E1112" s="394">
        <v>60967762</v>
      </c>
      <c r="F1112" s="394">
        <v>0</v>
      </c>
      <c r="G1112" s="394">
        <v>8129893</v>
      </c>
      <c r="H1112" s="394">
        <v>71544709</v>
      </c>
    </row>
    <row r="1113" spans="1:8" ht="15.75" hidden="1" customHeight="1" outlineLevel="1" thickBot="1">
      <c r="A1113" s="392"/>
      <c r="B1113" s="393" t="s">
        <v>208</v>
      </c>
      <c r="C1113" s="394">
        <v>58840865</v>
      </c>
      <c r="D1113" s="394">
        <v>0</v>
      </c>
      <c r="E1113" s="394">
        <v>151039013</v>
      </c>
      <c r="F1113" s="394">
        <v>2217872</v>
      </c>
      <c r="G1113" s="394">
        <v>15210147</v>
      </c>
      <c r="H1113" s="394">
        <v>227307897</v>
      </c>
    </row>
    <row r="1114" spans="1:8" ht="15.75" hidden="1" customHeight="1" outlineLevel="1" thickBot="1">
      <c r="A1114" s="392"/>
      <c r="B1114" s="393" t="s">
        <v>209</v>
      </c>
      <c r="C1114" s="394">
        <v>4216119</v>
      </c>
      <c r="D1114" s="394">
        <v>0</v>
      </c>
      <c r="E1114" s="394">
        <v>0</v>
      </c>
      <c r="F1114" s="394">
        <v>1654</v>
      </c>
      <c r="G1114" s="394">
        <v>136744</v>
      </c>
      <c r="H1114" s="394">
        <v>4354517</v>
      </c>
    </row>
    <row r="1115" spans="1:8" ht="15.75" hidden="1" customHeight="1" outlineLevel="1" thickBot="1">
      <c r="A1115" s="392"/>
      <c r="B1115" s="393" t="s">
        <v>210</v>
      </c>
      <c r="C1115" s="394">
        <v>3812043</v>
      </c>
      <c r="D1115" s="394">
        <v>0</v>
      </c>
      <c r="E1115" s="394">
        <v>161290</v>
      </c>
      <c r="F1115" s="394">
        <v>0</v>
      </c>
      <c r="G1115" s="394">
        <v>0</v>
      </c>
      <c r="H1115" s="394">
        <v>3973333</v>
      </c>
    </row>
    <row r="1116" spans="1:8" ht="15.75" hidden="1" customHeight="1" outlineLevel="1" thickBot="1">
      <c r="A1116" s="392"/>
      <c r="B1116" s="393" t="s">
        <v>211</v>
      </c>
      <c r="C1116" s="394">
        <v>-101215.36274927486</v>
      </c>
      <c r="D1116" s="394">
        <v>0</v>
      </c>
      <c r="E1116" s="394">
        <v>464375</v>
      </c>
      <c r="F1116" s="394">
        <v>891.33697584042602</v>
      </c>
      <c r="G1116" s="394">
        <v>155384.06085917706</v>
      </c>
      <c r="H1116" s="394">
        <v>519435.03508574259</v>
      </c>
    </row>
    <row r="1117" spans="1:8" ht="15.75" hidden="1" customHeight="1" outlineLevel="1" thickBot="1">
      <c r="A1117" s="392"/>
      <c r="B1117" s="393" t="s">
        <v>212</v>
      </c>
      <c r="C1117" s="394">
        <v>2119484.657321414</v>
      </c>
      <c r="D1117" s="394">
        <v>0</v>
      </c>
      <c r="E1117" s="394">
        <v>24009227</v>
      </c>
      <c r="F1117" s="394">
        <v>0</v>
      </c>
      <c r="G1117" s="394">
        <v>5217559</v>
      </c>
      <c r="H1117" s="394">
        <v>31346270.657321416</v>
      </c>
    </row>
    <row r="1118" spans="1:8" ht="15.75" hidden="1" customHeight="1" outlineLevel="1" thickBot="1">
      <c r="A1118" s="392"/>
      <c r="B1118" s="393" t="s">
        <v>213</v>
      </c>
      <c r="C1118" s="394">
        <v>22570865</v>
      </c>
      <c r="D1118" s="394">
        <v>39116908</v>
      </c>
      <c r="E1118" s="394">
        <v>3082836</v>
      </c>
      <c r="F1118" s="394">
        <v>487227</v>
      </c>
      <c r="G1118" s="394">
        <v>5207238</v>
      </c>
      <c r="H1118" s="394">
        <v>70465074</v>
      </c>
    </row>
    <row r="1119" spans="1:8" ht="15.75" hidden="1" customHeight="1" outlineLevel="1" thickBot="1">
      <c r="A1119" s="392"/>
      <c r="B1119" s="393" t="s">
        <v>214</v>
      </c>
      <c r="C1119" s="394">
        <v>337122</v>
      </c>
      <c r="D1119" s="394">
        <v>0</v>
      </c>
      <c r="E1119" s="394">
        <v>2889937</v>
      </c>
      <c r="F1119" s="394">
        <v>0</v>
      </c>
      <c r="G1119" s="394">
        <v>546010</v>
      </c>
      <c r="H1119" s="394">
        <v>3773069</v>
      </c>
    </row>
    <row r="1120" spans="1:8" ht="15.75" hidden="1" customHeight="1" outlineLevel="1" thickBot="1">
      <c r="A1120" s="392"/>
      <c r="B1120" s="393" t="s">
        <v>215</v>
      </c>
      <c r="C1120" s="394">
        <v>483367</v>
      </c>
      <c r="D1120" s="394">
        <v>34250</v>
      </c>
      <c r="E1120" s="394">
        <v>0</v>
      </c>
      <c r="F1120" s="394">
        <v>15230</v>
      </c>
      <c r="G1120" s="394">
        <v>0</v>
      </c>
      <c r="H1120" s="394">
        <v>532847</v>
      </c>
    </row>
    <row r="1121" spans="1:8" ht="15.75" hidden="1" customHeight="1" outlineLevel="1" thickBot="1">
      <c r="A1121" s="392"/>
      <c r="B1121" s="393" t="s">
        <v>216</v>
      </c>
      <c r="C1121" s="394">
        <v>297998.14</v>
      </c>
      <c r="D1121" s="394">
        <v>0</v>
      </c>
      <c r="E1121" s="394">
        <v>0</v>
      </c>
      <c r="F1121" s="394">
        <v>0</v>
      </c>
      <c r="G1121" s="394">
        <v>0</v>
      </c>
      <c r="H1121" s="394">
        <v>297998.14</v>
      </c>
    </row>
    <row r="1122" spans="1:8" ht="15.75" hidden="1" customHeight="1" outlineLevel="1" thickBot="1">
      <c r="A1122" s="392"/>
      <c r="B1122" s="393" t="s">
        <v>217</v>
      </c>
      <c r="C1122" s="394">
        <v>35501857</v>
      </c>
      <c r="D1122" s="394">
        <v>28832191</v>
      </c>
      <c r="E1122" s="394">
        <v>140316744</v>
      </c>
      <c r="F1122" s="394">
        <v>101917</v>
      </c>
      <c r="G1122" s="394">
        <v>66266253</v>
      </c>
      <c r="H1122" s="394">
        <v>271018962</v>
      </c>
    </row>
    <row r="1123" spans="1:8" ht="15.75" hidden="1" customHeight="1" outlineLevel="1" thickBot="1">
      <c r="A1123" s="392"/>
      <c r="B1123" s="393" t="s">
        <v>218</v>
      </c>
      <c r="C1123" s="394">
        <v>8702678.6799999997</v>
      </c>
      <c r="D1123" s="394">
        <v>0</v>
      </c>
      <c r="E1123" s="394">
        <v>0</v>
      </c>
      <c r="F1123" s="394">
        <v>8751.4480000000003</v>
      </c>
      <c r="G1123" s="394">
        <v>332312</v>
      </c>
      <c r="H1123" s="394">
        <v>9043742.1280000005</v>
      </c>
    </row>
    <row r="1124" spans="1:8" ht="15.75" hidden="1" customHeight="1" outlineLevel="1" thickBot="1">
      <c r="A1124" s="392"/>
      <c r="B1124" s="393" t="s">
        <v>219</v>
      </c>
      <c r="C1124" s="394">
        <v>4282302.9261685964</v>
      </c>
      <c r="D1124" s="394">
        <v>0</v>
      </c>
      <c r="E1124" s="394">
        <v>1392106.49</v>
      </c>
      <c r="F1124" s="394">
        <v>0</v>
      </c>
      <c r="G1124" s="394">
        <v>368341.51</v>
      </c>
      <c r="H1124" s="394">
        <v>6042750.9261685964</v>
      </c>
    </row>
    <row r="1125" spans="1:8" ht="15.75" hidden="1" customHeight="1" outlineLevel="1" thickBot="1">
      <c r="A1125" s="392"/>
      <c r="B1125" s="393" t="s">
        <v>220</v>
      </c>
      <c r="C1125" s="394">
        <v>7947417</v>
      </c>
      <c r="D1125" s="394">
        <v>84212</v>
      </c>
      <c r="E1125" s="394">
        <v>9959686</v>
      </c>
      <c r="F1125" s="394">
        <v>3483</v>
      </c>
      <c r="G1125" s="394">
        <v>80118</v>
      </c>
      <c r="H1125" s="394">
        <v>18074916</v>
      </c>
    </row>
    <row r="1126" spans="1:8" ht="15.75" customHeight="1" collapsed="1" thickBot="1">
      <c r="A1126" s="392">
        <v>40</v>
      </c>
      <c r="B1126" s="395" t="s">
        <v>601</v>
      </c>
      <c r="C1126" s="394">
        <f>SUM($C$1102:$C$1125)</f>
        <v>211320702.33565626</v>
      </c>
      <c r="D1126" s="394">
        <f>SUM($D$1102:$D$1125)</f>
        <v>94156652</v>
      </c>
      <c r="E1126" s="394">
        <f>SUM($E$1102:$E$1125)</f>
        <v>622124772.04999995</v>
      </c>
      <c r="F1126" s="394">
        <f>SUM($F$1102:$F$1125)</f>
        <v>3252827.8992805579</v>
      </c>
      <c r="G1126" s="394">
        <f>SUM($G$1102:$G$1125)</f>
        <v>130187125.46247463</v>
      </c>
      <c r="H1126" s="394">
        <f>SUM($H$1102:$H$1125)</f>
        <v>1061042079.7474115</v>
      </c>
    </row>
    <row r="1127" spans="1:8" ht="13.8" hidden="1" outlineLevel="1" thickBot="1">
      <c r="A1127" s="396"/>
      <c r="B1127" s="397" t="s">
        <v>273</v>
      </c>
      <c r="C1127" s="398">
        <v>0</v>
      </c>
      <c r="D1127" s="398">
        <v>0</v>
      </c>
      <c r="E1127" s="398">
        <v>0</v>
      </c>
      <c r="F1127" s="398">
        <v>0</v>
      </c>
      <c r="G1127" s="398">
        <v>0</v>
      </c>
      <c r="H1127" s="394">
        <v>0</v>
      </c>
    </row>
    <row r="1128" spans="1:8" ht="13.8" hidden="1" outlineLevel="1" thickBot="1">
      <c r="A1128" s="396"/>
      <c r="B1128" s="397" t="s">
        <v>203</v>
      </c>
      <c r="C1128" s="398">
        <v>5489130.7028600993</v>
      </c>
      <c r="D1128" s="398">
        <v>0</v>
      </c>
      <c r="E1128" s="398">
        <v>10714376.916499995</v>
      </c>
      <c r="F1128" s="398">
        <v>826322.88569528249</v>
      </c>
      <c r="G1128" s="398">
        <v>3877876.1083845552</v>
      </c>
      <c r="H1128" s="394">
        <v>20907706.613439947</v>
      </c>
    </row>
    <row r="1129" spans="1:8" ht="13.8" hidden="1" outlineLevel="1" thickBot="1">
      <c r="A1129" s="396"/>
      <c r="B1129" s="397" t="s">
        <v>204</v>
      </c>
      <c r="C1129" s="398">
        <v>2106998.7135000043</v>
      </c>
      <c r="D1129" s="398">
        <v>0</v>
      </c>
      <c r="E1129" s="398">
        <v>0</v>
      </c>
      <c r="F1129" s="398">
        <v>8533</v>
      </c>
      <c r="G1129" s="398">
        <v>-378212</v>
      </c>
      <c r="H1129" s="394">
        <v>1737319.7135000043</v>
      </c>
    </row>
    <row r="1130" spans="1:8" ht="13.8" hidden="1" outlineLevel="1" thickBot="1">
      <c r="A1130" s="396"/>
      <c r="B1130" s="397" t="s">
        <v>267</v>
      </c>
      <c r="C1130" s="398">
        <v>0</v>
      </c>
      <c r="D1130" s="398">
        <v>0</v>
      </c>
      <c r="E1130" s="398">
        <v>0</v>
      </c>
      <c r="F1130" s="398">
        <v>0</v>
      </c>
      <c r="G1130" s="398">
        <v>0</v>
      </c>
      <c r="H1130" s="394">
        <v>0</v>
      </c>
    </row>
    <row r="1131" spans="1:8" ht="13.8" hidden="1" outlineLevel="1" thickBot="1">
      <c r="A1131" s="396"/>
      <c r="B1131" s="397" t="s">
        <v>274</v>
      </c>
      <c r="C1131" s="398">
        <v>-177215.12999999998</v>
      </c>
      <c r="D1131" s="398">
        <v>0</v>
      </c>
      <c r="E1131" s="398">
        <v>0</v>
      </c>
      <c r="F1131" s="398">
        <v>0</v>
      </c>
      <c r="G1131" s="398">
        <v>0</v>
      </c>
      <c r="H1131" s="394">
        <v>-177215.12999999998</v>
      </c>
    </row>
    <row r="1132" spans="1:8" ht="13.8" hidden="1" outlineLevel="1" thickBot="1">
      <c r="A1132" s="396"/>
      <c r="B1132" s="397" t="s">
        <v>275</v>
      </c>
      <c r="C1132" s="398"/>
      <c r="D1132" s="398"/>
      <c r="E1132" s="398"/>
      <c r="F1132" s="398"/>
      <c r="G1132" s="398"/>
      <c r="H1132" s="394"/>
    </row>
    <row r="1133" spans="1:8" ht="13.8" hidden="1" outlineLevel="1" thickBot="1">
      <c r="A1133" s="396"/>
      <c r="B1133" s="397" t="s">
        <v>205</v>
      </c>
      <c r="C1133" s="398">
        <v>14290809.025724385</v>
      </c>
      <c r="D1133" s="398">
        <v>20185850</v>
      </c>
      <c r="E1133" s="398">
        <v>20566763</v>
      </c>
      <c r="F1133" s="398">
        <v>6050762</v>
      </c>
      <c r="G1133" s="398">
        <v>8048434</v>
      </c>
      <c r="H1133" s="394">
        <v>69142618.025724381</v>
      </c>
    </row>
    <row r="1134" spans="1:8" ht="13.8" hidden="1" outlineLevel="1" thickBot="1">
      <c r="A1134" s="396"/>
      <c r="B1134" s="397" t="s">
        <v>206</v>
      </c>
      <c r="C1134" s="398">
        <v>3803439</v>
      </c>
      <c r="D1134" s="398">
        <v>0</v>
      </c>
      <c r="E1134" s="398">
        <v>3343578</v>
      </c>
      <c r="F1134" s="398">
        <v>816770</v>
      </c>
      <c r="G1134" s="398">
        <v>-550271</v>
      </c>
      <c r="H1134" s="394">
        <v>7413516</v>
      </c>
    </row>
    <row r="1135" spans="1:8" ht="13.8" hidden="1" outlineLevel="1" thickBot="1">
      <c r="A1135" s="396"/>
      <c r="B1135" s="397" t="s">
        <v>268</v>
      </c>
      <c r="C1135" s="398">
        <v>67188.549999999901</v>
      </c>
      <c r="D1135" s="398">
        <v>170140.44999999995</v>
      </c>
      <c r="E1135" s="398">
        <v>0</v>
      </c>
      <c r="F1135" s="398">
        <v>1093</v>
      </c>
      <c r="G1135" s="398">
        <v>34905</v>
      </c>
      <c r="H1135" s="394">
        <v>273326.99999999977</v>
      </c>
    </row>
    <row r="1136" spans="1:8" ht="13.8" hidden="1" outlineLevel="1" thickBot="1">
      <c r="A1136" s="396"/>
      <c r="B1136" s="397" t="s">
        <v>207</v>
      </c>
      <c r="C1136" s="398">
        <v>16342686.717500135</v>
      </c>
      <c r="D1136" s="398">
        <v>0</v>
      </c>
      <c r="E1136" s="398">
        <v>31747729</v>
      </c>
      <c r="F1136" s="398">
        <v>1461624</v>
      </c>
      <c r="G1136" s="398">
        <v>3515123</v>
      </c>
      <c r="H1136" s="394">
        <v>53067162.71750015</v>
      </c>
    </row>
    <row r="1137" spans="1:8" ht="13.8" hidden="1" outlineLevel="1" thickBot="1">
      <c r="A1137" s="396"/>
      <c r="B1137" s="397" t="s">
        <v>270</v>
      </c>
      <c r="C1137" s="398">
        <v>7311439</v>
      </c>
      <c r="D1137" s="398">
        <v>0</v>
      </c>
      <c r="E1137" s="398">
        <v>6364001</v>
      </c>
      <c r="F1137" s="398">
        <v>142068</v>
      </c>
      <c r="G1137" s="398">
        <v>6411119</v>
      </c>
      <c r="H1137" s="394">
        <v>20228627</v>
      </c>
    </row>
    <row r="1138" spans="1:8" ht="13.8" hidden="1" outlineLevel="1" thickBot="1">
      <c r="A1138" s="396"/>
      <c r="B1138" s="397" t="s">
        <v>208</v>
      </c>
      <c r="C1138" s="398">
        <v>-5528226</v>
      </c>
      <c r="D1138" s="398">
        <v>0</v>
      </c>
      <c r="E1138" s="398">
        <v>76884305</v>
      </c>
      <c r="F1138" s="398">
        <v>4383585</v>
      </c>
      <c r="G1138" s="398">
        <v>7640001.6099999994</v>
      </c>
      <c r="H1138" s="394">
        <v>83379665.610000014</v>
      </c>
    </row>
    <row r="1139" spans="1:8" ht="13.8" hidden="1" outlineLevel="1" thickBot="1">
      <c r="A1139" s="396"/>
      <c r="B1139" s="397" t="s">
        <v>209</v>
      </c>
      <c r="C1139" s="398">
        <v>2818329</v>
      </c>
      <c r="D1139" s="398">
        <v>0</v>
      </c>
      <c r="E1139" s="398">
        <v>0</v>
      </c>
      <c r="F1139" s="398">
        <v>12820</v>
      </c>
      <c r="G1139" s="398">
        <v>-136744</v>
      </c>
      <c r="H1139" s="394">
        <v>2694405</v>
      </c>
    </row>
    <row r="1140" spans="1:8" ht="13.8" hidden="1" outlineLevel="1" thickBot="1">
      <c r="A1140" s="396"/>
      <c r="B1140" s="397" t="s">
        <v>210</v>
      </c>
      <c r="C1140" s="398">
        <v>-30299</v>
      </c>
      <c r="D1140" s="398">
        <v>0</v>
      </c>
      <c r="E1140" s="398">
        <v>-161290</v>
      </c>
      <c r="F1140" s="398">
        <v>240247</v>
      </c>
      <c r="G1140" s="398">
        <v>0</v>
      </c>
      <c r="H1140" s="394">
        <v>50658</v>
      </c>
    </row>
    <row r="1141" spans="1:8" ht="13.8" hidden="1" outlineLevel="1" thickBot="1">
      <c r="A1141" s="396"/>
      <c r="B1141" s="397" t="s">
        <v>211</v>
      </c>
      <c r="C1141" s="398">
        <v>375122.36274927488</v>
      </c>
      <c r="D1141" s="398">
        <v>0</v>
      </c>
      <c r="E1141" s="398">
        <v>1100642</v>
      </c>
      <c r="F1141" s="398">
        <v>73222.66302415957</v>
      </c>
      <c r="G1141" s="398">
        <v>227900.93914082294</v>
      </c>
      <c r="H1141" s="394">
        <v>1776887.9649142574</v>
      </c>
    </row>
    <row r="1142" spans="1:8" ht="13.8" hidden="1" outlineLevel="1" thickBot="1">
      <c r="A1142" s="396"/>
      <c r="B1142" s="397" t="s">
        <v>212</v>
      </c>
      <c r="C1142" s="398">
        <v>1549908.8463718807</v>
      </c>
      <c r="D1142" s="398">
        <v>0</v>
      </c>
      <c r="E1142" s="398">
        <v>4384596.0591225214</v>
      </c>
      <c r="F1142" s="398">
        <v>325948.23412170418</v>
      </c>
      <c r="G1142" s="398">
        <v>2703350</v>
      </c>
      <c r="H1142" s="394">
        <v>8963803.139616102</v>
      </c>
    </row>
    <row r="1143" spans="1:8" ht="13.8" hidden="1" outlineLevel="1" thickBot="1">
      <c r="A1143" s="396"/>
      <c r="B1143" s="407" t="s">
        <v>213</v>
      </c>
      <c r="C1143" s="398">
        <v>1453616</v>
      </c>
      <c r="D1143" s="398">
        <v>716652</v>
      </c>
      <c r="E1143" s="398">
        <v>106752</v>
      </c>
      <c r="F1143" s="398">
        <v>2270746</v>
      </c>
      <c r="G1143" s="398">
        <v>2968413</v>
      </c>
      <c r="H1143" s="394">
        <v>7516179</v>
      </c>
    </row>
    <row r="1144" spans="1:8" ht="13.8" hidden="1" outlineLevel="1" thickBot="1">
      <c r="A1144" s="396"/>
      <c r="B1144" s="397" t="s">
        <v>214</v>
      </c>
      <c r="C1144" s="398">
        <v>688714</v>
      </c>
      <c r="D1144" s="398">
        <v>0</v>
      </c>
      <c r="E1144" s="398">
        <v>3863633</v>
      </c>
      <c r="F1144" s="398">
        <v>0</v>
      </c>
      <c r="G1144" s="398">
        <v>1221225</v>
      </c>
      <c r="H1144" s="394">
        <v>5773572</v>
      </c>
    </row>
    <row r="1145" spans="1:8" ht="13.8" hidden="1" outlineLevel="1" thickBot="1">
      <c r="A1145" s="396"/>
      <c r="B1145" s="397" t="s">
        <v>215</v>
      </c>
      <c r="C1145" s="398">
        <v>281474</v>
      </c>
      <c r="D1145" s="398">
        <v>-34250</v>
      </c>
      <c r="E1145" s="398">
        <v>0</v>
      </c>
      <c r="F1145" s="398">
        <v>33369</v>
      </c>
      <c r="G1145" s="398">
        <v>0</v>
      </c>
      <c r="H1145" s="394">
        <v>280593</v>
      </c>
    </row>
    <row r="1146" spans="1:8" ht="13.8" hidden="1" outlineLevel="1" thickBot="1">
      <c r="A1146" s="396"/>
      <c r="B1146" s="397" t="s">
        <v>216</v>
      </c>
      <c r="C1146" s="398">
        <v>95487.859999999986</v>
      </c>
      <c r="D1146" s="398">
        <v>0</v>
      </c>
      <c r="E1146" s="398">
        <v>0</v>
      </c>
      <c r="F1146" s="398">
        <v>16529</v>
      </c>
      <c r="G1146" s="398">
        <v>0</v>
      </c>
      <c r="H1146" s="394">
        <v>112016.85999999999</v>
      </c>
    </row>
    <row r="1147" spans="1:8" ht="13.8" hidden="1" outlineLevel="1" thickBot="1">
      <c r="A1147" s="396"/>
      <c r="B1147" s="397" t="s">
        <v>217</v>
      </c>
      <c r="C1147" s="398">
        <v>43730159</v>
      </c>
      <c r="D1147" s="398">
        <v>-8164203</v>
      </c>
      <c r="E1147" s="398">
        <v>39678658</v>
      </c>
      <c r="F1147" s="398">
        <v>4240591</v>
      </c>
      <c r="G1147" s="398">
        <v>-33105775</v>
      </c>
      <c r="H1147" s="394">
        <v>46379430</v>
      </c>
    </row>
    <row r="1148" spans="1:8" ht="13.8" hidden="1" outlineLevel="1" thickBot="1">
      <c r="A1148" s="396"/>
      <c r="B1148" s="397" t="s">
        <v>218</v>
      </c>
      <c r="C1148" s="398">
        <v>9479397.3200000003</v>
      </c>
      <c r="D1148" s="398">
        <v>0</v>
      </c>
      <c r="E1148" s="398">
        <v>0</v>
      </c>
      <c r="F1148" s="398">
        <v>17137.552</v>
      </c>
      <c r="G1148" s="398">
        <v>-332312</v>
      </c>
      <c r="H1148" s="394">
        <v>9164222.8719999995</v>
      </c>
    </row>
    <row r="1149" spans="1:8" ht="13.8" hidden="1" outlineLevel="1" thickBot="1">
      <c r="A1149" s="396"/>
      <c r="B1149" s="397" t="s">
        <v>219</v>
      </c>
      <c r="C1149" s="398">
        <v>814146.17383139767</v>
      </c>
      <c r="D1149" s="398">
        <v>0</v>
      </c>
      <c r="E1149" s="398">
        <v>593001.77</v>
      </c>
      <c r="F1149" s="398">
        <v>133029.5791653154</v>
      </c>
      <c r="G1149" s="398">
        <v>333566.49</v>
      </c>
      <c r="H1149" s="394">
        <v>1873744.0129967127</v>
      </c>
    </row>
    <row r="1150" spans="1:8" ht="13.8" hidden="1" outlineLevel="1" thickBot="1">
      <c r="A1150" s="396"/>
      <c r="B1150" s="397" t="s">
        <v>220</v>
      </c>
      <c r="C1150" s="398">
        <v>1671933.0000000037</v>
      </c>
      <c r="D1150" s="398">
        <v>-7495</v>
      </c>
      <c r="E1150" s="398">
        <v>-403719</v>
      </c>
      <c r="F1150" s="398">
        <v>193530</v>
      </c>
      <c r="G1150" s="398">
        <v>-66400</v>
      </c>
      <c r="H1150" s="394">
        <v>1387849.0000000037</v>
      </c>
    </row>
    <row r="1151" spans="1:8" ht="27" collapsed="1" thickBot="1">
      <c r="A1151" s="396">
        <v>41</v>
      </c>
      <c r="B1151" s="399" t="s">
        <v>579</v>
      </c>
      <c r="C1151" s="398">
        <f>SUM($C$1127:$C$1150)</f>
        <v>106634239.14253718</v>
      </c>
      <c r="D1151" s="398">
        <f>SUM($D$1127:$D$1150)</f>
        <v>12866694.449999999</v>
      </c>
      <c r="E1151" s="398">
        <f>SUM($E$1127:$E$1150)</f>
        <v>198783026.74562255</v>
      </c>
      <c r="F1151" s="398">
        <f>SUM($F$1127:$F$1150)</f>
        <v>21247927.914006464</v>
      </c>
      <c r="G1151" s="398">
        <f>SUM($G$1127:$G$1150)</f>
        <v>2412200.1475253757</v>
      </c>
      <c r="H1151" s="394">
        <f>SUM($H$1127:$H$1150)</f>
        <v>341946088.39969158</v>
      </c>
    </row>
    <row r="1152" spans="1:8">
      <c r="A1152" s="518"/>
      <c r="B1152" s="518"/>
      <c r="C1152" s="518"/>
      <c r="D1152" s="518"/>
      <c r="E1152" s="518"/>
      <c r="F1152" s="518"/>
      <c r="G1152" s="518"/>
      <c r="H1152" s="518"/>
    </row>
    <row r="1153" spans="3:8" s="18" customFormat="1">
      <c r="C1153" s="58"/>
      <c r="D1153" s="58"/>
      <c r="E1153" s="58"/>
      <c r="F1153" s="58"/>
      <c r="G1153" s="58"/>
      <c r="H1153" s="58"/>
    </row>
  </sheetData>
  <sheetProtection selectLockedCells="1"/>
  <mergeCells count="33">
    <mergeCell ref="E625:E626"/>
    <mergeCell ref="A1152:H1152"/>
    <mergeCell ref="A619:H619"/>
    <mergeCell ref="A620:H620"/>
    <mergeCell ref="A621:H621"/>
    <mergeCell ref="C623:E623"/>
    <mergeCell ref="F623:F626"/>
    <mergeCell ref="G623:G626"/>
    <mergeCell ref="H623:H626"/>
    <mergeCell ref="C624:E624"/>
    <mergeCell ref="C625:C626"/>
    <mergeCell ref="D625:D626"/>
    <mergeCell ref="A618:H618"/>
    <mergeCell ref="A7:H7"/>
    <mergeCell ref="C9:E9"/>
    <mergeCell ref="F9:F12"/>
    <mergeCell ref="G9:G12"/>
    <mergeCell ref="H9:H12"/>
    <mergeCell ref="C10:E10"/>
    <mergeCell ref="C11:C12"/>
    <mergeCell ref="D11:D12"/>
    <mergeCell ref="E11:E12"/>
    <mergeCell ref="A613:H613"/>
    <mergeCell ref="A614:H614"/>
    <mergeCell ref="A615:H615"/>
    <mergeCell ref="A616:H616"/>
    <mergeCell ref="A617:H617"/>
    <mergeCell ref="A6:H6"/>
    <mergeCell ref="A1:H1"/>
    <mergeCell ref="A2:H2"/>
    <mergeCell ref="A3:H3"/>
    <mergeCell ref="A4:H4"/>
    <mergeCell ref="A5:H5"/>
  </mergeCells>
  <printOptions gridLinesSet="0"/>
  <pageMargins left="0.4" right="0" top="0.69" bottom="0.64" header="0.64" footer="0.2"/>
  <pageSetup firstPageNumber="68" orientation="landscape" useFirstPageNumber="1" verticalDpi="300" r:id="rId1"/>
  <headerFooter alignWithMargins="0">
    <oddFooter>&amp;C&amp;P</oddFooter>
  </headerFooter>
  <rowBreaks count="1" manualBreakCount="1">
    <brk id="614" max="7"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EC661-10FD-4BCD-84F9-495E25662446}">
  <sheetPr>
    <pageSetUpPr fitToPage="1"/>
  </sheetPr>
  <dimension ref="A1:I565"/>
  <sheetViews>
    <sheetView showGridLines="0" zoomScaleNormal="100" workbookViewId="0">
      <selection activeCell="B5" sqref="B5"/>
    </sheetView>
  </sheetViews>
  <sheetFormatPr defaultRowHeight="15" outlineLevelRow="1"/>
  <cols>
    <col min="1" max="1" width="3.88671875" style="2" customWidth="1"/>
    <col min="2" max="2" width="44.6640625" style="2" bestFit="1" customWidth="1"/>
    <col min="3" max="6" width="12.5546875" style="2" customWidth="1"/>
    <col min="7" max="7" width="10.6640625" style="2" customWidth="1"/>
    <col min="8" max="8" width="11.33203125" style="2" customWidth="1"/>
    <col min="9" max="9" width="12.6640625" style="2" customWidth="1"/>
    <col min="10" max="254" width="8.88671875" style="2"/>
    <col min="255" max="255" width="3.88671875" style="2" customWidth="1"/>
    <col min="256" max="256" width="43" style="2" customWidth="1"/>
    <col min="257" max="257" width="12.5546875" style="2" customWidth="1"/>
    <col min="258" max="258" width="12" style="2" customWidth="1"/>
    <col min="259" max="259" width="13.44140625" style="2" customWidth="1"/>
    <col min="260" max="260" width="10.44140625" style="2" customWidth="1"/>
    <col min="261" max="261" width="9.6640625" style="2" customWidth="1"/>
    <col min="262" max="262" width="11.109375" style="2" customWidth="1"/>
    <col min="263" max="263" width="12.6640625" style="2" customWidth="1"/>
    <col min="264" max="264" width="10.109375" style="2" bestFit="1" customWidth="1"/>
    <col min="265" max="510" width="8.88671875" style="2"/>
    <col min="511" max="511" width="3.88671875" style="2" customWidth="1"/>
    <col min="512" max="512" width="43" style="2" customWidth="1"/>
    <col min="513" max="513" width="12.5546875" style="2" customWidth="1"/>
    <col min="514" max="514" width="12" style="2" customWidth="1"/>
    <col min="515" max="515" width="13.44140625" style="2" customWidth="1"/>
    <col min="516" max="516" width="10.44140625" style="2" customWidth="1"/>
    <col min="517" max="517" width="9.6640625" style="2" customWidth="1"/>
    <col min="518" max="518" width="11.109375" style="2" customWidth="1"/>
    <col min="519" max="519" width="12.6640625" style="2" customWidth="1"/>
    <col min="520" max="520" width="10.109375" style="2" bestFit="1" customWidth="1"/>
    <col min="521" max="766" width="8.88671875" style="2"/>
    <col min="767" max="767" width="3.88671875" style="2" customWidth="1"/>
    <col min="768" max="768" width="43" style="2" customWidth="1"/>
    <col min="769" max="769" width="12.5546875" style="2" customWidth="1"/>
    <col min="770" max="770" width="12" style="2" customWidth="1"/>
    <col min="771" max="771" width="13.44140625" style="2" customWidth="1"/>
    <col min="772" max="772" width="10.44140625" style="2" customWidth="1"/>
    <col min="773" max="773" width="9.6640625" style="2" customWidth="1"/>
    <col min="774" max="774" width="11.109375" style="2" customWidth="1"/>
    <col min="775" max="775" width="12.6640625" style="2" customWidth="1"/>
    <col min="776" max="776" width="10.109375" style="2" bestFit="1" customWidth="1"/>
    <col min="777" max="1022" width="8.88671875" style="2"/>
    <col min="1023" max="1023" width="3.88671875" style="2" customWidth="1"/>
    <col min="1024" max="1024" width="43" style="2" customWidth="1"/>
    <col min="1025" max="1025" width="12.5546875" style="2" customWidth="1"/>
    <col min="1026" max="1026" width="12" style="2" customWidth="1"/>
    <col min="1027" max="1027" width="13.44140625" style="2" customWidth="1"/>
    <col min="1028" max="1028" width="10.44140625" style="2" customWidth="1"/>
    <col min="1029" max="1029" width="9.6640625" style="2" customWidth="1"/>
    <col min="1030" max="1030" width="11.109375" style="2" customWidth="1"/>
    <col min="1031" max="1031" width="12.6640625" style="2" customWidth="1"/>
    <col min="1032" max="1032" width="10.109375" style="2" bestFit="1" customWidth="1"/>
    <col min="1033" max="1278" width="8.88671875" style="2"/>
    <col min="1279" max="1279" width="3.88671875" style="2" customWidth="1"/>
    <col min="1280" max="1280" width="43" style="2" customWidth="1"/>
    <col min="1281" max="1281" width="12.5546875" style="2" customWidth="1"/>
    <col min="1282" max="1282" width="12" style="2" customWidth="1"/>
    <col min="1283" max="1283" width="13.44140625" style="2" customWidth="1"/>
    <col min="1284" max="1284" width="10.44140625" style="2" customWidth="1"/>
    <col min="1285" max="1285" width="9.6640625" style="2" customWidth="1"/>
    <col min="1286" max="1286" width="11.109375" style="2" customWidth="1"/>
    <col min="1287" max="1287" width="12.6640625" style="2" customWidth="1"/>
    <col min="1288" max="1288" width="10.109375" style="2" bestFit="1" customWidth="1"/>
    <col min="1289" max="1534" width="8.88671875" style="2"/>
    <col min="1535" max="1535" width="3.88671875" style="2" customWidth="1"/>
    <col min="1536" max="1536" width="43" style="2" customWidth="1"/>
    <col min="1537" max="1537" width="12.5546875" style="2" customWidth="1"/>
    <col min="1538" max="1538" width="12" style="2" customWidth="1"/>
    <col min="1539" max="1539" width="13.44140625" style="2" customWidth="1"/>
    <col min="1540" max="1540" width="10.44140625" style="2" customWidth="1"/>
    <col min="1541" max="1541" width="9.6640625" style="2" customWidth="1"/>
    <col min="1542" max="1542" width="11.109375" style="2" customWidth="1"/>
    <col min="1543" max="1543" width="12.6640625" style="2" customWidth="1"/>
    <col min="1544" max="1544" width="10.109375" style="2" bestFit="1" customWidth="1"/>
    <col min="1545" max="1790" width="8.88671875" style="2"/>
    <col min="1791" max="1791" width="3.88671875" style="2" customWidth="1"/>
    <col min="1792" max="1792" width="43" style="2" customWidth="1"/>
    <col min="1793" max="1793" width="12.5546875" style="2" customWidth="1"/>
    <col min="1794" max="1794" width="12" style="2" customWidth="1"/>
    <col min="1795" max="1795" width="13.44140625" style="2" customWidth="1"/>
    <col min="1796" max="1796" width="10.44140625" style="2" customWidth="1"/>
    <col min="1797" max="1797" width="9.6640625" style="2" customWidth="1"/>
    <col min="1798" max="1798" width="11.109375" style="2" customWidth="1"/>
    <col min="1799" max="1799" width="12.6640625" style="2" customWidth="1"/>
    <col min="1800" max="1800" width="10.109375" style="2" bestFit="1" customWidth="1"/>
    <col min="1801" max="2046" width="8.88671875" style="2"/>
    <col min="2047" max="2047" width="3.88671875" style="2" customWidth="1"/>
    <col min="2048" max="2048" width="43" style="2" customWidth="1"/>
    <col min="2049" max="2049" width="12.5546875" style="2" customWidth="1"/>
    <col min="2050" max="2050" width="12" style="2" customWidth="1"/>
    <col min="2051" max="2051" width="13.44140625" style="2" customWidth="1"/>
    <col min="2052" max="2052" width="10.44140625" style="2" customWidth="1"/>
    <col min="2053" max="2053" width="9.6640625" style="2" customWidth="1"/>
    <col min="2054" max="2054" width="11.109375" style="2" customWidth="1"/>
    <col min="2055" max="2055" width="12.6640625" style="2" customWidth="1"/>
    <col min="2056" max="2056" width="10.109375" style="2" bestFit="1" customWidth="1"/>
    <col min="2057" max="2302" width="8.88671875" style="2"/>
    <col min="2303" max="2303" width="3.88671875" style="2" customWidth="1"/>
    <col min="2304" max="2304" width="43" style="2" customWidth="1"/>
    <col min="2305" max="2305" width="12.5546875" style="2" customWidth="1"/>
    <col min="2306" max="2306" width="12" style="2" customWidth="1"/>
    <col min="2307" max="2307" width="13.44140625" style="2" customWidth="1"/>
    <col min="2308" max="2308" width="10.44140625" style="2" customWidth="1"/>
    <col min="2309" max="2309" width="9.6640625" style="2" customWidth="1"/>
    <col min="2310" max="2310" width="11.109375" style="2" customWidth="1"/>
    <col min="2311" max="2311" width="12.6640625" style="2" customWidth="1"/>
    <col min="2312" max="2312" width="10.109375" style="2" bestFit="1" customWidth="1"/>
    <col min="2313" max="2558" width="8.88671875" style="2"/>
    <col min="2559" max="2559" width="3.88671875" style="2" customWidth="1"/>
    <col min="2560" max="2560" width="43" style="2" customWidth="1"/>
    <col min="2561" max="2561" width="12.5546875" style="2" customWidth="1"/>
    <col min="2562" max="2562" width="12" style="2" customWidth="1"/>
    <col min="2563" max="2563" width="13.44140625" style="2" customWidth="1"/>
    <col min="2564" max="2564" width="10.44140625" style="2" customWidth="1"/>
    <col min="2565" max="2565" width="9.6640625" style="2" customWidth="1"/>
    <col min="2566" max="2566" width="11.109375" style="2" customWidth="1"/>
    <col min="2567" max="2567" width="12.6640625" style="2" customWidth="1"/>
    <col min="2568" max="2568" width="10.109375" style="2" bestFit="1" customWidth="1"/>
    <col min="2569" max="2814" width="8.88671875" style="2"/>
    <col min="2815" max="2815" width="3.88671875" style="2" customWidth="1"/>
    <col min="2816" max="2816" width="43" style="2" customWidth="1"/>
    <col min="2817" max="2817" width="12.5546875" style="2" customWidth="1"/>
    <col min="2818" max="2818" width="12" style="2" customWidth="1"/>
    <col min="2819" max="2819" width="13.44140625" style="2" customWidth="1"/>
    <col min="2820" max="2820" width="10.44140625" style="2" customWidth="1"/>
    <col min="2821" max="2821" width="9.6640625" style="2" customWidth="1"/>
    <col min="2822" max="2822" width="11.109375" style="2" customWidth="1"/>
    <col min="2823" max="2823" width="12.6640625" style="2" customWidth="1"/>
    <col min="2824" max="2824" width="10.109375" style="2" bestFit="1" customWidth="1"/>
    <col min="2825" max="3070" width="8.88671875" style="2"/>
    <col min="3071" max="3071" width="3.88671875" style="2" customWidth="1"/>
    <col min="3072" max="3072" width="43" style="2" customWidth="1"/>
    <col min="3073" max="3073" width="12.5546875" style="2" customWidth="1"/>
    <col min="3074" max="3074" width="12" style="2" customWidth="1"/>
    <col min="3075" max="3075" width="13.44140625" style="2" customWidth="1"/>
    <col min="3076" max="3076" width="10.44140625" style="2" customWidth="1"/>
    <col min="3077" max="3077" width="9.6640625" style="2" customWidth="1"/>
    <col min="3078" max="3078" width="11.109375" style="2" customWidth="1"/>
    <col min="3079" max="3079" width="12.6640625" style="2" customWidth="1"/>
    <col min="3080" max="3080" width="10.109375" style="2" bestFit="1" customWidth="1"/>
    <col min="3081" max="3326" width="8.88671875" style="2"/>
    <col min="3327" max="3327" width="3.88671875" style="2" customWidth="1"/>
    <col min="3328" max="3328" width="43" style="2" customWidth="1"/>
    <col min="3329" max="3329" width="12.5546875" style="2" customWidth="1"/>
    <col min="3330" max="3330" width="12" style="2" customWidth="1"/>
    <col min="3331" max="3331" width="13.44140625" style="2" customWidth="1"/>
    <col min="3332" max="3332" width="10.44140625" style="2" customWidth="1"/>
    <col min="3333" max="3333" width="9.6640625" style="2" customWidth="1"/>
    <col min="3334" max="3334" width="11.109375" style="2" customWidth="1"/>
    <col min="3335" max="3335" width="12.6640625" style="2" customWidth="1"/>
    <col min="3336" max="3336" width="10.109375" style="2" bestFit="1" customWidth="1"/>
    <col min="3337" max="3582" width="8.88671875" style="2"/>
    <col min="3583" max="3583" width="3.88671875" style="2" customWidth="1"/>
    <col min="3584" max="3584" width="43" style="2" customWidth="1"/>
    <col min="3585" max="3585" width="12.5546875" style="2" customWidth="1"/>
    <col min="3586" max="3586" width="12" style="2" customWidth="1"/>
    <col min="3587" max="3587" width="13.44140625" style="2" customWidth="1"/>
    <col min="3588" max="3588" width="10.44140625" style="2" customWidth="1"/>
    <col min="3589" max="3589" width="9.6640625" style="2" customWidth="1"/>
    <col min="3590" max="3590" width="11.109375" style="2" customWidth="1"/>
    <col min="3591" max="3591" width="12.6640625" style="2" customWidth="1"/>
    <col min="3592" max="3592" width="10.109375" style="2" bestFit="1" customWidth="1"/>
    <col min="3593" max="3838" width="8.88671875" style="2"/>
    <col min="3839" max="3839" width="3.88671875" style="2" customWidth="1"/>
    <col min="3840" max="3840" width="43" style="2" customWidth="1"/>
    <col min="3841" max="3841" width="12.5546875" style="2" customWidth="1"/>
    <col min="3842" max="3842" width="12" style="2" customWidth="1"/>
    <col min="3843" max="3843" width="13.44140625" style="2" customWidth="1"/>
    <col min="3844" max="3844" width="10.44140625" style="2" customWidth="1"/>
    <col min="3845" max="3845" width="9.6640625" style="2" customWidth="1"/>
    <col min="3846" max="3846" width="11.109375" style="2" customWidth="1"/>
    <col min="3847" max="3847" width="12.6640625" style="2" customWidth="1"/>
    <col min="3848" max="3848" width="10.109375" style="2" bestFit="1" customWidth="1"/>
    <col min="3849" max="4094" width="8.88671875" style="2"/>
    <col min="4095" max="4095" width="3.88671875" style="2" customWidth="1"/>
    <col min="4096" max="4096" width="43" style="2" customWidth="1"/>
    <col min="4097" max="4097" width="12.5546875" style="2" customWidth="1"/>
    <col min="4098" max="4098" width="12" style="2" customWidth="1"/>
    <col min="4099" max="4099" width="13.44140625" style="2" customWidth="1"/>
    <col min="4100" max="4100" width="10.44140625" style="2" customWidth="1"/>
    <col min="4101" max="4101" width="9.6640625" style="2" customWidth="1"/>
    <col min="4102" max="4102" width="11.109375" style="2" customWidth="1"/>
    <col min="4103" max="4103" width="12.6640625" style="2" customWidth="1"/>
    <col min="4104" max="4104" width="10.109375" style="2" bestFit="1" customWidth="1"/>
    <col min="4105" max="4350" width="8.88671875" style="2"/>
    <col min="4351" max="4351" width="3.88671875" style="2" customWidth="1"/>
    <col min="4352" max="4352" width="43" style="2" customWidth="1"/>
    <col min="4353" max="4353" width="12.5546875" style="2" customWidth="1"/>
    <col min="4354" max="4354" width="12" style="2" customWidth="1"/>
    <col min="4355" max="4355" width="13.44140625" style="2" customWidth="1"/>
    <col min="4356" max="4356" width="10.44140625" style="2" customWidth="1"/>
    <col min="4357" max="4357" width="9.6640625" style="2" customWidth="1"/>
    <col min="4358" max="4358" width="11.109375" style="2" customWidth="1"/>
    <col min="4359" max="4359" width="12.6640625" style="2" customWidth="1"/>
    <col min="4360" max="4360" width="10.109375" style="2" bestFit="1" customWidth="1"/>
    <col min="4361" max="4606" width="8.88671875" style="2"/>
    <col min="4607" max="4607" width="3.88671875" style="2" customWidth="1"/>
    <col min="4608" max="4608" width="43" style="2" customWidth="1"/>
    <col min="4609" max="4609" width="12.5546875" style="2" customWidth="1"/>
    <col min="4610" max="4610" width="12" style="2" customWidth="1"/>
    <col min="4611" max="4611" width="13.44140625" style="2" customWidth="1"/>
    <col min="4612" max="4612" width="10.44140625" style="2" customWidth="1"/>
    <col min="4613" max="4613" width="9.6640625" style="2" customWidth="1"/>
    <col min="4614" max="4614" width="11.109375" style="2" customWidth="1"/>
    <col min="4615" max="4615" width="12.6640625" style="2" customWidth="1"/>
    <col min="4616" max="4616" width="10.109375" style="2" bestFit="1" customWidth="1"/>
    <col min="4617" max="4862" width="8.88671875" style="2"/>
    <col min="4863" max="4863" width="3.88671875" style="2" customWidth="1"/>
    <col min="4864" max="4864" width="43" style="2" customWidth="1"/>
    <col min="4865" max="4865" width="12.5546875" style="2" customWidth="1"/>
    <col min="4866" max="4866" width="12" style="2" customWidth="1"/>
    <col min="4867" max="4867" width="13.44140625" style="2" customWidth="1"/>
    <col min="4868" max="4868" width="10.44140625" style="2" customWidth="1"/>
    <col min="4869" max="4869" width="9.6640625" style="2" customWidth="1"/>
    <col min="4870" max="4870" width="11.109375" style="2" customWidth="1"/>
    <col min="4871" max="4871" width="12.6640625" style="2" customWidth="1"/>
    <col min="4872" max="4872" width="10.109375" style="2" bestFit="1" customWidth="1"/>
    <col min="4873" max="5118" width="8.88671875" style="2"/>
    <col min="5119" max="5119" width="3.88671875" style="2" customWidth="1"/>
    <col min="5120" max="5120" width="43" style="2" customWidth="1"/>
    <col min="5121" max="5121" width="12.5546875" style="2" customWidth="1"/>
    <col min="5122" max="5122" width="12" style="2" customWidth="1"/>
    <col min="5123" max="5123" width="13.44140625" style="2" customWidth="1"/>
    <col min="5124" max="5124" width="10.44140625" style="2" customWidth="1"/>
    <col min="5125" max="5125" width="9.6640625" style="2" customWidth="1"/>
    <col min="5126" max="5126" width="11.109375" style="2" customWidth="1"/>
    <col min="5127" max="5127" width="12.6640625" style="2" customWidth="1"/>
    <col min="5128" max="5128" width="10.109375" style="2" bestFit="1" customWidth="1"/>
    <col min="5129" max="5374" width="8.88671875" style="2"/>
    <col min="5375" max="5375" width="3.88671875" style="2" customWidth="1"/>
    <col min="5376" max="5376" width="43" style="2" customWidth="1"/>
    <col min="5377" max="5377" width="12.5546875" style="2" customWidth="1"/>
    <col min="5378" max="5378" width="12" style="2" customWidth="1"/>
    <col min="5379" max="5379" width="13.44140625" style="2" customWidth="1"/>
    <col min="5380" max="5380" width="10.44140625" style="2" customWidth="1"/>
    <col min="5381" max="5381" width="9.6640625" style="2" customWidth="1"/>
    <col min="5382" max="5382" width="11.109375" style="2" customWidth="1"/>
    <col min="5383" max="5383" width="12.6640625" style="2" customWidth="1"/>
    <col min="5384" max="5384" width="10.109375" style="2" bestFit="1" customWidth="1"/>
    <col min="5385" max="5630" width="8.88671875" style="2"/>
    <col min="5631" max="5631" width="3.88671875" style="2" customWidth="1"/>
    <col min="5632" max="5632" width="43" style="2" customWidth="1"/>
    <col min="5633" max="5633" width="12.5546875" style="2" customWidth="1"/>
    <col min="5634" max="5634" width="12" style="2" customWidth="1"/>
    <col min="5635" max="5635" width="13.44140625" style="2" customWidth="1"/>
    <col min="5636" max="5636" width="10.44140625" style="2" customWidth="1"/>
    <col min="5637" max="5637" width="9.6640625" style="2" customWidth="1"/>
    <col min="5638" max="5638" width="11.109375" style="2" customWidth="1"/>
    <col min="5639" max="5639" width="12.6640625" style="2" customWidth="1"/>
    <col min="5640" max="5640" width="10.109375" style="2" bestFit="1" customWidth="1"/>
    <col min="5641" max="5886" width="8.88671875" style="2"/>
    <col min="5887" max="5887" width="3.88671875" style="2" customWidth="1"/>
    <col min="5888" max="5888" width="43" style="2" customWidth="1"/>
    <col min="5889" max="5889" width="12.5546875" style="2" customWidth="1"/>
    <col min="5890" max="5890" width="12" style="2" customWidth="1"/>
    <col min="5891" max="5891" width="13.44140625" style="2" customWidth="1"/>
    <col min="5892" max="5892" width="10.44140625" style="2" customWidth="1"/>
    <col min="5893" max="5893" width="9.6640625" style="2" customWidth="1"/>
    <col min="5894" max="5894" width="11.109375" style="2" customWidth="1"/>
    <col min="5895" max="5895" width="12.6640625" style="2" customWidth="1"/>
    <col min="5896" max="5896" width="10.109375" style="2" bestFit="1" customWidth="1"/>
    <col min="5897" max="6142" width="8.88671875" style="2"/>
    <col min="6143" max="6143" width="3.88671875" style="2" customWidth="1"/>
    <col min="6144" max="6144" width="43" style="2" customWidth="1"/>
    <col min="6145" max="6145" width="12.5546875" style="2" customWidth="1"/>
    <col min="6146" max="6146" width="12" style="2" customWidth="1"/>
    <col min="6147" max="6147" width="13.44140625" style="2" customWidth="1"/>
    <col min="6148" max="6148" width="10.44140625" style="2" customWidth="1"/>
    <col min="6149" max="6149" width="9.6640625" style="2" customWidth="1"/>
    <col min="6150" max="6150" width="11.109375" style="2" customWidth="1"/>
    <col min="6151" max="6151" width="12.6640625" style="2" customWidth="1"/>
    <col min="6152" max="6152" width="10.109375" style="2" bestFit="1" customWidth="1"/>
    <col min="6153" max="6398" width="8.88671875" style="2"/>
    <col min="6399" max="6399" width="3.88671875" style="2" customWidth="1"/>
    <col min="6400" max="6400" width="43" style="2" customWidth="1"/>
    <col min="6401" max="6401" width="12.5546875" style="2" customWidth="1"/>
    <col min="6402" max="6402" width="12" style="2" customWidth="1"/>
    <col min="6403" max="6403" width="13.44140625" style="2" customWidth="1"/>
    <col min="6404" max="6404" width="10.44140625" style="2" customWidth="1"/>
    <col min="6405" max="6405" width="9.6640625" style="2" customWidth="1"/>
    <col min="6406" max="6406" width="11.109375" style="2" customWidth="1"/>
    <col min="6407" max="6407" width="12.6640625" style="2" customWidth="1"/>
    <col min="6408" max="6408" width="10.109375" style="2" bestFit="1" customWidth="1"/>
    <col min="6409" max="6654" width="8.88671875" style="2"/>
    <col min="6655" max="6655" width="3.88671875" style="2" customWidth="1"/>
    <col min="6656" max="6656" width="43" style="2" customWidth="1"/>
    <col min="6657" max="6657" width="12.5546875" style="2" customWidth="1"/>
    <col min="6658" max="6658" width="12" style="2" customWidth="1"/>
    <col min="6659" max="6659" width="13.44140625" style="2" customWidth="1"/>
    <col min="6660" max="6660" width="10.44140625" style="2" customWidth="1"/>
    <col min="6661" max="6661" width="9.6640625" style="2" customWidth="1"/>
    <col min="6662" max="6662" width="11.109375" style="2" customWidth="1"/>
    <col min="6663" max="6663" width="12.6640625" style="2" customWidth="1"/>
    <col min="6664" max="6664" width="10.109375" style="2" bestFit="1" customWidth="1"/>
    <col min="6665" max="6910" width="8.88671875" style="2"/>
    <col min="6911" max="6911" width="3.88671875" style="2" customWidth="1"/>
    <col min="6912" max="6912" width="43" style="2" customWidth="1"/>
    <col min="6913" max="6913" width="12.5546875" style="2" customWidth="1"/>
    <col min="6914" max="6914" width="12" style="2" customWidth="1"/>
    <col min="6915" max="6915" width="13.44140625" style="2" customWidth="1"/>
    <col min="6916" max="6916" width="10.44140625" style="2" customWidth="1"/>
    <col min="6917" max="6917" width="9.6640625" style="2" customWidth="1"/>
    <col min="6918" max="6918" width="11.109375" style="2" customWidth="1"/>
    <col min="6919" max="6919" width="12.6640625" style="2" customWidth="1"/>
    <col min="6920" max="6920" width="10.109375" style="2" bestFit="1" customWidth="1"/>
    <col min="6921" max="7166" width="8.88671875" style="2"/>
    <col min="7167" max="7167" width="3.88671875" style="2" customWidth="1"/>
    <col min="7168" max="7168" width="43" style="2" customWidth="1"/>
    <col min="7169" max="7169" width="12.5546875" style="2" customWidth="1"/>
    <col min="7170" max="7170" width="12" style="2" customWidth="1"/>
    <col min="7171" max="7171" width="13.44140625" style="2" customWidth="1"/>
    <col min="7172" max="7172" width="10.44140625" style="2" customWidth="1"/>
    <col min="7173" max="7173" width="9.6640625" style="2" customWidth="1"/>
    <col min="7174" max="7174" width="11.109375" style="2" customWidth="1"/>
    <col min="7175" max="7175" width="12.6640625" style="2" customWidth="1"/>
    <col min="7176" max="7176" width="10.109375" style="2" bestFit="1" customWidth="1"/>
    <col min="7177" max="7422" width="8.88671875" style="2"/>
    <col min="7423" max="7423" width="3.88671875" style="2" customWidth="1"/>
    <col min="7424" max="7424" width="43" style="2" customWidth="1"/>
    <col min="7425" max="7425" width="12.5546875" style="2" customWidth="1"/>
    <col min="7426" max="7426" width="12" style="2" customWidth="1"/>
    <col min="7427" max="7427" width="13.44140625" style="2" customWidth="1"/>
    <col min="7428" max="7428" width="10.44140625" style="2" customWidth="1"/>
    <col min="7429" max="7429" width="9.6640625" style="2" customWidth="1"/>
    <col min="7430" max="7430" width="11.109375" style="2" customWidth="1"/>
    <col min="7431" max="7431" width="12.6640625" style="2" customWidth="1"/>
    <col min="7432" max="7432" width="10.109375" style="2" bestFit="1" customWidth="1"/>
    <col min="7433" max="7678" width="8.88671875" style="2"/>
    <col min="7679" max="7679" width="3.88671875" style="2" customWidth="1"/>
    <col min="7680" max="7680" width="43" style="2" customWidth="1"/>
    <col min="7681" max="7681" width="12.5546875" style="2" customWidth="1"/>
    <col min="7682" max="7682" width="12" style="2" customWidth="1"/>
    <col min="7683" max="7683" width="13.44140625" style="2" customWidth="1"/>
    <col min="7684" max="7684" width="10.44140625" style="2" customWidth="1"/>
    <col min="7685" max="7685" width="9.6640625" style="2" customWidth="1"/>
    <col min="7686" max="7686" width="11.109375" style="2" customWidth="1"/>
    <col min="7687" max="7687" width="12.6640625" style="2" customWidth="1"/>
    <col min="7688" max="7688" width="10.109375" style="2" bestFit="1" customWidth="1"/>
    <col min="7689" max="7934" width="8.88671875" style="2"/>
    <col min="7935" max="7935" width="3.88671875" style="2" customWidth="1"/>
    <col min="7936" max="7936" width="43" style="2" customWidth="1"/>
    <col min="7937" max="7937" width="12.5546875" style="2" customWidth="1"/>
    <col min="7938" max="7938" width="12" style="2" customWidth="1"/>
    <col min="7939" max="7939" width="13.44140625" style="2" customWidth="1"/>
    <col min="7940" max="7940" width="10.44140625" style="2" customWidth="1"/>
    <col min="7941" max="7941" width="9.6640625" style="2" customWidth="1"/>
    <col min="7942" max="7942" width="11.109375" style="2" customWidth="1"/>
    <col min="7943" max="7943" width="12.6640625" style="2" customWidth="1"/>
    <col min="7944" max="7944" width="10.109375" style="2" bestFit="1" customWidth="1"/>
    <col min="7945" max="8190" width="8.88671875" style="2"/>
    <col min="8191" max="8191" width="3.88671875" style="2" customWidth="1"/>
    <col min="8192" max="8192" width="43" style="2" customWidth="1"/>
    <col min="8193" max="8193" width="12.5546875" style="2" customWidth="1"/>
    <col min="8194" max="8194" width="12" style="2" customWidth="1"/>
    <col min="8195" max="8195" width="13.44140625" style="2" customWidth="1"/>
    <col min="8196" max="8196" width="10.44140625" style="2" customWidth="1"/>
    <col min="8197" max="8197" width="9.6640625" style="2" customWidth="1"/>
    <col min="8198" max="8198" width="11.109375" style="2" customWidth="1"/>
    <col min="8199" max="8199" width="12.6640625" style="2" customWidth="1"/>
    <col min="8200" max="8200" width="10.109375" style="2" bestFit="1" customWidth="1"/>
    <col min="8201" max="8446" width="8.88671875" style="2"/>
    <col min="8447" max="8447" width="3.88671875" style="2" customWidth="1"/>
    <col min="8448" max="8448" width="43" style="2" customWidth="1"/>
    <col min="8449" max="8449" width="12.5546875" style="2" customWidth="1"/>
    <col min="8450" max="8450" width="12" style="2" customWidth="1"/>
    <col min="8451" max="8451" width="13.44140625" style="2" customWidth="1"/>
    <col min="8452" max="8452" width="10.44140625" style="2" customWidth="1"/>
    <col min="8453" max="8453" width="9.6640625" style="2" customWidth="1"/>
    <col min="8454" max="8454" width="11.109375" style="2" customWidth="1"/>
    <col min="8455" max="8455" width="12.6640625" style="2" customWidth="1"/>
    <col min="8456" max="8456" width="10.109375" style="2" bestFit="1" customWidth="1"/>
    <col min="8457" max="8702" width="8.88671875" style="2"/>
    <col min="8703" max="8703" width="3.88671875" style="2" customWidth="1"/>
    <col min="8704" max="8704" width="43" style="2" customWidth="1"/>
    <col min="8705" max="8705" width="12.5546875" style="2" customWidth="1"/>
    <col min="8706" max="8706" width="12" style="2" customWidth="1"/>
    <col min="8707" max="8707" width="13.44140625" style="2" customWidth="1"/>
    <col min="8708" max="8708" width="10.44140625" style="2" customWidth="1"/>
    <col min="8709" max="8709" width="9.6640625" style="2" customWidth="1"/>
    <col min="8710" max="8710" width="11.109375" style="2" customWidth="1"/>
    <col min="8711" max="8711" width="12.6640625" style="2" customWidth="1"/>
    <col min="8712" max="8712" width="10.109375" style="2" bestFit="1" customWidth="1"/>
    <col min="8713" max="8958" width="8.88671875" style="2"/>
    <col min="8959" max="8959" width="3.88671875" style="2" customWidth="1"/>
    <col min="8960" max="8960" width="43" style="2" customWidth="1"/>
    <col min="8961" max="8961" width="12.5546875" style="2" customWidth="1"/>
    <col min="8962" max="8962" width="12" style="2" customWidth="1"/>
    <col min="8963" max="8963" width="13.44140625" style="2" customWidth="1"/>
    <col min="8964" max="8964" width="10.44140625" style="2" customWidth="1"/>
    <col min="8965" max="8965" width="9.6640625" style="2" customWidth="1"/>
    <col min="8966" max="8966" width="11.109375" style="2" customWidth="1"/>
    <col min="8967" max="8967" width="12.6640625" style="2" customWidth="1"/>
    <col min="8968" max="8968" width="10.109375" style="2" bestFit="1" customWidth="1"/>
    <col min="8969" max="9214" width="8.88671875" style="2"/>
    <col min="9215" max="9215" width="3.88671875" style="2" customWidth="1"/>
    <col min="9216" max="9216" width="43" style="2" customWidth="1"/>
    <col min="9217" max="9217" width="12.5546875" style="2" customWidth="1"/>
    <col min="9218" max="9218" width="12" style="2" customWidth="1"/>
    <col min="9219" max="9219" width="13.44140625" style="2" customWidth="1"/>
    <col min="9220" max="9220" width="10.44140625" style="2" customWidth="1"/>
    <col min="9221" max="9221" width="9.6640625" style="2" customWidth="1"/>
    <col min="9222" max="9222" width="11.109375" style="2" customWidth="1"/>
    <col min="9223" max="9223" width="12.6640625" style="2" customWidth="1"/>
    <col min="9224" max="9224" width="10.109375" style="2" bestFit="1" customWidth="1"/>
    <col min="9225" max="9470" width="8.88671875" style="2"/>
    <col min="9471" max="9471" width="3.88671875" style="2" customWidth="1"/>
    <col min="9472" max="9472" width="43" style="2" customWidth="1"/>
    <col min="9473" max="9473" width="12.5546875" style="2" customWidth="1"/>
    <col min="9474" max="9474" width="12" style="2" customWidth="1"/>
    <col min="9475" max="9475" width="13.44140625" style="2" customWidth="1"/>
    <col min="9476" max="9476" width="10.44140625" style="2" customWidth="1"/>
    <col min="9477" max="9477" width="9.6640625" style="2" customWidth="1"/>
    <col min="9478" max="9478" width="11.109375" style="2" customWidth="1"/>
    <col min="9479" max="9479" width="12.6640625" style="2" customWidth="1"/>
    <col min="9480" max="9480" width="10.109375" style="2" bestFit="1" customWidth="1"/>
    <col min="9481" max="9726" width="8.88671875" style="2"/>
    <col min="9727" max="9727" width="3.88671875" style="2" customWidth="1"/>
    <col min="9728" max="9728" width="43" style="2" customWidth="1"/>
    <col min="9729" max="9729" width="12.5546875" style="2" customWidth="1"/>
    <col min="9730" max="9730" width="12" style="2" customWidth="1"/>
    <col min="9731" max="9731" width="13.44140625" style="2" customWidth="1"/>
    <col min="9732" max="9732" width="10.44140625" style="2" customWidth="1"/>
    <col min="9733" max="9733" width="9.6640625" style="2" customWidth="1"/>
    <col min="9734" max="9734" width="11.109375" style="2" customWidth="1"/>
    <col min="9735" max="9735" width="12.6640625" style="2" customWidth="1"/>
    <col min="9736" max="9736" width="10.109375" style="2" bestFit="1" customWidth="1"/>
    <col min="9737" max="9982" width="8.88671875" style="2"/>
    <col min="9983" max="9983" width="3.88671875" style="2" customWidth="1"/>
    <col min="9984" max="9984" width="43" style="2" customWidth="1"/>
    <col min="9985" max="9985" width="12.5546875" style="2" customWidth="1"/>
    <col min="9986" max="9986" width="12" style="2" customWidth="1"/>
    <col min="9987" max="9987" width="13.44140625" style="2" customWidth="1"/>
    <col min="9988" max="9988" width="10.44140625" style="2" customWidth="1"/>
    <col min="9989" max="9989" width="9.6640625" style="2" customWidth="1"/>
    <col min="9990" max="9990" width="11.109375" style="2" customWidth="1"/>
    <col min="9991" max="9991" width="12.6640625" style="2" customWidth="1"/>
    <col min="9992" max="9992" width="10.109375" style="2" bestFit="1" customWidth="1"/>
    <col min="9993" max="10238" width="8.88671875" style="2"/>
    <col min="10239" max="10239" width="3.88671875" style="2" customWidth="1"/>
    <col min="10240" max="10240" width="43" style="2" customWidth="1"/>
    <col min="10241" max="10241" width="12.5546875" style="2" customWidth="1"/>
    <col min="10242" max="10242" width="12" style="2" customWidth="1"/>
    <col min="10243" max="10243" width="13.44140625" style="2" customWidth="1"/>
    <col min="10244" max="10244" width="10.44140625" style="2" customWidth="1"/>
    <col min="10245" max="10245" width="9.6640625" style="2" customWidth="1"/>
    <col min="10246" max="10246" width="11.109375" style="2" customWidth="1"/>
    <col min="10247" max="10247" width="12.6640625" style="2" customWidth="1"/>
    <col min="10248" max="10248" width="10.109375" style="2" bestFit="1" customWidth="1"/>
    <col min="10249" max="10494" width="8.88671875" style="2"/>
    <col min="10495" max="10495" width="3.88671875" style="2" customWidth="1"/>
    <col min="10496" max="10496" width="43" style="2" customWidth="1"/>
    <col min="10497" max="10497" width="12.5546875" style="2" customWidth="1"/>
    <col min="10498" max="10498" width="12" style="2" customWidth="1"/>
    <col min="10499" max="10499" width="13.44140625" style="2" customWidth="1"/>
    <col min="10500" max="10500" width="10.44140625" style="2" customWidth="1"/>
    <col min="10501" max="10501" width="9.6640625" style="2" customWidth="1"/>
    <col min="10502" max="10502" width="11.109375" style="2" customWidth="1"/>
    <col min="10503" max="10503" width="12.6640625" style="2" customWidth="1"/>
    <col min="10504" max="10504" width="10.109375" style="2" bestFit="1" customWidth="1"/>
    <col min="10505" max="10750" width="8.88671875" style="2"/>
    <col min="10751" max="10751" width="3.88671875" style="2" customWidth="1"/>
    <col min="10752" max="10752" width="43" style="2" customWidth="1"/>
    <col min="10753" max="10753" width="12.5546875" style="2" customWidth="1"/>
    <col min="10754" max="10754" width="12" style="2" customWidth="1"/>
    <col min="10755" max="10755" width="13.44140625" style="2" customWidth="1"/>
    <col min="10756" max="10756" width="10.44140625" style="2" customWidth="1"/>
    <col min="10757" max="10757" width="9.6640625" style="2" customWidth="1"/>
    <col min="10758" max="10758" width="11.109375" style="2" customWidth="1"/>
    <col min="10759" max="10759" width="12.6640625" style="2" customWidth="1"/>
    <col min="10760" max="10760" width="10.109375" style="2" bestFit="1" customWidth="1"/>
    <col min="10761" max="11006" width="8.88671875" style="2"/>
    <col min="11007" max="11007" width="3.88671875" style="2" customWidth="1"/>
    <col min="11008" max="11008" width="43" style="2" customWidth="1"/>
    <col min="11009" max="11009" width="12.5546875" style="2" customWidth="1"/>
    <col min="11010" max="11010" width="12" style="2" customWidth="1"/>
    <col min="11011" max="11011" width="13.44140625" style="2" customWidth="1"/>
    <col min="11012" max="11012" width="10.44140625" style="2" customWidth="1"/>
    <col min="11013" max="11013" width="9.6640625" style="2" customWidth="1"/>
    <col min="11014" max="11014" width="11.109375" style="2" customWidth="1"/>
    <col min="11015" max="11015" width="12.6640625" style="2" customWidth="1"/>
    <col min="11016" max="11016" width="10.109375" style="2" bestFit="1" customWidth="1"/>
    <col min="11017" max="11262" width="8.88671875" style="2"/>
    <col min="11263" max="11263" width="3.88671875" style="2" customWidth="1"/>
    <col min="11264" max="11264" width="43" style="2" customWidth="1"/>
    <col min="11265" max="11265" width="12.5546875" style="2" customWidth="1"/>
    <col min="11266" max="11266" width="12" style="2" customWidth="1"/>
    <col min="11267" max="11267" width="13.44140625" style="2" customWidth="1"/>
    <col min="11268" max="11268" width="10.44140625" style="2" customWidth="1"/>
    <col min="11269" max="11269" width="9.6640625" style="2" customWidth="1"/>
    <col min="11270" max="11270" width="11.109375" style="2" customWidth="1"/>
    <col min="11271" max="11271" width="12.6640625" style="2" customWidth="1"/>
    <col min="11272" max="11272" width="10.109375" style="2" bestFit="1" customWidth="1"/>
    <col min="11273" max="11518" width="8.88671875" style="2"/>
    <col min="11519" max="11519" width="3.88671875" style="2" customWidth="1"/>
    <col min="11520" max="11520" width="43" style="2" customWidth="1"/>
    <col min="11521" max="11521" width="12.5546875" style="2" customWidth="1"/>
    <col min="11522" max="11522" width="12" style="2" customWidth="1"/>
    <col min="11523" max="11523" width="13.44140625" style="2" customWidth="1"/>
    <col min="11524" max="11524" width="10.44140625" style="2" customWidth="1"/>
    <col min="11525" max="11525" width="9.6640625" style="2" customWidth="1"/>
    <col min="11526" max="11526" width="11.109375" style="2" customWidth="1"/>
    <col min="11527" max="11527" width="12.6640625" style="2" customWidth="1"/>
    <col min="11528" max="11528" width="10.109375" style="2" bestFit="1" customWidth="1"/>
    <col min="11529" max="11774" width="8.88671875" style="2"/>
    <col min="11775" max="11775" width="3.88671875" style="2" customWidth="1"/>
    <col min="11776" max="11776" width="43" style="2" customWidth="1"/>
    <col min="11777" max="11777" width="12.5546875" style="2" customWidth="1"/>
    <col min="11778" max="11778" width="12" style="2" customWidth="1"/>
    <col min="11779" max="11779" width="13.44140625" style="2" customWidth="1"/>
    <col min="11780" max="11780" width="10.44140625" style="2" customWidth="1"/>
    <col min="11781" max="11781" width="9.6640625" style="2" customWidth="1"/>
    <col min="11782" max="11782" width="11.109375" style="2" customWidth="1"/>
    <col min="11783" max="11783" width="12.6640625" style="2" customWidth="1"/>
    <col min="11784" max="11784" width="10.109375" style="2" bestFit="1" customWidth="1"/>
    <col min="11785" max="12030" width="8.88671875" style="2"/>
    <col min="12031" max="12031" width="3.88671875" style="2" customWidth="1"/>
    <col min="12032" max="12032" width="43" style="2" customWidth="1"/>
    <col min="12033" max="12033" width="12.5546875" style="2" customWidth="1"/>
    <col min="12034" max="12034" width="12" style="2" customWidth="1"/>
    <col min="12035" max="12035" width="13.44140625" style="2" customWidth="1"/>
    <col min="12036" max="12036" width="10.44140625" style="2" customWidth="1"/>
    <col min="12037" max="12037" width="9.6640625" style="2" customWidth="1"/>
    <col min="12038" max="12038" width="11.109375" style="2" customWidth="1"/>
    <col min="12039" max="12039" width="12.6640625" style="2" customWidth="1"/>
    <col min="12040" max="12040" width="10.109375" style="2" bestFit="1" customWidth="1"/>
    <col min="12041" max="12286" width="8.88671875" style="2"/>
    <col min="12287" max="12287" width="3.88671875" style="2" customWidth="1"/>
    <col min="12288" max="12288" width="43" style="2" customWidth="1"/>
    <col min="12289" max="12289" width="12.5546875" style="2" customWidth="1"/>
    <col min="12290" max="12290" width="12" style="2" customWidth="1"/>
    <col min="12291" max="12291" width="13.44140625" style="2" customWidth="1"/>
    <col min="12292" max="12292" width="10.44140625" style="2" customWidth="1"/>
    <col min="12293" max="12293" width="9.6640625" style="2" customWidth="1"/>
    <col min="12294" max="12294" width="11.109375" style="2" customWidth="1"/>
    <col min="12295" max="12295" width="12.6640625" style="2" customWidth="1"/>
    <col min="12296" max="12296" width="10.109375" style="2" bestFit="1" customWidth="1"/>
    <col min="12297" max="12542" width="8.88671875" style="2"/>
    <col min="12543" max="12543" width="3.88671875" style="2" customWidth="1"/>
    <col min="12544" max="12544" width="43" style="2" customWidth="1"/>
    <col min="12545" max="12545" width="12.5546875" style="2" customWidth="1"/>
    <col min="12546" max="12546" width="12" style="2" customWidth="1"/>
    <col min="12547" max="12547" width="13.44140625" style="2" customWidth="1"/>
    <col min="12548" max="12548" width="10.44140625" style="2" customWidth="1"/>
    <col min="12549" max="12549" width="9.6640625" style="2" customWidth="1"/>
    <col min="12550" max="12550" width="11.109375" style="2" customWidth="1"/>
    <col min="12551" max="12551" width="12.6640625" style="2" customWidth="1"/>
    <col min="12552" max="12552" width="10.109375" style="2" bestFit="1" customWidth="1"/>
    <col min="12553" max="12798" width="8.88671875" style="2"/>
    <col min="12799" max="12799" width="3.88671875" style="2" customWidth="1"/>
    <col min="12800" max="12800" width="43" style="2" customWidth="1"/>
    <col min="12801" max="12801" width="12.5546875" style="2" customWidth="1"/>
    <col min="12802" max="12802" width="12" style="2" customWidth="1"/>
    <col min="12803" max="12803" width="13.44140625" style="2" customWidth="1"/>
    <col min="12804" max="12804" width="10.44140625" style="2" customWidth="1"/>
    <col min="12805" max="12805" width="9.6640625" style="2" customWidth="1"/>
    <col min="12806" max="12806" width="11.109375" style="2" customWidth="1"/>
    <col min="12807" max="12807" width="12.6640625" style="2" customWidth="1"/>
    <col min="12808" max="12808" width="10.109375" style="2" bestFit="1" customWidth="1"/>
    <col min="12809" max="13054" width="8.88671875" style="2"/>
    <col min="13055" max="13055" width="3.88671875" style="2" customWidth="1"/>
    <col min="13056" max="13056" width="43" style="2" customWidth="1"/>
    <col min="13057" max="13057" width="12.5546875" style="2" customWidth="1"/>
    <col min="13058" max="13058" width="12" style="2" customWidth="1"/>
    <col min="13059" max="13059" width="13.44140625" style="2" customWidth="1"/>
    <col min="13060" max="13060" width="10.44140625" style="2" customWidth="1"/>
    <col min="13061" max="13061" width="9.6640625" style="2" customWidth="1"/>
    <col min="13062" max="13062" width="11.109375" style="2" customWidth="1"/>
    <col min="13063" max="13063" width="12.6640625" style="2" customWidth="1"/>
    <col min="13064" max="13064" width="10.109375" style="2" bestFit="1" customWidth="1"/>
    <col min="13065" max="13310" width="8.88671875" style="2"/>
    <col min="13311" max="13311" width="3.88671875" style="2" customWidth="1"/>
    <col min="13312" max="13312" width="43" style="2" customWidth="1"/>
    <col min="13313" max="13313" width="12.5546875" style="2" customWidth="1"/>
    <col min="13314" max="13314" width="12" style="2" customWidth="1"/>
    <col min="13315" max="13315" width="13.44140625" style="2" customWidth="1"/>
    <col min="13316" max="13316" width="10.44140625" style="2" customWidth="1"/>
    <col min="13317" max="13317" width="9.6640625" style="2" customWidth="1"/>
    <col min="13318" max="13318" width="11.109375" style="2" customWidth="1"/>
    <col min="13319" max="13319" width="12.6640625" style="2" customWidth="1"/>
    <col min="13320" max="13320" width="10.109375" style="2" bestFit="1" customWidth="1"/>
    <col min="13321" max="13566" width="8.88671875" style="2"/>
    <col min="13567" max="13567" width="3.88671875" style="2" customWidth="1"/>
    <col min="13568" max="13568" width="43" style="2" customWidth="1"/>
    <col min="13569" max="13569" width="12.5546875" style="2" customWidth="1"/>
    <col min="13570" max="13570" width="12" style="2" customWidth="1"/>
    <col min="13571" max="13571" width="13.44140625" style="2" customWidth="1"/>
    <col min="13572" max="13572" width="10.44140625" style="2" customWidth="1"/>
    <col min="13573" max="13573" width="9.6640625" style="2" customWidth="1"/>
    <col min="13574" max="13574" width="11.109375" style="2" customWidth="1"/>
    <col min="13575" max="13575" width="12.6640625" style="2" customWidth="1"/>
    <col min="13576" max="13576" width="10.109375" style="2" bestFit="1" customWidth="1"/>
    <col min="13577" max="13822" width="8.88671875" style="2"/>
    <col min="13823" max="13823" width="3.88671875" style="2" customWidth="1"/>
    <col min="13824" max="13824" width="43" style="2" customWidth="1"/>
    <col min="13825" max="13825" width="12.5546875" style="2" customWidth="1"/>
    <col min="13826" max="13826" width="12" style="2" customWidth="1"/>
    <col min="13827" max="13827" width="13.44140625" style="2" customWidth="1"/>
    <col min="13828" max="13828" width="10.44140625" style="2" customWidth="1"/>
    <col min="13829" max="13829" width="9.6640625" style="2" customWidth="1"/>
    <col min="13830" max="13830" width="11.109375" style="2" customWidth="1"/>
    <col min="13831" max="13831" width="12.6640625" style="2" customWidth="1"/>
    <col min="13832" max="13832" width="10.109375" style="2" bestFit="1" customWidth="1"/>
    <col min="13833" max="14078" width="8.88671875" style="2"/>
    <col min="14079" max="14079" width="3.88671875" style="2" customWidth="1"/>
    <col min="14080" max="14080" width="43" style="2" customWidth="1"/>
    <col min="14081" max="14081" width="12.5546875" style="2" customWidth="1"/>
    <col min="14082" max="14082" width="12" style="2" customWidth="1"/>
    <col min="14083" max="14083" width="13.44140625" style="2" customWidth="1"/>
    <col min="14084" max="14084" width="10.44140625" style="2" customWidth="1"/>
    <col min="14085" max="14085" width="9.6640625" style="2" customWidth="1"/>
    <col min="14086" max="14086" width="11.109375" style="2" customWidth="1"/>
    <col min="14087" max="14087" width="12.6640625" style="2" customWidth="1"/>
    <col min="14088" max="14088" width="10.109375" style="2" bestFit="1" customWidth="1"/>
    <col min="14089" max="14334" width="8.88671875" style="2"/>
    <col min="14335" max="14335" width="3.88671875" style="2" customWidth="1"/>
    <col min="14336" max="14336" width="43" style="2" customWidth="1"/>
    <col min="14337" max="14337" width="12.5546875" style="2" customWidth="1"/>
    <col min="14338" max="14338" width="12" style="2" customWidth="1"/>
    <col min="14339" max="14339" width="13.44140625" style="2" customWidth="1"/>
    <col min="14340" max="14340" width="10.44140625" style="2" customWidth="1"/>
    <col min="14341" max="14341" width="9.6640625" style="2" customWidth="1"/>
    <col min="14342" max="14342" width="11.109375" style="2" customWidth="1"/>
    <col min="14343" max="14343" width="12.6640625" style="2" customWidth="1"/>
    <col min="14344" max="14344" width="10.109375" style="2" bestFit="1" customWidth="1"/>
    <col min="14345" max="14590" width="8.88671875" style="2"/>
    <col min="14591" max="14591" width="3.88671875" style="2" customWidth="1"/>
    <col min="14592" max="14592" width="43" style="2" customWidth="1"/>
    <col min="14593" max="14593" width="12.5546875" style="2" customWidth="1"/>
    <col min="14594" max="14594" width="12" style="2" customWidth="1"/>
    <col min="14595" max="14595" width="13.44140625" style="2" customWidth="1"/>
    <col min="14596" max="14596" width="10.44140625" style="2" customWidth="1"/>
    <col min="14597" max="14597" width="9.6640625" style="2" customWidth="1"/>
    <col min="14598" max="14598" width="11.109375" style="2" customWidth="1"/>
    <col min="14599" max="14599" width="12.6640625" style="2" customWidth="1"/>
    <col min="14600" max="14600" width="10.109375" style="2" bestFit="1" customWidth="1"/>
    <col min="14601" max="14846" width="8.88671875" style="2"/>
    <col min="14847" max="14847" width="3.88671875" style="2" customWidth="1"/>
    <col min="14848" max="14848" width="43" style="2" customWidth="1"/>
    <col min="14849" max="14849" width="12.5546875" style="2" customWidth="1"/>
    <col min="14850" max="14850" width="12" style="2" customWidth="1"/>
    <col min="14851" max="14851" width="13.44140625" style="2" customWidth="1"/>
    <col min="14852" max="14852" width="10.44140625" style="2" customWidth="1"/>
    <col min="14853" max="14853" width="9.6640625" style="2" customWidth="1"/>
    <col min="14854" max="14854" width="11.109375" style="2" customWidth="1"/>
    <col min="14855" max="14855" width="12.6640625" style="2" customWidth="1"/>
    <col min="14856" max="14856" width="10.109375" style="2" bestFit="1" customWidth="1"/>
    <col min="14857" max="15102" width="8.88671875" style="2"/>
    <col min="15103" max="15103" width="3.88671875" style="2" customWidth="1"/>
    <col min="15104" max="15104" width="43" style="2" customWidth="1"/>
    <col min="15105" max="15105" width="12.5546875" style="2" customWidth="1"/>
    <col min="15106" max="15106" width="12" style="2" customWidth="1"/>
    <col min="15107" max="15107" width="13.44140625" style="2" customWidth="1"/>
    <col min="15108" max="15108" width="10.44140625" style="2" customWidth="1"/>
    <col min="15109" max="15109" width="9.6640625" style="2" customWidth="1"/>
    <col min="15110" max="15110" width="11.109375" style="2" customWidth="1"/>
    <col min="15111" max="15111" width="12.6640625" style="2" customWidth="1"/>
    <col min="15112" max="15112" width="10.109375" style="2" bestFit="1" customWidth="1"/>
    <col min="15113" max="15358" width="8.88671875" style="2"/>
    <col min="15359" max="15359" width="3.88671875" style="2" customWidth="1"/>
    <col min="15360" max="15360" width="43" style="2" customWidth="1"/>
    <col min="15361" max="15361" width="12.5546875" style="2" customWidth="1"/>
    <col min="15362" max="15362" width="12" style="2" customWidth="1"/>
    <col min="15363" max="15363" width="13.44140625" style="2" customWidth="1"/>
    <col min="15364" max="15364" width="10.44140625" style="2" customWidth="1"/>
    <col min="15365" max="15365" width="9.6640625" style="2" customWidth="1"/>
    <col min="15366" max="15366" width="11.109375" style="2" customWidth="1"/>
    <col min="15367" max="15367" width="12.6640625" style="2" customWidth="1"/>
    <col min="15368" max="15368" width="10.109375" style="2" bestFit="1" customWidth="1"/>
    <col min="15369" max="15614" width="8.88671875" style="2"/>
    <col min="15615" max="15615" width="3.88671875" style="2" customWidth="1"/>
    <col min="15616" max="15616" width="43" style="2" customWidth="1"/>
    <col min="15617" max="15617" width="12.5546875" style="2" customWidth="1"/>
    <col min="15618" max="15618" width="12" style="2" customWidth="1"/>
    <col min="15619" max="15619" width="13.44140625" style="2" customWidth="1"/>
    <col min="15620" max="15620" width="10.44140625" style="2" customWidth="1"/>
    <col min="15621" max="15621" width="9.6640625" style="2" customWidth="1"/>
    <col min="15622" max="15622" width="11.109375" style="2" customWidth="1"/>
    <col min="15623" max="15623" width="12.6640625" style="2" customWidth="1"/>
    <col min="15624" max="15624" width="10.109375" style="2" bestFit="1" customWidth="1"/>
    <col min="15625" max="15870" width="8.88671875" style="2"/>
    <col min="15871" max="15871" width="3.88671875" style="2" customWidth="1"/>
    <col min="15872" max="15872" width="43" style="2" customWidth="1"/>
    <col min="15873" max="15873" width="12.5546875" style="2" customWidth="1"/>
    <col min="15874" max="15874" width="12" style="2" customWidth="1"/>
    <col min="15875" max="15875" width="13.44140625" style="2" customWidth="1"/>
    <col min="15876" max="15876" width="10.44140625" style="2" customWidth="1"/>
    <col min="15877" max="15877" width="9.6640625" style="2" customWidth="1"/>
    <col min="15878" max="15878" width="11.109375" style="2" customWidth="1"/>
    <col min="15879" max="15879" width="12.6640625" style="2" customWidth="1"/>
    <col min="15880" max="15880" width="10.109375" style="2" bestFit="1" customWidth="1"/>
    <col min="15881" max="16126" width="8.88671875" style="2"/>
    <col min="16127" max="16127" width="3.88671875" style="2" customWidth="1"/>
    <col min="16128" max="16128" width="43" style="2" customWidth="1"/>
    <col min="16129" max="16129" width="12.5546875" style="2" customWidth="1"/>
    <col min="16130" max="16130" width="12" style="2" customWidth="1"/>
    <col min="16131" max="16131" width="13.44140625" style="2" customWidth="1"/>
    <col min="16132" max="16132" width="10.44140625" style="2" customWidth="1"/>
    <col min="16133" max="16133" width="9.6640625" style="2" customWidth="1"/>
    <col min="16134" max="16134" width="11.109375" style="2" customWidth="1"/>
    <col min="16135" max="16135" width="12.6640625" style="2" customWidth="1"/>
    <col min="16136" max="16136" width="10.109375" style="2" bestFit="1" customWidth="1"/>
    <col min="16137" max="16384" width="8.88671875" style="2"/>
  </cols>
  <sheetData>
    <row r="1" spans="1:9" ht="12.75" customHeight="1">
      <c r="A1" s="487" t="s">
        <v>488</v>
      </c>
      <c r="B1" s="487"/>
      <c r="C1" s="487"/>
      <c r="D1" s="487"/>
      <c r="E1" s="487"/>
      <c r="F1" s="487"/>
      <c r="G1" s="487"/>
      <c r="H1" s="487"/>
      <c r="I1" s="487"/>
    </row>
    <row r="2" spans="1:9" ht="15.6" customHeight="1">
      <c r="A2" s="487" t="s">
        <v>489</v>
      </c>
      <c r="B2" s="487"/>
      <c r="C2" s="487"/>
      <c r="D2" s="487"/>
      <c r="E2" s="487"/>
      <c r="F2" s="487"/>
      <c r="G2" s="487"/>
      <c r="H2" s="487"/>
      <c r="I2" s="487"/>
    </row>
    <row r="3" spans="1:9" ht="12.75" customHeight="1">
      <c r="A3" s="487" t="s">
        <v>331</v>
      </c>
      <c r="B3" s="487"/>
      <c r="C3" s="487"/>
      <c r="D3" s="487"/>
      <c r="E3" s="487"/>
      <c r="F3" s="487"/>
      <c r="G3" s="487"/>
      <c r="H3" s="487"/>
      <c r="I3" s="487"/>
    </row>
    <row r="4" spans="1:9" ht="12.75" customHeight="1">
      <c r="A4" s="487" t="s">
        <v>490</v>
      </c>
      <c r="B4" s="487"/>
      <c r="C4" s="487"/>
      <c r="D4" s="487"/>
      <c r="E4" s="487"/>
      <c r="F4" s="487"/>
      <c r="G4" s="487"/>
      <c r="H4" s="487"/>
      <c r="I4" s="487"/>
    </row>
    <row r="5" spans="1:9" ht="11.4" customHeight="1">
      <c r="A5" s="183"/>
      <c r="B5" s="184"/>
      <c r="C5" s="4"/>
      <c r="D5" s="4"/>
      <c r="E5" s="4"/>
      <c r="F5" s="4"/>
      <c r="G5" s="185"/>
      <c r="H5" s="186"/>
      <c r="I5" s="187"/>
    </row>
    <row r="6" spans="1:9" ht="18" customHeight="1">
      <c r="A6" s="497" t="s">
        <v>36</v>
      </c>
      <c r="B6" s="497"/>
      <c r="C6" s="497"/>
      <c r="D6" s="497"/>
      <c r="E6" s="497"/>
      <c r="F6" s="497"/>
      <c r="G6" s="497"/>
      <c r="H6" s="497"/>
      <c r="I6" s="497"/>
    </row>
    <row r="7" spans="1:9" ht="15.6" customHeight="1">
      <c r="A7" s="188"/>
      <c r="B7" s="189"/>
      <c r="C7" s="190" t="s">
        <v>491</v>
      </c>
      <c r="D7" s="191" t="s">
        <v>492</v>
      </c>
      <c r="E7" s="191" t="s">
        <v>493</v>
      </c>
      <c r="F7" s="191" t="s">
        <v>494</v>
      </c>
      <c r="G7" s="192" t="s">
        <v>495</v>
      </c>
      <c r="H7" s="193" t="s">
        <v>496</v>
      </c>
      <c r="I7" s="190" t="s">
        <v>497</v>
      </c>
    </row>
    <row r="8" spans="1:9" ht="15.6" customHeight="1">
      <c r="A8" s="194"/>
      <c r="B8" s="195" t="s">
        <v>498</v>
      </c>
      <c r="C8" s="196" t="s">
        <v>499</v>
      </c>
      <c r="D8" s="196"/>
      <c r="E8" s="196"/>
      <c r="F8" s="197"/>
      <c r="G8" s="198"/>
      <c r="H8" s="199" t="s">
        <v>500</v>
      </c>
      <c r="I8" s="192" t="s">
        <v>501</v>
      </c>
    </row>
    <row r="9" spans="1:9" ht="14.4" customHeight="1">
      <c r="A9" s="200"/>
      <c r="B9" s="201"/>
      <c r="C9" s="199"/>
      <c r="D9" s="200"/>
      <c r="E9" s="200"/>
      <c r="F9" s="200"/>
      <c r="G9" s="192"/>
      <c r="H9" s="4" t="s">
        <v>502</v>
      </c>
      <c r="I9" s="192" t="s">
        <v>503</v>
      </c>
    </row>
    <row r="10" spans="1:9" ht="14.4" customHeight="1">
      <c r="A10" s="193" t="s">
        <v>349</v>
      </c>
      <c r="B10" s="202"/>
      <c r="C10" s="4"/>
      <c r="D10" s="193" t="s">
        <v>504</v>
      </c>
      <c r="E10" s="193" t="s">
        <v>505</v>
      </c>
      <c r="F10" s="193" t="s">
        <v>506</v>
      </c>
      <c r="G10" s="192"/>
      <c r="H10" s="4" t="s">
        <v>507</v>
      </c>
      <c r="I10" s="192" t="s">
        <v>508</v>
      </c>
    </row>
    <row r="11" spans="1:9" ht="12.75" customHeight="1">
      <c r="A11" s="203" t="s">
        <v>349</v>
      </c>
      <c r="B11" s="204"/>
      <c r="C11" s="205" t="s">
        <v>186</v>
      </c>
      <c r="D11" s="203" t="s">
        <v>509</v>
      </c>
      <c r="E11" s="203" t="s">
        <v>510</v>
      </c>
      <c r="F11" s="203" t="s">
        <v>510</v>
      </c>
      <c r="G11" s="191" t="s">
        <v>511</v>
      </c>
      <c r="H11" s="205" t="s">
        <v>512</v>
      </c>
      <c r="I11" s="191" t="s">
        <v>513</v>
      </c>
    </row>
    <row r="12" spans="1:9" ht="15" customHeight="1">
      <c r="A12" s="206" t="s">
        <v>514</v>
      </c>
      <c r="B12" s="207" t="s">
        <v>515</v>
      </c>
      <c r="C12" s="498"/>
      <c r="D12" s="498"/>
      <c r="E12" s="498"/>
      <c r="F12" s="498"/>
      <c r="G12" s="498"/>
      <c r="H12" s="498"/>
      <c r="I12" s="498"/>
    </row>
    <row r="13" spans="1:9" hidden="1" outlineLevel="1">
      <c r="A13" s="208"/>
      <c r="B13" s="209" t="s">
        <v>273</v>
      </c>
      <c r="C13" s="210"/>
      <c r="D13" s="211"/>
      <c r="E13" s="212">
        <v>0</v>
      </c>
      <c r="F13" s="212">
        <v>0</v>
      </c>
      <c r="G13" s="213"/>
      <c r="H13" s="214"/>
      <c r="I13" s="212">
        <v>0</v>
      </c>
    </row>
    <row r="14" spans="1:9" hidden="1" outlineLevel="1">
      <c r="A14" s="208"/>
      <c r="B14" s="209" t="s">
        <v>203</v>
      </c>
      <c r="C14" s="210"/>
      <c r="D14" s="211"/>
      <c r="E14" s="212">
        <v>24733366</v>
      </c>
      <c r="F14" s="212">
        <v>45736134</v>
      </c>
      <c r="G14" s="213"/>
      <c r="H14" s="214"/>
      <c r="I14" s="212">
        <v>70469500</v>
      </c>
    </row>
    <row r="15" spans="1:9" hidden="1" outlineLevel="1">
      <c r="A15" s="208"/>
      <c r="B15" s="209" t="s">
        <v>204</v>
      </c>
      <c r="C15" s="210"/>
      <c r="D15" s="212">
        <v>1314</v>
      </c>
      <c r="E15" s="212">
        <v>60653011</v>
      </c>
      <c r="F15" s="211"/>
      <c r="G15" s="213"/>
      <c r="H15" s="214"/>
      <c r="I15" s="212">
        <v>60654325</v>
      </c>
    </row>
    <row r="16" spans="1:9" hidden="1" outlineLevel="1">
      <c r="A16" s="208"/>
      <c r="B16" s="209" t="s">
        <v>267</v>
      </c>
      <c r="C16" s="210"/>
      <c r="D16" s="212">
        <v>0</v>
      </c>
      <c r="E16" s="212">
        <v>0</v>
      </c>
      <c r="F16" s="212">
        <v>0</v>
      </c>
      <c r="G16" s="213"/>
      <c r="H16" s="214"/>
      <c r="I16" s="212">
        <v>0</v>
      </c>
    </row>
    <row r="17" spans="1:9" hidden="1" outlineLevel="1">
      <c r="A17" s="208"/>
      <c r="B17" s="209" t="s">
        <v>274</v>
      </c>
      <c r="C17" s="210"/>
      <c r="D17" s="212">
        <v>0</v>
      </c>
      <c r="E17" s="212">
        <v>0</v>
      </c>
      <c r="F17" s="212">
        <v>6854508.6200000001</v>
      </c>
      <c r="G17" s="213"/>
      <c r="H17" s="214"/>
      <c r="I17" s="212">
        <v>6854508.6200000001</v>
      </c>
    </row>
    <row r="18" spans="1:9" hidden="1" outlineLevel="1">
      <c r="A18" s="208"/>
      <c r="B18" s="209" t="s">
        <v>275</v>
      </c>
      <c r="C18" s="210"/>
      <c r="D18" s="212"/>
      <c r="E18" s="212"/>
      <c r="F18" s="212"/>
      <c r="G18" s="213"/>
      <c r="H18" s="214"/>
      <c r="I18" s="212">
        <v>0</v>
      </c>
    </row>
    <row r="19" spans="1:9" hidden="1" outlineLevel="1">
      <c r="A19" s="208"/>
      <c r="B19" s="209" t="s">
        <v>205</v>
      </c>
      <c r="C19" s="210"/>
      <c r="D19" s="212">
        <v>22261886</v>
      </c>
      <c r="E19" s="212">
        <v>73311264</v>
      </c>
      <c r="F19" s="212">
        <v>99136098</v>
      </c>
      <c r="G19" s="213"/>
      <c r="H19" s="214"/>
      <c r="I19" s="212">
        <v>194709248</v>
      </c>
    </row>
    <row r="20" spans="1:9" hidden="1" outlineLevel="1">
      <c r="A20" s="208"/>
      <c r="B20" s="209" t="s">
        <v>206</v>
      </c>
      <c r="C20" s="210"/>
      <c r="D20" s="211"/>
      <c r="E20" s="212">
        <v>30669638</v>
      </c>
      <c r="F20" s="212">
        <v>11451217</v>
      </c>
      <c r="G20" s="213"/>
      <c r="H20" s="214"/>
      <c r="I20" s="212">
        <v>42120855</v>
      </c>
    </row>
    <row r="21" spans="1:9" hidden="1" outlineLevel="1">
      <c r="A21" s="208"/>
      <c r="B21" s="209" t="s">
        <v>268</v>
      </c>
      <c r="C21" s="210"/>
      <c r="D21" s="212">
        <v>32722</v>
      </c>
      <c r="E21" s="212">
        <v>0</v>
      </c>
      <c r="F21" s="212">
        <v>0</v>
      </c>
      <c r="G21" s="213"/>
      <c r="H21" s="214"/>
      <c r="I21" s="212">
        <v>32722</v>
      </c>
    </row>
    <row r="22" spans="1:9" hidden="1" outlineLevel="1">
      <c r="A22" s="208"/>
      <c r="B22" s="209" t="s">
        <v>207</v>
      </c>
      <c r="C22" s="210"/>
      <c r="D22" s="211"/>
      <c r="E22" s="212">
        <v>123618565</v>
      </c>
      <c r="F22" s="212">
        <v>127085961</v>
      </c>
      <c r="G22" s="213"/>
      <c r="H22" s="214"/>
      <c r="I22" s="212">
        <v>250704526</v>
      </c>
    </row>
    <row r="23" spans="1:9" hidden="1" outlineLevel="1">
      <c r="A23" s="208"/>
      <c r="B23" s="209" t="s">
        <v>270</v>
      </c>
      <c r="C23" s="210"/>
      <c r="D23" s="211"/>
      <c r="E23" s="212">
        <v>21319188</v>
      </c>
      <c r="F23" s="212">
        <v>100782758</v>
      </c>
      <c r="G23" s="213"/>
      <c r="H23" s="214"/>
      <c r="I23" s="212">
        <v>122101946</v>
      </c>
    </row>
    <row r="24" spans="1:9" hidden="1" outlineLevel="1">
      <c r="A24" s="208"/>
      <c r="B24" s="209" t="s">
        <v>208</v>
      </c>
      <c r="C24" s="210"/>
      <c r="D24" s="211"/>
      <c r="E24" s="212">
        <v>127275034</v>
      </c>
      <c r="F24" s="212">
        <v>112046051</v>
      </c>
      <c r="G24" s="213"/>
      <c r="H24" s="214"/>
      <c r="I24" s="212">
        <v>239321085</v>
      </c>
    </row>
    <row r="25" spans="1:9" hidden="1" outlineLevel="1">
      <c r="A25" s="208"/>
      <c r="B25" s="209" t="s">
        <v>209</v>
      </c>
      <c r="C25" s="210"/>
      <c r="D25" s="211"/>
      <c r="E25" s="212">
        <v>71705794</v>
      </c>
      <c r="F25" s="211"/>
      <c r="G25" s="213"/>
      <c r="H25" s="214"/>
      <c r="I25" s="212">
        <v>71705794</v>
      </c>
    </row>
    <row r="26" spans="1:9" hidden="1" outlineLevel="1">
      <c r="A26" s="208"/>
      <c r="B26" s="209" t="s">
        <v>210</v>
      </c>
      <c r="C26" s="210"/>
      <c r="D26" s="211"/>
      <c r="E26" s="212">
        <v>24162213</v>
      </c>
      <c r="F26" s="211"/>
      <c r="G26" s="213"/>
      <c r="H26" s="214"/>
      <c r="I26" s="212">
        <v>24162213</v>
      </c>
    </row>
    <row r="27" spans="1:9" hidden="1" outlineLevel="1">
      <c r="A27" s="208"/>
      <c r="B27" s="209" t="s">
        <v>211</v>
      </c>
      <c r="C27" s="210"/>
      <c r="D27" s="212">
        <v>0</v>
      </c>
      <c r="E27" s="212">
        <v>38029</v>
      </c>
      <c r="F27" s="212">
        <v>0</v>
      </c>
      <c r="G27" s="213"/>
      <c r="H27" s="214"/>
      <c r="I27" s="212">
        <v>38029</v>
      </c>
    </row>
    <row r="28" spans="1:9" hidden="1" outlineLevel="1">
      <c r="A28" s="208"/>
      <c r="B28" s="209" t="s">
        <v>212</v>
      </c>
      <c r="C28" s="210"/>
      <c r="D28" s="212">
        <v>0</v>
      </c>
      <c r="E28" s="212">
        <v>14292519</v>
      </c>
      <c r="F28" s="212">
        <v>18174091</v>
      </c>
      <c r="G28" s="213"/>
      <c r="H28" s="214"/>
      <c r="I28" s="212">
        <v>32466610</v>
      </c>
    </row>
    <row r="29" spans="1:9" hidden="1" outlineLevel="1">
      <c r="A29" s="208"/>
      <c r="B29" s="209" t="s">
        <v>213</v>
      </c>
      <c r="C29" s="210"/>
      <c r="D29" s="212">
        <v>45336152</v>
      </c>
      <c r="E29" s="212">
        <v>94764226</v>
      </c>
      <c r="F29" s="212">
        <v>2386114</v>
      </c>
      <c r="G29" s="213"/>
      <c r="H29" s="214"/>
      <c r="I29" s="212">
        <v>142486492</v>
      </c>
    </row>
    <row r="30" spans="1:9" hidden="1" outlineLevel="1">
      <c r="A30" s="208"/>
      <c r="B30" s="209" t="s">
        <v>214</v>
      </c>
      <c r="C30" s="210"/>
      <c r="D30" s="211"/>
      <c r="E30" s="211"/>
      <c r="F30" s="212">
        <v>8096631</v>
      </c>
      <c r="G30" s="213"/>
      <c r="H30" s="214"/>
      <c r="I30" s="212">
        <v>8096631</v>
      </c>
    </row>
    <row r="31" spans="1:9" hidden="1" outlineLevel="1">
      <c r="A31" s="208"/>
      <c r="B31" s="209" t="s">
        <v>269</v>
      </c>
      <c r="C31" s="210"/>
      <c r="D31" s="211"/>
      <c r="E31" s="211"/>
      <c r="F31" s="212">
        <v>662040.10999999917</v>
      </c>
      <c r="G31" s="213"/>
      <c r="H31" s="214"/>
      <c r="I31" s="212">
        <v>662040.10999999917</v>
      </c>
    </row>
    <row r="32" spans="1:9" hidden="1" outlineLevel="1">
      <c r="A32" s="208"/>
      <c r="B32" s="209" t="s">
        <v>215</v>
      </c>
      <c r="C32" s="210"/>
      <c r="D32" s="211"/>
      <c r="E32" s="212">
        <v>4854461.4400000004</v>
      </c>
      <c r="F32" s="211"/>
      <c r="G32" s="213"/>
      <c r="H32" s="214"/>
      <c r="I32" s="212">
        <v>4854461.4400000004</v>
      </c>
    </row>
    <row r="33" spans="1:9" hidden="1" outlineLevel="1">
      <c r="A33" s="208"/>
      <c r="B33" s="209" t="s">
        <v>217</v>
      </c>
      <c r="C33" s="210"/>
      <c r="D33" s="212">
        <v>20129756</v>
      </c>
      <c r="E33" s="212">
        <v>107731209</v>
      </c>
      <c r="F33" s="212">
        <v>162565954</v>
      </c>
      <c r="G33" s="213"/>
      <c r="H33" s="214"/>
      <c r="I33" s="212">
        <v>290426919</v>
      </c>
    </row>
    <row r="34" spans="1:9" hidden="1" outlineLevel="1">
      <c r="A34" s="208"/>
      <c r="B34" s="209" t="s">
        <v>218</v>
      </c>
      <c r="C34" s="210"/>
      <c r="D34" s="211"/>
      <c r="E34" s="212">
        <v>138105411</v>
      </c>
      <c r="F34" s="211"/>
      <c r="G34" s="213"/>
      <c r="H34" s="214"/>
      <c r="I34" s="212">
        <v>138105411</v>
      </c>
    </row>
    <row r="35" spans="1:9" hidden="1" outlineLevel="1">
      <c r="A35" s="208"/>
      <c r="B35" s="209" t="s">
        <v>219</v>
      </c>
      <c r="C35" s="210"/>
      <c r="D35" s="212">
        <v>479746</v>
      </c>
      <c r="E35" s="212">
        <v>38885126</v>
      </c>
      <c r="F35" s="212">
        <v>390648</v>
      </c>
      <c r="G35" s="213"/>
      <c r="H35" s="214"/>
      <c r="I35" s="212">
        <v>39755520</v>
      </c>
    </row>
    <row r="36" spans="1:9" hidden="1" outlineLevel="1">
      <c r="A36" s="208"/>
      <c r="B36" s="209" t="s">
        <v>220</v>
      </c>
      <c r="C36" s="210"/>
      <c r="D36" s="212">
        <v>46499</v>
      </c>
      <c r="E36" s="212">
        <v>55290970</v>
      </c>
      <c r="F36" s="212">
        <v>9036643</v>
      </c>
      <c r="G36" s="213"/>
      <c r="H36" s="214"/>
      <c r="I36" s="212">
        <v>64374112</v>
      </c>
    </row>
    <row r="37" spans="1:9" ht="18" customHeight="1" collapsed="1">
      <c r="A37" s="208">
        <v>1</v>
      </c>
      <c r="B37" s="215" t="s">
        <v>516</v>
      </c>
      <c r="C37" s="210"/>
      <c r="D37" s="212">
        <f>SUM($D$13:$D$36)</f>
        <v>88288075</v>
      </c>
      <c r="E37" s="212">
        <f>SUM($E$13:$E$36)</f>
        <v>1011410024.4400001</v>
      </c>
      <c r="F37" s="212">
        <f>SUM($F$13:$F$36)</f>
        <v>704404848.73000002</v>
      </c>
      <c r="G37" s="213"/>
      <c r="H37" s="214"/>
      <c r="I37" s="212">
        <f>SUM($I$13:$I$36)</f>
        <v>1804102948.1699998</v>
      </c>
    </row>
    <row r="38" spans="1:9" hidden="1" outlineLevel="1">
      <c r="A38" s="208"/>
      <c r="B38" s="216" t="s">
        <v>273</v>
      </c>
      <c r="C38" s="217"/>
      <c r="D38" s="218"/>
      <c r="E38" s="219">
        <v>0</v>
      </c>
      <c r="F38" s="219">
        <v>0</v>
      </c>
      <c r="G38" s="220"/>
      <c r="H38" s="221"/>
      <c r="I38" s="219">
        <v>0</v>
      </c>
    </row>
    <row r="39" spans="1:9" hidden="1" outlineLevel="1">
      <c r="A39" s="208"/>
      <c r="B39" s="216" t="s">
        <v>203</v>
      </c>
      <c r="C39" s="217"/>
      <c r="D39" s="218"/>
      <c r="E39" s="219">
        <v>21023361.133999828</v>
      </c>
      <c r="F39" s="219">
        <v>38875713.866000198</v>
      </c>
      <c r="G39" s="220"/>
      <c r="H39" s="221"/>
      <c r="I39" s="219">
        <v>59899075.00000003</v>
      </c>
    </row>
    <row r="40" spans="1:9" hidden="1" outlineLevel="1">
      <c r="A40" s="208"/>
      <c r="B40" s="216" t="s">
        <v>204</v>
      </c>
      <c r="C40" s="217"/>
      <c r="D40" s="218">
        <v>1117</v>
      </c>
      <c r="E40" s="219">
        <v>51555059.350000001</v>
      </c>
      <c r="F40" s="219">
        <v>0</v>
      </c>
      <c r="G40" s="220"/>
      <c r="H40" s="221"/>
      <c r="I40" s="219">
        <v>51556176.350000001</v>
      </c>
    </row>
    <row r="41" spans="1:9" hidden="1" outlineLevel="1">
      <c r="A41" s="208"/>
      <c r="B41" s="216" t="s">
        <v>274</v>
      </c>
      <c r="C41" s="217"/>
      <c r="D41" s="218">
        <v>0</v>
      </c>
      <c r="E41" s="219">
        <v>0</v>
      </c>
      <c r="F41" s="219">
        <v>5826411.5499999998</v>
      </c>
      <c r="G41" s="220"/>
      <c r="H41" s="221"/>
      <c r="I41" s="219">
        <v>5826411.5499999998</v>
      </c>
    </row>
    <row r="42" spans="1:9" hidden="1" outlineLevel="1">
      <c r="A42" s="208"/>
      <c r="B42" s="216" t="s">
        <v>275</v>
      </c>
      <c r="C42" s="217"/>
      <c r="D42" s="218"/>
      <c r="E42" s="219"/>
      <c r="F42" s="218"/>
      <c r="G42" s="220"/>
      <c r="H42" s="221"/>
      <c r="I42" s="219">
        <v>0</v>
      </c>
    </row>
    <row r="43" spans="1:9" hidden="1" outlineLevel="1">
      <c r="A43" s="208"/>
      <c r="B43" s="216" t="s">
        <v>267</v>
      </c>
      <c r="C43" s="217"/>
      <c r="D43" s="219">
        <v>0</v>
      </c>
      <c r="E43" s="219">
        <v>0</v>
      </c>
      <c r="F43" s="219">
        <v>0</v>
      </c>
      <c r="G43" s="220"/>
      <c r="H43" s="221"/>
      <c r="I43" s="219">
        <v>0</v>
      </c>
    </row>
    <row r="44" spans="1:9" hidden="1" outlineLevel="1">
      <c r="A44" s="208"/>
      <c r="B44" s="216" t="s">
        <v>205</v>
      </c>
      <c r="C44" s="217"/>
      <c r="D44" s="219">
        <v>18922603</v>
      </c>
      <c r="E44" s="219">
        <v>62314574</v>
      </c>
      <c r="F44" s="219">
        <v>84265683</v>
      </c>
      <c r="G44" s="220"/>
      <c r="H44" s="221"/>
      <c r="I44" s="219">
        <v>165502860</v>
      </c>
    </row>
    <row r="45" spans="1:9" hidden="1" outlineLevel="1">
      <c r="A45" s="208"/>
      <c r="B45" s="216" t="s">
        <v>206</v>
      </c>
      <c r="C45" s="217"/>
      <c r="D45" s="218"/>
      <c r="E45" s="219">
        <v>26069192</v>
      </c>
      <c r="F45" s="219">
        <v>9733535</v>
      </c>
      <c r="G45" s="220"/>
      <c r="H45" s="221"/>
      <c r="I45" s="219">
        <v>35802727</v>
      </c>
    </row>
    <row r="46" spans="1:9" hidden="1" outlineLevel="1">
      <c r="A46" s="208"/>
      <c r="B46" s="216" t="s">
        <v>268</v>
      </c>
      <c r="C46" s="217"/>
      <c r="D46" s="219">
        <v>27814</v>
      </c>
      <c r="E46" s="219">
        <v>0</v>
      </c>
      <c r="F46" s="219">
        <v>0</v>
      </c>
      <c r="G46" s="220"/>
      <c r="H46" s="221"/>
      <c r="I46" s="219">
        <v>27814</v>
      </c>
    </row>
    <row r="47" spans="1:9" hidden="1" outlineLevel="1">
      <c r="A47" s="208"/>
      <c r="B47" s="216" t="s">
        <v>207</v>
      </c>
      <c r="C47" s="217"/>
      <c r="D47" s="218"/>
      <c r="E47" s="219">
        <v>105075780</v>
      </c>
      <c r="F47" s="219">
        <v>108023066</v>
      </c>
      <c r="G47" s="220"/>
      <c r="H47" s="221"/>
      <c r="I47" s="219">
        <v>213098846</v>
      </c>
    </row>
    <row r="48" spans="1:9" hidden="1" outlineLevel="1">
      <c r="A48" s="208"/>
      <c r="B48" s="216" t="s">
        <v>270</v>
      </c>
      <c r="C48" s="217"/>
      <c r="D48" s="218"/>
      <c r="E48" s="219">
        <v>18121310</v>
      </c>
      <c r="F48" s="219">
        <v>85665343</v>
      </c>
      <c r="G48" s="220"/>
      <c r="H48" s="221"/>
      <c r="I48" s="219">
        <v>103786653</v>
      </c>
    </row>
    <row r="49" spans="1:9" hidden="1" outlineLevel="1">
      <c r="A49" s="208"/>
      <c r="B49" s="216" t="s">
        <v>208</v>
      </c>
      <c r="C49" s="217"/>
      <c r="D49" s="218"/>
      <c r="E49" s="219">
        <v>108183779</v>
      </c>
      <c r="F49" s="219">
        <v>95239142</v>
      </c>
      <c r="G49" s="220"/>
      <c r="H49" s="221"/>
      <c r="I49" s="219">
        <v>203422921</v>
      </c>
    </row>
    <row r="50" spans="1:9" hidden="1" outlineLevel="1">
      <c r="A50" s="208"/>
      <c r="B50" s="216" t="s">
        <v>209</v>
      </c>
      <c r="C50" s="217"/>
      <c r="D50" s="218"/>
      <c r="E50" s="219">
        <v>60949624</v>
      </c>
      <c r="F50" s="218"/>
      <c r="G50" s="220"/>
      <c r="H50" s="221"/>
      <c r="I50" s="219">
        <v>60949624</v>
      </c>
    </row>
    <row r="51" spans="1:9" hidden="1" outlineLevel="1">
      <c r="A51" s="208"/>
      <c r="B51" s="216" t="s">
        <v>210</v>
      </c>
      <c r="C51" s="217"/>
      <c r="D51" s="218"/>
      <c r="E51" s="219">
        <v>20537869</v>
      </c>
      <c r="F51" s="218"/>
      <c r="G51" s="220"/>
      <c r="H51" s="221"/>
      <c r="I51" s="219">
        <v>20537869</v>
      </c>
    </row>
    <row r="52" spans="1:9" hidden="1" outlineLevel="1">
      <c r="A52" s="208"/>
      <c r="B52" s="216" t="s">
        <v>211</v>
      </c>
      <c r="C52" s="217"/>
      <c r="D52" s="219">
        <v>0</v>
      </c>
      <c r="E52" s="219">
        <v>32325</v>
      </c>
      <c r="F52" s="219">
        <v>0</v>
      </c>
      <c r="G52" s="220"/>
      <c r="H52" s="221"/>
      <c r="I52" s="219">
        <v>32325</v>
      </c>
    </row>
    <row r="53" spans="1:9" hidden="1" outlineLevel="1">
      <c r="A53" s="208"/>
      <c r="B53" s="216" t="s">
        <v>212</v>
      </c>
      <c r="C53" s="217"/>
      <c r="D53" s="219">
        <v>0</v>
      </c>
      <c r="E53" s="219">
        <v>12277643</v>
      </c>
      <c r="F53" s="219">
        <v>15447991</v>
      </c>
      <c r="G53" s="220"/>
      <c r="H53" s="221"/>
      <c r="I53" s="219">
        <v>27725634</v>
      </c>
    </row>
    <row r="54" spans="1:9" hidden="1" outlineLevel="1">
      <c r="A54" s="208"/>
      <c r="B54" s="216" t="s">
        <v>213</v>
      </c>
      <c r="C54" s="217"/>
      <c r="D54" s="219">
        <v>38535730</v>
      </c>
      <c r="E54" s="219">
        <v>80549119</v>
      </c>
      <c r="F54" s="219">
        <v>2028197</v>
      </c>
      <c r="G54" s="220"/>
      <c r="H54" s="221"/>
      <c r="I54" s="219">
        <v>121113046</v>
      </c>
    </row>
    <row r="55" spans="1:9" hidden="1" outlineLevel="1">
      <c r="A55" s="208"/>
      <c r="B55" s="216" t="s">
        <v>214</v>
      </c>
      <c r="C55" s="217"/>
      <c r="D55" s="218"/>
      <c r="E55" s="218"/>
      <c r="F55" s="219">
        <v>6883615</v>
      </c>
      <c r="G55" s="220"/>
      <c r="H55" s="221"/>
      <c r="I55" s="219">
        <v>6883615</v>
      </c>
    </row>
    <row r="56" spans="1:9" hidden="1" outlineLevel="1">
      <c r="A56" s="208"/>
      <c r="B56" s="216" t="s">
        <v>269</v>
      </c>
      <c r="C56" s="217"/>
      <c r="D56" s="218"/>
      <c r="E56" s="218"/>
      <c r="F56" s="219">
        <v>99306</v>
      </c>
      <c r="G56" s="220"/>
      <c r="H56" s="221"/>
      <c r="I56" s="219">
        <v>99306</v>
      </c>
    </row>
    <row r="57" spans="1:9" hidden="1" outlineLevel="1">
      <c r="A57" s="208"/>
      <c r="B57" s="216" t="s">
        <v>215</v>
      </c>
      <c r="C57" s="217"/>
      <c r="D57" s="218"/>
      <c r="E57" s="219">
        <v>4126313.51</v>
      </c>
      <c r="F57" s="218"/>
      <c r="G57" s="220"/>
      <c r="H57" s="221"/>
      <c r="I57" s="219">
        <v>4126313.51</v>
      </c>
    </row>
    <row r="58" spans="1:9" hidden="1" outlineLevel="1">
      <c r="A58" s="208"/>
      <c r="B58" s="216" t="s">
        <v>217</v>
      </c>
      <c r="C58" s="217"/>
      <c r="D58" s="219">
        <v>17110293</v>
      </c>
      <c r="E58" s="219">
        <v>91569760</v>
      </c>
      <c r="F58" s="219">
        <v>138213133</v>
      </c>
      <c r="G58" s="220"/>
      <c r="H58" s="221"/>
      <c r="I58" s="219">
        <v>246893186</v>
      </c>
    </row>
    <row r="59" spans="1:9" hidden="1" outlineLevel="1">
      <c r="A59" s="208"/>
      <c r="B59" s="216" t="s">
        <v>218</v>
      </c>
      <c r="C59" s="217"/>
      <c r="D59" s="218"/>
      <c r="E59" s="219">
        <v>117389894</v>
      </c>
      <c r="F59" s="218"/>
      <c r="G59" s="220"/>
      <c r="H59" s="221"/>
      <c r="I59" s="219">
        <v>117389894</v>
      </c>
    </row>
    <row r="60" spans="1:9" hidden="1" outlineLevel="1">
      <c r="A60" s="208"/>
      <c r="B60" s="216" t="s">
        <v>219</v>
      </c>
      <c r="C60" s="217"/>
      <c r="D60" s="219">
        <v>407784.1</v>
      </c>
      <c r="E60" s="219">
        <v>33051718.940000001</v>
      </c>
      <c r="F60" s="219">
        <v>332050.86</v>
      </c>
      <c r="G60" s="220"/>
      <c r="H60" s="221"/>
      <c r="I60" s="219">
        <v>33791553.900000006</v>
      </c>
    </row>
    <row r="61" spans="1:9" hidden="1" outlineLevel="1">
      <c r="A61" s="208"/>
      <c r="B61" s="216" t="s">
        <v>220</v>
      </c>
      <c r="C61" s="217"/>
      <c r="D61" s="219">
        <v>39524.15</v>
      </c>
      <c r="E61" s="219">
        <v>46996847.799999997</v>
      </c>
      <c r="F61" s="219">
        <v>7681149.2000000002</v>
      </c>
      <c r="G61" s="220"/>
      <c r="H61" s="221"/>
      <c r="I61" s="219">
        <v>54717521.149999999</v>
      </c>
    </row>
    <row r="62" spans="1:9" ht="30" collapsed="1">
      <c r="A62" s="208">
        <v>2</v>
      </c>
      <c r="B62" s="222" t="s">
        <v>517</v>
      </c>
      <c r="C62" s="217"/>
      <c r="D62" s="219">
        <f>SUM($D$38:$D$61)</f>
        <v>75044865.25</v>
      </c>
      <c r="E62" s="219">
        <f>SUM($E$38:$E$61)</f>
        <v>859824169.73399985</v>
      </c>
      <c r="F62" s="219">
        <f>SUM($F$38:$F$61)</f>
        <v>598314336.47600019</v>
      </c>
      <c r="G62" s="220"/>
      <c r="H62" s="221"/>
      <c r="I62" s="219">
        <f>SUM($I$38:$I$61)</f>
        <v>1533183371.4600003</v>
      </c>
    </row>
    <row r="63" spans="1:9" hidden="1" outlineLevel="1">
      <c r="A63" s="208"/>
      <c r="B63" s="216" t="s">
        <v>273</v>
      </c>
      <c r="C63" s="219">
        <v>0</v>
      </c>
      <c r="D63" s="223"/>
      <c r="E63" s="224"/>
      <c r="F63" s="225"/>
      <c r="G63" s="226"/>
      <c r="H63" s="221"/>
      <c r="I63" s="219">
        <v>0</v>
      </c>
    </row>
    <row r="64" spans="1:9" hidden="1" outlineLevel="1">
      <c r="A64" s="208"/>
      <c r="B64" s="216" t="s">
        <v>203</v>
      </c>
      <c r="C64" s="219">
        <v>10570424.99999997</v>
      </c>
      <c r="D64" s="223"/>
      <c r="E64" s="224"/>
      <c r="F64" s="225"/>
      <c r="G64" s="226"/>
      <c r="H64" s="221"/>
      <c r="I64" s="219">
        <v>10570424.99999997</v>
      </c>
    </row>
    <row r="65" spans="1:9" hidden="1" outlineLevel="1">
      <c r="A65" s="208"/>
      <c r="B65" s="216" t="s">
        <v>204</v>
      </c>
      <c r="C65" s="219">
        <v>9098148.6499999985</v>
      </c>
      <c r="D65" s="223"/>
      <c r="E65" s="224"/>
      <c r="F65" s="225"/>
      <c r="G65" s="226"/>
      <c r="H65" s="221"/>
      <c r="I65" s="219">
        <v>9098148.6499999985</v>
      </c>
    </row>
    <row r="66" spans="1:9" hidden="1" outlineLevel="1">
      <c r="A66" s="208"/>
      <c r="B66" s="216" t="s">
        <v>267</v>
      </c>
      <c r="C66" s="219">
        <v>0</v>
      </c>
      <c r="D66" s="223"/>
      <c r="E66" s="224"/>
      <c r="F66" s="225"/>
      <c r="G66" s="226"/>
      <c r="H66" s="221"/>
      <c r="I66" s="219">
        <v>0</v>
      </c>
    </row>
    <row r="67" spans="1:9" hidden="1" outlineLevel="1">
      <c r="A67" s="208"/>
      <c r="B67" s="216" t="s">
        <v>274</v>
      </c>
      <c r="C67" s="219">
        <v>1028097.0700000003</v>
      </c>
      <c r="D67" s="223"/>
      <c r="E67" s="224"/>
      <c r="F67" s="225"/>
      <c r="G67" s="226"/>
      <c r="H67" s="221"/>
      <c r="I67" s="219">
        <v>1028097.0700000003</v>
      </c>
    </row>
    <row r="68" spans="1:9" hidden="1" outlineLevel="1">
      <c r="A68" s="208"/>
      <c r="B68" s="216" t="s">
        <v>275</v>
      </c>
      <c r="C68" s="219"/>
      <c r="D68" s="223"/>
      <c r="E68" s="224"/>
      <c r="F68" s="225"/>
      <c r="G68" s="226"/>
      <c r="H68" s="221"/>
      <c r="I68" s="219">
        <v>0</v>
      </c>
    </row>
    <row r="69" spans="1:9" hidden="1" outlineLevel="1">
      <c r="A69" s="208"/>
      <c r="B69" s="216" t="s">
        <v>205</v>
      </c>
      <c r="C69" s="219">
        <v>29206388</v>
      </c>
      <c r="D69" s="223"/>
      <c r="E69" s="224"/>
      <c r="F69" s="225"/>
      <c r="G69" s="226"/>
      <c r="H69" s="221"/>
      <c r="I69" s="219">
        <v>29206388</v>
      </c>
    </row>
    <row r="70" spans="1:9" hidden="1" outlineLevel="1">
      <c r="A70" s="208"/>
      <c r="B70" s="216" t="s">
        <v>206</v>
      </c>
      <c r="C70" s="219">
        <v>6318128</v>
      </c>
      <c r="D70" s="223"/>
      <c r="E70" s="224"/>
      <c r="F70" s="225"/>
      <c r="G70" s="226"/>
      <c r="H70" s="221"/>
      <c r="I70" s="219">
        <v>6318128</v>
      </c>
    </row>
    <row r="71" spans="1:9" hidden="1" outlineLevel="1">
      <c r="A71" s="208"/>
      <c r="B71" s="216" t="s">
        <v>268</v>
      </c>
      <c r="C71" s="219">
        <v>4908</v>
      </c>
      <c r="D71" s="223"/>
      <c r="E71" s="224"/>
      <c r="F71" s="225"/>
      <c r="G71" s="226"/>
      <c r="H71" s="221"/>
      <c r="I71" s="219">
        <v>4908</v>
      </c>
    </row>
    <row r="72" spans="1:9" hidden="1" outlineLevel="1">
      <c r="A72" s="208"/>
      <c r="B72" s="216" t="s">
        <v>207</v>
      </c>
      <c r="C72" s="219">
        <v>37605680</v>
      </c>
      <c r="D72" s="223"/>
      <c r="E72" s="224"/>
      <c r="F72" s="225"/>
      <c r="G72" s="226"/>
      <c r="H72" s="221"/>
      <c r="I72" s="219">
        <v>37605680</v>
      </c>
    </row>
    <row r="73" spans="1:9" hidden="1" outlineLevel="1">
      <c r="A73" s="208"/>
      <c r="B73" s="216" t="s">
        <v>270</v>
      </c>
      <c r="C73" s="219">
        <v>18315293</v>
      </c>
      <c r="D73" s="223"/>
      <c r="E73" s="224"/>
      <c r="F73" s="225"/>
      <c r="G73" s="226"/>
      <c r="H73" s="221"/>
      <c r="I73" s="219">
        <v>18315293</v>
      </c>
    </row>
    <row r="74" spans="1:9" hidden="1" outlineLevel="1">
      <c r="A74" s="208"/>
      <c r="B74" s="216" t="s">
        <v>208</v>
      </c>
      <c r="C74" s="219">
        <v>35898164</v>
      </c>
      <c r="D74" s="223"/>
      <c r="E74" s="224"/>
      <c r="F74" s="225"/>
      <c r="G74" s="226"/>
      <c r="H74" s="221"/>
      <c r="I74" s="219">
        <v>35898164</v>
      </c>
    </row>
    <row r="75" spans="1:9" hidden="1" outlineLevel="1">
      <c r="A75" s="208"/>
      <c r="B75" s="216" t="s">
        <v>209</v>
      </c>
      <c r="C75" s="219">
        <v>10756170</v>
      </c>
      <c r="D75" s="223"/>
      <c r="E75" s="224"/>
      <c r="F75" s="225"/>
      <c r="G75" s="226"/>
      <c r="H75" s="221"/>
      <c r="I75" s="219">
        <v>10756170</v>
      </c>
    </row>
    <row r="76" spans="1:9" hidden="1" outlineLevel="1">
      <c r="A76" s="208"/>
      <c r="B76" s="216" t="s">
        <v>210</v>
      </c>
      <c r="C76" s="219">
        <v>3624344</v>
      </c>
      <c r="D76" s="223"/>
      <c r="E76" s="224"/>
      <c r="F76" s="225"/>
      <c r="G76" s="226"/>
      <c r="H76" s="221"/>
      <c r="I76" s="219">
        <v>3624344</v>
      </c>
    </row>
    <row r="77" spans="1:9" hidden="1" outlineLevel="1">
      <c r="A77" s="208"/>
      <c r="B77" s="216" t="s">
        <v>211</v>
      </c>
      <c r="C77" s="219">
        <v>5704</v>
      </c>
      <c r="D77" s="223"/>
      <c r="E77" s="224"/>
      <c r="F77" s="225"/>
      <c r="G77" s="226"/>
      <c r="H77" s="221"/>
      <c r="I77" s="219">
        <v>5704</v>
      </c>
    </row>
    <row r="78" spans="1:9" hidden="1" outlineLevel="1">
      <c r="A78" s="208"/>
      <c r="B78" s="216" t="s">
        <v>212</v>
      </c>
      <c r="C78" s="219">
        <v>4740976</v>
      </c>
      <c r="D78" s="223"/>
      <c r="E78" s="224"/>
      <c r="F78" s="225"/>
      <c r="G78" s="226"/>
      <c r="H78" s="221"/>
      <c r="I78" s="219">
        <v>4740976</v>
      </c>
    </row>
    <row r="79" spans="1:9" hidden="1" outlineLevel="1">
      <c r="A79" s="208"/>
      <c r="B79" s="216" t="s">
        <v>213</v>
      </c>
      <c r="C79" s="219">
        <v>21373446</v>
      </c>
      <c r="D79" s="223"/>
      <c r="E79" s="224"/>
      <c r="F79" s="225"/>
      <c r="G79" s="226"/>
      <c r="H79" s="221"/>
      <c r="I79" s="219">
        <v>21373446</v>
      </c>
    </row>
    <row r="80" spans="1:9" hidden="1" outlineLevel="1">
      <c r="A80" s="208"/>
      <c r="B80" s="216" t="s">
        <v>214</v>
      </c>
      <c r="C80" s="219">
        <v>1213016</v>
      </c>
      <c r="D80" s="223"/>
      <c r="E80" s="224"/>
      <c r="F80" s="225"/>
      <c r="G80" s="226"/>
      <c r="H80" s="221"/>
      <c r="I80" s="219">
        <v>1213016</v>
      </c>
    </row>
    <row r="81" spans="1:9" hidden="1" outlineLevel="1">
      <c r="A81" s="208"/>
      <c r="B81" s="216" t="s">
        <v>269</v>
      </c>
      <c r="C81" s="219">
        <v>562734.10999999917</v>
      </c>
      <c r="D81" s="223"/>
      <c r="E81" s="224"/>
      <c r="F81" s="225"/>
      <c r="G81" s="226"/>
      <c r="H81" s="221"/>
      <c r="I81" s="219">
        <v>562734.10999999917</v>
      </c>
    </row>
    <row r="82" spans="1:9" hidden="1" outlineLevel="1">
      <c r="A82" s="208"/>
      <c r="B82" s="216" t="s">
        <v>215</v>
      </c>
      <c r="C82" s="219">
        <v>728147.93000000063</v>
      </c>
      <c r="D82" s="223"/>
      <c r="E82" s="224"/>
      <c r="F82" s="225"/>
      <c r="G82" s="226"/>
      <c r="H82" s="221"/>
      <c r="I82" s="219">
        <v>728147.93000000063</v>
      </c>
    </row>
    <row r="83" spans="1:9" hidden="1" outlineLevel="1">
      <c r="A83" s="208"/>
      <c r="B83" s="216" t="s">
        <v>217</v>
      </c>
      <c r="C83" s="219">
        <v>43533733</v>
      </c>
      <c r="D83" s="223"/>
      <c r="E83" s="224"/>
      <c r="F83" s="225"/>
      <c r="G83" s="226"/>
      <c r="H83" s="221"/>
      <c r="I83" s="219">
        <v>43533733</v>
      </c>
    </row>
    <row r="84" spans="1:9" hidden="1" outlineLevel="1">
      <c r="A84" s="208"/>
      <c r="B84" s="216" t="s">
        <v>218</v>
      </c>
      <c r="C84" s="219">
        <v>20715517</v>
      </c>
      <c r="D84" s="223"/>
      <c r="E84" s="224"/>
      <c r="F84" s="225"/>
      <c r="G84" s="226"/>
      <c r="H84" s="221"/>
      <c r="I84" s="219">
        <v>20715517</v>
      </c>
    </row>
    <row r="85" spans="1:9" hidden="1" outlineLevel="1">
      <c r="A85" s="208"/>
      <c r="B85" s="216" t="s">
        <v>219</v>
      </c>
      <c r="C85" s="219">
        <v>5963966.099999994</v>
      </c>
      <c r="D85" s="223"/>
      <c r="E85" s="224"/>
      <c r="F85" s="225"/>
      <c r="G85" s="226"/>
      <c r="H85" s="221"/>
      <c r="I85" s="219">
        <v>5963966.099999994</v>
      </c>
    </row>
    <row r="86" spans="1:9" ht="13.8" hidden="1" customHeight="1" outlineLevel="1">
      <c r="A86" s="208"/>
      <c r="B86" s="216" t="s">
        <v>220</v>
      </c>
      <c r="C86" s="219">
        <v>9656590.8500000015</v>
      </c>
      <c r="D86" s="223"/>
      <c r="E86" s="224"/>
      <c r="F86" s="225"/>
      <c r="G86" s="226"/>
      <c r="H86" s="221"/>
      <c r="I86" s="219">
        <v>9656590.8500000015</v>
      </c>
    </row>
    <row r="87" spans="1:9" ht="30" collapsed="1">
      <c r="A87" s="208">
        <v>3</v>
      </c>
      <c r="B87" s="222" t="s">
        <v>518</v>
      </c>
      <c r="C87" s="219">
        <f>SUM($C$63:$C$86)</f>
        <v>270919576.70999998</v>
      </c>
      <c r="D87" s="223"/>
      <c r="E87" s="224"/>
      <c r="F87" s="225"/>
      <c r="G87" s="226"/>
      <c r="H87" s="221"/>
      <c r="I87" s="219">
        <f>SUM($I$63:$I$86)</f>
        <v>270919576.70999998</v>
      </c>
    </row>
    <row r="88" spans="1:9" hidden="1" outlineLevel="1">
      <c r="A88" s="208"/>
      <c r="B88" s="227" t="s">
        <v>273</v>
      </c>
      <c r="C88" s="219">
        <v>0</v>
      </c>
      <c r="D88" s="218"/>
      <c r="E88" s="217"/>
      <c r="F88" s="218"/>
      <c r="G88" s="220"/>
      <c r="H88" s="221"/>
      <c r="I88" s="228">
        <v>0</v>
      </c>
    </row>
    <row r="89" spans="1:9" hidden="1" outlineLevel="1">
      <c r="A89" s="208"/>
      <c r="B89" s="227" t="s">
        <v>203</v>
      </c>
      <c r="C89" s="219">
        <v>5113969</v>
      </c>
      <c r="D89" s="218"/>
      <c r="E89" s="217"/>
      <c r="F89" s="218"/>
      <c r="G89" s="220"/>
      <c r="H89" s="221"/>
      <c r="I89" s="228">
        <v>5113969</v>
      </c>
    </row>
    <row r="90" spans="1:9" hidden="1" outlineLevel="1">
      <c r="A90" s="208"/>
      <c r="B90" s="227" t="s">
        <v>204</v>
      </c>
      <c r="C90" s="219">
        <v>3909829.2500000023</v>
      </c>
      <c r="D90" s="218"/>
      <c r="E90" s="217"/>
      <c r="F90" s="218"/>
      <c r="G90" s="220"/>
      <c r="H90" s="221"/>
      <c r="I90" s="228">
        <v>3909829.2500000023</v>
      </c>
    </row>
    <row r="91" spans="1:9" hidden="1" outlineLevel="1">
      <c r="A91" s="208"/>
      <c r="B91" s="227" t="s">
        <v>267</v>
      </c>
      <c r="C91" s="219">
        <v>0</v>
      </c>
      <c r="D91" s="219">
        <v>0</v>
      </c>
      <c r="E91" s="217"/>
      <c r="F91" s="219">
        <v>0</v>
      </c>
      <c r="G91" s="220"/>
      <c r="H91" s="221"/>
      <c r="I91" s="228">
        <v>0</v>
      </c>
    </row>
    <row r="92" spans="1:9" hidden="1" outlineLevel="1">
      <c r="A92" s="208"/>
      <c r="B92" s="227" t="s">
        <v>274</v>
      </c>
      <c r="C92" s="219"/>
      <c r="D92" s="219"/>
      <c r="E92" s="217"/>
      <c r="F92" s="219"/>
      <c r="G92" s="220"/>
      <c r="H92" s="221"/>
      <c r="I92" s="228">
        <v>0</v>
      </c>
    </row>
    <row r="93" spans="1:9" hidden="1" outlineLevel="1">
      <c r="A93" s="208"/>
      <c r="B93" s="227" t="s">
        <v>275</v>
      </c>
      <c r="C93" s="219"/>
      <c r="D93" s="219"/>
      <c r="E93" s="217"/>
      <c r="F93" s="219"/>
      <c r="G93" s="220"/>
      <c r="H93" s="221"/>
      <c r="I93" s="228">
        <v>0</v>
      </c>
    </row>
    <row r="94" spans="1:9" hidden="1" outlineLevel="1">
      <c r="A94" s="208"/>
      <c r="B94" s="227" t="s">
        <v>205</v>
      </c>
      <c r="C94" s="219">
        <v>45760710</v>
      </c>
      <c r="D94" s="219">
        <v>0</v>
      </c>
      <c r="E94" s="217"/>
      <c r="F94" s="219">
        <v>0</v>
      </c>
      <c r="G94" s="220"/>
      <c r="H94" s="221"/>
      <c r="I94" s="228">
        <v>45760710</v>
      </c>
    </row>
    <row r="95" spans="1:9" hidden="1" outlineLevel="1">
      <c r="A95" s="208"/>
      <c r="B95" s="227" t="s">
        <v>206</v>
      </c>
      <c r="C95" s="219">
        <v>7978300</v>
      </c>
      <c r="D95" s="218"/>
      <c r="E95" s="217"/>
      <c r="F95" s="218"/>
      <c r="G95" s="220"/>
      <c r="H95" s="221"/>
      <c r="I95" s="228">
        <v>7978300</v>
      </c>
    </row>
    <row r="96" spans="1:9" hidden="1" outlineLevel="1">
      <c r="A96" s="208"/>
      <c r="B96" s="227" t="s">
        <v>268</v>
      </c>
      <c r="C96" s="219">
        <v>474734</v>
      </c>
      <c r="D96" s="219">
        <v>0</v>
      </c>
      <c r="E96" s="217"/>
      <c r="F96" s="219">
        <v>0</v>
      </c>
      <c r="G96" s="220"/>
      <c r="H96" s="221"/>
      <c r="I96" s="228">
        <v>474734</v>
      </c>
    </row>
    <row r="97" spans="1:9" hidden="1" outlineLevel="1">
      <c r="A97" s="208"/>
      <c r="B97" s="227" t="s">
        <v>207</v>
      </c>
      <c r="C97" s="219">
        <v>55284702</v>
      </c>
      <c r="D97" s="218"/>
      <c r="E97" s="217"/>
      <c r="F97" s="218"/>
      <c r="G97" s="220"/>
      <c r="H97" s="221"/>
      <c r="I97" s="228">
        <v>55284702</v>
      </c>
    </row>
    <row r="98" spans="1:9" hidden="1" outlineLevel="1">
      <c r="A98" s="208"/>
      <c r="B98" s="227" t="s">
        <v>270</v>
      </c>
      <c r="C98" s="219">
        <v>2112081</v>
      </c>
      <c r="D98" s="218">
        <v>0</v>
      </c>
      <c r="E98" s="217"/>
      <c r="F98" s="218">
        <v>1565203</v>
      </c>
      <c r="G98" s="220"/>
      <c r="H98" s="221"/>
      <c r="I98" s="228">
        <v>3677284</v>
      </c>
    </row>
    <row r="99" spans="1:9" hidden="1" outlineLevel="1">
      <c r="A99" s="208"/>
      <c r="B99" s="227" t="s">
        <v>208</v>
      </c>
      <c r="C99" s="219">
        <v>24039811</v>
      </c>
      <c r="D99" s="218"/>
      <c r="E99" s="217"/>
      <c r="F99" s="219">
        <v>33047593</v>
      </c>
      <c r="G99" s="220"/>
      <c r="H99" s="221"/>
      <c r="I99" s="228">
        <v>57087404</v>
      </c>
    </row>
    <row r="100" spans="1:9" hidden="1" outlineLevel="1">
      <c r="A100" s="208"/>
      <c r="B100" s="227" t="s">
        <v>209</v>
      </c>
      <c r="C100" s="219">
        <v>2228622</v>
      </c>
      <c r="D100" s="218"/>
      <c r="E100" s="217"/>
      <c r="F100" s="218"/>
      <c r="G100" s="220"/>
      <c r="H100" s="221"/>
      <c r="I100" s="228">
        <v>2228622</v>
      </c>
    </row>
    <row r="101" spans="1:9" hidden="1" outlineLevel="1">
      <c r="A101" s="208"/>
      <c r="B101" s="227" t="s">
        <v>210</v>
      </c>
      <c r="C101" s="218"/>
      <c r="D101" s="218"/>
      <c r="E101" s="217"/>
      <c r="F101" s="218"/>
      <c r="G101" s="220"/>
      <c r="H101" s="221"/>
      <c r="I101" s="228">
        <v>0</v>
      </c>
    </row>
    <row r="102" spans="1:9" hidden="1" outlineLevel="1">
      <c r="A102" s="208"/>
      <c r="B102" s="227" t="s">
        <v>211</v>
      </c>
      <c r="C102" s="219">
        <v>0</v>
      </c>
      <c r="D102" s="219">
        <v>0</v>
      </c>
      <c r="E102" s="217"/>
      <c r="F102" s="219">
        <v>0</v>
      </c>
      <c r="G102" s="220"/>
      <c r="H102" s="221"/>
      <c r="I102" s="228">
        <v>0</v>
      </c>
    </row>
    <row r="103" spans="1:9" hidden="1" outlineLevel="1">
      <c r="A103" s="208"/>
      <c r="B103" s="227" t="s">
        <v>212</v>
      </c>
      <c r="C103" s="219">
        <v>0</v>
      </c>
      <c r="D103" s="219">
        <v>0</v>
      </c>
      <c r="E103" s="217"/>
      <c r="F103" s="219">
        <v>188822.37</v>
      </c>
      <c r="G103" s="220"/>
      <c r="H103" s="221"/>
      <c r="I103" s="228">
        <v>188822.37</v>
      </c>
    </row>
    <row r="104" spans="1:9" hidden="1" outlineLevel="1">
      <c r="A104" s="208"/>
      <c r="B104" s="227" t="s">
        <v>213</v>
      </c>
      <c r="C104" s="218"/>
      <c r="D104" s="219">
        <v>1811162</v>
      </c>
      <c r="E104" s="217"/>
      <c r="F104" s="219">
        <v>308061</v>
      </c>
      <c r="G104" s="220"/>
      <c r="H104" s="221"/>
      <c r="I104" s="228">
        <v>2119223</v>
      </c>
    </row>
    <row r="105" spans="1:9" hidden="1" outlineLevel="1">
      <c r="A105" s="208"/>
      <c r="B105" s="227" t="s">
        <v>214</v>
      </c>
      <c r="C105" s="218"/>
      <c r="D105" s="218"/>
      <c r="E105" s="217"/>
      <c r="F105" s="219">
        <v>0</v>
      </c>
      <c r="G105" s="220"/>
      <c r="H105" s="221"/>
      <c r="I105" s="228">
        <v>0</v>
      </c>
    </row>
    <row r="106" spans="1:9" hidden="1" outlineLevel="1">
      <c r="A106" s="208"/>
      <c r="B106" s="227" t="s">
        <v>269</v>
      </c>
      <c r="C106" s="218"/>
      <c r="D106" s="218"/>
      <c r="E106" s="217"/>
      <c r="F106" s="219"/>
      <c r="G106" s="220"/>
      <c r="H106" s="221"/>
      <c r="I106" s="228">
        <v>0</v>
      </c>
    </row>
    <row r="107" spans="1:9" hidden="1" outlineLevel="1">
      <c r="A107" s="208"/>
      <c r="B107" s="227" t="s">
        <v>215</v>
      </c>
      <c r="C107" s="218"/>
      <c r="D107" s="218"/>
      <c r="E107" s="217"/>
      <c r="F107" s="218"/>
      <c r="G107" s="220"/>
      <c r="H107" s="221"/>
      <c r="I107" s="228">
        <v>0</v>
      </c>
    </row>
    <row r="108" spans="1:9" hidden="1" outlineLevel="1">
      <c r="A108" s="208"/>
      <c r="B108" s="227" t="s">
        <v>217</v>
      </c>
      <c r="C108" s="219">
        <v>37840635</v>
      </c>
      <c r="D108" s="218"/>
      <c r="E108" s="217"/>
      <c r="F108" s="218"/>
      <c r="G108" s="220"/>
      <c r="H108" s="221"/>
      <c r="I108" s="228">
        <v>37840635</v>
      </c>
    </row>
    <row r="109" spans="1:9" hidden="1" outlineLevel="1">
      <c r="A109" s="208"/>
      <c r="B109" s="227" t="s">
        <v>218</v>
      </c>
      <c r="C109" s="219">
        <v>3891160</v>
      </c>
      <c r="D109" s="218"/>
      <c r="E109" s="217"/>
      <c r="F109" s="218"/>
      <c r="G109" s="220"/>
      <c r="H109" s="221"/>
      <c r="I109" s="228">
        <v>3891160</v>
      </c>
    </row>
    <row r="110" spans="1:9" hidden="1" outlineLevel="1">
      <c r="A110" s="208"/>
      <c r="B110" s="227" t="s">
        <v>219</v>
      </c>
      <c r="C110" s="218"/>
      <c r="D110" s="219">
        <v>0</v>
      </c>
      <c r="E110" s="217"/>
      <c r="F110" s="219">
        <v>0</v>
      </c>
      <c r="G110" s="220"/>
      <c r="H110" s="221"/>
      <c r="I110" s="228">
        <v>0</v>
      </c>
    </row>
    <row r="111" spans="1:9" hidden="1" outlineLevel="1">
      <c r="A111" s="208"/>
      <c r="B111" s="227" t="s">
        <v>220</v>
      </c>
      <c r="C111" s="219">
        <v>10160572</v>
      </c>
      <c r="D111" s="218"/>
      <c r="E111" s="217"/>
      <c r="F111" s="219">
        <v>1599948</v>
      </c>
      <c r="G111" s="220"/>
      <c r="H111" s="221"/>
      <c r="I111" s="228">
        <v>11760520</v>
      </c>
    </row>
    <row r="112" spans="1:9" ht="17.399999999999999" customHeight="1" collapsed="1">
      <c r="A112" s="208">
        <v>4</v>
      </c>
      <c r="B112" s="178" t="s">
        <v>519</v>
      </c>
      <c r="C112" s="219">
        <f>SUM($C$88:$C$111)</f>
        <v>198795125.25</v>
      </c>
      <c r="D112" s="219">
        <f>SUM($D$88:$D$111)</f>
        <v>1811162</v>
      </c>
      <c r="E112" s="217"/>
      <c r="F112" s="219">
        <f>SUM($F$88:$F$111)</f>
        <v>36709627.369999997</v>
      </c>
      <c r="G112" s="220"/>
      <c r="H112" s="221"/>
      <c r="I112" s="228">
        <f>SUM($I$88:$I$111)</f>
        <v>237315914.62</v>
      </c>
    </row>
    <row r="113" spans="1:9" hidden="1" outlineLevel="1">
      <c r="A113" s="208"/>
      <c r="B113" s="216" t="s">
        <v>273</v>
      </c>
      <c r="C113" s="217"/>
      <c r="D113" s="218"/>
      <c r="E113" s="229">
        <v>0</v>
      </c>
      <c r="F113" s="230"/>
      <c r="G113" s="220"/>
      <c r="H113" s="221"/>
      <c r="I113" s="228">
        <v>0</v>
      </c>
    </row>
    <row r="114" spans="1:9" hidden="1" outlineLevel="1">
      <c r="A114" s="208"/>
      <c r="B114" s="216" t="s">
        <v>203</v>
      </c>
      <c r="C114" s="217"/>
      <c r="D114" s="218"/>
      <c r="E114" s="229">
        <v>4346874</v>
      </c>
      <c r="F114" s="230"/>
      <c r="G114" s="220"/>
      <c r="H114" s="221"/>
      <c r="I114" s="228">
        <v>4346874</v>
      </c>
    </row>
    <row r="115" spans="1:9" hidden="1" outlineLevel="1">
      <c r="A115" s="208"/>
      <c r="B115" s="216" t="s">
        <v>204</v>
      </c>
      <c r="C115" s="217"/>
      <c r="D115" s="218"/>
      <c r="E115" s="229">
        <v>3323354.8625000017</v>
      </c>
      <c r="F115" s="230"/>
      <c r="G115" s="220"/>
      <c r="H115" s="221"/>
      <c r="I115" s="228">
        <v>3323354.8625000017</v>
      </c>
    </row>
    <row r="116" spans="1:9" hidden="1" outlineLevel="1">
      <c r="A116" s="208"/>
      <c r="B116" s="216" t="s">
        <v>267</v>
      </c>
      <c r="C116" s="217"/>
      <c r="D116" s="219">
        <v>0</v>
      </c>
      <c r="E116" s="229">
        <v>0</v>
      </c>
      <c r="F116" s="231">
        <v>0</v>
      </c>
      <c r="G116" s="220"/>
      <c r="H116" s="221"/>
      <c r="I116" s="228">
        <v>0</v>
      </c>
    </row>
    <row r="117" spans="1:9" hidden="1" outlineLevel="1">
      <c r="A117" s="208"/>
      <c r="B117" s="216" t="s">
        <v>274</v>
      </c>
      <c r="C117" s="217"/>
      <c r="D117" s="219"/>
      <c r="E117" s="229"/>
      <c r="F117" s="231"/>
      <c r="G117" s="220"/>
      <c r="H117" s="221"/>
      <c r="I117" s="228">
        <v>0</v>
      </c>
    </row>
    <row r="118" spans="1:9" hidden="1" outlineLevel="1">
      <c r="A118" s="208"/>
      <c r="B118" s="216" t="s">
        <v>275</v>
      </c>
      <c r="C118" s="217"/>
      <c r="D118" s="219"/>
      <c r="E118" s="229"/>
      <c r="F118" s="231"/>
      <c r="G118" s="220"/>
      <c r="H118" s="221"/>
      <c r="I118" s="228">
        <v>0</v>
      </c>
    </row>
    <row r="119" spans="1:9" hidden="1" outlineLevel="1">
      <c r="A119" s="208"/>
      <c r="B119" s="216" t="s">
        <v>205</v>
      </c>
      <c r="C119" s="217"/>
      <c r="D119" s="219">
        <v>0</v>
      </c>
      <c r="E119" s="229">
        <v>38896604</v>
      </c>
      <c r="F119" s="231">
        <v>0</v>
      </c>
      <c r="G119" s="220"/>
      <c r="H119" s="221"/>
      <c r="I119" s="228">
        <v>38896604</v>
      </c>
    </row>
    <row r="120" spans="1:9" hidden="1" outlineLevel="1">
      <c r="A120" s="208"/>
      <c r="B120" s="216" t="s">
        <v>206</v>
      </c>
      <c r="C120" s="217"/>
      <c r="D120" s="218"/>
      <c r="E120" s="229">
        <v>6781555</v>
      </c>
      <c r="F120" s="230"/>
      <c r="G120" s="220"/>
      <c r="H120" s="221"/>
      <c r="I120" s="228">
        <v>6781555</v>
      </c>
    </row>
    <row r="121" spans="1:9" hidden="1" outlineLevel="1">
      <c r="A121" s="208"/>
      <c r="B121" s="216" t="s">
        <v>268</v>
      </c>
      <c r="C121" s="217"/>
      <c r="D121" s="219">
        <v>403524</v>
      </c>
      <c r="E121" s="229">
        <v>0</v>
      </c>
      <c r="F121" s="231">
        <v>0</v>
      </c>
      <c r="G121" s="220"/>
      <c r="H121" s="221"/>
      <c r="I121" s="228">
        <v>403524</v>
      </c>
    </row>
    <row r="122" spans="1:9" hidden="1" outlineLevel="1">
      <c r="A122" s="208"/>
      <c r="B122" s="216" t="s">
        <v>207</v>
      </c>
      <c r="C122" s="217"/>
      <c r="D122" s="218"/>
      <c r="E122" s="229">
        <v>46991997</v>
      </c>
      <c r="F122" s="230"/>
      <c r="G122" s="220"/>
      <c r="H122" s="221"/>
      <c r="I122" s="228">
        <v>46991997</v>
      </c>
    </row>
    <row r="123" spans="1:9" hidden="1" outlineLevel="1">
      <c r="A123" s="208"/>
      <c r="B123" s="216" t="s">
        <v>270</v>
      </c>
      <c r="C123" s="217"/>
      <c r="D123" s="218">
        <v>0</v>
      </c>
      <c r="E123" s="229">
        <v>1795269</v>
      </c>
      <c r="F123" s="230">
        <v>1330422</v>
      </c>
      <c r="G123" s="220"/>
      <c r="H123" s="221"/>
      <c r="I123" s="228">
        <v>3125691</v>
      </c>
    </row>
    <row r="124" spans="1:9" hidden="1" outlineLevel="1">
      <c r="A124" s="208"/>
      <c r="B124" s="216" t="s">
        <v>208</v>
      </c>
      <c r="C124" s="217"/>
      <c r="D124" s="218"/>
      <c r="E124" s="229">
        <v>20433839</v>
      </c>
      <c r="F124" s="231">
        <v>28090454</v>
      </c>
      <c r="G124" s="220"/>
      <c r="H124" s="221"/>
      <c r="I124" s="228">
        <v>48524293</v>
      </c>
    </row>
    <row r="125" spans="1:9" hidden="1" outlineLevel="1">
      <c r="A125" s="208"/>
      <c r="B125" s="216" t="s">
        <v>209</v>
      </c>
      <c r="C125" s="217"/>
      <c r="D125" s="218"/>
      <c r="E125" s="229">
        <v>1894329</v>
      </c>
      <c r="F125" s="230"/>
      <c r="G125" s="220"/>
      <c r="H125" s="221"/>
      <c r="I125" s="228">
        <v>1894329</v>
      </c>
    </row>
    <row r="126" spans="1:9" hidden="1" outlineLevel="1">
      <c r="A126" s="208"/>
      <c r="B126" s="216" t="s">
        <v>210</v>
      </c>
      <c r="C126" s="217"/>
      <c r="D126" s="218"/>
      <c r="E126" s="232"/>
      <c r="F126" s="230"/>
      <c r="G126" s="220"/>
      <c r="H126" s="221"/>
      <c r="I126" s="228">
        <v>0</v>
      </c>
    </row>
    <row r="127" spans="1:9" hidden="1" outlineLevel="1">
      <c r="A127" s="208"/>
      <c r="B127" s="216" t="s">
        <v>211</v>
      </c>
      <c r="C127" s="217"/>
      <c r="D127" s="219">
        <v>0</v>
      </c>
      <c r="E127" s="229">
        <v>0</v>
      </c>
      <c r="F127" s="231">
        <v>0</v>
      </c>
      <c r="G127" s="220"/>
      <c r="H127" s="221"/>
      <c r="I127" s="228">
        <v>0</v>
      </c>
    </row>
    <row r="128" spans="1:9" hidden="1" outlineLevel="1">
      <c r="A128" s="208"/>
      <c r="B128" s="216" t="s">
        <v>212</v>
      </c>
      <c r="C128" s="217"/>
      <c r="D128" s="219">
        <v>0</v>
      </c>
      <c r="E128" s="229">
        <v>0</v>
      </c>
      <c r="F128" s="231">
        <v>160499</v>
      </c>
      <c r="G128" s="220"/>
      <c r="H128" s="221"/>
      <c r="I128" s="228">
        <v>160499</v>
      </c>
    </row>
    <row r="129" spans="1:9" hidden="1" outlineLevel="1">
      <c r="A129" s="208"/>
      <c r="B129" s="216" t="s">
        <v>213</v>
      </c>
      <c r="C129" s="217"/>
      <c r="D129" s="219">
        <v>1539488</v>
      </c>
      <c r="E129" s="232"/>
      <c r="F129" s="231">
        <v>261852</v>
      </c>
      <c r="G129" s="220"/>
      <c r="H129" s="221"/>
      <c r="I129" s="228">
        <v>1801340</v>
      </c>
    </row>
    <row r="130" spans="1:9" hidden="1" outlineLevel="1">
      <c r="A130" s="208"/>
      <c r="B130" s="216" t="s">
        <v>214</v>
      </c>
      <c r="C130" s="217"/>
      <c r="D130" s="218"/>
      <c r="E130" s="232"/>
      <c r="F130" s="231">
        <v>0</v>
      </c>
      <c r="G130" s="220"/>
      <c r="H130" s="221"/>
      <c r="I130" s="228">
        <v>0</v>
      </c>
    </row>
    <row r="131" spans="1:9" hidden="1" outlineLevel="1">
      <c r="A131" s="208"/>
      <c r="B131" s="216" t="s">
        <v>269</v>
      </c>
      <c r="C131" s="217"/>
      <c r="D131" s="218"/>
      <c r="E131" s="232"/>
      <c r="F131" s="231"/>
      <c r="G131" s="220"/>
      <c r="H131" s="221"/>
      <c r="I131" s="228">
        <v>0</v>
      </c>
    </row>
    <row r="132" spans="1:9" hidden="1" outlineLevel="1">
      <c r="A132" s="208"/>
      <c r="B132" s="216" t="s">
        <v>215</v>
      </c>
      <c r="C132" s="217"/>
      <c r="D132" s="218"/>
      <c r="E132" s="232"/>
      <c r="F132" s="230"/>
      <c r="G132" s="220"/>
      <c r="H132" s="221"/>
      <c r="I132" s="228">
        <v>0</v>
      </c>
    </row>
    <row r="133" spans="1:9" hidden="1" outlineLevel="1">
      <c r="A133" s="208"/>
      <c r="B133" s="216" t="s">
        <v>217</v>
      </c>
      <c r="C133" s="217"/>
      <c r="D133" s="218"/>
      <c r="E133" s="229">
        <v>4990086</v>
      </c>
      <c r="F133" s="230"/>
      <c r="G133" s="220"/>
      <c r="H133" s="221"/>
      <c r="I133" s="228">
        <v>4990086</v>
      </c>
    </row>
    <row r="134" spans="1:9" hidden="1" outlineLevel="1">
      <c r="A134" s="208"/>
      <c r="B134" s="216" t="s">
        <v>218</v>
      </c>
      <c r="C134" s="217"/>
      <c r="D134" s="218"/>
      <c r="E134" s="229">
        <v>3307483</v>
      </c>
      <c r="F134" s="230"/>
      <c r="G134" s="220"/>
      <c r="H134" s="221"/>
      <c r="I134" s="228">
        <v>3307483</v>
      </c>
    </row>
    <row r="135" spans="1:9" hidden="1" outlineLevel="1">
      <c r="A135" s="208"/>
      <c r="B135" s="216" t="s">
        <v>219</v>
      </c>
      <c r="C135" s="217"/>
      <c r="D135" s="219">
        <v>0</v>
      </c>
      <c r="E135" s="229">
        <v>0</v>
      </c>
      <c r="F135" s="231">
        <v>0</v>
      </c>
      <c r="G135" s="220"/>
      <c r="H135" s="221"/>
      <c r="I135" s="228">
        <v>0</v>
      </c>
    </row>
    <row r="136" spans="1:9" hidden="1" outlineLevel="1">
      <c r="A136" s="208"/>
      <c r="B136" s="216" t="s">
        <v>220</v>
      </c>
      <c r="C136" s="217"/>
      <c r="D136" s="218"/>
      <c r="E136" s="229">
        <v>8636486.1999999993</v>
      </c>
      <c r="F136" s="231">
        <v>1359955.8</v>
      </c>
      <c r="G136" s="220"/>
      <c r="H136" s="221"/>
      <c r="I136" s="228">
        <v>9996442</v>
      </c>
    </row>
    <row r="137" spans="1:9" ht="30" collapsed="1">
      <c r="A137" s="208">
        <v>5</v>
      </c>
      <c r="B137" s="222" t="s">
        <v>520</v>
      </c>
      <c r="C137" s="217"/>
      <c r="D137" s="219">
        <f>SUM($D$113:$D$136)</f>
        <v>1943012</v>
      </c>
      <c r="E137" s="229">
        <f>SUM($E$113:$E$136)</f>
        <v>141397877.0625</v>
      </c>
      <c r="F137" s="231">
        <f>SUM($F$113:$F$136)</f>
        <v>31203182.800000001</v>
      </c>
      <c r="G137" s="220"/>
      <c r="H137" s="221"/>
      <c r="I137" s="228">
        <f>SUM($I$113:$I$136)</f>
        <v>174544071.86250001</v>
      </c>
    </row>
    <row r="138" spans="1:9" hidden="1" outlineLevel="1">
      <c r="A138" s="208"/>
      <c r="B138" s="216" t="s">
        <v>273</v>
      </c>
      <c r="C138" s="219">
        <v>0</v>
      </c>
      <c r="D138" s="223"/>
      <c r="E138" s="233"/>
      <c r="F138" s="233"/>
      <c r="G138" s="226"/>
      <c r="H138" s="221"/>
      <c r="I138" s="228">
        <v>0</v>
      </c>
    </row>
    <row r="139" spans="1:9" hidden="1" outlineLevel="1">
      <c r="A139" s="208"/>
      <c r="B139" s="216" t="s">
        <v>203</v>
      </c>
      <c r="C139" s="219">
        <v>767095</v>
      </c>
      <c r="D139" s="223"/>
      <c r="E139" s="233"/>
      <c r="F139" s="233"/>
      <c r="G139" s="226"/>
      <c r="H139" s="221"/>
      <c r="I139" s="228">
        <v>767095</v>
      </c>
    </row>
    <row r="140" spans="1:9" hidden="1" outlineLevel="1">
      <c r="A140" s="208"/>
      <c r="B140" s="216" t="s">
        <v>204</v>
      </c>
      <c r="C140" s="219">
        <v>586474.38750000065</v>
      </c>
      <c r="D140" s="223"/>
      <c r="E140" s="233"/>
      <c r="F140" s="233"/>
      <c r="G140" s="226"/>
      <c r="H140" s="221"/>
      <c r="I140" s="228">
        <v>586474.38750000065</v>
      </c>
    </row>
    <row r="141" spans="1:9" hidden="1" outlineLevel="1">
      <c r="A141" s="208"/>
      <c r="B141" s="216" t="s">
        <v>267</v>
      </c>
      <c r="C141" s="219">
        <v>0</v>
      </c>
      <c r="D141" s="223"/>
      <c r="E141" s="233"/>
      <c r="F141" s="233"/>
      <c r="G141" s="226"/>
      <c r="H141" s="221"/>
      <c r="I141" s="228">
        <v>0</v>
      </c>
    </row>
    <row r="142" spans="1:9" hidden="1" outlineLevel="1">
      <c r="A142" s="208"/>
      <c r="B142" s="216" t="s">
        <v>274</v>
      </c>
      <c r="C142" s="219"/>
      <c r="D142" s="223"/>
      <c r="E142" s="233"/>
      <c r="F142" s="233"/>
      <c r="G142" s="226"/>
      <c r="H142" s="221"/>
      <c r="I142" s="228">
        <v>0</v>
      </c>
    </row>
    <row r="143" spans="1:9" hidden="1" outlineLevel="1">
      <c r="A143" s="208"/>
      <c r="B143" s="216" t="s">
        <v>275</v>
      </c>
      <c r="C143" s="219"/>
      <c r="D143" s="223"/>
      <c r="E143" s="233"/>
      <c r="F143" s="233"/>
      <c r="G143" s="226"/>
      <c r="H143" s="221"/>
      <c r="I143" s="228">
        <v>0</v>
      </c>
    </row>
    <row r="144" spans="1:9" hidden="1" outlineLevel="1">
      <c r="A144" s="208"/>
      <c r="B144" s="216" t="s">
        <v>205</v>
      </c>
      <c r="C144" s="219">
        <v>6864106</v>
      </c>
      <c r="D144" s="223"/>
      <c r="E144" s="233"/>
      <c r="F144" s="233"/>
      <c r="G144" s="226"/>
      <c r="H144" s="221"/>
      <c r="I144" s="228">
        <v>6864106</v>
      </c>
    </row>
    <row r="145" spans="1:9" hidden="1" outlineLevel="1">
      <c r="A145" s="208"/>
      <c r="B145" s="216" t="s">
        <v>206</v>
      </c>
      <c r="C145" s="219">
        <v>1196745</v>
      </c>
      <c r="D145" s="223"/>
      <c r="E145" s="233"/>
      <c r="F145" s="233"/>
      <c r="G145" s="226"/>
      <c r="H145" s="221"/>
      <c r="I145" s="228">
        <v>1196745</v>
      </c>
    </row>
    <row r="146" spans="1:9" hidden="1" outlineLevel="1">
      <c r="A146" s="208"/>
      <c r="B146" s="216" t="s">
        <v>268</v>
      </c>
      <c r="C146" s="219">
        <v>71210</v>
      </c>
      <c r="D146" s="223"/>
      <c r="E146" s="233"/>
      <c r="F146" s="233"/>
      <c r="G146" s="226"/>
      <c r="H146" s="221"/>
      <c r="I146" s="228">
        <v>71210</v>
      </c>
    </row>
    <row r="147" spans="1:9" hidden="1" outlineLevel="1">
      <c r="A147" s="208"/>
      <c r="B147" s="216" t="s">
        <v>207</v>
      </c>
      <c r="C147" s="219">
        <v>8292705</v>
      </c>
      <c r="D147" s="223"/>
      <c r="E147" s="233"/>
      <c r="F147" s="233"/>
      <c r="G147" s="226"/>
      <c r="H147" s="221"/>
      <c r="I147" s="228">
        <v>8292705</v>
      </c>
    </row>
    <row r="148" spans="1:9" hidden="1" outlineLevel="1">
      <c r="A148" s="208"/>
      <c r="B148" s="216" t="s">
        <v>270</v>
      </c>
      <c r="C148" s="219">
        <v>551593</v>
      </c>
      <c r="D148" s="223"/>
      <c r="E148" s="233"/>
      <c r="F148" s="233"/>
      <c r="G148" s="226"/>
      <c r="H148" s="221"/>
      <c r="I148" s="228">
        <v>551593</v>
      </c>
    </row>
    <row r="149" spans="1:9" hidden="1" outlineLevel="1">
      <c r="A149" s="208"/>
      <c r="B149" s="216" t="s">
        <v>208</v>
      </c>
      <c r="C149" s="219">
        <v>8563111</v>
      </c>
      <c r="D149" s="223"/>
      <c r="E149" s="233"/>
      <c r="F149" s="233"/>
      <c r="G149" s="226"/>
      <c r="H149" s="221"/>
      <c r="I149" s="228">
        <v>8563111</v>
      </c>
    </row>
    <row r="150" spans="1:9" hidden="1" outlineLevel="1">
      <c r="A150" s="208"/>
      <c r="B150" s="216" t="s">
        <v>209</v>
      </c>
      <c r="C150" s="219">
        <v>334293</v>
      </c>
      <c r="D150" s="223"/>
      <c r="E150" s="233"/>
      <c r="F150" s="233"/>
      <c r="G150" s="226"/>
      <c r="H150" s="221"/>
      <c r="I150" s="228">
        <v>334293</v>
      </c>
    </row>
    <row r="151" spans="1:9" hidden="1" outlineLevel="1">
      <c r="A151" s="208"/>
      <c r="B151" s="216" t="s">
        <v>210</v>
      </c>
      <c r="C151" s="219">
        <v>0</v>
      </c>
      <c r="D151" s="223"/>
      <c r="E151" s="233"/>
      <c r="F151" s="233"/>
      <c r="G151" s="226"/>
      <c r="H151" s="221"/>
      <c r="I151" s="228">
        <v>0</v>
      </c>
    </row>
    <row r="152" spans="1:9" hidden="1" outlineLevel="1">
      <c r="A152" s="208"/>
      <c r="B152" s="216" t="s">
        <v>211</v>
      </c>
      <c r="C152" s="219">
        <v>0</v>
      </c>
      <c r="D152" s="223"/>
      <c r="E152" s="233"/>
      <c r="F152" s="233"/>
      <c r="G152" s="226"/>
      <c r="H152" s="221"/>
      <c r="I152" s="228">
        <v>0</v>
      </c>
    </row>
    <row r="153" spans="1:9" hidden="1" outlineLevel="1">
      <c r="A153" s="208"/>
      <c r="B153" s="216" t="s">
        <v>212</v>
      </c>
      <c r="C153" s="219">
        <v>28323.369999999995</v>
      </c>
      <c r="D153" s="223"/>
      <c r="E153" s="233"/>
      <c r="F153" s="233"/>
      <c r="G153" s="226"/>
      <c r="H153" s="221"/>
      <c r="I153" s="228">
        <v>28323.369999999995</v>
      </c>
    </row>
    <row r="154" spans="1:9" hidden="1" outlineLevel="1">
      <c r="A154" s="208"/>
      <c r="B154" s="216" t="s">
        <v>213</v>
      </c>
      <c r="C154" s="219">
        <v>317883</v>
      </c>
      <c r="D154" s="223"/>
      <c r="E154" s="233"/>
      <c r="F154" s="233"/>
      <c r="G154" s="226"/>
      <c r="H154" s="221"/>
      <c r="I154" s="228">
        <v>317883</v>
      </c>
    </row>
    <row r="155" spans="1:9" hidden="1" outlineLevel="1">
      <c r="A155" s="208"/>
      <c r="B155" s="216" t="s">
        <v>214</v>
      </c>
      <c r="C155" s="219">
        <v>0</v>
      </c>
      <c r="D155" s="223"/>
      <c r="E155" s="233"/>
      <c r="F155" s="233"/>
      <c r="G155" s="226"/>
      <c r="H155" s="221"/>
      <c r="I155" s="228">
        <v>0</v>
      </c>
    </row>
    <row r="156" spans="1:9" hidden="1" outlineLevel="1">
      <c r="A156" s="208"/>
      <c r="B156" s="216" t="s">
        <v>269</v>
      </c>
      <c r="C156" s="219"/>
      <c r="D156" s="223"/>
      <c r="E156" s="233"/>
      <c r="F156" s="233"/>
      <c r="G156" s="226"/>
      <c r="H156" s="221"/>
      <c r="I156" s="228">
        <v>0</v>
      </c>
    </row>
    <row r="157" spans="1:9" hidden="1" outlineLevel="1">
      <c r="A157" s="208"/>
      <c r="B157" s="216" t="s">
        <v>215</v>
      </c>
      <c r="C157" s="219">
        <v>0</v>
      </c>
      <c r="D157" s="223"/>
      <c r="E157" s="233"/>
      <c r="F157" s="233"/>
      <c r="G157" s="226"/>
      <c r="H157" s="221"/>
      <c r="I157" s="228">
        <v>0</v>
      </c>
    </row>
    <row r="158" spans="1:9" hidden="1" outlineLevel="1">
      <c r="A158" s="208"/>
      <c r="B158" s="216" t="s">
        <v>217</v>
      </c>
      <c r="C158" s="219">
        <v>32850549</v>
      </c>
      <c r="D158" s="223"/>
      <c r="E158" s="233"/>
      <c r="F158" s="233"/>
      <c r="G158" s="226"/>
      <c r="H158" s="221"/>
      <c r="I158" s="228">
        <v>32850549</v>
      </c>
    </row>
    <row r="159" spans="1:9" hidden="1" outlineLevel="1">
      <c r="A159" s="208"/>
      <c r="B159" s="216" t="s">
        <v>218</v>
      </c>
      <c r="C159" s="219">
        <v>583677</v>
      </c>
      <c r="D159" s="223"/>
      <c r="E159" s="233"/>
      <c r="F159" s="233"/>
      <c r="G159" s="226"/>
      <c r="H159" s="221"/>
      <c r="I159" s="228">
        <v>583677</v>
      </c>
    </row>
    <row r="160" spans="1:9" hidden="1" outlineLevel="1">
      <c r="A160" s="208"/>
      <c r="B160" s="216" t="s">
        <v>219</v>
      </c>
      <c r="C160" s="219">
        <v>0</v>
      </c>
      <c r="D160" s="223"/>
      <c r="E160" s="233"/>
      <c r="F160" s="233"/>
      <c r="G160" s="226"/>
      <c r="H160" s="221"/>
      <c r="I160" s="228">
        <v>0</v>
      </c>
    </row>
    <row r="161" spans="1:9" hidden="1" outlineLevel="1">
      <c r="A161" s="208"/>
      <c r="B161" s="216" t="s">
        <v>220</v>
      </c>
      <c r="C161" s="219">
        <v>1764078</v>
      </c>
      <c r="D161" s="223"/>
      <c r="E161" s="233"/>
      <c r="F161" s="233"/>
      <c r="G161" s="226"/>
      <c r="H161" s="221"/>
      <c r="I161" s="228">
        <v>1764078</v>
      </c>
    </row>
    <row r="162" spans="1:9" ht="30" collapsed="1">
      <c r="A162" s="208">
        <v>6</v>
      </c>
      <c r="B162" s="222" t="s">
        <v>521</v>
      </c>
      <c r="C162" s="219">
        <f>SUM($C$138:$C$161)</f>
        <v>62771842.757500008</v>
      </c>
      <c r="D162" s="223"/>
      <c r="E162" s="233"/>
      <c r="F162" s="233"/>
      <c r="G162" s="226"/>
      <c r="H162" s="221"/>
      <c r="I162" s="228">
        <f>SUM($I$138:$I$161)</f>
        <v>62771842.757500008</v>
      </c>
    </row>
    <row r="163" spans="1:9" hidden="1" outlineLevel="1">
      <c r="A163" s="208"/>
      <c r="B163" s="227" t="s">
        <v>273</v>
      </c>
      <c r="C163" s="219">
        <v>0</v>
      </c>
      <c r="D163" s="219">
        <v>0</v>
      </c>
      <c r="E163" s="212">
        <v>0</v>
      </c>
      <c r="F163" s="212">
        <v>0</v>
      </c>
      <c r="G163" s="220"/>
      <c r="H163" s="221"/>
      <c r="I163" s="228">
        <v>0</v>
      </c>
    </row>
    <row r="164" spans="1:9" hidden="1" outlineLevel="1">
      <c r="A164" s="208"/>
      <c r="B164" s="227" t="s">
        <v>203</v>
      </c>
      <c r="C164" s="219">
        <v>5113969</v>
      </c>
      <c r="D164" s="219">
        <v>0</v>
      </c>
      <c r="E164" s="212">
        <v>24733366</v>
      </c>
      <c r="F164" s="212">
        <v>45736134</v>
      </c>
      <c r="G164" s="220"/>
      <c r="H164" s="221"/>
      <c r="I164" s="228">
        <v>75583469</v>
      </c>
    </row>
    <row r="165" spans="1:9" hidden="1" outlineLevel="1">
      <c r="A165" s="208"/>
      <c r="B165" s="227" t="s">
        <v>204</v>
      </c>
      <c r="C165" s="219">
        <v>3909829.2500000023</v>
      </c>
      <c r="D165" s="219">
        <v>1314</v>
      </c>
      <c r="E165" s="212">
        <v>60653011</v>
      </c>
      <c r="F165" s="212">
        <v>0</v>
      </c>
      <c r="G165" s="220"/>
      <c r="H165" s="221"/>
      <c r="I165" s="228">
        <v>64564154.25</v>
      </c>
    </row>
    <row r="166" spans="1:9" hidden="1" outlineLevel="1">
      <c r="A166" s="208"/>
      <c r="B166" s="227" t="s">
        <v>267</v>
      </c>
      <c r="C166" s="219">
        <v>0</v>
      </c>
      <c r="D166" s="219">
        <v>0</v>
      </c>
      <c r="E166" s="212">
        <v>0</v>
      </c>
      <c r="F166" s="212">
        <v>0</v>
      </c>
      <c r="G166" s="220"/>
      <c r="H166" s="221"/>
      <c r="I166" s="228">
        <v>0</v>
      </c>
    </row>
    <row r="167" spans="1:9" hidden="1" outlineLevel="1">
      <c r="A167" s="208"/>
      <c r="B167" s="227" t="s">
        <v>274</v>
      </c>
      <c r="C167" s="219">
        <v>0</v>
      </c>
      <c r="D167" s="219">
        <v>0</v>
      </c>
      <c r="E167" s="212">
        <v>0</v>
      </c>
      <c r="F167" s="212">
        <v>6854508.6200000001</v>
      </c>
      <c r="G167" s="220"/>
      <c r="H167" s="221"/>
      <c r="I167" s="228">
        <v>6854508.6200000001</v>
      </c>
    </row>
    <row r="168" spans="1:9" hidden="1" outlineLevel="1">
      <c r="A168" s="208"/>
      <c r="B168" s="227" t="s">
        <v>275</v>
      </c>
      <c r="C168" s="219"/>
      <c r="D168" s="219"/>
      <c r="E168" s="212"/>
      <c r="F168" s="212"/>
      <c r="G168" s="220"/>
      <c r="H168" s="221"/>
      <c r="I168" s="228">
        <v>0</v>
      </c>
    </row>
    <row r="169" spans="1:9" hidden="1" outlineLevel="1">
      <c r="A169" s="208"/>
      <c r="B169" s="227" t="s">
        <v>205</v>
      </c>
      <c r="C169" s="219">
        <v>45760710</v>
      </c>
      <c r="D169" s="219">
        <v>22261886</v>
      </c>
      <c r="E169" s="212">
        <v>73311264</v>
      </c>
      <c r="F169" s="212">
        <v>99136098</v>
      </c>
      <c r="G169" s="220"/>
      <c r="H169" s="221"/>
      <c r="I169" s="228">
        <v>240469958</v>
      </c>
    </row>
    <row r="170" spans="1:9" hidden="1" outlineLevel="1">
      <c r="A170" s="208"/>
      <c r="B170" s="227" t="s">
        <v>206</v>
      </c>
      <c r="C170" s="219">
        <v>7978300</v>
      </c>
      <c r="D170" s="219">
        <v>0</v>
      </c>
      <c r="E170" s="212">
        <v>30669638</v>
      </c>
      <c r="F170" s="212">
        <v>11451217</v>
      </c>
      <c r="G170" s="220"/>
      <c r="H170" s="221"/>
      <c r="I170" s="228">
        <v>50099155</v>
      </c>
    </row>
    <row r="171" spans="1:9" hidden="1" outlineLevel="1">
      <c r="A171" s="208"/>
      <c r="B171" s="227" t="s">
        <v>268</v>
      </c>
      <c r="C171" s="219">
        <v>474734</v>
      </c>
      <c r="D171" s="219">
        <v>32722</v>
      </c>
      <c r="E171" s="212">
        <v>0</v>
      </c>
      <c r="F171" s="212">
        <v>0</v>
      </c>
      <c r="G171" s="220"/>
      <c r="H171" s="221"/>
      <c r="I171" s="228">
        <v>507456</v>
      </c>
    </row>
    <row r="172" spans="1:9" hidden="1" outlineLevel="1">
      <c r="A172" s="208"/>
      <c r="B172" s="227" t="s">
        <v>207</v>
      </c>
      <c r="C172" s="219">
        <v>55284702</v>
      </c>
      <c r="D172" s="219">
        <v>0</v>
      </c>
      <c r="E172" s="212">
        <v>123618565</v>
      </c>
      <c r="F172" s="212">
        <v>127085961</v>
      </c>
      <c r="G172" s="220"/>
      <c r="H172" s="221"/>
      <c r="I172" s="228">
        <v>305989228</v>
      </c>
    </row>
    <row r="173" spans="1:9" hidden="1" outlineLevel="1">
      <c r="A173" s="208"/>
      <c r="B173" s="227" t="s">
        <v>270</v>
      </c>
      <c r="C173" s="219">
        <v>2112081</v>
      </c>
      <c r="D173" s="219">
        <v>0</v>
      </c>
      <c r="E173" s="212">
        <v>21319188</v>
      </c>
      <c r="F173" s="212">
        <v>102347961</v>
      </c>
      <c r="G173" s="220"/>
      <c r="H173" s="221"/>
      <c r="I173" s="228">
        <v>125779230</v>
      </c>
    </row>
    <row r="174" spans="1:9" hidden="1" outlineLevel="1">
      <c r="A174" s="208"/>
      <c r="B174" s="227" t="s">
        <v>208</v>
      </c>
      <c r="C174" s="219">
        <v>24039811</v>
      </c>
      <c r="D174" s="219">
        <v>0</v>
      </c>
      <c r="E174" s="212">
        <v>127275034</v>
      </c>
      <c r="F174" s="212">
        <v>145093644</v>
      </c>
      <c r="G174" s="220"/>
      <c r="H174" s="221"/>
      <c r="I174" s="228">
        <v>296408489</v>
      </c>
    </row>
    <row r="175" spans="1:9" hidden="1" outlineLevel="1">
      <c r="A175" s="208"/>
      <c r="B175" s="227" t="s">
        <v>209</v>
      </c>
      <c r="C175" s="219">
        <v>2228622</v>
      </c>
      <c r="D175" s="219">
        <v>0</v>
      </c>
      <c r="E175" s="212">
        <v>71705794</v>
      </c>
      <c r="F175" s="212">
        <v>0</v>
      </c>
      <c r="G175" s="220"/>
      <c r="H175" s="221"/>
      <c r="I175" s="228">
        <v>73934416</v>
      </c>
    </row>
    <row r="176" spans="1:9" hidden="1" outlineLevel="1">
      <c r="A176" s="208"/>
      <c r="B176" s="227" t="s">
        <v>210</v>
      </c>
      <c r="C176" s="219">
        <v>0</v>
      </c>
      <c r="D176" s="219">
        <v>0</v>
      </c>
      <c r="E176" s="212">
        <v>24162213</v>
      </c>
      <c r="F176" s="212">
        <v>0</v>
      </c>
      <c r="G176" s="220"/>
      <c r="H176" s="221"/>
      <c r="I176" s="228">
        <v>24162213</v>
      </c>
    </row>
    <row r="177" spans="1:9" hidden="1" outlineLevel="1">
      <c r="A177" s="208"/>
      <c r="B177" s="227" t="s">
        <v>211</v>
      </c>
      <c r="C177" s="219">
        <v>0</v>
      </c>
      <c r="D177" s="219">
        <v>0</v>
      </c>
      <c r="E177" s="212">
        <v>38029</v>
      </c>
      <c r="F177" s="212">
        <v>0</v>
      </c>
      <c r="G177" s="220"/>
      <c r="H177" s="221"/>
      <c r="I177" s="228">
        <v>38029</v>
      </c>
    </row>
    <row r="178" spans="1:9" hidden="1" outlineLevel="1">
      <c r="A178" s="208"/>
      <c r="B178" s="227" t="s">
        <v>212</v>
      </c>
      <c r="C178" s="219">
        <v>0</v>
      </c>
      <c r="D178" s="219">
        <v>0</v>
      </c>
      <c r="E178" s="212">
        <v>14292519</v>
      </c>
      <c r="F178" s="212">
        <v>18362913.370000001</v>
      </c>
      <c r="G178" s="220"/>
      <c r="H178" s="221"/>
      <c r="I178" s="228">
        <v>32655432.370000001</v>
      </c>
    </row>
    <row r="179" spans="1:9" hidden="1" outlineLevel="1">
      <c r="A179" s="208"/>
      <c r="B179" s="227" t="s">
        <v>213</v>
      </c>
      <c r="C179" s="219">
        <v>0</v>
      </c>
      <c r="D179" s="219">
        <v>47147314</v>
      </c>
      <c r="E179" s="212">
        <v>94764226</v>
      </c>
      <c r="F179" s="212">
        <v>2694175</v>
      </c>
      <c r="G179" s="220"/>
      <c r="H179" s="221"/>
      <c r="I179" s="228">
        <v>144605715</v>
      </c>
    </row>
    <row r="180" spans="1:9" hidden="1" outlineLevel="1">
      <c r="A180" s="208"/>
      <c r="B180" s="227" t="s">
        <v>214</v>
      </c>
      <c r="C180" s="219">
        <v>0</v>
      </c>
      <c r="D180" s="219">
        <v>0</v>
      </c>
      <c r="E180" s="212">
        <v>0</v>
      </c>
      <c r="F180" s="212">
        <v>8096631</v>
      </c>
      <c r="G180" s="220"/>
      <c r="H180" s="221"/>
      <c r="I180" s="228">
        <v>8096631</v>
      </c>
    </row>
    <row r="181" spans="1:9" hidden="1" outlineLevel="1">
      <c r="A181" s="208"/>
      <c r="B181" s="227" t="s">
        <v>269</v>
      </c>
      <c r="C181" s="219">
        <v>0</v>
      </c>
      <c r="D181" s="219">
        <v>0</v>
      </c>
      <c r="E181" s="212">
        <v>0</v>
      </c>
      <c r="F181" s="212">
        <v>662040.10999999917</v>
      </c>
      <c r="G181" s="220"/>
      <c r="H181" s="221"/>
      <c r="I181" s="228">
        <v>662040.10999999917</v>
      </c>
    </row>
    <row r="182" spans="1:9" hidden="1" outlineLevel="1">
      <c r="A182" s="208"/>
      <c r="B182" s="227" t="s">
        <v>215</v>
      </c>
      <c r="C182" s="219">
        <v>0</v>
      </c>
      <c r="D182" s="219">
        <v>0</v>
      </c>
      <c r="E182" s="212">
        <v>4854461.4400000004</v>
      </c>
      <c r="F182" s="212">
        <v>0</v>
      </c>
      <c r="G182" s="220"/>
      <c r="H182" s="221"/>
      <c r="I182" s="228">
        <v>4854461.4400000004</v>
      </c>
    </row>
    <row r="183" spans="1:9" hidden="1" outlineLevel="1">
      <c r="A183" s="208"/>
      <c r="B183" s="227" t="s">
        <v>217</v>
      </c>
      <c r="C183" s="219">
        <v>37840635</v>
      </c>
      <c r="D183" s="219">
        <v>20129756</v>
      </c>
      <c r="E183" s="212">
        <v>107731209</v>
      </c>
      <c r="F183" s="212">
        <v>162565954</v>
      </c>
      <c r="G183" s="220"/>
      <c r="H183" s="221"/>
      <c r="I183" s="228">
        <v>328267554</v>
      </c>
    </row>
    <row r="184" spans="1:9" hidden="1" outlineLevel="1">
      <c r="A184" s="208"/>
      <c r="B184" s="227" t="s">
        <v>218</v>
      </c>
      <c r="C184" s="219">
        <v>3891160</v>
      </c>
      <c r="D184" s="219">
        <v>0</v>
      </c>
      <c r="E184" s="212">
        <v>138105411</v>
      </c>
      <c r="F184" s="212">
        <v>0</v>
      </c>
      <c r="G184" s="220"/>
      <c r="H184" s="221"/>
      <c r="I184" s="228">
        <v>141996571</v>
      </c>
    </row>
    <row r="185" spans="1:9" hidden="1" outlineLevel="1">
      <c r="A185" s="208"/>
      <c r="B185" s="227" t="s">
        <v>219</v>
      </c>
      <c r="C185" s="219">
        <v>0</v>
      </c>
      <c r="D185" s="219">
        <v>479746</v>
      </c>
      <c r="E185" s="212">
        <v>38885126</v>
      </c>
      <c r="F185" s="212">
        <v>390648</v>
      </c>
      <c r="G185" s="220"/>
      <c r="H185" s="221"/>
      <c r="I185" s="228">
        <v>39755520</v>
      </c>
    </row>
    <row r="186" spans="1:9" hidden="1" outlineLevel="1">
      <c r="A186" s="208"/>
      <c r="B186" s="227" t="s">
        <v>220</v>
      </c>
      <c r="C186" s="219">
        <v>10160572</v>
      </c>
      <c r="D186" s="219">
        <v>46499</v>
      </c>
      <c r="E186" s="212">
        <v>55290970</v>
      </c>
      <c r="F186" s="212">
        <v>10636591</v>
      </c>
      <c r="G186" s="220"/>
      <c r="H186" s="221"/>
      <c r="I186" s="228">
        <v>76134632</v>
      </c>
    </row>
    <row r="187" spans="1:9" ht="18.600000000000001" customHeight="1" collapsed="1">
      <c r="A187" s="208">
        <v>7</v>
      </c>
      <c r="B187" s="234" t="s">
        <v>594</v>
      </c>
      <c r="C187" s="219">
        <f>SUM($C$163:$C$186)</f>
        <v>198795125.25</v>
      </c>
      <c r="D187" s="219">
        <f>SUM($D$163:$D$186)</f>
        <v>90099237</v>
      </c>
      <c r="E187" s="212">
        <f>SUM($E$163:$E$186)</f>
        <v>1011410024.4400001</v>
      </c>
      <c r="F187" s="212">
        <f>SUM($F$163:$F$186)</f>
        <v>741114476.10000002</v>
      </c>
      <c r="G187" s="220"/>
      <c r="H187" s="221"/>
      <c r="I187" s="228">
        <f>SUM($I$163:$I$186)</f>
        <v>2041418862.7899997</v>
      </c>
    </row>
    <row r="188" spans="1:9" hidden="1" outlineLevel="1">
      <c r="A188" s="208"/>
      <c r="B188" s="216" t="s">
        <v>273</v>
      </c>
      <c r="C188" s="217"/>
      <c r="D188" s="219">
        <v>0</v>
      </c>
      <c r="E188" s="235"/>
      <c r="F188" s="231">
        <v>0</v>
      </c>
      <c r="G188" s="220"/>
      <c r="H188" s="221"/>
      <c r="I188" s="228">
        <v>0</v>
      </c>
    </row>
    <row r="189" spans="1:9" hidden="1" outlineLevel="1">
      <c r="A189" s="208"/>
      <c r="B189" s="216" t="s">
        <v>203</v>
      </c>
      <c r="C189" s="217"/>
      <c r="D189" s="219">
        <v>0</v>
      </c>
      <c r="E189" s="235"/>
      <c r="F189" s="231">
        <v>38875713.866000198</v>
      </c>
      <c r="G189" s="220"/>
      <c r="H189" s="221"/>
      <c r="I189" s="228">
        <v>38875713.866000198</v>
      </c>
    </row>
    <row r="190" spans="1:9" hidden="1" outlineLevel="1">
      <c r="A190" s="208"/>
      <c r="B190" s="216" t="s">
        <v>204</v>
      </c>
      <c r="C190" s="217"/>
      <c r="D190" s="219">
        <v>1117</v>
      </c>
      <c r="E190" s="235"/>
      <c r="F190" s="231">
        <v>0</v>
      </c>
      <c r="G190" s="220"/>
      <c r="H190" s="221"/>
      <c r="I190" s="228">
        <v>1117</v>
      </c>
    </row>
    <row r="191" spans="1:9" hidden="1" outlineLevel="1">
      <c r="A191" s="208"/>
      <c r="B191" s="216" t="s">
        <v>274</v>
      </c>
      <c r="C191" s="217"/>
      <c r="D191" s="219"/>
      <c r="E191" s="235"/>
      <c r="F191" s="231">
        <v>5826411.5499999998</v>
      </c>
      <c r="G191" s="220"/>
      <c r="H191" s="221"/>
      <c r="I191" s="228">
        <v>5826411.5499999998</v>
      </c>
    </row>
    <row r="192" spans="1:9" hidden="1" outlineLevel="1">
      <c r="A192" s="208"/>
      <c r="B192" s="216" t="s">
        <v>275</v>
      </c>
      <c r="C192" s="217"/>
      <c r="D192" s="219"/>
      <c r="E192" s="235"/>
      <c r="F192" s="231"/>
      <c r="G192" s="220"/>
      <c r="H192" s="221"/>
      <c r="I192" s="228">
        <v>0</v>
      </c>
    </row>
    <row r="193" spans="1:9" hidden="1" outlineLevel="1">
      <c r="A193" s="208"/>
      <c r="B193" s="216" t="s">
        <v>267</v>
      </c>
      <c r="C193" s="217"/>
      <c r="D193" s="219">
        <v>0</v>
      </c>
      <c r="E193" s="235"/>
      <c r="F193" s="231">
        <v>0</v>
      </c>
      <c r="G193" s="220"/>
      <c r="H193" s="221"/>
      <c r="I193" s="228">
        <v>0</v>
      </c>
    </row>
    <row r="194" spans="1:9" hidden="1" outlineLevel="1">
      <c r="A194" s="208"/>
      <c r="B194" s="216" t="s">
        <v>205</v>
      </c>
      <c r="C194" s="217"/>
      <c r="D194" s="219">
        <v>18922603</v>
      </c>
      <c r="E194" s="235"/>
      <c r="F194" s="231">
        <v>84265683</v>
      </c>
      <c r="G194" s="220"/>
      <c r="H194" s="221"/>
      <c r="I194" s="228">
        <v>103188286</v>
      </c>
    </row>
    <row r="195" spans="1:9" hidden="1" outlineLevel="1">
      <c r="A195" s="208"/>
      <c r="B195" s="216" t="s">
        <v>206</v>
      </c>
      <c r="C195" s="217"/>
      <c r="D195" s="219">
        <v>0</v>
      </c>
      <c r="E195" s="235"/>
      <c r="F195" s="231">
        <v>9733535</v>
      </c>
      <c r="G195" s="220"/>
      <c r="H195" s="221"/>
      <c r="I195" s="228">
        <v>9733535</v>
      </c>
    </row>
    <row r="196" spans="1:9" hidden="1" outlineLevel="1">
      <c r="A196" s="208"/>
      <c r="B196" s="216" t="s">
        <v>268</v>
      </c>
      <c r="C196" s="217"/>
      <c r="D196" s="219">
        <v>431338</v>
      </c>
      <c r="E196" s="235"/>
      <c r="F196" s="231">
        <v>0</v>
      </c>
      <c r="G196" s="220"/>
      <c r="H196" s="221"/>
      <c r="I196" s="228">
        <v>431338</v>
      </c>
    </row>
    <row r="197" spans="1:9" hidden="1" outlineLevel="1">
      <c r="A197" s="208"/>
      <c r="B197" s="216" t="s">
        <v>207</v>
      </c>
      <c r="C197" s="217"/>
      <c r="D197" s="219">
        <v>0</v>
      </c>
      <c r="E197" s="235"/>
      <c r="F197" s="231">
        <v>108023066</v>
      </c>
      <c r="G197" s="220"/>
      <c r="H197" s="221"/>
      <c r="I197" s="228">
        <v>108023066</v>
      </c>
    </row>
    <row r="198" spans="1:9" hidden="1" outlineLevel="1">
      <c r="A198" s="208"/>
      <c r="B198" s="216" t="s">
        <v>270</v>
      </c>
      <c r="C198" s="217"/>
      <c r="D198" s="219">
        <v>0</v>
      </c>
      <c r="E198" s="235"/>
      <c r="F198" s="231">
        <v>86995765</v>
      </c>
      <c r="G198" s="220"/>
      <c r="H198" s="221"/>
      <c r="I198" s="228">
        <v>86995765</v>
      </c>
    </row>
    <row r="199" spans="1:9" hidden="1" outlineLevel="1">
      <c r="A199" s="208"/>
      <c r="B199" s="216" t="s">
        <v>208</v>
      </c>
      <c r="C199" s="217"/>
      <c r="D199" s="219">
        <v>0</v>
      </c>
      <c r="E199" s="235"/>
      <c r="F199" s="231">
        <v>123329596</v>
      </c>
      <c r="G199" s="220"/>
      <c r="H199" s="221"/>
      <c r="I199" s="228">
        <v>123329596</v>
      </c>
    </row>
    <row r="200" spans="1:9" hidden="1" outlineLevel="1">
      <c r="A200" s="208"/>
      <c r="B200" s="216" t="s">
        <v>209</v>
      </c>
      <c r="C200" s="217"/>
      <c r="D200" s="219">
        <v>0</v>
      </c>
      <c r="E200" s="235"/>
      <c r="F200" s="231">
        <v>0</v>
      </c>
      <c r="G200" s="220"/>
      <c r="H200" s="221"/>
      <c r="I200" s="228">
        <v>0</v>
      </c>
    </row>
    <row r="201" spans="1:9" hidden="1" outlineLevel="1">
      <c r="A201" s="208"/>
      <c r="B201" s="216" t="s">
        <v>210</v>
      </c>
      <c r="C201" s="217"/>
      <c r="D201" s="219">
        <v>0</v>
      </c>
      <c r="E201" s="235"/>
      <c r="F201" s="231">
        <v>0</v>
      </c>
      <c r="G201" s="220"/>
      <c r="H201" s="221"/>
      <c r="I201" s="228">
        <v>0</v>
      </c>
    </row>
    <row r="202" spans="1:9" hidden="1" outlineLevel="1">
      <c r="A202" s="208"/>
      <c r="B202" s="216" t="s">
        <v>211</v>
      </c>
      <c r="C202" s="217"/>
      <c r="D202" s="219">
        <v>0</v>
      </c>
      <c r="E202" s="235"/>
      <c r="F202" s="231">
        <v>0</v>
      </c>
      <c r="G202" s="220"/>
      <c r="H202" s="221"/>
      <c r="I202" s="228">
        <v>0</v>
      </c>
    </row>
    <row r="203" spans="1:9" hidden="1" outlineLevel="1">
      <c r="A203" s="208"/>
      <c r="B203" s="216" t="s">
        <v>212</v>
      </c>
      <c r="C203" s="217"/>
      <c r="D203" s="219">
        <v>0</v>
      </c>
      <c r="E203" s="235"/>
      <c r="F203" s="231">
        <v>15608490</v>
      </c>
      <c r="G203" s="220"/>
      <c r="H203" s="221"/>
      <c r="I203" s="228">
        <v>15608490</v>
      </c>
    </row>
    <row r="204" spans="1:9" hidden="1" outlineLevel="1">
      <c r="A204" s="208"/>
      <c r="B204" s="216" t="s">
        <v>213</v>
      </c>
      <c r="C204" s="217"/>
      <c r="D204" s="219">
        <v>40075218</v>
      </c>
      <c r="E204" s="235"/>
      <c r="F204" s="231">
        <v>2290049</v>
      </c>
      <c r="G204" s="220"/>
      <c r="H204" s="221"/>
      <c r="I204" s="228">
        <v>42365267</v>
      </c>
    </row>
    <row r="205" spans="1:9" hidden="1" outlineLevel="1">
      <c r="A205" s="208"/>
      <c r="B205" s="216" t="s">
        <v>214</v>
      </c>
      <c r="C205" s="217"/>
      <c r="D205" s="219">
        <v>0</v>
      </c>
      <c r="E205" s="235"/>
      <c r="F205" s="231">
        <v>6883615</v>
      </c>
      <c r="G205" s="220"/>
      <c r="H205" s="221"/>
      <c r="I205" s="228">
        <v>6883615</v>
      </c>
    </row>
    <row r="206" spans="1:9" hidden="1" outlineLevel="1">
      <c r="A206" s="208"/>
      <c r="B206" s="216" t="s">
        <v>269</v>
      </c>
      <c r="C206" s="217"/>
      <c r="D206" s="219"/>
      <c r="E206" s="235"/>
      <c r="F206" s="231">
        <v>99306</v>
      </c>
      <c r="G206" s="220"/>
      <c r="H206" s="221"/>
      <c r="I206" s="228">
        <v>99306</v>
      </c>
    </row>
    <row r="207" spans="1:9" hidden="1" outlineLevel="1">
      <c r="A207" s="208"/>
      <c r="B207" s="216" t="s">
        <v>215</v>
      </c>
      <c r="C207" s="217"/>
      <c r="D207" s="219">
        <v>0</v>
      </c>
      <c r="E207" s="235"/>
      <c r="F207" s="231">
        <v>0</v>
      </c>
      <c r="G207" s="220"/>
      <c r="H207" s="221"/>
      <c r="I207" s="228">
        <v>0</v>
      </c>
    </row>
    <row r="208" spans="1:9" hidden="1" outlineLevel="1">
      <c r="A208" s="208"/>
      <c r="B208" s="216" t="s">
        <v>217</v>
      </c>
      <c r="C208" s="217"/>
      <c r="D208" s="219">
        <v>17110293</v>
      </c>
      <c r="E208" s="235"/>
      <c r="F208" s="231">
        <v>138213133</v>
      </c>
      <c r="G208" s="220"/>
      <c r="H208" s="221"/>
      <c r="I208" s="228">
        <v>155323426</v>
      </c>
    </row>
    <row r="209" spans="1:9" hidden="1" outlineLevel="1">
      <c r="A209" s="208"/>
      <c r="B209" s="216" t="s">
        <v>218</v>
      </c>
      <c r="C209" s="217"/>
      <c r="D209" s="219">
        <v>0</v>
      </c>
      <c r="E209" s="235"/>
      <c r="F209" s="231">
        <v>0</v>
      </c>
      <c r="G209" s="220"/>
      <c r="H209" s="221"/>
      <c r="I209" s="228">
        <v>0</v>
      </c>
    </row>
    <row r="210" spans="1:9" hidden="1" outlineLevel="1">
      <c r="A210" s="208"/>
      <c r="B210" s="216" t="s">
        <v>219</v>
      </c>
      <c r="C210" s="217"/>
      <c r="D210" s="219">
        <v>407784.1</v>
      </c>
      <c r="E210" s="235"/>
      <c r="F210" s="231">
        <v>332050.86</v>
      </c>
      <c r="G210" s="220"/>
      <c r="H210" s="221"/>
      <c r="I210" s="228">
        <v>739834.96</v>
      </c>
    </row>
    <row r="211" spans="1:9" hidden="1" outlineLevel="1">
      <c r="A211" s="208"/>
      <c r="B211" s="216" t="s">
        <v>220</v>
      </c>
      <c r="C211" s="217"/>
      <c r="D211" s="219">
        <v>39524.15</v>
      </c>
      <c r="E211" s="235"/>
      <c r="F211" s="231">
        <v>9041105</v>
      </c>
      <c r="G211" s="220"/>
      <c r="H211" s="221"/>
      <c r="I211" s="228">
        <v>9080629.1500000004</v>
      </c>
    </row>
    <row r="212" spans="1:9" ht="30" collapsed="1">
      <c r="A212" s="208">
        <v>8</v>
      </c>
      <c r="B212" s="236" t="s">
        <v>595</v>
      </c>
      <c r="C212" s="217"/>
      <c r="D212" s="219">
        <f>SUM($D$188:$D$211)</f>
        <v>76987877.25</v>
      </c>
      <c r="E212" s="235"/>
      <c r="F212" s="231">
        <f>SUM($F$188:$F$211)</f>
        <v>629517519.27600014</v>
      </c>
      <c r="G212" s="220"/>
      <c r="H212" s="221"/>
      <c r="I212" s="228">
        <f>SUM($I$188:$I$211)</f>
        <v>706505396.52600014</v>
      </c>
    </row>
    <row r="213" spans="1:9" hidden="1" outlineLevel="1">
      <c r="A213" s="208"/>
      <c r="B213" s="237" t="s">
        <v>273</v>
      </c>
      <c r="C213" s="229">
        <v>0</v>
      </c>
      <c r="D213" s="223"/>
      <c r="E213" s="225"/>
      <c r="F213" s="225"/>
      <c r="G213" s="225"/>
      <c r="H213" s="238"/>
      <c r="I213" s="229">
        <v>0</v>
      </c>
    </row>
    <row r="214" spans="1:9" hidden="1" outlineLevel="1">
      <c r="A214" s="208"/>
      <c r="B214" s="237" t="s">
        <v>203</v>
      </c>
      <c r="C214" s="229">
        <v>11337519.99999997</v>
      </c>
      <c r="D214" s="223"/>
      <c r="E214" s="225"/>
      <c r="F214" s="225"/>
      <c r="G214" s="225"/>
      <c r="H214" s="238"/>
      <c r="I214" s="229">
        <v>11337519.99999997</v>
      </c>
    </row>
    <row r="215" spans="1:9" hidden="1" outlineLevel="1">
      <c r="A215" s="208"/>
      <c r="B215" s="237" t="s">
        <v>204</v>
      </c>
      <c r="C215" s="229">
        <v>9684623.0374999996</v>
      </c>
      <c r="D215" s="223"/>
      <c r="E215" s="225"/>
      <c r="F215" s="225"/>
      <c r="G215" s="225"/>
      <c r="H215" s="238"/>
      <c r="I215" s="229">
        <v>9684623.0374999996</v>
      </c>
    </row>
    <row r="216" spans="1:9" hidden="1" outlineLevel="1">
      <c r="A216" s="208"/>
      <c r="B216" s="237" t="s">
        <v>267</v>
      </c>
      <c r="C216" s="229">
        <v>0</v>
      </c>
      <c r="D216" s="223"/>
      <c r="E216" s="225"/>
      <c r="F216" s="225"/>
      <c r="G216" s="225"/>
      <c r="H216" s="238"/>
      <c r="I216" s="229">
        <v>0</v>
      </c>
    </row>
    <row r="217" spans="1:9" hidden="1" outlineLevel="1">
      <c r="A217" s="208"/>
      <c r="B217" s="237" t="s">
        <v>274</v>
      </c>
      <c r="C217" s="229">
        <v>1028097.0700000003</v>
      </c>
      <c r="D217" s="223"/>
      <c r="E217" s="225"/>
      <c r="F217" s="225"/>
      <c r="G217" s="225"/>
      <c r="H217" s="238"/>
      <c r="I217" s="229">
        <v>1028097.0700000003</v>
      </c>
    </row>
    <row r="218" spans="1:9" hidden="1" outlineLevel="1">
      <c r="A218" s="208"/>
      <c r="B218" s="237" t="s">
        <v>275</v>
      </c>
      <c r="C218" s="229"/>
      <c r="D218" s="223"/>
      <c r="E218" s="225"/>
      <c r="F218" s="225"/>
      <c r="G218" s="225"/>
      <c r="H218" s="238"/>
      <c r="I218" s="229">
        <v>0</v>
      </c>
    </row>
    <row r="219" spans="1:9" hidden="1" outlineLevel="1">
      <c r="A219" s="208"/>
      <c r="B219" s="237" t="s">
        <v>205</v>
      </c>
      <c r="C219" s="229">
        <v>36070494</v>
      </c>
      <c r="D219" s="223"/>
      <c r="E219" s="225"/>
      <c r="F219" s="225"/>
      <c r="G219" s="225"/>
      <c r="H219" s="238"/>
      <c r="I219" s="229">
        <v>36070494</v>
      </c>
    </row>
    <row r="220" spans="1:9" hidden="1" outlineLevel="1">
      <c r="A220" s="208"/>
      <c r="B220" s="237" t="s">
        <v>206</v>
      </c>
      <c r="C220" s="229">
        <v>7514873</v>
      </c>
      <c r="D220" s="223"/>
      <c r="E220" s="225"/>
      <c r="F220" s="225"/>
      <c r="G220" s="225"/>
      <c r="H220" s="238"/>
      <c r="I220" s="229">
        <v>7514873</v>
      </c>
    </row>
    <row r="221" spans="1:9" hidden="1" outlineLevel="1">
      <c r="A221" s="208"/>
      <c r="B221" s="237" t="s">
        <v>268</v>
      </c>
      <c r="C221" s="229">
        <v>76118</v>
      </c>
      <c r="D221" s="223"/>
      <c r="E221" s="225"/>
      <c r="F221" s="225"/>
      <c r="G221" s="225"/>
      <c r="H221" s="238"/>
      <c r="I221" s="229">
        <v>76118</v>
      </c>
    </row>
    <row r="222" spans="1:9" hidden="1" outlineLevel="1">
      <c r="A222" s="208"/>
      <c r="B222" s="237" t="s">
        <v>207</v>
      </c>
      <c r="C222" s="229">
        <v>45898385</v>
      </c>
      <c r="D222" s="223"/>
      <c r="E222" s="225"/>
      <c r="F222" s="225"/>
      <c r="G222" s="225"/>
      <c r="H222" s="238"/>
      <c r="I222" s="229">
        <v>45898385</v>
      </c>
    </row>
    <row r="223" spans="1:9" hidden="1" outlineLevel="1">
      <c r="A223" s="208"/>
      <c r="B223" s="237" t="s">
        <v>270</v>
      </c>
      <c r="C223" s="229">
        <v>18866886</v>
      </c>
      <c r="D223" s="223"/>
      <c r="E223" s="225"/>
      <c r="F223" s="225"/>
      <c r="G223" s="225"/>
      <c r="H223" s="238"/>
      <c r="I223" s="229">
        <v>18866886</v>
      </c>
    </row>
    <row r="224" spans="1:9" hidden="1" outlineLevel="1">
      <c r="A224" s="208"/>
      <c r="B224" s="237" t="s">
        <v>208</v>
      </c>
      <c r="C224" s="229">
        <v>44461275</v>
      </c>
      <c r="D224" s="223"/>
      <c r="E224" s="225"/>
      <c r="F224" s="225"/>
      <c r="G224" s="225"/>
      <c r="H224" s="238"/>
      <c r="I224" s="229">
        <v>44461275</v>
      </c>
    </row>
    <row r="225" spans="1:9" hidden="1" outlineLevel="1">
      <c r="A225" s="208"/>
      <c r="B225" s="237" t="s">
        <v>209</v>
      </c>
      <c r="C225" s="229">
        <v>11090463</v>
      </c>
      <c r="D225" s="223"/>
      <c r="E225" s="225"/>
      <c r="F225" s="225"/>
      <c r="G225" s="225"/>
      <c r="H225" s="238"/>
      <c r="I225" s="229">
        <v>11090463</v>
      </c>
    </row>
    <row r="226" spans="1:9" hidden="1" outlineLevel="1">
      <c r="A226" s="208"/>
      <c r="B226" s="237" t="s">
        <v>210</v>
      </c>
      <c r="C226" s="229">
        <v>3624344</v>
      </c>
      <c r="D226" s="223"/>
      <c r="E226" s="225"/>
      <c r="F226" s="225"/>
      <c r="G226" s="225"/>
      <c r="H226" s="238"/>
      <c r="I226" s="229">
        <v>3624344</v>
      </c>
    </row>
    <row r="227" spans="1:9" hidden="1" outlineLevel="1">
      <c r="A227" s="208"/>
      <c r="B227" s="237" t="s">
        <v>211</v>
      </c>
      <c r="C227" s="229">
        <v>5704</v>
      </c>
      <c r="D227" s="223"/>
      <c r="E227" s="225"/>
      <c r="F227" s="225"/>
      <c r="G227" s="225"/>
      <c r="H227" s="238"/>
      <c r="I227" s="229">
        <v>5704</v>
      </c>
    </row>
    <row r="228" spans="1:9" hidden="1" outlineLevel="1">
      <c r="A228" s="208"/>
      <c r="B228" s="237" t="s">
        <v>212</v>
      </c>
      <c r="C228" s="229">
        <v>4769299.37</v>
      </c>
      <c r="D228" s="223"/>
      <c r="E228" s="225"/>
      <c r="F228" s="225"/>
      <c r="G228" s="225"/>
      <c r="H228" s="238"/>
      <c r="I228" s="229">
        <v>4769299.37</v>
      </c>
    </row>
    <row r="229" spans="1:9" hidden="1" outlineLevel="1">
      <c r="A229" s="208"/>
      <c r="B229" s="237" t="s">
        <v>213</v>
      </c>
      <c r="C229" s="229">
        <v>21691329</v>
      </c>
      <c r="D229" s="223"/>
      <c r="E229" s="225"/>
      <c r="F229" s="225"/>
      <c r="G229" s="225"/>
      <c r="H229" s="238"/>
      <c r="I229" s="229">
        <v>21691329</v>
      </c>
    </row>
    <row r="230" spans="1:9" hidden="1" outlineLevel="1">
      <c r="A230" s="208"/>
      <c r="B230" s="237" t="s">
        <v>214</v>
      </c>
      <c r="C230" s="229">
        <v>1213016</v>
      </c>
      <c r="D230" s="223"/>
      <c r="E230" s="225"/>
      <c r="F230" s="225"/>
      <c r="G230" s="225"/>
      <c r="H230" s="238"/>
      <c r="I230" s="229">
        <v>1213016</v>
      </c>
    </row>
    <row r="231" spans="1:9" hidden="1" outlineLevel="1">
      <c r="A231" s="208"/>
      <c r="B231" s="237" t="s">
        <v>269</v>
      </c>
      <c r="C231" s="229">
        <v>562734.10999999917</v>
      </c>
      <c r="D231" s="223"/>
      <c r="E231" s="225"/>
      <c r="F231" s="225"/>
      <c r="G231" s="225"/>
      <c r="H231" s="238"/>
      <c r="I231" s="229">
        <v>562734.10999999917</v>
      </c>
    </row>
    <row r="232" spans="1:9" hidden="1" outlineLevel="1">
      <c r="A232" s="208"/>
      <c r="B232" s="237" t="s">
        <v>215</v>
      </c>
      <c r="C232" s="229">
        <v>728147.93000000063</v>
      </c>
      <c r="D232" s="223"/>
      <c r="E232" s="225"/>
      <c r="F232" s="225"/>
      <c r="G232" s="225"/>
      <c r="H232" s="238"/>
      <c r="I232" s="229">
        <v>728147.93000000063</v>
      </c>
    </row>
    <row r="233" spans="1:9" hidden="1" outlineLevel="1">
      <c r="A233" s="208"/>
      <c r="B233" s="237" t="s">
        <v>217</v>
      </c>
      <c r="C233" s="229">
        <v>76384282</v>
      </c>
      <c r="D233" s="223"/>
      <c r="E233" s="225"/>
      <c r="F233" s="225"/>
      <c r="G233" s="225"/>
      <c r="H233" s="238"/>
      <c r="I233" s="229">
        <v>76384282</v>
      </c>
    </row>
    <row r="234" spans="1:9" hidden="1" outlineLevel="1">
      <c r="A234" s="208"/>
      <c r="B234" s="237" t="s">
        <v>218</v>
      </c>
      <c r="C234" s="229">
        <v>21299194</v>
      </c>
      <c r="D234" s="223"/>
      <c r="E234" s="225"/>
      <c r="F234" s="225"/>
      <c r="G234" s="225"/>
      <c r="H234" s="238"/>
      <c r="I234" s="229">
        <v>21299194</v>
      </c>
    </row>
    <row r="235" spans="1:9" hidden="1" outlineLevel="1">
      <c r="A235" s="208"/>
      <c r="B235" s="237" t="s">
        <v>219</v>
      </c>
      <c r="C235" s="229">
        <v>5963966.099999994</v>
      </c>
      <c r="D235" s="223"/>
      <c r="E235" s="225"/>
      <c r="F235" s="225"/>
      <c r="G235" s="225"/>
      <c r="H235" s="238"/>
      <c r="I235" s="229">
        <v>5963966.099999994</v>
      </c>
    </row>
    <row r="236" spans="1:9" hidden="1" outlineLevel="1">
      <c r="A236" s="208"/>
      <c r="B236" s="237" t="s">
        <v>220</v>
      </c>
      <c r="C236" s="229">
        <v>11420668.850000001</v>
      </c>
      <c r="D236" s="223"/>
      <c r="E236" s="225"/>
      <c r="F236" s="225"/>
      <c r="G236" s="225"/>
      <c r="H236" s="238"/>
      <c r="I236" s="229">
        <v>11420668.850000001</v>
      </c>
    </row>
    <row r="237" spans="1:9" ht="30" collapsed="1">
      <c r="A237" s="208">
        <v>9</v>
      </c>
      <c r="B237" s="239" t="s">
        <v>596</v>
      </c>
      <c r="C237" s="229">
        <f>SUM($C$213:$C$236)</f>
        <v>333691419.46749997</v>
      </c>
      <c r="D237" s="223"/>
      <c r="E237" s="225"/>
      <c r="F237" s="225"/>
      <c r="G237" s="225"/>
      <c r="H237" s="238"/>
      <c r="I237" s="229">
        <f>SUM($I$213:$I$236)</f>
        <v>333691419.46749997</v>
      </c>
    </row>
    <row r="238" spans="1:9" ht="14.4" customHeight="1">
      <c r="A238" s="240" t="s">
        <v>522</v>
      </c>
      <c r="B238" s="241" t="s">
        <v>523</v>
      </c>
      <c r="C238" s="499"/>
      <c r="D238" s="499"/>
      <c r="E238" s="499"/>
      <c r="F238" s="499"/>
      <c r="G238" s="499"/>
      <c r="H238" s="499"/>
      <c r="I238" s="499"/>
    </row>
    <row r="239" spans="1:9" ht="12.75" hidden="1" customHeight="1" outlineLevel="1">
      <c r="A239" s="208"/>
      <c r="B239" s="242" t="s">
        <v>273</v>
      </c>
      <c r="C239" s="213"/>
      <c r="D239" s="224"/>
      <c r="E239" s="224"/>
      <c r="F239" s="214"/>
      <c r="G239" s="243">
        <v>0</v>
      </c>
      <c r="H239" s="210"/>
      <c r="I239" s="244">
        <v>0</v>
      </c>
    </row>
    <row r="240" spans="1:9" ht="12.75" hidden="1" customHeight="1" outlineLevel="1">
      <c r="A240" s="208"/>
      <c r="B240" s="242" t="s">
        <v>203</v>
      </c>
      <c r="C240" s="213"/>
      <c r="D240" s="224"/>
      <c r="E240" s="224"/>
      <c r="F240" s="214"/>
      <c r="G240" s="243">
        <v>229480.04466941336</v>
      </c>
      <c r="H240" s="210"/>
      <c r="I240" s="244">
        <v>229480.04466941336</v>
      </c>
    </row>
    <row r="241" spans="1:9" ht="12.75" hidden="1" customHeight="1" outlineLevel="1">
      <c r="A241" s="208"/>
      <c r="B241" s="242" t="s">
        <v>204</v>
      </c>
      <c r="C241" s="213"/>
      <c r="D241" s="224"/>
      <c r="E241" s="224"/>
      <c r="F241" s="214"/>
      <c r="G241" s="243">
        <v>51414</v>
      </c>
      <c r="H241" s="210"/>
      <c r="I241" s="244">
        <v>51414</v>
      </c>
    </row>
    <row r="242" spans="1:9" ht="12.75" hidden="1" customHeight="1" outlineLevel="1">
      <c r="A242" s="208"/>
      <c r="B242" s="242" t="s">
        <v>274</v>
      </c>
      <c r="C242" s="213"/>
      <c r="D242" s="224"/>
      <c r="E242" s="224"/>
      <c r="F242" s="214"/>
      <c r="G242" s="245"/>
      <c r="H242" s="210"/>
      <c r="I242" s="244">
        <v>0</v>
      </c>
    </row>
    <row r="243" spans="1:9" ht="12.75" hidden="1" customHeight="1" outlineLevel="1">
      <c r="A243" s="208"/>
      <c r="B243" s="242" t="s">
        <v>275</v>
      </c>
      <c r="C243" s="213"/>
      <c r="D243" s="224"/>
      <c r="E243" s="224"/>
      <c r="F243" s="214"/>
      <c r="G243" s="245"/>
      <c r="H243" s="210"/>
      <c r="I243" s="244">
        <v>0</v>
      </c>
    </row>
    <row r="244" spans="1:9" ht="12.75" hidden="1" customHeight="1" outlineLevel="1">
      <c r="A244" s="208"/>
      <c r="B244" s="242" t="s">
        <v>267</v>
      </c>
      <c r="C244" s="213"/>
      <c r="D244" s="224"/>
      <c r="E244" s="224"/>
      <c r="F244" s="214"/>
      <c r="G244" s="243">
        <v>0</v>
      </c>
      <c r="H244" s="210"/>
      <c r="I244" s="244">
        <v>0</v>
      </c>
    </row>
    <row r="245" spans="1:9" ht="12.75" hidden="1" customHeight="1" outlineLevel="1">
      <c r="A245" s="208"/>
      <c r="B245" s="242" t="s">
        <v>205</v>
      </c>
      <c r="C245" s="213"/>
      <c r="D245" s="224"/>
      <c r="E245" s="224"/>
      <c r="F245" s="214"/>
      <c r="G245" s="243">
        <v>536453.33886715968</v>
      </c>
      <c r="H245" s="210"/>
      <c r="I245" s="244">
        <v>536453.33886715968</v>
      </c>
    </row>
    <row r="246" spans="1:9" ht="12.75" hidden="1" customHeight="1" outlineLevel="1">
      <c r="A246" s="208"/>
      <c r="B246" s="242" t="s">
        <v>206</v>
      </c>
      <c r="C246" s="213"/>
      <c r="D246" s="224"/>
      <c r="E246" s="224"/>
      <c r="F246" s="214"/>
      <c r="G246" s="243">
        <v>75199</v>
      </c>
      <c r="H246" s="210"/>
      <c r="I246" s="244">
        <v>75199</v>
      </c>
    </row>
    <row r="247" spans="1:9" ht="12.75" hidden="1" customHeight="1" outlineLevel="1">
      <c r="A247" s="208"/>
      <c r="B247" s="242" t="s">
        <v>268</v>
      </c>
      <c r="C247" s="213"/>
      <c r="D247" s="224"/>
      <c r="E247" s="224"/>
      <c r="F247" s="214"/>
      <c r="G247" s="245"/>
      <c r="H247" s="210"/>
      <c r="I247" s="244">
        <v>0</v>
      </c>
    </row>
    <row r="248" spans="1:9" ht="12.75" hidden="1" customHeight="1" outlineLevel="1">
      <c r="A248" s="208"/>
      <c r="B248" s="242" t="s">
        <v>207</v>
      </c>
      <c r="C248" s="213"/>
      <c r="D248" s="224"/>
      <c r="E248" s="224"/>
      <c r="F248" s="214"/>
      <c r="G248" s="243">
        <v>516441</v>
      </c>
      <c r="H248" s="210"/>
      <c r="I248" s="244">
        <v>516441</v>
      </c>
    </row>
    <row r="249" spans="1:9" ht="12.75" hidden="1" customHeight="1" outlineLevel="1">
      <c r="A249" s="208"/>
      <c r="B249" s="242" t="s">
        <v>270</v>
      </c>
      <c r="C249" s="213"/>
      <c r="D249" s="224"/>
      <c r="E249" s="224"/>
      <c r="F249" s="214"/>
      <c r="G249" s="243">
        <v>16292</v>
      </c>
      <c r="H249" s="210"/>
      <c r="I249" s="244">
        <v>16292</v>
      </c>
    </row>
    <row r="250" spans="1:9" ht="12.75" hidden="1" customHeight="1" outlineLevel="1">
      <c r="A250" s="208"/>
      <c r="B250" s="242" t="s">
        <v>208</v>
      </c>
      <c r="C250" s="213"/>
      <c r="D250" s="224"/>
      <c r="E250" s="224"/>
      <c r="F250" s="214"/>
      <c r="G250" s="243">
        <v>570302</v>
      </c>
      <c r="H250" s="210"/>
      <c r="I250" s="244">
        <v>570302</v>
      </c>
    </row>
    <row r="251" spans="1:9" ht="12.75" hidden="1" customHeight="1" outlineLevel="1">
      <c r="A251" s="208"/>
      <c r="B251" s="242" t="s">
        <v>209</v>
      </c>
      <c r="C251" s="213"/>
      <c r="D251" s="224"/>
      <c r="E251" s="224"/>
      <c r="F251" s="214"/>
      <c r="G251" s="243">
        <v>9504</v>
      </c>
      <c r="H251" s="210"/>
      <c r="I251" s="244">
        <v>9504</v>
      </c>
    </row>
    <row r="252" spans="1:9" ht="12.75" hidden="1" customHeight="1" outlineLevel="1">
      <c r="A252" s="208"/>
      <c r="B252" s="242" t="s">
        <v>210</v>
      </c>
      <c r="C252" s="213"/>
      <c r="D252" s="224"/>
      <c r="E252" s="224"/>
      <c r="F252" s="214"/>
      <c r="G252" s="243">
        <v>229730</v>
      </c>
      <c r="H252" s="210"/>
      <c r="I252" s="244">
        <v>229730</v>
      </c>
    </row>
    <row r="253" spans="1:9" ht="12.75" hidden="1" customHeight="1" outlineLevel="1">
      <c r="A253" s="208"/>
      <c r="B253" s="242" t="s">
        <v>211</v>
      </c>
      <c r="C253" s="213"/>
      <c r="D253" s="224"/>
      <c r="E253" s="224"/>
      <c r="F253" s="214"/>
      <c r="G253" s="243">
        <v>7124</v>
      </c>
      <c r="H253" s="210"/>
      <c r="I253" s="244">
        <v>7124</v>
      </c>
    </row>
    <row r="254" spans="1:9" ht="12.75" hidden="1" customHeight="1" outlineLevel="1">
      <c r="A254" s="208"/>
      <c r="B254" s="242" t="s">
        <v>212</v>
      </c>
      <c r="C254" s="213"/>
      <c r="D254" s="224"/>
      <c r="E254" s="224"/>
      <c r="F254" s="214"/>
      <c r="G254" s="243">
        <v>0</v>
      </c>
      <c r="H254" s="210"/>
      <c r="I254" s="244">
        <v>0</v>
      </c>
    </row>
    <row r="255" spans="1:9" ht="12.75" hidden="1" customHeight="1" outlineLevel="1">
      <c r="A255" s="208"/>
      <c r="B255" s="242" t="s">
        <v>213</v>
      </c>
      <c r="C255" s="213"/>
      <c r="D255" s="224"/>
      <c r="E255" s="224"/>
      <c r="F255" s="214"/>
      <c r="G255" s="243">
        <v>65696</v>
      </c>
      <c r="H255" s="210"/>
      <c r="I255" s="244">
        <v>65696</v>
      </c>
    </row>
    <row r="256" spans="1:9" ht="12.75" hidden="1" customHeight="1" outlineLevel="1">
      <c r="A256" s="208"/>
      <c r="B256" s="242" t="s">
        <v>214</v>
      </c>
      <c r="C256" s="213"/>
      <c r="D256" s="224"/>
      <c r="E256" s="224"/>
      <c r="F256" s="214"/>
      <c r="G256" s="245"/>
      <c r="H256" s="210"/>
      <c r="I256" s="244">
        <v>0</v>
      </c>
    </row>
    <row r="257" spans="1:9" ht="12.75" hidden="1" customHeight="1" outlineLevel="1">
      <c r="A257" s="208"/>
      <c r="B257" s="242" t="s">
        <v>269</v>
      </c>
      <c r="C257" s="213"/>
      <c r="D257" s="224"/>
      <c r="E257" s="224"/>
      <c r="F257" s="214"/>
      <c r="G257" s="245">
        <v>6142</v>
      </c>
      <c r="H257" s="210"/>
      <c r="I257" s="244">
        <v>6142</v>
      </c>
    </row>
    <row r="258" spans="1:9" ht="12.75" hidden="1" customHeight="1" outlineLevel="1">
      <c r="A258" s="208"/>
      <c r="B258" s="242" t="s">
        <v>215</v>
      </c>
      <c r="C258" s="213"/>
      <c r="D258" s="224"/>
      <c r="E258" s="224"/>
      <c r="F258" s="214"/>
      <c r="G258" s="245"/>
      <c r="H258" s="210"/>
      <c r="I258" s="244">
        <v>0</v>
      </c>
    </row>
    <row r="259" spans="1:9" ht="12.75" hidden="1" customHeight="1" outlineLevel="1">
      <c r="A259" s="208"/>
      <c r="B259" s="242" t="s">
        <v>217</v>
      </c>
      <c r="C259" s="213"/>
      <c r="D259" s="224"/>
      <c r="E259" s="224"/>
      <c r="F259" s="214"/>
      <c r="G259" s="243">
        <v>128414</v>
      </c>
      <c r="H259" s="210"/>
      <c r="I259" s="244">
        <v>128414</v>
      </c>
    </row>
    <row r="260" spans="1:9" ht="12.75" hidden="1" customHeight="1" outlineLevel="1">
      <c r="A260" s="208"/>
      <c r="B260" s="242" t="s">
        <v>218</v>
      </c>
      <c r="C260" s="213"/>
      <c r="D260" s="224"/>
      <c r="E260" s="224"/>
      <c r="F260" s="214"/>
      <c r="G260" s="245"/>
      <c r="H260" s="210"/>
      <c r="I260" s="244">
        <v>0</v>
      </c>
    </row>
    <row r="261" spans="1:9" ht="12.75" hidden="1" customHeight="1" outlineLevel="1">
      <c r="A261" s="208"/>
      <c r="B261" s="242" t="s">
        <v>219</v>
      </c>
      <c r="C261" s="213"/>
      <c r="D261" s="224"/>
      <c r="E261" s="224"/>
      <c r="F261" s="214"/>
      <c r="G261" s="243">
        <v>130215.4074557537</v>
      </c>
      <c r="H261" s="210"/>
      <c r="I261" s="244">
        <v>130215.4074557537</v>
      </c>
    </row>
    <row r="262" spans="1:9" ht="12.75" hidden="1" customHeight="1" outlineLevel="1">
      <c r="A262" s="208"/>
      <c r="B262" s="242" t="s">
        <v>220</v>
      </c>
      <c r="C262" s="213"/>
      <c r="D262" s="224"/>
      <c r="E262" s="224"/>
      <c r="F262" s="214"/>
      <c r="G262" s="245"/>
      <c r="H262" s="210"/>
      <c r="I262" s="244">
        <v>0</v>
      </c>
    </row>
    <row r="263" spans="1:9" ht="16.2" customHeight="1" collapsed="1">
      <c r="A263" s="208">
        <v>10</v>
      </c>
      <c r="B263" s="246" t="s">
        <v>524</v>
      </c>
      <c r="C263" s="213"/>
      <c r="D263" s="224"/>
      <c r="E263" s="224"/>
      <c r="F263" s="214"/>
      <c r="G263" s="243">
        <f>SUM($G$239:$G$262)</f>
        <v>2572406.7909923266</v>
      </c>
      <c r="H263" s="210"/>
      <c r="I263" s="244">
        <f>SUM($I$239:$I$262)</f>
        <v>2572406.7909923266</v>
      </c>
    </row>
    <row r="264" spans="1:9" ht="12.75" hidden="1" customHeight="1" outlineLevel="1">
      <c r="A264" s="208"/>
      <c r="B264" s="247" t="s">
        <v>273</v>
      </c>
      <c r="C264" s="220"/>
      <c r="D264" s="226"/>
      <c r="E264" s="226"/>
      <c r="F264" s="221"/>
      <c r="G264" s="248">
        <v>0</v>
      </c>
      <c r="H264" s="235"/>
      <c r="I264" s="228">
        <v>0</v>
      </c>
    </row>
    <row r="265" spans="1:9" ht="12.75" hidden="1" customHeight="1" outlineLevel="1">
      <c r="A265" s="208"/>
      <c r="B265" s="247" t="s">
        <v>203</v>
      </c>
      <c r="C265" s="220"/>
      <c r="D265" s="226"/>
      <c r="E265" s="226"/>
      <c r="F265" s="221"/>
      <c r="G265" s="248">
        <v>-139.6845621682005</v>
      </c>
      <c r="H265" s="235"/>
      <c r="I265" s="228">
        <v>-139.6845621682005</v>
      </c>
    </row>
    <row r="266" spans="1:9" ht="12.75" hidden="1" customHeight="1" outlineLevel="1">
      <c r="A266" s="208"/>
      <c r="B266" s="247" t="s">
        <v>204</v>
      </c>
      <c r="C266" s="220"/>
      <c r="D266" s="226"/>
      <c r="E266" s="226"/>
      <c r="F266" s="221"/>
      <c r="G266" s="248">
        <v>10573</v>
      </c>
      <c r="H266" s="235"/>
      <c r="I266" s="228">
        <v>10573</v>
      </c>
    </row>
    <row r="267" spans="1:9" ht="12.75" hidden="1" customHeight="1" outlineLevel="1">
      <c r="A267" s="208"/>
      <c r="B267" s="247" t="s">
        <v>267</v>
      </c>
      <c r="C267" s="220"/>
      <c r="D267" s="226"/>
      <c r="E267" s="226"/>
      <c r="F267" s="221"/>
      <c r="G267" s="248">
        <v>0</v>
      </c>
      <c r="H267" s="235"/>
      <c r="I267" s="228">
        <v>0</v>
      </c>
    </row>
    <row r="268" spans="1:9" ht="12.75" hidden="1" customHeight="1" outlineLevel="1">
      <c r="A268" s="208"/>
      <c r="B268" s="247" t="s">
        <v>274</v>
      </c>
      <c r="C268" s="220"/>
      <c r="D268" s="226"/>
      <c r="E268" s="226"/>
      <c r="F268" s="221"/>
      <c r="G268" s="248">
        <v>0</v>
      </c>
      <c r="H268" s="235"/>
      <c r="I268" s="228">
        <v>0</v>
      </c>
    </row>
    <row r="269" spans="1:9" ht="12.75" hidden="1" customHeight="1" outlineLevel="1">
      <c r="A269" s="208"/>
      <c r="B269" s="247" t="s">
        <v>275</v>
      </c>
      <c r="C269" s="220"/>
      <c r="D269" s="226"/>
      <c r="E269" s="226"/>
      <c r="F269" s="221"/>
      <c r="G269" s="248">
        <v>0</v>
      </c>
      <c r="H269" s="235"/>
      <c r="I269" s="228">
        <v>0</v>
      </c>
    </row>
    <row r="270" spans="1:9" ht="12.75" hidden="1" customHeight="1" outlineLevel="1">
      <c r="A270" s="208"/>
      <c r="B270" s="247" t="s">
        <v>205</v>
      </c>
      <c r="C270" s="220"/>
      <c r="D270" s="226"/>
      <c r="E270" s="226"/>
      <c r="F270" s="221"/>
      <c r="G270" s="248">
        <v>4841948.286422546</v>
      </c>
      <c r="H270" s="235"/>
      <c r="I270" s="228">
        <v>4841948.286422546</v>
      </c>
    </row>
    <row r="271" spans="1:9" ht="12.75" hidden="1" customHeight="1" outlineLevel="1">
      <c r="A271" s="208"/>
      <c r="B271" s="247" t="s">
        <v>206</v>
      </c>
      <c r="C271" s="220"/>
      <c r="D271" s="226"/>
      <c r="E271" s="226"/>
      <c r="F271" s="221"/>
      <c r="G271" s="248">
        <v>173258</v>
      </c>
      <c r="H271" s="235"/>
      <c r="I271" s="228">
        <v>173258</v>
      </c>
    </row>
    <row r="272" spans="1:9" ht="12.75" hidden="1" customHeight="1" outlineLevel="1">
      <c r="A272" s="208"/>
      <c r="B272" s="247" t="s">
        <v>268</v>
      </c>
      <c r="C272" s="220"/>
      <c r="D272" s="226"/>
      <c r="E272" s="226"/>
      <c r="F272" s="221"/>
      <c r="G272" s="249"/>
      <c r="H272" s="235"/>
      <c r="I272" s="228">
        <v>0</v>
      </c>
    </row>
    <row r="273" spans="1:9" ht="12.75" hidden="1" customHeight="1" outlineLevel="1">
      <c r="A273" s="208"/>
      <c r="B273" s="247" t="s">
        <v>207</v>
      </c>
      <c r="C273" s="220"/>
      <c r="D273" s="226"/>
      <c r="E273" s="226"/>
      <c r="F273" s="221"/>
      <c r="G273" s="248">
        <v>699945</v>
      </c>
      <c r="H273" s="235"/>
      <c r="I273" s="228">
        <v>699945</v>
      </c>
    </row>
    <row r="274" spans="1:9" ht="12.75" hidden="1" customHeight="1" outlineLevel="1">
      <c r="A274" s="208"/>
      <c r="B274" s="247" t="s">
        <v>270</v>
      </c>
      <c r="C274" s="220"/>
      <c r="D274" s="226"/>
      <c r="E274" s="226"/>
      <c r="F274" s="221"/>
      <c r="G274" s="248">
        <v>164500</v>
      </c>
      <c r="H274" s="235"/>
      <c r="I274" s="228">
        <v>164500</v>
      </c>
    </row>
    <row r="275" spans="1:9" ht="12.75" hidden="1" customHeight="1" outlineLevel="1">
      <c r="A275" s="208"/>
      <c r="B275" s="247" t="s">
        <v>208</v>
      </c>
      <c r="C275" s="220"/>
      <c r="D275" s="226"/>
      <c r="E275" s="226"/>
      <c r="F275" s="221"/>
      <c r="G275" s="248">
        <v>1044420</v>
      </c>
      <c r="H275" s="235"/>
      <c r="I275" s="228">
        <v>1044420</v>
      </c>
    </row>
    <row r="276" spans="1:9" ht="12.75" hidden="1" customHeight="1" outlineLevel="1">
      <c r="A276" s="208"/>
      <c r="B276" s="247" t="s">
        <v>209</v>
      </c>
      <c r="C276" s="220"/>
      <c r="D276" s="226"/>
      <c r="E276" s="226"/>
      <c r="F276" s="221"/>
      <c r="G276" s="248">
        <v>27845</v>
      </c>
      <c r="H276" s="235"/>
      <c r="I276" s="228">
        <v>27845</v>
      </c>
    </row>
    <row r="277" spans="1:9" ht="12.75" hidden="1" customHeight="1" outlineLevel="1">
      <c r="A277" s="208"/>
      <c r="B277" s="247" t="s">
        <v>210</v>
      </c>
      <c r="C277" s="220"/>
      <c r="D277" s="226"/>
      <c r="E277" s="226"/>
      <c r="F277" s="221"/>
      <c r="G277" s="248">
        <v>100480</v>
      </c>
      <c r="H277" s="235"/>
      <c r="I277" s="228">
        <v>100480</v>
      </c>
    </row>
    <row r="278" spans="1:9" ht="12.75" hidden="1" customHeight="1" outlineLevel="1">
      <c r="A278" s="208"/>
      <c r="B278" s="247" t="s">
        <v>211</v>
      </c>
      <c r="C278" s="220"/>
      <c r="D278" s="226"/>
      <c r="E278" s="226"/>
      <c r="F278" s="221"/>
      <c r="G278" s="248">
        <v>660</v>
      </c>
      <c r="H278" s="235"/>
      <c r="I278" s="228">
        <v>660</v>
      </c>
    </row>
    <row r="279" spans="1:9" ht="12.75" hidden="1" customHeight="1" outlineLevel="1">
      <c r="A279" s="208"/>
      <c r="B279" s="247" t="s">
        <v>212</v>
      </c>
      <c r="C279" s="220"/>
      <c r="D279" s="226"/>
      <c r="E279" s="226"/>
      <c r="F279" s="221"/>
      <c r="G279" s="248">
        <v>0</v>
      </c>
      <c r="H279" s="235"/>
      <c r="I279" s="228">
        <v>0</v>
      </c>
    </row>
    <row r="280" spans="1:9" ht="12.75" hidden="1" customHeight="1" outlineLevel="1">
      <c r="A280" s="208"/>
      <c r="B280" s="247" t="s">
        <v>213</v>
      </c>
      <c r="C280" s="220"/>
      <c r="D280" s="226"/>
      <c r="E280" s="226"/>
      <c r="F280" s="221"/>
      <c r="G280" s="248">
        <v>605398</v>
      </c>
      <c r="H280" s="235"/>
      <c r="I280" s="228">
        <v>605398</v>
      </c>
    </row>
    <row r="281" spans="1:9" ht="12.75" hidden="1" customHeight="1" outlineLevel="1">
      <c r="A281" s="208"/>
      <c r="B281" s="247" t="s">
        <v>214</v>
      </c>
      <c r="C281" s="220"/>
      <c r="D281" s="226"/>
      <c r="E281" s="226"/>
      <c r="F281" s="221"/>
      <c r="G281" s="249"/>
      <c r="H281" s="235"/>
      <c r="I281" s="228">
        <v>0</v>
      </c>
    </row>
    <row r="282" spans="1:9" ht="12.75" hidden="1" customHeight="1" outlineLevel="1">
      <c r="A282" s="208"/>
      <c r="B282" s="247" t="s">
        <v>269</v>
      </c>
      <c r="C282" s="220"/>
      <c r="D282" s="226"/>
      <c r="E282" s="226"/>
      <c r="F282" s="221"/>
      <c r="G282" s="249"/>
      <c r="H282" s="235"/>
      <c r="I282" s="228">
        <v>0</v>
      </c>
    </row>
    <row r="283" spans="1:9" ht="12.75" hidden="1" customHeight="1" outlineLevel="1">
      <c r="A283" s="208"/>
      <c r="B283" s="247" t="s">
        <v>215</v>
      </c>
      <c r="C283" s="220"/>
      <c r="D283" s="226"/>
      <c r="E283" s="226"/>
      <c r="F283" s="221"/>
      <c r="G283" s="249"/>
      <c r="H283" s="235"/>
      <c r="I283" s="228">
        <v>0</v>
      </c>
    </row>
    <row r="284" spans="1:9" ht="12.75" hidden="1" customHeight="1" outlineLevel="1">
      <c r="A284" s="208"/>
      <c r="B284" s="247" t="s">
        <v>217</v>
      </c>
      <c r="C284" s="220"/>
      <c r="D284" s="226"/>
      <c r="E284" s="226"/>
      <c r="F284" s="221"/>
      <c r="G284" s="248">
        <v>10041642</v>
      </c>
      <c r="H284" s="235"/>
      <c r="I284" s="228">
        <v>10041642</v>
      </c>
    </row>
    <row r="285" spans="1:9" ht="12.75" hidden="1" customHeight="1" outlineLevel="1">
      <c r="A285" s="208"/>
      <c r="B285" s="247" t="s">
        <v>218</v>
      </c>
      <c r="C285" s="220"/>
      <c r="D285" s="226"/>
      <c r="E285" s="226"/>
      <c r="F285" s="221"/>
      <c r="G285" s="249"/>
      <c r="H285" s="235"/>
      <c r="I285" s="228">
        <v>0</v>
      </c>
    </row>
    <row r="286" spans="1:9" ht="12.75" hidden="1" customHeight="1" outlineLevel="1">
      <c r="A286" s="208"/>
      <c r="B286" s="247" t="s">
        <v>219</v>
      </c>
      <c r="C286" s="220"/>
      <c r="D286" s="226"/>
      <c r="E286" s="226"/>
      <c r="F286" s="221"/>
      <c r="G286" s="248">
        <v>0</v>
      </c>
      <c r="H286" s="235"/>
      <c r="I286" s="228">
        <v>0</v>
      </c>
    </row>
    <row r="287" spans="1:9" ht="12.75" hidden="1" customHeight="1" outlineLevel="1">
      <c r="A287" s="208"/>
      <c r="B287" s="247" t="s">
        <v>220</v>
      </c>
      <c r="C287" s="220"/>
      <c r="D287" s="226"/>
      <c r="E287" s="226"/>
      <c r="F287" s="221"/>
      <c r="G287" s="249"/>
      <c r="H287" s="235"/>
      <c r="I287" s="228">
        <v>0</v>
      </c>
    </row>
    <row r="288" spans="1:9" ht="15" customHeight="1" collapsed="1">
      <c r="A288" s="208">
        <v>11</v>
      </c>
      <c r="B288" s="250" t="s">
        <v>525</v>
      </c>
      <c r="C288" s="220"/>
      <c r="D288" s="226"/>
      <c r="E288" s="226"/>
      <c r="F288" s="221"/>
      <c r="G288" s="248">
        <f>SUM($G$264:$G$287)</f>
        <v>17710529.601860378</v>
      </c>
      <c r="H288" s="235"/>
      <c r="I288" s="228">
        <f>SUM($I$264:$I$287)</f>
        <v>17710529.601860378</v>
      </c>
    </row>
    <row r="289" spans="1:9" ht="12.75" hidden="1" customHeight="1" outlineLevel="1">
      <c r="A289" s="208"/>
      <c r="B289" s="247" t="s">
        <v>273</v>
      </c>
      <c r="C289" s="220"/>
      <c r="D289" s="226"/>
      <c r="E289" s="226"/>
      <c r="F289" s="221"/>
      <c r="G289" s="248">
        <v>0</v>
      </c>
      <c r="H289" s="235"/>
      <c r="I289" s="228">
        <v>0</v>
      </c>
    </row>
    <row r="290" spans="1:9" ht="12.75" hidden="1" customHeight="1" outlineLevel="1">
      <c r="A290" s="208"/>
      <c r="B290" s="247" t="s">
        <v>203</v>
      </c>
      <c r="C290" s="220"/>
      <c r="D290" s="226"/>
      <c r="E290" s="226"/>
      <c r="F290" s="221"/>
      <c r="G290" s="248">
        <v>624908.02170586702</v>
      </c>
      <c r="H290" s="235"/>
      <c r="I290" s="228">
        <v>624908.02170586702</v>
      </c>
    </row>
    <row r="291" spans="1:9" ht="12.75" hidden="1" customHeight="1" outlineLevel="1">
      <c r="A291" s="208"/>
      <c r="B291" s="247" t="s">
        <v>204</v>
      </c>
      <c r="C291" s="220"/>
      <c r="D291" s="226"/>
      <c r="E291" s="226"/>
      <c r="F291" s="221"/>
      <c r="G291" s="248">
        <v>15713</v>
      </c>
      <c r="H291" s="235"/>
      <c r="I291" s="228">
        <v>15713</v>
      </c>
    </row>
    <row r="292" spans="1:9" ht="12.75" hidden="1" customHeight="1" outlineLevel="1">
      <c r="A292" s="208"/>
      <c r="B292" s="247" t="s">
        <v>267</v>
      </c>
      <c r="C292" s="220"/>
      <c r="D292" s="226"/>
      <c r="E292" s="226"/>
      <c r="F292" s="221"/>
      <c r="G292" s="248">
        <v>0</v>
      </c>
      <c r="H292" s="235"/>
      <c r="I292" s="228">
        <v>0</v>
      </c>
    </row>
    <row r="293" spans="1:9" ht="12.75" hidden="1" customHeight="1" outlineLevel="1">
      <c r="A293" s="208"/>
      <c r="B293" s="247" t="s">
        <v>274</v>
      </c>
      <c r="C293" s="220"/>
      <c r="D293" s="226"/>
      <c r="E293" s="226"/>
      <c r="F293" s="221"/>
      <c r="G293" s="248">
        <v>16779.669999999998</v>
      </c>
      <c r="H293" s="235"/>
      <c r="I293" s="228">
        <v>16779.669999999998</v>
      </c>
    </row>
    <row r="294" spans="1:9" ht="12.75" hidden="1" customHeight="1" outlineLevel="1">
      <c r="A294" s="208"/>
      <c r="B294" s="247" t="s">
        <v>275</v>
      </c>
      <c r="C294" s="220"/>
      <c r="D294" s="226"/>
      <c r="E294" s="226"/>
      <c r="F294" s="221"/>
      <c r="G294" s="248">
        <v>0</v>
      </c>
      <c r="H294" s="235"/>
      <c r="I294" s="228">
        <v>0</v>
      </c>
    </row>
    <row r="295" spans="1:9" ht="12.75" hidden="1" customHeight="1" outlineLevel="1">
      <c r="A295" s="208"/>
      <c r="B295" s="247" t="s">
        <v>205</v>
      </c>
      <c r="C295" s="220"/>
      <c r="D295" s="226"/>
      <c r="E295" s="226"/>
      <c r="F295" s="221"/>
      <c r="G295" s="248">
        <v>2851831.7331366907</v>
      </c>
      <c r="H295" s="235"/>
      <c r="I295" s="228">
        <v>2851831.7331366907</v>
      </c>
    </row>
    <row r="296" spans="1:9" ht="12.75" hidden="1" customHeight="1" outlineLevel="1">
      <c r="A296" s="208"/>
      <c r="B296" s="247" t="s">
        <v>206</v>
      </c>
      <c r="C296" s="220"/>
      <c r="D296" s="226"/>
      <c r="E296" s="226"/>
      <c r="F296" s="221"/>
      <c r="G296" s="248">
        <v>306546</v>
      </c>
      <c r="H296" s="235"/>
      <c r="I296" s="228">
        <v>306546</v>
      </c>
    </row>
    <row r="297" spans="1:9" ht="12.75" hidden="1" customHeight="1" outlineLevel="1">
      <c r="A297" s="208"/>
      <c r="B297" s="247" t="s">
        <v>268</v>
      </c>
      <c r="C297" s="220"/>
      <c r="D297" s="226"/>
      <c r="E297" s="226"/>
      <c r="F297" s="221"/>
      <c r="G297" s="248">
        <v>0</v>
      </c>
      <c r="H297" s="235"/>
      <c r="I297" s="228">
        <v>0</v>
      </c>
    </row>
    <row r="298" spans="1:9" ht="12.75" hidden="1" customHeight="1" outlineLevel="1">
      <c r="A298" s="208"/>
      <c r="B298" s="247" t="s">
        <v>207</v>
      </c>
      <c r="C298" s="220"/>
      <c r="D298" s="226"/>
      <c r="E298" s="226"/>
      <c r="F298" s="221"/>
      <c r="G298" s="248">
        <v>3087444</v>
      </c>
      <c r="H298" s="235"/>
      <c r="I298" s="228">
        <v>3087444</v>
      </c>
    </row>
    <row r="299" spans="1:9" ht="12.75" hidden="1" customHeight="1" outlineLevel="1">
      <c r="A299" s="208"/>
      <c r="B299" s="247" t="s">
        <v>270</v>
      </c>
      <c r="C299" s="220"/>
      <c r="D299" s="226"/>
      <c r="E299" s="226"/>
      <c r="F299" s="221"/>
      <c r="G299" s="248">
        <v>116852</v>
      </c>
      <c r="H299" s="235"/>
      <c r="I299" s="228">
        <v>116852</v>
      </c>
    </row>
    <row r="300" spans="1:9" ht="12.75" hidden="1" customHeight="1" outlineLevel="1">
      <c r="A300" s="208"/>
      <c r="B300" s="247" t="s">
        <v>208</v>
      </c>
      <c r="C300" s="220"/>
      <c r="D300" s="226"/>
      <c r="E300" s="226"/>
      <c r="F300" s="221"/>
      <c r="G300" s="248">
        <v>4537449</v>
      </c>
      <c r="H300" s="235"/>
      <c r="I300" s="228">
        <v>4537449</v>
      </c>
    </row>
    <row r="301" spans="1:9" ht="12.75" hidden="1" customHeight="1" outlineLevel="1">
      <c r="A301" s="208"/>
      <c r="B301" s="247" t="s">
        <v>209</v>
      </c>
      <c r="C301" s="220"/>
      <c r="D301" s="226"/>
      <c r="E301" s="226"/>
      <c r="F301" s="221"/>
      <c r="G301" s="248">
        <v>4271</v>
      </c>
      <c r="H301" s="235"/>
      <c r="I301" s="228">
        <v>4271</v>
      </c>
    </row>
    <row r="302" spans="1:9" ht="12.75" hidden="1" customHeight="1" outlineLevel="1">
      <c r="A302" s="208"/>
      <c r="B302" s="247" t="s">
        <v>210</v>
      </c>
      <c r="C302" s="220"/>
      <c r="D302" s="226"/>
      <c r="E302" s="226"/>
      <c r="F302" s="221"/>
      <c r="G302" s="248">
        <v>48594</v>
      </c>
      <c r="H302" s="235"/>
      <c r="I302" s="228">
        <v>48594</v>
      </c>
    </row>
    <row r="303" spans="1:9" ht="12.75" hidden="1" customHeight="1" outlineLevel="1">
      <c r="A303" s="208"/>
      <c r="B303" s="247" t="s">
        <v>211</v>
      </c>
      <c r="C303" s="220"/>
      <c r="D303" s="226"/>
      <c r="E303" s="226"/>
      <c r="F303" s="221"/>
      <c r="G303" s="248">
        <v>24548</v>
      </c>
      <c r="H303" s="235"/>
      <c r="I303" s="228">
        <v>24548</v>
      </c>
    </row>
    <row r="304" spans="1:9" ht="12.75" hidden="1" customHeight="1" outlineLevel="1">
      <c r="A304" s="208"/>
      <c r="B304" s="247" t="s">
        <v>212</v>
      </c>
      <c r="C304" s="220"/>
      <c r="D304" s="226"/>
      <c r="E304" s="226"/>
      <c r="F304" s="221"/>
      <c r="G304" s="248">
        <v>524548.50307199871</v>
      </c>
      <c r="H304" s="235"/>
      <c r="I304" s="228">
        <v>524548.50307199871</v>
      </c>
    </row>
    <row r="305" spans="1:9" ht="12.75" hidden="1" customHeight="1" outlineLevel="1">
      <c r="A305" s="208"/>
      <c r="B305" s="247" t="s">
        <v>213</v>
      </c>
      <c r="C305" s="220"/>
      <c r="D305" s="226"/>
      <c r="E305" s="226"/>
      <c r="F305" s="221"/>
      <c r="G305" s="248">
        <v>1880144</v>
      </c>
      <c r="H305" s="235"/>
      <c r="I305" s="228">
        <v>1880144</v>
      </c>
    </row>
    <row r="306" spans="1:9" ht="12.75" hidden="1" customHeight="1" outlineLevel="1">
      <c r="A306" s="208"/>
      <c r="B306" s="247" t="s">
        <v>214</v>
      </c>
      <c r="C306" s="220"/>
      <c r="D306" s="226"/>
      <c r="E306" s="226"/>
      <c r="F306" s="221"/>
      <c r="G306" s="248">
        <v>27404</v>
      </c>
      <c r="H306" s="235"/>
      <c r="I306" s="228">
        <v>27404</v>
      </c>
    </row>
    <row r="307" spans="1:9" ht="12.75" hidden="1" customHeight="1" outlineLevel="1">
      <c r="A307" s="208"/>
      <c r="B307" s="247" t="s">
        <v>269</v>
      </c>
      <c r="C307" s="220"/>
      <c r="D307" s="226"/>
      <c r="E307" s="226"/>
      <c r="F307" s="221"/>
      <c r="G307" s="248">
        <v>46022.34</v>
      </c>
      <c r="H307" s="235"/>
      <c r="I307" s="228">
        <v>46022.34</v>
      </c>
    </row>
    <row r="308" spans="1:9" ht="12.75" hidden="1" customHeight="1" outlineLevel="1">
      <c r="A308" s="208"/>
      <c r="B308" s="247" t="s">
        <v>215</v>
      </c>
      <c r="C308" s="220"/>
      <c r="D308" s="226"/>
      <c r="E308" s="226"/>
      <c r="F308" s="221"/>
      <c r="G308" s="248">
        <v>46022.34</v>
      </c>
      <c r="H308" s="235"/>
      <c r="I308" s="228">
        <v>46022.34</v>
      </c>
    </row>
    <row r="309" spans="1:9" ht="12.75" hidden="1" customHeight="1" outlineLevel="1">
      <c r="A309" s="208"/>
      <c r="B309" s="247" t="s">
        <v>217</v>
      </c>
      <c r="C309" s="220"/>
      <c r="D309" s="226"/>
      <c r="E309" s="226"/>
      <c r="F309" s="221"/>
      <c r="G309" s="248">
        <v>1511876</v>
      </c>
      <c r="H309" s="235"/>
      <c r="I309" s="228">
        <v>1511876</v>
      </c>
    </row>
    <row r="310" spans="1:9" ht="12.75" hidden="1" customHeight="1" outlineLevel="1">
      <c r="A310" s="208"/>
      <c r="B310" s="247" t="s">
        <v>218</v>
      </c>
      <c r="C310" s="220"/>
      <c r="D310" s="226"/>
      <c r="E310" s="226"/>
      <c r="F310" s="221"/>
      <c r="G310" s="248">
        <v>11328</v>
      </c>
      <c r="H310" s="235"/>
      <c r="I310" s="228">
        <v>11328</v>
      </c>
    </row>
    <row r="311" spans="1:9" ht="12.75" hidden="1" customHeight="1" outlineLevel="1">
      <c r="A311" s="208"/>
      <c r="B311" s="247" t="s">
        <v>219</v>
      </c>
      <c r="C311" s="220"/>
      <c r="D311" s="226"/>
      <c r="E311" s="226"/>
      <c r="F311" s="221"/>
      <c r="G311" s="248">
        <v>-5903.2403664148114</v>
      </c>
      <c r="H311" s="235"/>
      <c r="I311" s="228">
        <v>-5903.2403664148114</v>
      </c>
    </row>
    <row r="312" spans="1:9" ht="12.75" hidden="1" customHeight="1" outlineLevel="1">
      <c r="A312" s="208"/>
      <c r="B312" s="247" t="s">
        <v>220</v>
      </c>
      <c r="C312" s="220"/>
      <c r="D312" s="226"/>
      <c r="E312" s="226"/>
      <c r="F312" s="221"/>
      <c r="G312" s="248">
        <v>173952</v>
      </c>
      <c r="H312" s="235"/>
      <c r="I312" s="228">
        <v>173952</v>
      </c>
    </row>
    <row r="313" spans="1:9" ht="14.4" customHeight="1" collapsed="1">
      <c r="A313" s="208">
        <v>12</v>
      </c>
      <c r="B313" s="250" t="s">
        <v>526</v>
      </c>
      <c r="C313" s="220"/>
      <c r="D313" s="226"/>
      <c r="E313" s="226"/>
      <c r="F313" s="221"/>
      <c r="G313" s="248">
        <f>SUM($G$289:$G$312)</f>
        <v>15850330.367548143</v>
      </c>
      <c r="H313" s="235"/>
      <c r="I313" s="228">
        <f>SUM($I$289:$I$312)</f>
        <v>15850330.367548143</v>
      </c>
    </row>
    <row r="314" spans="1:9" ht="12.75" hidden="1" customHeight="1" outlineLevel="1">
      <c r="A314" s="208"/>
      <c r="B314" s="247" t="s">
        <v>273</v>
      </c>
      <c r="C314" s="220"/>
      <c r="D314" s="226"/>
      <c r="E314" s="226"/>
      <c r="F314" s="221"/>
      <c r="G314" s="248">
        <v>0</v>
      </c>
      <c r="H314" s="235"/>
      <c r="I314" s="228">
        <v>0</v>
      </c>
    </row>
    <row r="315" spans="1:9" ht="12.75" hidden="1" customHeight="1" outlineLevel="1">
      <c r="A315" s="208"/>
      <c r="B315" s="247" t="s">
        <v>203</v>
      </c>
      <c r="C315" s="220"/>
      <c r="D315" s="226"/>
      <c r="E315" s="226"/>
      <c r="F315" s="221"/>
      <c r="G315" s="248">
        <v>-26430.566149769598</v>
      </c>
      <c r="H315" s="235"/>
      <c r="I315" s="228">
        <v>-26430.566149769598</v>
      </c>
    </row>
    <row r="316" spans="1:9" ht="12.75" hidden="1" customHeight="1" outlineLevel="1">
      <c r="A316" s="208"/>
      <c r="B316" s="247" t="s">
        <v>204</v>
      </c>
      <c r="C316" s="220"/>
      <c r="D316" s="226"/>
      <c r="E316" s="226"/>
      <c r="F316" s="221"/>
      <c r="G316" s="248">
        <v>11127</v>
      </c>
      <c r="H316" s="235"/>
      <c r="I316" s="228">
        <v>11127</v>
      </c>
    </row>
    <row r="317" spans="1:9" ht="12.75" hidden="1" customHeight="1" outlineLevel="1">
      <c r="A317" s="208"/>
      <c r="B317" s="247" t="s">
        <v>267</v>
      </c>
      <c r="C317" s="220"/>
      <c r="D317" s="226"/>
      <c r="E317" s="226"/>
      <c r="F317" s="221"/>
      <c r="G317" s="248">
        <v>0</v>
      </c>
      <c r="H317" s="235"/>
      <c r="I317" s="228">
        <v>0</v>
      </c>
    </row>
    <row r="318" spans="1:9" ht="12.75" hidden="1" customHeight="1" outlineLevel="1">
      <c r="A318" s="208"/>
      <c r="B318" s="247" t="s">
        <v>274</v>
      </c>
      <c r="C318" s="220"/>
      <c r="D318" s="226"/>
      <c r="E318" s="226"/>
      <c r="F318" s="221"/>
      <c r="G318" s="248">
        <v>0</v>
      </c>
      <c r="H318" s="235"/>
      <c r="I318" s="228">
        <v>0</v>
      </c>
    </row>
    <row r="319" spans="1:9" ht="12.75" hidden="1" customHeight="1" outlineLevel="1">
      <c r="A319" s="208"/>
      <c r="B319" s="247" t="s">
        <v>275</v>
      </c>
      <c r="C319" s="220"/>
      <c r="D319" s="226"/>
      <c r="E319" s="226"/>
      <c r="F319" s="221"/>
      <c r="G319" s="248">
        <v>0</v>
      </c>
      <c r="H319" s="235"/>
      <c r="I319" s="228">
        <v>0</v>
      </c>
    </row>
    <row r="320" spans="1:9" ht="12.75" hidden="1" customHeight="1" outlineLevel="1">
      <c r="A320" s="208"/>
      <c r="B320" s="247" t="s">
        <v>205</v>
      </c>
      <c r="C320" s="220"/>
      <c r="D320" s="226"/>
      <c r="E320" s="226"/>
      <c r="F320" s="221"/>
      <c r="G320" s="248">
        <v>8826005.6785090994</v>
      </c>
      <c r="H320" s="235"/>
      <c r="I320" s="228">
        <v>8826005.6785090994</v>
      </c>
    </row>
    <row r="321" spans="1:9" ht="12.75" hidden="1" customHeight="1" outlineLevel="1">
      <c r="A321" s="208"/>
      <c r="B321" s="247" t="s">
        <v>206</v>
      </c>
      <c r="C321" s="220"/>
      <c r="D321" s="226"/>
      <c r="E321" s="226"/>
      <c r="F321" s="221"/>
      <c r="G321" s="248">
        <v>-25544</v>
      </c>
      <c r="H321" s="235"/>
      <c r="I321" s="228">
        <v>-25544</v>
      </c>
    </row>
    <row r="322" spans="1:9" ht="12.75" hidden="1" customHeight="1" outlineLevel="1">
      <c r="A322" s="208"/>
      <c r="B322" s="247" t="s">
        <v>268</v>
      </c>
      <c r="C322" s="220"/>
      <c r="D322" s="226"/>
      <c r="E322" s="226"/>
      <c r="F322" s="221"/>
      <c r="G322" s="249"/>
      <c r="H322" s="235"/>
      <c r="I322" s="228">
        <v>0</v>
      </c>
    </row>
    <row r="323" spans="1:9" ht="12.75" hidden="1" customHeight="1" outlineLevel="1">
      <c r="A323" s="208"/>
      <c r="B323" s="247" t="s">
        <v>207</v>
      </c>
      <c r="C323" s="220"/>
      <c r="D323" s="226"/>
      <c r="E323" s="226"/>
      <c r="F323" s="221"/>
      <c r="G323" s="248">
        <v>5564066</v>
      </c>
      <c r="H323" s="235"/>
      <c r="I323" s="228">
        <v>5564066</v>
      </c>
    </row>
    <row r="324" spans="1:9" ht="12.75" hidden="1" customHeight="1" outlineLevel="1">
      <c r="A324" s="208"/>
      <c r="B324" s="247" t="s">
        <v>270</v>
      </c>
      <c r="C324" s="220"/>
      <c r="D324" s="226"/>
      <c r="E324" s="226"/>
      <c r="F324" s="221"/>
      <c r="G324" s="248">
        <v>47765</v>
      </c>
      <c r="H324" s="235"/>
      <c r="I324" s="228">
        <v>47765</v>
      </c>
    </row>
    <row r="325" spans="1:9" ht="12.75" hidden="1" customHeight="1" outlineLevel="1">
      <c r="A325" s="208"/>
      <c r="B325" s="247" t="s">
        <v>208</v>
      </c>
      <c r="C325" s="220"/>
      <c r="D325" s="226"/>
      <c r="E325" s="226"/>
      <c r="F325" s="221"/>
      <c r="G325" s="248">
        <v>1306728</v>
      </c>
      <c r="H325" s="235"/>
      <c r="I325" s="228">
        <v>1306728</v>
      </c>
    </row>
    <row r="326" spans="1:9" ht="12.75" hidden="1" customHeight="1" outlineLevel="1">
      <c r="A326" s="208"/>
      <c r="B326" s="247" t="s">
        <v>209</v>
      </c>
      <c r="C326" s="220"/>
      <c r="D326" s="226"/>
      <c r="E326" s="226"/>
      <c r="F326" s="221"/>
      <c r="G326" s="248">
        <v>-9991</v>
      </c>
      <c r="H326" s="235"/>
      <c r="I326" s="228">
        <v>-9991</v>
      </c>
    </row>
    <row r="327" spans="1:9" ht="12.75" hidden="1" customHeight="1" outlineLevel="1">
      <c r="A327" s="208"/>
      <c r="B327" s="247" t="s">
        <v>210</v>
      </c>
      <c r="C327" s="220"/>
      <c r="D327" s="226"/>
      <c r="E327" s="226"/>
      <c r="F327" s="221"/>
      <c r="G327" s="248">
        <v>-5869</v>
      </c>
      <c r="H327" s="235"/>
      <c r="I327" s="228">
        <v>-5869</v>
      </c>
    </row>
    <row r="328" spans="1:9" ht="12.75" hidden="1" customHeight="1" outlineLevel="1">
      <c r="A328" s="208"/>
      <c r="B328" s="247" t="s">
        <v>211</v>
      </c>
      <c r="C328" s="220"/>
      <c r="D328" s="226"/>
      <c r="E328" s="226"/>
      <c r="F328" s="221"/>
      <c r="G328" s="248">
        <v>146</v>
      </c>
      <c r="H328" s="235"/>
      <c r="I328" s="228">
        <v>146</v>
      </c>
    </row>
    <row r="329" spans="1:9" ht="12.75" hidden="1" customHeight="1" outlineLevel="1">
      <c r="A329" s="208"/>
      <c r="B329" s="247" t="s">
        <v>212</v>
      </c>
      <c r="C329" s="220"/>
      <c r="D329" s="226"/>
      <c r="E329" s="226"/>
      <c r="F329" s="221"/>
      <c r="G329" s="248">
        <v>0</v>
      </c>
      <c r="H329" s="235"/>
      <c r="I329" s="228">
        <v>0</v>
      </c>
    </row>
    <row r="330" spans="1:9" ht="12.75" hidden="1" customHeight="1" outlineLevel="1">
      <c r="A330" s="208"/>
      <c r="B330" s="247" t="s">
        <v>213</v>
      </c>
      <c r="C330" s="220"/>
      <c r="D330" s="226"/>
      <c r="E330" s="226"/>
      <c r="F330" s="221"/>
      <c r="G330" s="248">
        <v>479651</v>
      </c>
      <c r="H330" s="235"/>
      <c r="I330" s="228">
        <v>479651</v>
      </c>
    </row>
    <row r="331" spans="1:9" ht="12.75" hidden="1" customHeight="1" outlineLevel="1">
      <c r="A331" s="208"/>
      <c r="B331" s="247" t="s">
        <v>214</v>
      </c>
      <c r="C331" s="220"/>
      <c r="D331" s="226"/>
      <c r="E331" s="226"/>
      <c r="F331" s="221"/>
      <c r="G331" s="249"/>
      <c r="H331" s="235"/>
      <c r="I331" s="228">
        <v>0</v>
      </c>
    </row>
    <row r="332" spans="1:9" ht="12.75" hidden="1" customHeight="1" outlineLevel="1">
      <c r="A332" s="208"/>
      <c r="B332" s="247" t="s">
        <v>269</v>
      </c>
      <c r="C332" s="220"/>
      <c r="D332" s="226"/>
      <c r="E332" s="226"/>
      <c r="F332" s="221"/>
      <c r="G332" s="249"/>
      <c r="H332" s="235"/>
      <c r="I332" s="228">
        <v>0</v>
      </c>
    </row>
    <row r="333" spans="1:9" ht="12.75" hidden="1" customHeight="1" outlineLevel="1">
      <c r="A333" s="208"/>
      <c r="B333" s="247" t="s">
        <v>215</v>
      </c>
      <c r="C333" s="220"/>
      <c r="D333" s="226"/>
      <c r="E333" s="226"/>
      <c r="F333" s="221"/>
      <c r="G333" s="249"/>
      <c r="H333" s="235"/>
      <c r="I333" s="228">
        <v>0</v>
      </c>
    </row>
    <row r="334" spans="1:9" ht="12.75" hidden="1" customHeight="1" outlineLevel="1">
      <c r="A334" s="208"/>
      <c r="B334" s="247" t="s">
        <v>217</v>
      </c>
      <c r="C334" s="220"/>
      <c r="D334" s="226"/>
      <c r="E334" s="226"/>
      <c r="F334" s="221"/>
      <c r="G334" s="248">
        <v>-9172568</v>
      </c>
      <c r="H334" s="235"/>
      <c r="I334" s="228">
        <v>-9172568</v>
      </c>
    </row>
    <row r="335" spans="1:9" ht="12.75" hidden="1" customHeight="1" outlineLevel="1">
      <c r="A335" s="208"/>
      <c r="B335" s="247" t="s">
        <v>218</v>
      </c>
      <c r="C335" s="220"/>
      <c r="D335" s="226"/>
      <c r="E335" s="226"/>
      <c r="F335" s="221"/>
      <c r="G335" s="249"/>
      <c r="H335" s="235"/>
      <c r="I335" s="228">
        <v>0</v>
      </c>
    </row>
    <row r="336" spans="1:9" ht="12.75" hidden="1" customHeight="1" outlineLevel="1">
      <c r="A336" s="208"/>
      <c r="B336" s="247" t="s">
        <v>219</v>
      </c>
      <c r="C336" s="220"/>
      <c r="D336" s="226"/>
      <c r="E336" s="226"/>
      <c r="F336" s="221"/>
      <c r="G336" s="248">
        <v>19950.711162723775</v>
      </c>
      <c r="H336" s="235"/>
      <c r="I336" s="228">
        <v>19950.711162723775</v>
      </c>
    </row>
    <row r="337" spans="1:9" ht="12.75" hidden="1" customHeight="1" outlineLevel="1">
      <c r="A337" s="208"/>
      <c r="B337" s="247" t="s">
        <v>220</v>
      </c>
      <c r="C337" s="220"/>
      <c r="D337" s="226"/>
      <c r="E337" s="226"/>
      <c r="F337" s="221"/>
      <c r="G337" s="248">
        <v>-1208</v>
      </c>
      <c r="H337" s="235"/>
      <c r="I337" s="228">
        <v>-1208</v>
      </c>
    </row>
    <row r="338" spans="1:9" ht="15" customHeight="1" collapsed="1">
      <c r="A338" s="208">
        <v>13</v>
      </c>
      <c r="B338" s="250" t="s">
        <v>527</v>
      </c>
      <c r="C338" s="220"/>
      <c r="D338" s="226"/>
      <c r="E338" s="226"/>
      <c r="F338" s="221"/>
      <c r="G338" s="248">
        <f>SUM($G$314:$G$337)</f>
        <v>7013828.8235220537</v>
      </c>
      <c r="H338" s="235"/>
      <c r="I338" s="228">
        <f>SUM($I$314:$I$337)</f>
        <v>7013828.8235220537</v>
      </c>
    </row>
    <row r="339" spans="1:9" ht="12.75" hidden="1" customHeight="1" outlineLevel="1">
      <c r="A339" s="208"/>
      <c r="B339" s="247" t="s">
        <v>273</v>
      </c>
      <c r="C339" s="220"/>
      <c r="D339" s="226"/>
      <c r="E339" s="226"/>
      <c r="F339" s="221"/>
      <c r="G339" s="249"/>
      <c r="H339" s="235"/>
      <c r="I339" s="228">
        <v>0</v>
      </c>
    </row>
    <row r="340" spans="1:9" ht="12.75" hidden="1" customHeight="1" outlineLevel="1">
      <c r="A340" s="208"/>
      <c r="B340" s="247" t="s">
        <v>203</v>
      </c>
      <c r="C340" s="220"/>
      <c r="D340" s="226"/>
      <c r="E340" s="226"/>
      <c r="F340" s="221"/>
      <c r="G340" s="249">
        <v>5421.44956307341</v>
      </c>
      <c r="H340" s="235"/>
      <c r="I340" s="228">
        <v>5421.44956307341</v>
      </c>
    </row>
    <row r="341" spans="1:9" ht="12.75" hidden="1" customHeight="1" outlineLevel="1">
      <c r="A341" s="208"/>
      <c r="B341" s="247" t="s">
        <v>204</v>
      </c>
      <c r="C341" s="220"/>
      <c r="D341" s="226"/>
      <c r="E341" s="226"/>
      <c r="F341" s="221"/>
      <c r="G341" s="249"/>
      <c r="H341" s="235"/>
      <c r="I341" s="228">
        <v>0</v>
      </c>
    </row>
    <row r="342" spans="1:9" ht="12.75" hidden="1" customHeight="1" outlineLevel="1">
      <c r="A342" s="208"/>
      <c r="B342" s="247" t="s">
        <v>267</v>
      </c>
      <c r="C342" s="220"/>
      <c r="D342" s="226"/>
      <c r="E342" s="226"/>
      <c r="F342" s="221"/>
      <c r="G342" s="248">
        <v>0</v>
      </c>
      <c r="H342" s="235"/>
      <c r="I342" s="228">
        <v>0</v>
      </c>
    </row>
    <row r="343" spans="1:9" ht="12.75" hidden="1" customHeight="1" outlineLevel="1">
      <c r="A343" s="208"/>
      <c r="B343" s="247" t="s">
        <v>274</v>
      </c>
      <c r="C343" s="220"/>
      <c r="D343" s="226"/>
      <c r="E343" s="226"/>
      <c r="F343" s="221"/>
      <c r="G343" s="248">
        <v>0</v>
      </c>
      <c r="H343" s="235"/>
      <c r="I343" s="228">
        <v>0</v>
      </c>
    </row>
    <row r="344" spans="1:9" ht="12.75" hidden="1" customHeight="1" outlineLevel="1">
      <c r="A344" s="208"/>
      <c r="B344" s="247" t="s">
        <v>275</v>
      </c>
      <c r="C344" s="220"/>
      <c r="D344" s="226"/>
      <c r="E344" s="226"/>
      <c r="F344" s="221"/>
      <c r="G344" s="248">
        <v>0</v>
      </c>
      <c r="H344" s="235"/>
      <c r="I344" s="228">
        <v>0</v>
      </c>
    </row>
    <row r="345" spans="1:9" ht="12.75" hidden="1" customHeight="1" outlineLevel="1">
      <c r="A345" s="208"/>
      <c r="B345" s="247" t="s">
        <v>205</v>
      </c>
      <c r="C345" s="220"/>
      <c r="D345" s="226"/>
      <c r="E345" s="226"/>
      <c r="F345" s="221"/>
      <c r="G345" s="248">
        <v>4089201.6204435346</v>
      </c>
      <c r="H345" s="235"/>
      <c r="I345" s="228">
        <v>4089201.6204435346</v>
      </c>
    </row>
    <row r="346" spans="1:9" ht="12.75" hidden="1" customHeight="1" outlineLevel="1">
      <c r="A346" s="208"/>
      <c r="B346" s="247" t="s">
        <v>206</v>
      </c>
      <c r="C346" s="220"/>
      <c r="D346" s="226"/>
      <c r="E346" s="226"/>
      <c r="F346" s="221"/>
      <c r="G346" s="248">
        <v>389821</v>
      </c>
      <c r="H346" s="235"/>
      <c r="I346" s="228">
        <v>389821</v>
      </c>
    </row>
    <row r="347" spans="1:9" ht="12.75" hidden="1" customHeight="1" outlineLevel="1">
      <c r="A347" s="208"/>
      <c r="B347" s="247" t="s">
        <v>268</v>
      </c>
      <c r="C347" s="220"/>
      <c r="D347" s="226"/>
      <c r="E347" s="226"/>
      <c r="F347" s="221"/>
      <c r="G347" s="249"/>
      <c r="H347" s="235"/>
      <c r="I347" s="228">
        <v>0</v>
      </c>
    </row>
    <row r="348" spans="1:9" ht="12.75" hidden="1" customHeight="1" outlineLevel="1">
      <c r="A348" s="208"/>
      <c r="B348" s="247" t="s">
        <v>207</v>
      </c>
      <c r="C348" s="220"/>
      <c r="D348" s="226"/>
      <c r="E348" s="226"/>
      <c r="F348" s="221"/>
      <c r="G348" s="248">
        <v>661602</v>
      </c>
      <c r="H348" s="235"/>
      <c r="I348" s="228">
        <v>661602</v>
      </c>
    </row>
    <row r="349" spans="1:9" ht="12.75" hidden="1" customHeight="1" outlineLevel="1">
      <c r="A349" s="208"/>
      <c r="B349" s="247" t="s">
        <v>270</v>
      </c>
      <c r="C349" s="220"/>
      <c r="D349" s="226"/>
      <c r="E349" s="226"/>
      <c r="F349" s="221"/>
      <c r="G349" s="248">
        <v>5536</v>
      </c>
      <c r="H349" s="235"/>
      <c r="I349" s="228">
        <v>5536</v>
      </c>
    </row>
    <row r="350" spans="1:9" ht="12.75" hidden="1" customHeight="1" outlineLevel="1">
      <c r="A350" s="208"/>
      <c r="B350" s="247" t="s">
        <v>208</v>
      </c>
      <c r="C350" s="220"/>
      <c r="D350" s="226"/>
      <c r="E350" s="226"/>
      <c r="F350" s="221"/>
      <c r="G350" s="248">
        <v>1022760</v>
      </c>
      <c r="H350" s="235"/>
      <c r="I350" s="228">
        <v>1022760</v>
      </c>
    </row>
    <row r="351" spans="1:9" ht="12.75" hidden="1" customHeight="1" outlineLevel="1">
      <c r="A351" s="208"/>
      <c r="B351" s="247" t="s">
        <v>209</v>
      </c>
      <c r="C351" s="220"/>
      <c r="D351" s="226"/>
      <c r="E351" s="226"/>
      <c r="F351" s="221"/>
      <c r="G351" s="248">
        <v>67282</v>
      </c>
      <c r="H351" s="235"/>
      <c r="I351" s="228">
        <v>67282</v>
      </c>
    </row>
    <row r="352" spans="1:9" ht="12.75" hidden="1" customHeight="1" outlineLevel="1">
      <c r="A352" s="208"/>
      <c r="B352" s="247" t="s">
        <v>210</v>
      </c>
      <c r="C352" s="220"/>
      <c r="D352" s="226"/>
      <c r="E352" s="226"/>
      <c r="F352" s="221"/>
      <c r="G352" s="248">
        <v>204803</v>
      </c>
      <c r="H352" s="235"/>
      <c r="I352" s="228">
        <v>204803</v>
      </c>
    </row>
    <row r="353" spans="1:9" ht="12.75" hidden="1" customHeight="1" outlineLevel="1">
      <c r="A353" s="208"/>
      <c r="B353" s="247" t="s">
        <v>211</v>
      </c>
      <c r="C353" s="220"/>
      <c r="D353" s="226"/>
      <c r="E353" s="226"/>
      <c r="F353" s="221"/>
      <c r="G353" s="248">
        <v>339</v>
      </c>
      <c r="H353" s="235"/>
      <c r="I353" s="228">
        <v>339</v>
      </c>
    </row>
    <row r="354" spans="1:9" ht="12.75" hidden="1" customHeight="1" outlineLevel="1">
      <c r="A354" s="208"/>
      <c r="B354" s="247" t="s">
        <v>212</v>
      </c>
      <c r="C354" s="220"/>
      <c r="D354" s="226"/>
      <c r="E354" s="226"/>
      <c r="F354" s="221"/>
      <c r="G354" s="248">
        <v>0</v>
      </c>
      <c r="H354" s="235"/>
      <c r="I354" s="228">
        <v>0</v>
      </c>
    </row>
    <row r="355" spans="1:9" ht="12.75" hidden="1" customHeight="1" outlineLevel="1">
      <c r="A355" s="208"/>
      <c r="B355" s="247" t="s">
        <v>213</v>
      </c>
      <c r="C355" s="220"/>
      <c r="D355" s="226"/>
      <c r="E355" s="226"/>
      <c r="F355" s="221"/>
      <c r="G355" s="248">
        <v>-657234</v>
      </c>
      <c r="H355" s="235"/>
      <c r="I355" s="228">
        <v>-657234</v>
      </c>
    </row>
    <row r="356" spans="1:9" ht="12.75" hidden="1" customHeight="1" outlineLevel="1">
      <c r="A356" s="208"/>
      <c r="B356" s="247" t="s">
        <v>214</v>
      </c>
      <c r="C356" s="220"/>
      <c r="D356" s="226"/>
      <c r="E356" s="226"/>
      <c r="F356" s="221"/>
      <c r="G356" s="249"/>
      <c r="H356" s="235"/>
      <c r="I356" s="228">
        <v>0</v>
      </c>
    </row>
    <row r="357" spans="1:9" ht="12.75" hidden="1" customHeight="1" outlineLevel="1">
      <c r="A357" s="208"/>
      <c r="B357" s="247" t="s">
        <v>269</v>
      </c>
      <c r="C357" s="220"/>
      <c r="D357" s="226"/>
      <c r="E357" s="226"/>
      <c r="F357" s="221"/>
      <c r="G357" s="249"/>
      <c r="H357" s="235"/>
      <c r="I357" s="228">
        <v>0</v>
      </c>
    </row>
    <row r="358" spans="1:9" ht="12.75" hidden="1" customHeight="1" outlineLevel="1">
      <c r="A358" s="208"/>
      <c r="B358" s="247" t="s">
        <v>215</v>
      </c>
      <c r="C358" s="220"/>
      <c r="D358" s="226"/>
      <c r="E358" s="226"/>
      <c r="F358" s="221"/>
      <c r="G358" s="249"/>
      <c r="H358" s="235"/>
      <c r="I358" s="228">
        <v>0</v>
      </c>
    </row>
    <row r="359" spans="1:9" ht="12.75" hidden="1" customHeight="1" outlineLevel="1">
      <c r="A359" s="208"/>
      <c r="B359" s="247" t="s">
        <v>217</v>
      </c>
      <c r="C359" s="220"/>
      <c r="D359" s="226"/>
      <c r="E359" s="226"/>
      <c r="F359" s="221"/>
      <c r="G359" s="248">
        <v>268256</v>
      </c>
      <c r="H359" s="235"/>
      <c r="I359" s="228">
        <v>268256</v>
      </c>
    </row>
    <row r="360" spans="1:9" ht="12.75" hidden="1" customHeight="1" outlineLevel="1">
      <c r="A360" s="208"/>
      <c r="B360" s="247" t="s">
        <v>218</v>
      </c>
      <c r="C360" s="220"/>
      <c r="D360" s="226"/>
      <c r="E360" s="226"/>
      <c r="F360" s="221"/>
      <c r="G360" s="249"/>
      <c r="H360" s="235"/>
      <c r="I360" s="228">
        <v>0</v>
      </c>
    </row>
    <row r="361" spans="1:9" ht="12.75" hidden="1" customHeight="1" outlineLevel="1">
      <c r="A361" s="208"/>
      <c r="B361" s="247" t="s">
        <v>219</v>
      </c>
      <c r="C361" s="220"/>
      <c r="D361" s="226"/>
      <c r="E361" s="226"/>
      <c r="F361" s="221"/>
      <c r="G361" s="248">
        <v>0</v>
      </c>
      <c r="H361" s="235"/>
      <c r="I361" s="228">
        <v>0</v>
      </c>
    </row>
    <row r="362" spans="1:9" ht="12.75" hidden="1" customHeight="1" outlineLevel="1">
      <c r="A362" s="208"/>
      <c r="B362" s="247" t="s">
        <v>220</v>
      </c>
      <c r="C362" s="220"/>
      <c r="D362" s="226"/>
      <c r="E362" s="226"/>
      <c r="F362" s="221"/>
      <c r="G362" s="249"/>
      <c r="H362" s="235"/>
      <c r="I362" s="228">
        <v>0</v>
      </c>
    </row>
    <row r="363" spans="1:9" ht="15" customHeight="1" collapsed="1">
      <c r="A363" s="208">
        <v>14</v>
      </c>
      <c r="B363" s="250" t="s">
        <v>528</v>
      </c>
      <c r="C363" s="220"/>
      <c r="D363" s="226"/>
      <c r="E363" s="226"/>
      <c r="F363" s="221"/>
      <c r="G363" s="248">
        <f>SUM($G$339:$G$362)</f>
        <v>6057788.070006608</v>
      </c>
      <c r="H363" s="235"/>
      <c r="I363" s="228">
        <f>SUM($I$339:$I$362)</f>
        <v>6057788.070006608</v>
      </c>
    </row>
    <row r="364" spans="1:9" ht="12.75" hidden="1" customHeight="1" outlineLevel="1">
      <c r="A364" s="208"/>
      <c r="B364" s="251" t="s">
        <v>273</v>
      </c>
      <c r="C364" s="223"/>
      <c r="D364" s="225"/>
      <c r="E364" s="225"/>
      <c r="F364" s="238"/>
      <c r="G364" s="252">
        <v>0</v>
      </c>
      <c r="H364" s="217"/>
      <c r="I364" s="253">
        <v>0</v>
      </c>
    </row>
    <row r="365" spans="1:9" ht="12.75" hidden="1" customHeight="1" outlineLevel="1">
      <c r="A365" s="208"/>
      <c r="B365" s="251" t="s">
        <v>203</v>
      </c>
      <c r="C365" s="223"/>
      <c r="D365" s="225"/>
      <c r="E365" s="225"/>
      <c r="F365" s="238"/>
      <c r="G365" s="252">
        <v>833239.26522641606</v>
      </c>
      <c r="H365" s="217"/>
      <c r="I365" s="253">
        <v>833239.26522641606</v>
      </c>
    </row>
    <row r="366" spans="1:9" ht="12.75" hidden="1" customHeight="1" outlineLevel="1">
      <c r="A366" s="208"/>
      <c r="B366" s="251" t="s">
        <v>204</v>
      </c>
      <c r="C366" s="223"/>
      <c r="D366" s="225"/>
      <c r="E366" s="225"/>
      <c r="F366" s="238"/>
      <c r="G366" s="252">
        <v>88827</v>
      </c>
      <c r="H366" s="217"/>
      <c r="I366" s="253">
        <v>88827</v>
      </c>
    </row>
    <row r="367" spans="1:9" ht="12.75" hidden="1" customHeight="1" outlineLevel="1">
      <c r="A367" s="208"/>
      <c r="B367" s="251" t="s">
        <v>267</v>
      </c>
      <c r="C367" s="223"/>
      <c r="D367" s="225"/>
      <c r="E367" s="225"/>
      <c r="F367" s="238"/>
      <c r="G367" s="252">
        <v>0</v>
      </c>
      <c r="H367" s="217"/>
      <c r="I367" s="253">
        <v>0</v>
      </c>
    </row>
    <row r="368" spans="1:9" ht="12.75" hidden="1" customHeight="1" outlineLevel="1">
      <c r="A368" s="208"/>
      <c r="B368" s="251" t="s">
        <v>274</v>
      </c>
      <c r="C368" s="223"/>
      <c r="D368" s="225"/>
      <c r="E368" s="225"/>
      <c r="F368" s="238"/>
      <c r="G368" s="252">
        <v>16779.669999999998</v>
      </c>
      <c r="H368" s="217"/>
      <c r="I368" s="253">
        <v>16779.669999999998</v>
      </c>
    </row>
    <row r="369" spans="1:9" ht="12.75" hidden="1" customHeight="1" outlineLevel="1">
      <c r="A369" s="208"/>
      <c r="B369" s="251" t="s">
        <v>275</v>
      </c>
      <c r="C369" s="223"/>
      <c r="D369" s="225"/>
      <c r="E369" s="225"/>
      <c r="F369" s="238"/>
      <c r="G369" s="252">
        <v>0</v>
      </c>
      <c r="H369" s="217"/>
      <c r="I369" s="253">
        <v>0</v>
      </c>
    </row>
    <row r="370" spans="1:9" ht="12.75" hidden="1" customHeight="1" outlineLevel="1">
      <c r="A370" s="208"/>
      <c r="B370" s="251" t="s">
        <v>205</v>
      </c>
      <c r="C370" s="223"/>
      <c r="D370" s="225"/>
      <c r="E370" s="225"/>
      <c r="F370" s="238"/>
      <c r="G370" s="252">
        <v>21145440.657379027</v>
      </c>
      <c r="H370" s="217"/>
      <c r="I370" s="253">
        <v>21145440.657379027</v>
      </c>
    </row>
    <row r="371" spans="1:9" ht="12.75" hidden="1" customHeight="1" outlineLevel="1">
      <c r="A371" s="208"/>
      <c r="B371" s="251" t="s">
        <v>206</v>
      </c>
      <c r="C371" s="223"/>
      <c r="D371" s="225"/>
      <c r="E371" s="225"/>
      <c r="F371" s="238"/>
      <c r="G371" s="252">
        <v>919280</v>
      </c>
      <c r="H371" s="217"/>
      <c r="I371" s="253">
        <v>919280</v>
      </c>
    </row>
    <row r="372" spans="1:9" ht="12.75" hidden="1" customHeight="1" outlineLevel="1">
      <c r="A372" s="208"/>
      <c r="B372" s="251" t="s">
        <v>268</v>
      </c>
      <c r="C372" s="223"/>
      <c r="D372" s="225"/>
      <c r="E372" s="225"/>
      <c r="F372" s="238"/>
      <c r="G372" s="252">
        <v>0</v>
      </c>
      <c r="H372" s="217"/>
      <c r="I372" s="253">
        <v>0</v>
      </c>
    </row>
    <row r="373" spans="1:9" ht="12.75" hidden="1" customHeight="1" outlineLevel="1">
      <c r="A373" s="208"/>
      <c r="B373" s="251" t="s">
        <v>207</v>
      </c>
      <c r="C373" s="223"/>
      <c r="D373" s="225"/>
      <c r="E373" s="225"/>
      <c r="F373" s="238"/>
      <c r="G373" s="252">
        <v>10529498</v>
      </c>
      <c r="H373" s="217"/>
      <c r="I373" s="253">
        <v>10529498</v>
      </c>
    </row>
    <row r="374" spans="1:9" ht="12.75" hidden="1" customHeight="1" outlineLevel="1">
      <c r="A374" s="208"/>
      <c r="B374" s="251" t="s">
        <v>270</v>
      </c>
      <c r="C374" s="223"/>
      <c r="D374" s="225"/>
      <c r="E374" s="225"/>
      <c r="F374" s="238"/>
      <c r="G374" s="252">
        <v>350945</v>
      </c>
      <c r="H374" s="217"/>
      <c r="I374" s="253">
        <v>350945</v>
      </c>
    </row>
    <row r="375" spans="1:9" ht="12.75" hidden="1" customHeight="1" outlineLevel="1">
      <c r="A375" s="208"/>
      <c r="B375" s="251" t="s">
        <v>208</v>
      </c>
      <c r="C375" s="223"/>
      <c r="D375" s="225"/>
      <c r="E375" s="225"/>
      <c r="F375" s="238"/>
      <c r="G375" s="252">
        <v>8481659</v>
      </c>
      <c r="H375" s="217"/>
      <c r="I375" s="253">
        <v>8481659</v>
      </c>
    </row>
    <row r="376" spans="1:9" ht="12.75" hidden="1" customHeight="1" outlineLevel="1">
      <c r="A376" s="208"/>
      <c r="B376" s="251" t="s">
        <v>209</v>
      </c>
      <c r="C376" s="223"/>
      <c r="D376" s="225"/>
      <c r="E376" s="225"/>
      <c r="F376" s="238"/>
      <c r="G376" s="252">
        <v>98911</v>
      </c>
      <c r="H376" s="217"/>
      <c r="I376" s="253">
        <v>98911</v>
      </c>
    </row>
    <row r="377" spans="1:9" ht="12.75" hidden="1" customHeight="1" outlineLevel="1">
      <c r="A377" s="208"/>
      <c r="B377" s="251" t="s">
        <v>210</v>
      </c>
      <c r="C377" s="223"/>
      <c r="D377" s="225"/>
      <c r="E377" s="225"/>
      <c r="F377" s="238"/>
      <c r="G377" s="252">
        <v>577738</v>
      </c>
      <c r="H377" s="217"/>
      <c r="I377" s="253">
        <v>577738</v>
      </c>
    </row>
    <row r="378" spans="1:9" ht="12.75" hidden="1" customHeight="1" outlineLevel="1">
      <c r="A378" s="208"/>
      <c r="B378" s="251" t="s">
        <v>211</v>
      </c>
      <c r="C378" s="223"/>
      <c r="D378" s="225"/>
      <c r="E378" s="225"/>
      <c r="F378" s="238"/>
      <c r="G378" s="252">
        <v>32817</v>
      </c>
      <c r="H378" s="217"/>
      <c r="I378" s="253">
        <v>32817</v>
      </c>
    </row>
    <row r="379" spans="1:9" ht="12.75" hidden="1" customHeight="1" outlineLevel="1">
      <c r="A379" s="208"/>
      <c r="B379" s="251" t="s">
        <v>212</v>
      </c>
      <c r="C379" s="223"/>
      <c r="D379" s="225"/>
      <c r="E379" s="225"/>
      <c r="F379" s="238"/>
      <c r="G379" s="252">
        <v>524548.50307199871</v>
      </c>
      <c r="H379" s="217"/>
      <c r="I379" s="253">
        <v>524548.50307199871</v>
      </c>
    </row>
    <row r="380" spans="1:9" ht="12.75" hidden="1" customHeight="1" outlineLevel="1">
      <c r="A380" s="208"/>
      <c r="B380" s="251" t="s">
        <v>213</v>
      </c>
      <c r="C380" s="223"/>
      <c r="D380" s="225"/>
      <c r="E380" s="225"/>
      <c r="F380" s="238"/>
      <c r="G380" s="252">
        <v>2373655</v>
      </c>
      <c r="H380" s="217"/>
      <c r="I380" s="253">
        <v>2373655</v>
      </c>
    </row>
    <row r="381" spans="1:9" ht="12.75" hidden="1" customHeight="1" outlineLevel="1">
      <c r="A381" s="208"/>
      <c r="B381" s="251" t="s">
        <v>214</v>
      </c>
      <c r="C381" s="223"/>
      <c r="D381" s="225"/>
      <c r="E381" s="225"/>
      <c r="F381" s="238"/>
      <c r="G381" s="252">
        <v>27404</v>
      </c>
      <c r="H381" s="217"/>
      <c r="I381" s="253">
        <v>27404</v>
      </c>
    </row>
    <row r="382" spans="1:9" ht="12.75" hidden="1" customHeight="1" outlineLevel="1">
      <c r="A382" s="208"/>
      <c r="B382" s="251" t="s">
        <v>269</v>
      </c>
      <c r="C382" s="223"/>
      <c r="D382" s="225"/>
      <c r="E382" s="225"/>
      <c r="F382" s="238"/>
      <c r="G382" s="252">
        <v>6142</v>
      </c>
      <c r="H382" s="217"/>
      <c r="I382" s="253">
        <v>6142</v>
      </c>
    </row>
    <row r="383" spans="1:9" ht="12.75" hidden="1" customHeight="1" outlineLevel="1">
      <c r="A383" s="208"/>
      <c r="B383" s="251" t="s">
        <v>215</v>
      </c>
      <c r="C383" s="223"/>
      <c r="D383" s="225"/>
      <c r="E383" s="225"/>
      <c r="F383" s="238"/>
      <c r="G383" s="252">
        <v>46022.34</v>
      </c>
      <c r="H383" s="217"/>
      <c r="I383" s="253">
        <v>46022.34</v>
      </c>
    </row>
    <row r="384" spans="1:9" ht="12.75" hidden="1" customHeight="1" outlineLevel="1">
      <c r="A384" s="208"/>
      <c r="B384" s="251" t="s">
        <v>217</v>
      </c>
      <c r="C384" s="223"/>
      <c r="D384" s="225"/>
      <c r="E384" s="225"/>
      <c r="F384" s="238"/>
      <c r="G384" s="252">
        <v>2777620</v>
      </c>
      <c r="H384" s="217"/>
      <c r="I384" s="253">
        <v>2777620</v>
      </c>
    </row>
    <row r="385" spans="1:9" ht="12.75" hidden="1" customHeight="1" outlineLevel="1">
      <c r="A385" s="208"/>
      <c r="B385" s="251" t="s">
        <v>218</v>
      </c>
      <c r="C385" s="223"/>
      <c r="D385" s="225"/>
      <c r="E385" s="225"/>
      <c r="F385" s="238"/>
      <c r="G385" s="252">
        <v>11328</v>
      </c>
      <c r="H385" s="217"/>
      <c r="I385" s="253">
        <v>11328</v>
      </c>
    </row>
    <row r="386" spans="1:9" ht="12.75" hidden="1" customHeight="1" outlineLevel="1">
      <c r="A386" s="208"/>
      <c r="B386" s="251" t="s">
        <v>219</v>
      </c>
      <c r="C386" s="223"/>
      <c r="D386" s="225"/>
      <c r="E386" s="225"/>
      <c r="F386" s="238"/>
      <c r="G386" s="252">
        <v>144262.87825206266</v>
      </c>
      <c r="H386" s="217"/>
      <c r="I386" s="253">
        <v>144262.87825206266</v>
      </c>
    </row>
    <row r="387" spans="1:9" ht="12.75" hidden="1" customHeight="1" outlineLevel="1">
      <c r="A387" s="208"/>
      <c r="B387" s="251" t="s">
        <v>220</v>
      </c>
      <c r="C387" s="223"/>
      <c r="D387" s="225"/>
      <c r="E387" s="225"/>
      <c r="F387" s="238"/>
      <c r="G387" s="252">
        <v>172744</v>
      </c>
      <c r="H387" s="217"/>
      <c r="I387" s="253">
        <v>172744</v>
      </c>
    </row>
    <row r="388" spans="1:9" ht="15" customHeight="1" collapsed="1">
      <c r="A388" s="208">
        <v>15</v>
      </c>
      <c r="B388" s="254" t="s">
        <v>597</v>
      </c>
      <c r="C388" s="223"/>
      <c r="D388" s="225"/>
      <c r="E388" s="225"/>
      <c r="F388" s="238"/>
      <c r="G388" s="252">
        <f>SUM($G$364:$G$387)</f>
        <v>49158861.313929506</v>
      </c>
      <c r="H388" s="217"/>
      <c r="I388" s="253">
        <f>SUM($I$364:$I$387)</f>
        <v>49158861.313929506</v>
      </c>
    </row>
    <row r="389" spans="1:9" ht="14.4" customHeight="1">
      <c r="A389" s="255" t="s">
        <v>529</v>
      </c>
      <c r="B389" s="256" t="s">
        <v>530</v>
      </c>
      <c r="C389" s="500"/>
      <c r="D389" s="500"/>
      <c r="E389" s="500"/>
      <c r="F389" s="500"/>
      <c r="G389" s="500"/>
      <c r="H389" s="500"/>
      <c r="I389" s="500"/>
    </row>
    <row r="390" spans="1:9" ht="12.75" hidden="1" customHeight="1" outlineLevel="1">
      <c r="A390" s="208"/>
      <c r="B390" s="242" t="s">
        <v>273</v>
      </c>
      <c r="C390" s="257"/>
      <c r="D390" s="233"/>
      <c r="E390" s="224"/>
      <c r="F390" s="233"/>
      <c r="G390" s="258"/>
      <c r="H390" s="244">
        <v>0</v>
      </c>
      <c r="I390" s="212">
        <v>0</v>
      </c>
    </row>
    <row r="391" spans="1:9" ht="12.75" hidden="1" customHeight="1" outlineLevel="1">
      <c r="A391" s="208"/>
      <c r="B391" s="242" t="s">
        <v>203</v>
      </c>
      <c r="C391" s="257"/>
      <c r="D391" s="233"/>
      <c r="E391" s="224"/>
      <c r="F391" s="233"/>
      <c r="G391" s="258"/>
      <c r="H391" s="244">
        <v>9600</v>
      </c>
      <c r="I391" s="212">
        <v>9600</v>
      </c>
    </row>
    <row r="392" spans="1:9" ht="12.75" hidden="1" customHeight="1" outlineLevel="1">
      <c r="A392" s="208"/>
      <c r="B392" s="242" t="s">
        <v>204</v>
      </c>
      <c r="C392" s="257"/>
      <c r="D392" s="233"/>
      <c r="E392" s="224"/>
      <c r="F392" s="233"/>
      <c r="G392" s="258"/>
      <c r="H392" s="259"/>
      <c r="I392" s="212">
        <v>0</v>
      </c>
    </row>
    <row r="393" spans="1:9" ht="12.75" hidden="1" customHeight="1" outlineLevel="1">
      <c r="A393" s="208"/>
      <c r="B393" s="242" t="s">
        <v>267</v>
      </c>
      <c r="C393" s="257"/>
      <c r="D393" s="233"/>
      <c r="E393" s="224"/>
      <c r="F393" s="233"/>
      <c r="G393" s="258"/>
      <c r="H393" s="244">
        <v>0</v>
      </c>
      <c r="I393" s="212">
        <v>0</v>
      </c>
    </row>
    <row r="394" spans="1:9" ht="12.75" hidden="1" customHeight="1" outlineLevel="1">
      <c r="A394" s="208"/>
      <c r="B394" s="242" t="s">
        <v>274</v>
      </c>
      <c r="C394" s="257"/>
      <c r="D394" s="233"/>
      <c r="E394" s="224"/>
      <c r="F394" s="233"/>
      <c r="G394" s="258"/>
      <c r="H394" s="244">
        <v>0</v>
      </c>
      <c r="I394" s="212">
        <v>0</v>
      </c>
    </row>
    <row r="395" spans="1:9" ht="12.75" hidden="1" customHeight="1" outlineLevel="1">
      <c r="A395" s="208"/>
      <c r="B395" s="242" t="s">
        <v>275</v>
      </c>
      <c r="C395" s="257"/>
      <c r="D395" s="233"/>
      <c r="E395" s="224"/>
      <c r="F395" s="233"/>
      <c r="G395" s="258"/>
      <c r="H395" s="244">
        <v>0</v>
      </c>
      <c r="I395" s="212">
        <v>0</v>
      </c>
    </row>
    <row r="396" spans="1:9" ht="12.75" hidden="1" customHeight="1" outlineLevel="1">
      <c r="A396" s="208"/>
      <c r="B396" s="242" t="s">
        <v>205</v>
      </c>
      <c r="C396" s="257"/>
      <c r="D396" s="233"/>
      <c r="E396" s="224"/>
      <c r="F396" s="233"/>
      <c r="G396" s="258"/>
      <c r="H396" s="244">
        <v>1046564</v>
      </c>
      <c r="I396" s="212">
        <v>1046564</v>
      </c>
    </row>
    <row r="397" spans="1:9" ht="12.75" hidden="1" customHeight="1" outlineLevel="1">
      <c r="A397" s="208"/>
      <c r="B397" s="242" t="s">
        <v>206</v>
      </c>
      <c r="C397" s="257"/>
      <c r="D397" s="233"/>
      <c r="E397" s="224"/>
      <c r="F397" s="233"/>
      <c r="G397" s="258"/>
      <c r="H397" s="244">
        <v>314634</v>
      </c>
      <c r="I397" s="212">
        <v>314634</v>
      </c>
    </row>
    <row r="398" spans="1:9" ht="12.75" hidden="1" customHeight="1" outlineLevel="1">
      <c r="A398" s="208"/>
      <c r="B398" s="242" t="s">
        <v>268</v>
      </c>
      <c r="C398" s="257"/>
      <c r="D398" s="233"/>
      <c r="E398" s="224"/>
      <c r="F398" s="233"/>
      <c r="G398" s="258"/>
      <c r="H398" s="259"/>
      <c r="I398" s="212">
        <v>0</v>
      </c>
    </row>
    <row r="399" spans="1:9" ht="12.75" hidden="1" customHeight="1" outlineLevel="1">
      <c r="A399" s="208"/>
      <c r="B399" s="242" t="s">
        <v>207</v>
      </c>
      <c r="C399" s="257"/>
      <c r="D399" s="233"/>
      <c r="E399" s="224"/>
      <c r="F399" s="233"/>
      <c r="G399" s="258"/>
      <c r="H399" s="244">
        <v>2486661</v>
      </c>
      <c r="I399" s="212">
        <v>2486661</v>
      </c>
    </row>
    <row r="400" spans="1:9" ht="12.75" hidden="1" customHeight="1" outlineLevel="1">
      <c r="A400" s="208"/>
      <c r="B400" s="242" t="s">
        <v>270</v>
      </c>
      <c r="C400" s="257"/>
      <c r="D400" s="233"/>
      <c r="E400" s="224"/>
      <c r="F400" s="233"/>
      <c r="G400" s="258"/>
      <c r="H400" s="244">
        <v>0</v>
      </c>
      <c r="I400" s="212">
        <v>0</v>
      </c>
    </row>
    <row r="401" spans="1:9" ht="12.75" hidden="1" customHeight="1" outlineLevel="1">
      <c r="A401" s="208"/>
      <c r="B401" s="242" t="s">
        <v>208</v>
      </c>
      <c r="C401" s="257"/>
      <c r="D401" s="233"/>
      <c r="E401" s="224"/>
      <c r="F401" s="233"/>
      <c r="G401" s="258"/>
      <c r="H401" s="244">
        <v>1333805</v>
      </c>
      <c r="I401" s="212">
        <v>1333805</v>
      </c>
    </row>
    <row r="402" spans="1:9" ht="12.75" hidden="1" customHeight="1" outlineLevel="1">
      <c r="A402" s="208"/>
      <c r="B402" s="242" t="s">
        <v>209</v>
      </c>
      <c r="C402" s="257"/>
      <c r="D402" s="233"/>
      <c r="E402" s="224"/>
      <c r="F402" s="233"/>
      <c r="G402" s="258"/>
      <c r="H402" s="244">
        <v>0</v>
      </c>
      <c r="I402" s="212">
        <v>0</v>
      </c>
    </row>
    <row r="403" spans="1:9" ht="12.75" hidden="1" customHeight="1" outlineLevel="1">
      <c r="A403" s="208"/>
      <c r="B403" s="242" t="s">
        <v>210</v>
      </c>
      <c r="C403" s="257"/>
      <c r="D403" s="233"/>
      <c r="E403" s="224"/>
      <c r="F403" s="233"/>
      <c r="G403" s="258"/>
      <c r="H403" s="244">
        <v>104</v>
      </c>
      <c r="I403" s="212">
        <v>104</v>
      </c>
    </row>
    <row r="404" spans="1:9" ht="12.75" hidden="1" customHeight="1" outlineLevel="1">
      <c r="A404" s="208"/>
      <c r="B404" s="242" t="s">
        <v>211</v>
      </c>
      <c r="C404" s="257"/>
      <c r="D404" s="233"/>
      <c r="E404" s="224"/>
      <c r="F404" s="233"/>
      <c r="G404" s="258"/>
      <c r="H404" s="244">
        <v>0</v>
      </c>
      <c r="I404" s="212">
        <v>0</v>
      </c>
    </row>
    <row r="405" spans="1:9" ht="12.75" hidden="1" customHeight="1" outlineLevel="1">
      <c r="A405" s="208"/>
      <c r="B405" s="242" t="s">
        <v>212</v>
      </c>
      <c r="C405" s="257"/>
      <c r="D405" s="233"/>
      <c r="E405" s="224"/>
      <c r="F405" s="233"/>
      <c r="G405" s="258"/>
      <c r="H405" s="244">
        <v>0</v>
      </c>
      <c r="I405" s="212">
        <v>0</v>
      </c>
    </row>
    <row r="406" spans="1:9" ht="12.75" hidden="1" customHeight="1" outlineLevel="1">
      <c r="A406" s="208"/>
      <c r="B406" s="242" t="s">
        <v>213</v>
      </c>
      <c r="C406" s="257"/>
      <c r="D406" s="233"/>
      <c r="E406" s="224"/>
      <c r="F406" s="233"/>
      <c r="G406" s="258"/>
      <c r="H406" s="244">
        <v>623973</v>
      </c>
      <c r="I406" s="212">
        <v>623973</v>
      </c>
    </row>
    <row r="407" spans="1:9" ht="12.75" hidden="1" customHeight="1" outlineLevel="1">
      <c r="A407" s="208"/>
      <c r="B407" s="242" t="s">
        <v>214</v>
      </c>
      <c r="C407" s="257"/>
      <c r="D407" s="233"/>
      <c r="E407" s="224"/>
      <c r="F407" s="233"/>
      <c r="G407" s="258"/>
      <c r="H407" s="259"/>
      <c r="I407" s="212">
        <v>0</v>
      </c>
    </row>
    <row r="408" spans="1:9" ht="12.75" hidden="1" customHeight="1" outlineLevel="1">
      <c r="A408" s="208"/>
      <c r="B408" s="242" t="s">
        <v>269</v>
      </c>
      <c r="C408" s="257"/>
      <c r="D408" s="233"/>
      <c r="E408" s="224"/>
      <c r="F408" s="233"/>
      <c r="G408" s="258"/>
      <c r="H408" s="259"/>
      <c r="I408" s="212">
        <v>0</v>
      </c>
    </row>
    <row r="409" spans="1:9" ht="12.75" hidden="1" customHeight="1" outlineLevel="1">
      <c r="A409" s="208"/>
      <c r="B409" s="242" t="s">
        <v>215</v>
      </c>
      <c r="C409" s="257"/>
      <c r="D409" s="233"/>
      <c r="E409" s="224"/>
      <c r="F409" s="233"/>
      <c r="G409" s="258"/>
      <c r="H409" s="259"/>
      <c r="I409" s="212">
        <v>0</v>
      </c>
    </row>
    <row r="410" spans="1:9" ht="12.75" hidden="1" customHeight="1" outlineLevel="1">
      <c r="A410" s="208"/>
      <c r="B410" s="242" t="s">
        <v>217</v>
      </c>
      <c r="C410" s="257"/>
      <c r="D410" s="233"/>
      <c r="E410" s="224"/>
      <c r="F410" s="233"/>
      <c r="G410" s="258"/>
      <c r="H410" s="244">
        <v>36582</v>
      </c>
      <c r="I410" s="212">
        <v>36582</v>
      </c>
    </row>
    <row r="411" spans="1:9" ht="12.75" hidden="1" customHeight="1" outlineLevel="1">
      <c r="A411" s="208"/>
      <c r="B411" s="242" t="s">
        <v>218</v>
      </c>
      <c r="C411" s="257"/>
      <c r="D411" s="233"/>
      <c r="E411" s="224"/>
      <c r="F411" s="233"/>
      <c r="G411" s="258"/>
      <c r="H411" s="259"/>
      <c r="I411" s="212">
        <v>0</v>
      </c>
    </row>
    <row r="412" spans="1:9" ht="12.75" hidden="1" customHeight="1" outlineLevel="1">
      <c r="A412" s="208"/>
      <c r="B412" s="242" t="s">
        <v>219</v>
      </c>
      <c r="C412" s="257"/>
      <c r="D412" s="233"/>
      <c r="E412" s="224"/>
      <c r="F412" s="233"/>
      <c r="G412" s="258"/>
      <c r="H412" s="259"/>
      <c r="I412" s="212">
        <v>0</v>
      </c>
    </row>
    <row r="413" spans="1:9" ht="12.75" hidden="1" customHeight="1" outlineLevel="1">
      <c r="A413" s="208"/>
      <c r="B413" s="242" t="s">
        <v>220</v>
      </c>
      <c r="C413" s="257"/>
      <c r="D413" s="233"/>
      <c r="E413" s="224"/>
      <c r="F413" s="233"/>
      <c r="G413" s="258"/>
      <c r="H413" s="259"/>
      <c r="I413" s="212">
        <v>0</v>
      </c>
    </row>
    <row r="414" spans="1:9" ht="15" customHeight="1" collapsed="1">
      <c r="A414" s="208">
        <v>16</v>
      </c>
      <c r="B414" s="246" t="s">
        <v>531</v>
      </c>
      <c r="C414" s="257"/>
      <c r="D414" s="233"/>
      <c r="E414" s="224"/>
      <c r="F414" s="233"/>
      <c r="G414" s="258"/>
      <c r="H414" s="244">
        <f>SUM($H$390:$H$413)</f>
        <v>5851923</v>
      </c>
      <c r="I414" s="212">
        <f>SUM($I$390:$I$413)</f>
        <v>5851923</v>
      </c>
    </row>
    <row r="415" spans="1:9" ht="12.75" hidden="1" customHeight="1" outlineLevel="1">
      <c r="A415" s="208"/>
      <c r="B415" s="227" t="s">
        <v>273</v>
      </c>
      <c r="C415" s="212">
        <v>0</v>
      </c>
      <c r="D415" s="212">
        <v>0</v>
      </c>
      <c r="E415" s="235"/>
      <c r="F415" s="260">
        <v>0</v>
      </c>
      <c r="G415" s="260">
        <v>0</v>
      </c>
      <c r="H415" s="260">
        <v>0</v>
      </c>
      <c r="I415" s="219">
        <v>0</v>
      </c>
    </row>
    <row r="416" spans="1:9" ht="12.75" hidden="1" customHeight="1" outlineLevel="1">
      <c r="A416" s="208"/>
      <c r="B416" s="227" t="s">
        <v>203</v>
      </c>
      <c r="C416" s="212">
        <v>0</v>
      </c>
      <c r="D416" s="212">
        <v>0</v>
      </c>
      <c r="E416" s="235"/>
      <c r="F416" s="260">
        <v>9440038.6209999993</v>
      </c>
      <c r="G416" s="260">
        <v>0</v>
      </c>
      <c r="H416" s="260">
        <v>0</v>
      </c>
      <c r="I416" s="219">
        <v>9440038.6209999993</v>
      </c>
    </row>
    <row r="417" spans="1:9" ht="12.75" hidden="1" customHeight="1" outlineLevel="1">
      <c r="A417" s="208"/>
      <c r="B417" s="227" t="s">
        <v>204</v>
      </c>
      <c r="C417" s="212">
        <v>0</v>
      </c>
      <c r="D417" s="212">
        <v>106368</v>
      </c>
      <c r="E417" s="235"/>
      <c r="F417" s="260">
        <v>0</v>
      </c>
      <c r="G417" s="260">
        <v>0</v>
      </c>
      <c r="H417" s="260">
        <v>0</v>
      </c>
      <c r="I417" s="219">
        <v>106368</v>
      </c>
    </row>
    <row r="418" spans="1:9" ht="12.75" hidden="1" customHeight="1" outlineLevel="1">
      <c r="A418" s="208"/>
      <c r="B418" s="227" t="s">
        <v>267</v>
      </c>
      <c r="C418" s="212">
        <v>0</v>
      </c>
      <c r="D418" s="212">
        <v>0</v>
      </c>
      <c r="E418" s="235"/>
      <c r="F418" s="260">
        <v>0</v>
      </c>
      <c r="G418" s="260">
        <v>0</v>
      </c>
      <c r="H418" s="260">
        <v>0</v>
      </c>
      <c r="I418" s="219">
        <v>0</v>
      </c>
    </row>
    <row r="419" spans="1:9" ht="12.75" hidden="1" customHeight="1" outlineLevel="1">
      <c r="A419" s="208"/>
      <c r="B419" s="227" t="s">
        <v>274</v>
      </c>
      <c r="C419" s="212"/>
      <c r="D419" s="212"/>
      <c r="E419" s="235"/>
      <c r="F419" s="260"/>
      <c r="G419" s="260"/>
      <c r="H419" s="260"/>
      <c r="I419" s="219">
        <v>0</v>
      </c>
    </row>
    <row r="420" spans="1:9" ht="12.75" hidden="1" customHeight="1" outlineLevel="1">
      <c r="A420" s="208"/>
      <c r="B420" s="227" t="s">
        <v>275</v>
      </c>
      <c r="C420" s="212"/>
      <c r="D420" s="212"/>
      <c r="E420" s="235"/>
      <c r="F420" s="260"/>
      <c r="G420" s="260"/>
      <c r="H420" s="260"/>
      <c r="I420" s="219">
        <v>0</v>
      </c>
    </row>
    <row r="421" spans="1:9" ht="12.75" hidden="1" customHeight="1" outlineLevel="1">
      <c r="A421" s="208"/>
      <c r="B421" s="227" t="s">
        <v>205</v>
      </c>
      <c r="C421" s="212">
        <v>0</v>
      </c>
      <c r="D421" s="212">
        <v>18117362</v>
      </c>
      <c r="E421" s="235"/>
      <c r="F421" s="260">
        <v>16657995</v>
      </c>
      <c r="G421" s="260">
        <v>0</v>
      </c>
      <c r="H421" s="260">
        <v>0</v>
      </c>
      <c r="I421" s="219">
        <v>34775357</v>
      </c>
    </row>
    <row r="422" spans="1:9" ht="12.75" hidden="1" customHeight="1" outlineLevel="1">
      <c r="A422" s="208"/>
      <c r="B422" s="227" t="s">
        <v>206</v>
      </c>
      <c r="C422" s="212">
        <v>39656</v>
      </c>
      <c r="D422" s="212">
        <v>0</v>
      </c>
      <c r="E422" s="235"/>
      <c r="F422" s="260">
        <v>4493372</v>
      </c>
      <c r="G422" s="260">
        <v>0</v>
      </c>
      <c r="H422" s="260">
        <v>0</v>
      </c>
      <c r="I422" s="219">
        <v>4533028</v>
      </c>
    </row>
    <row r="423" spans="1:9" ht="12.75" hidden="1" customHeight="1" outlineLevel="1">
      <c r="A423" s="208"/>
      <c r="B423" s="227" t="s">
        <v>268</v>
      </c>
      <c r="C423" s="212"/>
      <c r="D423" s="212">
        <v>3997</v>
      </c>
      <c r="E423" s="235"/>
      <c r="F423" s="260">
        <v>0</v>
      </c>
      <c r="G423" s="260">
        <v>0</v>
      </c>
      <c r="H423" s="260">
        <v>0</v>
      </c>
      <c r="I423" s="219">
        <v>3997</v>
      </c>
    </row>
    <row r="424" spans="1:9" ht="12.75" hidden="1" customHeight="1" outlineLevel="1">
      <c r="A424" s="208"/>
      <c r="B424" s="227" t="s">
        <v>207</v>
      </c>
      <c r="C424" s="212">
        <v>559422</v>
      </c>
      <c r="D424" s="212">
        <v>0</v>
      </c>
      <c r="E424" s="235"/>
      <c r="F424" s="260">
        <v>24770713</v>
      </c>
      <c r="G424" s="260">
        <v>0</v>
      </c>
      <c r="H424" s="260">
        <v>0</v>
      </c>
      <c r="I424" s="219">
        <v>25330135</v>
      </c>
    </row>
    <row r="425" spans="1:9" ht="12.75" hidden="1" customHeight="1" outlineLevel="1">
      <c r="A425" s="208"/>
      <c r="B425" s="227" t="s">
        <v>270</v>
      </c>
      <c r="C425" s="212">
        <v>0</v>
      </c>
      <c r="D425" s="212">
        <v>0</v>
      </c>
      <c r="E425" s="235"/>
      <c r="F425" s="260">
        <v>18397593</v>
      </c>
      <c r="G425" s="260">
        <v>0</v>
      </c>
      <c r="H425" s="260">
        <v>9470798</v>
      </c>
      <c r="I425" s="219">
        <v>27868391</v>
      </c>
    </row>
    <row r="426" spans="1:9" ht="12.75" hidden="1" customHeight="1" outlineLevel="1">
      <c r="A426" s="208"/>
      <c r="B426" s="227" t="s">
        <v>208</v>
      </c>
      <c r="C426" s="212">
        <v>8931</v>
      </c>
      <c r="D426" s="212">
        <v>0</v>
      </c>
      <c r="E426" s="235"/>
      <c r="F426" s="260">
        <v>20670507</v>
      </c>
      <c r="G426" s="260">
        <v>0</v>
      </c>
      <c r="H426" s="260">
        <v>12075623</v>
      </c>
      <c r="I426" s="219">
        <v>32755061</v>
      </c>
    </row>
    <row r="427" spans="1:9" ht="12.75" hidden="1" customHeight="1" outlineLevel="1">
      <c r="A427" s="208"/>
      <c r="B427" s="227" t="s">
        <v>209</v>
      </c>
      <c r="C427" s="212">
        <v>0</v>
      </c>
      <c r="D427" s="212">
        <v>0</v>
      </c>
      <c r="E427" s="235"/>
      <c r="F427" s="260">
        <v>0</v>
      </c>
      <c r="G427" s="260">
        <v>0</v>
      </c>
      <c r="H427" s="260">
        <v>0</v>
      </c>
      <c r="I427" s="219">
        <v>0</v>
      </c>
    </row>
    <row r="428" spans="1:9" ht="12.75" hidden="1" customHeight="1" outlineLevel="1">
      <c r="A428" s="208"/>
      <c r="B428" s="227" t="s">
        <v>210</v>
      </c>
      <c r="C428" s="212">
        <v>0</v>
      </c>
      <c r="D428" s="212">
        <v>0</v>
      </c>
      <c r="E428" s="235"/>
      <c r="F428" s="260">
        <v>0</v>
      </c>
      <c r="G428" s="260">
        <v>0</v>
      </c>
      <c r="H428" s="260">
        <v>0</v>
      </c>
      <c r="I428" s="219">
        <v>0</v>
      </c>
    </row>
    <row r="429" spans="1:9" ht="12.75" hidden="1" customHeight="1" outlineLevel="1">
      <c r="A429" s="208"/>
      <c r="B429" s="227" t="s">
        <v>211</v>
      </c>
      <c r="C429" s="212">
        <v>0</v>
      </c>
      <c r="D429" s="212">
        <v>0</v>
      </c>
      <c r="E429" s="235"/>
      <c r="F429" s="260">
        <v>0</v>
      </c>
      <c r="G429" s="260">
        <v>0</v>
      </c>
      <c r="H429" s="260">
        <v>0</v>
      </c>
      <c r="I429" s="219">
        <v>0</v>
      </c>
    </row>
    <row r="430" spans="1:9" ht="12.75" hidden="1" customHeight="1" outlineLevel="1">
      <c r="A430" s="208"/>
      <c r="B430" s="227" t="s">
        <v>212</v>
      </c>
      <c r="C430" s="212">
        <v>0</v>
      </c>
      <c r="D430" s="212">
        <v>0</v>
      </c>
      <c r="E430" s="235"/>
      <c r="F430" s="260">
        <v>4441165</v>
      </c>
      <c r="G430" s="260">
        <v>0</v>
      </c>
      <c r="H430" s="260">
        <v>0</v>
      </c>
      <c r="I430" s="219">
        <v>4441165</v>
      </c>
    </row>
    <row r="431" spans="1:9" ht="12.75" hidden="1" customHeight="1" outlineLevel="1">
      <c r="A431" s="208"/>
      <c r="B431" s="227" t="s">
        <v>213</v>
      </c>
      <c r="C431" s="212">
        <v>946778</v>
      </c>
      <c r="D431" s="212">
        <v>3133719</v>
      </c>
      <c r="E431" s="235"/>
      <c r="F431" s="260">
        <v>359600</v>
      </c>
      <c r="G431" s="260">
        <v>0</v>
      </c>
      <c r="H431" s="260">
        <v>0</v>
      </c>
      <c r="I431" s="219">
        <v>4440097</v>
      </c>
    </row>
    <row r="432" spans="1:9" ht="12.75" hidden="1" customHeight="1" outlineLevel="1">
      <c r="A432" s="208"/>
      <c r="B432" s="227" t="s">
        <v>214</v>
      </c>
      <c r="C432" s="212">
        <v>0</v>
      </c>
      <c r="D432" s="212">
        <v>0</v>
      </c>
      <c r="E432" s="235"/>
      <c r="F432" s="260">
        <v>655291</v>
      </c>
      <c r="G432" s="260">
        <v>0</v>
      </c>
      <c r="H432" s="260">
        <v>0</v>
      </c>
      <c r="I432" s="219">
        <v>655291</v>
      </c>
    </row>
    <row r="433" spans="1:9" ht="12.75" hidden="1" customHeight="1" outlineLevel="1">
      <c r="A433" s="208"/>
      <c r="B433" s="227" t="s">
        <v>269</v>
      </c>
      <c r="C433" s="212"/>
      <c r="D433" s="212"/>
      <c r="E433" s="235"/>
      <c r="F433" s="260"/>
      <c r="G433" s="260"/>
      <c r="H433" s="260"/>
      <c r="I433" s="219">
        <v>0</v>
      </c>
    </row>
    <row r="434" spans="1:9" ht="12.75" hidden="1" customHeight="1" outlineLevel="1">
      <c r="A434" s="208"/>
      <c r="B434" s="227" t="s">
        <v>215</v>
      </c>
      <c r="C434" s="212">
        <v>0</v>
      </c>
      <c r="D434" s="212">
        <v>0</v>
      </c>
      <c r="E434" s="235"/>
      <c r="F434" s="260">
        <v>0</v>
      </c>
      <c r="G434" s="260">
        <v>0</v>
      </c>
      <c r="H434" s="260">
        <v>0</v>
      </c>
      <c r="I434" s="219">
        <v>0</v>
      </c>
    </row>
    <row r="435" spans="1:9" ht="12.75" hidden="1" customHeight="1" outlineLevel="1">
      <c r="A435" s="208"/>
      <c r="B435" s="227" t="s">
        <v>217</v>
      </c>
      <c r="C435" s="212">
        <v>1818837</v>
      </c>
      <c r="D435" s="212">
        <v>31267</v>
      </c>
      <c r="E435" s="235"/>
      <c r="F435" s="260">
        <v>35901444</v>
      </c>
      <c r="G435" s="260">
        <v>0</v>
      </c>
      <c r="H435" s="260">
        <v>0</v>
      </c>
      <c r="I435" s="219">
        <v>37751548</v>
      </c>
    </row>
    <row r="436" spans="1:9" ht="12.75" hidden="1" customHeight="1" outlineLevel="1">
      <c r="A436" s="208"/>
      <c r="B436" s="227" t="s">
        <v>218</v>
      </c>
      <c r="C436" s="212">
        <v>0</v>
      </c>
      <c r="D436" s="212">
        <v>0</v>
      </c>
      <c r="E436" s="235"/>
      <c r="F436" s="260">
        <v>0</v>
      </c>
      <c r="G436" s="260">
        <v>0</v>
      </c>
      <c r="H436" s="260">
        <v>0</v>
      </c>
      <c r="I436" s="219">
        <v>0</v>
      </c>
    </row>
    <row r="437" spans="1:9" ht="12.75" hidden="1" customHeight="1" outlineLevel="1">
      <c r="A437" s="208"/>
      <c r="B437" s="227" t="s">
        <v>219</v>
      </c>
      <c r="C437" s="212">
        <v>0</v>
      </c>
      <c r="D437" s="212">
        <v>285490</v>
      </c>
      <c r="E437" s="235"/>
      <c r="F437" s="260">
        <v>618314</v>
      </c>
      <c r="G437" s="260">
        <v>0</v>
      </c>
      <c r="H437" s="260">
        <v>0</v>
      </c>
      <c r="I437" s="219">
        <v>903804</v>
      </c>
    </row>
    <row r="438" spans="1:9" ht="12.75" hidden="1" customHeight="1" outlineLevel="1">
      <c r="A438" s="208"/>
      <c r="B438" s="227" t="s">
        <v>220</v>
      </c>
      <c r="C438" s="212">
        <v>0</v>
      </c>
      <c r="D438" s="212">
        <v>0</v>
      </c>
      <c r="E438" s="235"/>
      <c r="F438" s="260">
        <v>1838831</v>
      </c>
      <c r="G438" s="260">
        <v>0</v>
      </c>
      <c r="H438" s="260">
        <v>0</v>
      </c>
      <c r="I438" s="219">
        <v>1838831</v>
      </c>
    </row>
    <row r="439" spans="1:9" ht="14.4" customHeight="1" collapsed="1">
      <c r="A439" s="208">
        <v>17</v>
      </c>
      <c r="B439" s="178" t="s">
        <v>598</v>
      </c>
      <c r="C439" s="212">
        <f>SUM($C$415:$C$438)</f>
        <v>3373624</v>
      </c>
      <c r="D439" s="212">
        <f>SUM($D$415:$D$438)</f>
        <v>21678203</v>
      </c>
      <c r="E439" s="235"/>
      <c r="F439" s="260">
        <f>SUM($F$415:$F$438)</f>
        <v>138244863.62099999</v>
      </c>
      <c r="G439" s="260">
        <f>SUM($G$415:$G$438)</f>
        <v>0</v>
      </c>
      <c r="H439" s="260">
        <f>SUM($H$415:$H$438)</f>
        <v>21546421</v>
      </c>
      <c r="I439" s="219">
        <f>SUM($I$415:$I$438)</f>
        <v>184843111.62099999</v>
      </c>
    </row>
    <row r="440" spans="1:9" ht="12.75" hidden="1" customHeight="1" outlineLevel="1">
      <c r="A440" s="208"/>
      <c r="B440" s="227" t="s">
        <v>273</v>
      </c>
      <c r="C440" s="223"/>
      <c r="D440" s="233"/>
      <c r="E440" s="226"/>
      <c r="F440" s="233"/>
      <c r="G440" s="238"/>
      <c r="H440" s="219">
        <v>0</v>
      </c>
      <c r="I440" s="219">
        <v>0</v>
      </c>
    </row>
    <row r="441" spans="1:9" ht="12.75" hidden="1" customHeight="1" outlineLevel="1">
      <c r="A441" s="208"/>
      <c r="B441" s="227" t="s">
        <v>203</v>
      </c>
      <c r="C441" s="223"/>
      <c r="D441" s="233"/>
      <c r="E441" s="226"/>
      <c r="F441" s="233"/>
      <c r="G441" s="238"/>
      <c r="H441" s="219">
        <v>11258809</v>
      </c>
      <c r="I441" s="219">
        <v>11258809</v>
      </c>
    </row>
    <row r="442" spans="1:9" ht="12.75" hidden="1" customHeight="1" outlineLevel="1">
      <c r="A442" s="208"/>
      <c r="B442" s="227" t="s">
        <v>204</v>
      </c>
      <c r="C442" s="223"/>
      <c r="D442" s="233"/>
      <c r="E442" s="226"/>
      <c r="F442" s="233"/>
      <c r="G442" s="238"/>
      <c r="H442" s="219">
        <v>0</v>
      </c>
      <c r="I442" s="219">
        <v>0</v>
      </c>
    </row>
    <row r="443" spans="1:9" ht="12.75" hidden="1" customHeight="1" outlineLevel="1">
      <c r="A443" s="208"/>
      <c r="B443" s="227" t="s">
        <v>267</v>
      </c>
      <c r="C443" s="223"/>
      <c r="D443" s="233"/>
      <c r="E443" s="226"/>
      <c r="F443" s="233"/>
      <c r="G443" s="238"/>
      <c r="H443" s="219">
        <v>0</v>
      </c>
      <c r="I443" s="219">
        <v>0</v>
      </c>
    </row>
    <row r="444" spans="1:9" ht="12.75" hidden="1" customHeight="1" outlineLevel="1">
      <c r="A444" s="208"/>
      <c r="B444" s="227" t="s">
        <v>274</v>
      </c>
      <c r="C444" s="223"/>
      <c r="D444" s="233"/>
      <c r="E444" s="226"/>
      <c r="F444" s="233"/>
      <c r="G444" s="238"/>
      <c r="H444" s="219">
        <v>0</v>
      </c>
      <c r="I444" s="219">
        <v>0</v>
      </c>
    </row>
    <row r="445" spans="1:9" ht="12.75" hidden="1" customHeight="1" outlineLevel="1">
      <c r="A445" s="208"/>
      <c r="B445" s="227" t="s">
        <v>275</v>
      </c>
      <c r="C445" s="223"/>
      <c r="D445" s="233"/>
      <c r="E445" s="226"/>
      <c r="F445" s="233"/>
      <c r="G445" s="238"/>
      <c r="H445" s="219">
        <v>0</v>
      </c>
      <c r="I445" s="219">
        <v>0</v>
      </c>
    </row>
    <row r="446" spans="1:9" ht="12.75" hidden="1" customHeight="1" outlineLevel="1">
      <c r="A446" s="208"/>
      <c r="B446" s="227" t="s">
        <v>205</v>
      </c>
      <c r="C446" s="223"/>
      <c r="D446" s="233"/>
      <c r="E446" s="226"/>
      <c r="F446" s="233"/>
      <c r="G446" s="238"/>
      <c r="H446" s="219">
        <v>16408277</v>
      </c>
      <c r="I446" s="219">
        <v>16408277</v>
      </c>
    </row>
    <row r="447" spans="1:9" ht="12.75" hidden="1" customHeight="1" outlineLevel="1">
      <c r="A447" s="208"/>
      <c r="B447" s="227" t="s">
        <v>206</v>
      </c>
      <c r="C447" s="223"/>
      <c r="D447" s="233"/>
      <c r="E447" s="226"/>
      <c r="F447" s="233"/>
      <c r="G447" s="238"/>
      <c r="H447" s="219">
        <v>117978</v>
      </c>
      <c r="I447" s="219">
        <v>117978</v>
      </c>
    </row>
    <row r="448" spans="1:9" ht="12.75" hidden="1" customHeight="1" outlineLevel="1">
      <c r="A448" s="208"/>
      <c r="B448" s="227" t="s">
        <v>268</v>
      </c>
      <c r="C448" s="223"/>
      <c r="D448" s="233"/>
      <c r="E448" s="226"/>
      <c r="F448" s="233"/>
      <c r="G448" s="238"/>
      <c r="H448" s="219">
        <v>37517</v>
      </c>
      <c r="I448" s="219">
        <v>37517</v>
      </c>
    </row>
    <row r="449" spans="1:9" ht="12.75" hidden="1" customHeight="1" outlineLevel="1">
      <c r="A449" s="208"/>
      <c r="B449" s="227" t="s">
        <v>207</v>
      </c>
      <c r="C449" s="223"/>
      <c r="D449" s="233"/>
      <c r="E449" s="226"/>
      <c r="F449" s="233"/>
      <c r="G449" s="238"/>
      <c r="H449" s="219">
        <v>18394692</v>
      </c>
      <c r="I449" s="219">
        <v>18394692</v>
      </c>
    </row>
    <row r="450" spans="1:9" ht="12.75" hidden="1" customHeight="1" outlineLevel="1">
      <c r="A450" s="208"/>
      <c r="B450" s="227" t="s">
        <v>270</v>
      </c>
      <c r="C450" s="223"/>
      <c r="D450" s="233"/>
      <c r="E450" s="226"/>
      <c r="F450" s="233"/>
      <c r="G450" s="238"/>
      <c r="H450" s="219"/>
      <c r="I450" s="219">
        <v>0</v>
      </c>
    </row>
    <row r="451" spans="1:9" ht="12.75" hidden="1" customHeight="1" outlineLevel="1">
      <c r="A451" s="208"/>
      <c r="B451" s="227" t="s">
        <v>208</v>
      </c>
      <c r="C451" s="223"/>
      <c r="D451" s="233"/>
      <c r="E451" s="226"/>
      <c r="F451" s="233"/>
      <c r="G451" s="238"/>
      <c r="H451" s="218"/>
      <c r="I451" s="219">
        <v>0</v>
      </c>
    </row>
    <row r="452" spans="1:9" ht="12.75" hidden="1" customHeight="1" outlineLevel="1">
      <c r="A452" s="208"/>
      <c r="B452" s="227" t="s">
        <v>209</v>
      </c>
      <c r="C452" s="223"/>
      <c r="D452" s="233"/>
      <c r="E452" s="226"/>
      <c r="F452" s="233"/>
      <c r="G452" s="238"/>
      <c r="H452" s="219">
        <v>0</v>
      </c>
      <c r="I452" s="219">
        <v>0</v>
      </c>
    </row>
    <row r="453" spans="1:9" ht="12.75" hidden="1" customHeight="1" outlineLevel="1">
      <c r="A453" s="208"/>
      <c r="B453" s="227" t="s">
        <v>210</v>
      </c>
      <c r="C453" s="223"/>
      <c r="D453" s="233"/>
      <c r="E453" s="226"/>
      <c r="F453" s="233"/>
      <c r="G453" s="238"/>
      <c r="H453" s="218"/>
      <c r="I453" s="219">
        <v>0</v>
      </c>
    </row>
    <row r="454" spans="1:9" ht="12.75" hidden="1" customHeight="1" outlineLevel="1">
      <c r="A454" s="208"/>
      <c r="B454" s="227" t="s">
        <v>211</v>
      </c>
      <c r="C454" s="223"/>
      <c r="D454" s="233"/>
      <c r="E454" s="226"/>
      <c r="F454" s="233"/>
      <c r="G454" s="238"/>
      <c r="H454" s="219">
        <v>0</v>
      </c>
      <c r="I454" s="219">
        <v>0</v>
      </c>
    </row>
    <row r="455" spans="1:9" ht="12.75" hidden="1" customHeight="1" outlineLevel="1">
      <c r="A455" s="208"/>
      <c r="B455" s="227" t="s">
        <v>212</v>
      </c>
      <c r="C455" s="223"/>
      <c r="D455" s="233"/>
      <c r="E455" s="226"/>
      <c r="F455" s="233"/>
      <c r="G455" s="238"/>
      <c r="H455" s="219">
        <v>0</v>
      </c>
      <c r="I455" s="219">
        <v>0</v>
      </c>
    </row>
    <row r="456" spans="1:9" ht="12.75" hidden="1" customHeight="1" outlineLevel="1">
      <c r="A456" s="208"/>
      <c r="B456" s="227" t="s">
        <v>213</v>
      </c>
      <c r="C456" s="223"/>
      <c r="D456" s="233"/>
      <c r="E456" s="226"/>
      <c r="F456" s="233"/>
      <c r="G456" s="238"/>
      <c r="H456" s="218"/>
      <c r="I456" s="219">
        <v>0</v>
      </c>
    </row>
    <row r="457" spans="1:9" ht="12.75" hidden="1" customHeight="1" outlineLevel="1">
      <c r="A457" s="208"/>
      <c r="B457" s="227" t="s">
        <v>214</v>
      </c>
      <c r="C457" s="223"/>
      <c r="D457" s="233"/>
      <c r="E457" s="226"/>
      <c r="F457" s="233"/>
      <c r="G457" s="238"/>
      <c r="H457" s="218"/>
      <c r="I457" s="219">
        <v>0</v>
      </c>
    </row>
    <row r="458" spans="1:9" ht="12.75" hidden="1" customHeight="1" outlineLevel="1">
      <c r="A458" s="208"/>
      <c r="B458" s="227" t="s">
        <v>269</v>
      </c>
      <c r="C458" s="223"/>
      <c r="D458" s="233"/>
      <c r="E458" s="226"/>
      <c r="F458" s="233"/>
      <c r="G458" s="238"/>
      <c r="H458" s="218"/>
      <c r="I458" s="219">
        <v>0</v>
      </c>
    </row>
    <row r="459" spans="1:9" ht="12.75" hidden="1" customHeight="1" outlineLevel="1">
      <c r="A459" s="208"/>
      <c r="B459" s="227" t="s">
        <v>215</v>
      </c>
      <c r="C459" s="223"/>
      <c r="D459" s="233"/>
      <c r="E459" s="226"/>
      <c r="F459" s="233"/>
      <c r="G459" s="238"/>
      <c r="H459" s="218"/>
      <c r="I459" s="219">
        <v>0</v>
      </c>
    </row>
    <row r="460" spans="1:9" ht="12.75" hidden="1" customHeight="1" outlineLevel="1">
      <c r="A460" s="208"/>
      <c r="B460" s="227" t="s">
        <v>217</v>
      </c>
      <c r="C460" s="223"/>
      <c r="D460" s="233"/>
      <c r="E460" s="226"/>
      <c r="F460" s="233"/>
      <c r="G460" s="238"/>
      <c r="H460" s="219">
        <v>39229629</v>
      </c>
      <c r="I460" s="219">
        <v>39229629</v>
      </c>
    </row>
    <row r="461" spans="1:9" ht="12.75" hidden="1" customHeight="1" outlineLevel="1">
      <c r="A461" s="208"/>
      <c r="B461" s="227" t="s">
        <v>218</v>
      </c>
      <c r="C461" s="223"/>
      <c r="D461" s="233"/>
      <c r="E461" s="226"/>
      <c r="F461" s="233"/>
      <c r="G461" s="238"/>
      <c r="H461" s="218"/>
      <c r="I461" s="219">
        <v>0</v>
      </c>
    </row>
    <row r="462" spans="1:9" ht="12.75" hidden="1" customHeight="1" outlineLevel="1">
      <c r="A462" s="208"/>
      <c r="B462" s="227" t="s">
        <v>219</v>
      </c>
      <c r="C462" s="223"/>
      <c r="D462" s="233"/>
      <c r="E462" s="226"/>
      <c r="F462" s="233"/>
      <c r="G462" s="238"/>
      <c r="H462" s="218">
        <v>170150</v>
      </c>
      <c r="I462" s="219">
        <v>170150</v>
      </c>
    </row>
    <row r="463" spans="1:9" ht="12.75" hidden="1" customHeight="1" outlineLevel="1">
      <c r="A463" s="208"/>
      <c r="B463" s="227" t="s">
        <v>220</v>
      </c>
      <c r="C463" s="223"/>
      <c r="D463" s="233"/>
      <c r="E463" s="226"/>
      <c r="F463" s="233"/>
      <c r="G463" s="238"/>
      <c r="H463" s="219">
        <v>0</v>
      </c>
      <c r="I463" s="219">
        <v>0</v>
      </c>
    </row>
    <row r="464" spans="1:9" ht="15.6" customHeight="1" collapsed="1">
      <c r="A464" s="208">
        <v>18</v>
      </c>
      <c r="B464" s="178" t="s">
        <v>532</v>
      </c>
      <c r="C464" s="223"/>
      <c r="D464" s="233"/>
      <c r="E464" s="226"/>
      <c r="F464" s="233"/>
      <c r="G464" s="238"/>
      <c r="H464" s="219">
        <f>SUM($H$440:$H$463)</f>
        <v>85617052</v>
      </c>
      <c r="I464" s="219">
        <f>SUM($I$440:$I$463)</f>
        <v>85617052</v>
      </c>
    </row>
    <row r="465" spans="1:9" ht="12.75" hidden="1" customHeight="1" outlineLevel="1">
      <c r="A465" s="208"/>
      <c r="B465" s="227" t="s">
        <v>273</v>
      </c>
      <c r="C465" s="219">
        <v>0</v>
      </c>
      <c r="D465" s="219">
        <v>0</v>
      </c>
      <c r="E465" s="235"/>
      <c r="F465" s="244">
        <v>0</v>
      </c>
      <c r="G465" s="244">
        <v>0</v>
      </c>
      <c r="H465" s="244">
        <v>0</v>
      </c>
      <c r="I465" s="219">
        <v>0</v>
      </c>
    </row>
    <row r="466" spans="1:9" ht="12.75" hidden="1" customHeight="1" outlineLevel="1">
      <c r="A466" s="208"/>
      <c r="B466" s="227" t="s">
        <v>203</v>
      </c>
      <c r="C466" s="219">
        <v>0</v>
      </c>
      <c r="D466" s="219">
        <v>0</v>
      </c>
      <c r="E466" s="235"/>
      <c r="F466" s="244">
        <v>7380969</v>
      </c>
      <c r="G466" s="244">
        <v>0</v>
      </c>
      <c r="H466" s="244">
        <v>56370</v>
      </c>
      <c r="I466" s="219">
        <v>7437339</v>
      </c>
    </row>
    <row r="467" spans="1:9" ht="12.75" hidden="1" customHeight="1" outlineLevel="1">
      <c r="A467" s="208"/>
      <c r="B467" s="227" t="s">
        <v>204</v>
      </c>
      <c r="C467" s="219">
        <v>0</v>
      </c>
      <c r="D467" s="219">
        <v>0</v>
      </c>
      <c r="E467" s="235"/>
      <c r="F467" s="244">
        <v>0</v>
      </c>
      <c r="G467" s="244">
        <v>0</v>
      </c>
      <c r="H467" s="244">
        <v>0</v>
      </c>
      <c r="I467" s="219">
        <v>0</v>
      </c>
    </row>
    <row r="468" spans="1:9" ht="12.75" hidden="1" customHeight="1" outlineLevel="1">
      <c r="A468" s="208"/>
      <c r="B468" s="227" t="s">
        <v>267</v>
      </c>
      <c r="C468" s="219">
        <v>0</v>
      </c>
      <c r="D468" s="219">
        <v>0</v>
      </c>
      <c r="E468" s="235"/>
      <c r="F468" s="244">
        <v>0</v>
      </c>
      <c r="G468" s="244">
        <v>0</v>
      </c>
      <c r="H468" s="244">
        <v>0</v>
      </c>
      <c r="I468" s="219">
        <v>0</v>
      </c>
    </row>
    <row r="469" spans="1:9" ht="12.75" hidden="1" customHeight="1" outlineLevel="1">
      <c r="A469" s="208"/>
      <c r="B469" s="227" t="s">
        <v>274</v>
      </c>
      <c r="C469" s="219"/>
      <c r="D469" s="219"/>
      <c r="E469" s="235"/>
      <c r="F469" s="244"/>
      <c r="G469" s="244"/>
      <c r="H469" s="244"/>
      <c r="I469" s="219">
        <v>0</v>
      </c>
    </row>
    <row r="470" spans="1:9" ht="12.75" hidden="1" customHeight="1" outlineLevel="1">
      <c r="A470" s="208"/>
      <c r="B470" s="227" t="s">
        <v>275</v>
      </c>
      <c r="C470" s="219"/>
      <c r="D470" s="219"/>
      <c r="E470" s="235"/>
      <c r="F470" s="244"/>
      <c r="G470" s="244"/>
      <c r="H470" s="244"/>
      <c r="I470" s="219">
        <v>0</v>
      </c>
    </row>
    <row r="471" spans="1:9" ht="12.75" hidden="1" customHeight="1" outlineLevel="1">
      <c r="A471" s="208"/>
      <c r="B471" s="227" t="s">
        <v>205</v>
      </c>
      <c r="C471" s="219">
        <v>336286.15</v>
      </c>
      <c r="D471" s="219">
        <v>182974</v>
      </c>
      <c r="E471" s="235"/>
      <c r="F471" s="244">
        <v>1457074</v>
      </c>
      <c r="G471" s="244">
        <v>0</v>
      </c>
      <c r="H471" s="244">
        <v>194417</v>
      </c>
      <c r="I471" s="219">
        <v>2170751.15</v>
      </c>
    </row>
    <row r="472" spans="1:9" ht="12.75" hidden="1" customHeight="1" outlineLevel="1">
      <c r="A472" s="208"/>
      <c r="B472" s="227" t="s">
        <v>206</v>
      </c>
      <c r="C472" s="219">
        <v>154398</v>
      </c>
      <c r="D472" s="219">
        <v>0</v>
      </c>
      <c r="E472" s="235"/>
      <c r="F472" s="244">
        <v>250961</v>
      </c>
      <c r="G472" s="244">
        <v>0</v>
      </c>
      <c r="H472" s="244">
        <v>120438</v>
      </c>
      <c r="I472" s="219">
        <v>525797</v>
      </c>
    </row>
    <row r="473" spans="1:9" ht="12.75" hidden="1" customHeight="1" outlineLevel="1">
      <c r="A473" s="208"/>
      <c r="B473" s="227" t="s">
        <v>268</v>
      </c>
      <c r="C473" s="219">
        <v>0</v>
      </c>
      <c r="D473" s="219">
        <v>0</v>
      </c>
      <c r="E473" s="235"/>
      <c r="F473" s="244">
        <v>0</v>
      </c>
      <c r="G473" s="244">
        <v>0</v>
      </c>
      <c r="H473" s="244">
        <v>0</v>
      </c>
      <c r="I473" s="219">
        <v>0</v>
      </c>
    </row>
    <row r="474" spans="1:9" ht="12.75" hidden="1" customHeight="1" outlineLevel="1">
      <c r="A474" s="208"/>
      <c r="B474" s="227" t="s">
        <v>207</v>
      </c>
      <c r="C474" s="219">
        <v>694242</v>
      </c>
      <c r="D474" s="219">
        <v>0</v>
      </c>
      <c r="E474" s="235"/>
      <c r="F474" s="244">
        <v>15487930</v>
      </c>
      <c r="G474" s="244">
        <v>0</v>
      </c>
      <c r="H474" s="244">
        <v>672138</v>
      </c>
      <c r="I474" s="219">
        <v>16854310</v>
      </c>
    </row>
    <row r="475" spans="1:9" ht="12.75" hidden="1" customHeight="1" outlineLevel="1">
      <c r="A475" s="208"/>
      <c r="B475" s="227" t="s">
        <v>270</v>
      </c>
      <c r="C475" s="219">
        <v>428712.36</v>
      </c>
      <c r="D475" s="219">
        <v>0</v>
      </c>
      <c r="E475" s="235"/>
      <c r="F475" s="244">
        <v>12881693</v>
      </c>
      <c r="G475" s="244">
        <v>0</v>
      </c>
      <c r="H475" s="244">
        <v>0</v>
      </c>
      <c r="I475" s="219">
        <v>13310405.359999999</v>
      </c>
    </row>
    <row r="476" spans="1:9" ht="12.75" hidden="1" customHeight="1" outlineLevel="1">
      <c r="A476" s="208"/>
      <c r="B476" s="227" t="s">
        <v>208</v>
      </c>
      <c r="C476" s="219">
        <v>788467</v>
      </c>
      <c r="D476" s="219">
        <v>0</v>
      </c>
      <c r="E476" s="235"/>
      <c r="F476" s="244">
        <v>11619896</v>
      </c>
      <c r="G476" s="244">
        <v>0</v>
      </c>
      <c r="H476" s="244">
        <v>0</v>
      </c>
      <c r="I476" s="219">
        <v>12408363</v>
      </c>
    </row>
    <row r="477" spans="1:9" ht="12.75" hidden="1" customHeight="1" outlineLevel="1">
      <c r="A477" s="208"/>
      <c r="B477" s="227" t="s">
        <v>209</v>
      </c>
      <c r="C477" s="219">
        <v>0</v>
      </c>
      <c r="D477" s="219">
        <v>0</v>
      </c>
      <c r="E477" s="235"/>
      <c r="F477" s="244">
        <v>0</v>
      </c>
      <c r="G477" s="244">
        <v>0</v>
      </c>
      <c r="H477" s="244">
        <v>0</v>
      </c>
      <c r="I477" s="219">
        <v>0</v>
      </c>
    </row>
    <row r="478" spans="1:9" ht="12.75" hidden="1" customHeight="1" outlineLevel="1">
      <c r="A478" s="208"/>
      <c r="B478" s="227" t="s">
        <v>210</v>
      </c>
      <c r="C478" s="219">
        <v>0</v>
      </c>
      <c r="D478" s="219">
        <v>0</v>
      </c>
      <c r="E478" s="235"/>
      <c r="F478" s="244">
        <v>0</v>
      </c>
      <c r="G478" s="244">
        <v>0</v>
      </c>
      <c r="H478" s="244">
        <v>0</v>
      </c>
      <c r="I478" s="219">
        <v>0</v>
      </c>
    </row>
    <row r="479" spans="1:9" ht="12.75" hidden="1" customHeight="1" outlineLevel="1">
      <c r="A479" s="208"/>
      <c r="B479" s="227" t="s">
        <v>211</v>
      </c>
      <c r="C479" s="219">
        <v>0</v>
      </c>
      <c r="D479" s="219">
        <v>0</v>
      </c>
      <c r="E479" s="235"/>
      <c r="F479" s="244">
        <v>0</v>
      </c>
      <c r="G479" s="244">
        <v>0</v>
      </c>
      <c r="H479" s="244">
        <v>0</v>
      </c>
      <c r="I479" s="219">
        <v>0</v>
      </c>
    </row>
    <row r="480" spans="1:9" ht="12.75" hidden="1" customHeight="1" outlineLevel="1">
      <c r="A480" s="208"/>
      <c r="B480" s="227" t="s">
        <v>212</v>
      </c>
      <c r="C480" s="219">
        <v>0</v>
      </c>
      <c r="D480" s="219">
        <v>0</v>
      </c>
      <c r="E480" s="235"/>
      <c r="F480" s="244">
        <v>10097201</v>
      </c>
      <c r="G480" s="244">
        <v>0</v>
      </c>
      <c r="H480" s="244">
        <v>8648936</v>
      </c>
      <c r="I480" s="219">
        <v>18746137</v>
      </c>
    </row>
    <row r="481" spans="1:9" ht="12.75" hidden="1" customHeight="1" outlineLevel="1">
      <c r="A481" s="208"/>
      <c r="B481" s="227" t="s">
        <v>213</v>
      </c>
      <c r="C481" s="219">
        <v>2726</v>
      </c>
      <c r="D481" s="219">
        <v>685508</v>
      </c>
      <c r="E481" s="235"/>
      <c r="F481" s="244">
        <v>2381</v>
      </c>
      <c r="G481" s="244">
        <v>0</v>
      </c>
      <c r="H481" s="244">
        <v>8542249</v>
      </c>
      <c r="I481" s="219">
        <v>9232864</v>
      </c>
    </row>
    <row r="482" spans="1:9" ht="12.75" hidden="1" customHeight="1" outlineLevel="1">
      <c r="A482" s="208"/>
      <c r="B482" s="227" t="s">
        <v>214</v>
      </c>
      <c r="C482" s="219">
        <v>0</v>
      </c>
      <c r="D482" s="219">
        <v>0</v>
      </c>
      <c r="E482" s="235"/>
      <c r="F482" s="244">
        <v>501901</v>
      </c>
      <c r="G482" s="244">
        <v>0</v>
      </c>
      <c r="H482" s="244">
        <v>2071951</v>
      </c>
      <c r="I482" s="219">
        <v>2573852</v>
      </c>
    </row>
    <row r="483" spans="1:9" ht="12.75" hidden="1" customHeight="1" outlineLevel="1">
      <c r="A483" s="208"/>
      <c r="B483" s="227" t="s">
        <v>269</v>
      </c>
      <c r="C483" s="219"/>
      <c r="D483" s="219"/>
      <c r="E483" s="235"/>
      <c r="F483" s="244"/>
      <c r="G483" s="244"/>
      <c r="H483" s="244"/>
      <c r="I483" s="219">
        <v>0</v>
      </c>
    </row>
    <row r="484" spans="1:9" ht="12.75" hidden="1" customHeight="1" outlineLevel="1">
      <c r="A484" s="208"/>
      <c r="B484" s="227" t="s">
        <v>215</v>
      </c>
      <c r="C484" s="219">
        <v>0</v>
      </c>
      <c r="D484" s="219">
        <v>0</v>
      </c>
      <c r="E484" s="235"/>
      <c r="F484" s="244">
        <v>0</v>
      </c>
      <c r="G484" s="244">
        <v>0</v>
      </c>
      <c r="H484" s="244">
        <v>0</v>
      </c>
      <c r="I484" s="219">
        <v>0</v>
      </c>
    </row>
    <row r="485" spans="1:9" ht="12.75" hidden="1" customHeight="1" outlineLevel="1">
      <c r="A485" s="208"/>
      <c r="B485" s="227" t="s">
        <v>217</v>
      </c>
      <c r="C485" s="219">
        <v>540051</v>
      </c>
      <c r="D485" s="219">
        <v>299184</v>
      </c>
      <c r="E485" s="235"/>
      <c r="F485" s="244">
        <v>3412823</v>
      </c>
      <c r="G485" s="244">
        <v>0</v>
      </c>
      <c r="H485" s="244">
        <v>0</v>
      </c>
      <c r="I485" s="219">
        <v>4252058</v>
      </c>
    </row>
    <row r="486" spans="1:9" ht="12.75" hidden="1" customHeight="1" outlineLevel="1">
      <c r="A486" s="208"/>
      <c r="B486" s="227" t="s">
        <v>218</v>
      </c>
      <c r="C486" s="219">
        <v>0</v>
      </c>
      <c r="D486" s="219">
        <v>0</v>
      </c>
      <c r="E486" s="235"/>
      <c r="F486" s="244">
        <v>0</v>
      </c>
      <c r="G486" s="244">
        <v>0</v>
      </c>
      <c r="H486" s="244">
        <v>0</v>
      </c>
      <c r="I486" s="219">
        <v>0</v>
      </c>
    </row>
    <row r="487" spans="1:9" ht="12.75" hidden="1" customHeight="1" outlineLevel="1">
      <c r="A487" s="208"/>
      <c r="B487" s="227" t="s">
        <v>219</v>
      </c>
      <c r="C487" s="219">
        <v>0</v>
      </c>
      <c r="D487" s="219">
        <v>0</v>
      </c>
      <c r="E487" s="235"/>
      <c r="F487" s="244">
        <v>635958</v>
      </c>
      <c r="G487" s="244">
        <v>0</v>
      </c>
      <c r="H487" s="244">
        <v>510076</v>
      </c>
      <c r="I487" s="219">
        <v>1146034</v>
      </c>
    </row>
    <row r="488" spans="1:9" ht="12.75" hidden="1" customHeight="1" outlineLevel="1">
      <c r="A488" s="208"/>
      <c r="B488" s="227" t="s">
        <v>220</v>
      </c>
      <c r="C488" s="219">
        <v>0</v>
      </c>
      <c r="D488" s="219">
        <v>0</v>
      </c>
      <c r="E488" s="235"/>
      <c r="F488" s="244">
        <v>552282</v>
      </c>
      <c r="G488" s="244">
        <v>0</v>
      </c>
      <c r="H488" s="244">
        <v>0</v>
      </c>
      <c r="I488" s="219">
        <v>552282</v>
      </c>
    </row>
    <row r="489" spans="1:9" ht="15.6" customHeight="1" collapsed="1">
      <c r="A489" s="208">
        <v>19</v>
      </c>
      <c r="B489" s="178" t="s">
        <v>599</v>
      </c>
      <c r="C489" s="219">
        <f>SUM($C$465:$C$488)</f>
        <v>2944882.51</v>
      </c>
      <c r="D489" s="219">
        <f>SUM($D$465:$D$488)</f>
        <v>1167666</v>
      </c>
      <c r="E489" s="235"/>
      <c r="F489" s="244">
        <f>SUM($F$465:$F$488)</f>
        <v>64281069</v>
      </c>
      <c r="G489" s="244">
        <f>SUM($G$465:$G$488)</f>
        <v>0</v>
      </c>
      <c r="H489" s="244">
        <f>SUM($H$465:$H$488)</f>
        <v>20816575</v>
      </c>
      <c r="I489" s="219">
        <f>SUM($I$465:$I$488)</f>
        <v>89210192.50999999</v>
      </c>
    </row>
    <row r="490" spans="1:9" ht="12.75" hidden="1" customHeight="1" outlineLevel="1">
      <c r="A490" s="208"/>
      <c r="B490" s="227" t="s">
        <v>273</v>
      </c>
      <c r="C490" s="231">
        <v>0</v>
      </c>
      <c r="D490" s="231">
        <v>0</v>
      </c>
      <c r="E490" s="235"/>
      <c r="F490" s="228">
        <v>0</v>
      </c>
      <c r="G490" s="219">
        <v>0</v>
      </c>
      <c r="H490" s="219">
        <v>0</v>
      </c>
      <c r="I490" s="219">
        <v>0</v>
      </c>
    </row>
    <row r="491" spans="1:9" ht="12.75" hidden="1" customHeight="1" outlineLevel="1">
      <c r="A491" s="208"/>
      <c r="B491" s="227" t="s">
        <v>203</v>
      </c>
      <c r="C491" s="231">
        <v>0</v>
      </c>
      <c r="D491" s="231">
        <v>0</v>
      </c>
      <c r="E491" s="235"/>
      <c r="F491" s="228">
        <v>16821007.620999999</v>
      </c>
      <c r="G491" s="219">
        <v>0</v>
      </c>
      <c r="H491" s="219">
        <v>11324779</v>
      </c>
      <c r="I491" s="219">
        <v>28145786.620999999</v>
      </c>
    </row>
    <row r="492" spans="1:9" ht="12.75" hidden="1" customHeight="1" outlineLevel="1">
      <c r="A492" s="208"/>
      <c r="B492" s="227" t="s">
        <v>204</v>
      </c>
      <c r="C492" s="231">
        <v>0</v>
      </c>
      <c r="D492" s="231">
        <v>106368</v>
      </c>
      <c r="E492" s="235"/>
      <c r="F492" s="228">
        <v>0</v>
      </c>
      <c r="G492" s="219">
        <v>0</v>
      </c>
      <c r="H492" s="219">
        <v>0</v>
      </c>
      <c r="I492" s="219">
        <v>106368</v>
      </c>
    </row>
    <row r="493" spans="1:9" ht="12.75" hidden="1" customHeight="1" outlineLevel="1">
      <c r="A493" s="208"/>
      <c r="B493" s="227" t="s">
        <v>267</v>
      </c>
      <c r="C493" s="231">
        <v>0</v>
      </c>
      <c r="D493" s="231">
        <v>0</v>
      </c>
      <c r="E493" s="235"/>
      <c r="F493" s="228">
        <v>0</v>
      </c>
      <c r="G493" s="219">
        <v>0</v>
      </c>
      <c r="H493" s="219">
        <v>0</v>
      </c>
      <c r="I493" s="219">
        <v>0</v>
      </c>
    </row>
    <row r="494" spans="1:9" ht="12.75" hidden="1" customHeight="1" outlineLevel="1">
      <c r="A494" s="208"/>
      <c r="B494" s="227" t="s">
        <v>274</v>
      </c>
      <c r="C494" s="231"/>
      <c r="D494" s="231"/>
      <c r="E494" s="235"/>
      <c r="F494" s="228"/>
      <c r="G494" s="219"/>
      <c r="H494" s="219"/>
      <c r="I494" s="219">
        <v>0</v>
      </c>
    </row>
    <row r="495" spans="1:9" ht="12.75" hidden="1" customHeight="1" outlineLevel="1">
      <c r="A495" s="208"/>
      <c r="B495" s="227" t="s">
        <v>275</v>
      </c>
      <c r="C495" s="231"/>
      <c r="D495" s="231"/>
      <c r="E495" s="235"/>
      <c r="F495" s="228"/>
      <c r="G495" s="219"/>
      <c r="H495" s="219"/>
      <c r="I495" s="219">
        <v>0</v>
      </c>
    </row>
    <row r="496" spans="1:9" ht="12.75" hidden="1" customHeight="1" outlineLevel="1">
      <c r="A496" s="208"/>
      <c r="B496" s="227" t="s">
        <v>205</v>
      </c>
      <c r="C496" s="231">
        <v>336286.15</v>
      </c>
      <c r="D496" s="231">
        <v>18300336</v>
      </c>
      <c r="E496" s="235"/>
      <c r="F496" s="228">
        <v>18115069</v>
      </c>
      <c r="G496" s="219">
        <v>0</v>
      </c>
      <c r="H496" s="219">
        <v>17649258</v>
      </c>
      <c r="I496" s="219">
        <v>54400949.149999999</v>
      </c>
    </row>
    <row r="497" spans="1:9" ht="12.75" hidden="1" customHeight="1" outlineLevel="1">
      <c r="A497" s="208"/>
      <c r="B497" s="227" t="s">
        <v>206</v>
      </c>
      <c r="C497" s="231">
        <v>194054</v>
      </c>
      <c r="D497" s="231">
        <v>0</v>
      </c>
      <c r="E497" s="235"/>
      <c r="F497" s="228">
        <v>4744333</v>
      </c>
      <c r="G497" s="219">
        <v>0</v>
      </c>
      <c r="H497" s="219">
        <v>553050</v>
      </c>
      <c r="I497" s="219">
        <v>5491437</v>
      </c>
    </row>
    <row r="498" spans="1:9" ht="12.75" hidden="1" customHeight="1" outlineLevel="1">
      <c r="A498" s="208"/>
      <c r="B498" s="227" t="s">
        <v>268</v>
      </c>
      <c r="C498" s="231">
        <v>0</v>
      </c>
      <c r="D498" s="231">
        <v>3997</v>
      </c>
      <c r="E498" s="235"/>
      <c r="F498" s="228">
        <v>0</v>
      </c>
      <c r="G498" s="219">
        <v>0</v>
      </c>
      <c r="H498" s="219">
        <v>37517</v>
      </c>
      <c r="I498" s="219">
        <v>41514</v>
      </c>
    </row>
    <row r="499" spans="1:9" ht="12.75" hidden="1" customHeight="1" outlineLevel="1">
      <c r="A499" s="208"/>
      <c r="B499" s="227" t="s">
        <v>207</v>
      </c>
      <c r="C499" s="231">
        <v>1253664</v>
      </c>
      <c r="D499" s="231">
        <v>0</v>
      </c>
      <c r="E499" s="235"/>
      <c r="F499" s="228">
        <v>40258643</v>
      </c>
      <c r="G499" s="219">
        <v>0</v>
      </c>
      <c r="H499" s="219">
        <v>21553491</v>
      </c>
      <c r="I499" s="219">
        <v>63065798</v>
      </c>
    </row>
    <row r="500" spans="1:9" ht="12.75" hidden="1" customHeight="1" outlineLevel="1">
      <c r="A500" s="208"/>
      <c r="B500" s="227" t="s">
        <v>270</v>
      </c>
      <c r="C500" s="231">
        <v>428712.36</v>
      </c>
      <c r="D500" s="231">
        <v>0</v>
      </c>
      <c r="E500" s="235"/>
      <c r="F500" s="228">
        <v>31279286</v>
      </c>
      <c r="G500" s="219">
        <v>0</v>
      </c>
      <c r="H500" s="219">
        <v>9470798</v>
      </c>
      <c r="I500" s="219">
        <v>41178796.359999999</v>
      </c>
    </row>
    <row r="501" spans="1:9" ht="12.75" hidden="1" customHeight="1" outlineLevel="1">
      <c r="A501" s="208"/>
      <c r="B501" s="227" t="s">
        <v>208</v>
      </c>
      <c r="C501" s="231">
        <v>797398</v>
      </c>
      <c r="D501" s="231">
        <v>0</v>
      </c>
      <c r="E501" s="235"/>
      <c r="F501" s="228">
        <v>32290403</v>
      </c>
      <c r="G501" s="219">
        <v>0</v>
      </c>
      <c r="H501" s="219">
        <v>13409428</v>
      </c>
      <c r="I501" s="219">
        <v>46497229</v>
      </c>
    </row>
    <row r="502" spans="1:9" ht="12.75" hidden="1" customHeight="1" outlineLevel="1">
      <c r="A502" s="208"/>
      <c r="B502" s="227" t="s">
        <v>209</v>
      </c>
      <c r="C502" s="231">
        <v>0</v>
      </c>
      <c r="D502" s="231">
        <v>0</v>
      </c>
      <c r="E502" s="235"/>
      <c r="F502" s="228">
        <v>0</v>
      </c>
      <c r="G502" s="219">
        <v>0</v>
      </c>
      <c r="H502" s="219">
        <v>0</v>
      </c>
      <c r="I502" s="219">
        <v>0</v>
      </c>
    </row>
    <row r="503" spans="1:9" ht="12.75" hidden="1" customHeight="1" outlineLevel="1">
      <c r="A503" s="208"/>
      <c r="B503" s="227" t="s">
        <v>210</v>
      </c>
      <c r="C503" s="231">
        <v>0</v>
      </c>
      <c r="D503" s="231">
        <v>0</v>
      </c>
      <c r="E503" s="235"/>
      <c r="F503" s="228">
        <v>0</v>
      </c>
      <c r="G503" s="219">
        <v>0</v>
      </c>
      <c r="H503" s="219">
        <v>104</v>
      </c>
      <c r="I503" s="219">
        <v>104</v>
      </c>
    </row>
    <row r="504" spans="1:9" ht="12.75" hidden="1" customHeight="1" outlineLevel="1">
      <c r="A504" s="208"/>
      <c r="B504" s="227" t="s">
        <v>211</v>
      </c>
      <c r="C504" s="231">
        <v>0</v>
      </c>
      <c r="D504" s="231">
        <v>0</v>
      </c>
      <c r="E504" s="235"/>
      <c r="F504" s="228">
        <v>0</v>
      </c>
      <c r="G504" s="219">
        <v>0</v>
      </c>
      <c r="H504" s="219">
        <v>0</v>
      </c>
      <c r="I504" s="219">
        <v>0</v>
      </c>
    </row>
    <row r="505" spans="1:9" ht="12.75" hidden="1" customHeight="1" outlineLevel="1">
      <c r="A505" s="208"/>
      <c r="B505" s="227" t="s">
        <v>212</v>
      </c>
      <c r="C505" s="231">
        <v>0</v>
      </c>
      <c r="D505" s="231">
        <v>0</v>
      </c>
      <c r="E505" s="235"/>
      <c r="F505" s="228">
        <v>14538366</v>
      </c>
      <c r="G505" s="219">
        <v>0</v>
      </c>
      <c r="H505" s="219">
        <v>8648936</v>
      </c>
      <c r="I505" s="219">
        <v>23187302</v>
      </c>
    </row>
    <row r="506" spans="1:9" ht="12.75" hidden="1" customHeight="1" outlineLevel="1">
      <c r="A506" s="208"/>
      <c r="B506" s="227" t="s">
        <v>213</v>
      </c>
      <c r="C506" s="231">
        <v>949504</v>
      </c>
      <c r="D506" s="231">
        <v>3819227</v>
      </c>
      <c r="E506" s="235"/>
      <c r="F506" s="228">
        <v>361981</v>
      </c>
      <c r="G506" s="219">
        <v>0</v>
      </c>
      <c r="H506" s="219">
        <v>9166222</v>
      </c>
      <c r="I506" s="219">
        <v>14296934</v>
      </c>
    </row>
    <row r="507" spans="1:9" ht="12.75" hidden="1" customHeight="1" outlineLevel="1">
      <c r="A507" s="208"/>
      <c r="B507" s="227" t="s">
        <v>214</v>
      </c>
      <c r="C507" s="231">
        <v>0</v>
      </c>
      <c r="D507" s="231">
        <v>0</v>
      </c>
      <c r="E507" s="235"/>
      <c r="F507" s="228">
        <v>1157192</v>
      </c>
      <c r="G507" s="219">
        <v>0</v>
      </c>
      <c r="H507" s="219">
        <v>2071951</v>
      </c>
      <c r="I507" s="219">
        <v>3229143</v>
      </c>
    </row>
    <row r="508" spans="1:9" ht="12.75" hidden="1" customHeight="1" outlineLevel="1">
      <c r="A508" s="208"/>
      <c r="B508" s="227" t="s">
        <v>269</v>
      </c>
      <c r="C508" s="231"/>
      <c r="D508" s="231"/>
      <c r="E508" s="235"/>
      <c r="F508" s="228"/>
      <c r="G508" s="219"/>
      <c r="H508" s="219"/>
      <c r="I508" s="219">
        <v>0</v>
      </c>
    </row>
    <row r="509" spans="1:9" ht="12.75" hidden="1" customHeight="1" outlineLevel="1">
      <c r="A509" s="208"/>
      <c r="B509" s="227" t="s">
        <v>215</v>
      </c>
      <c r="C509" s="231">
        <v>0</v>
      </c>
      <c r="D509" s="231">
        <v>0</v>
      </c>
      <c r="E509" s="235"/>
      <c r="F509" s="228">
        <v>0</v>
      </c>
      <c r="G509" s="219">
        <v>0</v>
      </c>
      <c r="H509" s="219">
        <v>0</v>
      </c>
      <c r="I509" s="219">
        <v>0</v>
      </c>
    </row>
    <row r="510" spans="1:9" ht="12.75" hidden="1" customHeight="1" outlineLevel="1">
      <c r="A510" s="208"/>
      <c r="B510" s="227" t="s">
        <v>217</v>
      </c>
      <c r="C510" s="231">
        <v>2358888</v>
      </c>
      <c r="D510" s="231">
        <v>330451</v>
      </c>
      <c r="E510" s="235"/>
      <c r="F510" s="228">
        <v>39314267</v>
      </c>
      <c r="G510" s="219">
        <v>0</v>
      </c>
      <c r="H510" s="219">
        <v>39266211</v>
      </c>
      <c r="I510" s="219">
        <v>81269817</v>
      </c>
    </row>
    <row r="511" spans="1:9" ht="12.75" hidden="1" customHeight="1" outlineLevel="1">
      <c r="A511" s="208"/>
      <c r="B511" s="227" t="s">
        <v>218</v>
      </c>
      <c r="C511" s="231">
        <v>0</v>
      </c>
      <c r="D511" s="231">
        <v>0</v>
      </c>
      <c r="E511" s="235"/>
      <c r="F511" s="228">
        <v>0</v>
      </c>
      <c r="G511" s="219">
        <v>0</v>
      </c>
      <c r="H511" s="219">
        <v>0</v>
      </c>
      <c r="I511" s="219">
        <v>0</v>
      </c>
    </row>
    <row r="512" spans="1:9" ht="12.75" hidden="1" customHeight="1" outlineLevel="1">
      <c r="A512" s="208"/>
      <c r="B512" s="227" t="s">
        <v>219</v>
      </c>
      <c r="C512" s="231">
        <v>0</v>
      </c>
      <c r="D512" s="231">
        <v>285490</v>
      </c>
      <c r="E512" s="235"/>
      <c r="F512" s="228">
        <v>1254272</v>
      </c>
      <c r="G512" s="219">
        <v>0</v>
      </c>
      <c r="H512" s="219">
        <v>680226</v>
      </c>
      <c r="I512" s="219">
        <v>2219988</v>
      </c>
    </row>
    <row r="513" spans="1:9" ht="12.75" hidden="1" customHeight="1" outlineLevel="1">
      <c r="A513" s="208"/>
      <c r="B513" s="227" t="s">
        <v>220</v>
      </c>
      <c r="C513" s="231">
        <v>0</v>
      </c>
      <c r="D513" s="231">
        <v>0</v>
      </c>
      <c r="E513" s="235"/>
      <c r="F513" s="228">
        <v>2391113</v>
      </c>
      <c r="G513" s="219">
        <v>0</v>
      </c>
      <c r="H513" s="219">
        <v>0</v>
      </c>
      <c r="I513" s="219">
        <v>2391113</v>
      </c>
    </row>
    <row r="514" spans="1:9" ht="16.2" customHeight="1" collapsed="1">
      <c r="A514" s="208">
        <v>20</v>
      </c>
      <c r="B514" s="234" t="s">
        <v>600</v>
      </c>
      <c r="C514" s="231">
        <f>SUM($C$490:$C$513)</f>
        <v>6318506.5099999998</v>
      </c>
      <c r="D514" s="231">
        <f>SUM($D$490:$D$513)</f>
        <v>22845869</v>
      </c>
      <c r="E514" s="235"/>
      <c r="F514" s="228">
        <f>SUM($F$490:$F$513)</f>
        <v>202525932.62099999</v>
      </c>
      <c r="G514" s="219">
        <f>SUM($G$490:$G$513)</f>
        <v>0</v>
      </c>
      <c r="H514" s="219">
        <f>SUM($H$490:$H$513)</f>
        <v>133831971</v>
      </c>
      <c r="I514" s="219">
        <f>SUM($I$490:$I$513)</f>
        <v>365522279.13099998</v>
      </c>
    </row>
    <row r="515" spans="1:9" ht="15.75" hidden="1" customHeight="1" outlineLevel="1">
      <c r="A515" s="190"/>
      <c r="B515" s="261" t="s">
        <v>273</v>
      </c>
      <c r="C515" s="219">
        <v>0</v>
      </c>
      <c r="D515" s="262">
        <v>0</v>
      </c>
      <c r="E515" s="217"/>
      <c r="F515" s="253">
        <v>0</v>
      </c>
      <c r="G515" s="229">
        <v>0</v>
      </c>
      <c r="H515" s="229">
        <v>0</v>
      </c>
      <c r="I515" s="219">
        <v>0</v>
      </c>
    </row>
    <row r="516" spans="1:9" ht="15.75" hidden="1" customHeight="1" outlineLevel="1">
      <c r="A516" s="190"/>
      <c r="B516" s="261" t="s">
        <v>203</v>
      </c>
      <c r="C516" s="219">
        <v>11337519.99999997</v>
      </c>
      <c r="D516" s="262">
        <v>0</v>
      </c>
      <c r="E516" s="217"/>
      <c r="F516" s="253">
        <v>55696721.487000197</v>
      </c>
      <c r="G516" s="229">
        <v>833239.26522641606</v>
      </c>
      <c r="H516" s="229">
        <v>11324779</v>
      </c>
      <c r="I516" s="219">
        <v>79192259.752226591</v>
      </c>
    </row>
    <row r="517" spans="1:9" ht="15.75" hidden="1" customHeight="1" outlineLevel="1">
      <c r="A517" s="190"/>
      <c r="B517" s="261" t="s">
        <v>204</v>
      </c>
      <c r="C517" s="219">
        <v>9684623.0374999996</v>
      </c>
      <c r="D517" s="262">
        <v>107485</v>
      </c>
      <c r="E517" s="217"/>
      <c r="F517" s="253">
        <v>0</v>
      </c>
      <c r="G517" s="229">
        <v>88827</v>
      </c>
      <c r="H517" s="229">
        <v>0</v>
      </c>
      <c r="I517" s="219">
        <v>9880935.0374999996</v>
      </c>
    </row>
    <row r="518" spans="1:9" ht="15.75" hidden="1" customHeight="1" outlineLevel="1">
      <c r="A518" s="190"/>
      <c r="B518" s="261" t="s">
        <v>267</v>
      </c>
      <c r="C518" s="219">
        <v>0</v>
      </c>
      <c r="D518" s="262">
        <v>0</v>
      </c>
      <c r="E518" s="217"/>
      <c r="F518" s="253">
        <v>0</v>
      </c>
      <c r="G518" s="229">
        <v>0</v>
      </c>
      <c r="H518" s="229">
        <v>0</v>
      </c>
      <c r="I518" s="219">
        <v>0</v>
      </c>
    </row>
    <row r="519" spans="1:9" ht="15.75" hidden="1" customHeight="1" outlineLevel="1">
      <c r="A519" s="190"/>
      <c r="B519" s="261" t="s">
        <v>274</v>
      </c>
      <c r="C519" s="219">
        <v>1028097.0700000003</v>
      </c>
      <c r="D519" s="219">
        <v>0</v>
      </c>
      <c r="E519" s="217"/>
      <c r="F519" s="219">
        <v>5826411.5499999998</v>
      </c>
      <c r="G519" s="219">
        <v>16779.669999999998</v>
      </c>
      <c r="H519" s="219">
        <v>0</v>
      </c>
      <c r="I519" s="219">
        <v>6871288.29</v>
      </c>
    </row>
    <row r="520" spans="1:9" ht="15.75" hidden="1" customHeight="1" outlineLevel="1">
      <c r="A520" s="190"/>
      <c r="B520" s="261" t="s">
        <v>205</v>
      </c>
      <c r="C520" s="219">
        <v>36406780.149999999</v>
      </c>
      <c r="D520" s="262">
        <v>37222939</v>
      </c>
      <c r="E520" s="217"/>
      <c r="F520" s="253">
        <v>102380752</v>
      </c>
      <c r="G520" s="229">
        <v>21145440.657379027</v>
      </c>
      <c r="H520" s="229">
        <v>17649258</v>
      </c>
      <c r="I520" s="219">
        <v>214805169.80737904</v>
      </c>
    </row>
    <row r="521" spans="1:9" ht="15.75" hidden="1" customHeight="1" outlineLevel="1">
      <c r="A521" s="190"/>
      <c r="B521" s="261" t="s">
        <v>206</v>
      </c>
      <c r="C521" s="219">
        <v>7708927</v>
      </c>
      <c r="D521" s="262">
        <v>0</v>
      </c>
      <c r="E521" s="217"/>
      <c r="F521" s="253">
        <v>14477868</v>
      </c>
      <c r="G521" s="229">
        <v>919280</v>
      </c>
      <c r="H521" s="229">
        <v>553050</v>
      </c>
      <c r="I521" s="219">
        <v>23659125</v>
      </c>
    </row>
    <row r="522" spans="1:9" ht="15.75" hidden="1" customHeight="1" outlineLevel="1">
      <c r="A522" s="190"/>
      <c r="B522" s="261" t="s">
        <v>268</v>
      </c>
      <c r="C522" s="219">
        <v>76118</v>
      </c>
      <c r="D522" s="262">
        <v>435335</v>
      </c>
      <c r="E522" s="217"/>
      <c r="F522" s="253">
        <v>0</v>
      </c>
      <c r="G522" s="229">
        <v>0</v>
      </c>
      <c r="H522" s="229">
        <v>37517</v>
      </c>
      <c r="I522" s="219">
        <v>548970</v>
      </c>
    </row>
    <row r="523" spans="1:9" ht="15.75" hidden="1" customHeight="1" outlineLevel="1">
      <c r="A523" s="190"/>
      <c r="B523" s="261" t="s">
        <v>207</v>
      </c>
      <c r="C523" s="219">
        <v>47152049</v>
      </c>
      <c r="D523" s="262">
        <v>0</v>
      </c>
      <c r="E523" s="217"/>
      <c r="F523" s="253">
        <v>148281709</v>
      </c>
      <c r="G523" s="229">
        <v>10529498</v>
      </c>
      <c r="H523" s="229">
        <v>21553491</v>
      </c>
      <c r="I523" s="219">
        <v>227516747</v>
      </c>
    </row>
    <row r="524" spans="1:9" ht="15.75" hidden="1" customHeight="1" outlineLevel="1">
      <c r="A524" s="190"/>
      <c r="B524" s="261" t="s">
        <v>208</v>
      </c>
      <c r="C524" s="219">
        <v>45258673</v>
      </c>
      <c r="D524" s="262">
        <v>0</v>
      </c>
      <c r="E524" s="217"/>
      <c r="F524" s="253">
        <v>155619999</v>
      </c>
      <c r="G524" s="229">
        <v>8481659</v>
      </c>
      <c r="H524" s="229">
        <v>13409428</v>
      </c>
      <c r="I524" s="219">
        <v>222769759</v>
      </c>
    </row>
    <row r="525" spans="1:9" ht="15.75" hidden="1" customHeight="1" outlineLevel="1">
      <c r="A525" s="190"/>
      <c r="B525" s="261" t="s">
        <v>209</v>
      </c>
      <c r="C525" s="219">
        <v>11090463</v>
      </c>
      <c r="D525" s="262">
        <v>0</v>
      </c>
      <c r="E525" s="217"/>
      <c r="F525" s="253">
        <v>0</v>
      </c>
      <c r="G525" s="229">
        <v>98911</v>
      </c>
      <c r="H525" s="229">
        <v>0</v>
      </c>
      <c r="I525" s="219">
        <v>11189374</v>
      </c>
    </row>
    <row r="526" spans="1:9" ht="15.75" hidden="1" customHeight="1" outlineLevel="1">
      <c r="A526" s="190"/>
      <c r="B526" s="261" t="s">
        <v>210</v>
      </c>
      <c r="C526" s="219">
        <v>3624344</v>
      </c>
      <c r="D526" s="262">
        <v>0</v>
      </c>
      <c r="E526" s="217"/>
      <c r="F526" s="253">
        <v>0</v>
      </c>
      <c r="G526" s="229">
        <v>577738</v>
      </c>
      <c r="H526" s="229">
        <v>104</v>
      </c>
      <c r="I526" s="219">
        <v>4202186</v>
      </c>
    </row>
    <row r="527" spans="1:9" ht="15.75" hidden="1" customHeight="1" outlineLevel="1">
      <c r="A527" s="190"/>
      <c r="B527" s="261" t="s">
        <v>211</v>
      </c>
      <c r="C527" s="219">
        <v>5704</v>
      </c>
      <c r="D527" s="262">
        <v>0</v>
      </c>
      <c r="E527" s="217"/>
      <c r="F527" s="253">
        <v>0</v>
      </c>
      <c r="G527" s="229">
        <v>32817</v>
      </c>
      <c r="H527" s="229">
        <v>0</v>
      </c>
      <c r="I527" s="219">
        <v>38521</v>
      </c>
    </row>
    <row r="528" spans="1:9" ht="15.75" hidden="1" customHeight="1" outlineLevel="1">
      <c r="A528" s="190"/>
      <c r="B528" s="261" t="s">
        <v>212</v>
      </c>
      <c r="C528" s="219">
        <v>4769299.37</v>
      </c>
      <c r="D528" s="262">
        <v>0</v>
      </c>
      <c r="E528" s="217"/>
      <c r="F528" s="253">
        <v>30146856</v>
      </c>
      <c r="G528" s="229">
        <v>524548.50307199871</v>
      </c>
      <c r="H528" s="229">
        <v>8648936</v>
      </c>
      <c r="I528" s="219">
        <v>44089639.873071998</v>
      </c>
    </row>
    <row r="529" spans="1:9" ht="15.75" hidden="1" customHeight="1" outlineLevel="1">
      <c r="A529" s="190"/>
      <c r="B529" s="261" t="s">
        <v>213</v>
      </c>
      <c r="C529" s="219">
        <v>22640833</v>
      </c>
      <c r="D529" s="262">
        <v>43894445</v>
      </c>
      <c r="E529" s="217"/>
      <c r="F529" s="253">
        <v>2652030</v>
      </c>
      <c r="G529" s="229">
        <v>2373655</v>
      </c>
      <c r="H529" s="229">
        <v>9166222</v>
      </c>
      <c r="I529" s="219">
        <v>80727185</v>
      </c>
    </row>
    <row r="530" spans="1:9" ht="15.75" hidden="1" customHeight="1" outlineLevel="1">
      <c r="A530" s="190"/>
      <c r="B530" s="261" t="s">
        <v>214</v>
      </c>
      <c r="C530" s="219">
        <v>1213016</v>
      </c>
      <c r="D530" s="262">
        <v>0</v>
      </c>
      <c r="E530" s="217"/>
      <c r="F530" s="253">
        <v>8040807</v>
      </c>
      <c r="G530" s="229">
        <v>27404</v>
      </c>
      <c r="H530" s="229">
        <v>2071951</v>
      </c>
      <c r="I530" s="219">
        <v>11353178</v>
      </c>
    </row>
    <row r="531" spans="1:9" ht="15.75" hidden="1" customHeight="1" outlineLevel="1">
      <c r="A531" s="190"/>
      <c r="B531" s="261" t="s">
        <v>269</v>
      </c>
      <c r="C531" s="219">
        <v>562734.10999999917</v>
      </c>
      <c r="D531" s="262">
        <v>0</v>
      </c>
      <c r="E531" s="217"/>
      <c r="F531" s="253">
        <v>99306</v>
      </c>
      <c r="G531" s="229">
        <v>6142</v>
      </c>
      <c r="H531" s="229">
        <v>0</v>
      </c>
      <c r="I531" s="219">
        <v>668182.10999999917</v>
      </c>
    </row>
    <row r="532" spans="1:9" ht="15.75" hidden="1" customHeight="1" outlineLevel="1">
      <c r="A532" s="190"/>
      <c r="B532" s="261" t="s">
        <v>215</v>
      </c>
      <c r="C532" s="219">
        <v>728147.93000000063</v>
      </c>
      <c r="D532" s="262">
        <v>0</v>
      </c>
      <c r="E532" s="217"/>
      <c r="F532" s="253">
        <v>0</v>
      </c>
      <c r="G532" s="229">
        <v>46022.34</v>
      </c>
      <c r="H532" s="229">
        <v>0</v>
      </c>
      <c r="I532" s="219">
        <v>774170.2700000006</v>
      </c>
    </row>
    <row r="533" spans="1:9" ht="15.75" hidden="1" customHeight="1" outlineLevel="1">
      <c r="A533" s="190"/>
      <c r="B533" s="261" t="s">
        <v>217</v>
      </c>
      <c r="C533" s="219">
        <v>78743170</v>
      </c>
      <c r="D533" s="262">
        <v>17440744</v>
      </c>
      <c r="E533" s="217"/>
      <c r="F533" s="253">
        <v>177527400</v>
      </c>
      <c r="G533" s="229">
        <v>2777620</v>
      </c>
      <c r="H533" s="229">
        <v>39266211</v>
      </c>
      <c r="I533" s="219">
        <v>315755145</v>
      </c>
    </row>
    <row r="534" spans="1:9" ht="15.75" hidden="1" customHeight="1" outlineLevel="1">
      <c r="A534" s="190"/>
      <c r="B534" s="261" t="s">
        <v>218</v>
      </c>
      <c r="C534" s="219">
        <v>21299194</v>
      </c>
      <c r="D534" s="262">
        <v>0</v>
      </c>
      <c r="E534" s="217"/>
      <c r="F534" s="253">
        <v>0</v>
      </c>
      <c r="G534" s="229">
        <v>11328</v>
      </c>
      <c r="H534" s="229">
        <v>0</v>
      </c>
      <c r="I534" s="219">
        <v>21310522</v>
      </c>
    </row>
    <row r="535" spans="1:9" ht="15.75" hidden="1" customHeight="1" outlineLevel="1">
      <c r="A535" s="190"/>
      <c r="B535" s="261" t="s">
        <v>219</v>
      </c>
      <c r="C535" s="219">
        <v>5963966.099999994</v>
      </c>
      <c r="D535" s="262">
        <v>693274.1</v>
      </c>
      <c r="E535" s="217"/>
      <c r="F535" s="253">
        <v>1586322.8599999999</v>
      </c>
      <c r="G535" s="229">
        <v>144262.87825206266</v>
      </c>
      <c r="H535" s="229">
        <v>680226</v>
      </c>
      <c r="I535" s="219">
        <v>9068051.9382520579</v>
      </c>
    </row>
    <row r="536" spans="1:9" ht="15.75" hidden="1" customHeight="1" outlineLevel="1">
      <c r="A536" s="190"/>
      <c r="B536" s="261" t="s">
        <v>220</v>
      </c>
      <c r="C536" s="219">
        <v>11420668.850000001</v>
      </c>
      <c r="D536" s="262">
        <v>39524.15</v>
      </c>
      <c r="E536" s="217"/>
      <c r="F536" s="253">
        <v>11432218</v>
      </c>
      <c r="G536" s="229">
        <v>172744</v>
      </c>
      <c r="H536" s="229">
        <v>0</v>
      </c>
      <c r="I536" s="219">
        <v>23065155</v>
      </c>
    </row>
    <row r="537" spans="1:9" ht="15.75" hidden="1" customHeight="1" outlineLevel="1">
      <c r="A537" s="190"/>
      <c r="B537" s="261" t="s">
        <v>270</v>
      </c>
      <c r="C537" s="219">
        <v>19295598.359999999</v>
      </c>
      <c r="D537" s="262">
        <v>0</v>
      </c>
      <c r="E537" s="217"/>
      <c r="F537" s="253">
        <v>118275051</v>
      </c>
      <c r="G537" s="229">
        <v>350945</v>
      </c>
      <c r="H537" s="229">
        <v>9470798</v>
      </c>
      <c r="I537" s="219">
        <v>147392392.36000001</v>
      </c>
    </row>
    <row r="538" spans="1:9" ht="15.75" customHeight="1" collapsed="1">
      <c r="A538" s="190">
        <v>21</v>
      </c>
      <c r="B538" s="263" t="s">
        <v>533</v>
      </c>
      <c r="C538" s="219">
        <f>SUM($C$515:$C$537)</f>
        <v>340009925.97749996</v>
      </c>
      <c r="D538" s="262">
        <f>SUM($D$515:$D$537)</f>
        <v>99833746.25</v>
      </c>
      <c r="E538" s="217"/>
      <c r="F538" s="253">
        <f>SUM($F$515:$F$537)</f>
        <v>832043451.89700019</v>
      </c>
      <c r="G538" s="229">
        <f>SUM($G$515:$G$537)</f>
        <v>49158861.313929506</v>
      </c>
      <c r="H538" s="229">
        <f>SUM($H$515:$H$537)</f>
        <v>133831971</v>
      </c>
      <c r="I538" s="219">
        <f>SUM($I$515:$I$537)</f>
        <v>1454877956.4384298</v>
      </c>
    </row>
    <row r="539" spans="1:9" ht="9.75" customHeight="1">
      <c r="A539" s="498"/>
      <c r="B539" s="498"/>
      <c r="C539" s="498"/>
      <c r="D539" s="498"/>
      <c r="E539" s="498"/>
      <c r="F539" s="498"/>
      <c r="G539" s="498"/>
      <c r="H539" s="498"/>
      <c r="I539" s="498"/>
    </row>
    <row r="540" spans="1:9" ht="61.2" customHeight="1">
      <c r="A540" s="264"/>
      <c r="B540" s="265"/>
      <c r="C540" s="266" t="s">
        <v>534</v>
      </c>
      <c r="D540" s="177" t="s">
        <v>535</v>
      </c>
      <c r="E540" s="267" t="s">
        <v>536</v>
      </c>
      <c r="F540" s="501" t="s">
        <v>537</v>
      </c>
      <c r="G540" s="502"/>
      <c r="H540" s="503"/>
      <c r="I540" s="191" t="s">
        <v>193</v>
      </c>
    </row>
    <row r="541" spans="1:9" ht="13.5" hidden="1" customHeight="1" outlineLevel="1">
      <c r="A541" s="266"/>
      <c r="B541" s="268" t="s">
        <v>273</v>
      </c>
      <c r="C541" s="244">
        <v>0</v>
      </c>
      <c r="D541" s="228">
        <v>0</v>
      </c>
      <c r="E541" s="219">
        <v>0</v>
      </c>
      <c r="F541" s="494">
        <v>0</v>
      </c>
      <c r="G541" s="495"/>
      <c r="H541" s="496"/>
      <c r="I541" s="269">
        <v>0</v>
      </c>
    </row>
    <row r="542" spans="1:9" ht="13.5" hidden="1" customHeight="1" outlineLevel="1">
      <c r="A542" s="266"/>
      <c r="B542" s="268" t="s">
        <v>203</v>
      </c>
      <c r="C542" s="244">
        <v>31718</v>
      </c>
      <c r="D542" s="228">
        <v>3040</v>
      </c>
      <c r="E542" s="219">
        <v>22047</v>
      </c>
      <c r="F542" s="494">
        <v>145394</v>
      </c>
      <c r="G542" s="495"/>
      <c r="H542" s="496"/>
      <c r="I542" s="269">
        <v>202199</v>
      </c>
    </row>
    <row r="543" spans="1:9" ht="13.5" hidden="1" customHeight="1" outlineLevel="1">
      <c r="A543" s="266"/>
      <c r="B543" s="268" t="s">
        <v>204</v>
      </c>
      <c r="C543" s="244">
        <v>19875</v>
      </c>
      <c r="D543" s="228">
        <v>0</v>
      </c>
      <c r="E543" s="219">
        <v>19911</v>
      </c>
      <c r="F543" s="494">
        <v>20338</v>
      </c>
      <c r="G543" s="495"/>
      <c r="H543" s="496"/>
      <c r="I543" s="269">
        <v>60124</v>
      </c>
    </row>
    <row r="544" spans="1:9" ht="13.5" hidden="1" customHeight="1" outlineLevel="1">
      <c r="A544" s="266"/>
      <c r="B544" s="268" t="s">
        <v>267</v>
      </c>
      <c r="C544" s="244">
        <v>0</v>
      </c>
      <c r="D544" s="228">
        <v>0</v>
      </c>
      <c r="E544" s="219">
        <v>0</v>
      </c>
      <c r="F544" s="494">
        <v>0</v>
      </c>
      <c r="G544" s="495"/>
      <c r="H544" s="496"/>
      <c r="I544" s="269">
        <v>0</v>
      </c>
    </row>
    <row r="545" spans="1:9" ht="13.5" hidden="1" customHeight="1" outlineLevel="1">
      <c r="A545" s="266"/>
      <c r="B545" s="268" t="s">
        <v>274</v>
      </c>
      <c r="C545" s="244">
        <v>0</v>
      </c>
      <c r="D545" s="228">
        <v>4575</v>
      </c>
      <c r="E545" s="219">
        <v>0</v>
      </c>
      <c r="F545" s="494">
        <v>0</v>
      </c>
      <c r="G545" s="495"/>
      <c r="H545" s="496"/>
      <c r="I545" s="269">
        <v>4575</v>
      </c>
    </row>
    <row r="546" spans="1:9" ht="13.5" hidden="1" customHeight="1" outlineLevel="1">
      <c r="A546" s="266"/>
      <c r="B546" s="268" t="s">
        <v>275</v>
      </c>
      <c r="C546" s="244"/>
      <c r="D546" s="228"/>
      <c r="E546" s="219"/>
      <c r="F546" s="272"/>
      <c r="G546" s="273"/>
      <c r="H546" s="274"/>
      <c r="I546" s="269">
        <v>0</v>
      </c>
    </row>
    <row r="547" spans="1:9" ht="13.5" hidden="1" customHeight="1" outlineLevel="1">
      <c r="A547" s="266"/>
      <c r="B547" s="268" t="s">
        <v>205</v>
      </c>
      <c r="C547" s="244">
        <v>44630</v>
      </c>
      <c r="D547" s="228">
        <v>22084</v>
      </c>
      <c r="E547" s="219">
        <v>30390</v>
      </c>
      <c r="F547" s="494">
        <v>317153</v>
      </c>
      <c r="G547" s="495"/>
      <c r="H547" s="496"/>
      <c r="I547" s="269">
        <v>414257</v>
      </c>
    </row>
    <row r="548" spans="1:9" ht="13.5" hidden="1" customHeight="1" outlineLevel="1">
      <c r="A548" s="266"/>
      <c r="B548" s="268" t="s">
        <v>206</v>
      </c>
      <c r="C548" s="244">
        <v>12279</v>
      </c>
      <c r="D548" s="228">
        <v>1774</v>
      </c>
      <c r="E548" s="219">
        <v>8643</v>
      </c>
      <c r="F548" s="494">
        <v>47952</v>
      </c>
      <c r="G548" s="495"/>
      <c r="H548" s="496"/>
      <c r="I548" s="269">
        <v>70648</v>
      </c>
    </row>
    <row r="549" spans="1:9" ht="13.5" hidden="1" customHeight="1" outlineLevel="1">
      <c r="A549" s="266"/>
      <c r="B549" s="268" t="s">
        <v>268</v>
      </c>
      <c r="C549" s="244">
        <v>22</v>
      </c>
      <c r="D549" s="228">
        <v>364</v>
      </c>
      <c r="E549" s="219">
        <v>0</v>
      </c>
      <c r="F549" s="494"/>
      <c r="G549" s="495"/>
      <c r="H549" s="496"/>
      <c r="I549" s="269">
        <v>386</v>
      </c>
    </row>
    <row r="550" spans="1:9" ht="13.5" hidden="1" customHeight="1" outlineLevel="1">
      <c r="A550" s="266"/>
      <c r="B550" s="268" t="s">
        <v>207</v>
      </c>
      <c r="C550" s="244">
        <v>74031</v>
      </c>
      <c r="D550" s="228">
        <v>11124</v>
      </c>
      <c r="E550" s="219">
        <v>52897</v>
      </c>
      <c r="F550" s="494">
        <v>391956</v>
      </c>
      <c r="G550" s="495"/>
      <c r="H550" s="496"/>
      <c r="I550" s="269">
        <v>530008</v>
      </c>
    </row>
    <row r="551" spans="1:9" ht="13.5" hidden="1" customHeight="1" outlineLevel="1">
      <c r="A551" s="266"/>
      <c r="B551" s="268" t="s">
        <v>208</v>
      </c>
      <c r="C551" s="244">
        <v>51268</v>
      </c>
      <c r="D551" s="228">
        <v>19056</v>
      </c>
      <c r="E551" s="219">
        <v>37942</v>
      </c>
      <c r="F551" s="494">
        <v>289705</v>
      </c>
      <c r="G551" s="495"/>
      <c r="H551" s="496"/>
      <c r="I551" s="269">
        <v>397971</v>
      </c>
    </row>
    <row r="552" spans="1:9" ht="13.5" hidden="1" customHeight="1" outlineLevel="1">
      <c r="A552" s="266"/>
      <c r="B552" s="268" t="s">
        <v>209</v>
      </c>
      <c r="C552" s="244">
        <v>21802</v>
      </c>
      <c r="D552" s="228">
        <v>0</v>
      </c>
      <c r="E552" s="219">
        <v>21822</v>
      </c>
      <c r="F552" s="494">
        <v>177997</v>
      </c>
      <c r="G552" s="495"/>
      <c r="H552" s="496"/>
      <c r="I552" s="269">
        <v>221621</v>
      </c>
    </row>
    <row r="553" spans="1:9" ht="13.5" hidden="1" customHeight="1" outlineLevel="1">
      <c r="A553" s="266"/>
      <c r="B553" s="268" t="s">
        <v>210</v>
      </c>
      <c r="C553" s="244">
        <v>3793</v>
      </c>
      <c r="D553" s="228">
        <v>2980</v>
      </c>
      <c r="E553" s="219">
        <v>13825</v>
      </c>
      <c r="F553" s="494">
        <v>43782</v>
      </c>
      <c r="G553" s="495"/>
      <c r="H553" s="496"/>
      <c r="I553" s="269">
        <v>64380</v>
      </c>
    </row>
    <row r="554" spans="1:9" ht="13.5" hidden="1" customHeight="1" outlineLevel="1">
      <c r="A554" s="266"/>
      <c r="B554" s="268" t="s">
        <v>211</v>
      </c>
      <c r="C554" s="244">
        <v>0</v>
      </c>
      <c r="D554" s="228">
        <v>33</v>
      </c>
      <c r="E554" s="219">
        <v>0</v>
      </c>
      <c r="F554" s="494">
        <v>152</v>
      </c>
      <c r="G554" s="495"/>
      <c r="H554" s="496"/>
      <c r="I554" s="269">
        <v>185</v>
      </c>
    </row>
    <row r="555" spans="1:9" ht="13.5" hidden="1" customHeight="1" outlineLevel="1">
      <c r="A555" s="266"/>
      <c r="B555" s="268" t="s">
        <v>212</v>
      </c>
      <c r="C555" s="244">
        <v>3117</v>
      </c>
      <c r="D555" s="228">
        <v>7022</v>
      </c>
      <c r="E555" s="219">
        <v>19180</v>
      </c>
      <c r="F555" s="494">
        <v>451</v>
      </c>
      <c r="G555" s="495"/>
      <c r="H555" s="496"/>
      <c r="I555" s="269">
        <v>29770</v>
      </c>
    </row>
    <row r="556" spans="1:9" ht="13.5" hidden="1" customHeight="1" outlineLevel="1">
      <c r="A556" s="266"/>
      <c r="B556" s="268" t="s">
        <v>213</v>
      </c>
      <c r="C556" s="244">
        <v>25733</v>
      </c>
      <c r="D556" s="228">
        <v>0</v>
      </c>
      <c r="E556" s="219">
        <v>25880</v>
      </c>
      <c r="F556" s="494">
        <v>35732</v>
      </c>
      <c r="G556" s="495"/>
      <c r="H556" s="496"/>
      <c r="I556" s="269">
        <v>87345</v>
      </c>
    </row>
    <row r="557" spans="1:9" ht="13.5" hidden="1" customHeight="1" outlineLevel="1">
      <c r="A557" s="266"/>
      <c r="B557" s="268" t="s">
        <v>214</v>
      </c>
      <c r="C557" s="244">
        <v>3472</v>
      </c>
      <c r="D557" s="228">
        <v>24</v>
      </c>
      <c r="E557" s="219">
        <v>2998</v>
      </c>
      <c r="F557" s="494">
        <v>25509</v>
      </c>
      <c r="G557" s="495"/>
      <c r="H557" s="496"/>
      <c r="I557" s="269">
        <v>32003</v>
      </c>
    </row>
    <row r="558" spans="1:9" ht="13.5" hidden="1" customHeight="1" outlineLevel="1">
      <c r="A558" s="266"/>
      <c r="B558" s="268" t="s">
        <v>269</v>
      </c>
      <c r="C558" s="244">
        <v>0</v>
      </c>
      <c r="D558" s="228">
        <v>2136</v>
      </c>
      <c r="E558" s="219">
        <v>0</v>
      </c>
      <c r="F558" s="494">
        <v>0</v>
      </c>
      <c r="G558" s="495"/>
      <c r="H558" s="496"/>
      <c r="I558" s="269">
        <v>2136</v>
      </c>
    </row>
    <row r="559" spans="1:9" ht="13.5" hidden="1" customHeight="1" outlineLevel="1">
      <c r="A559" s="266"/>
      <c r="B559" s="268" t="s">
        <v>215</v>
      </c>
      <c r="C559" s="244">
        <v>3569</v>
      </c>
      <c r="D559" s="228">
        <v>568</v>
      </c>
      <c r="E559" s="219">
        <v>2260</v>
      </c>
      <c r="F559" s="494">
        <v>194</v>
      </c>
      <c r="G559" s="495"/>
      <c r="H559" s="496"/>
      <c r="I559" s="269">
        <v>6591</v>
      </c>
    </row>
    <row r="560" spans="1:9" ht="13.5" hidden="1" customHeight="1" outlineLevel="1">
      <c r="A560" s="266"/>
      <c r="B560" s="268" t="s">
        <v>217</v>
      </c>
      <c r="C560" s="244">
        <v>92837</v>
      </c>
      <c r="D560" s="228">
        <v>13181</v>
      </c>
      <c r="E560" s="219">
        <v>64311</v>
      </c>
      <c r="F560" s="494">
        <v>320281</v>
      </c>
      <c r="G560" s="495"/>
      <c r="H560" s="496"/>
      <c r="I560" s="269">
        <v>490610</v>
      </c>
    </row>
    <row r="561" spans="1:9" ht="13.5" hidden="1" customHeight="1" outlineLevel="1">
      <c r="A561" s="266"/>
      <c r="B561" s="268" t="s">
        <v>218</v>
      </c>
      <c r="C561" s="244">
        <v>10945</v>
      </c>
      <c r="D561" s="228">
        <v>13976</v>
      </c>
      <c r="E561" s="219">
        <v>54749</v>
      </c>
      <c r="F561" s="494">
        <v>0</v>
      </c>
      <c r="G561" s="495"/>
      <c r="H561" s="496"/>
      <c r="I561" s="269">
        <v>79670</v>
      </c>
    </row>
    <row r="562" spans="1:9" ht="13.5" hidden="1" customHeight="1" outlineLevel="1">
      <c r="A562" s="266"/>
      <c r="B562" s="268" t="s">
        <v>219</v>
      </c>
      <c r="C562" s="244">
        <v>6270</v>
      </c>
      <c r="D562" s="228">
        <v>21932</v>
      </c>
      <c r="E562" s="219">
        <v>3298</v>
      </c>
      <c r="F562" s="494">
        <v>0</v>
      </c>
      <c r="G562" s="495"/>
      <c r="H562" s="496"/>
      <c r="I562" s="269">
        <v>31500</v>
      </c>
    </row>
    <row r="563" spans="1:9" ht="13.5" hidden="1" customHeight="1" outlineLevel="1">
      <c r="A563" s="266"/>
      <c r="B563" s="268" t="s">
        <v>220</v>
      </c>
      <c r="C563" s="244">
        <v>26509</v>
      </c>
      <c r="D563" s="228">
        <v>27411</v>
      </c>
      <c r="E563" s="219">
        <v>0</v>
      </c>
      <c r="F563" s="494">
        <v>552</v>
      </c>
      <c r="G563" s="495"/>
      <c r="H563" s="496"/>
      <c r="I563" s="269">
        <v>54472</v>
      </c>
    </row>
    <row r="564" spans="1:9" ht="13.5" hidden="1" customHeight="1" outlineLevel="1">
      <c r="A564" s="266"/>
      <c r="B564" s="268" t="s">
        <v>270</v>
      </c>
      <c r="C564" s="244">
        <v>45871</v>
      </c>
      <c r="D564" s="228">
        <v>19781</v>
      </c>
      <c r="E564" s="219">
        <v>34350</v>
      </c>
      <c r="F564" s="494">
        <v>274029</v>
      </c>
      <c r="G564" s="495"/>
      <c r="H564" s="496"/>
      <c r="I564" s="269">
        <v>374031</v>
      </c>
    </row>
    <row r="565" spans="1:9" ht="14.4" customHeight="1" collapsed="1">
      <c r="A565" s="266">
        <v>22</v>
      </c>
      <c r="B565" s="271" t="s">
        <v>538</v>
      </c>
      <c r="C565" s="244">
        <f>SUM($C$541:$C$564)</f>
        <v>477741</v>
      </c>
      <c r="D565" s="228">
        <f>SUM($D$541:$D$564)</f>
        <v>171061</v>
      </c>
      <c r="E565" s="219">
        <f>SUM($E$541:$E$564)</f>
        <v>414503</v>
      </c>
      <c r="F565" s="494">
        <f>SUM($F$541:$F$564)</f>
        <v>2091177</v>
      </c>
      <c r="G565" s="495"/>
      <c r="H565" s="496"/>
      <c r="I565" s="269">
        <f>SUM($I$541:$I$564)</f>
        <v>3154482</v>
      </c>
    </row>
  </sheetData>
  <sheetProtection selectLockedCells="1"/>
  <mergeCells count="34">
    <mergeCell ref="F562:H562"/>
    <mergeCell ref="F563:H563"/>
    <mergeCell ref="F564:H564"/>
    <mergeCell ref="F565:H565"/>
    <mergeCell ref="F556:H556"/>
    <mergeCell ref="F557:H557"/>
    <mergeCell ref="F558:H558"/>
    <mergeCell ref="F559:H559"/>
    <mergeCell ref="F560:H560"/>
    <mergeCell ref="F561:H561"/>
    <mergeCell ref="F555:H555"/>
    <mergeCell ref="F543:H543"/>
    <mergeCell ref="F544:H544"/>
    <mergeCell ref="F545:H545"/>
    <mergeCell ref="F547:H547"/>
    <mergeCell ref="F548:H548"/>
    <mergeCell ref="F549:H549"/>
    <mergeCell ref="F550:H550"/>
    <mergeCell ref="F551:H551"/>
    <mergeCell ref="F552:H552"/>
    <mergeCell ref="F553:H553"/>
    <mergeCell ref="F554:H554"/>
    <mergeCell ref="F542:H542"/>
    <mergeCell ref="A1:I1"/>
    <mergeCell ref="A2:I2"/>
    <mergeCell ref="A3:I3"/>
    <mergeCell ref="A4:I4"/>
    <mergeCell ref="A6:I6"/>
    <mergeCell ref="C12:I12"/>
    <mergeCell ref="C238:I238"/>
    <mergeCell ref="C389:I389"/>
    <mergeCell ref="A539:I539"/>
    <mergeCell ref="F540:H540"/>
    <mergeCell ref="F541:H541"/>
  </mergeCells>
  <printOptions horizontalCentered="1"/>
  <pageMargins left="0.37" right="0.4" top="0.38" bottom="0.6" header="0.4" footer="0.2"/>
  <pageSetup scale="82" firstPageNumber="70" orientation="landscape" useFirstPageNumber="1" horizontalDpi="300" verticalDpi="300" r:id="rId1"/>
  <headerFooter alignWithMargins="0">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FED4D-8C02-4955-A275-ADB6A3CCDF1A}">
  <dimension ref="A1:H1153"/>
  <sheetViews>
    <sheetView showGridLines="0" zoomScaleNormal="100" zoomScaleSheetLayoutView="100" workbookViewId="0">
      <selection activeCell="A5" sqref="A5:H5"/>
    </sheetView>
  </sheetViews>
  <sheetFormatPr defaultRowHeight="13.2" outlineLevelRow="1"/>
  <cols>
    <col min="1" max="1" width="4.44140625" style="335" customWidth="1"/>
    <col min="2" max="2" width="43.77734375" style="18" customWidth="1"/>
    <col min="3" max="3" width="17.109375" style="335" customWidth="1"/>
    <col min="4" max="4" width="13.6640625" style="335" customWidth="1"/>
    <col min="5" max="5" width="13.88671875" style="335" customWidth="1"/>
    <col min="6" max="7" width="13.6640625" style="335" customWidth="1"/>
    <col min="8" max="8" width="14.5546875" style="335" customWidth="1"/>
    <col min="9" max="240" width="8.88671875" style="18"/>
    <col min="241" max="241" width="1" style="18" customWidth="1"/>
    <col min="242" max="242" width="4.44140625" style="18" customWidth="1"/>
    <col min="243" max="243" width="40.6640625" style="18" customWidth="1"/>
    <col min="244" max="244" width="17.109375" style="18" customWidth="1"/>
    <col min="245" max="245" width="13.6640625" style="18" customWidth="1"/>
    <col min="246" max="246" width="13.88671875" style="18" customWidth="1"/>
    <col min="247" max="248" width="13.6640625" style="18" customWidth="1"/>
    <col min="249" max="249" width="14.5546875" style="18" customWidth="1"/>
    <col min="250" max="496" width="8.88671875" style="18"/>
    <col min="497" max="497" width="1" style="18" customWidth="1"/>
    <col min="498" max="498" width="4.44140625" style="18" customWidth="1"/>
    <col min="499" max="499" width="40.6640625" style="18" customWidth="1"/>
    <col min="500" max="500" width="17.109375" style="18" customWidth="1"/>
    <col min="501" max="501" width="13.6640625" style="18" customWidth="1"/>
    <col min="502" max="502" width="13.88671875" style="18" customWidth="1"/>
    <col min="503" max="504" width="13.6640625" style="18" customWidth="1"/>
    <col min="505" max="505" width="14.5546875" style="18" customWidth="1"/>
    <col min="506" max="752" width="8.88671875" style="18"/>
    <col min="753" max="753" width="1" style="18" customWidth="1"/>
    <col min="754" max="754" width="4.44140625" style="18" customWidth="1"/>
    <col min="755" max="755" width="40.6640625" style="18" customWidth="1"/>
    <col min="756" max="756" width="17.109375" style="18" customWidth="1"/>
    <col min="757" max="757" width="13.6640625" style="18" customWidth="1"/>
    <col min="758" max="758" width="13.88671875" style="18" customWidth="1"/>
    <col min="759" max="760" width="13.6640625" style="18" customWidth="1"/>
    <col min="761" max="761" width="14.5546875" style="18" customWidth="1"/>
    <col min="762" max="1008" width="8.88671875" style="18"/>
    <col min="1009" max="1009" width="1" style="18" customWidth="1"/>
    <col min="1010" max="1010" width="4.44140625" style="18" customWidth="1"/>
    <col min="1011" max="1011" width="40.6640625" style="18" customWidth="1"/>
    <col min="1012" max="1012" width="17.109375" style="18" customWidth="1"/>
    <col min="1013" max="1013" width="13.6640625" style="18" customWidth="1"/>
    <col min="1014" max="1014" width="13.88671875" style="18" customWidth="1"/>
    <col min="1015" max="1016" width="13.6640625" style="18" customWidth="1"/>
    <col min="1017" max="1017" width="14.5546875" style="18" customWidth="1"/>
    <col min="1018" max="1264" width="8.88671875" style="18"/>
    <col min="1265" max="1265" width="1" style="18" customWidth="1"/>
    <col min="1266" max="1266" width="4.44140625" style="18" customWidth="1"/>
    <col min="1267" max="1267" width="40.6640625" style="18" customWidth="1"/>
    <col min="1268" max="1268" width="17.109375" style="18" customWidth="1"/>
    <col min="1269" max="1269" width="13.6640625" style="18" customWidth="1"/>
    <col min="1270" max="1270" width="13.88671875" style="18" customWidth="1"/>
    <col min="1271" max="1272" width="13.6640625" style="18" customWidth="1"/>
    <col min="1273" max="1273" width="14.5546875" style="18" customWidth="1"/>
    <col min="1274" max="1520" width="8.88671875" style="18"/>
    <col min="1521" max="1521" width="1" style="18" customWidth="1"/>
    <col min="1522" max="1522" width="4.44140625" style="18" customWidth="1"/>
    <col min="1523" max="1523" width="40.6640625" style="18" customWidth="1"/>
    <col min="1524" max="1524" width="17.109375" style="18" customWidth="1"/>
    <col min="1525" max="1525" width="13.6640625" style="18" customWidth="1"/>
    <col min="1526" max="1526" width="13.88671875" style="18" customWidth="1"/>
    <col min="1527" max="1528" width="13.6640625" style="18" customWidth="1"/>
    <col min="1529" max="1529" width="14.5546875" style="18" customWidth="1"/>
    <col min="1530" max="1776" width="8.88671875" style="18"/>
    <col min="1777" max="1777" width="1" style="18" customWidth="1"/>
    <col min="1778" max="1778" width="4.44140625" style="18" customWidth="1"/>
    <col min="1779" max="1779" width="40.6640625" style="18" customWidth="1"/>
    <col min="1780" max="1780" width="17.109375" style="18" customWidth="1"/>
    <col min="1781" max="1781" width="13.6640625" style="18" customWidth="1"/>
    <col min="1782" max="1782" width="13.88671875" style="18" customWidth="1"/>
    <col min="1783" max="1784" width="13.6640625" style="18" customWidth="1"/>
    <col min="1785" max="1785" width="14.5546875" style="18" customWidth="1"/>
    <col min="1786" max="2032" width="8.88671875" style="18"/>
    <col min="2033" max="2033" width="1" style="18" customWidth="1"/>
    <col min="2034" max="2034" width="4.44140625" style="18" customWidth="1"/>
    <col min="2035" max="2035" width="40.6640625" style="18" customWidth="1"/>
    <col min="2036" max="2036" width="17.109375" style="18" customWidth="1"/>
    <col min="2037" max="2037" width="13.6640625" style="18" customWidth="1"/>
    <col min="2038" max="2038" width="13.88671875" style="18" customWidth="1"/>
    <col min="2039" max="2040" width="13.6640625" style="18" customWidth="1"/>
    <col min="2041" max="2041" width="14.5546875" style="18" customWidth="1"/>
    <col min="2042" max="2288" width="8.88671875" style="18"/>
    <col min="2289" max="2289" width="1" style="18" customWidth="1"/>
    <col min="2290" max="2290" width="4.44140625" style="18" customWidth="1"/>
    <col min="2291" max="2291" width="40.6640625" style="18" customWidth="1"/>
    <col min="2292" max="2292" width="17.109375" style="18" customWidth="1"/>
    <col min="2293" max="2293" width="13.6640625" style="18" customWidth="1"/>
    <col min="2294" max="2294" width="13.88671875" style="18" customWidth="1"/>
    <col min="2295" max="2296" width="13.6640625" style="18" customWidth="1"/>
    <col min="2297" max="2297" width="14.5546875" style="18" customWidth="1"/>
    <col min="2298" max="2544" width="8.88671875" style="18"/>
    <col min="2545" max="2545" width="1" style="18" customWidth="1"/>
    <col min="2546" max="2546" width="4.44140625" style="18" customWidth="1"/>
    <col min="2547" max="2547" width="40.6640625" style="18" customWidth="1"/>
    <col min="2548" max="2548" width="17.109375" style="18" customWidth="1"/>
    <col min="2549" max="2549" width="13.6640625" style="18" customWidth="1"/>
    <col min="2550" max="2550" width="13.88671875" style="18" customWidth="1"/>
    <col min="2551" max="2552" width="13.6640625" style="18" customWidth="1"/>
    <col min="2553" max="2553" width="14.5546875" style="18" customWidth="1"/>
    <col min="2554" max="2800" width="8.88671875" style="18"/>
    <col min="2801" max="2801" width="1" style="18" customWidth="1"/>
    <col min="2802" max="2802" width="4.44140625" style="18" customWidth="1"/>
    <col min="2803" max="2803" width="40.6640625" style="18" customWidth="1"/>
    <col min="2804" max="2804" width="17.109375" style="18" customWidth="1"/>
    <col min="2805" max="2805" width="13.6640625" style="18" customWidth="1"/>
    <col min="2806" max="2806" width="13.88671875" style="18" customWidth="1"/>
    <col min="2807" max="2808" width="13.6640625" style="18" customWidth="1"/>
    <col min="2809" max="2809" width="14.5546875" style="18" customWidth="1"/>
    <col min="2810" max="3056" width="8.88671875" style="18"/>
    <col min="3057" max="3057" width="1" style="18" customWidth="1"/>
    <col min="3058" max="3058" width="4.44140625" style="18" customWidth="1"/>
    <col min="3059" max="3059" width="40.6640625" style="18" customWidth="1"/>
    <col min="3060" max="3060" width="17.109375" style="18" customWidth="1"/>
    <col min="3061" max="3061" width="13.6640625" style="18" customWidth="1"/>
    <col min="3062" max="3062" width="13.88671875" style="18" customWidth="1"/>
    <col min="3063" max="3064" width="13.6640625" style="18" customWidth="1"/>
    <col min="3065" max="3065" width="14.5546875" style="18" customWidth="1"/>
    <col min="3066" max="3312" width="8.88671875" style="18"/>
    <col min="3313" max="3313" width="1" style="18" customWidth="1"/>
    <col min="3314" max="3314" width="4.44140625" style="18" customWidth="1"/>
    <col min="3315" max="3315" width="40.6640625" style="18" customWidth="1"/>
    <col min="3316" max="3316" width="17.109375" style="18" customWidth="1"/>
    <col min="3317" max="3317" width="13.6640625" style="18" customWidth="1"/>
    <col min="3318" max="3318" width="13.88671875" style="18" customWidth="1"/>
    <col min="3319" max="3320" width="13.6640625" style="18" customWidth="1"/>
    <col min="3321" max="3321" width="14.5546875" style="18" customWidth="1"/>
    <col min="3322" max="3568" width="8.88671875" style="18"/>
    <col min="3569" max="3569" width="1" style="18" customWidth="1"/>
    <col min="3570" max="3570" width="4.44140625" style="18" customWidth="1"/>
    <col min="3571" max="3571" width="40.6640625" style="18" customWidth="1"/>
    <col min="3572" max="3572" width="17.109375" style="18" customWidth="1"/>
    <col min="3573" max="3573" width="13.6640625" style="18" customWidth="1"/>
    <col min="3574" max="3574" width="13.88671875" style="18" customWidth="1"/>
    <col min="3575" max="3576" width="13.6640625" style="18" customWidth="1"/>
    <col min="3577" max="3577" width="14.5546875" style="18" customWidth="1"/>
    <col min="3578" max="3824" width="8.88671875" style="18"/>
    <col min="3825" max="3825" width="1" style="18" customWidth="1"/>
    <col min="3826" max="3826" width="4.44140625" style="18" customWidth="1"/>
    <col min="3827" max="3827" width="40.6640625" style="18" customWidth="1"/>
    <col min="3828" max="3828" width="17.109375" style="18" customWidth="1"/>
    <col min="3829" max="3829" width="13.6640625" style="18" customWidth="1"/>
    <col min="3830" max="3830" width="13.88671875" style="18" customWidth="1"/>
    <col min="3831" max="3832" width="13.6640625" style="18" customWidth="1"/>
    <col min="3833" max="3833" width="14.5546875" style="18" customWidth="1"/>
    <col min="3834" max="4080" width="8.88671875" style="18"/>
    <col min="4081" max="4081" width="1" style="18" customWidth="1"/>
    <col min="4082" max="4082" width="4.44140625" style="18" customWidth="1"/>
    <col min="4083" max="4083" width="40.6640625" style="18" customWidth="1"/>
    <col min="4084" max="4084" width="17.109375" style="18" customWidth="1"/>
    <col min="4085" max="4085" width="13.6640625" style="18" customWidth="1"/>
    <col min="4086" max="4086" width="13.88671875" style="18" customWidth="1"/>
    <col min="4087" max="4088" width="13.6640625" style="18" customWidth="1"/>
    <col min="4089" max="4089" width="14.5546875" style="18" customWidth="1"/>
    <col min="4090" max="4336" width="8.88671875" style="18"/>
    <col min="4337" max="4337" width="1" style="18" customWidth="1"/>
    <col min="4338" max="4338" width="4.44140625" style="18" customWidth="1"/>
    <col min="4339" max="4339" width="40.6640625" style="18" customWidth="1"/>
    <col min="4340" max="4340" width="17.109375" style="18" customWidth="1"/>
    <col min="4341" max="4341" width="13.6640625" style="18" customWidth="1"/>
    <col min="4342" max="4342" width="13.88671875" style="18" customWidth="1"/>
    <col min="4343" max="4344" width="13.6640625" style="18" customWidth="1"/>
    <col min="4345" max="4345" width="14.5546875" style="18" customWidth="1"/>
    <col min="4346" max="4592" width="8.88671875" style="18"/>
    <col min="4593" max="4593" width="1" style="18" customWidth="1"/>
    <col min="4594" max="4594" width="4.44140625" style="18" customWidth="1"/>
    <col min="4595" max="4595" width="40.6640625" style="18" customWidth="1"/>
    <col min="4596" max="4596" width="17.109375" style="18" customWidth="1"/>
    <col min="4597" max="4597" width="13.6640625" style="18" customWidth="1"/>
    <col min="4598" max="4598" width="13.88671875" style="18" customWidth="1"/>
    <col min="4599" max="4600" width="13.6640625" style="18" customWidth="1"/>
    <col min="4601" max="4601" width="14.5546875" style="18" customWidth="1"/>
    <col min="4602" max="4848" width="8.88671875" style="18"/>
    <col min="4849" max="4849" width="1" style="18" customWidth="1"/>
    <col min="4850" max="4850" width="4.44140625" style="18" customWidth="1"/>
    <col min="4851" max="4851" width="40.6640625" style="18" customWidth="1"/>
    <col min="4852" max="4852" width="17.109375" style="18" customWidth="1"/>
    <col min="4853" max="4853" width="13.6640625" style="18" customWidth="1"/>
    <col min="4854" max="4854" width="13.88671875" style="18" customWidth="1"/>
    <col min="4855" max="4856" width="13.6640625" style="18" customWidth="1"/>
    <col min="4857" max="4857" width="14.5546875" style="18" customWidth="1"/>
    <col min="4858" max="5104" width="8.88671875" style="18"/>
    <col min="5105" max="5105" width="1" style="18" customWidth="1"/>
    <col min="5106" max="5106" width="4.44140625" style="18" customWidth="1"/>
    <col min="5107" max="5107" width="40.6640625" style="18" customWidth="1"/>
    <col min="5108" max="5108" width="17.109375" style="18" customWidth="1"/>
    <col min="5109" max="5109" width="13.6640625" style="18" customWidth="1"/>
    <col min="5110" max="5110" width="13.88671875" style="18" customWidth="1"/>
    <col min="5111" max="5112" width="13.6640625" style="18" customWidth="1"/>
    <col min="5113" max="5113" width="14.5546875" style="18" customWidth="1"/>
    <col min="5114" max="5360" width="8.88671875" style="18"/>
    <col min="5361" max="5361" width="1" style="18" customWidth="1"/>
    <col min="5362" max="5362" width="4.44140625" style="18" customWidth="1"/>
    <col min="5363" max="5363" width="40.6640625" style="18" customWidth="1"/>
    <col min="5364" max="5364" width="17.109375" style="18" customWidth="1"/>
    <col min="5365" max="5365" width="13.6640625" style="18" customWidth="1"/>
    <col min="5366" max="5366" width="13.88671875" style="18" customWidth="1"/>
    <col min="5367" max="5368" width="13.6640625" style="18" customWidth="1"/>
    <col min="5369" max="5369" width="14.5546875" style="18" customWidth="1"/>
    <col min="5370" max="5616" width="8.88671875" style="18"/>
    <col min="5617" max="5617" width="1" style="18" customWidth="1"/>
    <col min="5618" max="5618" width="4.44140625" style="18" customWidth="1"/>
    <col min="5619" max="5619" width="40.6640625" style="18" customWidth="1"/>
    <col min="5620" max="5620" width="17.109375" style="18" customWidth="1"/>
    <col min="5621" max="5621" width="13.6640625" style="18" customWidth="1"/>
    <col min="5622" max="5622" width="13.88671875" style="18" customWidth="1"/>
    <col min="5623" max="5624" width="13.6640625" style="18" customWidth="1"/>
    <col min="5625" max="5625" width="14.5546875" style="18" customWidth="1"/>
    <col min="5626" max="5872" width="8.88671875" style="18"/>
    <col min="5873" max="5873" width="1" style="18" customWidth="1"/>
    <col min="5874" max="5874" width="4.44140625" style="18" customWidth="1"/>
    <col min="5875" max="5875" width="40.6640625" style="18" customWidth="1"/>
    <col min="5876" max="5876" width="17.109375" style="18" customWidth="1"/>
    <col min="5877" max="5877" width="13.6640625" style="18" customWidth="1"/>
    <col min="5878" max="5878" width="13.88671875" style="18" customWidth="1"/>
    <col min="5879" max="5880" width="13.6640625" style="18" customWidth="1"/>
    <col min="5881" max="5881" width="14.5546875" style="18" customWidth="1"/>
    <col min="5882" max="6128" width="8.88671875" style="18"/>
    <col min="6129" max="6129" width="1" style="18" customWidth="1"/>
    <col min="6130" max="6130" width="4.44140625" style="18" customWidth="1"/>
    <col min="6131" max="6131" width="40.6640625" style="18" customWidth="1"/>
    <col min="6132" max="6132" width="17.109375" style="18" customWidth="1"/>
    <col min="6133" max="6133" width="13.6640625" style="18" customWidth="1"/>
    <col min="6134" max="6134" width="13.88671875" style="18" customWidth="1"/>
    <col min="6135" max="6136" width="13.6640625" style="18" customWidth="1"/>
    <col min="6137" max="6137" width="14.5546875" style="18" customWidth="1"/>
    <col min="6138" max="6384" width="8.88671875" style="18"/>
    <col min="6385" max="6385" width="1" style="18" customWidth="1"/>
    <col min="6386" max="6386" width="4.44140625" style="18" customWidth="1"/>
    <col min="6387" max="6387" width="40.6640625" style="18" customWidth="1"/>
    <col min="6388" max="6388" width="17.109375" style="18" customWidth="1"/>
    <col min="6389" max="6389" width="13.6640625" style="18" customWidth="1"/>
    <col min="6390" max="6390" width="13.88671875" style="18" customWidth="1"/>
    <col min="6391" max="6392" width="13.6640625" style="18" customWidth="1"/>
    <col min="6393" max="6393" width="14.5546875" style="18" customWidth="1"/>
    <col min="6394" max="6640" width="8.88671875" style="18"/>
    <col min="6641" max="6641" width="1" style="18" customWidth="1"/>
    <col min="6642" max="6642" width="4.44140625" style="18" customWidth="1"/>
    <col min="6643" max="6643" width="40.6640625" style="18" customWidth="1"/>
    <col min="6644" max="6644" width="17.109375" style="18" customWidth="1"/>
    <col min="6645" max="6645" width="13.6640625" style="18" customWidth="1"/>
    <col min="6646" max="6646" width="13.88671875" style="18" customWidth="1"/>
    <col min="6647" max="6648" width="13.6640625" style="18" customWidth="1"/>
    <col min="6649" max="6649" width="14.5546875" style="18" customWidth="1"/>
    <col min="6650" max="6896" width="8.88671875" style="18"/>
    <col min="6897" max="6897" width="1" style="18" customWidth="1"/>
    <col min="6898" max="6898" width="4.44140625" style="18" customWidth="1"/>
    <col min="6899" max="6899" width="40.6640625" style="18" customWidth="1"/>
    <col min="6900" max="6900" width="17.109375" style="18" customWidth="1"/>
    <col min="6901" max="6901" width="13.6640625" style="18" customWidth="1"/>
    <col min="6902" max="6902" width="13.88671875" style="18" customWidth="1"/>
    <col min="6903" max="6904" width="13.6640625" style="18" customWidth="1"/>
    <col min="6905" max="6905" width="14.5546875" style="18" customWidth="1"/>
    <col min="6906" max="7152" width="8.88671875" style="18"/>
    <col min="7153" max="7153" width="1" style="18" customWidth="1"/>
    <col min="7154" max="7154" width="4.44140625" style="18" customWidth="1"/>
    <col min="7155" max="7155" width="40.6640625" style="18" customWidth="1"/>
    <col min="7156" max="7156" width="17.109375" style="18" customWidth="1"/>
    <col min="7157" max="7157" width="13.6640625" style="18" customWidth="1"/>
    <col min="7158" max="7158" width="13.88671875" style="18" customWidth="1"/>
    <col min="7159" max="7160" width="13.6640625" style="18" customWidth="1"/>
    <col min="7161" max="7161" width="14.5546875" style="18" customWidth="1"/>
    <col min="7162" max="7408" width="8.88671875" style="18"/>
    <col min="7409" max="7409" width="1" style="18" customWidth="1"/>
    <col min="7410" max="7410" width="4.44140625" style="18" customWidth="1"/>
    <col min="7411" max="7411" width="40.6640625" style="18" customWidth="1"/>
    <col min="7412" max="7412" width="17.109375" style="18" customWidth="1"/>
    <col min="7413" max="7413" width="13.6640625" style="18" customWidth="1"/>
    <col min="7414" max="7414" width="13.88671875" style="18" customWidth="1"/>
    <col min="7415" max="7416" width="13.6640625" style="18" customWidth="1"/>
    <col min="7417" max="7417" width="14.5546875" style="18" customWidth="1"/>
    <col min="7418" max="7664" width="8.88671875" style="18"/>
    <col min="7665" max="7665" width="1" style="18" customWidth="1"/>
    <col min="7666" max="7666" width="4.44140625" style="18" customWidth="1"/>
    <col min="7667" max="7667" width="40.6640625" style="18" customWidth="1"/>
    <col min="7668" max="7668" width="17.109375" style="18" customWidth="1"/>
    <col min="7669" max="7669" width="13.6640625" style="18" customWidth="1"/>
    <col min="7670" max="7670" width="13.88671875" style="18" customWidth="1"/>
    <col min="7671" max="7672" width="13.6640625" style="18" customWidth="1"/>
    <col min="7673" max="7673" width="14.5546875" style="18" customWidth="1"/>
    <col min="7674" max="7920" width="8.88671875" style="18"/>
    <col min="7921" max="7921" width="1" style="18" customWidth="1"/>
    <col min="7922" max="7922" width="4.44140625" style="18" customWidth="1"/>
    <col min="7923" max="7923" width="40.6640625" style="18" customWidth="1"/>
    <col min="7924" max="7924" width="17.109375" style="18" customWidth="1"/>
    <col min="7925" max="7925" width="13.6640625" style="18" customWidth="1"/>
    <col min="7926" max="7926" width="13.88671875" style="18" customWidth="1"/>
    <col min="7927" max="7928" width="13.6640625" style="18" customWidth="1"/>
    <col min="7929" max="7929" width="14.5546875" style="18" customWidth="1"/>
    <col min="7930" max="8176" width="8.88671875" style="18"/>
    <col min="8177" max="8177" width="1" style="18" customWidth="1"/>
    <col min="8178" max="8178" width="4.44140625" style="18" customWidth="1"/>
    <col min="8179" max="8179" width="40.6640625" style="18" customWidth="1"/>
    <col min="8180" max="8180" width="17.109375" style="18" customWidth="1"/>
    <col min="8181" max="8181" width="13.6640625" style="18" customWidth="1"/>
    <col min="8182" max="8182" width="13.88671875" style="18" customWidth="1"/>
    <col min="8183" max="8184" width="13.6640625" style="18" customWidth="1"/>
    <col min="8185" max="8185" width="14.5546875" style="18" customWidth="1"/>
    <col min="8186" max="8432" width="8.88671875" style="18"/>
    <col min="8433" max="8433" width="1" style="18" customWidth="1"/>
    <col min="8434" max="8434" width="4.44140625" style="18" customWidth="1"/>
    <col min="8435" max="8435" width="40.6640625" style="18" customWidth="1"/>
    <col min="8436" max="8436" width="17.109375" style="18" customWidth="1"/>
    <col min="8437" max="8437" width="13.6640625" style="18" customWidth="1"/>
    <col min="8438" max="8438" width="13.88671875" style="18" customWidth="1"/>
    <col min="8439" max="8440" width="13.6640625" style="18" customWidth="1"/>
    <col min="8441" max="8441" width="14.5546875" style="18" customWidth="1"/>
    <col min="8442" max="8688" width="8.88671875" style="18"/>
    <col min="8689" max="8689" width="1" style="18" customWidth="1"/>
    <col min="8690" max="8690" width="4.44140625" style="18" customWidth="1"/>
    <col min="8691" max="8691" width="40.6640625" style="18" customWidth="1"/>
    <col min="8692" max="8692" width="17.109375" style="18" customWidth="1"/>
    <col min="8693" max="8693" width="13.6640625" style="18" customWidth="1"/>
    <col min="8694" max="8694" width="13.88671875" style="18" customWidth="1"/>
    <col min="8695" max="8696" width="13.6640625" style="18" customWidth="1"/>
    <col min="8697" max="8697" width="14.5546875" style="18" customWidth="1"/>
    <col min="8698" max="8944" width="8.88671875" style="18"/>
    <col min="8945" max="8945" width="1" style="18" customWidth="1"/>
    <col min="8946" max="8946" width="4.44140625" style="18" customWidth="1"/>
    <col min="8947" max="8947" width="40.6640625" style="18" customWidth="1"/>
    <col min="8948" max="8948" width="17.109375" style="18" customWidth="1"/>
    <col min="8949" max="8949" width="13.6640625" style="18" customWidth="1"/>
    <col min="8950" max="8950" width="13.88671875" style="18" customWidth="1"/>
    <col min="8951" max="8952" width="13.6640625" style="18" customWidth="1"/>
    <col min="8953" max="8953" width="14.5546875" style="18" customWidth="1"/>
    <col min="8954" max="9200" width="8.88671875" style="18"/>
    <col min="9201" max="9201" width="1" style="18" customWidth="1"/>
    <col min="9202" max="9202" width="4.44140625" style="18" customWidth="1"/>
    <col min="9203" max="9203" width="40.6640625" style="18" customWidth="1"/>
    <col min="9204" max="9204" width="17.109375" style="18" customWidth="1"/>
    <col min="9205" max="9205" width="13.6640625" style="18" customWidth="1"/>
    <col min="9206" max="9206" width="13.88671875" style="18" customWidth="1"/>
    <col min="9207" max="9208" width="13.6640625" style="18" customWidth="1"/>
    <col min="9209" max="9209" width="14.5546875" style="18" customWidth="1"/>
    <col min="9210" max="9456" width="8.88671875" style="18"/>
    <col min="9457" max="9457" width="1" style="18" customWidth="1"/>
    <col min="9458" max="9458" width="4.44140625" style="18" customWidth="1"/>
    <col min="9459" max="9459" width="40.6640625" style="18" customWidth="1"/>
    <col min="9460" max="9460" width="17.109375" style="18" customWidth="1"/>
    <col min="9461" max="9461" width="13.6640625" style="18" customWidth="1"/>
    <col min="9462" max="9462" width="13.88671875" style="18" customWidth="1"/>
    <col min="9463" max="9464" width="13.6640625" style="18" customWidth="1"/>
    <col min="9465" max="9465" width="14.5546875" style="18" customWidth="1"/>
    <col min="9466" max="9712" width="8.88671875" style="18"/>
    <col min="9713" max="9713" width="1" style="18" customWidth="1"/>
    <col min="9714" max="9714" width="4.44140625" style="18" customWidth="1"/>
    <col min="9715" max="9715" width="40.6640625" style="18" customWidth="1"/>
    <col min="9716" max="9716" width="17.109375" style="18" customWidth="1"/>
    <col min="9717" max="9717" width="13.6640625" style="18" customWidth="1"/>
    <col min="9718" max="9718" width="13.88671875" style="18" customWidth="1"/>
    <col min="9719" max="9720" width="13.6640625" style="18" customWidth="1"/>
    <col min="9721" max="9721" width="14.5546875" style="18" customWidth="1"/>
    <col min="9722" max="9968" width="8.88671875" style="18"/>
    <col min="9969" max="9969" width="1" style="18" customWidth="1"/>
    <col min="9970" max="9970" width="4.44140625" style="18" customWidth="1"/>
    <col min="9971" max="9971" width="40.6640625" style="18" customWidth="1"/>
    <col min="9972" max="9972" width="17.109375" style="18" customWidth="1"/>
    <col min="9973" max="9973" width="13.6640625" style="18" customWidth="1"/>
    <col min="9974" max="9974" width="13.88671875" style="18" customWidth="1"/>
    <col min="9975" max="9976" width="13.6640625" style="18" customWidth="1"/>
    <col min="9977" max="9977" width="14.5546875" style="18" customWidth="1"/>
    <col min="9978" max="10224" width="8.88671875" style="18"/>
    <col min="10225" max="10225" width="1" style="18" customWidth="1"/>
    <col min="10226" max="10226" width="4.44140625" style="18" customWidth="1"/>
    <col min="10227" max="10227" width="40.6640625" style="18" customWidth="1"/>
    <col min="10228" max="10228" width="17.109375" style="18" customWidth="1"/>
    <col min="10229" max="10229" width="13.6640625" style="18" customWidth="1"/>
    <col min="10230" max="10230" width="13.88671875" style="18" customWidth="1"/>
    <col min="10231" max="10232" width="13.6640625" style="18" customWidth="1"/>
    <col min="10233" max="10233" width="14.5546875" style="18" customWidth="1"/>
    <col min="10234" max="10480" width="8.88671875" style="18"/>
    <col min="10481" max="10481" width="1" style="18" customWidth="1"/>
    <col min="10482" max="10482" width="4.44140625" style="18" customWidth="1"/>
    <col min="10483" max="10483" width="40.6640625" style="18" customWidth="1"/>
    <col min="10484" max="10484" width="17.109375" style="18" customWidth="1"/>
    <col min="10485" max="10485" width="13.6640625" style="18" customWidth="1"/>
    <col min="10486" max="10486" width="13.88671875" style="18" customWidth="1"/>
    <col min="10487" max="10488" width="13.6640625" style="18" customWidth="1"/>
    <col min="10489" max="10489" width="14.5546875" style="18" customWidth="1"/>
    <col min="10490" max="10736" width="8.88671875" style="18"/>
    <col min="10737" max="10737" width="1" style="18" customWidth="1"/>
    <col min="10738" max="10738" width="4.44140625" style="18" customWidth="1"/>
    <col min="10739" max="10739" width="40.6640625" style="18" customWidth="1"/>
    <col min="10740" max="10740" width="17.109375" style="18" customWidth="1"/>
    <col min="10741" max="10741" width="13.6640625" style="18" customWidth="1"/>
    <col min="10742" max="10742" width="13.88671875" style="18" customWidth="1"/>
    <col min="10743" max="10744" width="13.6640625" style="18" customWidth="1"/>
    <col min="10745" max="10745" width="14.5546875" style="18" customWidth="1"/>
    <col min="10746" max="10992" width="8.88671875" style="18"/>
    <col min="10993" max="10993" width="1" style="18" customWidth="1"/>
    <col min="10994" max="10994" width="4.44140625" style="18" customWidth="1"/>
    <col min="10995" max="10995" width="40.6640625" style="18" customWidth="1"/>
    <col min="10996" max="10996" width="17.109375" style="18" customWidth="1"/>
    <col min="10997" max="10997" width="13.6640625" style="18" customWidth="1"/>
    <col min="10998" max="10998" width="13.88671875" style="18" customWidth="1"/>
    <col min="10999" max="11000" width="13.6640625" style="18" customWidth="1"/>
    <col min="11001" max="11001" width="14.5546875" style="18" customWidth="1"/>
    <col min="11002" max="11248" width="8.88671875" style="18"/>
    <col min="11249" max="11249" width="1" style="18" customWidth="1"/>
    <col min="11250" max="11250" width="4.44140625" style="18" customWidth="1"/>
    <col min="11251" max="11251" width="40.6640625" style="18" customWidth="1"/>
    <col min="11252" max="11252" width="17.109375" style="18" customWidth="1"/>
    <col min="11253" max="11253" width="13.6640625" style="18" customWidth="1"/>
    <col min="11254" max="11254" width="13.88671875" style="18" customWidth="1"/>
    <col min="11255" max="11256" width="13.6640625" style="18" customWidth="1"/>
    <col min="11257" max="11257" width="14.5546875" style="18" customWidth="1"/>
    <col min="11258" max="11504" width="8.88671875" style="18"/>
    <col min="11505" max="11505" width="1" style="18" customWidth="1"/>
    <col min="11506" max="11506" width="4.44140625" style="18" customWidth="1"/>
    <col min="11507" max="11507" width="40.6640625" style="18" customWidth="1"/>
    <col min="11508" max="11508" width="17.109375" style="18" customWidth="1"/>
    <col min="11509" max="11509" width="13.6640625" style="18" customWidth="1"/>
    <col min="11510" max="11510" width="13.88671875" style="18" customWidth="1"/>
    <col min="11511" max="11512" width="13.6640625" style="18" customWidth="1"/>
    <col min="11513" max="11513" width="14.5546875" style="18" customWidth="1"/>
    <col min="11514" max="11760" width="8.88671875" style="18"/>
    <col min="11761" max="11761" width="1" style="18" customWidth="1"/>
    <col min="11762" max="11762" width="4.44140625" style="18" customWidth="1"/>
    <col min="11763" max="11763" width="40.6640625" style="18" customWidth="1"/>
    <col min="11764" max="11764" width="17.109375" style="18" customWidth="1"/>
    <col min="11765" max="11765" width="13.6640625" style="18" customWidth="1"/>
    <col min="11766" max="11766" width="13.88671875" style="18" customWidth="1"/>
    <col min="11767" max="11768" width="13.6640625" style="18" customWidth="1"/>
    <col min="11769" max="11769" width="14.5546875" style="18" customWidth="1"/>
    <col min="11770" max="12016" width="8.88671875" style="18"/>
    <col min="12017" max="12017" width="1" style="18" customWidth="1"/>
    <col min="12018" max="12018" width="4.44140625" style="18" customWidth="1"/>
    <col min="12019" max="12019" width="40.6640625" style="18" customWidth="1"/>
    <col min="12020" max="12020" width="17.109375" style="18" customWidth="1"/>
    <col min="12021" max="12021" width="13.6640625" style="18" customWidth="1"/>
    <col min="12022" max="12022" width="13.88671875" style="18" customWidth="1"/>
    <col min="12023" max="12024" width="13.6640625" style="18" customWidth="1"/>
    <col min="12025" max="12025" width="14.5546875" style="18" customWidth="1"/>
    <col min="12026" max="12272" width="8.88671875" style="18"/>
    <col min="12273" max="12273" width="1" style="18" customWidth="1"/>
    <col min="12274" max="12274" width="4.44140625" style="18" customWidth="1"/>
    <col min="12275" max="12275" width="40.6640625" style="18" customWidth="1"/>
    <col min="12276" max="12276" width="17.109375" style="18" customWidth="1"/>
    <col min="12277" max="12277" width="13.6640625" style="18" customWidth="1"/>
    <col min="12278" max="12278" width="13.88671875" style="18" customWidth="1"/>
    <col min="12279" max="12280" width="13.6640625" style="18" customWidth="1"/>
    <col min="12281" max="12281" width="14.5546875" style="18" customWidth="1"/>
    <col min="12282" max="12528" width="8.88671875" style="18"/>
    <col min="12529" max="12529" width="1" style="18" customWidth="1"/>
    <col min="12530" max="12530" width="4.44140625" style="18" customWidth="1"/>
    <col min="12531" max="12531" width="40.6640625" style="18" customWidth="1"/>
    <col min="12532" max="12532" width="17.109375" style="18" customWidth="1"/>
    <col min="12533" max="12533" width="13.6640625" style="18" customWidth="1"/>
    <col min="12534" max="12534" width="13.88671875" style="18" customWidth="1"/>
    <col min="12535" max="12536" width="13.6640625" style="18" customWidth="1"/>
    <col min="12537" max="12537" width="14.5546875" style="18" customWidth="1"/>
    <col min="12538" max="12784" width="8.88671875" style="18"/>
    <col min="12785" max="12785" width="1" style="18" customWidth="1"/>
    <col min="12786" max="12786" width="4.44140625" style="18" customWidth="1"/>
    <col min="12787" max="12787" width="40.6640625" style="18" customWidth="1"/>
    <col min="12788" max="12788" width="17.109375" style="18" customWidth="1"/>
    <col min="12789" max="12789" width="13.6640625" style="18" customWidth="1"/>
    <col min="12790" max="12790" width="13.88671875" style="18" customWidth="1"/>
    <col min="12791" max="12792" width="13.6640625" style="18" customWidth="1"/>
    <col min="12793" max="12793" width="14.5546875" style="18" customWidth="1"/>
    <col min="12794" max="13040" width="8.88671875" style="18"/>
    <col min="13041" max="13041" width="1" style="18" customWidth="1"/>
    <col min="13042" max="13042" width="4.44140625" style="18" customWidth="1"/>
    <col min="13043" max="13043" width="40.6640625" style="18" customWidth="1"/>
    <col min="13044" max="13044" width="17.109375" style="18" customWidth="1"/>
    <col min="13045" max="13045" width="13.6640625" style="18" customWidth="1"/>
    <col min="13046" max="13046" width="13.88671875" style="18" customWidth="1"/>
    <col min="13047" max="13048" width="13.6640625" style="18" customWidth="1"/>
    <col min="13049" max="13049" width="14.5546875" style="18" customWidth="1"/>
    <col min="13050" max="13296" width="8.88671875" style="18"/>
    <col min="13297" max="13297" width="1" style="18" customWidth="1"/>
    <col min="13298" max="13298" width="4.44140625" style="18" customWidth="1"/>
    <col min="13299" max="13299" width="40.6640625" style="18" customWidth="1"/>
    <col min="13300" max="13300" width="17.109375" style="18" customWidth="1"/>
    <col min="13301" max="13301" width="13.6640625" style="18" customWidth="1"/>
    <col min="13302" max="13302" width="13.88671875" style="18" customWidth="1"/>
    <col min="13303" max="13304" width="13.6640625" style="18" customWidth="1"/>
    <col min="13305" max="13305" width="14.5546875" style="18" customWidth="1"/>
    <col min="13306" max="13552" width="8.88671875" style="18"/>
    <col min="13553" max="13553" width="1" style="18" customWidth="1"/>
    <col min="13554" max="13554" width="4.44140625" style="18" customWidth="1"/>
    <col min="13555" max="13555" width="40.6640625" style="18" customWidth="1"/>
    <col min="13556" max="13556" width="17.109375" style="18" customWidth="1"/>
    <col min="13557" max="13557" width="13.6640625" style="18" customWidth="1"/>
    <col min="13558" max="13558" width="13.88671875" style="18" customWidth="1"/>
    <col min="13559" max="13560" width="13.6640625" style="18" customWidth="1"/>
    <col min="13561" max="13561" width="14.5546875" style="18" customWidth="1"/>
    <col min="13562" max="13808" width="8.88671875" style="18"/>
    <col min="13809" max="13809" width="1" style="18" customWidth="1"/>
    <col min="13810" max="13810" width="4.44140625" style="18" customWidth="1"/>
    <col min="13811" max="13811" width="40.6640625" style="18" customWidth="1"/>
    <col min="13812" max="13812" width="17.109375" style="18" customWidth="1"/>
    <col min="13813" max="13813" width="13.6640625" style="18" customWidth="1"/>
    <col min="13814" max="13814" width="13.88671875" style="18" customWidth="1"/>
    <col min="13815" max="13816" width="13.6640625" style="18" customWidth="1"/>
    <col min="13817" max="13817" width="14.5546875" style="18" customWidth="1"/>
    <col min="13818" max="14064" width="8.88671875" style="18"/>
    <col min="14065" max="14065" width="1" style="18" customWidth="1"/>
    <col min="14066" max="14066" width="4.44140625" style="18" customWidth="1"/>
    <col min="14067" max="14067" width="40.6640625" style="18" customWidth="1"/>
    <col min="14068" max="14068" width="17.109375" style="18" customWidth="1"/>
    <col min="14069" max="14069" width="13.6640625" style="18" customWidth="1"/>
    <col min="14070" max="14070" width="13.88671875" style="18" customWidth="1"/>
    <col min="14071" max="14072" width="13.6640625" style="18" customWidth="1"/>
    <col min="14073" max="14073" width="14.5546875" style="18" customWidth="1"/>
    <col min="14074" max="14320" width="8.88671875" style="18"/>
    <col min="14321" max="14321" width="1" style="18" customWidth="1"/>
    <col min="14322" max="14322" width="4.44140625" style="18" customWidth="1"/>
    <col min="14323" max="14323" width="40.6640625" style="18" customWidth="1"/>
    <col min="14324" max="14324" width="17.109375" style="18" customWidth="1"/>
    <col min="14325" max="14325" width="13.6640625" style="18" customWidth="1"/>
    <col min="14326" max="14326" width="13.88671875" style="18" customWidth="1"/>
    <col min="14327" max="14328" width="13.6640625" style="18" customWidth="1"/>
    <col min="14329" max="14329" width="14.5546875" style="18" customWidth="1"/>
    <col min="14330" max="14576" width="8.88671875" style="18"/>
    <col min="14577" max="14577" width="1" style="18" customWidth="1"/>
    <col min="14578" max="14578" width="4.44140625" style="18" customWidth="1"/>
    <col min="14579" max="14579" width="40.6640625" style="18" customWidth="1"/>
    <col min="14580" max="14580" width="17.109375" style="18" customWidth="1"/>
    <col min="14581" max="14581" width="13.6640625" style="18" customWidth="1"/>
    <col min="14582" max="14582" width="13.88671875" style="18" customWidth="1"/>
    <col min="14583" max="14584" width="13.6640625" style="18" customWidth="1"/>
    <col min="14585" max="14585" width="14.5546875" style="18" customWidth="1"/>
    <col min="14586" max="14832" width="8.88671875" style="18"/>
    <col min="14833" max="14833" width="1" style="18" customWidth="1"/>
    <col min="14834" max="14834" width="4.44140625" style="18" customWidth="1"/>
    <col min="14835" max="14835" width="40.6640625" style="18" customWidth="1"/>
    <col min="14836" max="14836" width="17.109375" style="18" customWidth="1"/>
    <col min="14837" max="14837" width="13.6640625" style="18" customWidth="1"/>
    <col min="14838" max="14838" width="13.88671875" style="18" customWidth="1"/>
    <col min="14839" max="14840" width="13.6640625" style="18" customWidth="1"/>
    <col min="14841" max="14841" width="14.5546875" style="18" customWidth="1"/>
    <col min="14842" max="15088" width="8.88671875" style="18"/>
    <col min="15089" max="15089" width="1" style="18" customWidth="1"/>
    <col min="15090" max="15090" width="4.44140625" style="18" customWidth="1"/>
    <col min="15091" max="15091" width="40.6640625" style="18" customWidth="1"/>
    <col min="15092" max="15092" width="17.109375" style="18" customWidth="1"/>
    <col min="15093" max="15093" width="13.6640625" style="18" customWidth="1"/>
    <col min="15094" max="15094" width="13.88671875" style="18" customWidth="1"/>
    <col min="15095" max="15096" width="13.6640625" style="18" customWidth="1"/>
    <col min="15097" max="15097" width="14.5546875" style="18" customWidth="1"/>
    <col min="15098" max="15344" width="8.88671875" style="18"/>
    <col min="15345" max="15345" width="1" style="18" customWidth="1"/>
    <col min="15346" max="15346" width="4.44140625" style="18" customWidth="1"/>
    <col min="15347" max="15347" width="40.6640625" style="18" customWidth="1"/>
    <col min="15348" max="15348" width="17.109375" style="18" customWidth="1"/>
    <col min="15349" max="15349" width="13.6640625" style="18" customWidth="1"/>
    <col min="15350" max="15350" width="13.88671875" style="18" customWidth="1"/>
    <col min="15351" max="15352" width="13.6640625" style="18" customWidth="1"/>
    <col min="15353" max="15353" width="14.5546875" style="18" customWidth="1"/>
    <col min="15354" max="15600" width="8.88671875" style="18"/>
    <col min="15601" max="15601" width="1" style="18" customWidth="1"/>
    <col min="15602" max="15602" width="4.44140625" style="18" customWidth="1"/>
    <col min="15603" max="15603" width="40.6640625" style="18" customWidth="1"/>
    <col min="15604" max="15604" width="17.109375" style="18" customWidth="1"/>
    <col min="15605" max="15605" width="13.6640625" style="18" customWidth="1"/>
    <col min="15606" max="15606" width="13.88671875" style="18" customWidth="1"/>
    <col min="15607" max="15608" width="13.6640625" style="18" customWidth="1"/>
    <col min="15609" max="15609" width="14.5546875" style="18" customWidth="1"/>
    <col min="15610" max="15856" width="8.88671875" style="18"/>
    <col min="15857" max="15857" width="1" style="18" customWidth="1"/>
    <col min="15858" max="15858" width="4.44140625" style="18" customWidth="1"/>
    <col min="15859" max="15859" width="40.6640625" style="18" customWidth="1"/>
    <col min="15860" max="15860" width="17.109375" style="18" customWidth="1"/>
    <col min="15861" max="15861" width="13.6640625" style="18" customWidth="1"/>
    <col min="15862" max="15862" width="13.88671875" style="18" customWidth="1"/>
    <col min="15863" max="15864" width="13.6640625" style="18" customWidth="1"/>
    <col min="15865" max="15865" width="14.5546875" style="18" customWidth="1"/>
    <col min="15866" max="16112" width="8.88671875" style="18"/>
    <col min="16113" max="16113" width="1" style="18" customWidth="1"/>
    <col min="16114" max="16114" width="4.44140625" style="18" customWidth="1"/>
    <col min="16115" max="16115" width="40.6640625" style="18" customWidth="1"/>
    <col min="16116" max="16116" width="17.109375" style="18" customWidth="1"/>
    <col min="16117" max="16117" width="13.6640625" style="18" customWidth="1"/>
    <col min="16118" max="16118" width="13.88671875" style="18" customWidth="1"/>
    <col min="16119" max="16120" width="13.6640625" style="18" customWidth="1"/>
    <col min="16121" max="16121" width="14.5546875" style="18" customWidth="1"/>
    <col min="16122" max="16384" width="8.88671875" style="18"/>
  </cols>
  <sheetData>
    <row r="1" spans="1:8">
      <c r="A1" s="504" t="s">
        <v>539</v>
      </c>
      <c r="B1" s="504"/>
      <c r="C1" s="504"/>
      <c r="D1" s="504"/>
      <c r="E1" s="504"/>
      <c r="F1" s="504"/>
      <c r="G1" s="504"/>
      <c r="H1" s="504"/>
    </row>
    <row r="2" spans="1:8">
      <c r="A2" s="504" t="s">
        <v>540</v>
      </c>
      <c r="B2" s="504"/>
      <c r="C2" s="504"/>
      <c r="D2" s="504"/>
      <c r="E2" s="504"/>
      <c r="F2" s="504"/>
      <c r="G2" s="504"/>
      <c r="H2" s="504"/>
    </row>
    <row r="3" spans="1:8">
      <c r="A3" s="504" t="s">
        <v>331</v>
      </c>
      <c r="B3" s="504"/>
      <c r="C3" s="504"/>
      <c r="D3" s="504"/>
      <c r="E3" s="504"/>
      <c r="F3" s="504"/>
      <c r="G3" s="504"/>
      <c r="H3" s="504"/>
    </row>
    <row r="4" spans="1:8">
      <c r="A4" s="504" t="s">
        <v>490</v>
      </c>
      <c r="B4" s="504"/>
      <c r="C4" s="504"/>
      <c r="D4" s="504"/>
      <c r="E4" s="504"/>
      <c r="F4" s="504"/>
      <c r="G4" s="504"/>
      <c r="H4" s="504"/>
    </row>
    <row r="5" spans="1:8">
      <c r="A5" s="504"/>
      <c r="B5" s="504"/>
      <c r="C5" s="504"/>
      <c r="D5" s="504"/>
      <c r="E5" s="504"/>
      <c r="F5" s="504"/>
      <c r="G5" s="504"/>
      <c r="H5" s="504"/>
    </row>
    <row r="6" spans="1:8">
      <c r="A6" s="504" t="s">
        <v>36</v>
      </c>
      <c r="B6" s="504"/>
      <c r="C6" s="504"/>
      <c r="D6" s="504"/>
      <c r="E6" s="504"/>
      <c r="F6" s="504"/>
      <c r="G6" s="504"/>
      <c r="H6" s="504"/>
    </row>
    <row r="7" spans="1:8" ht="12.75" customHeight="1" thickBot="1">
      <c r="A7" s="505" t="s">
        <v>349</v>
      </c>
      <c r="B7" s="505"/>
      <c r="C7" s="505"/>
      <c r="D7" s="505"/>
      <c r="E7" s="505"/>
      <c r="F7" s="505"/>
      <c r="G7" s="505"/>
      <c r="H7" s="505"/>
    </row>
    <row r="8" spans="1:8">
      <c r="A8" s="337"/>
      <c r="B8" s="338"/>
      <c r="C8" s="339" t="s">
        <v>491</v>
      </c>
      <c r="D8" s="340" t="s">
        <v>492</v>
      </c>
      <c r="E8" s="340" t="s">
        <v>493</v>
      </c>
      <c r="F8" s="341" t="s">
        <v>494</v>
      </c>
      <c r="G8" s="341" t="s">
        <v>495</v>
      </c>
      <c r="H8" s="342" t="s">
        <v>496</v>
      </c>
    </row>
    <row r="9" spans="1:8">
      <c r="A9" s="343"/>
      <c r="B9" s="344"/>
      <c r="C9" s="506" t="s">
        <v>499</v>
      </c>
      <c r="D9" s="507"/>
      <c r="E9" s="508"/>
      <c r="F9" s="509" t="s">
        <v>541</v>
      </c>
      <c r="G9" s="509" t="s">
        <v>542</v>
      </c>
      <c r="H9" s="512" t="s">
        <v>543</v>
      </c>
    </row>
    <row r="10" spans="1:8">
      <c r="A10" s="343"/>
      <c r="B10" s="22" t="s">
        <v>544</v>
      </c>
      <c r="C10" s="515"/>
      <c r="D10" s="516"/>
      <c r="E10" s="517"/>
      <c r="F10" s="510"/>
      <c r="G10" s="510"/>
      <c r="H10" s="513"/>
    </row>
    <row r="11" spans="1:8">
      <c r="A11" s="343"/>
      <c r="C11" s="509" t="s">
        <v>545</v>
      </c>
      <c r="D11" s="509" t="s">
        <v>546</v>
      </c>
      <c r="E11" s="509" t="s">
        <v>547</v>
      </c>
      <c r="F11" s="510"/>
      <c r="G11" s="510"/>
      <c r="H11" s="513"/>
    </row>
    <row r="12" spans="1:8" ht="19.5" customHeight="1">
      <c r="A12" s="345"/>
      <c r="B12" s="346"/>
      <c r="C12" s="511"/>
      <c r="D12" s="511"/>
      <c r="E12" s="511"/>
      <c r="F12" s="511"/>
      <c r="G12" s="511"/>
      <c r="H12" s="514"/>
    </row>
    <row r="13" spans="1:8" hidden="1" outlineLevel="1">
      <c r="A13" s="345"/>
      <c r="B13" s="347" t="s">
        <v>273</v>
      </c>
      <c r="C13" s="348"/>
      <c r="D13" s="349"/>
      <c r="E13" s="350">
        <v>0</v>
      </c>
      <c r="F13" s="348"/>
      <c r="G13" s="350">
        <v>0</v>
      </c>
      <c r="H13" s="351">
        <v>0</v>
      </c>
    </row>
    <row r="14" spans="1:8" hidden="1" outlineLevel="1">
      <c r="A14" s="345"/>
      <c r="B14" s="347" t="s">
        <v>203</v>
      </c>
      <c r="C14" s="348"/>
      <c r="D14" s="350">
        <v>0</v>
      </c>
      <c r="E14" s="350">
        <v>22943143</v>
      </c>
      <c r="F14" s="348"/>
      <c r="G14" s="350">
        <v>4662612</v>
      </c>
      <c r="H14" s="351">
        <v>27605755</v>
      </c>
    </row>
    <row r="15" spans="1:8" hidden="1" outlineLevel="1">
      <c r="A15" s="345"/>
      <c r="B15" s="347" t="s">
        <v>204</v>
      </c>
      <c r="C15" s="348"/>
      <c r="D15" s="350">
        <v>245276</v>
      </c>
      <c r="E15" s="349"/>
      <c r="F15" s="348"/>
      <c r="G15" s="349"/>
      <c r="H15" s="351">
        <v>245276</v>
      </c>
    </row>
    <row r="16" spans="1:8" hidden="1" outlineLevel="1">
      <c r="A16" s="345"/>
      <c r="B16" s="347" t="s">
        <v>267</v>
      </c>
      <c r="C16" s="348"/>
      <c r="D16" s="350">
        <v>0</v>
      </c>
      <c r="E16" s="350">
        <v>0</v>
      </c>
      <c r="F16" s="348"/>
      <c r="G16" s="350">
        <v>0</v>
      </c>
      <c r="H16" s="351">
        <v>0</v>
      </c>
    </row>
    <row r="17" spans="1:8" hidden="1" outlineLevel="1">
      <c r="A17" s="345"/>
      <c r="B17" s="347" t="s">
        <v>274</v>
      </c>
      <c r="C17" s="348"/>
      <c r="D17" s="350">
        <v>0</v>
      </c>
      <c r="E17" s="350">
        <v>0</v>
      </c>
      <c r="F17" s="348"/>
      <c r="G17" s="350">
        <v>0</v>
      </c>
      <c r="H17" s="351">
        <v>0</v>
      </c>
    </row>
    <row r="18" spans="1:8" hidden="1" outlineLevel="1">
      <c r="A18" s="345"/>
      <c r="B18" s="347" t="s">
        <v>275</v>
      </c>
      <c r="C18" s="348"/>
      <c r="D18" s="350">
        <v>0</v>
      </c>
      <c r="E18" s="350"/>
      <c r="F18" s="348"/>
      <c r="G18" s="350"/>
      <c r="H18" s="351">
        <v>0</v>
      </c>
    </row>
    <row r="19" spans="1:8" hidden="1" outlineLevel="1">
      <c r="A19" s="345"/>
      <c r="B19" s="347" t="s">
        <v>205</v>
      </c>
      <c r="C19" s="348"/>
      <c r="D19" s="350">
        <v>16725620</v>
      </c>
      <c r="E19" s="350">
        <v>34154736</v>
      </c>
      <c r="F19" s="348"/>
      <c r="G19" s="350">
        <v>5354597</v>
      </c>
      <c r="H19" s="351">
        <v>56234953</v>
      </c>
    </row>
    <row r="20" spans="1:8" hidden="1" outlineLevel="1">
      <c r="A20" s="345"/>
      <c r="B20" s="347" t="s">
        <v>206</v>
      </c>
      <c r="C20" s="348"/>
      <c r="D20" s="350">
        <v>0</v>
      </c>
      <c r="E20" s="350">
        <v>4941052</v>
      </c>
      <c r="F20" s="348"/>
      <c r="G20" s="350">
        <v>51894</v>
      </c>
      <c r="H20" s="351">
        <v>4992946</v>
      </c>
    </row>
    <row r="21" spans="1:8" hidden="1" outlineLevel="1">
      <c r="A21" s="345"/>
      <c r="B21" s="347" t="s">
        <v>268</v>
      </c>
      <c r="C21" s="348"/>
      <c r="D21" s="350">
        <v>326451</v>
      </c>
      <c r="E21" s="350">
        <v>0</v>
      </c>
      <c r="F21" s="348"/>
      <c r="G21" s="350">
        <v>24572</v>
      </c>
      <c r="H21" s="351">
        <v>351023</v>
      </c>
    </row>
    <row r="22" spans="1:8" hidden="1" outlineLevel="1">
      <c r="A22" s="345"/>
      <c r="B22" s="347" t="s">
        <v>207</v>
      </c>
      <c r="C22" s="348"/>
      <c r="D22" s="350">
        <v>0</v>
      </c>
      <c r="E22" s="350">
        <v>53283951</v>
      </c>
      <c r="F22" s="348"/>
      <c r="G22" s="350">
        <v>7165800</v>
      </c>
      <c r="H22" s="351">
        <v>60449751</v>
      </c>
    </row>
    <row r="23" spans="1:8" hidden="1" outlineLevel="1">
      <c r="A23" s="345"/>
      <c r="B23" s="347" t="s">
        <v>270</v>
      </c>
      <c r="C23" s="348"/>
      <c r="D23" s="349">
        <v>0</v>
      </c>
      <c r="E23" s="350">
        <v>46076949</v>
      </c>
      <c r="F23" s="348"/>
      <c r="G23" s="350">
        <v>4224437</v>
      </c>
      <c r="H23" s="351">
        <v>50301386</v>
      </c>
    </row>
    <row r="24" spans="1:8" hidden="1" outlineLevel="1">
      <c r="A24" s="345"/>
      <c r="B24" s="347" t="s">
        <v>208</v>
      </c>
      <c r="C24" s="348"/>
      <c r="D24" s="349">
        <v>0</v>
      </c>
      <c r="E24" s="350">
        <v>57752182</v>
      </c>
      <c r="F24" s="348"/>
      <c r="G24" s="350">
        <v>6059658</v>
      </c>
      <c r="H24" s="351">
        <v>63811840</v>
      </c>
    </row>
    <row r="25" spans="1:8" hidden="1" outlineLevel="1">
      <c r="A25" s="345"/>
      <c r="B25" s="347" t="s">
        <v>209</v>
      </c>
      <c r="C25" s="348"/>
      <c r="D25" s="349">
        <v>0</v>
      </c>
      <c r="E25" s="349"/>
      <c r="F25" s="348"/>
      <c r="G25" s="349"/>
      <c r="H25" s="351">
        <v>0</v>
      </c>
    </row>
    <row r="26" spans="1:8" hidden="1" outlineLevel="1">
      <c r="A26" s="345"/>
      <c r="B26" s="347" t="s">
        <v>210</v>
      </c>
      <c r="C26" s="348"/>
      <c r="D26" s="349">
        <v>0</v>
      </c>
      <c r="E26" s="349"/>
      <c r="F26" s="348"/>
      <c r="G26" s="349"/>
      <c r="H26" s="351">
        <v>0</v>
      </c>
    </row>
    <row r="27" spans="1:8" hidden="1" outlineLevel="1">
      <c r="A27" s="345"/>
      <c r="B27" s="347" t="s">
        <v>211</v>
      </c>
      <c r="C27" s="348"/>
      <c r="D27" s="350">
        <v>0</v>
      </c>
      <c r="E27" s="350">
        <v>0</v>
      </c>
      <c r="F27" s="348"/>
      <c r="G27" s="350">
        <v>0</v>
      </c>
      <c r="H27" s="351">
        <v>0</v>
      </c>
    </row>
    <row r="28" spans="1:8" hidden="1" outlineLevel="1">
      <c r="A28" s="345"/>
      <c r="B28" s="347" t="s">
        <v>212</v>
      </c>
      <c r="C28" s="348"/>
      <c r="D28" s="350">
        <v>0</v>
      </c>
      <c r="E28" s="350">
        <v>12613317</v>
      </c>
      <c r="F28" s="348"/>
      <c r="G28" s="350">
        <v>3557602</v>
      </c>
      <c r="H28" s="351">
        <v>16170919</v>
      </c>
    </row>
    <row r="29" spans="1:8" hidden="1" outlineLevel="1">
      <c r="A29" s="345"/>
      <c r="B29" s="347" t="s">
        <v>213</v>
      </c>
      <c r="C29" s="348"/>
      <c r="D29" s="350">
        <v>17739297</v>
      </c>
      <c r="E29" s="350">
        <v>1456643</v>
      </c>
      <c r="F29" s="348"/>
      <c r="G29" s="350">
        <v>3021475</v>
      </c>
      <c r="H29" s="351">
        <v>22217415</v>
      </c>
    </row>
    <row r="30" spans="1:8" hidden="1" outlineLevel="1">
      <c r="A30" s="345"/>
      <c r="B30" s="347" t="s">
        <v>214</v>
      </c>
      <c r="C30" s="348"/>
      <c r="D30" s="350">
        <v>0</v>
      </c>
      <c r="E30" s="350">
        <v>1579003</v>
      </c>
      <c r="F30" s="348"/>
      <c r="G30" s="350">
        <v>391026</v>
      </c>
      <c r="H30" s="351">
        <v>1970029</v>
      </c>
    </row>
    <row r="31" spans="1:8" hidden="1" outlineLevel="1">
      <c r="A31" s="345"/>
      <c r="B31" s="347" t="s">
        <v>269</v>
      </c>
      <c r="C31" s="348"/>
      <c r="D31" s="350"/>
      <c r="E31" s="350"/>
      <c r="F31" s="348"/>
      <c r="G31" s="350"/>
      <c r="H31" s="351">
        <v>0</v>
      </c>
    </row>
    <row r="32" spans="1:8" hidden="1" outlineLevel="1">
      <c r="A32" s="345"/>
      <c r="B32" s="347" t="s">
        <v>215</v>
      </c>
      <c r="C32" s="348"/>
      <c r="D32" s="350">
        <v>0</v>
      </c>
      <c r="E32" s="349"/>
      <c r="F32" s="348"/>
      <c r="G32" s="349"/>
      <c r="H32" s="351">
        <v>0</v>
      </c>
    </row>
    <row r="33" spans="1:8" hidden="1" outlineLevel="1">
      <c r="A33" s="345"/>
      <c r="B33" s="347" t="s">
        <v>217</v>
      </c>
      <c r="C33" s="348"/>
      <c r="D33" s="350">
        <v>11532532</v>
      </c>
      <c r="E33" s="350">
        <v>62130916</v>
      </c>
      <c r="F33" s="348"/>
      <c r="G33" s="350">
        <v>18864306</v>
      </c>
      <c r="H33" s="351">
        <v>92527754</v>
      </c>
    </row>
    <row r="34" spans="1:8" hidden="1" outlineLevel="1">
      <c r="A34" s="345"/>
      <c r="B34" s="347" t="s">
        <v>218</v>
      </c>
      <c r="C34" s="348"/>
      <c r="D34" s="350">
        <v>0</v>
      </c>
      <c r="E34" s="349"/>
      <c r="F34" s="348"/>
      <c r="G34" s="349"/>
      <c r="H34" s="351">
        <v>0</v>
      </c>
    </row>
    <row r="35" spans="1:8" hidden="1" outlineLevel="1">
      <c r="A35" s="345"/>
      <c r="B35" s="347" t="s">
        <v>219</v>
      </c>
      <c r="C35" s="348"/>
      <c r="D35" s="350">
        <v>130918</v>
      </c>
      <c r="E35" s="350">
        <v>547688</v>
      </c>
      <c r="F35" s="348"/>
      <c r="G35" s="350">
        <v>575318</v>
      </c>
      <c r="H35" s="351">
        <v>1253924</v>
      </c>
    </row>
    <row r="36" spans="1:8" hidden="1" outlineLevel="1">
      <c r="A36" s="345"/>
      <c r="B36" s="347" t="s">
        <v>220</v>
      </c>
      <c r="C36" s="348"/>
      <c r="D36" s="350">
        <v>20935</v>
      </c>
      <c r="E36" s="350">
        <v>3830096</v>
      </c>
      <c r="F36" s="348"/>
      <c r="G36" s="349"/>
      <c r="H36" s="351">
        <v>3851031</v>
      </c>
    </row>
    <row r="37" spans="1:8" collapsed="1">
      <c r="A37" s="345" t="s">
        <v>548</v>
      </c>
      <c r="B37" s="352" t="s">
        <v>549</v>
      </c>
      <c r="C37" s="348"/>
      <c r="D37" s="350">
        <f>SUM($D$13:$D$36)</f>
        <v>46721029</v>
      </c>
      <c r="E37" s="350">
        <f>SUM($E$13:$E$36)</f>
        <v>301309676</v>
      </c>
      <c r="F37" s="348"/>
      <c r="G37" s="350">
        <f>SUM($G$13:$G$36)</f>
        <v>53953297</v>
      </c>
      <c r="H37" s="351">
        <f>SUM($H$13:$H$36)</f>
        <v>401984002</v>
      </c>
    </row>
    <row r="38" spans="1:8" hidden="1" outlineLevel="1">
      <c r="A38" s="353"/>
      <c r="B38" s="347" t="s">
        <v>273</v>
      </c>
      <c r="C38" s="354"/>
      <c r="D38" s="356">
        <v>0</v>
      </c>
      <c r="E38" s="355"/>
      <c r="F38" s="354"/>
      <c r="G38" s="355"/>
      <c r="H38" s="357">
        <v>0</v>
      </c>
    </row>
    <row r="39" spans="1:8" hidden="1" outlineLevel="1">
      <c r="A39" s="353"/>
      <c r="B39" s="347" t="s">
        <v>203</v>
      </c>
      <c r="C39" s="354"/>
      <c r="D39" s="356">
        <v>0</v>
      </c>
      <c r="E39" s="355"/>
      <c r="F39" s="354"/>
      <c r="G39" s="355"/>
      <c r="H39" s="357">
        <v>0</v>
      </c>
    </row>
    <row r="40" spans="1:8" hidden="1" outlineLevel="1">
      <c r="A40" s="353"/>
      <c r="B40" s="347" t="s">
        <v>204</v>
      </c>
      <c r="C40" s="354"/>
      <c r="D40" s="356">
        <v>0</v>
      </c>
      <c r="E40" s="355"/>
      <c r="F40" s="354"/>
      <c r="G40" s="355"/>
      <c r="H40" s="357">
        <v>0</v>
      </c>
    </row>
    <row r="41" spans="1:8" hidden="1" outlineLevel="1">
      <c r="A41" s="353"/>
      <c r="B41" s="347" t="s">
        <v>267</v>
      </c>
      <c r="C41" s="354"/>
      <c r="D41" s="356">
        <v>0</v>
      </c>
      <c r="E41" s="356">
        <v>0</v>
      </c>
      <c r="F41" s="354"/>
      <c r="G41" s="356">
        <v>0</v>
      </c>
      <c r="H41" s="357">
        <v>0</v>
      </c>
    </row>
    <row r="42" spans="1:8" hidden="1" outlineLevel="1">
      <c r="A42" s="353"/>
      <c r="B42" s="347" t="s">
        <v>274</v>
      </c>
      <c r="C42" s="354"/>
      <c r="D42" s="356"/>
      <c r="E42" s="356"/>
      <c r="F42" s="354"/>
      <c r="G42" s="356"/>
      <c r="H42" s="357">
        <v>0</v>
      </c>
    </row>
    <row r="43" spans="1:8" hidden="1" outlineLevel="1">
      <c r="A43" s="353"/>
      <c r="B43" s="347" t="s">
        <v>275</v>
      </c>
      <c r="C43" s="354"/>
      <c r="D43" s="356"/>
      <c r="E43" s="356"/>
      <c r="F43" s="354"/>
      <c r="G43" s="356"/>
      <c r="H43" s="357">
        <v>0</v>
      </c>
    </row>
    <row r="44" spans="1:8" hidden="1" outlineLevel="1">
      <c r="A44" s="353"/>
      <c r="B44" s="347" t="s">
        <v>205</v>
      </c>
      <c r="C44" s="354"/>
      <c r="D44" s="356">
        <v>0</v>
      </c>
      <c r="E44" s="356">
        <v>0</v>
      </c>
      <c r="F44" s="354"/>
      <c r="G44" s="356">
        <v>0</v>
      </c>
      <c r="H44" s="357">
        <v>0</v>
      </c>
    </row>
    <row r="45" spans="1:8" hidden="1" outlineLevel="1">
      <c r="A45" s="353"/>
      <c r="B45" s="347" t="s">
        <v>206</v>
      </c>
      <c r="C45" s="354"/>
      <c r="D45" s="355"/>
      <c r="E45" s="355"/>
      <c r="F45" s="354"/>
      <c r="G45" s="355"/>
      <c r="H45" s="357">
        <v>0</v>
      </c>
    </row>
    <row r="46" spans="1:8" hidden="1" outlineLevel="1">
      <c r="A46" s="353"/>
      <c r="B46" s="347" t="s">
        <v>268</v>
      </c>
      <c r="C46" s="354"/>
      <c r="D46" s="355"/>
      <c r="E46" s="355"/>
      <c r="F46" s="354"/>
      <c r="G46" s="355"/>
      <c r="H46" s="357">
        <v>0</v>
      </c>
    </row>
    <row r="47" spans="1:8" hidden="1" outlineLevel="1">
      <c r="A47" s="353"/>
      <c r="B47" s="347" t="s">
        <v>207</v>
      </c>
      <c r="C47" s="354"/>
      <c r="D47" s="355"/>
      <c r="E47" s="355"/>
      <c r="F47" s="354"/>
      <c r="G47" s="355"/>
      <c r="H47" s="357">
        <v>0</v>
      </c>
    </row>
    <row r="48" spans="1:8" hidden="1" outlineLevel="1">
      <c r="A48" s="353"/>
      <c r="B48" s="347" t="s">
        <v>270</v>
      </c>
      <c r="C48" s="354"/>
      <c r="D48" s="355">
        <v>0</v>
      </c>
      <c r="E48" s="355"/>
      <c r="F48" s="354"/>
      <c r="G48" s="355"/>
      <c r="H48" s="357">
        <v>0</v>
      </c>
    </row>
    <row r="49" spans="1:8" hidden="1" outlineLevel="1">
      <c r="A49" s="353"/>
      <c r="B49" s="347" t="s">
        <v>208</v>
      </c>
      <c r="C49" s="354"/>
      <c r="D49" s="355"/>
      <c r="E49" s="355"/>
      <c r="F49" s="354"/>
      <c r="G49" s="355"/>
      <c r="H49" s="357">
        <v>0</v>
      </c>
    </row>
    <row r="50" spans="1:8" hidden="1" outlineLevel="1">
      <c r="A50" s="353"/>
      <c r="B50" s="347" t="s">
        <v>209</v>
      </c>
      <c r="C50" s="354"/>
      <c r="D50" s="355"/>
      <c r="E50" s="355"/>
      <c r="F50" s="354"/>
      <c r="G50" s="355"/>
      <c r="H50" s="357">
        <v>0</v>
      </c>
    </row>
    <row r="51" spans="1:8" hidden="1" outlineLevel="1">
      <c r="A51" s="353"/>
      <c r="B51" s="347" t="s">
        <v>210</v>
      </c>
      <c r="C51" s="354"/>
      <c r="D51" s="355"/>
      <c r="E51" s="355"/>
      <c r="F51" s="354"/>
      <c r="G51" s="355"/>
      <c r="H51" s="357">
        <v>0</v>
      </c>
    </row>
    <row r="52" spans="1:8" hidden="1" outlineLevel="1">
      <c r="A52" s="353"/>
      <c r="B52" s="347" t="s">
        <v>211</v>
      </c>
      <c r="C52" s="354"/>
      <c r="D52" s="356">
        <v>0</v>
      </c>
      <c r="E52" s="356">
        <v>0</v>
      </c>
      <c r="F52" s="354"/>
      <c r="G52" s="356">
        <v>0</v>
      </c>
      <c r="H52" s="357">
        <v>0</v>
      </c>
    </row>
    <row r="53" spans="1:8" hidden="1" outlineLevel="1">
      <c r="A53" s="353"/>
      <c r="B53" s="347" t="s">
        <v>212</v>
      </c>
      <c r="C53" s="354"/>
      <c r="D53" s="356">
        <v>0</v>
      </c>
      <c r="E53" s="356">
        <v>0</v>
      </c>
      <c r="F53" s="354"/>
      <c r="G53" s="355"/>
      <c r="H53" s="357">
        <v>0</v>
      </c>
    </row>
    <row r="54" spans="1:8" hidden="1" outlineLevel="1">
      <c r="A54" s="353"/>
      <c r="B54" s="347" t="s">
        <v>213</v>
      </c>
      <c r="C54" s="354"/>
      <c r="D54" s="356">
        <v>0</v>
      </c>
      <c r="E54" s="356">
        <v>0</v>
      </c>
      <c r="F54" s="354"/>
      <c r="G54" s="356">
        <v>0</v>
      </c>
      <c r="H54" s="357">
        <v>0</v>
      </c>
    </row>
    <row r="55" spans="1:8" hidden="1" outlineLevel="1">
      <c r="A55" s="353"/>
      <c r="B55" s="347" t="s">
        <v>214</v>
      </c>
      <c r="C55" s="354"/>
      <c r="D55" s="355"/>
      <c r="E55" s="355"/>
      <c r="F55" s="354"/>
      <c r="G55" s="355"/>
      <c r="H55" s="357">
        <v>0</v>
      </c>
    </row>
    <row r="56" spans="1:8" hidden="1" outlineLevel="1">
      <c r="A56" s="353"/>
      <c r="B56" s="347" t="s">
        <v>269</v>
      </c>
      <c r="C56" s="354"/>
      <c r="D56" s="355"/>
      <c r="E56" s="355"/>
      <c r="F56" s="354"/>
      <c r="G56" s="355"/>
      <c r="H56" s="357">
        <v>0</v>
      </c>
    </row>
    <row r="57" spans="1:8" hidden="1" outlineLevel="1">
      <c r="A57" s="353"/>
      <c r="B57" s="347" t="s">
        <v>215</v>
      </c>
      <c r="C57" s="354"/>
      <c r="D57" s="355"/>
      <c r="E57" s="355"/>
      <c r="F57" s="354"/>
      <c r="G57" s="355"/>
      <c r="H57" s="357">
        <v>0</v>
      </c>
    </row>
    <row r="58" spans="1:8" hidden="1" outlineLevel="1">
      <c r="A58" s="353"/>
      <c r="B58" s="347" t="s">
        <v>217</v>
      </c>
      <c r="C58" s="354"/>
      <c r="D58" s="355"/>
      <c r="E58" s="356">
        <v>345369</v>
      </c>
      <c r="F58" s="354"/>
      <c r="G58" s="356">
        <v>52777</v>
      </c>
      <c r="H58" s="357">
        <v>398146</v>
      </c>
    </row>
    <row r="59" spans="1:8" hidden="1" outlineLevel="1">
      <c r="A59" s="353"/>
      <c r="B59" s="347" t="s">
        <v>218</v>
      </c>
      <c r="C59" s="354"/>
      <c r="D59" s="355"/>
      <c r="E59" s="355"/>
      <c r="F59" s="354"/>
      <c r="G59" s="355"/>
      <c r="H59" s="357">
        <v>0</v>
      </c>
    </row>
    <row r="60" spans="1:8" hidden="1" outlineLevel="1">
      <c r="A60" s="353"/>
      <c r="B60" s="347" t="s">
        <v>219</v>
      </c>
      <c r="C60" s="354"/>
      <c r="D60" s="355"/>
      <c r="E60" s="356">
        <v>0</v>
      </c>
      <c r="F60" s="354"/>
      <c r="G60" s="355"/>
      <c r="H60" s="357">
        <v>0</v>
      </c>
    </row>
    <row r="61" spans="1:8" hidden="1" outlineLevel="1">
      <c r="A61" s="353"/>
      <c r="B61" s="347" t="s">
        <v>220</v>
      </c>
      <c r="C61" s="354"/>
      <c r="D61" s="355"/>
      <c r="E61" s="356">
        <v>0</v>
      </c>
      <c r="F61" s="354"/>
      <c r="G61" s="355"/>
      <c r="H61" s="357">
        <v>0</v>
      </c>
    </row>
    <row r="62" spans="1:8" collapsed="1">
      <c r="A62" s="353" t="s">
        <v>550</v>
      </c>
      <c r="B62" s="352" t="s">
        <v>551</v>
      </c>
      <c r="C62" s="354"/>
      <c r="D62" s="356">
        <f>SUM($D$38:$D$61)</f>
        <v>0</v>
      </c>
      <c r="E62" s="356">
        <f>SUM($E$38:$E$61)</f>
        <v>345369</v>
      </c>
      <c r="F62" s="354"/>
      <c r="G62" s="356">
        <f>SUM($G$38:$G$61)</f>
        <v>52777</v>
      </c>
      <c r="H62" s="357">
        <f>SUM($H$38:$H$61)</f>
        <v>398146</v>
      </c>
    </row>
    <row r="63" spans="1:8" hidden="1" outlineLevel="1">
      <c r="A63" s="353"/>
      <c r="B63" s="347" t="s">
        <v>273</v>
      </c>
      <c r="C63" s="356">
        <v>0</v>
      </c>
      <c r="D63" s="400"/>
      <c r="E63" s="401"/>
      <c r="F63" s="355"/>
      <c r="G63" s="402"/>
      <c r="H63" s="357">
        <v>0</v>
      </c>
    </row>
    <row r="64" spans="1:8" hidden="1" outlineLevel="1">
      <c r="A64" s="353"/>
      <c r="B64" s="347" t="s">
        <v>203</v>
      </c>
      <c r="C64" s="356">
        <v>875680.05446226825</v>
      </c>
      <c r="D64" s="358"/>
      <c r="E64" s="359"/>
      <c r="F64" s="356">
        <v>0</v>
      </c>
      <c r="G64" s="360"/>
      <c r="H64" s="357">
        <v>875680.05446226825</v>
      </c>
    </row>
    <row r="65" spans="1:8" hidden="1" outlineLevel="1">
      <c r="A65" s="353"/>
      <c r="B65" s="347" t="s">
        <v>204</v>
      </c>
      <c r="C65" s="356">
        <v>2065810</v>
      </c>
      <c r="D65" s="400"/>
      <c r="E65" s="359"/>
      <c r="F65" s="356">
        <v>0</v>
      </c>
      <c r="G65" s="360"/>
      <c r="H65" s="357">
        <v>2065810</v>
      </c>
    </row>
    <row r="66" spans="1:8" hidden="1" outlineLevel="1">
      <c r="A66" s="353"/>
      <c r="B66" s="347" t="s">
        <v>267</v>
      </c>
      <c r="C66" s="356">
        <v>0</v>
      </c>
      <c r="D66" s="358"/>
      <c r="E66" s="359"/>
      <c r="F66" s="356">
        <v>0</v>
      </c>
      <c r="G66" s="360"/>
      <c r="H66" s="357">
        <v>0</v>
      </c>
    </row>
    <row r="67" spans="1:8" hidden="1" outlineLevel="1">
      <c r="A67" s="353"/>
      <c r="B67" s="347" t="s">
        <v>274</v>
      </c>
      <c r="C67" s="356">
        <v>0</v>
      </c>
      <c r="D67" s="358"/>
      <c r="E67" s="359"/>
      <c r="F67" s="356">
        <v>0</v>
      </c>
      <c r="G67" s="360"/>
      <c r="H67" s="357">
        <v>0</v>
      </c>
    </row>
    <row r="68" spans="1:8" hidden="1" outlineLevel="1">
      <c r="A68" s="353"/>
      <c r="B68" s="347" t="s">
        <v>275</v>
      </c>
      <c r="C68" s="356">
        <v>0</v>
      </c>
      <c r="D68" s="358"/>
      <c r="E68" s="359"/>
      <c r="F68" s="356">
        <v>0</v>
      </c>
      <c r="G68" s="360"/>
      <c r="H68" s="357">
        <v>0</v>
      </c>
    </row>
    <row r="69" spans="1:8" hidden="1" outlineLevel="1">
      <c r="A69" s="353"/>
      <c r="B69" s="347" t="s">
        <v>205</v>
      </c>
      <c r="C69" s="356">
        <v>7575422.6477001943</v>
      </c>
      <c r="D69" s="358"/>
      <c r="E69" s="359"/>
      <c r="F69" s="356">
        <v>0</v>
      </c>
      <c r="G69" s="360"/>
      <c r="H69" s="357">
        <v>7575422.6477001943</v>
      </c>
    </row>
    <row r="70" spans="1:8" hidden="1" outlineLevel="1">
      <c r="A70" s="353"/>
      <c r="B70" s="347" t="s">
        <v>206</v>
      </c>
      <c r="C70" s="356">
        <v>966002</v>
      </c>
      <c r="D70" s="358"/>
      <c r="E70" s="359"/>
      <c r="F70" s="356">
        <v>0</v>
      </c>
      <c r="G70" s="360"/>
      <c r="H70" s="357">
        <v>966002</v>
      </c>
    </row>
    <row r="71" spans="1:8" hidden="1" outlineLevel="1">
      <c r="A71" s="353"/>
      <c r="B71" s="347" t="s">
        <v>268</v>
      </c>
      <c r="C71" s="356">
        <v>0</v>
      </c>
      <c r="D71" s="358"/>
      <c r="E71" s="359"/>
      <c r="F71" s="356">
        <v>0</v>
      </c>
      <c r="G71" s="360"/>
      <c r="H71" s="357">
        <v>0</v>
      </c>
    </row>
    <row r="72" spans="1:8" hidden="1" outlineLevel="1">
      <c r="A72" s="353"/>
      <c r="B72" s="347" t="s">
        <v>207</v>
      </c>
      <c r="C72" s="356">
        <v>6590977</v>
      </c>
      <c r="D72" s="358"/>
      <c r="E72" s="359"/>
      <c r="F72" s="356">
        <v>0</v>
      </c>
      <c r="G72" s="360"/>
      <c r="H72" s="357">
        <v>6590977</v>
      </c>
    </row>
    <row r="73" spans="1:8" hidden="1" outlineLevel="1">
      <c r="A73" s="353"/>
      <c r="B73" s="347" t="s">
        <v>270</v>
      </c>
      <c r="C73" s="356">
        <v>605686</v>
      </c>
      <c r="D73" s="358"/>
      <c r="E73" s="359"/>
      <c r="F73" s="355">
        <v>0</v>
      </c>
      <c r="G73" s="360"/>
      <c r="H73" s="357">
        <v>605686</v>
      </c>
    </row>
    <row r="74" spans="1:8" hidden="1" outlineLevel="1">
      <c r="A74" s="353"/>
      <c r="B74" s="347" t="s">
        <v>208</v>
      </c>
      <c r="C74" s="356">
        <v>17530524</v>
      </c>
      <c r="D74" s="358"/>
      <c r="E74" s="359"/>
      <c r="F74" s="355">
        <v>0</v>
      </c>
      <c r="G74" s="360"/>
      <c r="H74" s="357">
        <v>17530524</v>
      </c>
    </row>
    <row r="75" spans="1:8" hidden="1" outlineLevel="1">
      <c r="A75" s="353"/>
      <c r="B75" s="347" t="s">
        <v>209</v>
      </c>
      <c r="C75" s="356">
        <v>1568580</v>
      </c>
      <c r="D75" s="358"/>
      <c r="E75" s="359"/>
      <c r="F75" s="356">
        <v>2414</v>
      </c>
      <c r="G75" s="360"/>
      <c r="H75" s="357">
        <v>1570994</v>
      </c>
    </row>
    <row r="76" spans="1:8" hidden="1" outlineLevel="1">
      <c r="A76" s="353"/>
      <c r="B76" s="347" t="s">
        <v>210</v>
      </c>
      <c r="C76" s="356">
        <v>1489962</v>
      </c>
      <c r="D76" s="358"/>
      <c r="E76" s="359"/>
      <c r="F76" s="356">
        <v>0</v>
      </c>
      <c r="G76" s="360"/>
      <c r="H76" s="357">
        <v>1489962</v>
      </c>
    </row>
    <row r="77" spans="1:8" hidden="1" outlineLevel="1">
      <c r="A77" s="353"/>
      <c r="B77" s="347" t="s">
        <v>211</v>
      </c>
      <c r="C77" s="356">
        <v>11753</v>
      </c>
      <c r="D77" s="358"/>
      <c r="E77" s="359"/>
      <c r="F77" s="356">
        <v>0</v>
      </c>
      <c r="G77" s="360"/>
      <c r="H77" s="357">
        <v>11753</v>
      </c>
    </row>
    <row r="78" spans="1:8" hidden="1" outlineLevel="1">
      <c r="A78" s="353"/>
      <c r="B78" s="347" t="s">
        <v>212</v>
      </c>
      <c r="C78" s="356">
        <v>766438.57026045641</v>
      </c>
      <c r="D78" s="358"/>
      <c r="E78" s="359"/>
      <c r="F78" s="355"/>
      <c r="G78" s="360"/>
      <c r="H78" s="357">
        <v>766438.57026045641</v>
      </c>
    </row>
    <row r="79" spans="1:8" hidden="1" outlineLevel="1">
      <c r="A79" s="353"/>
      <c r="B79" s="347" t="s">
        <v>213</v>
      </c>
      <c r="C79" s="356">
        <v>7974959</v>
      </c>
      <c r="D79" s="358"/>
      <c r="E79" s="359"/>
      <c r="F79" s="356">
        <v>0</v>
      </c>
      <c r="G79" s="360"/>
      <c r="H79" s="357">
        <v>7974959</v>
      </c>
    </row>
    <row r="80" spans="1:8" hidden="1" outlineLevel="1">
      <c r="A80" s="353"/>
      <c r="B80" s="347" t="s">
        <v>214</v>
      </c>
      <c r="C80" s="356">
        <v>51811</v>
      </c>
      <c r="D80" s="358"/>
      <c r="E80" s="359"/>
      <c r="F80" s="356">
        <v>0</v>
      </c>
      <c r="G80" s="360"/>
      <c r="H80" s="357">
        <v>51811</v>
      </c>
    </row>
    <row r="81" spans="1:8" hidden="1" outlineLevel="1">
      <c r="A81" s="353"/>
      <c r="B81" s="347" t="s">
        <v>269</v>
      </c>
      <c r="C81" s="356"/>
      <c r="D81" s="358"/>
      <c r="E81" s="359"/>
      <c r="F81" s="356"/>
      <c r="G81" s="360"/>
      <c r="H81" s="357">
        <v>0</v>
      </c>
    </row>
    <row r="82" spans="1:8" hidden="1" outlineLevel="1">
      <c r="A82" s="353"/>
      <c r="B82" s="347" t="s">
        <v>215</v>
      </c>
      <c r="C82" s="356">
        <v>0</v>
      </c>
      <c r="D82" s="358"/>
      <c r="E82" s="359"/>
      <c r="F82" s="356">
        <v>0</v>
      </c>
      <c r="G82" s="360"/>
      <c r="H82" s="357">
        <v>0</v>
      </c>
    </row>
    <row r="83" spans="1:8" hidden="1" outlineLevel="1">
      <c r="A83" s="353"/>
      <c r="B83" s="347" t="s">
        <v>217</v>
      </c>
      <c r="C83" s="356">
        <v>11827591</v>
      </c>
      <c r="D83" s="358"/>
      <c r="E83" s="359"/>
      <c r="F83" s="356">
        <v>9904</v>
      </c>
      <c r="G83" s="360"/>
      <c r="H83" s="357">
        <v>11837495</v>
      </c>
    </row>
    <row r="84" spans="1:8" hidden="1" outlineLevel="1">
      <c r="A84" s="353"/>
      <c r="B84" s="347" t="s">
        <v>218</v>
      </c>
      <c r="C84" s="356">
        <v>2274706</v>
      </c>
      <c r="D84" s="358"/>
      <c r="E84" s="359"/>
      <c r="F84" s="356">
        <v>9098.8240000000005</v>
      </c>
      <c r="G84" s="360"/>
      <c r="H84" s="357">
        <v>2283804.824</v>
      </c>
    </row>
    <row r="85" spans="1:8" hidden="1" outlineLevel="1">
      <c r="A85" s="353"/>
      <c r="B85" s="347" t="s">
        <v>219</v>
      </c>
      <c r="C85" s="356">
        <v>1768899.7640178043</v>
      </c>
      <c r="D85" s="358"/>
      <c r="E85" s="359"/>
      <c r="F85" s="356">
        <v>0</v>
      </c>
      <c r="G85" s="360"/>
      <c r="H85" s="357">
        <v>1768899.7640178043</v>
      </c>
    </row>
    <row r="86" spans="1:8" hidden="1" outlineLevel="1">
      <c r="A86" s="353"/>
      <c r="B86" s="347" t="s">
        <v>220</v>
      </c>
      <c r="C86" s="356">
        <v>1862455</v>
      </c>
      <c r="D86" s="358"/>
      <c r="E86" s="359"/>
      <c r="F86" s="356">
        <v>0</v>
      </c>
      <c r="G86" s="360"/>
      <c r="H86" s="357">
        <v>1862455</v>
      </c>
    </row>
    <row r="87" spans="1:8" collapsed="1">
      <c r="A87" s="353" t="s">
        <v>552</v>
      </c>
      <c r="B87" s="352" t="s">
        <v>553</v>
      </c>
      <c r="C87" s="356">
        <f>SUM($C$63:$C$86)</f>
        <v>65807257.036440723</v>
      </c>
      <c r="D87" s="358"/>
      <c r="E87" s="359"/>
      <c r="F87" s="356">
        <f>SUM($F$63:$F$86)</f>
        <v>21416.824000000001</v>
      </c>
      <c r="G87" s="360"/>
      <c r="H87" s="357">
        <f>SUM($H$63:$H$86)</f>
        <v>65828673.860440724</v>
      </c>
    </row>
    <row r="88" spans="1:8" hidden="1" outlineLevel="1">
      <c r="A88" s="353"/>
      <c r="B88" s="347" t="s">
        <v>273</v>
      </c>
      <c r="C88" s="356">
        <v>0</v>
      </c>
      <c r="D88" s="355"/>
      <c r="E88" s="356">
        <v>0</v>
      </c>
      <c r="F88" s="361"/>
      <c r="G88" s="362">
        <v>0</v>
      </c>
      <c r="H88" s="357">
        <v>0</v>
      </c>
    </row>
    <row r="89" spans="1:8" hidden="1" outlineLevel="1">
      <c r="A89" s="353"/>
      <c r="B89" s="347" t="s">
        <v>203</v>
      </c>
      <c r="C89" s="356">
        <v>150359.5378584851</v>
      </c>
      <c r="D89" s="355"/>
      <c r="E89" s="356">
        <v>3738584</v>
      </c>
      <c r="F89" s="361"/>
      <c r="G89" s="362">
        <v>759773</v>
      </c>
      <c r="H89" s="357">
        <v>4648716.5378584852</v>
      </c>
    </row>
    <row r="90" spans="1:8" hidden="1" outlineLevel="1">
      <c r="A90" s="353"/>
      <c r="B90" s="347" t="s">
        <v>204</v>
      </c>
      <c r="C90" s="356">
        <v>628240</v>
      </c>
      <c r="D90" s="356">
        <v>55484</v>
      </c>
      <c r="E90" s="356">
        <v>0</v>
      </c>
      <c r="F90" s="361"/>
      <c r="G90" s="362">
        <v>0</v>
      </c>
      <c r="H90" s="357">
        <v>683724</v>
      </c>
    </row>
    <row r="91" spans="1:8" hidden="1" outlineLevel="1">
      <c r="A91" s="353"/>
      <c r="B91" s="347" t="s">
        <v>267</v>
      </c>
      <c r="C91" s="356">
        <v>0</v>
      </c>
      <c r="D91" s="356">
        <v>0</v>
      </c>
      <c r="E91" s="356">
        <v>0</v>
      </c>
      <c r="F91" s="362">
        <v>0</v>
      </c>
      <c r="G91" s="362">
        <v>0</v>
      </c>
      <c r="H91" s="357">
        <v>0</v>
      </c>
    </row>
    <row r="92" spans="1:8" hidden="1" outlineLevel="1">
      <c r="A92" s="353"/>
      <c r="B92" s="347" t="s">
        <v>274</v>
      </c>
      <c r="C92" s="356"/>
      <c r="D92" s="356"/>
      <c r="E92" s="356"/>
      <c r="F92" s="362"/>
      <c r="G92" s="362"/>
      <c r="H92" s="357">
        <v>0</v>
      </c>
    </row>
    <row r="93" spans="1:8" hidden="1" outlineLevel="1">
      <c r="A93" s="353"/>
      <c r="B93" s="347" t="s">
        <v>275</v>
      </c>
      <c r="C93" s="356"/>
      <c r="D93" s="356"/>
      <c r="E93" s="356"/>
      <c r="F93" s="362"/>
      <c r="G93" s="362"/>
      <c r="H93" s="357">
        <v>0</v>
      </c>
    </row>
    <row r="94" spans="1:8" hidden="1" outlineLevel="1">
      <c r="A94" s="353"/>
      <c r="B94" s="347" t="s">
        <v>205</v>
      </c>
      <c r="C94" s="356">
        <v>759754.13788536016</v>
      </c>
      <c r="D94" s="356">
        <v>1548694</v>
      </c>
      <c r="E94" s="356">
        <v>5522161</v>
      </c>
      <c r="F94" s="362">
        <v>0</v>
      </c>
      <c r="G94" s="362">
        <v>855026</v>
      </c>
      <c r="H94" s="357">
        <v>8685635.13788536</v>
      </c>
    </row>
    <row r="95" spans="1:8" hidden="1" outlineLevel="1">
      <c r="A95" s="353"/>
      <c r="B95" s="347" t="s">
        <v>206</v>
      </c>
      <c r="C95" s="356">
        <v>98002</v>
      </c>
      <c r="D95" s="355"/>
      <c r="E95" s="356">
        <v>383215</v>
      </c>
      <c r="F95" s="361"/>
      <c r="G95" s="362">
        <v>4732</v>
      </c>
      <c r="H95" s="357">
        <v>485949</v>
      </c>
    </row>
    <row r="96" spans="1:8" hidden="1" outlineLevel="1">
      <c r="A96" s="353"/>
      <c r="B96" s="347" t="s">
        <v>268</v>
      </c>
      <c r="C96" s="355"/>
      <c r="D96" s="356">
        <v>31355</v>
      </c>
      <c r="E96" s="355"/>
      <c r="F96" s="361"/>
      <c r="G96" s="362">
        <v>2360</v>
      </c>
      <c r="H96" s="357">
        <v>33715</v>
      </c>
    </row>
    <row r="97" spans="1:8" hidden="1" outlineLevel="1">
      <c r="A97" s="353"/>
      <c r="B97" s="347" t="s">
        <v>207</v>
      </c>
      <c r="C97" s="356">
        <v>1178708</v>
      </c>
      <c r="D97" s="355"/>
      <c r="E97" s="356">
        <v>8298619</v>
      </c>
      <c r="F97" s="361"/>
      <c r="G97" s="362">
        <v>1114862</v>
      </c>
      <c r="H97" s="357">
        <v>10592189</v>
      </c>
    </row>
    <row r="98" spans="1:8" hidden="1" outlineLevel="1">
      <c r="A98" s="353"/>
      <c r="B98" s="347" t="s">
        <v>270</v>
      </c>
      <c r="C98" s="356">
        <v>111696.35</v>
      </c>
      <c r="D98" s="355">
        <v>0</v>
      </c>
      <c r="E98" s="356">
        <v>7035316</v>
      </c>
      <c r="F98" s="361">
        <v>0</v>
      </c>
      <c r="G98" s="362">
        <v>612639</v>
      </c>
      <c r="H98" s="357">
        <v>7759651.3499999996</v>
      </c>
    </row>
    <row r="99" spans="1:8" hidden="1" outlineLevel="1">
      <c r="A99" s="353"/>
      <c r="B99" s="347" t="s">
        <v>208</v>
      </c>
      <c r="C99" s="356">
        <v>2793204</v>
      </c>
      <c r="D99" s="355"/>
      <c r="E99" s="356">
        <v>8213411</v>
      </c>
      <c r="F99" s="361"/>
      <c r="G99" s="362">
        <v>826768</v>
      </c>
      <c r="H99" s="357">
        <v>11833383</v>
      </c>
    </row>
    <row r="100" spans="1:8" hidden="1" outlineLevel="1">
      <c r="A100" s="353"/>
      <c r="B100" s="347" t="s">
        <v>209</v>
      </c>
      <c r="C100" s="356">
        <v>253860</v>
      </c>
      <c r="D100" s="355"/>
      <c r="E100" s="355"/>
      <c r="F100" s="362">
        <v>115</v>
      </c>
      <c r="G100" s="361"/>
      <c r="H100" s="357">
        <v>253975</v>
      </c>
    </row>
    <row r="101" spans="1:8" hidden="1" outlineLevel="1">
      <c r="A101" s="353"/>
      <c r="B101" s="347" t="s">
        <v>210</v>
      </c>
      <c r="C101" s="356">
        <v>499857</v>
      </c>
      <c r="D101" s="355"/>
      <c r="E101" s="355"/>
      <c r="F101" s="361"/>
      <c r="G101" s="361"/>
      <c r="H101" s="357">
        <v>499857</v>
      </c>
    </row>
    <row r="102" spans="1:8" hidden="1" outlineLevel="1">
      <c r="A102" s="353"/>
      <c r="B102" s="347" t="s">
        <v>211</v>
      </c>
      <c r="C102" s="356">
        <v>2049</v>
      </c>
      <c r="D102" s="356">
        <v>0</v>
      </c>
      <c r="E102" s="356">
        <v>0</v>
      </c>
      <c r="F102" s="362">
        <v>0</v>
      </c>
      <c r="G102" s="362">
        <v>0</v>
      </c>
      <c r="H102" s="357">
        <v>2049</v>
      </c>
    </row>
    <row r="103" spans="1:8" hidden="1" outlineLevel="1">
      <c r="A103" s="353"/>
      <c r="B103" s="347" t="s">
        <v>212</v>
      </c>
      <c r="C103" s="356">
        <v>102034.88266368244</v>
      </c>
      <c r="D103" s="356">
        <v>0</v>
      </c>
      <c r="E103" s="356">
        <v>2776664</v>
      </c>
      <c r="F103" s="361"/>
      <c r="G103" s="362">
        <v>783162</v>
      </c>
      <c r="H103" s="357">
        <v>3661860.8826636826</v>
      </c>
    </row>
    <row r="104" spans="1:8" hidden="1" outlineLevel="1">
      <c r="A104" s="353"/>
      <c r="B104" s="347" t="s">
        <v>213</v>
      </c>
      <c r="C104" s="356">
        <v>984767</v>
      </c>
      <c r="D104" s="356">
        <v>2992742</v>
      </c>
      <c r="E104" s="356">
        <v>400004</v>
      </c>
      <c r="F104" s="362">
        <v>0</v>
      </c>
      <c r="G104" s="362">
        <v>543628</v>
      </c>
      <c r="H104" s="357">
        <v>4921141</v>
      </c>
    </row>
    <row r="105" spans="1:8" hidden="1" outlineLevel="1">
      <c r="A105" s="353"/>
      <c r="B105" s="347" t="s">
        <v>214</v>
      </c>
      <c r="C105" s="356">
        <v>7138</v>
      </c>
      <c r="D105" s="355"/>
      <c r="E105" s="356">
        <v>272806</v>
      </c>
      <c r="F105" s="361"/>
      <c r="G105" s="362">
        <v>67558</v>
      </c>
      <c r="H105" s="357">
        <v>347502</v>
      </c>
    </row>
    <row r="106" spans="1:8" hidden="1" outlineLevel="1">
      <c r="A106" s="353"/>
      <c r="B106" s="347" t="s">
        <v>269</v>
      </c>
      <c r="C106" s="356"/>
      <c r="D106" s="355"/>
      <c r="E106" s="356"/>
      <c r="F106" s="361"/>
      <c r="G106" s="362"/>
      <c r="H106" s="357">
        <v>0</v>
      </c>
    </row>
    <row r="107" spans="1:8" hidden="1" outlineLevel="1">
      <c r="A107" s="353"/>
      <c r="B107" s="347" t="s">
        <v>215</v>
      </c>
      <c r="C107" s="356">
        <v>1648.65</v>
      </c>
      <c r="D107" s="355"/>
      <c r="E107" s="355"/>
      <c r="F107" s="361"/>
      <c r="G107" s="361"/>
      <c r="H107" s="357">
        <v>1648.65</v>
      </c>
    </row>
    <row r="108" spans="1:8" hidden="1" outlineLevel="1">
      <c r="A108" s="353"/>
      <c r="B108" s="347" t="s">
        <v>217</v>
      </c>
      <c r="C108" s="356">
        <v>2603260</v>
      </c>
      <c r="D108" s="356">
        <v>1162516</v>
      </c>
      <c r="E108" s="356">
        <v>12217189</v>
      </c>
      <c r="F108" s="362">
        <v>0</v>
      </c>
      <c r="G108" s="362">
        <v>3825493</v>
      </c>
      <c r="H108" s="357">
        <v>19808458</v>
      </c>
    </row>
    <row r="109" spans="1:8" hidden="1" outlineLevel="1">
      <c r="A109" s="353"/>
      <c r="B109" s="347" t="s">
        <v>218</v>
      </c>
      <c r="C109" s="356">
        <v>479745</v>
      </c>
      <c r="D109" s="355"/>
      <c r="E109" s="355"/>
      <c r="F109" s="362">
        <v>1918.98</v>
      </c>
      <c r="G109" s="361"/>
      <c r="H109" s="357">
        <v>481663.98</v>
      </c>
    </row>
    <row r="110" spans="1:8" hidden="1" outlineLevel="1">
      <c r="A110" s="353"/>
      <c r="B110" s="347" t="s">
        <v>219</v>
      </c>
      <c r="C110" s="356">
        <v>349000.98733634781</v>
      </c>
      <c r="D110" s="355">
        <v>23090</v>
      </c>
      <c r="E110" s="356">
        <v>84507</v>
      </c>
      <c r="F110" s="362">
        <v>0</v>
      </c>
      <c r="G110" s="362">
        <v>97440</v>
      </c>
      <c r="H110" s="357">
        <v>554037.98733634781</v>
      </c>
    </row>
    <row r="111" spans="1:8" hidden="1" outlineLevel="1">
      <c r="A111" s="353"/>
      <c r="B111" s="347" t="s">
        <v>220</v>
      </c>
      <c r="C111" s="356">
        <v>490178</v>
      </c>
      <c r="D111" s="355">
        <v>3442</v>
      </c>
      <c r="E111" s="356">
        <v>658647</v>
      </c>
      <c r="F111" s="361"/>
      <c r="G111" s="361"/>
      <c r="H111" s="357">
        <v>1152267</v>
      </c>
    </row>
    <row r="112" spans="1:8" collapsed="1">
      <c r="A112" s="353">
        <v>2</v>
      </c>
      <c r="B112" s="352" t="s">
        <v>554</v>
      </c>
      <c r="C112" s="356">
        <f>SUM($C$88:$C$111)</f>
        <v>11493502.545743875</v>
      </c>
      <c r="D112" s="356">
        <f>SUM($D$88:$D$111)</f>
        <v>5817323</v>
      </c>
      <c r="E112" s="356">
        <f>SUM($E$88:$E$111)</f>
        <v>49601123</v>
      </c>
      <c r="F112" s="362">
        <f>SUM($F$88:$F$111)</f>
        <v>2033.98</v>
      </c>
      <c r="G112" s="362">
        <f>SUM($G$88:$G$111)</f>
        <v>9493441</v>
      </c>
      <c r="H112" s="357">
        <f>SUM($H$88:$H$111)</f>
        <v>76407423.525743872</v>
      </c>
    </row>
    <row r="113" spans="1:8" hidden="1" outlineLevel="1">
      <c r="A113" s="363"/>
      <c r="B113" s="364" t="s">
        <v>273</v>
      </c>
      <c r="C113" s="355"/>
      <c r="D113" s="355"/>
      <c r="E113" s="356">
        <v>0</v>
      </c>
      <c r="F113" s="360"/>
      <c r="G113" s="365"/>
      <c r="H113" s="366">
        <v>0</v>
      </c>
    </row>
    <row r="114" spans="1:8" hidden="1" outlineLevel="1">
      <c r="A114" s="363"/>
      <c r="B114" s="364" t="s">
        <v>203</v>
      </c>
      <c r="C114" s="356">
        <v>1889.8500000000001</v>
      </c>
      <c r="D114" s="356">
        <v>0</v>
      </c>
      <c r="E114" s="356">
        <v>75819.700000000012</v>
      </c>
      <c r="F114" s="360"/>
      <c r="G114" s="365"/>
      <c r="H114" s="366">
        <v>77709.550000000017</v>
      </c>
    </row>
    <row r="115" spans="1:8" hidden="1" outlineLevel="1">
      <c r="A115" s="363"/>
      <c r="B115" s="364" t="s">
        <v>204</v>
      </c>
      <c r="C115" s="356">
        <v>0</v>
      </c>
      <c r="D115" s="356">
        <v>0</v>
      </c>
      <c r="E115" s="355"/>
      <c r="F115" s="360"/>
      <c r="G115" s="365"/>
      <c r="H115" s="366">
        <v>0</v>
      </c>
    </row>
    <row r="116" spans="1:8" hidden="1" outlineLevel="1">
      <c r="A116" s="363"/>
      <c r="B116" s="364" t="s">
        <v>267</v>
      </c>
      <c r="C116" s="356">
        <v>0</v>
      </c>
      <c r="D116" s="356">
        <v>0</v>
      </c>
      <c r="E116" s="356">
        <v>0</v>
      </c>
      <c r="F116" s="360"/>
      <c r="G116" s="365"/>
      <c r="H116" s="366">
        <v>0</v>
      </c>
    </row>
    <row r="117" spans="1:8" hidden="1" outlineLevel="1">
      <c r="A117" s="363"/>
      <c r="B117" s="364" t="s">
        <v>274</v>
      </c>
      <c r="C117" s="356"/>
      <c r="D117" s="356"/>
      <c r="E117" s="356"/>
      <c r="F117" s="360"/>
      <c r="G117" s="365"/>
      <c r="H117" s="366">
        <v>0</v>
      </c>
    </row>
    <row r="118" spans="1:8" hidden="1" outlineLevel="1">
      <c r="A118" s="363"/>
      <c r="B118" s="364" t="s">
        <v>275</v>
      </c>
      <c r="C118" s="356"/>
      <c r="D118" s="356"/>
      <c r="E118" s="356"/>
      <c r="F118" s="360"/>
      <c r="G118" s="365"/>
      <c r="H118" s="366">
        <v>0</v>
      </c>
    </row>
    <row r="119" spans="1:8" hidden="1" outlineLevel="1">
      <c r="A119" s="363"/>
      <c r="B119" s="364" t="s">
        <v>205</v>
      </c>
      <c r="C119" s="356">
        <v>10318.075367953483</v>
      </c>
      <c r="D119" s="356">
        <v>314520</v>
      </c>
      <c r="E119" s="356">
        <v>393515</v>
      </c>
      <c r="F119" s="360"/>
      <c r="G119" s="365"/>
      <c r="H119" s="366">
        <v>718353.07536795351</v>
      </c>
    </row>
    <row r="120" spans="1:8" hidden="1" outlineLevel="1">
      <c r="A120" s="363"/>
      <c r="B120" s="364" t="s">
        <v>206</v>
      </c>
      <c r="C120" s="356">
        <v>1102</v>
      </c>
      <c r="D120" s="355"/>
      <c r="E120" s="356">
        <v>7187</v>
      </c>
      <c r="F120" s="360"/>
      <c r="G120" s="365"/>
      <c r="H120" s="366">
        <v>8289</v>
      </c>
    </row>
    <row r="121" spans="1:8" hidden="1" outlineLevel="1">
      <c r="A121" s="363"/>
      <c r="B121" s="364" t="s">
        <v>268</v>
      </c>
      <c r="C121" s="355"/>
      <c r="D121" s="356">
        <v>0</v>
      </c>
      <c r="E121" s="355"/>
      <c r="F121" s="360"/>
      <c r="G121" s="365"/>
      <c r="H121" s="366">
        <v>0</v>
      </c>
    </row>
    <row r="122" spans="1:8" hidden="1" outlineLevel="1">
      <c r="A122" s="363"/>
      <c r="B122" s="364" t="s">
        <v>207</v>
      </c>
      <c r="C122" s="356">
        <v>265388</v>
      </c>
      <c r="D122" s="355"/>
      <c r="E122" s="356">
        <v>537548</v>
      </c>
      <c r="F122" s="360"/>
      <c r="G122" s="365"/>
      <c r="H122" s="366">
        <v>802936</v>
      </c>
    </row>
    <row r="123" spans="1:8" hidden="1" outlineLevel="1">
      <c r="A123" s="363"/>
      <c r="B123" s="364" t="s">
        <v>270</v>
      </c>
      <c r="C123" s="356">
        <v>0</v>
      </c>
      <c r="D123" s="355">
        <v>0</v>
      </c>
      <c r="E123" s="356">
        <v>747080</v>
      </c>
      <c r="F123" s="360"/>
      <c r="G123" s="365"/>
      <c r="H123" s="366">
        <v>747080</v>
      </c>
    </row>
    <row r="124" spans="1:8" hidden="1" outlineLevel="1">
      <c r="A124" s="363"/>
      <c r="B124" s="364" t="s">
        <v>208</v>
      </c>
      <c r="C124" s="356">
        <v>0</v>
      </c>
      <c r="D124" s="355"/>
      <c r="E124" s="356">
        <v>547813</v>
      </c>
      <c r="F124" s="360"/>
      <c r="G124" s="365"/>
      <c r="H124" s="366">
        <v>547813</v>
      </c>
    </row>
    <row r="125" spans="1:8" hidden="1" outlineLevel="1">
      <c r="A125" s="363"/>
      <c r="B125" s="364" t="s">
        <v>209</v>
      </c>
      <c r="C125" s="355"/>
      <c r="D125" s="355"/>
      <c r="E125" s="355"/>
      <c r="F125" s="360"/>
      <c r="G125" s="365"/>
      <c r="H125" s="366">
        <v>0</v>
      </c>
    </row>
    <row r="126" spans="1:8" hidden="1" outlineLevel="1">
      <c r="A126" s="363"/>
      <c r="B126" s="364" t="s">
        <v>210</v>
      </c>
      <c r="C126" s="356">
        <v>0</v>
      </c>
      <c r="D126" s="355"/>
      <c r="E126" s="355"/>
      <c r="F126" s="360"/>
      <c r="G126" s="365"/>
      <c r="H126" s="366">
        <v>0</v>
      </c>
    </row>
    <row r="127" spans="1:8" hidden="1" outlineLevel="1">
      <c r="A127" s="363"/>
      <c r="B127" s="364" t="s">
        <v>211</v>
      </c>
      <c r="C127" s="356">
        <v>2</v>
      </c>
      <c r="D127" s="356">
        <v>0</v>
      </c>
      <c r="E127" s="356">
        <v>0</v>
      </c>
      <c r="F127" s="360"/>
      <c r="G127" s="365"/>
      <c r="H127" s="366">
        <v>2</v>
      </c>
    </row>
    <row r="128" spans="1:8" hidden="1" outlineLevel="1">
      <c r="A128" s="363"/>
      <c r="B128" s="364" t="s">
        <v>212</v>
      </c>
      <c r="C128" s="356">
        <v>0</v>
      </c>
      <c r="D128" s="356">
        <v>0</v>
      </c>
      <c r="E128" s="356">
        <v>9370</v>
      </c>
      <c r="F128" s="360"/>
      <c r="G128" s="365"/>
      <c r="H128" s="366">
        <v>9370</v>
      </c>
    </row>
    <row r="129" spans="1:8" hidden="1" outlineLevel="1">
      <c r="A129" s="363"/>
      <c r="B129" s="403" t="s">
        <v>213</v>
      </c>
      <c r="C129" s="356">
        <v>597860</v>
      </c>
      <c r="D129" s="356">
        <v>260809</v>
      </c>
      <c r="E129" s="356">
        <v>0</v>
      </c>
      <c r="F129" s="360"/>
      <c r="G129" s="365"/>
      <c r="H129" s="366">
        <v>858669</v>
      </c>
    </row>
    <row r="130" spans="1:8" hidden="1" outlineLevel="1">
      <c r="A130" s="363"/>
      <c r="B130" s="364" t="s">
        <v>214</v>
      </c>
      <c r="C130" s="355"/>
      <c r="D130" s="355"/>
      <c r="E130" s="355"/>
      <c r="F130" s="360"/>
      <c r="G130" s="365"/>
      <c r="H130" s="366">
        <v>0</v>
      </c>
    </row>
    <row r="131" spans="1:8" hidden="1" outlineLevel="1">
      <c r="A131" s="363"/>
      <c r="B131" s="364" t="s">
        <v>269</v>
      </c>
      <c r="C131" s="355"/>
      <c r="D131" s="355"/>
      <c r="E131" s="355"/>
      <c r="F131" s="360"/>
      <c r="G131" s="365"/>
      <c r="H131" s="366">
        <v>0</v>
      </c>
    </row>
    <row r="132" spans="1:8" hidden="1" outlineLevel="1">
      <c r="A132" s="363"/>
      <c r="B132" s="364" t="s">
        <v>215</v>
      </c>
      <c r="C132" s="355"/>
      <c r="D132" s="355"/>
      <c r="E132" s="355"/>
      <c r="F132" s="360"/>
      <c r="G132" s="365"/>
      <c r="H132" s="366">
        <v>0</v>
      </c>
    </row>
    <row r="133" spans="1:8" hidden="1" outlineLevel="1">
      <c r="A133" s="363"/>
      <c r="B133" s="364" t="s">
        <v>217</v>
      </c>
      <c r="C133" s="356">
        <v>362587</v>
      </c>
      <c r="D133" s="356">
        <v>1590360</v>
      </c>
      <c r="E133" s="356">
        <v>3452890</v>
      </c>
      <c r="F133" s="360"/>
      <c r="G133" s="365"/>
      <c r="H133" s="366">
        <v>5405837</v>
      </c>
    </row>
    <row r="134" spans="1:8" hidden="1" outlineLevel="1">
      <c r="A134" s="363"/>
      <c r="B134" s="364" t="s">
        <v>218</v>
      </c>
      <c r="C134" s="356">
        <v>783812</v>
      </c>
      <c r="D134" s="355"/>
      <c r="E134" s="355"/>
      <c r="F134" s="360"/>
      <c r="G134" s="365"/>
      <c r="H134" s="366">
        <v>783812</v>
      </c>
    </row>
    <row r="135" spans="1:8" hidden="1" outlineLevel="1">
      <c r="A135" s="363"/>
      <c r="B135" s="364" t="s">
        <v>219</v>
      </c>
      <c r="C135" s="356">
        <v>0</v>
      </c>
      <c r="D135" s="356">
        <v>102795</v>
      </c>
      <c r="E135" s="356">
        <v>740</v>
      </c>
      <c r="F135" s="360"/>
      <c r="G135" s="365"/>
      <c r="H135" s="366">
        <v>103535</v>
      </c>
    </row>
    <row r="136" spans="1:8" hidden="1" outlineLevel="1">
      <c r="A136" s="363"/>
      <c r="B136" s="364" t="s">
        <v>220</v>
      </c>
      <c r="C136" s="356">
        <v>83709</v>
      </c>
      <c r="D136" s="356">
        <v>8333</v>
      </c>
      <c r="E136" s="356">
        <v>0</v>
      </c>
      <c r="F136" s="360"/>
      <c r="G136" s="365"/>
      <c r="H136" s="366">
        <v>92042</v>
      </c>
    </row>
    <row r="137" spans="1:8" ht="29.4" customHeight="1" collapsed="1">
      <c r="A137" s="363" t="s">
        <v>555</v>
      </c>
      <c r="B137" s="364" t="s">
        <v>556</v>
      </c>
      <c r="C137" s="356">
        <f>SUM($C$113:$C$136)</f>
        <v>2106667.9253679533</v>
      </c>
      <c r="D137" s="356">
        <f>SUM($D$113:$D$136)</f>
        <v>2276817</v>
      </c>
      <c r="E137" s="356">
        <f>SUM($E$113:$E$136)</f>
        <v>5771962.7000000002</v>
      </c>
      <c r="F137" s="360"/>
      <c r="G137" s="365"/>
      <c r="H137" s="366">
        <f>SUM($H$113:$H$136)</f>
        <v>10155447.625367954</v>
      </c>
    </row>
    <row r="138" spans="1:8" hidden="1" outlineLevel="1">
      <c r="A138" s="367"/>
      <c r="B138" s="364" t="s">
        <v>273</v>
      </c>
      <c r="C138" s="356">
        <v>0</v>
      </c>
      <c r="D138" s="355"/>
      <c r="E138" s="356">
        <v>0</v>
      </c>
      <c r="F138" s="354"/>
      <c r="G138" s="368"/>
      <c r="H138" s="366">
        <v>0</v>
      </c>
    </row>
    <row r="139" spans="1:8" hidden="1" outlineLevel="1">
      <c r="A139" s="367"/>
      <c r="B139" s="364" t="s">
        <v>203</v>
      </c>
      <c r="C139" s="356">
        <v>196381.77913108165</v>
      </c>
      <c r="D139" s="355"/>
      <c r="E139" s="356">
        <v>1815.9</v>
      </c>
      <c r="F139" s="354"/>
      <c r="G139" s="368"/>
      <c r="H139" s="366">
        <v>198197.67913108165</v>
      </c>
    </row>
    <row r="140" spans="1:8" hidden="1" outlineLevel="1">
      <c r="A140" s="367"/>
      <c r="B140" s="364" t="s">
        <v>204</v>
      </c>
      <c r="C140" s="355"/>
      <c r="D140" s="355"/>
      <c r="E140" s="355"/>
      <c r="F140" s="354"/>
      <c r="G140" s="368"/>
      <c r="H140" s="366">
        <v>0</v>
      </c>
    </row>
    <row r="141" spans="1:8" hidden="1" outlineLevel="1">
      <c r="A141" s="367"/>
      <c r="B141" s="364" t="s">
        <v>267</v>
      </c>
      <c r="C141" s="356">
        <v>0</v>
      </c>
      <c r="D141" s="356">
        <v>0</v>
      </c>
      <c r="E141" s="356">
        <v>0</v>
      </c>
      <c r="F141" s="354"/>
      <c r="G141" s="368"/>
      <c r="H141" s="366">
        <v>0</v>
      </c>
    </row>
    <row r="142" spans="1:8" hidden="1" outlineLevel="1">
      <c r="A142" s="367"/>
      <c r="B142" s="364" t="s">
        <v>274</v>
      </c>
      <c r="C142" s="356"/>
      <c r="D142" s="356"/>
      <c r="E142" s="356"/>
      <c r="F142" s="354"/>
      <c r="G142" s="368"/>
      <c r="H142" s="366">
        <v>0</v>
      </c>
    </row>
    <row r="143" spans="1:8" hidden="1" outlineLevel="1">
      <c r="A143" s="367"/>
      <c r="B143" s="364" t="s">
        <v>275</v>
      </c>
      <c r="C143" s="356"/>
      <c r="D143" s="356"/>
      <c r="E143" s="356"/>
      <c r="F143" s="354"/>
      <c r="G143" s="368"/>
      <c r="H143" s="366">
        <v>0</v>
      </c>
    </row>
    <row r="144" spans="1:8" hidden="1" outlineLevel="1">
      <c r="A144" s="367"/>
      <c r="B144" s="364" t="s">
        <v>205</v>
      </c>
      <c r="C144" s="356">
        <v>2194878.3733390193</v>
      </c>
      <c r="D144" s="356">
        <v>0</v>
      </c>
      <c r="E144" s="356">
        <v>43854</v>
      </c>
      <c r="F144" s="354"/>
      <c r="G144" s="368"/>
      <c r="H144" s="366">
        <v>2238732.3733390193</v>
      </c>
    </row>
    <row r="145" spans="1:8" hidden="1" outlineLevel="1">
      <c r="A145" s="367"/>
      <c r="B145" s="364" t="s">
        <v>206</v>
      </c>
      <c r="C145" s="356">
        <v>14039</v>
      </c>
      <c r="D145" s="355"/>
      <c r="E145" s="355"/>
      <c r="F145" s="354"/>
      <c r="G145" s="368"/>
      <c r="H145" s="366">
        <v>14039</v>
      </c>
    </row>
    <row r="146" spans="1:8" hidden="1" outlineLevel="1">
      <c r="A146" s="367"/>
      <c r="B146" s="364" t="s">
        <v>268</v>
      </c>
      <c r="C146" s="355"/>
      <c r="D146" s="356">
        <v>0</v>
      </c>
      <c r="E146" s="355"/>
      <c r="F146" s="354"/>
      <c r="G146" s="368"/>
      <c r="H146" s="366">
        <v>0</v>
      </c>
    </row>
    <row r="147" spans="1:8" hidden="1" outlineLevel="1">
      <c r="A147" s="367"/>
      <c r="B147" s="364" t="s">
        <v>207</v>
      </c>
      <c r="C147" s="356">
        <v>1451059</v>
      </c>
      <c r="D147" s="355"/>
      <c r="E147" s="356">
        <v>80588</v>
      </c>
      <c r="F147" s="354"/>
      <c r="G147" s="368"/>
      <c r="H147" s="366">
        <v>1531647</v>
      </c>
    </row>
    <row r="148" spans="1:8" hidden="1" outlineLevel="1">
      <c r="A148" s="367"/>
      <c r="B148" s="364" t="s">
        <v>270</v>
      </c>
      <c r="C148" s="356">
        <v>0</v>
      </c>
      <c r="D148" s="355">
        <v>0</v>
      </c>
      <c r="E148" s="356">
        <v>0</v>
      </c>
      <c r="F148" s="354"/>
      <c r="G148" s="368"/>
      <c r="H148" s="366">
        <v>0</v>
      </c>
    </row>
    <row r="149" spans="1:8" hidden="1" outlineLevel="1">
      <c r="A149" s="367"/>
      <c r="B149" s="364" t="s">
        <v>208</v>
      </c>
      <c r="C149" s="356">
        <v>0</v>
      </c>
      <c r="D149" s="355"/>
      <c r="E149" s="356">
        <v>0</v>
      </c>
      <c r="F149" s="354"/>
      <c r="G149" s="368"/>
      <c r="H149" s="366">
        <v>0</v>
      </c>
    </row>
    <row r="150" spans="1:8" hidden="1" outlineLevel="1">
      <c r="A150" s="367"/>
      <c r="B150" s="364" t="s">
        <v>209</v>
      </c>
      <c r="C150" s="355"/>
      <c r="D150" s="355"/>
      <c r="E150" s="355"/>
      <c r="F150" s="354"/>
      <c r="G150" s="368"/>
      <c r="H150" s="366">
        <v>0</v>
      </c>
    </row>
    <row r="151" spans="1:8" hidden="1" outlineLevel="1">
      <c r="A151" s="367"/>
      <c r="B151" s="364" t="s">
        <v>210</v>
      </c>
      <c r="C151" s="356">
        <v>0</v>
      </c>
      <c r="D151" s="355"/>
      <c r="E151" s="355"/>
      <c r="F151" s="354"/>
      <c r="G151" s="368"/>
      <c r="H151" s="366">
        <v>0</v>
      </c>
    </row>
    <row r="152" spans="1:8" hidden="1" outlineLevel="1">
      <c r="A152" s="367"/>
      <c r="B152" s="364" t="s">
        <v>211</v>
      </c>
      <c r="C152" s="356">
        <v>312</v>
      </c>
      <c r="D152" s="356">
        <v>0</v>
      </c>
      <c r="E152" s="356">
        <v>0</v>
      </c>
      <c r="F152" s="354"/>
      <c r="G152" s="368"/>
      <c r="H152" s="366">
        <v>312</v>
      </c>
    </row>
    <row r="153" spans="1:8" hidden="1" outlineLevel="1">
      <c r="A153" s="367"/>
      <c r="B153" s="364" t="s">
        <v>212</v>
      </c>
      <c r="C153" s="356">
        <v>0</v>
      </c>
      <c r="D153" s="356">
        <v>0</v>
      </c>
      <c r="E153" s="356">
        <v>0</v>
      </c>
      <c r="F153" s="354"/>
      <c r="G153" s="368"/>
      <c r="H153" s="366">
        <v>0</v>
      </c>
    </row>
    <row r="154" spans="1:8" hidden="1" outlineLevel="1">
      <c r="A154" s="367"/>
      <c r="B154" s="403" t="s">
        <v>213</v>
      </c>
      <c r="C154" s="356">
        <v>0</v>
      </c>
      <c r="D154" s="356">
        <v>4000</v>
      </c>
      <c r="E154" s="356">
        <v>0</v>
      </c>
      <c r="F154" s="354"/>
      <c r="G154" s="368"/>
      <c r="H154" s="366">
        <v>4000</v>
      </c>
    </row>
    <row r="155" spans="1:8" hidden="1" outlineLevel="1">
      <c r="A155" s="367"/>
      <c r="B155" s="364" t="s">
        <v>214</v>
      </c>
      <c r="C155" s="355"/>
      <c r="D155" s="355"/>
      <c r="E155" s="355"/>
      <c r="F155" s="354"/>
      <c r="G155" s="368"/>
      <c r="H155" s="366">
        <v>0</v>
      </c>
    </row>
    <row r="156" spans="1:8" hidden="1" outlineLevel="1">
      <c r="A156" s="367"/>
      <c r="B156" s="364" t="s">
        <v>269</v>
      </c>
      <c r="C156" s="355"/>
      <c r="D156" s="355"/>
      <c r="E156" s="355"/>
      <c r="F156" s="354"/>
      <c r="G156" s="368"/>
      <c r="H156" s="366">
        <v>0</v>
      </c>
    </row>
    <row r="157" spans="1:8" hidden="1" outlineLevel="1">
      <c r="A157" s="367"/>
      <c r="B157" s="364" t="s">
        <v>215</v>
      </c>
      <c r="C157" s="355"/>
      <c r="D157" s="355"/>
      <c r="E157" s="355"/>
      <c r="F157" s="354"/>
      <c r="G157" s="368"/>
      <c r="H157" s="366">
        <v>0</v>
      </c>
    </row>
    <row r="158" spans="1:8" hidden="1" outlineLevel="1">
      <c r="A158" s="367"/>
      <c r="B158" s="364" t="s">
        <v>217</v>
      </c>
      <c r="C158" s="355"/>
      <c r="D158" s="355"/>
      <c r="E158" s="356">
        <v>65729</v>
      </c>
      <c r="F158" s="354"/>
      <c r="G158" s="368"/>
      <c r="H158" s="366">
        <v>65729</v>
      </c>
    </row>
    <row r="159" spans="1:8" hidden="1" outlineLevel="1">
      <c r="A159" s="367"/>
      <c r="B159" s="364" t="s">
        <v>218</v>
      </c>
      <c r="C159" s="355"/>
      <c r="D159" s="355"/>
      <c r="E159" s="355"/>
      <c r="F159" s="354"/>
      <c r="G159" s="368"/>
      <c r="H159" s="366">
        <v>0</v>
      </c>
    </row>
    <row r="160" spans="1:8" hidden="1" outlineLevel="1">
      <c r="A160" s="367"/>
      <c r="B160" s="364" t="s">
        <v>219</v>
      </c>
      <c r="C160" s="356">
        <v>43008.18523207675</v>
      </c>
      <c r="D160" s="355"/>
      <c r="E160" s="356">
        <v>5008</v>
      </c>
      <c r="F160" s="354"/>
      <c r="G160" s="368"/>
      <c r="H160" s="366">
        <v>48016.18523207675</v>
      </c>
    </row>
    <row r="161" spans="1:8" hidden="1" outlineLevel="1">
      <c r="A161" s="367"/>
      <c r="B161" s="364" t="s">
        <v>220</v>
      </c>
      <c r="C161" s="356">
        <v>0</v>
      </c>
      <c r="D161" s="355"/>
      <c r="E161" s="356">
        <v>0</v>
      </c>
      <c r="F161" s="354"/>
      <c r="G161" s="368"/>
      <c r="H161" s="366">
        <v>0</v>
      </c>
    </row>
    <row r="162" spans="1:8" ht="28.8" customHeight="1" collapsed="1">
      <c r="A162" s="367" t="s">
        <v>557</v>
      </c>
      <c r="B162" s="369" t="s">
        <v>558</v>
      </c>
      <c r="C162" s="356">
        <f>SUM($C$138:$C$161)</f>
        <v>3899678.3377021775</v>
      </c>
      <c r="D162" s="356">
        <f>SUM($D$138:$D$161)</f>
        <v>4000</v>
      </c>
      <c r="E162" s="356">
        <f>SUM($E$138:$E$161)</f>
        <v>196994.9</v>
      </c>
      <c r="F162" s="354"/>
      <c r="G162" s="368"/>
      <c r="H162" s="366">
        <f>SUM($H$138:$H$161)</f>
        <v>4100673.2377021778</v>
      </c>
    </row>
    <row r="163" spans="1:8" hidden="1" outlineLevel="1">
      <c r="A163" s="353"/>
      <c r="B163" s="347" t="s">
        <v>273</v>
      </c>
      <c r="C163" s="355"/>
      <c r="D163" s="355"/>
      <c r="E163" s="356">
        <v>0</v>
      </c>
      <c r="F163" s="354"/>
      <c r="G163" s="368"/>
      <c r="H163" s="366">
        <v>0</v>
      </c>
    </row>
    <row r="164" spans="1:8" hidden="1" outlineLevel="1">
      <c r="A164" s="353"/>
      <c r="B164" s="347" t="s">
        <v>203</v>
      </c>
      <c r="C164" s="355"/>
      <c r="D164" s="355"/>
      <c r="E164" s="356">
        <v>18074.349999999999</v>
      </c>
      <c r="F164" s="354"/>
      <c r="G164" s="368"/>
      <c r="H164" s="366">
        <v>18074.349999999999</v>
      </c>
    </row>
    <row r="165" spans="1:8" hidden="1" outlineLevel="1">
      <c r="A165" s="353"/>
      <c r="B165" s="347" t="s">
        <v>204</v>
      </c>
      <c r="C165" s="355"/>
      <c r="D165" s="355"/>
      <c r="E165" s="355"/>
      <c r="F165" s="354"/>
      <c r="G165" s="368"/>
      <c r="H165" s="366">
        <v>0</v>
      </c>
    </row>
    <row r="166" spans="1:8" hidden="1" outlineLevel="1">
      <c r="A166" s="353"/>
      <c r="B166" s="347" t="s">
        <v>267</v>
      </c>
      <c r="C166" s="356">
        <v>0</v>
      </c>
      <c r="D166" s="356">
        <v>0</v>
      </c>
      <c r="E166" s="356">
        <v>0</v>
      </c>
      <c r="F166" s="354"/>
      <c r="G166" s="368"/>
      <c r="H166" s="366">
        <v>0</v>
      </c>
    </row>
    <row r="167" spans="1:8" hidden="1" outlineLevel="1">
      <c r="A167" s="353"/>
      <c r="B167" s="347" t="s">
        <v>274</v>
      </c>
      <c r="C167" s="356"/>
      <c r="D167" s="356"/>
      <c r="E167" s="356"/>
      <c r="F167" s="354"/>
      <c r="G167" s="368"/>
      <c r="H167" s="366">
        <v>0</v>
      </c>
    </row>
    <row r="168" spans="1:8" hidden="1" outlineLevel="1">
      <c r="A168" s="353"/>
      <c r="B168" s="347" t="s">
        <v>275</v>
      </c>
      <c r="C168" s="356"/>
      <c r="D168" s="356"/>
      <c r="E168" s="356"/>
      <c r="F168" s="354"/>
      <c r="G168" s="368"/>
      <c r="H168" s="366">
        <v>0</v>
      </c>
    </row>
    <row r="169" spans="1:8" hidden="1" outlineLevel="1">
      <c r="A169" s="353"/>
      <c r="B169" s="347" t="s">
        <v>205</v>
      </c>
      <c r="C169" s="356">
        <v>910.67</v>
      </c>
      <c r="D169" s="356">
        <v>39031</v>
      </c>
      <c r="E169" s="356">
        <v>42377</v>
      </c>
      <c r="F169" s="354"/>
      <c r="G169" s="368"/>
      <c r="H169" s="366">
        <v>82318.67</v>
      </c>
    </row>
    <row r="170" spans="1:8" hidden="1" outlineLevel="1">
      <c r="A170" s="353"/>
      <c r="B170" s="347" t="s">
        <v>206</v>
      </c>
      <c r="C170" s="355"/>
      <c r="D170" s="355"/>
      <c r="E170" s="356">
        <v>0</v>
      </c>
      <c r="F170" s="354"/>
      <c r="G170" s="368"/>
      <c r="H170" s="366">
        <v>0</v>
      </c>
    </row>
    <row r="171" spans="1:8" hidden="1" outlineLevel="1">
      <c r="A171" s="353"/>
      <c r="B171" s="347" t="s">
        <v>268</v>
      </c>
      <c r="C171" s="355"/>
      <c r="D171" s="356">
        <v>0</v>
      </c>
      <c r="E171" s="355"/>
      <c r="F171" s="354"/>
      <c r="G171" s="368"/>
      <c r="H171" s="366">
        <v>0</v>
      </c>
    </row>
    <row r="172" spans="1:8" hidden="1" outlineLevel="1">
      <c r="A172" s="353"/>
      <c r="B172" s="347" t="s">
        <v>207</v>
      </c>
      <c r="C172" s="356">
        <v>0</v>
      </c>
      <c r="D172" s="355"/>
      <c r="E172" s="356">
        <v>378619</v>
      </c>
      <c r="F172" s="354"/>
      <c r="G172" s="368"/>
      <c r="H172" s="366">
        <v>378619</v>
      </c>
    </row>
    <row r="173" spans="1:8" hidden="1" outlineLevel="1">
      <c r="A173" s="353"/>
      <c r="B173" s="347" t="s">
        <v>270</v>
      </c>
      <c r="C173" s="356">
        <v>0</v>
      </c>
      <c r="D173" s="355">
        <v>0</v>
      </c>
      <c r="E173" s="356">
        <v>6036165</v>
      </c>
      <c r="F173" s="354"/>
      <c r="G173" s="368"/>
      <c r="H173" s="366">
        <v>6036165</v>
      </c>
    </row>
    <row r="174" spans="1:8" hidden="1" outlineLevel="1">
      <c r="A174" s="353"/>
      <c r="B174" s="347" t="s">
        <v>208</v>
      </c>
      <c r="C174" s="356">
        <v>0</v>
      </c>
      <c r="D174" s="355"/>
      <c r="E174" s="356">
        <v>9156819</v>
      </c>
      <c r="F174" s="354"/>
      <c r="G174" s="368"/>
      <c r="H174" s="366">
        <v>9156819</v>
      </c>
    </row>
    <row r="175" spans="1:8" hidden="1" outlineLevel="1">
      <c r="A175" s="353"/>
      <c r="B175" s="347" t="s">
        <v>209</v>
      </c>
      <c r="C175" s="355"/>
      <c r="D175" s="355"/>
      <c r="E175" s="355"/>
      <c r="F175" s="354"/>
      <c r="G175" s="368"/>
      <c r="H175" s="366">
        <v>0</v>
      </c>
    </row>
    <row r="176" spans="1:8" hidden="1" outlineLevel="1">
      <c r="A176" s="353"/>
      <c r="B176" s="347" t="s">
        <v>210</v>
      </c>
      <c r="C176" s="356">
        <v>0</v>
      </c>
      <c r="D176" s="355"/>
      <c r="E176" s="355"/>
      <c r="F176" s="354"/>
      <c r="G176" s="368"/>
      <c r="H176" s="366">
        <v>0</v>
      </c>
    </row>
    <row r="177" spans="1:8" hidden="1" outlineLevel="1">
      <c r="A177" s="353"/>
      <c r="B177" s="347" t="s">
        <v>211</v>
      </c>
      <c r="C177" s="356">
        <v>0</v>
      </c>
      <c r="D177" s="356">
        <v>0</v>
      </c>
      <c r="E177" s="356">
        <v>0</v>
      </c>
      <c r="F177" s="354"/>
      <c r="G177" s="368"/>
      <c r="H177" s="366">
        <v>0</v>
      </c>
    </row>
    <row r="178" spans="1:8" hidden="1" outlineLevel="1">
      <c r="A178" s="353"/>
      <c r="B178" s="347" t="s">
        <v>212</v>
      </c>
      <c r="C178" s="356">
        <v>0</v>
      </c>
      <c r="D178" s="356">
        <v>0</v>
      </c>
      <c r="E178" s="356">
        <v>1335</v>
      </c>
      <c r="F178" s="354"/>
      <c r="G178" s="368"/>
      <c r="H178" s="366">
        <v>1335</v>
      </c>
    </row>
    <row r="179" spans="1:8" hidden="1" outlineLevel="1">
      <c r="A179" s="353"/>
      <c r="B179" s="347" t="s">
        <v>213</v>
      </c>
      <c r="C179" s="356">
        <v>0</v>
      </c>
      <c r="D179" s="356">
        <v>0</v>
      </c>
      <c r="E179" s="356">
        <v>0</v>
      </c>
      <c r="F179" s="354"/>
      <c r="G179" s="368"/>
      <c r="H179" s="366">
        <v>0</v>
      </c>
    </row>
    <row r="180" spans="1:8" hidden="1" outlineLevel="1">
      <c r="A180" s="353"/>
      <c r="B180" s="347" t="s">
        <v>214</v>
      </c>
      <c r="C180" s="355"/>
      <c r="D180" s="355"/>
      <c r="E180" s="355"/>
      <c r="F180" s="354"/>
      <c r="G180" s="368"/>
      <c r="H180" s="366">
        <v>0</v>
      </c>
    </row>
    <row r="181" spans="1:8" hidden="1" outlineLevel="1">
      <c r="A181" s="353"/>
      <c r="B181" s="347" t="s">
        <v>269</v>
      </c>
      <c r="C181" s="355"/>
      <c r="D181" s="355"/>
      <c r="E181" s="355"/>
      <c r="F181" s="354"/>
      <c r="G181" s="368"/>
      <c r="H181" s="366">
        <v>0</v>
      </c>
    </row>
    <row r="182" spans="1:8" hidden="1" outlineLevel="1">
      <c r="A182" s="353"/>
      <c r="B182" s="347" t="s">
        <v>215</v>
      </c>
      <c r="C182" s="355"/>
      <c r="D182" s="355"/>
      <c r="E182" s="355"/>
      <c r="F182" s="354"/>
      <c r="G182" s="368"/>
      <c r="H182" s="366">
        <v>0</v>
      </c>
    </row>
    <row r="183" spans="1:8" hidden="1" outlineLevel="1">
      <c r="A183" s="353"/>
      <c r="B183" s="347" t="s">
        <v>217</v>
      </c>
      <c r="C183" s="355"/>
      <c r="D183" s="356">
        <v>30656</v>
      </c>
      <c r="E183" s="356">
        <v>6174827</v>
      </c>
      <c r="F183" s="354"/>
      <c r="G183" s="368"/>
      <c r="H183" s="366">
        <v>6205483</v>
      </c>
    </row>
    <row r="184" spans="1:8" hidden="1" outlineLevel="1">
      <c r="A184" s="353"/>
      <c r="B184" s="347" t="s">
        <v>218</v>
      </c>
      <c r="C184" s="355"/>
      <c r="D184" s="355"/>
      <c r="E184" s="355"/>
      <c r="F184" s="354"/>
      <c r="G184" s="368"/>
      <c r="H184" s="366">
        <v>0</v>
      </c>
    </row>
    <row r="185" spans="1:8" hidden="1" outlineLevel="1">
      <c r="A185" s="353"/>
      <c r="B185" s="347" t="s">
        <v>219</v>
      </c>
      <c r="C185" s="356">
        <v>0</v>
      </c>
      <c r="D185" s="355"/>
      <c r="E185" s="356">
        <v>186134</v>
      </c>
      <c r="F185" s="354"/>
      <c r="G185" s="368"/>
      <c r="H185" s="366">
        <v>186134</v>
      </c>
    </row>
    <row r="186" spans="1:8" hidden="1" outlineLevel="1">
      <c r="A186" s="353"/>
      <c r="B186" s="347" t="s">
        <v>220</v>
      </c>
      <c r="C186" s="356">
        <v>0</v>
      </c>
      <c r="D186" s="355"/>
      <c r="E186" s="356">
        <v>0</v>
      </c>
      <c r="F186" s="354"/>
      <c r="G186" s="368"/>
      <c r="H186" s="366">
        <v>0</v>
      </c>
    </row>
    <row r="187" spans="1:8" collapsed="1">
      <c r="A187" s="353" t="s">
        <v>559</v>
      </c>
      <c r="B187" s="352" t="s">
        <v>560</v>
      </c>
      <c r="C187" s="356">
        <f>SUM($C$163:$C$186)</f>
        <v>910.67</v>
      </c>
      <c r="D187" s="356">
        <f>SUM($D$163:$D$186)</f>
        <v>69687</v>
      </c>
      <c r="E187" s="356">
        <f>SUM($E$163:$E$186)</f>
        <v>21994350.350000001</v>
      </c>
      <c r="F187" s="354"/>
      <c r="G187" s="368"/>
      <c r="H187" s="366">
        <f>SUM($H$163:$H$186)</f>
        <v>22064948.02</v>
      </c>
    </row>
    <row r="188" spans="1:8" hidden="1" outlineLevel="1">
      <c r="A188" s="353"/>
      <c r="B188" s="347" t="s">
        <v>273</v>
      </c>
      <c r="C188" s="355"/>
      <c r="D188" s="355"/>
      <c r="E188" s="356">
        <v>0</v>
      </c>
      <c r="F188" s="370"/>
      <c r="G188" s="371"/>
      <c r="H188" s="366">
        <v>0</v>
      </c>
    </row>
    <row r="189" spans="1:8" hidden="1" outlineLevel="1">
      <c r="A189" s="353"/>
      <c r="B189" s="347" t="s">
        <v>203</v>
      </c>
      <c r="C189" s="356">
        <v>13.712403999999999</v>
      </c>
      <c r="D189" s="356">
        <v>0</v>
      </c>
      <c r="E189" s="356">
        <v>7313105.1899999995</v>
      </c>
      <c r="F189" s="370"/>
      <c r="G189" s="371"/>
      <c r="H189" s="366">
        <v>7313118.9024039991</v>
      </c>
    </row>
    <row r="190" spans="1:8" hidden="1" outlineLevel="1">
      <c r="A190" s="353"/>
      <c r="B190" s="347" t="s">
        <v>204</v>
      </c>
      <c r="C190" s="356">
        <v>0</v>
      </c>
      <c r="D190" s="356">
        <v>0</v>
      </c>
      <c r="E190" s="355"/>
      <c r="F190" s="370"/>
      <c r="G190" s="371"/>
      <c r="H190" s="366">
        <v>0</v>
      </c>
    </row>
    <row r="191" spans="1:8" hidden="1" outlineLevel="1">
      <c r="A191" s="353"/>
      <c r="B191" s="347" t="s">
        <v>267</v>
      </c>
      <c r="C191" s="356">
        <v>0</v>
      </c>
      <c r="D191" s="356">
        <v>0</v>
      </c>
      <c r="E191" s="356">
        <v>0</v>
      </c>
      <c r="F191" s="370"/>
      <c r="G191" s="371"/>
      <c r="H191" s="366">
        <v>0</v>
      </c>
    </row>
    <row r="192" spans="1:8" hidden="1" outlineLevel="1">
      <c r="A192" s="353"/>
      <c r="B192" s="347" t="s">
        <v>274</v>
      </c>
      <c r="C192" s="356"/>
      <c r="D192" s="356"/>
      <c r="E192" s="356"/>
      <c r="F192" s="370"/>
      <c r="G192" s="371"/>
      <c r="H192" s="366">
        <v>0</v>
      </c>
    </row>
    <row r="193" spans="1:8" hidden="1" outlineLevel="1">
      <c r="A193" s="353"/>
      <c r="B193" s="347" t="s">
        <v>275</v>
      </c>
      <c r="C193" s="356"/>
      <c r="D193" s="356"/>
      <c r="E193" s="356"/>
      <c r="F193" s="370"/>
      <c r="G193" s="371"/>
      <c r="H193" s="366">
        <v>0</v>
      </c>
    </row>
    <row r="194" spans="1:8" hidden="1" outlineLevel="1">
      <c r="A194" s="353"/>
      <c r="B194" s="347" t="s">
        <v>205</v>
      </c>
      <c r="C194" s="356">
        <v>-1077278.968251497</v>
      </c>
      <c r="D194" s="356">
        <v>24448</v>
      </c>
      <c r="E194" s="356">
        <v>19728867</v>
      </c>
      <c r="F194" s="370"/>
      <c r="G194" s="371"/>
      <c r="H194" s="366">
        <v>18676036.031748503</v>
      </c>
    </row>
    <row r="195" spans="1:8" hidden="1" outlineLevel="1">
      <c r="A195" s="353"/>
      <c r="B195" s="347" t="s">
        <v>206</v>
      </c>
      <c r="C195" s="356">
        <v>9</v>
      </c>
      <c r="D195" s="356">
        <v>0</v>
      </c>
      <c r="E195" s="356">
        <v>3840348</v>
      </c>
      <c r="F195" s="370"/>
      <c r="G195" s="371"/>
      <c r="H195" s="366">
        <v>3840357</v>
      </c>
    </row>
    <row r="196" spans="1:8" hidden="1" outlineLevel="1">
      <c r="A196" s="353"/>
      <c r="B196" s="347" t="s">
        <v>268</v>
      </c>
      <c r="C196" s="356">
        <v>0</v>
      </c>
      <c r="D196" s="356">
        <v>40580</v>
      </c>
      <c r="E196" s="356">
        <v>0</v>
      </c>
      <c r="F196" s="370"/>
      <c r="G196" s="371"/>
      <c r="H196" s="366">
        <v>40580</v>
      </c>
    </row>
    <row r="197" spans="1:8" hidden="1" outlineLevel="1">
      <c r="A197" s="353"/>
      <c r="B197" s="347" t="s">
        <v>207</v>
      </c>
      <c r="C197" s="356">
        <v>871</v>
      </c>
      <c r="D197" s="355"/>
      <c r="E197" s="356">
        <v>24274660</v>
      </c>
      <c r="F197" s="370"/>
      <c r="G197" s="371"/>
      <c r="H197" s="366">
        <v>24275531</v>
      </c>
    </row>
    <row r="198" spans="1:8" hidden="1" outlineLevel="1">
      <c r="A198" s="353"/>
      <c r="B198" s="347" t="s">
        <v>270</v>
      </c>
      <c r="C198" s="356">
        <v>0</v>
      </c>
      <c r="D198" s="355">
        <v>0</v>
      </c>
      <c r="E198" s="356">
        <v>5780818</v>
      </c>
      <c r="F198" s="370"/>
      <c r="G198" s="371"/>
      <c r="H198" s="366">
        <v>5780818</v>
      </c>
    </row>
    <row r="199" spans="1:8" hidden="1" outlineLevel="1">
      <c r="A199" s="353"/>
      <c r="B199" s="347" t="s">
        <v>208</v>
      </c>
      <c r="C199" s="356">
        <v>0</v>
      </c>
      <c r="D199" s="355"/>
      <c r="E199" s="356">
        <v>2676120</v>
      </c>
      <c r="F199" s="370"/>
      <c r="G199" s="371"/>
      <c r="H199" s="366">
        <v>2676120</v>
      </c>
    </row>
    <row r="200" spans="1:8" hidden="1" outlineLevel="1">
      <c r="A200" s="353"/>
      <c r="B200" s="347" t="s">
        <v>209</v>
      </c>
      <c r="C200" s="355"/>
      <c r="D200" s="355"/>
      <c r="E200" s="355"/>
      <c r="F200" s="370"/>
      <c r="G200" s="371"/>
      <c r="H200" s="366">
        <v>0</v>
      </c>
    </row>
    <row r="201" spans="1:8" hidden="1" outlineLevel="1">
      <c r="A201" s="353"/>
      <c r="B201" s="347" t="s">
        <v>210</v>
      </c>
      <c r="C201" s="356">
        <v>0</v>
      </c>
      <c r="D201" s="355"/>
      <c r="E201" s="355"/>
      <c r="F201" s="370"/>
      <c r="G201" s="371"/>
      <c r="H201" s="366">
        <v>0</v>
      </c>
    </row>
    <row r="202" spans="1:8" hidden="1" outlineLevel="1">
      <c r="A202" s="353"/>
      <c r="B202" s="347" t="s">
        <v>211</v>
      </c>
      <c r="C202" s="356">
        <v>0</v>
      </c>
      <c r="D202" s="356">
        <v>0</v>
      </c>
      <c r="E202" s="356">
        <v>0</v>
      </c>
      <c r="F202" s="370"/>
      <c r="G202" s="371"/>
      <c r="H202" s="366">
        <v>0</v>
      </c>
    </row>
    <row r="203" spans="1:8" hidden="1" outlineLevel="1">
      <c r="A203" s="353"/>
      <c r="B203" s="347" t="s">
        <v>212</v>
      </c>
      <c r="C203" s="356">
        <v>0</v>
      </c>
      <c r="D203" s="356">
        <v>0</v>
      </c>
      <c r="E203" s="356">
        <v>425516</v>
      </c>
      <c r="F203" s="370"/>
      <c r="G203" s="371"/>
      <c r="H203" s="366">
        <v>425516</v>
      </c>
    </row>
    <row r="204" spans="1:8" hidden="1" outlineLevel="1">
      <c r="A204" s="353"/>
      <c r="B204" s="347" t="s">
        <v>213</v>
      </c>
      <c r="C204" s="356">
        <v>0</v>
      </c>
      <c r="D204" s="356">
        <v>5001727</v>
      </c>
      <c r="E204" s="356">
        <v>238202</v>
      </c>
      <c r="F204" s="370"/>
      <c r="G204" s="371"/>
      <c r="H204" s="366">
        <v>5239929</v>
      </c>
    </row>
    <row r="205" spans="1:8" hidden="1" outlineLevel="1">
      <c r="A205" s="353"/>
      <c r="B205" s="347" t="s">
        <v>214</v>
      </c>
      <c r="C205" s="355"/>
      <c r="D205" s="355"/>
      <c r="E205" s="356">
        <v>0</v>
      </c>
      <c r="F205" s="370"/>
      <c r="G205" s="371"/>
      <c r="H205" s="366">
        <v>0</v>
      </c>
    </row>
    <row r="206" spans="1:8" hidden="1" outlineLevel="1">
      <c r="A206" s="353"/>
      <c r="B206" s="347" t="s">
        <v>269</v>
      </c>
      <c r="C206" s="355"/>
      <c r="D206" s="355"/>
      <c r="E206" s="356"/>
      <c r="F206" s="370"/>
      <c r="G206" s="371"/>
      <c r="H206" s="366">
        <v>0</v>
      </c>
    </row>
    <row r="207" spans="1:8" hidden="1" outlineLevel="1">
      <c r="A207" s="353"/>
      <c r="B207" s="347" t="s">
        <v>215</v>
      </c>
      <c r="C207" s="355"/>
      <c r="D207" s="355"/>
      <c r="E207" s="355"/>
      <c r="F207" s="370"/>
      <c r="G207" s="371"/>
      <c r="H207" s="366">
        <v>0</v>
      </c>
    </row>
    <row r="208" spans="1:8" hidden="1" outlineLevel="1">
      <c r="A208" s="353"/>
      <c r="B208" s="347" t="s">
        <v>217</v>
      </c>
      <c r="C208" s="355"/>
      <c r="D208" s="356">
        <v>43490</v>
      </c>
      <c r="E208" s="356">
        <v>7720989</v>
      </c>
      <c r="F208" s="370"/>
      <c r="G208" s="371"/>
      <c r="H208" s="366">
        <v>7764479</v>
      </c>
    </row>
    <row r="209" spans="1:8" hidden="1" outlineLevel="1">
      <c r="A209" s="353"/>
      <c r="B209" s="347" t="s">
        <v>218</v>
      </c>
      <c r="C209" s="355"/>
      <c r="D209" s="355"/>
      <c r="E209" s="355"/>
      <c r="F209" s="370"/>
      <c r="G209" s="371"/>
      <c r="H209" s="366">
        <v>0</v>
      </c>
    </row>
    <row r="210" spans="1:8" hidden="1" outlineLevel="1">
      <c r="A210" s="353"/>
      <c r="B210" s="347" t="s">
        <v>219</v>
      </c>
      <c r="C210" s="356">
        <v>271568.43</v>
      </c>
      <c r="D210" s="355"/>
      <c r="E210" s="356">
        <v>18451</v>
      </c>
      <c r="F210" s="370"/>
      <c r="G210" s="371"/>
      <c r="H210" s="366">
        <v>290019.43</v>
      </c>
    </row>
    <row r="211" spans="1:8" hidden="1" outlineLevel="1">
      <c r="A211" s="353"/>
      <c r="B211" s="347" t="s">
        <v>220</v>
      </c>
      <c r="C211" s="356">
        <v>0</v>
      </c>
      <c r="D211" s="355"/>
      <c r="E211" s="356">
        <v>0</v>
      </c>
      <c r="F211" s="370"/>
      <c r="G211" s="371"/>
      <c r="H211" s="366">
        <v>0</v>
      </c>
    </row>
    <row r="212" spans="1:8" collapsed="1">
      <c r="A212" s="353" t="s">
        <v>561</v>
      </c>
      <c r="B212" s="352" t="s">
        <v>562</v>
      </c>
      <c r="C212" s="356">
        <f>SUM($C$188:$C$211)</f>
        <v>-804816.82584749698</v>
      </c>
      <c r="D212" s="356">
        <f>SUM($D$188:$D$211)</f>
        <v>5110245</v>
      </c>
      <c r="E212" s="356">
        <f>SUM($E$188:$E$211)</f>
        <v>72017076.189999998</v>
      </c>
      <c r="F212" s="370"/>
      <c r="G212" s="371"/>
      <c r="H212" s="366">
        <f>SUM($H$188:$H$211)</f>
        <v>76322504.364152506</v>
      </c>
    </row>
    <row r="213" spans="1:8" hidden="1" outlineLevel="1">
      <c r="A213" s="353"/>
      <c r="B213" s="347" t="s">
        <v>273</v>
      </c>
      <c r="C213" s="356">
        <v>0</v>
      </c>
      <c r="D213" s="355"/>
      <c r="E213" s="356">
        <v>0</v>
      </c>
      <c r="F213" s="349"/>
      <c r="G213" s="350">
        <v>0</v>
      </c>
      <c r="H213" s="357">
        <v>0</v>
      </c>
    </row>
    <row r="214" spans="1:8" hidden="1" outlineLevel="1">
      <c r="A214" s="353"/>
      <c r="B214" s="347" t="s">
        <v>203</v>
      </c>
      <c r="C214" s="356">
        <v>66525.902477252181</v>
      </c>
      <c r="D214" s="355"/>
      <c r="E214" s="356">
        <v>1770246</v>
      </c>
      <c r="F214" s="349"/>
      <c r="G214" s="350">
        <v>359757.80609600013</v>
      </c>
      <c r="H214" s="357">
        <v>2196529.7085732524</v>
      </c>
    </row>
    <row r="215" spans="1:8" hidden="1" outlineLevel="1">
      <c r="A215" s="353"/>
      <c r="B215" s="347" t="s">
        <v>204</v>
      </c>
      <c r="C215" s="356">
        <v>81425</v>
      </c>
      <c r="D215" s="356">
        <v>3354</v>
      </c>
      <c r="E215" s="356">
        <v>0</v>
      </c>
      <c r="F215" s="350">
        <v>0</v>
      </c>
      <c r="G215" s="350">
        <v>0</v>
      </c>
      <c r="H215" s="357">
        <v>84779</v>
      </c>
    </row>
    <row r="216" spans="1:8" hidden="1" outlineLevel="1">
      <c r="A216" s="353"/>
      <c r="B216" s="347" t="s">
        <v>267</v>
      </c>
      <c r="C216" s="356">
        <v>0</v>
      </c>
      <c r="D216" s="356">
        <v>0</v>
      </c>
      <c r="E216" s="356">
        <v>0</v>
      </c>
      <c r="F216" s="350">
        <v>0</v>
      </c>
      <c r="G216" s="350">
        <v>0</v>
      </c>
      <c r="H216" s="357">
        <v>0</v>
      </c>
    </row>
    <row r="217" spans="1:8" hidden="1" outlineLevel="1">
      <c r="A217" s="353"/>
      <c r="B217" s="347" t="s">
        <v>274</v>
      </c>
      <c r="C217" s="356">
        <v>0</v>
      </c>
      <c r="D217" s="356">
        <v>0</v>
      </c>
      <c r="E217" s="356">
        <v>44370</v>
      </c>
      <c r="F217" s="350">
        <v>0</v>
      </c>
      <c r="G217" s="350">
        <v>0</v>
      </c>
      <c r="H217" s="357">
        <v>44370</v>
      </c>
    </row>
    <row r="218" spans="1:8" hidden="1" outlineLevel="1">
      <c r="A218" s="353"/>
      <c r="B218" s="347" t="s">
        <v>275</v>
      </c>
      <c r="C218" s="356">
        <v>0</v>
      </c>
      <c r="D218" s="356"/>
      <c r="E218" s="356"/>
      <c r="F218" s="350"/>
      <c r="G218" s="350"/>
      <c r="H218" s="357">
        <v>0</v>
      </c>
    </row>
    <row r="219" spans="1:8" hidden="1" outlineLevel="1">
      <c r="A219" s="353"/>
      <c r="B219" s="347" t="s">
        <v>205</v>
      </c>
      <c r="C219" s="356">
        <v>507388.4687372999</v>
      </c>
      <c r="D219" s="356">
        <v>622724</v>
      </c>
      <c r="E219" s="356">
        <v>3017131</v>
      </c>
      <c r="F219" s="350">
        <v>0</v>
      </c>
      <c r="G219" s="350">
        <v>442004</v>
      </c>
      <c r="H219" s="357">
        <v>4589247.4687373005</v>
      </c>
    </row>
    <row r="220" spans="1:8" hidden="1" outlineLevel="1">
      <c r="A220" s="353"/>
      <c r="B220" s="347" t="s">
        <v>206</v>
      </c>
      <c r="C220" s="356">
        <v>38204</v>
      </c>
      <c r="D220" s="355"/>
      <c r="E220" s="356">
        <v>267253</v>
      </c>
      <c r="F220" s="349"/>
      <c r="G220" s="350">
        <v>10398</v>
      </c>
      <c r="H220" s="357">
        <v>315855</v>
      </c>
    </row>
    <row r="221" spans="1:8" hidden="1" outlineLevel="1">
      <c r="A221" s="353"/>
      <c r="B221" s="347" t="s">
        <v>268</v>
      </c>
      <c r="C221" s="355"/>
      <c r="D221" s="356">
        <v>76837</v>
      </c>
      <c r="E221" s="355"/>
      <c r="F221" s="349"/>
      <c r="G221" s="350">
        <v>5783</v>
      </c>
      <c r="H221" s="357">
        <v>82620</v>
      </c>
    </row>
    <row r="222" spans="1:8" hidden="1" outlineLevel="1">
      <c r="A222" s="353"/>
      <c r="B222" s="347" t="s">
        <v>207</v>
      </c>
      <c r="C222" s="356">
        <v>389135</v>
      </c>
      <c r="D222" s="355"/>
      <c r="E222" s="356">
        <v>4957597</v>
      </c>
      <c r="F222" s="349"/>
      <c r="G222" s="350">
        <v>692685</v>
      </c>
      <c r="H222" s="357">
        <v>6039417</v>
      </c>
    </row>
    <row r="223" spans="1:8" hidden="1" outlineLevel="1">
      <c r="A223" s="353"/>
      <c r="B223" s="347" t="s">
        <v>270</v>
      </c>
      <c r="C223" s="356">
        <v>46409.749999999993</v>
      </c>
      <c r="D223" s="355">
        <v>0</v>
      </c>
      <c r="E223" s="356">
        <v>5241584</v>
      </c>
      <c r="F223" s="349">
        <v>0</v>
      </c>
      <c r="G223" s="350">
        <v>429000</v>
      </c>
      <c r="H223" s="357">
        <v>5716993.75</v>
      </c>
    </row>
    <row r="224" spans="1:8" hidden="1" outlineLevel="1">
      <c r="A224" s="353"/>
      <c r="B224" s="347" t="s">
        <v>208</v>
      </c>
      <c r="C224" s="356">
        <v>1715812</v>
      </c>
      <c r="D224" s="355"/>
      <c r="E224" s="356">
        <v>5606894</v>
      </c>
      <c r="F224" s="349"/>
      <c r="G224" s="350">
        <v>532519</v>
      </c>
      <c r="H224" s="357">
        <v>7855225</v>
      </c>
    </row>
    <row r="225" spans="1:8" hidden="1" outlineLevel="1">
      <c r="A225" s="353"/>
      <c r="B225" s="347" t="s">
        <v>209</v>
      </c>
      <c r="C225" s="356">
        <v>77166</v>
      </c>
      <c r="D225" s="355"/>
      <c r="E225" s="355"/>
      <c r="F225" s="350">
        <v>132</v>
      </c>
      <c r="G225" s="349"/>
      <c r="H225" s="357">
        <v>77298</v>
      </c>
    </row>
    <row r="226" spans="1:8" hidden="1" outlineLevel="1">
      <c r="A226" s="353"/>
      <c r="B226" s="347" t="s">
        <v>210</v>
      </c>
      <c r="C226" s="356">
        <v>38600</v>
      </c>
      <c r="D226" s="355"/>
      <c r="E226" s="355"/>
      <c r="F226" s="349"/>
      <c r="G226" s="349"/>
      <c r="H226" s="357">
        <v>38600</v>
      </c>
    </row>
    <row r="227" spans="1:8" hidden="1" outlineLevel="1">
      <c r="A227" s="353"/>
      <c r="B227" s="347" t="s">
        <v>211</v>
      </c>
      <c r="C227" s="356">
        <v>1076</v>
      </c>
      <c r="D227" s="356">
        <v>0</v>
      </c>
      <c r="E227" s="356">
        <v>0</v>
      </c>
      <c r="F227" s="350">
        <v>0</v>
      </c>
      <c r="G227" s="350">
        <v>0</v>
      </c>
      <c r="H227" s="357">
        <v>1076</v>
      </c>
    </row>
    <row r="228" spans="1:8" hidden="1" outlineLevel="1">
      <c r="A228" s="353"/>
      <c r="B228" s="347" t="s">
        <v>212</v>
      </c>
      <c r="C228" s="356">
        <v>36711.917015623738</v>
      </c>
      <c r="D228" s="356">
        <v>0</v>
      </c>
      <c r="E228" s="356">
        <v>2124650</v>
      </c>
      <c r="F228" s="349"/>
      <c r="G228" s="350">
        <v>599260</v>
      </c>
      <c r="H228" s="357">
        <v>2760621.9170156238</v>
      </c>
    </row>
    <row r="229" spans="1:8" hidden="1" outlineLevel="1">
      <c r="A229" s="353"/>
      <c r="B229" s="347" t="s">
        <v>213</v>
      </c>
      <c r="C229" s="356">
        <v>349007</v>
      </c>
      <c r="D229" s="356">
        <v>1859220</v>
      </c>
      <c r="E229" s="356">
        <v>199516</v>
      </c>
      <c r="F229" s="350">
        <v>0</v>
      </c>
      <c r="G229" s="350">
        <v>323024</v>
      </c>
      <c r="H229" s="357">
        <v>2730767</v>
      </c>
    </row>
    <row r="230" spans="1:8" hidden="1" outlineLevel="1">
      <c r="A230" s="353"/>
      <c r="B230" s="347" t="s">
        <v>214</v>
      </c>
      <c r="C230" s="356">
        <v>2258</v>
      </c>
      <c r="D230" s="355"/>
      <c r="E230" s="356">
        <v>126652</v>
      </c>
      <c r="F230" s="349"/>
      <c r="G230" s="350">
        <v>31364</v>
      </c>
      <c r="H230" s="357">
        <v>160274</v>
      </c>
    </row>
    <row r="231" spans="1:8" hidden="1" outlineLevel="1">
      <c r="A231" s="353"/>
      <c r="B231" s="347" t="s">
        <v>269</v>
      </c>
      <c r="C231" s="356"/>
      <c r="D231" s="355"/>
      <c r="E231" s="356"/>
      <c r="F231" s="349"/>
      <c r="G231" s="350"/>
      <c r="H231" s="357">
        <v>0</v>
      </c>
    </row>
    <row r="232" spans="1:8" hidden="1" outlineLevel="1">
      <c r="A232" s="353"/>
      <c r="B232" s="347" t="s">
        <v>215</v>
      </c>
      <c r="C232" s="356">
        <v>36000</v>
      </c>
      <c r="D232" s="355"/>
      <c r="E232" s="355"/>
      <c r="F232" s="349"/>
      <c r="G232" s="349"/>
      <c r="H232" s="357">
        <v>36000</v>
      </c>
    </row>
    <row r="233" spans="1:8" hidden="1" outlineLevel="1">
      <c r="A233" s="353"/>
      <c r="B233" s="347" t="s">
        <v>217</v>
      </c>
      <c r="C233" s="356">
        <v>728476</v>
      </c>
      <c r="D233" s="356">
        <v>791131</v>
      </c>
      <c r="E233" s="356">
        <v>7841609</v>
      </c>
      <c r="F233" s="349"/>
      <c r="G233" s="350">
        <v>2162911</v>
      </c>
      <c r="H233" s="357">
        <v>11524127</v>
      </c>
    </row>
    <row r="234" spans="1:8" hidden="1" outlineLevel="1">
      <c r="A234" s="353"/>
      <c r="B234" s="347" t="s">
        <v>218</v>
      </c>
      <c r="C234" s="356">
        <v>95796</v>
      </c>
      <c r="D234" s="356">
        <v>0</v>
      </c>
      <c r="E234" s="355"/>
      <c r="F234" s="349"/>
      <c r="G234" s="349"/>
      <c r="H234" s="357">
        <v>95796</v>
      </c>
    </row>
    <row r="235" spans="1:8" hidden="1" outlineLevel="1">
      <c r="A235" s="353"/>
      <c r="B235" s="347" t="s">
        <v>219</v>
      </c>
      <c r="C235" s="356">
        <v>89889.813220587224</v>
      </c>
      <c r="D235" s="356">
        <v>16412</v>
      </c>
      <c r="E235" s="356">
        <v>30834</v>
      </c>
      <c r="F235" s="349"/>
      <c r="G235" s="350">
        <v>59515</v>
      </c>
      <c r="H235" s="357">
        <v>196650.81322058721</v>
      </c>
    </row>
    <row r="236" spans="1:8" hidden="1" outlineLevel="1">
      <c r="A236" s="353"/>
      <c r="B236" s="347" t="s">
        <v>220</v>
      </c>
      <c r="C236" s="356">
        <v>129497</v>
      </c>
      <c r="D236" s="356">
        <v>1633</v>
      </c>
      <c r="E236" s="356">
        <v>364706</v>
      </c>
      <c r="F236" s="349"/>
      <c r="G236" s="349"/>
      <c r="H236" s="357">
        <v>495836</v>
      </c>
    </row>
    <row r="237" spans="1:8" collapsed="1">
      <c r="A237" s="353">
        <v>5</v>
      </c>
      <c r="B237" s="352" t="s">
        <v>60</v>
      </c>
      <c r="C237" s="356">
        <f>SUM($C$213:$C$236)</f>
        <v>4429377.8514507627</v>
      </c>
      <c r="D237" s="356">
        <f>SUM($D$213:$D$236)</f>
        <v>3371311</v>
      </c>
      <c r="E237" s="356">
        <f>SUM($E$213:$E$236)</f>
        <v>31593042</v>
      </c>
      <c r="F237" s="350">
        <f>SUM($F$213:$F$236)</f>
        <v>132</v>
      </c>
      <c r="G237" s="350">
        <f>SUM($G$213:$G$236)</f>
        <v>5648220.8060960006</v>
      </c>
      <c r="H237" s="357">
        <f>SUM($H$213:$H$236)</f>
        <v>45042083.657546766</v>
      </c>
    </row>
    <row r="238" spans="1:8" hidden="1" outlineLevel="1">
      <c r="A238" s="353"/>
      <c r="B238" s="347" t="s">
        <v>273</v>
      </c>
      <c r="C238" s="356">
        <v>0</v>
      </c>
      <c r="D238" s="355"/>
      <c r="E238" s="356">
        <v>0</v>
      </c>
      <c r="F238" s="355"/>
      <c r="G238" s="356">
        <v>0</v>
      </c>
      <c r="H238" s="357">
        <v>0</v>
      </c>
    </row>
    <row r="239" spans="1:8" hidden="1" outlineLevel="1">
      <c r="A239" s="353"/>
      <c r="B239" s="347" t="s">
        <v>203</v>
      </c>
      <c r="C239" s="356">
        <v>1252.6200000000001</v>
      </c>
      <c r="D239" s="355"/>
      <c r="E239" s="356">
        <v>101425</v>
      </c>
      <c r="F239" s="355"/>
      <c r="G239" s="356">
        <v>20611.768903999997</v>
      </c>
      <c r="H239" s="357">
        <v>123289.38890399999</v>
      </c>
    </row>
    <row r="240" spans="1:8" hidden="1" outlineLevel="1">
      <c r="A240" s="353"/>
      <c r="B240" s="347" t="s">
        <v>204</v>
      </c>
      <c r="C240" s="355"/>
      <c r="D240" s="355"/>
      <c r="E240" s="355"/>
      <c r="F240" s="355"/>
      <c r="G240" s="355"/>
      <c r="H240" s="357">
        <v>0</v>
      </c>
    </row>
    <row r="241" spans="1:8" hidden="1" outlineLevel="1">
      <c r="A241" s="353"/>
      <c r="B241" s="347" t="s">
        <v>267</v>
      </c>
      <c r="C241" s="356">
        <v>0</v>
      </c>
      <c r="D241" s="356">
        <v>0</v>
      </c>
      <c r="E241" s="356">
        <v>0</v>
      </c>
      <c r="F241" s="356">
        <v>0</v>
      </c>
      <c r="G241" s="356">
        <v>0</v>
      </c>
      <c r="H241" s="357">
        <v>0</v>
      </c>
    </row>
    <row r="242" spans="1:8" hidden="1" outlineLevel="1">
      <c r="A242" s="353"/>
      <c r="B242" s="347" t="s">
        <v>274</v>
      </c>
      <c r="C242" s="356">
        <v>0</v>
      </c>
      <c r="D242" s="356">
        <v>0</v>
      </c>
      <c r="E242" s="356">
        <v>0</v>
      </c>
      <c r="F242" s="356">
        <v>0</v>
      </c>
      <c r="G242" s="356">
        <v>0</v>
      </c>
      <c r="H242" s="357">
        <v>0</v>
      </c>
    </row>
    <row r="243" spans="1:8" hidden="1" outlineLevel="1">
      <c r="A243" s="353"/>
      <c r="B243" s="347" t="s">
        <v>275</v>
      </c>
      <c r="C243" s="356"/>
      <c r="D243" s="356"/>
      <c r="E243" s="356"/>
      <c r="F243" s="356"/>
      <c r="G243" s="356"/>
      <c r="H243" s="357">
        <v>0</v>
      </c>
    </row>
    <row r="244" spans="1:8" hidden="1" outlineLevel="1">
      <c r="A244" s="353"/>
      <c r="B244" s="347" t="s">
        <v>205</v>
      </c>
      <c r="C244" s="356">
        <v>31300.521401592581</v>
      </c>
      <c r="D244" s="356">
        <v>39193</v>
      </c>
      <c r="E244" s="356">
        <v>145295</v>
      </c>
      <c r="F244" s="356">
        <v>0</v>
      </c>
      <c r="G244" s="356">
        <v>28841</v>
      </c>
      <c r="H244" s="357">
        <v>244629.52140159259</v>
      </c>
    </row>
    <row r="245" spans="1:8" hidden="1" outlineLevel="1">
      <c r="A245" s="353"/>
      <c r="B245" s="347" t="s">
        <v>206</v>
      </c>
      <c r="C245" s="356">
        <v>1765</v>
      </c>
      <c r="D245" s="355"/>
      <c r="E245" s="356">
        <v>15046</v>
      </c>
      <c r="F245" s="355"/>
      <c r="G245" s="356">
        <v>228</v>
      </c>
      <c r="H245" s="357">
        <v>17039</v>
      </c>
    </row>
    <row r="246" spans="1:8" hidden="1" outlineLevel="1">
      <c r="A246" s="353"/>
      <c r="B246" s="347" t="s">
        <v>268</v>
      </c>
      <c r="C246" s="355"/>
      <c r="D246" s="355"/>
      <c r="E246" s="355"/>
      <c r="F246" s="355"/>
      <c r="G246" s="355"/>
      <c r="H246" s="357">
        <v>0</v>
      </c>
    </row>
    <row r="247" spans="1:8" hidden="1" outlineLevel="1">
      <c r="A247" s="353"/>
      <c r="B247" s="347" t="s">
        <v>207</v>
      </c>
      <c r="C247" s="356">
        <v>15515</v>
      </c>
      <c r="D247" s="355"/>
      <c r="E247" s="356">
        <v>248001</v>
      </c>
      <c r="F247" s="355"/>
      <c r="G247" s="356">
        <v>38828</v>
      </c>
      <c r="H247" s="357">
        <v>302344</v>
      </c>
    </row>
    <row r="248" spans="1:8" hidden="1" outlineLevel="1">
      <c r="A248" s="353"/>
      <c r="B248" s="347" t="s">
        <v>270</v>
      </c>
      <c r="C248" s="356"/>
      <c r="D248" s="355">
        <v>0</v>
      </c>
      <c r="E248" s="356">
        <v>615052</v>
      </c>
      <c r="F248" s="355">
        <v>0</v>
      </c>
      <c r="G248" s="356">
        <v>43701</v>
      </c>
      <c r="H248" s="357">
        <v>658753</v>
      </c>
    </row>
    <row r="249" spans="1:8" hidden="1" outlineLevel="1">
      <c r="A249" s="353"/>
      <c r="B249" s="347" t="s">
        <v>208</v>
      </c>
      <c r="C249" s="356">
        <v>172396</v>
      </c>
      <c r="D249" s="355"/>
      <c r="E249" s="356">
        <v>534311</v>
      </c>
      <c r="F249" s="355"/>
      <c r="G249" s="356">
        <v>42364</v>
      </c>
      <c r="H249" s="357">
        <v>749071</v>
      </c>
    </row>
    <row r="250" spans="1:8" hidden="1" outlineLevel="1">
      <c r="A250" s="353"/>
      <c r="B250" s="347" t="s">
        <v>209</v>
      </c>
      <c r="C250" s="355"/>
      <c r="D250" s="355"/>
      <c r="E250" s="355"/>
      <c r="F250" s="355"/>
      <c r="G250" s="355"/>
      <c r="H250" s="357">
        <v>0</v>
      </c>
    </row>
    <row r="251" spans="1:8" hidden="1" outlineLevel="1">
      <c r="A251" s="353"/>
      <c r="B251" s="347" t="s">
        <v>210</v>
      </c>
      <c r="C251" s="356">
        <v>0</v>
      </c>
      <c r="D251" s="355"/>
      <c r="E251" s="355"/>
      <c r="F251" s="355"/>
      <c r="G251" s="355"/>
      <c r="H251" s="357">
        <v>0</v>
      </c>
    </row>
    <row r="252" spans="1:8" hidden="1" outlineLevel="1">
      <c r="A252" s="353"/>
      <c r="B252" s="347" t="s">
        <v>211</v>
      </c>
      <c r="C252" s="356">
        <v>1</v>
      </c>
      <c r="D252" s="356">
        <v>0</v>
      </c>
      <c r="E252" s="356">
        <v>0</v>
      </c>
      <c r="F252" s="356">
        <v>0</v>
      </c>
      <c r="G252" s="356">
        <v>0</v>
      </c>
      <c r="H252" s="357">
        <v>1</v>
      </c>
    </row>
    <row r="253" spans="1:8" hidden="1" outlineLevel="1">
      <c r="A253" s="353"/>
      <c r="B253" s="347" t="s">
        <v>212</v>
      </c>
      <c r="C253" s="356">
        <v>0</v>
      </c>
      <c r="D253" s="356">
        <v>0</v>
      </c>
      <c r="E253" s="356">
        <v>88741</v>
      </c>
      <c r="F253" s="355"/>
      <c r="G253" s="356">
        <v>25029</v>
      </c>
      <c r="H253" s="357">
        <v>113770</v>
      </c>
    </row>
    <row r="254" spans="1:8" hidden="1" outlineLevel="1">
      <c r="A254" s="353"/>
      <c r="B254" s="347" t="s">
        <v>213</v>
      </c>
      <c r="C254" s="356">
        <v>14660</v>
      </c>
      <c r="D254" s="356">
        <v>53689</v>
      </c>
      <c r="E254" s="356">
        <v>13053</v>
      </c>
      <c r="F254" s="356">
        <v>0</v>
      </c>
      <c r="G254" s="356">
        <v>11502</v>
      </c>
      <c r="H254" s="357">
        <v>92904</v>
      </c>
    </row>
    <row r="255" spans="1:8" hidden="1" outlineLevel="1">
      <c r="A255" s="353"/>
      <c r="B255" s="347" t="s">
        <v>214</v>
      </c>
      <c r="C255" s="355"/>
      <c r="D255" s="355"/>
      <c r="E255" s="355"/>
      <c r="F255" s="355"/>
      <c r="G255" s="355"/>
      <c r="H255" s="357">
        <v>0</v>
      </c>
    </row>
    <row r="256" spans="1:8" hidden="1" outlineLevel="1">
      <c r="A256" s="353"/>
      <c r="B256" s="347" t="s">
        <v>269</v>
      </c>
      <c r="C256" s="355"/>
      <c r="D256" s="355"/>
      <c r="E256" s="355"/>
      <c r="F256" s="355"/>
      <c r="G256" s="355"/>
      <c r="H256" s="357">
        <v>0</v>
      </c>
    </row>
    <row r="257" spans="1:8" hidden="1" outlineLevel="1">
      <c r="A257" s="353"/>
      <c r="B257" s="347" t="s">
        <v>215</v>
      </c>
      <c r="C257" s="355"/>
      <c r="D257" s="355"/>
      <c r="E257" s="355"/>
      <c r="F257" s="355"/>
      <c r="G257" s="355"/>
      <c r="H257" s="357">
        <v>0</v>
      </c>
    </row>
    <row r="258" spans="1:8" hidden="1" outlineLevel="1">
      <c r="A258" s="353"/>
      <c r="B258" s="347" t="s">
        <v>217</v>
      </c>
      <c r="C258" s="356">
        <v>1089325</v>
      </c>
      <c r="D258" s="355">
        <v>14474</v>
      </c>
      <c r="E258" s="356">
        <v>465693</v>
      </c>
      <c r="F258" s="355"/>
      <c r="G258" s="356">
        <v>142464</v>
      </c>
      <c r="H258" s="357">
        <v>1711956</v>
      </c>
    </row>
    <row r="259" spans="1:8" hidden="1" outlineLevel="1">
      <c r="A259" s="353"/>
      <c r="B259" s="347" t="s">
        <v>218</v>
      </c>
      <c r="C259" s="356">
        <v>9484</v>
      </c>
      <c r="D259" s="355">
        <v>0</v>
      </c>
      <c r="E259" s="356">
        <v>0</v>
      </c>
      <c r="F259" s="355"/>
      <c r="G259" s="356">
        <v>0</v>
      </c>
      <c r="H259" s="357">
        <v>9484</v>
      </c>
    </row>
    <row r="260" spans="1:8" hidden="1" outlineLevel="1">
      <c r="A260" s="353"/>
      <c r="B260" s="347" t="s">
        <v>219</v>
      </c>
      <c r="C260" s="356">
        <v>3910.7487134283265</v>
      </c>
      <c r="D260" s="355"/>
      <c r="E260" s="356">
        <v>3803</v>
      </c>
      <c r="F260" s="355"/>
      <c r="G260" s="356">
        <v>1268</v>
      </c>
      <c r="H260" s="357">
        <v>8981.7487134283256</v>
      </c>
    </row>
    <row r="261" spans="1:8" hidden="1" outlineLevel="1">
      <c r="A261" s="353"/>
      <c r="B261" s="347" t="s">
        <v>220</v>
      </c>
      <c r="C261" s="356">
        <v>0</v>
      </c>
      <c r="D261" s="355"/>
      <c r="E261" s="356">
        <v>34363</v>
      </c>
      <c r="F261" s="355"/>
      <c r="G261" s="355"/>
      <c r="H261" s="357">
        <v>34363</v>
      </c>
    </row>
    <row r="262" spans="1:8" collapsed="1">
      <c r="A262" s="353">
        <v>6</v>
      </c>
      <c r="B262" s="352" t="s">
        <v>62</v>
      </c>
      <c r="C262" s="356">
        <f>SUM($C$238:$C$261)</f>
        <v>1339609.890115021</v>
      </c>
      <c r="D262" s="356">
        <f>SUM($D$238:$D$261)</f>
        <v>107356</v>
      </c>
      <c r="E262" s="356">
        <f>SUM($E$238:$E$261)</f>
        <v>2264783</v>
      </c>
      <c r="F262" s="356">
        <f>SUM($F$238:$F$261)</f>
        <v>0</v>
      </c>
      <c r="G262" s="356">
        <f>SUM($G$238:$G$261)</f>
        <v>354836.768904</v>
      </c>
      <c r="H262" s="357">
        <f>SUM($H$238:$H$261)</f>
        <v>4066585.6590190209</v>
      </c>
    </row>
    <row r="263" spans="1:8" hidden="1" outlineLevel="1">
      <c r="A263" s="353"/>
      <c r="B263" s="347" t="s">
        <v>273</v>
      </c>
      <c r="C263" s="356">
        <v>0</v>
      </c>
      <c r="D263" s="355"/>
      <c r="E263" s="356">
        <v>0</v>
      </c>
      <c r="F263" s="355"/>
      <c r="G263" s="356">
        <v>0</v>
      </c>
      <c r="H263" s="357">
        <v>0</v>
      </c>
    </row>
    <row r="264" spans="1:8" hidden="1" outlineLevel="1">
      <c r="A264" s="353"/>
      <c r="B264" s="347" t="s">
        <v>203</v>
      </c>
      <c r="C264" s="356">
        <v>89306.73</v>
      </c>
      <c r="D264" s="355"/>
      <c r="E264" s="356">
        <v>571495.81999999995</v>
      </c>
      <c r="F264" s="355"/>
      <c r="G264" s="356">
        <v>111764</v>
      </c>
      <c r="H264" s="357">
        <v>772566.54999999993</v>
      </c>
    </row>
    <row r="265" spans="1:8" hidden="1" outlineLevel="1">
      <c r="A265" s="353"/>
      <c r="B265" s="347" t="s">
        <v>204</v>
      </c>
      <c r="C265" s="356">
        <v>268429</v>
      </c>
      <c r="D265" s="356">
        <v>2459</v>
      </c>
      <c r="E265" s="356">
        <v>0</v>
      </c>
      <c r="F265" s="356">
        <v>0</v>
      </c>
      <c r="G265" s="356">
        <v>0</v>
      </c>
      <c r="H265" s="357">
        <v>270888</v>
      </c>
    </row>
    <row r="266" spans="1:8" hidden="1" outlineLevel="1">
      <c r="A266" s="353"/>
      <c r="B266" s="347" t="s">
        <v>267</v>
      </c>
      <c r="C266" s="356">
        <v>0</v>
      </c>
      <c r="D266" s="356">
        <v>0</v>
      </c>
      <c r="E266" s="356">
        <v>0</v>
      </c>
      <c r="F266" s="356">
        <v>0</v>
      </c>
      <c r="G266" s="356">
        <v>0</v>
      </c>
      <c r="H266" s="357">
        <v>0</v>
      </c>
    </row>
    <row r="267" spans="1:8" hidden="1" outlineLevel="1">
      <c r="A267" s="353"/>
      <c r="B267" s="347" t="s">
        <v>274</v>
      </c>
      <c r="C267" s="356">
        <v>0</v>
      </c>
      <c r="D267" s="356">
        <v>0</v>
      </c>
      <c r="E267" s="356">
        <v>945</v>
      </c>
      <c r="F267" s="356">
        <v>0</v>
      </c>
      <c r="G267" s="356">
        <v>0</v>
      </c>
      <c r="H267" s="357">
        <v>945</v>
      </c>
    </row>
    <row r="268" spans="1:8" hidden="1" outlineLevel="1">
      <c r="A268" s="353"/>
      <c r="B268" s="347" t="s">
        <v>275</v>
      </c>
      <c r="C268" s="356">
        <v>0</v>
      </c>
      <c r="D268" s="356"/>
      <c r="E268" s="356"/>
      <c r="F268" s="356"/>
      <c r="G268" s="356"/>
      <c r="H268" s="357">
        <v>0</v>
      </c>
    </row>
    <row r="269" spans="1:8" hidden="1" outlineLevel="1">
      <c r="A269" s="353"/>
      <c r="B269" s="347" t="s">
        <v>205</v>
      </c>
      <c r="C269" s="356">
        <v>77655.151339909862</v>
      </c>
      <c r="D269" s="356">
        <v>226770</v>
      </c>
      <c r="E269" s="356">
        <v>609294</v>
      </c>
      <c r="F269" s="356">
        <v>0</v>
      </c>
      <c r="G269" s="356">
        <v>76323</v>
      </c>
      <c r="H269" s="357">
        <v>990042.15133990988</v>
      </c>
    </row>
    <row r="270" spans="1:8" hidden="1" outlineLevel="1">
      <c r="A270" s="353"/>
      <c r="B270" s="347" t="s">
        <v>206</v>
      </c>
      <c r="C270" s="356">
        <v>5881</v>
      </c>
      <c r="D270" s="355"/>
      <c r="E270" s="356">
        <v>66396</v>
      </c>
      <c r="F270" s="355"/>
      <c r="G270" s="356">
        <v>772</v>
      </c>
      <c r="H270" s="357">
        <v>73049</v>
      </c>
    </row>
    <row r="271" spans="1:8" hidden="1" outlineLevel="1">
      <c r="A271" s="353"/>
      <c r="B271" s="347" t="s">
        <v>268</v>
      </c>
      <c r="C271" s="356">
        <v>0</v>
      </c>
      <c r="D271" s="355">
        <v>10271</v>
      </c>
      <c r="E271" s="356">
        <v>0</v>
      </c>
      <c r="F271" s="355"/>
      <c r="G271" s="356">
        <v>773</v>
      </c>
      <c r="H271" s="357">
        <v>11044</v>
      </c>
    </row>
    <row r="272" spans="1:8" hidden="1" outlineLevel="1">
      <c r="A272" s="353"/>
      <c r="B272" s="347" t="s">
        <v>207</v>
      </c>
      <c r="C272" s="356">
        <v>37661</v>
      </c>
      <c r="D272" s="355"/>
      <c r="E272" s="356">
        <v>1214253</v>
      </c>
      <c r="F272" s="355"/>
      <c r="G272" s="356">
        <v>142514</v>
      </c>
      <c r="H272" s="357">
        <v>1394428</v>
      </c>
    </row>
    <row r="273" spans="1:8" hidden="1" outlineLevel="1">
      <c r="A273" s="353"/>
      <c r="B273" s="347" t="s">
        <v>270</v>
      </c>
      <c r="C273" s="356">
        <v>44706.65</v>
      </c>
      <c r="D273" s="355">
        <v>0</v>
      </c>
      <c r="E273" s="356">
        <v>13851</v>
      </c>
      <c r="F273" s="355">
        <v>0</v>
      </c>
      <c r="G273" s="356">
        <v>70870</v>
      </c>
      <c r="H273" s="357">
        <v>129427.65</v>
      </c>
    </row>
    <row r="274" spans="1:8" hidden="1" outlineLevel="1">
      <c r="A274" s="353"/>
      <c r="B274" s="347" t="s">
        <v>208</v>
      </c>
      <c r="C274" s="356">
        <v>24710</v>
      </c>
      <c r="D274" s="355"/>
      <c r="E274" s="356">
        <v>25614</v>
      </c>
      <c r="F274" s="355"/>
      <c r="G274" s="356">
        <v>62657</v>
      </c>
      <c r="H274" s="357">
        <v>112981</v>
      </c>
    </row>
    <row r="275" spans="1:8" hidden="1" outlineLevel="1">
      <c r="A275" s="353"/>
      <c r="B275" s="347" t="s">
        <v>209</v>
      </c>
      <c r="C275" s="356">
        <v>73286</v>
      </c>
      <c r="D275" s="355"/>
      <c r="E275" s="355"/>
      <c r="F275" s="355"/>
      <c r="G275" s="355"/>
      <c r="H275" s="357">
        <v>73286</v>
      </c>
    </row>
    <row r="276" spans="1:8" hidden="1" outlineLevel="1">
      <c r="A276" s="353"/>
      <c r="B276" s="347" t="s">
        <v>210</v>
      </c>
      <c r="C276" s="356">
        <v>93274</v>
      </c>
      <c r="D276" s="355"/>
      <c r="E276" s="355"/>
      <c r="F276" s="355"/>
      <c r="G276" s="355"/>
      <c r="H276" s="357">
        <v>93274</v>
      </c>
    </row>
    <row r="277" spans="1:8" hidden="1" outlineLevel="1">
      <c r="A277" s="353"/>
      <c r="B277" s="347" t="s">
        <v>211</v>
      </c>
      <c r="C277" s="356">
        <v>93</v>
      </c>
      <c r="D277" s="356">
        <v>0</v>
      </c>
      <c r="E277" s="356">
        <v>0</v>
      </c>
      <c r="F277" s="356">
        <v>0</v>
      </c>
      <c r="G277" s="356">
        <v>0</v>
      </c>
      <c r="H277" s="357">
        <v>93</v>
      </c>
    </row>
    <row r="278" spans="1:8" hidden="1" outlineLevel="1">
      <c r="A278" s="353"/>
      <c r="B278" s="347" t="s">
        <v>212</v>
      </c>
      <c r="C278" s="356">
        <v>6982.3924912440289</v>
      </c>
      <c r="D278" s="356">
        <v>0</v>
      </c>
      <c r="E278" s="356">
        <v>92649</v>
      </c>
      <c r="F278" s="355"/>
      <c r="G278" s="356">
        <v>26132</v>
      </c>
      <c r="H278" s="357">
        <v>125763.39249124403</v>
      </c>
    </row>
    <row r="279" spans="1:8" hidden="1" outlineLevel="1">
      <c r="A279" s="353"/>
      <c r="B279" s="347" t="s">
        <v>213</v>
      </c>
      <c r="C279" s="356">
        <v>0</v>
      </c>
      <c r="D279" s="356">
        <v>0</v>
      </c>
      <c r="E279" s="356">
        <v>0</v>
      </c>
      <c r="F279" s="356">
        <v>0</v>
      </c>
      <c r="G279" s="356">
        <v>0</v>
      </c>
      <c r="H279" s="357">
        <v>0</v>
      </c>
    </row>
    <row r="280" spans="1:8" hidden="1" outlineLevel="1">
      <c r="A280" s="353"/>
      <c r="B280" s="347" t="s">
        <v>214</v>
      </c>
      <c r="C280" s="356">
        <v>15109</v>
      </c>
      <c r="D280" s="355"/>
      <c r="E280" s="355"/>
      <c r="F280" s="355"/>
      <c r="G280" s="356">
        <v>44850</v>
      </c>
      <c r="H280" s="357">
        <v>59959</v>
      </c>
    </row>
    <row r="281" spans="1:8" hidden="1" outlineLevel="1">
      <c r="A281" s="353"/>
      <c r="B281" s="347" t="s">
        <v>269</v>
      </c>
      <c r="C281" s="356"/>
      <c r="D281" s="355"/>
      <c r="E281" s="355"/>
      <c r="F281" s="355"/>
      <c r="G281" s="356"/>
      <c r="H281" s="357">
        <v>0</v>
      </c>
    </row>
    <row r="282" spans="1:8" hidden="1" outlineLevel="1">
      <c r="A282" s="353"/>
      <c r="B282" s="347" t="s">
        <v>215</v>
      </c>
      <c r="C282" s="356">
        <v>73707.62</v>
      </c>
      <c r="D282" s="355"/>
      <c r="E282" s="355"/>
      <c r="F282" s="355"/>
      <c r="G282" s="355"/>
      <c r="H282" s="357">
        <v>73707.62</v>
      </c>
    </row>
    <row r="283" spans="1:8" hidden="1" outlineLevel="1">
      <c r="A283" s="353"/>
      <c r="B283" s="347" t="s">
        <v>217</v>
      </c>
      <c r="C283" s="356">
        <v>1146641</v>
      </c>
      <c r="D283" s="355">
        <v>32920</v>
      </c>
      <c r="E283" s="356">
        <v>157485</v>
      </c>
      <c r="F283" s="356">
        <v>98913</v>
      </c>
      <c r="G283" s="356">
        <v>121390</v>
      </c>
      <c r="H283" s="357">
        <v>1557349</v>
      </c>
    </row>
    <row r="284" spans="1:8" hidden="1" outlineLevel="1">
      <c r="A284" s="353"/>
      <c r="B284" s="347" t="s">
        <v>218</v>
      </c>
      <c r="C284" s="356">
        <v>81447</v>
      </c>
      <c r="D284" s="355"/>
      <c r="E284" s="355"/>
      <c r="F284" s="355"/>
      <c r="G284" s="355"/>
      <c r="H284" s="357">
        <v>81447</v>
      </c>
    </row>
    <row r="285" spans="1:8" hidden="1" outlineLevel="1">
      <c r="A285" s="353"/>
      <c r="B285" s="347" t="s">
        <v>219</v>
      </c>
      <c r="C285" s="356">
        <v>38663.417254208303</v>
      </c>
      <c r="D285" s="355">
        <v>72</v>
      </c>
      <c r="E285" s="356">
        <v>194</v>
      </c>
      <c r="F285" s="355"/>
      <c r="G285" s="356">
        <v>280</v>
      </c>
      <c r="H285" s="357">
        <v>39209.417254208303</v>
      </c>
    </row>
    <row r="286" spans="1:8" hidden="1" outlineLevel="1">
      <c r="A286" s="353"/>
      <c r="B286" s="347" t="s">
        <v>220</v>
      </c>
      <c r="C286" s="356">
        <v>0</v>
      </c>
      <c r="D286" s="355">
        <v>130</v>
      </c>
      <c r="E286" s="356">
        <v>9834</v>
      </c>
      <c r="F286" s="355"/>
      <c r="G286" s="355"/>
      <c r="H286" s="357">
        <v>9964</v>
      </c>
    </row>
    <row r="287" spans="1:8" collapsed="1">
      <c r="A287" s="353">
        <v>7</v>
      </c>
      <c r="B287" s="352" t="s">
        <v>124</v>
      </c>
      <c r="C287" s="356">
        <f>SUM($C$263:$C$286)</f>
        <v>2077552.9610853621</v>
      </c>
      <c r="D287" s="356">
        <f>SUM($D$263:$D$286)</f>
        <v>272622</v>
      </c>
      <c r="E287" s="356">
        <f>SUM($E$263:$E$286)</f>
        <v>2762010.82</v>
      </c>
      <c r="F287" s="356">
        <f>SUM($F$263:$F$286)</f>
        <v>98913</v>
      </c>
      <c r="G287" s="356">
        <f>SUM($G$263:$G$286)</f>
        <v>658325</v>
      </c>
      <c r="H287" s="357">
        <f>SUM($H$263:$H$286)</f>
        <v>5869423.7810853627</v>
      </c>
    </row>
    <row r="288" spans="1:8" hidden="1" outlineLevel="1">
      <c r="A288" s="353"/>
      <c r="B288" s="347" t="s">
        <v>273</v>
      </c>
      <c r="C288" s="356">
        <v>0</v>
      </c>
      <c r="D288" s="355"/>
      <c r="E288" s="356">
        <v>0</v>
      </c>
      <c r="F288" s="355"/>
      <c r="G288" s="356">
        <v>0</v>
      </c>
      <c r="H288" s="357">
        <v>0</v>
      </c>
    </row>
    <row r="289" spans="1:8" hidden="1" outlineLevel="1">
      <c r="A289" s="353"/>
      <c r="B289" s="347" t="s">
        <v>203</v>
      </c>
      <c r="C289" s="356">
        <v>18847.112529486381</v>
      </c>
      <c r="D289" s="355"/>
      <c r="E289" s="356">
        <v>932403</v>
      </c>
      <c r="F289" s="355"/>
      <c r="G289" s="356">
        <v>189487.25549400016</v>
      </c>
      <c r="H289" s="357">
        <v>1140737.3680234866</v>
      </c>
    </row>
    <row r="290" spans="1:8" hidden="1" outlineLevel="1">
      <c r="A290" s="353"/>
      <c r="B290" s="347" t="s">
        <v>204</v>
      </c>
      <c r="C290" s="356">
        <v>102545</v>
      </c>
      <c r="D290" s="356">
        <v>20207</v>
      </c>
      <c r="E290" s="356">
        <v>0</v>
      </c>
      <c r="F290" s="355"/>
      <c r="G290" s="356">
        <v>0</v>
      </c>
      <c r="H290" s="357">
        <v>122752</v>
      </c>
    </row>
    <row r="291" spans="1:8" hidden="1" outlineLevel="1">
      <c r="A291" s="353"/>
      <c r="B291" s="347" t="s">
        <v>267</v>
      </c>
      <c r="C291" s="356">
        <v>0</v>
      </c>
      <c r="D291" s="356">
        <v>0</v>
      </c>
      <c r="E291" s="356">
        <v>0</v>
      </c>
      <c r="F291" s="356">
        <v>0</v>
      </c>
      <c r="G291" s="356">
        <v>0</v>
      </c>
      <c r="H291" s="357">
        <v>0</v>
      </c>
    </row>
    <row r="292" spans="1:8" hidden="1" outlineLevel="1">
      <c r="A292" s="353"/>
      <c r="B292" s="347" t="s">
        <v>274</v>
      </c>
      <c r="C292" s="356">
        <v>0</v>
      </c>
      <c r="D292" s="356">
        <v>0</v>
      </c>
      <c r="E292" s="356">
        <v>0</v>
      </c>
      <c r="F292" s="356">
        <v>0</v>
      </c>
      <c r="G292" s="356">
        <v>0</v>
      </c>
      <c r="H292" s="357">
        <v>0</v>
      </c>
    </row>
    <row r="293" spans="1:8" hidden="1" outlineLevel="1">
      <c r="A293" s="353"/>
      <c r="B293" s="347" t="s">
        <v>275</v>
      </c>
      <c r="C293" s="356"/>
      <c r="D293" s="356"/>
      <c r="E293" s="356"/>
      <c r="F293" s="356"/>
      <c r="G293" s="356"/>
      <c r="H293" s="357">
        <v>0</v>
      </c>
    </row>
    <row r="294" spans="1:8" hidden="1" outlineLevel="1">
      <c r="A294" s="353"/>
      <c r="B294" s="347" t="s">
        <v>205</v>
      </c>
      <c r="C294" s="356">
        <v>219574.3400683428</v>
      </c>
      <c r="D294" s="356">
        <v>1634066</v>
      </c>
      <c r="E294" s="356">
        <v>1265314</v>
      </c>
      <c r="F294" s="356">
        <v>0</v>
      </c>
      <c r="G294" s="356">
        <v>194051</v>
      </c>
      <c r="H294" s="357">
        <v>3313005.3400683431</v>
      </c>
    </row>
    <row r="295" spans="1:8" hidden="1" outlineLevel="1">
      <c r="A295" s="353"/>
      <c r="B295" s="347" t="s">
        <v>206</v>
      </c>
      <c r="C295" s="356">
        <v>51389</v>
      </c>
      <c r="D295" s="355"/>
      <c r="E295" s="356">
        <v>68827</v>
      </c>
      <c r="F295" s="355"/>
      <c r="G295" s="356">
        <v>666</v>
      </c>
      <c r="H295" s="357">
        <v>120882</v>
      </c>
    </row>
    <row r="296" spans="1:8" hidden="1" outlineLevel="1">
      <c r="A296" s="353"/>
      <c r="B296" s="347" t="s">
        <v>268</v>
      </c>
      <c r="C296" s="355"/>
      <c r="D296" s="356">
        <v>186</v>
      </c>
      <c r="E296" s="355"/>
      <c r="F296" s="355"/>
      <c r="G296" s="356">
        <v>14</v>
      </c>
      <c r="H296" s="357">
        <v>200</v>
      </c>
    </row>
    <row r="297" spans="1:8" hidden="1" outlineLevel="1">
      <c r="A297" s="353"/>
      <c r="B297" s="347" t="s">
        <v>207</v>
      </c>
      <c r="C297" s="356">
        <v>397477</v>
      </c>
      <c r="D297" s="355"/>
      <c r="E297" s="356">
        <v>2197845</v>
      </c>
      <c r="F297" s="355"/>
      <c r="G297" s="356">
        <v>289112</v>
      </c>
      <c r="H297" s="357">
        <v>2884434</v>
      </c>
    </row>
    <row r="298" spans="1:8" hidden="1" outlineLevel="1">
      <c r="A298" s="353"/>
      <c r="B298" s="347" t="s">
        <v>270</v>
      </c>
      <c r="C298" s="356">
        <v>1441.95</v>
      </c>
      <c r="D298" s="355">
        <v>0</v>
      </c>
      <c r="E298" s="356">
        <v>823749</v>
      </c>
      <c r="F298" s="355">
        <v>0</v>
      </c>
      <c r="G298" s="356">
        <v>92167</v>
      </c>
      <c r="H298" s="357">
        <v>917357.95</v>
      </c>
    </row>
    <row r="299" spans="1:8" hidden="1" outlineLevel="1">
      <c r="A299" s="353"/>
      <c r="B299" s="347" t="s">
        <v>208</v>
      </c>
      <c r="C299" s="356">
        <v>377823</v>
      </c>
      <c r="D299" s="355"/>
      <c r="E299" s="356">
        <v>1345476</v>
      </c>
      <c r="F299" s="355"/>
      <c r="G299" s="356">
        <v>159356</v>
      </c>
      <c r="H299" s="357">
        <v>1882655</v>
      </c>
    </row>
    <row r="300" spans="1:8" hidden="1" outlineLevel="1">
      <c r="A300" s="353"/>
      <c r="B300" s="347" t="s">
        <v>209</v>
      </c>
      <c r="C300" s="356">
        <v>255073</v>
      </c>
      <c r="D300" s="355"/>
      <c r="E300" s="355"/>
      <c r="F300" s="355"/>
      <c r="G300" s="355"/>
      <c r="H300" s="357">
        <v>255073</v>
      </c>
    </row>
    <row r="301" spans="1:8" hidden="1" outlineLevel="1">
      <c r="A301" s="353"/>
      <c r="B301" s="347" t="s">
        <v>210</v>
      </c>
      <c r="C301" s="356">
        <v>81792</v>
      </c>
      <c r="D301" s="355"/>
      <c r="E301" s="355"/>
      <c r="F301" s="355"/>
      <c r="G301" s="355"/>
      <c r="H301" s="357">
        <v>81792</v>
      </c>
    </row>
    <row r="302" spans="1:8" hidden="1" outlineLevel="1">
      <c r="A302" s="353"/>
      <c r="B302" s="347" t="s">
        <v>211</v>
      </c>
      <c r="C302" s="356">
        <v>5</v>
      </c>
      <c r="D302" s="356">
        <v>0</v>
      </c>
      <c r="E302" s="356">
        <v>0</v>
      </c>
      <c r="F302" s="356">
        <v>0</v>
      </c>
      <c r="G302" s="356">
        <v>0</v>
      </c>
      <c r="H302" s="357">
        <v>5</v>
      </c>
    </row>
    <row r="303" spans="1:8" hidden="1" outlineLevel="1">
      <c r="A303" s="353"/>
      <c r="B303" s="347" t="s">
        <v>212</v>
      </c>
      <c r="C303" s="356">
        <v>48196.282570382784</v>
      </c>
      <c r="D303" s="356">
        <v>0</v>
      </c>
      <c r="E303" s="356">
        <v>568388</v>
      </c>
      <c r="F303" s="355"/>
      <c r="G303" s="356">
        <v>160315</v>
      </c>
      <c r="H303" s="357">
        <v>776899.28257038281</v>
      </c>
    </row>
    <row r="304" spans="1:8" hidden="1" outlineLevel="1">
      <c r="A304" s="353"/>
      <c r="B304" s="347" t="s">
        <v>213</v>
      </c>
      <c r="C304" s="356">
        <v>1033518</v>
      </c>
      <c r="D304" s="356">
        <v>1105533</v>
      </c>
      <c r="E304" s="356">
        <v>58808</v>
      </c>
      <c r="F304" s="356">
        <v>0</v>
      </c>
      <c r="G304" s="356">
        <v>181681</v>
      </c>
      <c r="H304" s="357">
        <v>2379540</v>
      </c>
    </row>
    <row r="305" spans="1:8" hidden="1" outlineLevel="1">
      <c r="A305" s="353"/>
      <c r="B305" s="347" t="s">
        <v>214</v>
      </c>
      <c r="C305" s="356">
        <v>0</v>
      </c>
      <c r="D305" s="355"/>
      <c r="E305" s="356">
        <v>0</v>
      </c>
      <c r="F305" s="355"/>
      <c r="G305" s="356">
        <v>0</v>
      </c>
      <c r="H305" s="357">
        <v>0</v>
      </c>
    </row>
    <row r="306" spans="1:8" hidden="1" outlineLevel="1">
      <c r="A306" s="353"/>
      <c r="B306" s="347" t="s">
        <v>269</v>
      </c>
      <c r="C306" s="356"/>
      <c r="D306" s="355"/>
      <c r="E306" s="356"/>
      <c r="F306" s="355"/>
      <c r="G306" s="356"/>
      <c r="H306" s="357">
        <v>0</v>
      </c>
    </row>
    <row r="307" spans="1:8" hidden="1" outlineLevel="1">
      <c r="A307" s="353"/>
      <c r="B307" s="347" t="s">
        <v>215</v>
      </c>
      <c r="C307" s="356">
        <v>1573.43</v>
      </c>
      <c r="D307" s="355"/>
      <c r="E307" s="355"/>
      <c r="F307" s="355"/>
      <c r="G307" s="355"/>
      <c r="H307" s="357">
        <v>1573.43</v>
      </c>
    </row>
    <row r="308" spans="1:8" hidden="1" outlineLevel="1">
      <c r="A308" s="353"/>
      <c r="B308" s="347" t="s">
        <v>217</v>
      </c>
      <c r="C308" s="356">
        <v>332507</v>
      </c>
      <c r="D308" s="356">
        <v>637913</v>
      </c>
      <c r="E308" s="356">
        <v>1810701</v>
      </c>
      <c r="F308" s="355"/>
      <c r="G308" s="356">
        <v>696398</v>
      </c>
      <c r="H308" s="357">
        <v>3477519</v>
      </c>
    </row>
    <row r="309" spans="1:8" hidden="1" outlineLevel="1">
      <c r="A309" s="353"/>
      <c r="B309" s="347" t="s">
        <v>218</v>
      </c>
      <c r="C309" s="356">
        <v>140151</v>
      </c>
      <c r="D309" s="355"/>
      <c r="E309" s="355"/>
      <c r="F309" s="355"/>
      <c r="G309" s="355"/>
      <c r="H309" s="357">
        <v>140151</v>
      </c>
    </row>
    <row r="310" spans="1:8" hidden="1" outlineLevel="1">
      <c r="A310" s="353"/>
      <c r="B310" s="347" t="s">
        <v>219</v>
      </c>
      <c r="C310" s="356">
        <v>130910.69236275034</v>
      </c>
      <c r="D310" s="355">
        <v>900</v>
      </c>
      <c r="E310" s="356">
        <v>9572</v>
      </c>
      <c r="F310" s="355"/>
      <c r="G310" s="356">
        <v>5890</v>
      </c>
      <c r="H310" s="357">
        <v>147272.69236275036</v>
      </c>
    </row>
    <row r="311" spans="1:8" hidden="1" outlineLevel="1">
      <c r="A311" s="353"/>
      <c r="B311" s="347" t="s">
        <v>220</v>
      </c>
      <c r="C311" s="356">
        <v>108673</v>
      </c>
      <c r="D311" s="355">
        <v>159</v>
      </c>
      <c r="E311" s="356">
        <v>42559</v>
      </c>
      <c r="F311" s="355"/>
      <c r="G311" s="356">
        <v>0</v>
      </c>
      <c r="H311" s="357">
        <v>151391</v>
      </c>
    </row>
    <row r="312" spans="1:8" collapsed="1">
      <c r="A312" s="353">
        <v>8</v>
      </c>
      <c r="B312" s="352" t="s">
        <v>66</v>
      </c>
      <c r="C312" s="356">
        <f>SUM($C$288:$C$311)</f>
        <v>3301496.8075309629</v>
      </c>
      <c r="D312" s="356">
        <f>SUM($D$288:$D$311)</f>
        <v>3398964</v>
      </c>
      <c r="E312" s="356">
        <f>SUM($E$288:$E$311)</f>
        <v>9123642</v>
      </c>
      <c r="F312" s="356">
        <f>SUM($F$288:$F$311)</f>
        <v>0</v>
      </c>
      <c r="G312" s="356">
        <f>SUM($G$288:$G$311)</f>
        <v>1969137.2554940002</v>
      </c>
      <c r="H312" s="357">
        <f>SUM($H$288:$H$311)</f>
        <v>17793240.063024964</v>
      </c>
    </row>
    <row r="313" spans="1:8" hidden="1" outlineLevel="1">
      <c r="A313" s="353"/>
      <c r="B313" s="347" t="s">
        <v>273</v>
      </c>
      <c r="C313" s="356">
        <v>0</v>
      </c>
      <c r="D313" s="355"/>
      <c r="E313" s="356">
        <v>0</v>
      </c>
      <c r="F313" s="355"/>
      <c r="G313" s="356">
        <v>0</v>
      </c>
      <c r="H313" s="357">
        <v>0</v>
      </c>
    </row>
    <row r="314" spans="1:8" hidden="1" outlineLevel="1">
      <c r="A314" s="353"/>
      <c r="B314" s="347" t="s">
        <v>203</v>
      </c>
      <c r="C314" s="356">
        <v>46479.134609491288</v>
      </c>
      <c r="D314" s="355"/>
      <c r="E314" s="356">
        <v>293840</v>
      </c>
      <c r="F314" s="355"/>
      <c r="G314" s="356">
        <v>59714.990483999951</v>
      </c>
      <c r="H314" s="357">
        <v>400034.12509349122</v>
      </c>
    </row>
    <row r="315" spans="1:8" hidden="1" outlineLevel="1">
      <c r="A315" s="353"/>
      <c r="B315" s="347" t="s">
        <v>204</v>
      </c>
      <c r="C315" s="356">
        <v>271623</v>
      </c>
      <c r="D315" s="355">
        <v>12637</v>
      </c>
      <c r="E315" s="356">
        <v>0</v>
      </c>
      <c r="F315" s="355"/>
      <c r="G315" s="356">
        <v>0</v>
      </c>
      <c r="H315" s="357">
        <v>284260</v>
      </c>
    </row>
    <row r="316" spans="1:8" hidden="1" outlineLevel="1">
      <c r="A316" s="353"/>
      <c r="B316" s="347" t="s">
        <v>274</v>
      </c>
      <c r="C316" s="356">
        <v>0</v>
      </c>
      <c r="D316" s="355">
        <v>0</v>
      </c>
      <c r="E316" s="355">
        <v>0</v>
      </c>
      <c r="F316" s="355">
        <v>0</v>
      </c>
      <c r="G316" s="355">
        <v>0</v>
      </c>
      <c r="H316" s="357">
        <v>0</v>
      </c>
    </row>
    <row r="317" spans="1:8" hidden="1" outlineLevel="1">
      <c r="A317" s="353"/>
      <c r="B317" s="347" t="s">
        <v>275</v>
      </c>
      <c r="C317" s="356"/>
      <c r="D317" s="355"/>
      <c r="E317" s="355"/>
      <c r="F317" s="355"/>
      <c r="G317" s="355"/>
      <c r="H317" s="357">
        <v>0</v>
      </c>
    </row>
    <row r="318" spans="1:8" hidden="1" outlineLevel="1">
      <c r="A318" s="353"/>
      <c r="B318" s="347" t="s">
        <v>267</v>
      </c>
      <c r="C318" s="356">
        <v>0</v>
      </c>
      <c r="D318" s="356">
        <v>0</v>
      </c>
      <c r="E318" s="356">
        <v>0</v>
      </c>
      <c r="F318" s="356">
        <v>0</v>
      </c>
      <c r="G318" s="356">
        <v>0</v>
      </c>
      <c r="H318" s="357">
        <v>0</v>
      </c>
    </row>
    <row r="319" spans="1:8" hidden="1" outlineLevel="1">
      <c r="A319" s="353"/>
      <c r="B319" s="347" t="s">
        <v>205</v>
      </c>
      <c r="C319" s="356">
        <v>627629.82425718405</v>
      </c>
      <c r="D319" s="356">
        <v>422534</v>
      </c>
      <c r="E319" s="356">
        <v>561093</v>
      </c>
      <c r="F319" s="356">
        <v>0</v>
      </c>
      <c r="G319" s="356">
        <v>96510</v>
      </c>
      <c r="H319" s="357">
        <v>1707766.8242571841</v>
      </c>
    </row>
    <row r="320" spans="1:8" hidden="1" outlineLevel="1">
      <c r="A320" s="353"/>
      <c r="B320" s="347" t="s">
        <v>206</v>
      </c>
      <c r="C320" s="356">
        <v>74838</v>
      </c>
      <c r="D320" s="355"/>
      <c r="E320" s="356">
        <v>20922</v>
      </c>
      <c r="F320" s="355"/>
      <c r="G320" s="356">
        <v>209</v>
      </c>
      <c r="H320" s="357">
        <v>95969</v>
      </c>
    </row>
    <row r="321" spans="1:8" hidden="1" outlineLevel="1">
      <c r="A321" s="353"/>
      <c r="B321" s="347" t="s">
        <v>268</v>
      </c>
      <c r="C321" s="355"/>
      <c r="D321" s="356">
        <v>2113</v>
      </c>
      <c r="E321" s="355"/>
      <c r="F321" s="355"/>
      <c r="G321" s="356">
        <v>159</v>
      </c>
      <c r="H321" s="357">
        <v>2272</v>
      </c>
    </row>
    <row r="322" spans="1:8" hidden="1" outlineLevel="1">
      <c r="A322" s="353"/>
      <c r="B322" s="347" t="s">
        <v>207</v>
      </c>
      <c r="C322" s="356">
        <v>328554</v>
      </c>
      <c r="D322" s="355"/>
      <c r="E322" s="356">
        <v>899914</v>
      </c>
      <c r="F322" s="355"/>
      <c r="G322" s="356">
        <v>112943</v>
      </c>
      <c r="H322" s="357">
        <v>1341411</v>
      </c>
    </row>
    <row r="323" spans="1:8" hidden="1" outlineLevel="1">
      <c r="A323" s="353"/>
      <c r="B323" s="347" t="s">
        <v>270</v>
      </c>
      <c r="C323" s="356">
        <v>77597.960000000006</v>
      </c>
      <c r="D323" s="355">
        <v>0</v>
      </c>
      <c r="E323" s="356">
        <v>945321</v>
      </c>
      <c r="F323" s="355">
        <v>0</v>
      </c>
      <c r="G323" s="356">
        <v>65140</v>
      </c>
      <c r="H323" s="357">
        <v>1088058.96</v>
      </c>
    </row>
    <row r="324" spans="1:8" hidden="1" outlineLevel="1">
      <c r="A324" s="353"/>
      <c r="B324" s="347" t="s">
        <v>208</v>
      </c>
      <c r="C324" s="356">
        <v>434160</v>
      </c>
      <c r="D324" s="355"/>
      <c r="E324" s="356">
        <v>784920</v>
      </c>
      <c r="F324" s="355"/>
      <c r="G324" s="356">
        <v>59233</v>
      </c>
      <c r="H324" s="357">
        <v>1278313</v>
      </c>
    </row>
    <row r="325" spans="1:8" hidden="1" outlineLevel="1">
      <c r="A325" s="353"/>
      <c r="B325" s="347" t="s">
        <v>209</v>
      </c>
      <c r="C325" s="356">
        <v>161324</v>
      </c>
      <c r="D325" s="355"/>
      <c r="E325" s="355"/>
      <c r="F325" s="356">
        <v>240</v>
      </c>
      <c r="G325" s="355"/>
      <c r="H325" s="357">
        <v>161564</v>
      </c>
    </row>
    <row r="326" spans="1:8" hidden="1" outlineLevel="1">
      <c r="A326" s="353"/>
      <c r="B326" s="347" t="s">
        <v>210</v>
      </c>
      <c r="C326" s="356">
        <v>124580</v>
      </c>
      <c r="D326" s="355"/>
      <c r="E326" s="355"/>
      <c r="F326" s="355"/>
      <c r="G326" s="355"/>
      <c r="H326" s="357">
        <v>124580</v>
      </c>
    </row>
    <row r="327" spans="1:8" hidden="1" outlineLevel="1">
      <c r="A327" s="353"/>
      <c r="B327" s="347" t="s">
        <v>211</v>
      </c>
      <c r="C327" s="356">
        <v>372</v>
      </c>
      <c r="D327" s="356">
        <v>0</v>
      </c>
      <c r="E327" s="356">
        <v>0</v>
      </c>
      <c r="F327" s="356">
        <v>0</v>
      </c>
      <c r="G327" s="356">
        <v>0</v>
      </c>
      <c r="H327" s="357">
        <v>372</v>
      </c>
    </row>
    <row r="328" spans="1:8" hidden="1" outlineLevel="1">
      <c r="A328" s="353"/>
      <c r="B328" s="347" t="s">
        <v>212</v>
      </c>
      <c r="C328" s="356">
        <v>72240.340264519444</v>
      </c>
      <c r="D328" s="356">
        <v>0</v>
      </c>
      <c r="E328" s="356">
        <v>147822</v>
      </c>
      <c r="F328" s="355"/>
      <c r="G328" s="356">
        <v>41693</v>
      </c>
      <c r="H328" s="357">
        <v>261755.34026451944</v>
      </c>
    </row>
    <row r="329" spans="1:8" hidden="1" outlineLevel="1">
      <c r="A329" s="353"/>
      <c r="B329" s="347" t="s">
        <v>213</v>
      </c>
      <c r="C329" s="356">
        <v>794783</v>
      </c>
      <c r="D329" s="356">
        <v>151893</v>
      </c>
      <c r="E329" s="356">
        <v>11356</v>
      </c>
      <c r="F329" s="356">
        <v>0</v>
      </c>
      <c r="G329" s="356">
        <v>24900</v>
      </c>
      <c r="H329" s="357">
        <v>982932</v>
      </c>
    </row>
    <row r="330" spans="1:8" hidden="1" outlineLevel="1">
      <c r="A330" s="353"/>
      <c r="B330" s="347" t="s">
        <v>214</v>
      </c>
      <c r="C330" s="356">
        <v>949</v>
      </c>
      <c r="D330" s="355"/>
      <c r="E330" s="356">
        <v>49776</v>
      </c>
      <c r="F330" s="355"/>
      <c r="G330" s="356">
        <v>12327</v>
      </c>
      <c r="H330" s="357">
        <v>63052</v>
      </c>
    </row>
    <row r="331" spans="1:8" hidden="1" outlineLevel="1">
      <c r="A331" s="353"/>
      <c r="B331" s="347" t="s">
        <v>269</v>
      </c>
      <c r="C331" s="356">
        <v>0</v>
      </c>
      <c r="D331" s="355"/>
      <c r="E331" s="356">
        <v>0</v>
      </c>
      <c r="F331" s="355"/>
      <c r="G331" s="356">
        <v>0</v>
      </c>
      <c r="H331" s="357">
        <v>0</v>
      </c>
    </row>
    <row r="332" spans="1:8" hidden="1" outlineLevel="1">
      <c r="A332" s="353"/>
      <c r="B332" s="347" t="s">
        <v>215</v>
      </c>
      <c r="C332" s="356">
        <v>2553.5</v>
      </c>
      <c r="D332" s="355"/>
      <c r="E332" s="355"/>
      <c r="F332" s="355"/>
      <c r="G332" s="355"/>
      <c r="H332" s="357">
        <v>2553.5</v>
      </c>
    </row>
    <row r="333" spans="1:8" hidden="1" outlineLevel="1">
      <c r="A333" s="353"/>
      <c r="B333" s="347" t="s">
        <v>217</v>
      </c>
      <c r="C333" s="356">
        <v>686863</v>
      </c>
      <c r="D333" s="356">
        <v>257122</v>
      </c>
      <c r="E333" s="356">
        <v>904746</v>
      </c>
      <c r="F333" s="355"/>
      <c r="G333" s="356">
        <v>652774</v>
      </c>
      <c r="H333" s="357">
        <v>2501505</v>
      </c>
    </row>
    <row r="334" spans="1:8" hidden="1" outlineLevel="1">
      <c r="A334" s="353"/>
      <c r="B334" s="347" t="s">
        <v>218</v>
      </c>
      <c r="C334" s="356">
        <v>168736</v>
      </c>
      <c r="D334" s="355"/>
      <c r="E334" s="355"/>
      <c r="F334" s="355"/>
      <c r="G334" s="355"/>
      <c r="H334" s="357">
        <v>168736</v>
      </c>
    </row>
    <row r="335" spans="1:8" hidden="1" outlineLevel="1">
      <c r="A335" s="353"/>
      <c r="B335" s="347" t="s">
        <v>219</v>
      </c>
      <c r="C335" s="356">
        <v>114773.32332945758</v>
      </c>
      <c r="D335" s="355">
        <v>5852</v>
      </c>
      <c r="E335" s="356">
        <v>7716</v>
      </c>
      <c r="F335" s="355"/>
      <c r="G335" s="356">
        <v>20128</v>
      </c>
      <c r="H335" s="357">
        <v>148469.32332945758</v>
      </c>
    </row>
    <row r="336" spans="1:8" hidden="1" outlineLevel="1">
      <c r="A336" s="353"/>
      <c r="B336" s="347" t="s">
        <v>220</v>
      </c>
      <c r="C336" s="356">
        <v>401749</v>
      </c>
      <c r="D336" s="355">
        <v>478</v>
      </c>
      <c r="E336" s="356">
        <v>139083</v>
      </c>
      <c r="F336" s="355"/>
      <c r="G336" s="355"/>
      <c r="H336" s="357">
        <v>541310</v>
      </c>
    </row>
    <row r="337" spans="1:8" collapsed="1">
      <c r="A337" s="353">
        <v>9</v>
      </c>
      <c r="B337" s="352" t="s">
        <v>68</v>
      </c>
      <c r="C337" s="356">
        <f>SUM($C$313:$C$336)</f>
        <v>4389805.082460653</v>
      </c>
      <c r="D337" s="356">
        <f>SUM($D$313:$D$336)</f>
        <v>852629</v>
      </c>
      <c r="E337" s="356">
        <f>SUM($E$313:$E$336)</f>
        <v>4766509</v>
      </c>
      <c r="F337" s="356">
        <f>SUM($F$313:$F$336)</f>
        <v>240</v>
      </c>
      <c r="G337" s="356">
        <f>SUM($G$313:$G$336)</f>
        <v>1145730.990484</v>
      </c>
      <c r="H337" s="357">
        <f>SUM($H$313:$H$336)</f>
        <v>11154914.072944654</v>
      </c>
    </row>
    <row r="338" spans="1:8" hidden="1" outlineLevel="1">
      <c r="A338" s="353"/>
      <c r="B338" s="347" t="s">
        <v>273</v>
      </c>
      <c r="C338" s="356">
        <v>0</v>
      </c>
      <c r="D338" s="355"/>
      <c r="E338" s="356">
        <v>0</v>
      </c>
      <c r="F338" s="355"/>
      <c r="G338" s="356">
        <v>0</v>
      </c>
      <c r="H338" s="357">
        <v>0</v>
      </c>
    </row>
    <row r="339" spans="1:8" hidden="1" outlineLevel="1">
      <c r="A339" s="353"/>
      <c r="B339" s="347" t="s">
        <v>203</v>
      </c>
      <c r="C339" s="356">
        <v>11909.327841063518</v>
      </c>
      <c r="D339" s="355"/>
      <c r="E339" s="356">
        <v>172376</v>
      </c>
      <c r="F339" s="355"/>
      <c r="G339" s="356">
        <v>35031.410412000027</v>
      </c>
      <c r="H339" s="357">
        <v>219316.73825306355</v>
      </c>
    </row>
    <row r="340" spans="1:8" hidden="1" outlineLevel="1">
      <c r="A340" s="353"/>
      <c r="B340" s="347" t="s">
        <v>204</v>
      </c>
      <c r="C340" s="356">
        <v>122513</v>
      </c>
      <c r="D340" s="356">
        <v>6922</v>
      </c>
      <c r="E340" s="356">
        <v>0</v>
      </c>
      <c r="F340" s="355"/>
      <c r="G340" s="356">
        <v>0</v>
      </c>
      <c r="H340" s="357">
        <v>129435</v>
      </c>
    </row>
    <row r="341" spans="1:8" hidden="1" outlineLevel="1">
      <c r="A341" s="353"/>
      <c r="B341" s="347" t="s">
        <v>267</v>
      </c>
      <c r="C341" s="356">
        <v>0</v>
      </c>
      <c r="D341" s="356">
        <v>0</v>
      </c>
      <c r="E341" s="356">
        <v>0</v>
      </c>
      <c r="F341" s="356">
        <v>0</v>
      </c>
      <c r="G341" s="356">
        <v>0</v>
      </c>
      <c r="H341" s="357">
        <v>0</v>
      </c>
    </row>
    <row r="342" spans="1:8" hidden="1" outlineLevel="1">
      <c r="A342" s="353"/>
      <c r="B342" s="347" t="s">
        <v>274</v>
      </c>
      <c r="C342" s="356">
        <v>0</v>
      </c>
      <c r="D342" s="356">
        <v>0</v>
      </c>
      <c r="E342" s="356">
        <v>0</v>
      </c>
      <c r="F342" s="356">
        <v>0</v>
      </c>
      <c r="G342" s="356">
        <v>0</v>
      </c>
      <c r="H342" s="357">
        <v>0</v>
      </c>
    </row>
    <row r="343" spans="1:8" hidden="1" outlineLevel="1">
      <c r="A343" s="353"/>
      <c r="B343" s="347" t="s">
        <v>275</v>
      </c>
      <c r="C343" s="356"/>
      <c r="D343" s="356"/>
      <c r="E343" s="356"/>
      <c r="F343" s="356"/>
      <c r="G343" s="356"/>
      <c r="H343" s="357">
        <v>0</v>
      </c>
    </row>
    <row r="344" spans="1:8" hidden="1" outlineLevel="1">
      <c r="A344" s="353"/>
      <c r="B344" s="347" t="s">
        <v>205</v>
      </c>
      <c r="C344" s="356">
        <v>78996.43226831824</v>
      </c>
      <c r="D344" s="356">
        <v>108042</v>
      </c>
      <c r="E344" s="356">
        <v>283656</v>
      </c>
      <c r="F344" s="356">
        <v>0</v>
      </c>
      <c r="G344" s="356">
        <v>47607</v>
      </c>
      <c r="H344" s="357">
        <v>518301.43226831825</v>
      </c>
    </row>
    <row r="345" spans="1:8" hidden="1" outlineLevel="1">
      <c r="A345" s="353"/>
      <c r="B345" s="347" t="s">
        <v>206</v>
      </c>
      <c r="C345" s="356">
        <v>12089</v>
      </c>
      <c r="D345" s="355"/>
      <c r="E345" s="356">
        <v>31273</v>
      </c>
      <c r="F345" s="355"/>
      <c r="G345" s="356">
        <v>345</v>
      </c>
      <c r="H345" s="357">
        <v>43707</v>
      </c>
    </row>
    <row r="346" spans="1:8" hidden="1" outlineLevel="1">
      <c r="A346" s="353"/>
      <c r="B346" s="347" t="s">
        <v>268</v>
      </c>
      <c r="C346" s="355"/>
      <c r="D346" s="356">
        <v>1359</v>
      </c>
      <c r="E346" s="355"/>
      <c r="F346" s="355"/>
      <c r="G346" s="356">
        <v>102</v>
      </c>
      <c r="H346" s="357">
        <v>1461</v>
      </c>
    </row>
    <row r="347" spans="1:8" hidden="1" outlineLevel="1">
      <c r="A347" s="353"/>
      <c r="B347" s="347" t="s">
        <v>207</v>
      </c>
      <c r="C347" s="356">
        <v>100053</v>
      </c>
      <c r="D347" s="355"/>
      <c r="E347" s="356">
        <v>431947</v>
      </c>
      <c r="F347" s="355"/>
      <c r="G347" s="356">
        <v>59058</v>
      </c>
      <c r="H347" s="357">
        <v>591058</v>
      </c>
    </row>
    <row r="348" spans="1:8" hidden="1" outlineLevel="1">
      <c r="A348" s="353"/>
      <c r="B348" s="347" t="s">
        <v>270</v>
      </c>
      <c r="C348" s="356"/>
      <c r="D348" s="355">
        <v>0</v>
      </c>
      <c r="E348" s="356">
        <v>64764</v>
      </c>
      <c r="F348" s="355">
        <v>0</v>
      </c>
      <c r="G348" s="356">
        <v>7695</v>
      </c>
      <c r="H348" s="357">
        <v>72459</v>
      </c>
    </row>
    <row r="349" spans="1:8" hidden="1" outlineLevel="1">
      <c r="A349" s="353"/>
      <c r="B349" s="347" t="s">
        <v>208</v>
      </c>
      <c r="C349" s="356">
        <v>28733</v>
      </c>
      <c r="D349" s="355"/>
      <c r="E349" s="356">
        <v>115125</v>
      </c>
      <c r="F349" s="355"/>
      <c r="G349" s="356">
        <v>14072</v>
      </c>
      <c r="H349" s="357">
        <v>157930</v>
      </c>
    </row>
    <row r="350" spans="1:8" hidden="1" outlineLevel="1">
      <c r="A350" s="353"/>
      <c r="B350" s="347" t="s">
        <v>209</v>
      </c>
      <c r="C350" s="356">
        <v>23205</v>
      </c>
      <c r="D350" s="355"/>
      <c r="E350" s="355"/>
      <c r="F350" s="355"/>
      <c r="G350" s="355"/>
      <c r="H350" s="357">
        <v>23205</v>
      </c>
    </row>
    <row r="351" spans="1:8" hidden="1" outlineLevel="1">
      <c r="A351" s="353"/>
      <c r="B351" s="347" t="s">
        <v>210</v>
      </c>
      <c r="C351" s="356">
        <v>38510</v>
      </c>
      <c r="D351" s="355"/>
      <c r="E351" s="355"/>
      <c r="F351" s="355"/>
      <c r="G351" s="355"/>
      <c r="H351" s="357">
        <v>38510</v>
      </c>
    </row>
    <row r="352" spans="1:8" hidden="1" outlineLevel="1">
      <c r="A352" s="353"/>
      <c r="B352" s="347" t="s">
        <v>211</v>
      </c>
      <c r="C352" s="356">
        <v>63</v>
      </c>
      <c r="D352" s="356">
        <v>0</v>
      </c>
      <c r="E352" s="356">
        <v>0</v>
      </c>
      <c r="F352" s="356">
        <v>0</v>
      </c>
      <c r="G352" s="356">
        <v>0</v>
      </c>
      <c r="H352" s="357">
        <v>63</v>
      </c>
    </row>
    <row r="353" spans="1:8" hidden="1" outlineLevel="1">
      <c r="A353" s="353"/>
      <c r="B353" s="347" t="s">
        <v>212</v>
      </c>
      <c r="C353" s="356">
        <v>12833.508405723564</v>
      </c>
      <c r="D353" s="356">
        <v>0</v>
      </c>
      <c r="E353" s="356">
        <v>55513</v>
      </c>
      <c r="F353" s="355"/>
      <c r="G353" s="356">
        <v>15657</v>
      </c>
      <c r="H353" s="357">
        <v>84003.508405723565</v>
      </c>
    </row>
    <row r="354" spans="1:8" hidden="1" outlineLevel="1">
      <c r="A354" s="353"/>
      <c r="B354" s="347" t="s">
        <v>213</v>
      </c>
      <c r="C354" s="356">
        <v>115399</v>
      </c>
      <c r="D354" s="356">
        <v>194944</v>
      </c>
      <c r="E354" s="356">
        <v>23358</v>
      </c>
      <c r="F354" s="356">
        <v>0</v>
      </c>
      <c r="G354" s="356">
        <v>34783</v>
      </c>
      <c r="H354" s="357">
        <v>368484</v>
      </c>
    </row>
    <row r="355" spans="1:8" hidden="1" outlineLevel="1">
      <c r="A355" s="353"/>
      <c r="B355" s="347" t="s">
        <v>214</v>
      </c>
      <c r="C355" s="356">
        <v>0</v>
      </c>
      <c r="D355" s="355"/>
      <c r="E355" s="356">
        <v>4771</v>
      </c>
      <c r="F355" s="355"/>
      <c r="G355" s="356">
        <v>1181</v>
      </c>
      <c r="H355" s="357">
        <v>5952</v>
      </c>
    </row>
    <row r="356" spans="1:8" hidden="1" outlineLevel="1">
      <c r="A356" s="353"/>
      <c r="B356" s="347" t="s">
        <v>269</v>
      </c>
      <c r="C356" s="356"/>
      <c r="D356" s="355"/>
      <c r="E356" s="356"/>
      <c r="F356" s="355"/>
      <c r="G356" s="356"/>
      <c r="H356" s="357">
        <v>0</v>
      </c>
    </row>
    <row r="357" spans="1:8" hidden="1" outlineLevel="1">
      <c r="A357" s="353"/>
      <c r="B357" s="347" t="s">
        <v>215</v>
      </c>
      <c r="C357" s="355"/>
      <c r="D357" s="355"/>
      <c r="E357" s="355"/>
      <c r="F357" s="355"/>
      <c r="G357" s="355"/>
      <c r="H357" s="357">
        <v>0</v>
      </c>
    </row>
    <row r="358" spans="1:8" hidden="1" outlineLevel="1">
      <c r="A358" s="353"/>
      <c r="B358" s="347" t="s">
        <v>217</v>
      </c>
      <c r="C358" s="356">
        <v>140535</v>
      </c>
      <c r="D358" s="355">
        <v>339</v>
      </c>
      <c r="E358" s="356">
        <v>420487</v>
      </c>
      <c r="F358" s="355"/>
      <c r="G358" s="356">
        <v>696172</v>
      </c>
      <c r="H358" s="357">
        <v>1257533</v>
      </c>
    </row>
    <row r="359" spans="1:8" hidden="1" outlineLevel="1">
      <c r="A359" s="353"/>
      <c r="B359" s="347" t="s">
        <v>218</v>
      </c>
      <c r="C359" s="355"/>
      <c r="D359" s="355"/>
      <c r="E359" s="355"/>
      <c r="F359" s="355"/>
      <c r="G359" s="355"/>
      <c r="H359" s="357">
        <v>0</v>
      </c>
    </row>
    <row r="360" spans="1:8" hidden="1" outlineLevel="1">
      <c r="A360" s="353"/>
      <c r="B360" s="347" t="s">
        <v>219</v>
      </c>
      <c r="C360" s="356">
        <v>33396.710825902883</v>
      </c>
      <c r="D360" s="355">
        <v>111</v>
      </c>
      <c r="E360" s="356">
        <v>785</v>
      </c>
      <c r="F360" s="355"/>
      <c r="G360" s="356">
        <v>595</v>
      </c>
      <c r="H360" s="357">
        <v>34887.710825902883</v>
      </c>
    </row>
    <row r="361" spans="1:8" hidden="1" outlineLevel="1">
      <c r="A361" s="353"/>
      <c r="B361" s="347" t="s">
        <v>220</v>
      </c>
      <c r="C361" s="356">
        <v>70727</v>
      </c>
      <c r="D361" s="355">
        <v>-2</v>
      </c>
      <c r="E361" s="356">
        <v>48175</v>
      </c>
      <c r="F361" s="355"/>
      <c r="G361" s="355"/>
      <c r="H361" s="357">
        <v>118900</v>
      </c>
    </row>
    <row r="362" spans="1:8" collapsed="1">
      <c r="A362" s="353">
        <v>10</v>
      </c>
      <c r="B362" s="352" t="s">
        <v>70</v>
      </c>
      <c r="C362" s="356">
        <f>SUM($C$338:$C$361)</f>
        <v>788962.97934100823</v>
      </c>
      <c r="D362" s="356">
        <f>SUM($D$338:$D$361)</f>
        <v>311715</v>
      </c>
      <c r="E362" s="356">
        <f>SUM($E$338:$E$361)</f>
        <v>1652230</v>
      </c>
      <c r="F362" s="356">
        <f>SUM($F$338:$F$361)</f>
        <v>0</v>
      </c>
      <c r="G362" s="356">
        <f>SUM($G$338:$G$361)</f>
        <v>912298.41041200003</v>
      </c>
      <c r="H362" s="357">
        <f>SUM($H$338:$H$361)</f>
        <v>3665206.3897530083</v>
      </c>
    </row>
    <row r="363" spans="1:8" hidden="1" outlineLevel="1">
      <c r="A363" s="353"/>
      <c r="B363" s="347" t="s">
        <v>273</v>
      </c>
      <c r="C363" s="355"/>
      <c r="D363" s="355"/>
      <c r="E363" s="355"/>
      <c r="F363" s="355"/>
      <c r="G363" s="356">
        <v>0</v>
      </c>
      <c r="H363" s="357">
        <v>0</v>
      </c>
    </row>
    <row r="364" spans="1:8" hidden="1" outlineLevel="1">
      <c r="A364" s="353"/>
      <c r="B364" s="347" t="s">
        <v>203</v>
      </c>
      <c r="C364" s="355"/>
      <c r="D364" s="355"/>
      <c r="E364" s="355"/>
      <c r="F364" s="355"/>
      <c r="G364" s="356">
        <v>0</v>
      </c>
      <c r="H364" s="357">
        <v>0</v>
      </c>
    </row>
    <row r="365" spans="1:8" hidden="1" outlineLevel="1">
      <c r="A365" s="353"/>
      <c r="B365" s="347" t="s">
        <v>204</v>
      </c>
      <c r="C365" s="355"/>
      <c r="D365" s="355"/>
      <c r="E365" s="355"/>
      <c r="F365" s="355"/>
      <c r="G365" s="355"/>
      <c r="H365" s="357">
        <v>0</v>
      </c>
    </row>
    <row r="366" spans="1:8" hidden="1" outlineLevel="1">
      <c r="A366" s="353"/>
      <c r="B366" s="347" t="s">
        <v>267</v>
      </c>
      <c r="C366" s="356">
        <v>0</v>
      </c>
      <c r="D366" s="356">
        <v>0</v>
      </c>
      <c r="E366" s="356">
        <v>0</v>
      </c>
      <c r="F366" s="356">
        <v>0</v>
      </c>
      <c r="G366" s="356">
        <v>0</v>
      </c>
      <c r="H366" s="357">
        <v>0</v>
      </c>
    </row>
    <row r="367" spans="1:8" hidden="1" outlineLevel="1">
      <c r="A367" s="353"/>
      <c r="B367" s="347" t="s">
        <v>274</v>
      </c>
      <c r="C367" s="356">
        <v>0</v>
      </c>
      <c r="D367" s="356">
        <v>0</v>
      </c>
      <c r="E367" s="356">
        <v>0</v>
      </c>
      <c r="F367" s="356">
        <v>0</v>
      </c>
      <c r="G367" s="356">
        <v>0</v>
      </c>
      <c r="H367" s="357">
        <v>0</v>
      </c>
    </row>
    <row r="368" spans="1:8" hidden="1" outlineLevel="1">
      <c r="A368" s="353"/>
      <c r="B368" s="347" t="s">
        <v>275</v>
      </c>
      <c r="C368" s="356"/>
      <c r="D368" s="356"/>
      <c r="E368" s="356"/>
      <c r="F368" s="356"/>
      <c r="G368" s="356"/>
      <c r="H368" s="357">
        <v>0</v>
      </c>
    </row>
    <row r="369" spans="1:8" hidden="1" outlineLevel="1">
      <c r="A369" s="353"/>
      <c r="B369" s="347" t="s">
        <v>205</v>
      </c>
      <c r="C369" s="356">
        <v>0</v>
      </c>
      <c r="D369" s="356">
        <v>0</v>
      </c>
      <c r="E369" s="356">
        <v>0</v>
      </c>
      <c r="F369" s="356">
        <v>0</v>
      </c>
      <c r="G369" s="356">
        <v>0</v>
      </c>
      <c r="H369" s="357">
        <v>0</v>
      </c>
    </row>
    <row r="370" spans="1:8" hidden="1" outlineLevel="1">
      <c r="A370" s="353"/>
      <c r="B370" s="347" t="s">
        <v>206</v>
      </c>
      <c r="C370" s="356">
        <v>296</v>
      </c>
      <c r="D370" s="355"/>
      <c r="E370" s="355"/>
      <c r="F370" s="355"/>
      <c r="G370" s="355"/>
      <c r="H370" s="357">
        <v>296</v>
      </c>
    </row>
    <row r="371" spans="1:8" hidden="1" outlineLevel="1">
      <c r="A371" s="353"/>
      <c r="B371" s="347" t="s">
        <v>268</v>
      </c>
      <c r="C371" s="355"/>
      <c r="D371" s="355"/>
      <c r="E371" s="355"/>
      <c r="F371" s="355"/>
      <c r="G371" s="355"/>
      <c r="H371" s="357">
        <v>0</v>
      </c>
    </row>
    <row r="372" spans="1:8" hidden="1" outlineLevel="1">
      <c r="A372" s="353"/>
      <c r="B372" s="347" t="s">
        <v>207</v>
      </c>
      <c r="C372" s="356">
        <v>282</v>
      </c>
      <c r="D372" s="355"/>
      <c r="E372" s="356">
        <v>0</v>
      </c>
      <c r="F372" s="355"/>
      <c r="G372" s="356">
        <v>0</v>
      </c>
      <c r="H372" s="357">
        <v>282</v>
      </c>
    </row>
    <row r="373" spans="1:8" hidden="1" outlineLevel="1">
      <c r="A373" s="353"/>
      <c r="B373" s="347" t="s">
        <v>270</v>
      </c>
      <c r="C373" s="356"/>
      <c r="D373" s="355">
        <v>0</v>
      </c>
      <c r="E373" s="356">
        <v>728</v>
      </c>
      <c r="F373" s="355">
        <v>0</v>
      </c>
      <c r="G373" s="356">
        <v>47</v>
      </c>
      <c r="H373" s="357">
        <v>775</v>
      </c>
    </row>
    <row r="374" spans="1:8" hidden="1" outlineLevel="1">
      <c r="A374" s="353"/>
      <c r="B374" s="347" t="s">
        <v>208</v>
      </c>
      <c r="C374" s="356">
        <v>287</v>
      </c>
      <c r="D374" s="355"/>
      <c r="E374" s="356">
        <v>534</v>
      </c>
      <c r="F374" s="355"/>
      <c r="G374" s="356">
        <v>34</v>
      </c>
      <c r="H374" s="357">
        <v>855</v>
      </c>
    </row>
    <row r="375" spans="1:8" hidden="1" outlineLevel="1">
      <c r="A375" s="353"/>
      <c r="B375" s="347" t="s">
        <v>209</v>
      </c>
      <c r="C375" s="355"/>
      <c r="D375" s="355"/>
      <c r="E375" s="355"/>
      <c r="F375" s="355"/>
      <c r="G375" s="355"/>
      <c r="H375" s="357">
        <v>0</v>
      </c>
    </row>
    <row r="376" spans="1:8" hidden="1" outlineLevel="1">
      <c r="A376" s="353"/>
      <c r="B376" s="347" t="s">
        <v>210</v>
      </c>
      <c r="C376" s="356">
        <v>0</v>
      </c>
      <c r="D376" s="355"/>
      <c r="E376" s="355"/>
      <c r="F376" s="355"/>
      <c r="G376" s="355"/>
      <c r="H376" s="357">
        <v>0</v>
      </c>
    </row>
    <row r="377" spans="1:8" hidden="1" outlineLevel="1">
      <c r="A377" s="353"/>
      <c r="B377" s="347" t="s">
        <v>211</v>
      </c>
      <c r="C377" s="356">
        <v>0</v>
      </c>
      <c r="D377" s="356">
        <v>0</v>
      </c>
      <c r="E377" s="356">
        <v>0</v>
      </c>
      <c r="F377" s="356">
        <v>0</v>
      </c>
      <c r="G377" s="356">
        <v>0</v>
      </c>
      <c r="H377" s="357">
        <v>0</v>
      </c>
    </row>
    <row r="378" spans="1:8" hidden="1" outlineLevel="1">
      <c r="A378" s="353"/>
      <c r="B378" s="347" t="s">
        <v>212</v>
      </c>
      <c r="C378" s="355"/>
      <c r="D378" s="356">
        <v>0</v>
      </c>
      <c r="E378" s="356">
        <v>775</v>
      </c>
      <c r="F378" s="355"/>
      <c r="G378" s="356">
        <v>218</v>
      </c>
      <c r="H378" s="357">
        <v>993</v>
      </c>
    </row>
    <row r="379" spans="1:8" hidden="1" outlineLevel="1">
      <c r="A379" s="353"/>
      <c r="B379" s="347" t="s">
        <v>213</v>
      </c>
      <c r="C379" s="356">
        <v>260442</v>
      </c>
      <c r="D379" s="356">
        <v>0</v>
      </c>
      <c r="E379" s="356">
        <v>0</v>
      </c>
      <c r="F379" s="356">
        <v>0</v>
      </c>
      <c r="G379" s="356">
        <v>0</v>
      </c>
      <c r="H379" s="357">
        <v>260442</v>
      </c>
    </row>
    <row r="380" spans="1:8" hidden="1" outlineLevel="1">
      <c r="A380" s="353"/>
      <c r="B380" s="347" t="s">
        <v>214</v>
      </c>
      <c r="C380" s="356">
        <v>0</v>
      </c>
      <c r="D380" s="355"/>
      <c r="E380" s="356">
        <v>0</v>
      </c>
      <c r="F380" s="355"/>
      <c r="G380" s="356">
        <v>0</v>
      </c>
      <c r="H380" s="357">
        <v>0</v>
      </c>
    </row>
    <row r="381" spans="1:8" hidden="1" outlineLevel="1">
      <c r="A381" s="353"/>
      <c r="B381" s="347" t="s">
        <v>269</v>
      </c>
      <c r="C381" s="356"/>
      <c r="D381" s="355"/>
      <c r="E381" s="356"/>
      <c r="F381" s="355"/>
      <c r="G381" s="356"/>
      <c r="H381" s="357">
        <v>0</v>
      </c>
    </row>
    <row r="382" spans="1:8" hidden="1" outlineLevel="1">
      <c r="A382" s="353"/>
      <c r="B382" s="347" t="s">
        <v>215</v>
      </c>
      <c r="C382" s="355"/>
      <c r="D382" s="355"/>
      <c r="E382" s="355"/>
      <c r="F382" s="355"/>
      <c r="G382" s="355"/>
      <c r="H382" s="357">
        <v>0</v>
      </c>
    </row>
    <row r="383" spans="1:8" hidden="1" outlineLevel="1">
      <c r="A383" s="353"/>
      <c r="B383" s="347" t="s">
        <v>217</v>
      </c>
      <c r="C383" s="355"/>
      <c r="D383" s="355"/>
      <c r="E383" s="356">
        <v>30417</v>
      </c>
      <c r="F383" s="355"/>
      <c r="G383" s="356">
        <v>475456</v>
      </c>
      <c r="H383" s="357">
        <v>505873</v>
      </c>
    </row>
    <row r="384" spans="1:8" hidden="1" outlineLevel="1">
      <c r="A384" s="353"/>
      <c r="B384" s="347" t="s">
        <v>218</v>
      </c>
      <c r="C384" s="355"/>
      <c r="D384" s="355"/>
      <c r="E384" s="355"/>
      <c r="F384" s="355"/>
      <c r="G384" s="355"/>
      <c r="H384" s="357">
        <v>0</v>
      </c>
    </row>
    <row r="385" spans="1:8" hidden="1" outlineLevel="1">
      <c r="A385" s="353"/>
      <c r="B385" s="347" t="s">
        <v>219</v>
      </c>
      <c r="C385" s="356">
        <v>0</v>
      </c>
      <c r="D385" s="355"/>
      <c r="E385" s="356">
        <v>0</v>
      </c>
      <c r="F385" s="355"/>
      <c r="G385" s="356">
        <v>0</v>
      </c>
      <c r="H385" s="357">
        <v>0</v>
      </c>
    </row>
    <row r="386" spans="1:8" hidden="1" outlineLevel="1">
      <c r="A386" s="353"/>
      <c r="B386" s="347" t="s">
        <v>220</v>
      </c>
      <c r="C386" s="356">
        <v>0</v>
      </c>
      <c r="D386" s="355"/>
      <c r="E386" s="356">
        <v>0</v>
      </c>
      <c r="F386" s="355"/>
      <c r="G386" s="355"/>
      <c r="H386" s="357">
        <v>0</v>
      </c>
    </row>
    <row r="387" spans="1:8" collapsed="1">
      <c r="A387" s="353">
        <v>11</v>
      </c>
      <c r="B387" s="352" t="s">
        <v>563</v>
      </c>
      <c r="C387" s="356">
        <f>SUM($C$363:$C$386)</f>
        <v>261307</v>
      </c>
      <c r="D387" s="356">
        <f>SUM($D$363:$D$386)</f>
        <v>0</v>
      </c>
      <c r="E387" s="356">
        <f>SUM($E$363:$E$386)</f>
        <v>32454</v>
      </c>
      <c r="F387" s="356">
        <f>SUM($F$363:$F$386)</f>
        <v>0</v>
      </c>
      <c r="G387" s="356">
        <f>SUM($G$363:$G$386)</f>
        <v>475755</v>
      </c>
      <c r="H387" s="357">
        <f>SUM($H$363:$H$386)</f>
        <v>769516</v>
      </c>
    </row>
    <row r="388" spans="1:8" hidden="1" outlineLevel="1">
      <c r="A388" s="353"/>
      <c r="B388" s="347" t="s">
        <v>273</v>
      </c>
      <c r="C388" s="356">
        <v>0</v>
      </c>
      <c r="D388" s="355"/>
      <c r="E388" s="356">
        <v>0</v>
      </c>
      <c r="F388" s="355"/>
      <c r="G388" s="356">
        <v>0</v>
      </c>
      <c r="H388" s="357">
        <v>0</v>
      </c>
    </row>
    <row r="389" spans="1:8" hidden="1" outlineLevel="1">
      <c r="A389" s="353"/>
      <c r="B389" s="347" t="s">
        <v>203</v>
      </c>
      <c r="C389" s="356">
        <v>195304.65565149466</v>
      </c>
      <c r="D389" s="355"/>
      <c r="E389" s="356">
        <v>77642</v>
      </c>
      <c r="F389" s="355"/>
      <c r="G389" s="356">
        <v>15778.929999999993</v>
      </c>
      <c r="H389" s="357">
        <v>288725.58565149462</v>
      </c>
    </row>
    <row r="390" spans="1:8" hidden="1" outlineLevel="1">
      <c r="A390" s="353"/>
      <c r="B390" s="347" t="s">
        <v>204</v>
      </c>
      <c r="C390" s="356">
        <v>15244</v>
      </c>
      <c r="D390" s="356">
        <v>861</v>
      </c>
      <c r="E390" s="356">
        <v>0</v>
      </c>
      <c r="F390" s="356">
        <v>0</v>
      </c>
      <c r="G390" s="356">
        <v>0</v>
      </c>
      <c r="H390" s="357">
        <v>16105</v>
      </c>
    </row>
    <row r="391" spans="1:8" hidden="1" outlineLevel="1">
      <c r="A391" s="353"/>
      <c r="B391" s="347" t="s">
        <v>267</v>
      </c>
      <c r="C391" s="356">
        <v>0</v>
      </c>
      <c r="D391" s="356">
        <v>0</v>
      </c>
      <c r="E391" s="356">
        <v>0</v>
      </c>
      <c r="F391" s="356">
        <v>0</v>
      </c>
      <c r="G391" s="356">
        <v>0</v>
      </c>
      <c r="H391" s="357">
        <v>0</v>
      </c>
    </row>
    <row r="392" spans="1:8" hidden="1" outlineLevel="1">
      <c r="A392" s="353"/>
      <c r="B392" s="347" t="s">
        <v>274</v>
      </c>
      <c r="C392" s="356">
        <v>0</v>
      </c>
      <c r="D392" s="356">
        <v>0</v>
      </c>
      <c r="E392" s="356">
        <v>25391</v>
      </c>
      <c r="F392" s="356">
        <v>0</v>
      </c>
      <c r="G392" s="356">
        <v>0</v>
      </c>
      <c r="H392" s="357">
        <v>25391</v>
      </c>
    </row>
    <row r="393" spans="1:8" hidden="1" outlineLevel="1">
      <c r="A393" s="353"/>
      <c r="B393" s="347" t="s">
        <v>275</v>
      </c>
      <c r="C393" s="356"/>
      <c r="D393" s="356"/>
      <c r="E393" s="356"/>
      <c r="F393" s="356"/>
      <c r="G393" s="356"/>
      <c r="H393" s="357">
        <v>0</v>
      </c>
    </row>
    <row r="394" spans="1:8" hidden="1" outlineLevel="1">
      <c r="A394" s="353"/>
      <c r="B394" s="347" t="s">
        <v>205</v>
      </c>
      <c r="C394" s="356">
        <v>3599395.9069592878</v>
      </c>
      <c r="D394" s="356">
        <v>-1578</v>
      </c>
      <c r="E394" s="356">
        <v>69486</v>
      </c>
      <c r="F394" s="356">
        <v>0</v>
      </c>
      <c r="G394" s="356">
        <v>23019</v>
      </c>
      <c r="H394" s="357">
        <v>3690322.9069592878</v>
      </c>
    </row>
    <row r="395" spans="1:8" hidden="1" outlineLevel="1">
      <c r="A395" s="353"/>
      <c r="B395" s="347" t="s">
        <v>206</v>
      </c>
      <c r="C395" s="356">
        <v>176318</v>
      </c>
      <c r="D395" s="355"/>
      <c r="E395" s="356">
        <v>993</v>
      </c>
      <c r="F395" s="355"/>
      <c r="G395" s="356">
        <v>10</v>
      </c>
      <c r="H395" s="357">
        <v>177321</v>
      </c>
    </row>
    <row r="396" spans="1:8" hidden="1" outlineLevel="1">
      <c r="A396" s="353"/>
      <c r="B396" s="347" t="s">
        <v>268</v>
      </c>
      <c r="C396" s="355"/>
      <c r="D396" s="356">
        <v>13038</v>
      </c>
      <c r="E396" s="355"/>
      <c r="F396" s="355"/>
      <c r="G396" s="356">
        <v>981</v>
      </c>
      <c r="H396" s="357">
        <v>14019</v>
      </c>
    </row>
    <row r="397" spans="1:8" hidden="1" outlineLevel="1">
      <c r="A397" s="353"/>
      <c r="B397" s="347" t="s">
        <v>207</v>
      </c>
      <c r="C397" s="356">
        <v>1300120</v>
      </c>
      <c r="D397" s="355"/>
      <c r="E397" s="356">
        <v>76600</v>
      </c>
      <c r="F397" s="355"/>
      <c r="G397" s="356">
        <v>10559</v>
      </c>
      <c r="H397" s="357">
        <v>1387279</v>
      </c>
    </row>
    <row r="398" spans="1:8" hidden="1" outlineLevel="1">
      <c r="A398" s="353"/>
      <c r="B398" s="347" t="s">
        <v>270</v>
      </c>
      <c r="C398" s="356"/>
      <c r="D398" s="355">
        <v>0</v>
      </c>
      <c r="E398" s="356">
        <v>106110</v>
      </c>
      <c r="F398" s="355">
        <v>0</v>
      </c>
      <c r="G398" s="356">
        <v>8149</v>
      </c>
      <c r="H398" s="357">
        <v>114259</v>
      </c>
    </row>
    <row r="399" spans="1:8" hidden="1" outlineLevel="1">
      <c r="A399" s="353"/>
      <c r="B399" s="347" t="s">
        <v>208</v>
      </c>
      <c r="C399" s="356">
        <v>33904</v>
      </c>
      <c r="D399" s="355"/>
      <c r="E399" s="356">
        <v>115013</v>
      </c>
      <c r="F399" s="355"/>
      <c r="G399" s="356">
        <v>11271</v>
      </c>
      <c r="H399" s="357">
        <v>160188</v>
      </c>
    </row>
    <row r="400" spans="1:8" hidden="1" outlineLevel="1">
      <c r="A400" s="353"/>
      <c r="B400" s="347" t="s">
        <v>209</v>
      </c>
      <c r="C400" s="356">
        <v>68538</v>
      </c>
      <c r="D400" s="355"/>
      <c r="E400" s="355"/>
      <c r="F400" s="355"/>
      <c r="G400" s="355"/>
      <c r="H400" s="357">
        <v>68538</v>
      </c>
    </row>
    <row r="401" spans="1:8" hidden="1" outlineLevel="1">
      <c r="A401" s="353"/>
      <c r="B401" s="347" t="s">
        <v>210</v>
      </c>
      <c r="C401" s="356">
        <v>1120</v>
      </c>
      <c r="D401" s="355"/>
      <c r="E401" s="355"/>
      <c r="F401" s="355"/>
      <c r="G401" s="355"/>
      <c r="H401" s="357">
        <v>1120</v>
      </c>
    </row>
    <row r="402" spans="1:8" hidden="1" outlineLevel="1">
      <c r="A402" s="353"/>
      <c r="B402" s="347" t="s">
        <v>211</v>
      </c>
      <c r="C402" s="356">
        <v>125</v>
      </c>
      <c r="D402" s="356">
        <v>0</v>
      </c>
      <c r="E402" s="356">
        <v>0</v>
      </c>
      <c r="F402" s="356">
        <v>0</v>
      </c>
      <c r="G402" s="356">
        <v>0</v>
      </c>
      <c r="H402" s="357">
        <v>125</v>
      </c>
    </row>
    <row r="403" spans="1:8" hidden="1" outlineLevel="1">
      <c r="A403" s="353"/>
      <c r="B403" s="347" t="s">
        <v>212</v>
      </c>
      <c r="C403" s="356">
        <v>6982.3924912440289</v>
      </c>
      <c r="D403" s="356">
        <v>0</v>
      </c>
      <c r="E403" s="356">
        <v>6355</v>
      </c>
      <c r="F403" s="355"/>
      <c r="G403" s="356">
        <v>1793</v>
      </c>
      <c r="H403" s="357">
        <v>15130.392491244029</v>
      </c>
    </row>
    <row r="404" spans="1:8" hidden="1" outlineLevel="1">
      <c r="A404" s="353"/>
      <c r="B404" s="347" t="s">
        <v>213</v>
      </c>
      <c r="C404" s="356">
        <v>12429</v>
      </c>
      <c r="D404" s="356">
        <v>5129</v>
      </c>
      <c r="E404" s="356">
        <v>24501</v>
      </c>
      <c r="F404" s="356">
        <v>0</v>
      </c>
      <c r="G404" s="356">
        <v>6254</v>
      </c>
      <c r="H404" s="357">
        <v>48313</v>
      </c>
    </row>
    <row r="405" spans="1:8" hidden="1" outlineLevel="1">
      <c r="A405" s="353"/>
      <c r="B405" s="347" t="s">
        <v>214</v>
      </c>
      <c r="C405" s="356">
        <v>463</v>
      </c>
      <c r="D405" s="355"/>
      <c r="E405" s="356">
        <v>3620</v>
      </c>
      <c r="F405" s="355"/>
      <c r="G405" s="356">
        <v>897</v>
      </c>
      <c r="H405" s="357">
        <v>4980</v>
      </c>
    </row>
    <row r="406" spans="1:8" hidden="1" outlineLevel="1">
      <c r="A406" s="353"/>
      <c r="B406" s="347" t="s">
        <v>269</v>
      </c>
      <c r="C406" s="356"/>
      <c r="D406" s="355"/>
      <c r="E406" s="356"/>
      <c r="F406" s="355"/>
      <c r="G406" s="356"/>
      <c r="H406" s="357">
        <v>0</v>
      </c>
    </row>
    <row r="407" spans="1:8" hidden="1" outlineLevel="1">
      <c r="A407" s="353"/>
      <c r="B407" s="347" t="s">
        <v>215</v>
      </c>
      <c r="C407" s="356">
        <v>48669.05</v>
      </c>
      <c r="D407" s="355"/>
      <c r="E407" s="355"/>
      <c r="F407" s="355"/>
      <c r="G407" s="355"/>
      <c r="H407" s="357">
        <v>48669.05</v>
      </c>
    </row>
    <row r="408" spans="1:8" hidden="1" outlineLevel="1">
      <c r="A408" s="353"/>
      <c r="B408" s="347" t="s">
        <v>217</v>
      </c>
      <c r="C408" s="356">
        <v>21610</v>
      </c>
      <c r="D408" s="356">
        <v>2265</v>
      </c>
      <c r="E408" s="356">
        <v>17355</v>
      </c>
      <c r="F408" s="355"/>
      <c r="G408" s="356">
        <v>27447</v>
      </c>
      <c r="H408" s="357">
        <v>68677</v>
      </c>
    </row>
    <row r="409" spans="1:8" hidden="1" outlineLevel="1">
      <c r="A409" s="353"/>
      <c r="B409" s="347" t="s">
        <v>218</v>
      </c>
      <c r="C409" s="356">
        <v>116074</v>
      </c>
      <c r="D409" s="355"/>
      <c r="E409" s="355"/>
      <c r="F409" s="355"/>
      <c r="G409" s="355"/>
      <c r="H409" s="357">
        <v>116074</v>
      </c>
    </row>
    <row r="410" spans="1:8" hidden="1" outlineLevel="1">
      <c r="A410" s="353"/>
      <c r="B410" s="347" t="s">
        <v>219</v>
      </c>
      <c r="C410" s="356">
        <v>94154.249750129093</v>
      </c>
      <c r="D410" s="355">
        <v>1144</v>
      </c>
      <c r="E410" s="356">
        <v>1054</v>
      </c>
      <c r="F410" s="355"/>
      <c r="G410" s="356">
        <v>3783</v>
      </c>
      <c r="H410" s="357">
        <v>100135.24975012909</v>
      </c>
    </row>
    <row r="411" spans="1:8" hidden="1" outlineLevel="1">
      <c r="A411" s="353"/>
      <c r="B411" s="347" t="s">
        <v>220</v>
      </c>
      <c r="C411" s="356">
        <v>43596</v>
      </c>
      <c r="D411" s="355"/>
      <c r="E411" s="356">
        <v>16245</v>
      </c>
      <c r="F411" s="355"/>
      <c r="G411" s="355"/>
      <c r="H411" s="357">
        <v>59841</v>
      </c>
    </row>
    <row r="412" spans="1:8" collapsed="1">
      <c r="A412" s="353">
        <v>12</v>
      </c>
      <c r="B412" s="352" t="s">
        <v>564</v>
      </c>
      <c r="C412" s="356">
        <f>SUM($C$388:$C$411)</f>
        <v>5734047.2548521552</v>
      </c>
      <c r="D412" s="356">
        <f>SUM($D$388:$D$411)</f>
        <v>20859</v>
      </c>
      <c r="E412" s="356">
        <f>SUM($E$388:$E$411)</f>
        <v>540365</v>
      </c>
      <c r="F412" s="356">
        <f>SUM($F$388:$F$411)</f>
        <v>0</v>
      </c>
      <c r="G412" s="356">
        <f>SUM($G$388:$G$411)</f>
        <v>109941.93</v>
      </c>
      <c r="H412" s="357">
        <f>SUM($H$388:$H$411)</f>
        <v>6405213.1848521549</v>
      </c>
    </row>
    <row r="413" spans="1:8" hidden="1" outlineLevel="1">
      <c r="A413" s="353"/>
      <c r="B413" s="347" t="s">
        <v>273</v>
      </c>
      <c r="C413" s="356">
        <v>0</v>
      </c>
      <c r="D413" s="355"/>
      <c r="E413" s="356">
        <v>0</v>
      </c>
      <c r="F413" s="355"/>
      <c r="G413" s="356">
        <v>0</v>
      </c>
      <c r="H413" s="357">
        <v>0</v>
      </c>
    </row>
    <row r="414" spans="1:8" hidden="1" outlineLevel="1">
      <c r="A414" s="353"/>
      <c r="B414" s="347" t="s">
        <v>203</v>
      </c>
      <c r="C414" s="356">
        <v>1141244.1016199202</v>
      </c>
      <c r="D414" s="355"/>
      <c r="E414" s="356">
        <v>80681</v>
      </c>
      <c r="F414" s="355"/>
      <c r="G414" s="356">
        <v>16396.502560000008</v>
      </c>
      <c r="H414" s="357">
        <v>1238321.6041799202</v>
      </c>
    </row>
    <row r="415" spans="1:8" hidden="1" outlineLevel="1">
      <c r="A415" s="353"/>
      <c r="B415" s="347" t="s">
        <v>204</v>
      </c>
      <c r="C415" s="356">
        <v>994765</v>
      </c>
      <c r="D415" s="356">
        <v>51</v>
      </c>
      <c r="E415" s="356">
        <v>0</v>
      </c>
      <c r="F415" s="356">
        <v>0</v>
      </c>
      <c r="G415" s="356">
        <v>0</v>
      </c>
      <c r="H415" s="357">
        <v>994816</v>
      </c>
    </row>
    <row r="416" spans="1:8" hidden="1" outlineLevel="1">
      <c r="A416" s="353"/>
      <c r="B416" s="347" t="s">
        <v>267</v>
      </c>
      <c r="C416" s="356">
        <v>650</v>
      </c>
      <c r="D416" s="356">
        <v>0</v>
      </c>
      <c r="E416" s="356">
        <v>0</v>
      </c>
      <c r="F416" s="356">
        <v>0</v>
      </c>
      <c r="G416" s="356">
        <v>0</v>
      </c>
      <c r="H416" s="357">
        <v>650</v>
      </c>
    </row>
    <row r="417" spans="1:8" hidden="1" outlineLevel="1">
      <c r="A417" s="353"/>
      <c r="B417" s="347" t="s">
        <v>274</v>
      </c>
      <c r="C417" s="356">
        <v>0</v>
      </c>
      <c r="D417" s="356">
        <v>0</v>
      </c>
      <c r="E417" s="356">
        <v>95792</v>
      </c>
      <c r="F417" s="356">
        <v>0</v>
      </c>
      <c r="G417" s="356">
        <v>0</v>
      </c>
      <c r="H417" s="357">
        <v>95792</v>
      </c>
    </row>
    <row r="418" spans="1:8" hidden="1" outlineLevel="1">
      <c r="A418" s="353"/>
      <c r="B418" s="347" t="s">
        <v>275</v>
      </c>
      <c r="C418" s="356"/>
      <c r="D418" s="356"/>
      <c r="E418" s="356"/>
      <c r="F418" s="356"/>
      <c r="G418" s="356"/>
      <c r="H418" s="357">
        <v>0</v>
      </c>
    </row>
    <row r="419" spans="1:8" hidden="1" outlineLevel="1">
      <c r="A419" s="353"/>
      <c r="B419" s="347" t="s">
        <v>205</v>
      </c>
      <c r="C419" s="356">
        <v>4834823.7002920555</v>
      </c>
      <c r="D419" s="356">
        <v>34117</v>
      </c>
      <c r="E419" s="356">
        <v>174394</v>
      </c>
      <c r="F419" s="356">
        <v>0</v>
      </c>
      <c r="G419" s="356">
        <v>27089</v>
      </c>
      <c r="H419" s="357">
        <v>5070423.7002920555</v>
      </c>
    </row>
    <row r="420" spans="1:8" hidden="1" outlineLevel="1">
      <c r="A420" s="353"/>
      <c r="B420" s="347" t="s">
        <v>206</v>
      </c>
      <c r="C420" s="356">
        <v>1165561</v>
      </c>
      <c r="D420" s="355"/>
      <c r="E420" s="356">
        <v>5787</v>
      </c>
      <c r="F420" s="355"/>
      <c r="G420" s="356">
        <v>239</v>
      </c>
      <c r="H420" s="357">
        <v>1171587</v>
      </c>
    </row>
    <row r="421" spans="1:8" hidden="1" outlineLevel="1">
      <c r="A421" s="353"/>
      <c r="B421" s="347" t="s">
        <v>268</v>
      </c>
      <c r="C421" s="355"/>
      <c r="D421" s="356">
        <v>2968</v>
      </c>
      <c r="E421" s="355"/>
      <c r="F421" s="355"/>
      <c r="G421" s="356">
        <v>223</v>
      </c>
      <c r="H421" s="357">
        <v>3191</v>
      </c>
    </row>
    <row r="422" spans="1:8" hidden="1" outlineLevel="1">
      <c r="A422" s="353"/>
      <c r="B422" s="347" t="s">
        <v>207</v>
      </c>
      <c r="C422" s="356">
        <v>5345924</v>
      </c>
      <c r="D422" s="355"/>
      <c r="E422" s="356">
        <v>247032</v>
      </c>
      <c r="F422" s="355"/>
      <c r="G422" s="356">
        <v>39575</v>
      </c>
      <c r="H422" s="357">
        <v>5632531</v>
      </c>
    </row>
    <row r="423" spans="1:8" hidden="1" outlineLevel="1">
      <c r="A423" s="353"/>
      <c r="B423" s="347" t="s">
        <v>270</v>
      </c>
      <c r="C423" s="356">
        <v>431851.56</v>
      </c>
      <c r="D423" s="355">
        <v>0</v>
      </c>
      <c r="E423" s="356">
        <v>54287</v>
      </c>
      <c r="F423" s="355">
        <v>0</v>
      </c>
      <c r="G423" s="356">
        <v>4304</v>
      </c>
      <c r="H423" s="357">
        <v>490442.56</v>
      </c>
    </row>
    <row r="424" spans="1:8" hidden="1" outlineLevel="1">
      <c r="A424" s="353"/>
      <c r="B424" s="347" t="s">
        <v>208</v>
      </c>
      <c r="C424" s="356">
        <v>7522366.6399999997</v>
      </c>
      <c r="D424" s="355"/>
      <c r="E424" s="356">
        <v>55572</v>
      </c>
      <c r="F424" s="355"/>
      <c r="G424" s="356">
        <v>5111</v>
      </c>
      <c r="H424" s="357">
        <v>7583049.6399999997</v>
      </c>
    </row>
    <row r="425" spans="1:8" hidden="1" outlineLevel="1">
      <c r="A425" s="353"/>
      <c r="B425" s="347" t="s">
        <v>209</v>
      </c>
      <c r="C425" s="356">
        <v>1075051</v>
      </c>
      <c r="D425" s="355"/>
      <c r="E425" s="355"/>
      <c r="F425" s="355"/>
      <c r="G425" s="355"/>
      <c r="H425" s="357">
        <v>1075051</v>
      </c>
    </row>
    <row r="426" spans="1:8" hidden="1" outlineLevel="1">
      <c r="A426" s="353"/>
      <c r="B426" s="347" t="s">
        <v>210</v>
      </c>
      <c r="C426" s="356">
        <v>354133</v>
      </c>
      <c r="D426" s="355"/>
      <c r="E426" s="355"/>
      <c r="F426" s="355"/>
      <c r="G426" s="355"/>
      <c r="H426" s="357">
        <v>354133</v>
      </c>
    </row>
    <row r="427" spans="1:8" hidden="1" outlineLevel="1">
      <c r="A427" s="353"/>
      <c r="B427" s="347" t="s">
        <v>211</v>
      </c>
      <c r="C427" s="356">
        <v>3630</v>
      </c>
      <c r="D427" s="356">
        <v>0</v>
      </c>
      <c r="E427" s="356">
        <v>0</v>
      </c>
      <c r="F427" s="356">
        <v>0</v>
      </c>
      <c r="G427" s="356">
        <v>0</v>
      </c>
      <c r="H427" s="357">
        <v>3630</v>
      </c>
    </row>
    <row r="428" spans="1:8" hidden="1" outlineLevel="1">
      <c r="A428" s="353"/>
      <c r="B428" s="347" t="s">
        <v>212</v>
      </c>
      <c r="C428" s="356">
        <v>804437.90699318668</v>
      </c>
      <c r="D428" s="356">
        <v>0</v>
      </c>
      <c r="E428" s="356">
        <v>18508</v>
      </c>
      <c r="F428" s="355"/>
      <c r="G428" s="356">
        <v>5220</v>
      </c>
      <c r="H428" s="357">
        <v>828165.90699318668</v>
      </c>
    </row>
    <row r="429" spans="1:8" hidden="1" outlineLevel="1">
      <c r="A429" s="353"/>
      <c r="B429" s="347" t="s">
        <v>213</v>
      </c>
      <c r="C429" s="356">
        <v>1421615</v>
      </c>
      <c r="D429" s="356">
        <v>736889</v>
      </c>
      <c r="E429" s="356">
        <v>11540</v>
      </c>
      <c r="F429" s="356">
        <v>0</v>
      </c>
      <c r="G429" s="356">
        <v>112886</v>
      </c>
      <c r="H429" s="357">
        <v>2282930</v>
      </c>
    </row>
    <row r="430" spans="1:8" hidden="1" outlineLevel="1">
      <c r="A430" s="353"/>
      <c r="B430" s="347" t="s">
        <v>214</v>
      </c>
      <c r="C430" s="356">
        <v>118822</v>
      </c>
      <c r="D430" s="355"/>
      <c r="E430" s="356">
        <v>12758</v>
      </c>
      <c r="F430" s="355"/>
      <c r="G430" s="356">
        <v>3159</v>
      </c>
      <c r="H430" s="357">
        <v>134739</v>
      </c>
    </row>
    <row r="431" spans="1:8" hidden="1" outlineLevel="1">
      <c r="A431" s="353"/>
      <c r="B431" s="347" t="s">
        <v>269</v>
      </c>
      <c r="C431" s="356"/>
      <c r="D431" s="355"/>
      <c r="E431" s="356">
        <v>1832</v>
      </c>
      <c r="F431" s="355"/>
      <c r="G431" s="356">
        <v>0</v>
      </c>
      <c r="H431" s="357">
        <v>1832</v>
      </c>
    </row>
    <row r="432" spans="1:8" hidden="1" outlineLevel="1">
      <c r="A432" s="353"/>
      <c r="B432" s="347" t="s">
        <v>215</v>
      </c>
      <c r="C432" s="356">
        <v>71869.119999999995</v>
      </c>
      <c r="D432" s="355"/>
      <c r="E432" s="355"/>
      <c r="F432" s="355"/>
      <c r="G432" s="355"/>
      <c r="H432" s="357">
        <v>71869.119999999995</v>
      </c>
    </row>
    <row r="433" spans="1:8" hidden="1" outlineLevel="1">
      <c r="A433" s="353"/>
      <c r="B433" s="347" t="s">
        <v>217</v>
      </c>
      <c r="C433" s="356">
        <v>4440855</v>
      </c>
      <c r="D433" s="355">
        <v>352738</v>
      </c>
      <c r="E433" s="356">
        <v>464854</v>
      </c>
      <c r="F433" s="355"/>
      <c r="G433" s="356">
        <v>146490</v>
      </c>
      <c r="H433" s="357">
        <v>5404937</v>
      </c>
    </row>
    <row r="434" spans="1:8" hidden="1" outlineLevel="1">
      <c r="A434" s="353"/>
      <c r="B434" s="347" t="s">
        <v>218</v>
      </c>
      <c r="C434" s="356">
        <v>1936803</v>
      </c>
      <c r="D434" s="355"/>
      <c r="E434" s="355"/>
      <c r="F434" s="355"/>
      <c r="G434" s="355"/>
      <c r="H434" s="357">
        <v>1936803</v>
      </c>
    </row>
    <row r="435" spans="1:8" hidden="1" outlineLevel="1">
      <c r="A435" s="353"/>
      <c r="B435" s="347" t="s">
        <v>219</v>
      </c>
      <c r="C435" s="356">
        <v>675896.29665734235</v>
      </c>
      <c r="D435" s="355">
        <v>2142</v>
      </c>
      <c r="E435" s="356">
        <v>1753</v>
      </c>
      <c r="F435" s="355">
        <v>0</v>
      </c>
      <c r="G435" s="356">
        <v>7010</v>
      </c>
      <c r="H435" s="357">
        <v>686801.29665734235</v>
      </c>
    </row>
    <row r="436" spans="1:8" hidden="1" outlineLevel="1">
      <c r="A436" s="353"/>
      <c r="B436" s="347" t="s">
        <v>220</v>
      </c>
      <c r="C436" s="356">
        <v>1461328</v>
      </c>
      <c r="D436" s="355">
        <v>557</v>
      </c>
      <c r="E436" s="356">
        <v>7127</v>
      </c>
      <c r="F436" s="355"/>
      <c r="G436" s="355">
        <v>0</v>
      </c>
      <c r="H436" s="357">
        <v>1469012</v>
      </c>
    </row>
    <row r="437" spans="1:8" collapsed="1">
      <c r="A437" s="353">
        <v>13</v>
      </c>
      <c r="B437" s="352" t="s">
        <v>565</v>
      </c>
      <c r="C437" s="356">
        <f>SUM($C$413:$C$436)</f>
        <v>33801626.325562507</v>
      </c>
      <c r="D437" s="356">
        <f>SUM($D$413:$D$436)</f>
        <v>1129462</v>
      </c>
      <c r="E437" s="356">
        <f>SUM($E$413:$E$436)</f>
        <v>1231917</v>
      </c>
      <c r="F437" s="356">
        <f>SUM($F$413:$F$436)</f>
        <v>0</v>
      </c>
      <c r="G437" s="356">
        <f>SUM($G$413:$G$436)</f>
        <v>367702.50255999999</v>
      </c>
      <c r="H437" s="357">
        <f>SUM($H$413:$H$436)</f>
        <v>36530707.828122504</v>
      </c>
    </row>
    <row r="438" spans="1:8" hidden="1" outlineLevel="1">
      <c r="A438" s="353"/>
      <c r="B438" s="347" t="s">
        <v>273</v>
      </c>
      <c r="C438" s="356">
        <v>0</v>
      </c>
      <c r="D438" s="355"/>
      <c r="E438" s="356">
        <v>0</v>
      </c>
      <c r="F438" s="355"/>
      <c r="G438" s="356">
        <v>0</v>
      </c>
      <c r="H438" s="357">
        <v>0</v>
      </c>
    </row>
    <row r="439" spans="1:8" hidden="1" outlineLevel="1">
      <c r="A439" s="353"/>
      <c r="B439" s="347" t="s">
        <v>203</v>
      </c>
      <c r="C439" s="356">
        <v>3947.2791245257094</v>
      </c>
      <c r="D439" s="355"/>
      <c r="E439" s="356">
        <v>488329</v>
      </c>
      <c r="F439" s="355"/>
      <c r="G439" s="356">
        <v>99240.763780000038</v>
      </c>
      <c r="H439" s="357">
        <v>591517.04290452576</v>
      </c>
    </row>
    <row r="440" spans="1:8" hidden="1" outlineLevel="1">
      <c r="A440" s="353"/>
      <c r="B440" s="347" t="s">
        <v>204</v>
      </c>
      <c r="C440" s="355"/>
      <c r="D440" s="355"/>
      <c r="E440" s="355"/>
      <c r="F440" s="355"/>
      <c r="G440" s="355"/>
      <c r="H440" s="357">
        <v>0</v>
      </c>
    </row>
    <row r="441" spans="1:8" hidden="1" outlineLevel="1">
      <c r="A441" s="353"/>
      <c r="B441" s="347" t="s">
        <v>267</v>
      </c>
      <c r="C441" s="356">
        <v>0</v>
      </c>
      <c r="D441" s="356">
        <v>0</v>
      </c>
      <c r="E441" s="356">
        <v>0</v>
      </c>
      <c r="F441" s="356">
        <v>0</v>
      </c>
      <c r="G441" s="356">
        <v>0</v>
      </c>
      <c r="H441" s="357">
        <v>0</v>
      </c>
    </row>
    <row r="442" spans="1:8" hidden="1" outlineLevel="1">
      <c r="A442" s="353"/>
      <c r="B442" s="347" t="s">
        <v>274</v>
      </c>
      <c r="C442" s="356">
        <v>0</v>
      </c>
      <c r="D442" s="356">
        <v>0</v>
      </c>
      <c r="E442" s="356">
        <v>0</v>
      </c>
      <c r="F442" s="356">
        <v>0</v>
      </c>
      <c r="G442" s="356">
        <v>0</v>
      </c>
      <c r="H442" s="357">
        <v>0</v>
      </c>
    </row>
    <row r="443" spans="1:8" hidden="1" outlineLevel="1">
      <c r="A443" s="353"/>
      <c r="B443" s="347" t="s">
        <v>275</v>
      </c>
      <c r="C443" s="356"/>
      <c r="D443" s="356"/>
      <c r="E443" s="356"/>
      <c r="F443" s="356"/>
      <c r="G443" s="356"/>
      <c r="H443" s="357">
        <v>0</v>
      </c>
    </row>
    <row r="444" spans="1:8" hidden="1" outlineLevel="1">
      <c r="A444" s="353"/>
      <c r="B444" s="347" t="s">
        <v>205</v>
      </c>
      <c r="C444" s="356">
        <v>76265.204936839771</v>
      </c>
      <c r="D444" s="356">
        <v>69648</v>
      </c>
      <c r="E444" s="356">
        <v>491274</v>
      </c>
      <c r="F444" s="356">
        <v>0</v>
      </c>
      <c r="G444" s="356">
        <v>121382</v>
      </c>
      <c r="H444" s="357">
        <v>758569.20493683976</v>
      </c>
    </row>
    <row r="445" spans="1:8" hidden="1" outlineLevel="1">
      <c r="A445" s="353"/>
      <c r="B445" s="347" t="s">
        <v>206</v>
      </c>
      <c r="C445" s="356">
        <v>3277</v>
      </c>
      <c r="D445" s="355"/>
      <c r="E445" s="356">
        <v>5824</v>
      </c>
      <c r="F445" s="355"/>
      <c r="G445" s="356">
        <v>135</v>
      </c>
      <c r="H445" s="357">
        <v>9236</v>
      </c>
    </row>
    <row r="446" spans="1:8" hidden="1" outlineLevel="1">
      <c r="A446" s="353"/>
      <c r="B446" s="347" t="s">
        <v>268</v>
      </c>
      <c r="C446" s="356">
        <v>0</v>
      </c>
      <c r="D446" s="355">
        <v>17351</v>
      </c>
      <c r="E446" s="356">
        <v>0</v>
      </c>
      <c r="F446" s="355"/>
      <c r="G446" s="356">
        <v>1306</v>
      </c>
      <c r="H446" s="357">
        <v>18657</v>
      </c>
    </row>
    <row r="447" spans="1:8" hidden="1" outlineLevel="1">
      <c r="A447" s="353"/>
      <c r="B447" s="347" t="s">
        <v>207</v>
      </c>
      <c r="C447" s="356">
        <v>59860</v>
      </c>
      <c r="D447" s="355"/>
      <c r="E447" s="356">
        <v>600135</v>
      </c>
      <c r="F447" s="355"/>
      <c r="G447" s="356">
        <v>73615</v>
      </c>
      <c r="H447" s="357">
        <v>733610</v>
      </c>
    </row>
    <row r="448" spans="1:8" hidden="1" outlineLevel="1">
      <c r="A448" s="353"/>
      <c r="B448" s="347" t="s">
        <v>270</v>
      </c>
      <c r="C448" s="356">
        <v>3722.22</v>
      </c>
      <c r="D448" s="355">
        <v>0</v>
      </c>
      <c r="E448" s="356">
        <v>692763</v>
      </c>
      <c r="F448" s="355">
        <v>0</v>
      </c>
      <c r="G448" s="356">
        <v>49663</v>
      </c>
      <c r="H448" s="357">
        <v>746148.22</v>
      </c>
    </row>
    <row r="449" spans="1:8" hidden="1" outlineLevel="1">
      <c r="A449" s="353"/>
      <c r="B449" s="347" t="s">
        <v>208</v>
      </c>
      <c r="C449" s="356">
        <v>381088</v>
      </c>
      <c r="D449" s="355"/>
      <c r="E449" s="356">
        <v>609655</v>
      </c>
      <c r="F449" s="355"/>
      <c r="G449" s="356">
        <v>48983</v>
      </c>
      <c r="H449" s="357">
        <v>1039726</v>
      </c>
    </row>
    <row r="450" spans="1:8" hidden="1" outlineLevel="1">
      <c r="A450" s="353"/>
      <c r="B450" s="347" t="s">
        <v>209</v>
      </c>
      <c r="C450" s="355"/>
      <c r="D450" s="355"/>
      <c r="E450" s="355"/>
      <c r="F450" s="355"/>
      <c r="G450" s="355"/>
      <c r="H450" s="357">
        <v>0</v>
      </c>
    </row>
    <row r="451" spans="1:8" hidden="1" outlineLevel="1">
      <c r="A451" s="353"/>
      <c r="B451" s="347" t="s">
        <v>210</v>
      </c>
      <c r="C451" s="356">
        <v>10726</v>
      </c>
      <c r="D451" s="355"/>
      <c r="E451" s="355"/>
      <c r="F451" s="355"/>
      <c r="G451" s="355"/>
      <c r="H451" s="357">
        <v>10726</v>
      </c>
    </row>
    <row r="452" spans="1:8" hidden="1" outlineLevel="1">
      <c r="A452" s="353"/>
      <c r="B452" s="347" t="s">
        <v>211</v>
      </c>
      <c r="C452" s="356">
        <v>155</v>
      </c>
      <c r="D452" s="356">
        <v>0</v>
      </c>
      <c r="E452" s="356">
        <v>0</v>
      </c>
      <c r="F452" s="356">
        <v>0</v>
      </c>
      <c r="G452" s="356">
        <v>0</v>
      </c>
      <c r="H452" s="357">
        <v>155</v>
      </c>
    </row>
    <row r="453" spans="1:8" hidden="1" outlineLevel="1">
      <c r="A453" s="353"/>
      <c r="B453" s="347" t="s">
        <v>212</v>
      </c>
      <c r="C453" s="356">
        <v>13579.197530357025</v>
      </c>
      <c r="D453" s="356">
        <v>0</v>
      </c>
      <c r="E453" s="356">
        <v>59795</v>
      </c>
      <c r="F453" s="355"/>
      <c r="G453" s="356">
        <v>16865</v>
      </c>
      <c r="H453" s="357">
        <v>90239.197530357022</v>
      </c>
    </row>
    <row r="454" spans="1:8" hidden="1" outlineLevel="1">
      <c r="A454" s="353"/>
      <c r="B454" s="347" t="s">
        <v>213</v>
      </c>
      <c r="C454" s="356">
        <v>10095</v>
      </c>
      <c r="D454" s="356">
        <v>176606</v>
      </c>
      <c r="E454" s="356">
        <v>7663</v>
      </c>
      <c r="F454" s="356">
        <v>0</v>
      </c>
      <c r="G454" s="356">
        <v>30582</v>
      </c>
      <c r="H454" s="357">
        <v>224946</v>
      </c>
    </row>
    <row r="455" spans="1:8" hidden="1" outlineLevel="1">
      <c r="A455" s="353"/>
      <c r="B455" s="347" t="s">
        <v>214</v>
      </c>
      <c r="C455" s="356">
        <v>903</v>
      </c>
      <c r="D455" s="355"/>
      <c r="E455" s="356">
        <v>3445</v>
      </c>
      <c r="F455" s="355"/>
      <c r="G455" s="356">
        <v>853</v>
      </c>
      <c r="H455" s="357">
        <v>5201</v>
      </c>
    </row>
    <row r="456" spans="1:8" hidden="1" outlineLevel="1">
      <c r="A456" s="353"/>
      <c r="B456" s="347" t="s">
        <v>269</v>
      </c>
      <c r="C456" s="356"/>
      <c r="D456" s="355"/>
      <c r="E456" s="356"/>
      <c r="F456" s="355"/>
      <c r="G456" s="356"/>
      <c r="H456" s="357">
        <v>0</v>
      </c>
    </row>
    <row r="457" spans="1:8" hidden="1" outlineLevel="1">
      <c r="A457" s="353"/>
      <c r="B457" s="347" t="s">
        <v>215</v>
      </c>
      <c r="C457" s="356">
        <v>0.49</v>
      </c>
      <c r="D457" s="355"/>
      <c r="E457" s="355"/>
      <c r="F457" s="355"/>
      <c r="G457" s="355"/>
      <c r="H457" s="357">
        <v>0.49</v>
      </c>
    </row>
    <row r="458" spans="1:8" hidden="1" outlineLevel="1">
      <c r="A458" s="353"/>
      <c r="B458" s="347" t="s">
        <v>217</v>
      </c>
      <c r="C458" s="356">
        <v>51760</v>
      </c>
      <c r="D458" s="356">
        <v>5141</v>
      </c>
      <c r="E458" s="356">
        <v>320784</v>
      </c>
      <c r="F458" s="355"/>
      <c r="G458" s="356">
        <v>74055</v>
      </c>
      <c r="H458" s="357">
        <v>451740</v>
      </c>
    </row>
    <row r="459" spans="1:8" hidden="1" outlineLevel="1">
      <c r="A459" s="353"/>
      <c r="B459" s="347" t="s">
        <v>218</v>
      </c>
      <c r="C459" s="356">
        <v>2237</v>
      </c>
      <c r="D459" s="355"/>
      <c r="E459" s="355"/>
      <c r="F459" s="355"/>
      <c r="G459" s="355"/>
      <c r="H459" s="357">
        <v>2237</v>
      </c>
    </row>
    <row r="460" spans="1:8" hidden="1" outlineLevel="1">
      <c r="A460" s="353"/>
      <c r="B460" s="347" t="s">
        <v>219</v>
      </c>
      <c r="C460" s="356">
        <v>29371.374825960273</v>
      </c>
      <c r="D460" s="355"/>
      <c r="E460" s="356">
        <v>2832</v>
      </c>
      <c r="F460" s="355"/>
      <c r="G460" s="356">
        <v>944</v>
      </c>
      <c r="H460" s="357">
        <v>33147.374825960273</v>
      </c>
    </row>
    <row r="461" spans="1:8" hidden="1" outlineLevel="1">
      <c r="A461" s="353"/>
      <c r="B461" s="347" t="s">
        <v>220</v>
      </c>
      <c r="C461" s="356">
        <v>57274</v>
      </c>
      <c r="D461" s="355">
        <v>1075</v>
      </c>
      <c r="E461" s="356">
        <v>13949</v>
      </c>
      <c r="F461" s="355"/>
      <c r="G461" s="356">
        <v>0</v>
      </c>
      <c r="H461" s="357">
        <v>72298</v>
      </c>
    </row>
    <row r="462" spans="1:8" collapsed="1">
      <c r="A462" s="353">
        <v>14</v>
      </c>
      <c r="B462" s="352" t="s">
        <v>126</v>
      </c>
      <c r="C462" s="356">
        <f>SUM($C$438:$C$461)</f>
        <v>704260.76641768275</v>
      </c>
      <c r="D462" s="356">
        <f>SUM($D$438:$D$461)</f>
        <v>269821</v>
      </c>
      <c r="E462" s="356">
        <f>SUM($E$438:$E$461)</f>
        <v>3296448</v>
      </c>
      <c r="F462" s="356">
        <f>SUM($F$438:$F$461)</f>
        <v>0</v>
      </c>
      <c r="G462" s="356">
        <f>SUM($G$438:$G$461)</f>
        <v>517623.76378000004</v>
      </c>
      <c r="H462" s="357">
        <f>SUM($H$438:$H$461)</f>
        <v>4788153.5301976828</v>
      </c>
    </row>
    <row r="463" spans="1:8" hidden="1" outlineLevel="1">
      <c r="A463" s="353"/>
      <c r="B463" s="347" t="s">
        <v>273</v>
      </c>
      <c r="C463" s="356">
        <v>0</v>
      </c>
      <c r="D463" s="355"/>
      <c r="E463" s="356">
        <v>0</v>
      </c>
      <c r="F463" s="355"/>
      <c r="G463" s="356">
        <v>0</v>
      </c>
      <c r="H463" s="357">
        <v>0</v>
      </c>
    </row>
    <row r="464" spans="1:8" hidden="1" outlineLevel="1">
      <c r="A464" s="353"/>
      <c r="B464" s="347" t="s">
        <v>203</v>
      </c>
      <c r="C464" s="356">
        <v>681.8871730030246</v>
      </c>
      <c r="D464" s="355"/>
      <c r="E464" s="356">
        <v>109375.78669199999</v>
      </c>
      <c r="F464" s="355"/>
      <c r="G464" s="356">
        <v>0</v>
      </c>
      <c r="H464" s="357">
        <v>110057.67386500302</v>
      </c>
    </row>
    <row r="465" spans="1:8" hidden="1" outlineLevel="1">
      <c r="A465" s="353"/>
      <c r="B465" s="347" t="s">
        <v>204</v>
      </c>
      <c r="C465" s="356">
        <v>14393</v>
      </c>
      <c r="D465" s="356">
        <v>261</v>
      </c>
      <c r="E465" s="356">
        <v>0</v>
      </c>
      <c r="F465" s="355"/>
      <c r="G465" s="356">
        <v>0</v>
      </c>
      <c r="H465" s="357">
        <v>14654</v>
      </c>
    </row>
    <row r="466" spans="1:8" hidden="1" outlineLevel="1">
      <c r="A466" s="353"/>
      <c r="B466" s="347" t="s">
        <v>267</v>
      </c>
      <c r="C466" s="356">
        <v>0</v>
      </c>
      <c r="D466" s="356">
        <v>0</v>
      </c>
      <c r="E466" s="356">
        <v>0</v>
      </c>
      <c r="F466" s="356">
        <v>0</v>
      </c>
      <c r="G466" s="356">
        <v>0</v>
      </c>
      <c r="H466" s="357">
        <v>0</v>
      </c>
    </row>
    <row r="467" spans="1:8" hidden="1" outlineLevel="1">
      <c r="A467" s="353"/>
      <c r="B467" s="347" t="s">
        <v>274</v>
      </c>
      <c r="C467" s="356">
        <v>0</v>
      </c>
      <c r="D467" s="356">
        <v>0</v>
      </c>
      <c r="E467" s="356">
        <v>0</v>
      </c>
      <c r="F467" s="356">
        <v>0</v>
      </c>
      <c r="G467" s="356">
        <v>0</v>
      </c>
      <c r="H467" s="357">
        <v>0</v>
      </c>
    </row>
    <row r="468" spans="1:8" hidden="1" outlineLevel="1">
      <c r="A468" s="353"/>
      <c r="B468" s="347" t="s">
        <v>275</v>
      </c>
      <c r="C468" s="356"/>
      <c r="D468" s="356"/>
      <c r="E468" s="356"/>
      <c r="F468" s="356"/>
      <c r="G468" s="356"/>
      <c r="H468" s="357">
        <v>0</v>
      </c>
    </row>
    <row r="469" spans="1:8" hidden="1" outlineLevel="1">
      <c r="A469" s="353"/>
      <c r="B469" s="347" t="s">
        <v>205</v>
      </c>
      <c r="C469" s="356">
        <v>15118.981634429232</v>
      </c>
      <c r="D469" s="356">
        <v>34959</v>
      </c>
      <c r="E469" s="356">
        <v>590071</v>
      </c>
      <c r="F469" s="356">
        <v>0</v>
      </c>
      <c r="G469" s="356">
        <v>0</v>
      </c>
      <c r="H469" s="357">
        <v>640148.98163442919</v>
      </c>
    </row>
    <row r="470" spans="1:8" hidden="1" outlineLevel="1">
      <c r="A470" s="353"/>
      <c r="B470" s="347" t="s">
        <v>206</v>
      </c>
      <c r="C470" s="356">
        <v>452</v>
      </c>
      <c r="D470" s="355"/>
      <c r="E470" s="356">
        <v>11804</v>
      </c>
      <c r="F470" s="355"/>
      <c r="G470" s="355"/>
      <c r="H470" s="357">
        <v>12256</v>
      </c>
    </row>
    <row r="471" spans="1:8" hidden="1" outlineLevel="1">
      <c r="A471" s="353"/>
      <c r="B471" s="347" t="s">
        <v>268</v>
      </c>
      <c r="C471" s="355"/>
      <c r="D471" s="356">
        <v>2900</v>
      </c>
      <c r="E471" s="355"/>
      <c r="F471" s="355"/>
      <c r="G471" s="355"/>
      <c r="H471" s="357">
        <v>2900</v>
      </c>
    </row>
    <row r="472" spans="1:8" hidden="1" outlineLevel="1">
      <c r="A472" s="353"/>
      <c r="B472" s="347" t="s">
        <v>207</v>
      </c>
      <c r="C472" s="356">
        <v>13183</v>
      </c>
      <c r="D472" s="355"/>
      <c r="E472" s="356">
        <v>655679</v>
      </c>
      <c r="F472" s="355"/>
      <c r="G472" s="356">
        <v>0</v>
      </c>
      <c r="H472" s="357">
        <v>668862</v>
      </c>
    </row>
    <row r="473" spans="1:8" hidden="1" outlineLevel="1">
      <c r="A473" s="353"/>
      <c r="B473" s="347" t="s">
        <v>270</v>
      </c>
      <c r="C473" s="356"/>
      <c r="D473" s="355">
        <v>0</v>
      </c>
      <c r="E473" s="356">
        <v>468771</v>
      </c>
      <c r="F473" s="355">
        <v>0</v>
      </c>
      <c r="G473" s="356">
        <v>0</v>
      </c>
      <c r="H473" s="357">
        <v>468771</v>
      </c>
    </row>
    <row r="474" spans="1:8" hidden="1" outlineLevel="1">
      <c r="A474" s="353"/>
      <c r="B474" s="347" t="s">
        <v>208</v>
      </c>
      <c r="C474" s="356">
        <v>0</v>
      </c>
      <c r="D474" s="355"/>
      <c r="E474" s="356">
        <v>599897</v>
      </c>
      <c r="F474" s="355"/>
      <c r="G474" s="355"/>
      <c r="H474" s="357">
        <v>599897</v>
      </c>
    </row>
    <row r="475" spans="1:8" hidden="1" outlineLevel="1">
      <c r="A475" s="353"/>
      <c r="B475" s="347" t="s">
        <v>209</v>
      </c>
      <c r="C475" s="356">
        <v>7816</v>
      </c>
      <c r="D475" s="355"/>
      <c r="E475" s="355"/>
      <c r="F475" s="355"/>
      <c r="G475" s="355"/>
      <c r="H475" s="357">
        <v>7816</v>
      </c>
    </row>
    <row r="476" spans="1:8" hidden="1" outlineLevel="1">
      <c r="A476" s="353"/>
      <c r="B476" s="347" t="s">
        <v>210</v>
      </c>
      <c r="C476" s="356">
        <v>0</v>
      </c>
      <c r="D476" s="355"/>
      <c r="E476" s="355"/>
      <c r="F476" s="355"/>
      <c r="G476" s="355"/>
      <c r="H476" s="357">
        <v>0</v>
      </c>
    </row>
    <row r="477" spans="1:8" hidden="1" outlineLevel="1">
      <c r="A477" s="353"/>
      <c r="B477" s="347" t="s">
        <v>211</v>
      </c>
      <c r="C477" s="356">
        <v>0</v>
      </c>
      <c r="D477" s="356">
        <v>0</v>
      </c>
      <c r="E477" s="356">
        <v>0</v>
      </c>
      <c r="F477" s="356">
        <v>0</v>
      </c>
      <c r="G477" s="356">
        <v>0</v>
      </c>
      <c r="H477" s="357">
        <v>0</v>
      </c>
    </row>
    <row r="478" spans="1:8" hidden="1" outlineLevel="1">
      <c r="A478" s="353"/>
      <c r="B478" s="347" t="s">
        <v>212</v>
      </c>
      <c r="C478" s="356">
        <v>0</v>
      </c>
      <c r="D478" s="356">
        <v>0</v>
      </c>
      <c r="E478" s="356">
        <v>559423</v>
      </c>
      <c r="F478" s="355"/>
      <c r="G478" s="355"/>
      <c r="H478" s="357">
        <v>559423</v>
      </c>
    </row>
    <row r="479" spans="1:8" hidden="1" outlineLevel="1">
      <c r="A479" s="353"/>
      <c r="B479" s="347" t="s">
        <v>213</v>
      </c>
      <c r="C479" s="356">
        <v>20674</v>
      </c>
      <c r="D479" s="356">
        <v>294524</v>
      </c>
      <c r="E479" s="356">
        <v>35165</v>
      </c>
      <c r="F479" s="356">
        <v>0</v>
      </c>
      <c r="G479" s="356">
        <v>0</v>
      </c>
      <c r="H479" s="357">
        <v>350363</v>
      </c>
    </row>
    <row r="480" spans="1:8" hidden="1" outlineLevel="1">
      <c r="A480" s="353"/>
      <c r="B480" s="347" t="s">
        <v>214</v>
      </c>
      <c r="C480" s="356">
        <v>85</v>
      </c>
      <c r="D480" s="355"/>
      <c r="E480" s="356">
        <v>83693</v>
      </c>
      <c r="F480" s="355"/>
      <c r="G480" s="355"/>
      <c r="H480" s="357">
        <v>83778</v>
      </c>
    </row>
    <row r="481" spans="1:8" hidden="1" outlineLevel="1">
      <c r="A481" s="353"/>
      <c r="B481" s="347" t="s">
        <v>269</v>
      </c>
      <c r="C481" s="356"/>
      <c r="D481" s="355"/>
      <c r="E481" s="356"/>
      <c r="F481" s="355"/>
      <c r="G481" s="355"/>
      <c r="H481" s="357">
        <v>0</v>
      </c>
    </row>
    <row r="482" spans="1:8" hidden="1" outlineLevel="1">
      <c r="A482" s="353"/>
      <c r="B482" s="347" t="s">
        <v>215</v>
      </c>
      <c r="C482" s="355"/>
      <c r="D482" s="355"/>
      <c r="E482" s="355"/>
      <c r="F482" s="355"/>
      <c r="G482" s="355"/>
      <c r="H482" s="357">
        <v>0</v>
      </c>
    </row>
    <row r="483" spans="1:8" hidden="1" outlineLevel="1">
      <c r="A483" s="353"/>
      <c r="B483" s="347" t="s">
        <v>217</v>
      </c>
      <c r="C483" s="356">
        <v>119077</v>
      </c>
      <c r="D483" s="356">
        <v>6842</v>
      </c>
      <c r="E483" s="356">
        <v>1842163</v>
      </c>
      <c r="F483" s="355"/>
      <c r="G483" s="356">
        <v>21996</v>
      </c>
      <c r="H483" s="357">
        <v>1990078</v>
      </c>
    </row>
    <row r="484" spans="1:8" hidden="1" outlineLevel="1">
      <c r="A484" s="353"/>
      <c r="B484" s="347" t="s">
        <v>218</v>
      </c>
      <c r="C484" s="356">
        <v>25481</v>
      </c>
      <c r="D484" s="355"/>
      <c r="E484" s="355"/>
      <c r="F484" s="355"/>
      <c r="G484" s="355"/>
      <c r="H484" s="357">
        <v>25481</v>
      </c>
    </row>
    <row r="485" spans="1:8" hidden="1" outlineLevel="1">
      <c r="A485" s="353"/>
      <c r="B485" s="347" t="s">
        <v>219</v>
      </c>
      <c r="C485" s="356">
        <v>0</v>
      </c>
      <c r="D485" s="355"/>
      <c r="E485" s="356">
        <v>42354</v>
      </c>
      <c r="F485" s="355"/>
      <c r="G485" s="356">
        <v>0</v>
      </c>
      <c r="H485" s="357">
        <v>42354</v>
      </c>
    </row>
    <row r="486" spans="1:8" hidden="1" outlineLevel="1">
      <c r="A486" s="353"/>
      <c r="B486" s="347" t="s">
        <v>220</v>
      </c>
      <c r="C486" s="356">
        <v>0</v>
      </c>
      <c r="D486" s="355"/>
      <c r="E486" s="356">
        <v>447830</v>
      </c>
      <c r="F486" s="355"/>
      <c r="G486" s="355"/>
      <c r="H486" s="357">
        <v>447830</v>
      </c>
    </row>
    <row r="487" spans="1:8" collapsed="1">
      <c r="A487" s="353">
        <v>15</v>
      </c>
      <c r="B487" s="352" t="s">
        <v>127</v>
      </c>
      <c r="C487" s="356">
        <f>SUM($C$463:$C$486)</f>
        <v>216961.86880743224</v>
      </c>
      <c r="D487" s="356">
        <f>SUM($D$463:$D$486)</f>
        <v>339486</v>
      </c>
      <c r="E487" s="356">
        <f>SUM($E$463:$E$486)</f>
        <v>5446225.786692</v>
      </c>
      <c r="F487" s="356">
        <f>SUM($F$463:$F$486)</f>
        <v>0</v>
      </c>
      <c r="G487" s="356">
        <f>SUM($G$463:$G$486)</f>
        <v>21996</v>
      </c>
      <c r="H487" s="357">
        <f>SUM($H$463:$H$486)</f>
        <v>6024669.6554994322</v>
      </c>
    </row>
    <row r="488" spans="1:8" hidden="1" outlineLevel="1">
      <c r="A488" s="353"/>
      <c r="B488" s="347" t="s">
        <v>273</v>
      </c>
      <c r="C488" s="356">
        <v>0</v>
      </c>
      <c r="D488" s="355"/>
      <c r="E488" s="356">
        <v>0</v>
      </c>
      <c r="F488" s="355"/>
      <c r="G488" s="356">
        <v>0</v>
      </c>
      <c r="H488" s="357">
        <v>0</v>
      </c>
    </row>
    <row r="489" spans="1:8" hidden="1" outlineLevel="1">
      <c r="A489" s="353"/>
      <c r="B489" s="347" t="s">
        <v>203</v>
      </c>
      <c r="C489" s="356">
        <v>-3432.5536927071862</v>
      </c>
      <c r="D489" s="355"/>
      <c r="E489" s="356">
        <v>369986</v>
      </c>
      <c r="F489" s="355"/>
      <c r="G489" s="356">
        <v>75190.381123999949</v>
      </c>
      <c r="H489" s="357">
        <v>441743.82743129274</v>
      </c>
    </row>
    <row r="490" spans="1:8" hidden="1" outlineLevel="1">
      <c r="A490" s="353"/>
      <c r="B490" s="347" t="s">
        <v>204</v>
      </c>
      <c r="C490" s="356">
        <v>36450</v>
      </c>
      <c r="D490" s="356">
        <v>1773</v>
      </c>
      <c r="E490" s="356">
        <v>0</v>
      </c>
      <c r="F490" s="355"/>
      <c r="G490" s="356">
        <v>0</v>
      </c>
      <c r="H490" s="357">
        <v>38223</v>
      </c>
    </row>
    <row r="491" spans="1:8" hidden="1" outlineLevel="1">
      <c r="A491" s="353"/>
      <c r="B491" s="347" t="s">
        <v>267</v>
      </c>
      <c r="C491" s="356">
        <v>0</v>
      </c>
      <c r="D491" s="356">
        <v>0</v>
      </c>
      <c r="E491" s="356">
        <v>0</v>
      </c>
      <c r="F491" s="356">
        <v>0</v>
      </c>
      <c r="G491" s="356">
        <v>0</v>
      </c>
      <c r="H491" s="357">
        <v>0</v>
      </c>
    </row>
    <row r="492" spans="1:8" hidden="1" outlineLevel="1">
      <c r="A492" s="353"/>
      <c r="B492" s="347" t="s">
        <v>274</v>
      </c>
      <c r="C492" s="356">
        <v>0</v>
      </c>
      <c r="D492" s="356">
        <v>0</v>
      </c>
      <c r="E492" s="356">
        <v>0</v>
      </c>
      <c r="F492" s="356">
        <v>0</v>
      </c>
      <c r="G492" s="356">
        <v>0</v>
      </c>
      <c r="H492" s="357">
        <v>0</v>
      </c>
    </row>
    <row r="493" spans="1:8" hidden="1" outlineLevel="1">
      <c r="A493" s="353"/>
      <c r="B493" s="347" t="s">
        <v>275</v>
      </c>
      <c r="C493" s="356"/>
      <c r="D493" s="356"/>
      <c r="E493" s="356"/>
      <c r="F493" s="356"/>
      <c r="G493" s="356"/>
      <c r="H493" s="357">
        <v>0</v>
      </c>
    </row>
    <row r="494" spans="1:8" hidden="1" outlineLevel="1">
      <c r="A494" s="353"/>
      <c r="B494" s="347" t="s">
        <v>205</v>
      </c>
      <c r="C494" s="356">
        <v>-13868.981109145119</v>
      </c>
      <c r="D494" s="356">
        <v>92062</v>
      </c>
      <c r="E494" s="356">
        <v>526210</v>
      </c>
      <c r="F494" s="356">
        <v>0</v>
      </c>
      <c r="G494" s="356">
        <v>88835</v>
      </c>
      <c r="H494" s="357">
        <v>693238.0188908549</v>
      </c>
    </row>
    <row r="495" spans="1:8" hidden="1" outlineLevel="1">
      <c r="A495" s="353"/>
      <c r="B495" s="347" t="s">
        <v>206</v>
      </c>
      <c r="C495" s="356">
        <v>-1862</v>
      </c>
      <c r="D495" s="355"/>
      <c r="E495" s="356">
        <v>26127</v>
      </c>
      <c r="F495" s="355"/>
      <c r="G495" s="356">
        <v>281</v>
      </c>
      <c r="H495" s="357">
        <v>24546</v>
      </c>
    </row>
    <row r="496" spans="1:8" hidden="1" outlineLevel="1">
      <c r="A496" s="353"/>
      <c r="B496" s="347" t="s">
        <v>268</v>
      </c>
      <c r="C496" s="355"/>
      <c r="D496" s="356">
        <v>6041</v>
      </c>
      <c r="E496" s="355"/>
      <c r="F496" s="355"/>
      <c r="G496" s="356">
        <v>455</v>
      </c>
      <c r="H496" s="357">
        <v>6496</v>
      </c>
    </row>
    <row r="497" spans="1:8" hidden="1" outlineLevel="1">
      <c r="A497" s="353"/>
      <c r="B497" s="347" t="s">
        <v>207</v>
      </c>
      <c r="C497" s="356">
        <v>43028</v>
      </c>
      <c r="D497" s="355"/>
      <c r="E497" s="356">
        <v>822473</v>
      </c>
      <c r="F497" s="355"/>
      <c r="G497" s="356">
        <v>112093</v>
      </c>
      <c r="H497" s="357">
        <v>977594</v>
      </c>
    </row>
    <row r="498" spans="1:8" hidden="1" outlineLevel="1">
      <c r="A498" s="353"/>
      <c r="B498" s="347" t="s">
        <v>270</v>
      </c>
      <c r="C498" s="356">
        <v>8781.8200000000015</v>
      </c>
      <c r="D498" s="355">
        <v>0</v>
      </c>
      <c r="E498" s="356">
        <v>786759</v>
      </c>
      <c r="F498" s="355">
        <v>0</v>
      </c>
      <c r="G498" s="356">
        <v>67226</v>
      </c>
      <c r="H498" s="357">
        <v>862766.82</v>
      </c>
    </row>
    <row r="499" spans="1:8" hidden="1" outlineLevel="1">
      <c r="A499" s="353"/>
      <c r="B499" s="347" t="s">
        <v>208</v>
      </c>
      <c r="C499" s="356">
        <v>280158</v>
      </c>
      <c r="D499" s="355"/>
      <c r="E499" s="356">
        <v>919636</v>
      </c>
      <c r="F499" s="355"/>
      <c r="G499" s="356">
        <v>93177</v>
      </c>
      <c r="H499" s="357">
        <v>1292971</v>
      </c>
    </row>
    <row r="500" spans="1:8" hidden="1" outlineLevel="1">
      <c r="A500" s="353"/>
      <c r="B500" s="347" t="s">
        <v>209</v>
      </c>
      <c r="C500" s="356">
        <v>24050</v>
      </c>
      <c r="D500" s="355"/>
      <c r="E500" s="355"/>
      <c r="F500" s="355"/>
      <c r="G500" s="355"/>
      <c r="H500" s="357">
        <v>24050</v>
      </c>
    </row>
    <row r="501" spans="1:8" hidden="1" outlineLevel="1">
      <c r="A501" s="353"/>
      <c r="B501" s="347" t="s">
        <v>210</v>
      </c>
      <c r="C501" s="356">
        <v>19015</v>
      </c>
      <c r="D501" s="355"/>
      <c r="E501" s="355"/>
      <c r="F501" s="355"/>
      <c r="G501" s="355"/>
      <c r="H501" s="357">
        <v>19015</v>
      </c>
    </row>
    <row r="502" spans="1:8" hidden="1" outlineLevel="1">
      <c r="A502" s="353"/>
      <c r="B502" s="347" t="s">
        <v>211</v>
      </c>
      <c r="C502" s="356">
        <v>0</v>
      </c>
      <c r="D502" s="356">
        <v>0</v>
      </c>
      <c r="E502" s="356">
        <v>0</v>
      </c>
      <c r="F502" s="356">
        <v>0</v>
      </c>
      <c r="G502" s="356">
        <v>0</v>
      </c>
      <c r="H502" s="357">
        <v>0</v>
      </c>
    </row>
    <row r="503" spans="1:8" hidden="1" outlineLevel="1">
      <c r="A503" s="353"/>
      <c r="B503" s="347" t="s">
        <v>212</v>
      </c>
      <c r="C503" s="356">
        <v>0</v>
      </c>
      <c r="D503" s="356">
        <v>0</v>
      </c>
      <c r="E503" s="356">
        <v>124886</v>
      </c>
      <c r="F503" s="355"/>
      <c r="G503" s="356">
        <v>35224</v>
      </c>
      <c r="H503" s="357">
        <v>160110</v>
      </c>
    </row>
    <row r="504" spans="1:8" hidden="1" outlineLevel="1">
      <c r="A504" s="353"/>
      <c r="B504" s="347" t="s">
        <v>213</v>
      </c>
      <c r="C504" s="356">
        <v>67297</v>
      </c>
      <c r="D504" s="356">
        <v>204091</v>
      </c>
      <c r="E504" s="356">
        <v>42677</v>
      </c>
      <c r="F504" s="356">
        <v>0</v>
      </c>
      <c r="G504" s="356">
        <v>41145</v>
      </c>
      <c r="H504" s="357">
        <v>355210</v>
      </c>
    </row>
    <row r="505" spans="1:8" hidden="1" outlineLevel="1">
      <c r="A505" s="353"/>
      <c r="B505" s="347" t="s">
        <v>214</v>
      </c>
      <c r="C505" s="356">
        <v>32</v>
      </c>
      <c r="D505" s="355"/>
      <c r="E505" s="356">
        <v>4672</v>
      </c>
      <c r="F505" s="355"/>
      <c r="G505" s="356">
        <v>1157</v>
      </c>
      <c r="H505" s="357">
        <v>5861</v>
      </c>
    </row>
    <row r="506" spans="1:8" hidden="1" outlineLevel="1">
      <c r="A506" s="353"/>
      <c r="B506" s="347" t="s">
        <v>269</v>
      </c>
      <c r="C506" s="356"/>
      <c r="D506" s="355"/>
      <c r="E506" s="356"/>
      <c r="F506" s="355"/>
      <c r="G506" s="356"/>
      <c r="H506" s="357">
        <v>0</v>
      </c>
    </row>
    <row r="507" spans="1:8" hidden="1" outlineLevel="1">
      <c r="A507" s="353"/>
      <c r="B507" s="347" t="s">
        <v>215</v>
      </c>
      <c r="C507" s="355"/>
      <c r="D507" s="355"/>
      <c r="E507" s="355"/>
      <c r="F507" s="355"/>
      <c r="G507" s="355"/>
      <c r="H507" s="357">
        <v>0</v>
      </c>
    </row>
    <row r="508" spans="1:8" hidden="1" outlineLevel="1">
      <c r="A508" s="353"/>
      <c r="B508" s="347" t="s">
        <v>217</v>
      </c>
      <c r="C508" s="356">
        <v>124180</v>
      </c>
      <c r="D508" s="356">
        <v>34486</v>
      </c>
      <c r="E508" s="356">
        <v>1183200</v>
      </c>
      <c r="F508" s="355"/>
      <c r="G508" s="356">
        <v>2165562</v>
      </c>
      <c r="H508" s="357">
        <v>3507428</v>
      </c>
    </row>
    <row r="509" spans="1:8" hidden="1" outlineLevel="1">
      <c r="A509" s="353"/>
      <c r="B509" s="347" t="s">
        <v>218</v>
      </c>
      <c r="C509" s="356">
        <v>30640</v>
      </c>
      <c r="D509" s="355"/>
      <c r="E509" s="355"/>
      <c r="F509" s="355"/>
      <c r="G509" s="355"/>
      <c r="H509" s="357">
        <v>30640</v>
      </c>
    </row>
    <row r="510" spans="1:8" hidden="1" outlineLevel="1">
      <c r="A510" s="353"/>
      <c r="B510" s="347" t="s">
        <v>219</v>
      </c>
      <c r="C510" s="356">
        <v>83419.018565727776</v>
      </c>
      <c r="D510" s="355">
        <v>6373</v>
      </c>
      <c r="E510" s="356">
        <v>5284</v>
      </c>
      <c r="F510" s="355"/>
      <c r="G510" s="356">
        <v>20879</v>
      </c>
      <c r="H510" s="357">
        <v>115955.01856572778</v>
      </c>
    </row>
    <row r="511" spans="1:8" hidden="1" outlineLevel="1">
      <c r="A511" s="353"/>
      <c r="B511" s="347" t="s">
        <v>220</v>
      </c>
      <c r="C511" s="356">
        <v>0</v>
      </c>
      <c r="D511" s="355"/>
      <c r="E511" s="356">
        <v>83231</v>
      </c>
      <c r="F511" s="355"/>
      <c r="G511" s="355"/>
      <c r="H511" s="357">
        <v>83231</v>
      </c>
    </row>
    <row r="512" spans="1:8" collapsed="1">
      <c r="A512" s="353">
        <v>16</v>
      </c>
      <c r="B512" s="352" t="s">
        <v>566</v>
      </c>
      <c r="C512" s="356">
        <f>SUM($C$488:$C$511)</f>
        <v>697887.30376387539</v>
      </c>
      <c r="D512" s="356">
        <f>SUM($D$488:$D$511)</f>
        <v>344826</v>
      </c>
      <c r="E512" s="356">
        <f>SUM($E$488:$E$511)</f>
        <v>4895141</v>
      </c>
      <c r="F512" s="356">
        <f>SUM($F$488:$F$511)</f>
        <v>0</v>
      </c>
      <c r="G512" s="356">
        <f>SUM($G$488:$G$511)</f>
        <v>2701224.3811240001</v>
      </c>
      <c r="H512" s="357">
        <f>SUM($H$488:$H$511)</f>
        <v>8639078.6848878749</v>
      </c>
    </row>
    <row r="513" spans="1:8" hidden="1" outlineLevel="1">
      <c r="A513" s="353"/>
      <c r="B513" s="347" t="s">
        <v>273</v>
      </c>
      <c r="C513" s="356">
        <v>0</v>
      </c>
      <c r="D513" s="355"/>
      <c r="E513" s="356">
        <v>0</v>
      </c>
      <c r="F513" s="355"/>
      <c r="G513" s="356">
        <v>0</v>
      </c>
      <c r="H513" s="357">
        <v>0</v>
      </c>
    </row>
    <row r="514" spans="1:8" hidden="1" outlineLevel="1">
      <c r="A514" s="353"/>
      <c r="B514" s="347" t="s">
        <v>203</v>
      </c>
      <c r="C514" s="356">
        <v>73644.774637229144</v>
      </c>
      <c r="D514" s="355"/>
      <c r="E514" s="356">
        <v>122865</v>
      </c>
      <c r="F514" s="355"/>
      <c r="G514" s="356">
        <v>24969.040193999972</v>
      </c>
      <c r="H514" s="357">
        <v>221478.81483122913</v>
      </c>
    </row>
    <row r="515" spans="1:8" hidden="1" outlineLevel="1">
      <c r="A515" s="353"/>
      <c r="B515" s="347" t="s">
        <v>204</v>
      </c>
      <c r="C515" s="356">
        <v>9512</v>
      </c>
      <c r="D515" s="356">
        <v>3027</v>
      </c>
      <c r="E515" s="356">
        <v>0</v>
      </c>
      <c r="F515" s="355"/>
      <c r="G515" s="356">
        <v>0</v>
      </c>
      <c r="H515" s="357">
        <v>12539</v>
      </c>
    </row>
    <row r="516" spans="1:8" hidden="1" outlineLevel="1">
      <c r="A516" s="353"/>
      <c r="B516" s="347" t="s">
        <v>267</v>
      </c>
      <c r="C516" s="356">
        <v>0</v>
      </c>
      <c r="D516" s="356">
        <v>0</v>
      </c>
      <c r="E516" s="356">
        <v>0</v>
      </c>
      <c r="F516" s="356">
        <v>0</v>
      </c>
      <c r="G516" s="356">
        <v>0</v>
      </c>
      <c r="H516" s="357">
        <v>0</v>
      </c>
    </row>
    <row r="517" spans="1:8" hidden="1" outlineLevel="1">
      <c r="A517" s="353"/>
      <c r="B517" s="347" t="s">
        <v>274</v>
      </c>
      <c r="C517" s="356">
        <v>0</v>
      </c>
      <c r="D517" s="356">
        <v>0</v>
      </c>
      <c r="E517" s="356">
        <v>0</v>
      </c>
      <c r="F517" s="356">
        <v>0</v>
      </c>
      <c r="G517" s="356">
        <v>0</v>
      </c>
      <c r="H517" s="357">
        <v>0</v>
      </c>
    </row>
    <row r="518" spans="1:8" hidden="1" outlineLevel="1">
      <c r="A518" s="353"/>
      <c r="B518" s="347" t="s">
        <v>275</v>
      </c>
      <c r="C518" s="356"/>
      <c r="D518" s="356"/>
      <c r="E518" s="356"/>
      <c r="F518" s="356"/>
      <c r="G518" s="356"/>
      <c r="H518" s="357">
        <v>0</v>
      </c>
    </row>
    <row r="519" spans="1:8" hidden="1" outlineLevel="1">
      <c r="A519" s="353"/>
      <c r="B519" s="347" t="s">
        <v>205</v>
      </c>
      <c r="C519" s="356">
        <v>26800.277488118245</v>
      </c>
      <c r="D519" s="356">
        <v>40380</v>
      </c>
      <c r="E519" s="356">
        <v>195068</v>
      </c>
      <c r="F519" s="356">
        <v>0</v>
      </c>
      <c r="G519" s="356">
        <v>27225</v>
      </c>
      <c r="H519" s="357">
        <v>289473.27748811827</v>
      </c>
    </row>
    <row r="520" spans="1:8" hidden="1" outlineLevel="1">
      <c r="A520" s="353"/>
      <c r="B520" s="347" t="s">
        <v>206</v>
      </c>
      <c r="C520" s="356">
        <v>3843</v>
      </c>
      <c r="D520" s="355"/>
      <c r="E520" s="356">
        <v>5592</v>
      </c>
      <c r="F520" s="355"/>
      <c r="G520" s="356">
        <v>52</v>
      </c>
      <c r="H520" s="357">
        <v>9487</v>
      </c>
    </row>
    <row r="521" spans="1:8" hidden="1" outlineLevel="1">
      <c r="A521" s="353"/>
      <c r="B521" s="347" t="s">
        <v>268</v>
      </c>
      <c r="C521" s="355"/>
      <c r="D521" s="356">
        <v>0</v>
      </c>
      <c r="E521" s="355"/>
      <c r="F521" s="355"/>
      <c r="G521" s="356">
        <v>0</v>
      </c>
      <c r="H521" s="357">
        <v>0</v>
      </c>
    </row>
    <row r="522" spans="1:8" hidden="1" outlineLevel="1">
      <c r="A522" s="353"/>
      <c r="B522" s="347" t="s">
        <v>207</v>
      </c>
      <c r="C522" s="356">
        <v>29672</v>
      </c>
      <c r="D522" s="355"/>
      <c r="E522" s="356">
        <v>344650</v>
      </c>
      <c r="F522" s="355"/>
      <c r="G522" s="356">
        <v>52465</v>
      </c>
      <c r="H522" s="357">
        <v>426787</v>
      </c>
    </row>
    <row r="523" spans="1:8" hidden="1" outlineLevel="1">
      <c r="A523" s="353"/>
      <c r="B523" s="347" t="s">
        <v>270</v>
      </c>
      <c r="C523" s="356">
        <v>-13.61</v>
      </c>
      <c r="D523" s="355">
        <v>0</v>
      </c>
      <c r="E523" s="356">
        <v>100464</v>
      </c>
      <c r="F523" s="355">
        <v>0</v>
      </c>
      <c r="G523" s="356">
        <v>11317</v>
      </c>
      <c r="H523" s="357">
        <v>111767.39</v>
      </c>
    </row>
    <row r="524" spans="1:8" hidden="1" outlineLevel="1">
      <c r="A524" s="353"/>
      <c r="B524" s="347" t="s">
        <v>208</v>
      </c>
      <c r="C524" s="356">
        <v>42277.51</v>
      </c>
      <c r="D524" s="355"/>
      <c r="E524" s="356">
        <v>166489</v>
      </c>
      <c r="F524" s="355"/>
      <c r="G524" s="356">
        <v>19846</v>
      </c>
      <c r="H524" s="357">
        <v>228612.51</v>
      </c>
    </row>
    <row r="525" spans="1:8" hidden="1" outlineLevel="1">
      <c r="A525" s="353"/>
      <c r="B525" s="347" t="s">
        <v>209</v>
      </c>
      <c r="C525" s="356">
        <v>871</v>
      </c>
      <c r="D525" s="355"/>
      <c r="E525" s="355"/>
      <c r="F525" s="355"/>
      <c r="G525" s="355"/>
      <c r="H525" s="357">
        <v>871</v>
      </c>
    </row>
    <row r="526" spans="1:8" hidden="1" outlineLevel="1">
      <c r="A526" s="353"/>
      <c r="B526" s="347" t="s">
        <v>210</v>
      </c>
      <c r="C526" s="356">
        <v>5370</v>
      </c>
      <c r="D526" s="355"/>
      <c r="E526" s="355"/>
      <c r="F526" s="355"/>
      <c r="G526" s="355"/>
      <c r="H526" s="357">
        <v>5370</v>
      </c>
    </row>
    <row r="527" spans="1:8" hidden="1" outlineLevel="1">
      <c r="A527" s="353"/>
      <c r="B527" s="347" t="s">
        <v>211</v>
      </c>
      <c r="C527" s="356">
        <v>171</v>
      </c>
      <c r="D527" s="356">
        <v>0</v>
      </c>
      <c r="E527" s="356">
        <v>0</v>
      </c>
      <c r="F527" s="356">
        <v>0</v>
      </c>
      <c r="G527" s="356">
        <v>0</v>
      </c>
      <c r="H527" s="357">
        <v>171</v>
      </c>
    </row>
    <row r="528" spans="1:8" hidden="1" outlineLevel="1">
      <c r="A528" s="353"/>
      <c r="B528" s="347" t="s">
        <v>212</v>
      </c>
      <c r="C528" s="356">
        <v>14798.957371947019</v>
      </c>
      <c r="D528" s="356">
        <v>0</v>
      </c>
      <c r="E528" s="356">
        <v>169277</v>
      </c>
      <c r="F528" s="355"/>
      <c r="G528" s="356">
        <v>47745</v>
      </c>
      <c r="H528" s="357">
        <v>231820.95737194701</v>
      </c>
    </row>
    <row r="529" spans="1:8" hidden="1" outlineLevel="1">
      <c r="A529" s="353"/>
      <c r="B529" s="347" t="s">
        <v>213</v>
      </c>
      <c r="C529" s="356">
        <v>33661</v>
      </c>
      <c r="D529" s="356">
        <v>51109</v>
      </c>
      <c r="E529" s="356">
        <v>4491</v>
      </c>
      <c r="F529" s="356">
        <v>0</v>
      </c>
      <c r="G529" s="356">
        <v>8519</v>
      </c>
      <c r="H529" s="357">
        <v>97780</v>
      </c>
    </row>
    <row r="530" spans="1:8" hidden="1" outlineLevel="1">
      <c r="A530" s="353"/>
      <c r="B530" s="347" t="s">
        <v>214</v>
      </c>
      <c r="C530" s="356">
        <v>842</v>
      </c>
      <c r="D530" s="355"/>
      <c r="E530" s="356">
        <v>8031</v>
      </c>
      <c r="F530" s="355"/>
      <c r="G530" s="356">
        <v>1989</v>
      </c>
      <c r="H530" s="357">
        <v>10862</v>
      </c>
    </row>
    <row r="531" spans="1:8" hidden="1" outlineLevel="1">
      <c r="A531" s="353"/>
      <c r="B531" s="347" t="s">
        <v>269</v>
      </c>
      <c r="C531" s="356"/>
      <c r="D531" s="355"/>
      <c r="E531" s="356"/>
      <c r="F531" s="355"/>
      <c r="G531" s="356"/>
      <c r="H531" s="357">
        <v>0</v>
      </c>
    </row>
    <row r="532" spans="1:8" hidden="1" outlineLevel="1">
      <c r="A532" s="353"/>
      <c r="B532" s="347" t="s">
        <v>215</v>
      </c>
      <c r="C532" s="355"/>
      <c r="D532" s="355"/>
      <c r="E532" s="355"/>
      <c r="F532" s="355"/>
      <c r="G532" s="355"/>
      <c r="H532" s="357">
        <v>0</v>
      </c>
    </row>
    <row r="533" spans="1:8" hidden="1" outlineLevel="1">
      <c r="A533" s="353"/>
      <c r="B533" s="347" t="s">
        <v>217</v>
      </c>
      <c r="C533" s="356">
        <v>10624</v>
      </c>
      <c r="D533" s="356">
        <v>67343</v>
      </c>
      <c r="E533" s="356">
        <v>377545</v>
      </c>
      <c r="F533" s="355"/>
      <c r="G533" s="356">
        <v>81637</v>
      </c>
      <c r="H533" s="357">
        <v>537149</v>
      </c>
    </row>
    <row r="534" spans="1:8" hidden="1" outlineLevel="1">
      <c r="A534" s="353"/>
      <c r="B534" s="347" t="s">
        <v>218</v>
      </c>
      <c r="C534" s="356">
        <v>98875</v>
      </c>
      <c r="D534" s="355"/>
      <c r="E534" s="355"/>
      <c r="F534" s="355"/>
      <c r="G534" s="355"/>
      <c r="H534" s="357">
        <v>98875</v>
      </c>
    </row>
    <row r="535" spans="1:8" hidden="1" outlineLevel="1">
      <c r="A535" s="353"/>
      <c r="B535" s="347" t="s">
        <v>219</v>
      </c>
      <c r="C535" s="356">
        <v>18385.918493983008</v>
      </c>
      <c r="D535" s="355">
        <v>31</v>
      </c>
      <c r="E535" s="356">
        <v>0</v>
      </c>
      <c r="F535" s="355"/>
      <c r="G535" s="356">
        <v>93</v>
      </c>
      <c r="H535" s="357">
        <v>18509.918493983008</v>
      </c>
    </row>
    <row r="536" spans="1:8" hidden="1" outlineLevel="1">
      <c r="A536" s="353"/>
      <c r="B536" s="347" t="s">
        <v>220</v>
      </c>
      <c r="C536" s="356">
        <v>58467</v>
      </c>
      <c r="D536" s="355">
        <v>279</v>
      </c>
      <c r="E536" s="356">
        <v>6680</v>
      </c>
      <c r="F536" s="355"/>
      <c r="G536" s="355"/>
      <c r="H536" s="357">
        <v>65426</v>
      </c>
    </row>
    <row r="537" spans="1:8" collapsed="1">
      <c r="A537" s="353">
        <v>17</v>
      </c>
      <c r="B537" s="352" t="s">
        <v>567</v>
      </c>
      <c r="C537" s="356">
        <f>SUM($C$513:$C$536)</f>
        <v>427801.82799127739</v>
      </c>
      <c r="D537" s="356">
        <f>SUM($D$513:$D$536)</f>
        <v>162169</v>
      </c>
      <c r="E537" s="356">
        <f>SUM($E$513:$E$536)</f>
        <v>1501152</v>
      </c>
      <c r="F537" s="356">
        <f>SUM($F$513:$F$536)</f>
        <v>0</v>
      </c>
      <c r="G537" s="356">
        <f>SUM($G$513:$G$536)</f>
        <v>275857.040194</v>
      </c>
      <c r="H537" s="357">
        <f>SUM($H$513:$H$536)</f>
        <v>2366979.8681852771</v>
      </c>
    </row>
    <row r="538" spans="1:8" hidden="1" outlineLevel="1">
      <c r="A538" s="353"/>
      <c r="B538" s="347" t="s">
        <v>273</v>
      </c>
      <c r="C538" s="356">
        <v>0</v>
      </c>
      <c r="D538" s="355"/>
      <c r="E538" s="356">
        <v>0</v>
      </c>
      <c r="F538" s="355"/>
      <c r="G538" s="356">
        <v>0</v>
      </c>
      <c r="H538" s="357">
        <v>0</v>
      </c>
    </row>
    <row r="539" spans="1:8" hidden="1" outlineLevel="1">
      <c r="A539" s="353"/>
      <c r="B539" s="347" t="s">
        <v>203</v>
      </c>
      <c r="C539" s="356">
        <v>2564.5619404410199</v>
      </c>
      <c r="D539" s="355"/>
      <c r="E539" s="356">
        <v>360532</v>
      </c>
      <c r="F539" s="355"/>
      <c r="G539" s="356">
        <v>73269.180685999978</v>
      </c>
      <c r="H539" s="357">
        <v>436365.742626441</v>
      </c>
    </row>
    <row r="540" spans="1:8" hidden="1" outlineLevel="1">
      <c r="A540" s="353"/>
      <c r="B540" s="347" t="s">
        <v>204</v>
      </c>
      <c r="C540" s="356">
        <v>19415</v>
      </c>
      <c r="D540" s="356">
        <v>835</v>
      </c>
      <c r="E540" s="356">
        <v>0</v>
      </c>
      <c r="F540" s="355"/>
      <c r="G540" s="356">
        <v>0</v>
      </c>
      <c r="H540" s="357">
        <v>20250</v>
      </c>
    </row>
    <row r="541" spans="1:8" hidden="1" outlineLevel="1">
      <c r="A541" s="353"/>
      <c r="B541" s="347" t="s">
        <v>267</v>
      </c>
      <c r="C541" s="356">
        <v>0</v>
      </c>
      <c r="D541" s="356">
        <v>0</v>
      </c>
      <c r="E541" s="356">
        <v>0</v>
      </c>
      <c r="F541" s="356">
        <v>0</v>
      </c>
      <c r="G541" s="356">
        <v>0</v>
      </c>
      <c r="H541" s="357">
        <v>0</v>
      </c>
    </row>
    <row r="542" spans="1:8" hidden="1" outlineLevel="1">
      <c r="A542" s="353"/>
      <c r="B542" s="347" t="s">
        <v>274</v>
      </c>
      <c r="C542" s="356">
        <v>0</v>
      </c>
      <c r="D542" s="356">
        <v>0</v>
      </c>
      <c r="E542" s="356">
        <v>0</v>
      </c>
      <c r="F542" s="356">
        <v>0</v>
      </c>
      <c r="G542" s="356">
        <v>0</v>
      </c>
      <c r="H542" s="357">
        <v>0</v>
      </c>
    </row>
    <row r="543" spans="1:8" hidden="1" outlineLevel="1">
      <c r="A543" s="353"/>
      <c r="B543" s="347" t="s">
        <v>275</v>
      </c>
      <c r="C543" s="356"/>
      <c r="D543" s="356"/>
      <c r="E543" s="356"/>
      <c r="F543" s="356"/>
      <c r="G543" s="356"/>
      <c r="H543" s="357">
        <v>0</v>
      </c>
    </row>
    <row r="544" spans="1:8" hidden="1" outlineLevel="1">
      <c r="A544" s="353"/>
      <c r="B544" s="347" t="s">
        <v>205</v>
      </c>
      <c r="C544" s="356">
        <v>10424.563864462478</v>
      </c>
      <c r="D544" s="356">
        <v>113576</v>
      </c>
      <c r="E544" s="356">
        <v>564757</v>
      </c>
      <c r="F544" s="356">
        <v>0</v>
      </c>
      <c r="G544" s="356">
        <v>81391</v>
      </c>
      <c r="H544" s="357">
        <v>770148.56386446254</v>
      </c>
    </row>
    <row r="545" spans="1:8" hidden="1" outlineLevel="1">
      <c r="A545" s="353"/>
      <c r="B545" s="347" t="s">
        <v>206</v>
      </c>
      <c r="C545" s="356">
        <v>1818</v>
      </c>
      <c r="D545" s="355"/>
      <c r="E545" s="356">
        <v>11998</v>
      </c>
      <c r="F545" s="355"/>
      <c r="G545" s="356">
        <v>261</v>
      </c>
      <c r="H545" s="357">
        <v>14077</v>
      </c>
    </row>
    <row r="546" spans="1:8" hidden="1" outlineLevel="1">
      <c r="A546" s="353"/>
      <c r="B546" s="347" t="s">
        <v>268</v>
      </c>
      <c r="C546" s="355"/>
      <c r="D546" s="356">
        <v>11600</v>
      </c>
      <c r="E546" s="355"/>
      <c r="F546" s="355"/>
      <c r="G546" s="356">
        <v>873</v>
      </c>
      <c r="H546" s="357">
        <v>12473</v>
      </c>
    </row>
    <row r="547" spans="1:8" hidden="1" outlineLevel="1">
      <c r="A547" s="353"/>
      <c r="B547" s="347" t="s">
        <v>207</v>
      </c>
      <c r="C547" s="356">
        <v>32602</v>
      </c>
      <c r="D547" s="355"/>
      <c r="E547" s="356">
        <v>917238</v>
      </c>
      <c r="F547" s="355"/>
      <c r="G547" s="356">
        <v>127240</v>
      </c>
      <c r="H547" s="357">
        <v>1077080</v>
      </c>
    </row>
    <row r="548" spans="1:8" hidden="1" outlineLevel="1">
      <c r="A548" s="353"/>
      <c r="B548" s="347" t="s">
        <v>270</v>
      </c>
      <c r="C548" s="356">
        <v>554.20999999999992</v>
      </c>
      <c r="D548" s="355">
        <v>0</v>
      </c>
      <c r="E548" s="356">
        <v>353290</v>
      </c>
      <c r="F548" s="355">
        <v>0</v>
      </c>
      <c r="G548" s="356">
        <v>26923</v>
      </c>
      <c r="H548" s="357">
        <v>380767.21</v>
      </c>
    </row>
    <row r="549" spans="1:8" hidden="1" outlineLevel="1">
      <c r="A549" s="353"/>
      <c r="B549" s="347" t="s">
        <v>208</v>
      </c>
      <c r="C549" s="356">
        <v>113982</v>
      </c>
      <c r="D549" s="355"/>
      <c r="E549" s="356">
        <v>341696</v>
      </c>
      <c r="F549" s="355"/>
      <c r="G549" s="356">
        <v>30015</v>
      </c>
      <c r="H549" s="357">
        <v>485693</v>
      </c>
    </row>
    <row r="550" spans="1:8" hidden="1" outlineLevel="1">
      <c r="A550" s="353"/>
      <c r="B550" s="347" t="s">
        <v>209</v>
      </c>
      <c r="C550" s="356">
        <v>6667</v>
      </c>
      <c r="D550" s="355"/>
      <c r="E550" s="355"/>
      <c r="F550" s="356">
        <v>11</v>
      </c>
      <c r="G550" s="355"/>
      <c r="H550" s="357">
        <v>6678</v>
      </c>
    </row>
    <row r="551" spans="1:8" hidden="1" outlineLevel="1">
      <c r="A551" s="353"/>
      <c r="B551" s="347" t="s">
        <v>210</v>
      </c>
      <c r="C551" s="356">
        <v>6614</v>
      </c>
      <c r="D551" s="355"/>
      <c r="E551" s="355"/>
      <c r="F551" s="355"/>
      <c r="G551" s="355"/>
      <c r="H551" s="357">
        <v>6614</v>
      </c>
    </row>
    <row r="552" spans="1:8" hidden="1" outlineLevel="1">
      <c r="A552" s="353"/>
      <c r="B552" s="347" t="s">
        <v>211</v>
      </c>
      <c r="C552" s="356">
        <v>2</v>
      </c>
      <c r="D552" s="356">
        <v>0</v>
      </c>
      <c r="E552" s="356">
        <v>0</v>
      </c>
      <c r="F552" s="356">
        <v>0</v>
      </c>
      <c r="G552" s="356">
        <v>0</v>
      </c>
      <c r="H552" s="357">
        <v>2</v>
      </c>
    </row>
    <row r="553" spans="1:8" hidden="1" outlineLevel="1">
      <c r="A553" s="353"/>
      <c r="B553" s="347" t="s">
        <v>212</v>
      </c>
      <c r="C553" s="356">
        <v>0</v>
      </c>
      <c r="D553" s="356">
        <v>0</v>
      </c>
      <c r="E553" s="356">
        <v>297558</v>
      </c>
      <c r="F553" s="355"/>
      <c r="G553" s="356">
        <v>83926</v>
      </c>
      <c r="H553" s="357">
        <v>381484</v>
      </c>
    </row>
    <row r="554" spans="1:8" hidden="1" outlineLevel="1">
      <c r="A554" s="353"/>
      <c r="B554" s="347" t="s">
        <v>213</v>
      </c>
      <c r="C554" s="356">
        <v>36589</v>
      </c>
      <c r="D554" s="356">
        <v>194700</v>
      </c>
      <c r="E554" s="356">
        <v>33949</v>
      </c>
      <c r="F554" s="356">
        <v>0</v>
      </c>
      <c r="G554" s="356">
        <v>37524</v>
      </c>
      <c r="H554" s="357">
        <v>302762</v>
      </c>
    </row>
    <row r="555" spans="1:8" hidden="1" outlineLevel="1">
      <c r="A555" s="353"/>
      <c r="B555" s="347" t="s">
        <v>214</v>
      </c>
      <c r="C555" s="356">
        <v>99</v>
      </c>
      <c r="D555" s="355"/>
      <c r="E555" s="356">
        <v>30956</v>
      </c>
      <c r="F555" s="355"/>
      <c r="G555" s="356">
        <v>7666</v>
      </c>
      <c r="H555" s="357">
        <v>38721</v>
      </c>
    </row>
    <row r="556" spans="1:8" hidden="1" outlineLevel="1">
      <c r="A556" s="353"/>
      <c r="B556" s="347" t="s">
        <v>269</v>
      </c>
      <c r="C556" s="356"/>
      <c r="D556" s="355"/>
      <c r="E556" s="356"/>
      <c r="F556" s="355"/>
      <c r="G556" s="356"/>
      <c r="H556" s="357">
        <v>0</v>
      </c>
    </row>
    <row r="557" spans="1:8" hidden="1" outlineLevel="1">
      <c r="A557" s="353"/>
      <c r="B557" s="347" t="s">
        <v>215</v>
      </c>
      <c r="C557" s="356">
        <v>2436.1</v>
      </c>
      <c r="D557" s="355"/>
      <c r="E557" s="355"/>
      <c r="F557" s="355"/>
      <c r="G557" s="355"/>
      <c r="H557" s="357">
        <v>2436.1</v>
      </c>
    </row>
    <row r="558" spans="1:8" hidden="1" outlineLevel="1">
      <c r="A558" s="353"/>
      <c r="B558" s="347" t="s">
        <v>217</v>
      </c>
      <c r="C558" s="356">
        <v>93773</v>
      </c>
      <c r="D558" s="356">
        <v>51789</v>
      </c>
      <c r="E558" s="356">
        <v>569380</v>
      </c>
      <c r="F558" s="355"/>
      <c r="G558" s="356">
        <v>144569</v>
      </c>
      <c r="H558" s="357">
        <v>859511</v>
      </c>
    </row>
    <row r="559" spans="1:8" hidden="1" outlineLevel="1">
      <c r="A559" s="353"/>
      <c r="B559" s="347" t="s">
        <v>218</v>
      </c>
      <c r="C559" s="356">
        <v>39747</v>
      </c>
      <c r="D559" s="355"/>
      <c r="E559" s="355"/>
      <c r="F559" s="355"/>
      <c r="G559" s="355"/>
      <c r="H559" s="357">
        <v>39747</v>
      </c>
    </row>
    <row r="560" spans="1:8" hidden="1" outlineLevel="1">
      <c r="A560" s="353"/>
      <c r="B560" s="347" t="s">
        <v>219</v>
      </c>
      <c r="C560" s="356">
        <v>41256.939458400753</v>
      </c>
      <c r="D560" s="355">
        <v>1553</v>
      </c>
      <c r="E560" s="356">
        <v>15522</v>
      </c>
      <c r="F560" s="355">
        <v>0</v>
      </c>
      <c r="G560" s="356">
        <v>9833</v>
      </c>
      <c r="H560" s="357">
        <v>68164.939458400753</v>
      </c>
    </row>
    <row r="561" spans="1:8" hidden="1" outlineLevel="1">
      <c r="A561" s="353"/>
      <c r="B561" s="347" t="s">
        <v>220</v>
      </c>
      <c r="C561" s="356">
        <v>0</v>
      </c>
      <c r="D561" s="355"/>
      <c r="E561" s="356">
        <v>35712</v>
      </c>
      <c r="F561" s="355"/>
      <c r="G561" s="355"/>
      <c r="H561" s="357">
        <v>35712</v>
      </c>
    </row>
    <row r="562" spans="1:8" collapsed="1">
      <c r="A562" s="353">
        <v>18</v>
      </c>
      <c r="B562" s="352" t="s">
        <v>129</v>
      </c>
      <c r="C562" s="356">
        <f>SUM($C$538:$C$561)</f>
        <v>408544.37526330427</v>
      </c>
      <c r="D562" s="356">
        <f>SUM($D$538:$D$561)</f>
        <v>374053</v>
      </c>
      <c r="E562" s="356">
        <f>SUM($E$538:$E$561)</f>
        <v>3532588</v>
      </c>
      <c r="F562" s="356">
        <f>SUM($F$538:$F$561)</f>
        <v>11</v>
      </c>
      <c r="G562" s="356">
        <f>SUM($G$538:$G$561)</f>
        <v>623490.18068600004</v>
      </c>
      <c r="H562" s="357">
        <f>SUM($H$538:$H$561)</f>
        <v>4938686.5559493052</v>
      </c>
    </row>
    <row r="563" spans="1:8" hidden="1" outlineLevel="1">
      <c r="A563" s="353"/>
      <c r="B563" s="347" t="s">
        <v>273</v>
      </c>
      <c r="C563" s="356">
        <v>0</v>
      </c>
      <c r="D563" s="355"/>
      <c r="E563" s="356">
        <v>0</v>
      </c>
      <c r="F563" s="355"/>
      <c r="G563" s="356">
        <v>0</v>
      </c>
      <c r="H563" s="357">
        <v>0</v>
      </c>
    </row>
    <row r="564" spans="1:8" hidden="1" outlineLevel="1">
      <c r="A564" s="353"/>
      <c r="B564" s="347" t="s">
        <v>203</v>
      </c>
      <c r="C564" s="356">
        <v>320203.29961682524</v>
      </c>
      <c r="D564" s="355"/>
      <c r="E564" s="356">
        <v>12321</v>
      </c>
      <c r="F564" s="355"/>
      <c r="G564" s="356">
        <v>2504.1800000000003</v>
      </c>
      <c r="H564" s="357">
        <v>335028.47961682524</v>
      </c>
    </row>
    <row r="565" spans="1:8" hidden="1" outlineLevel="1">
      <c r="A565" s="353"/>
      <c r="B565" s="347" t="s">
        <v>204</v>
      </c>
      <c r="C565" s="355"/>
      <c r="D565" s="355"/>
      <c r="E565" s="355"/>
      <c r="F565" s="355"/>
      <c r="G565" s="355"/>
      <c r="H565" s="357">
        <v>0</v>
      </c>
    </row>
    <row r="566" spans="1:8" hidden="1" outlineLevel="1">
      <c r="A566" s="353"/>
      <c r="B566" s="347" t="s">
        <v>267</v>
      </c>
      <c r="C566" s="356">
        <v>0</v>
      </c>
      <c r="D566" s="356">
        <v>0</v>
      </c>
      <c r="E566" s="356">
        <v>0</v>
      </c>
      <c r="F566" s="356">
        <v>0</v>
      </c>
      <c r="G566" s="356">
        <v>0</v>
      </c>
      <c r="H566" s="357">
        <v>0</v>
      </c>
    </row>
    <row r="567" spans="1:8" hidden="1" outlineLevel="1">
      <c r="A567" s="353"/>
      <c r="B567" s="347" t="s">
        <v>274</v>
      </c>
      <c r="C567" s="356">
        <v>0</v>
      </c>
      <c r="D567" s="356">
        <v>0</v>
      </c>
      <c r="E567" s="356">
        <v>0</v>
      </c>
      <c r="F567" s="356">
        <v>0</v>
      </c>
      <c r="G567" s="356">
        <v>0</v>
      </c>
      <c r="H567" s="357">
        <v>0</v>
      </c>
    </row>
    <row r="568" spans="1:8" hidden="1" outlineLevel="1">
      <c r="A568" s="353"/>
      <c r="B568" s="347" t="s">
        <v>275</v>
      </c>
      <c r="C568" s="356"/>
      <c r="D568" s="356"/>
      <c r="E568" s="356"/>
      <c r="F568" s="356"/>
      <c r="G568" s="356"/>
      <c r="H568" s="357">
        <v>0</v>
      </c>
    </row>
    <row r="569" spans="1:8" hidden="1" outlineLevel="1">
      <c r="A569" s="353"/>
      <c r="B569" s="347" t="s">
        <v>205</v>
      </c>
      <c r="C569" s="356">
        <v>2635212.1167367077</v>
      </c>
      <c r="D569" s="356">
        <v>1077</v>
      </c>
      <c r="E569" s="356">
        <v>29172</v>
      </c>
      <c r="F569" s="356">
        <v>0</v>
      </c>
      <c r="G569" s="356">
        <v>3832</v>
      </c>
      <c r="H569" s="357">
        <v>2669293.1167367077</v>
      </c>
    </row>
    <row r="570" spans="1:8" hidden="1" outlineLevel="1">
      <c r="A570" s="353"/>
      <c r="B570" s="347" t="s">
        <v>206</v>
      </c>
      <c r="C570" s="356">
        <v>225596</v>
      </c>
      <c r="D570" s="355"/>
      <c r="E570" s="356">
        <v>1292</v>
      </c>
      <c r="F570" s="355"/>
      <c r="G570" s="356">
        <v>15</v>
      </c>
      <c r="H570" s="357">
        <v>226903</v>
      </c>
    </row>
    <row r="571" spans="1:8" hidden="1" outlineLevel="1">
      <c r="A571" s="353"/>
      <c r="B571" s="347" t="s">
        <v>268</v>
      </c>
      <c r="C571" s="355"/>
      <c r="D571" s="356">
        <v>13649</v>
      </c>
      <c r="E571" s="355"/>
      <c r="F571" s="355"/>
      <c r="G571" s="356">
        <v>1027</v>
      </c>
      <c r="H571" s="357">
        <v>14676</v>
      </c>
    </row>
    <row r="572" spans="1:8" hidden="1" outlineLevel="1">
      <c r="A572" s="353"/>
      <c r="B572" s="347" t="s">
        <v>207</v>
      </c>
      <c r="C572" s="356">
        <v>1847607</v>
      </c>
      <c r="D572" s="355"/>
      <c r="E572" s="356">
        <v>131404</v>
      </c>
      <c r="F572" s="355"/>
      <c r="G572" s="356">
        <v>23800</v>
      </c>
      <c r="H572" s="357">
        <v>2002811</v>
      </c>
    </row>
    <row r="573" spans="1:8" hidden="1" outlineLevel="1">
      <c r="A573" s="353"/>
      <c r="B573" s="347" t="s">
        <v>270</v>
      </c>
      <c r="C573" s="356"/>
      <c r="D573" s="355">
        <v>0</v>
      </c>
      <c r="E573" s="356">
        <v>120427</v>
      </c>
      <c r="F573" s="355">
        <v>0</v>
      </c>
      <c r="G573" s="356">
        <v>13657</v>
      </c>
      <c r="H573" s="357">
        <v>134084</v>
      </c>
    </row>
    <row r="574" spans="1:8" hidden="1" outlineLevel="1">
      <c r="A574" s="353"/>
      <c r="B574" s="347" t="s">
        <v>208</v>
      </c>
      <c r="C574" s="356">
        <v>50931</v>
      </c>
      <c r="D574" s="355"/>
      <c r="E574" s="356">
        <v>199796</v>
      </c>
      <c r="F574" s="355"/>
      <c r="G574" s="356">
        <v>23794</v>
      </c>
      <c r="H574" s="357">
        <v>274521</v>
      </c>
    </row>
    <row r="575" spans="1:8" hidden="1" outlineLevel="1">
      <c r="A575" s="353"/>
      <c r="B575" s="347" t="s">
        <v>209</v>
      </c>
      <c r="C575" s="356">
        <v>-1344</v>
      </c>
      <c r="D575" s="355"/>
      <c r="E575" s="355"/>
      <c r="F575" s="355"/>
      <c r="G575" s="355"/>
      <c r="H575" s="357">
        <v>-1344</v>
      </c>
    </row>
    <row r="576" spans="1:8" hidden="1" outlineLevel="1">
      <c r="A576" s="353"/>
      <c r="B576" s="347" t="s">
        <v>210</v>
      </c>
      <c r="C576" s="356">
        <v>22029</v>
      </c>
      <c r="D576" s="355"/>
      <c r="E576" s="355"/>
      <c r="F576" s="355"/>
      <c r="G576" s="355"/>
      <c r="H576" s="357">
        <v>22029</v>
      </c>
    </row>
    <row r="577" spans="1:8" hidden="1" outlineLevel="1">
      <c r="A577" s="353"/>
      <c r="B577" s="347" t="s">
        <v>211</v>
      </c>
      <c r="C577" s="356">
        <v>360</v>
      </c>
      <c r="D577" s="356">
        <v>0</v>
      </c>
      <c r="E577" s="356">
        <v>0</v>
      </c>
      <c r="F577" s="356">
        <v>0</v>
      </c>
      <c r="G577" s="356">
        <v>0</v>
      </c>
      <c r="H577" s="357">
        <v>360</v>
      </c>
    </row>
    <row r="578" spans="1:8" hidden="1" outlineLevel="1">
      <c r="A578" s="353"/>
      <c r="B578" s="347" t="s">
        <v>212</v>
      </c>
      <c r="C578" s="356">
        <v>6170.2125065512155</v>
      </c>
      <c r="D578" s="356">
        <v>0</v>
      </c>
      <c r="E578" s="356">
        <v>9234</v>
      </c>
      <c r="F578" s="355"/>
      <c r="G578" s="356">
        <v>2604</v>
      </c>
      <c r="H578" s="357">
        <v>18008.212506551215</v>
      </c>
    </row>
    <row r="579" spans="1:8" hidden="1" outlineLevel="1">
      <c r="A579" s="353"/>
      <c r="B579" s="347" t="s">
        <v>213</v>
      </c>
      <c r="C579" s="356">
        <v>148813</v>
      </c>
      <c r="D579" s="356">
        <v>273010</v>
      </c>
      <c r="E579" s="356">
        <v>41636</v>
      </c>
      <c r="F579" s="356">
        <v>0</v>
      </c>
      <c r="G579" s="356">
        <v>51409</v>
      </c>
      <c r="H579" s="357">
        <v>514868</v>
      </c>
    </row>
    <row r="580" spans="1:8" hidden="1" outlineLevel="1">
      <c r="A580" s="353"/>
      <c r="B580" s="347" t="s">
        <v>214</v>
      </c>
      <c r="C580" s="356">
        <v>837</v>
      </c>
      <c r="D580" s="355"/>
      <c r="E580" s="356">
        <v>37036</v>
      </c>
      <c r="F580" s="355"/>
      <c r="G580" s="356">
        <v>9172</v>
      </c>
      <c r="H580" s="357">
        <v>47045</v>
      </c>
    </row>
    <row r="581" spans="1:8" hidden="1" outlineLevel="1">
      <c r="A581" s="353"/>
      <c r="B581" s="347" t="s">
        <v>269</v>
      </c>
      <c r="C581" s="356"/>
      <c r="D581" s="355"/>
      <c r="E581" s="356"/>
      <c r="F581" s="355"/>
      <c r="G581" s="356"/>
      <c r="H581" s="357">
        <v>0</v>
      </c>
    </row>
    <row r="582" spans="1:8" hidden="1" outlineLevel="1">
      <c r="A582" s="353"/>
      <c r="B582" s="347" t="s">
        <v>215</v>
      </c>
      <c r="C582" s="356">
        <v>6906.96</v>
      </c>
      <c r="D582" s="355"/>
      <c r="E582" s="355"/>
      <c r="F582" s="355"/>
      <c r="G582" s="355"/>
      <c r="H582" s="357">
        <v>6906.96</v>
      </c>
    </row>
    <row r="583" spans="1:8" hidden="1" outlineLevel="1">
      <c r="A583" s="353"/>
      <c r="B583" s="347" t="s">
        <v>217</v>
      </c>
      <c r="C583" s="356">
        <v>91015</v>
      </c>
      <c r="D583" s="355">
        <v>47540</v>
      </c>
      <c r="E583" s="356">
        <v>786238</v>
      </c>
      <c r="F583" s="355"/>
      <c r="G583" s="356">
        <v>195485</v>
      </c>
      <c r="H583" s="357">
        <v>1120278</v>
      </c>
    </row>
    <row r="584" spans="1:8" hidden="1" outlineLevel="1">
      <c r="A584" s="353"/>
      <c r="B584" s="347" t="s">
        <v>218</v>
      </c>
      <c r="C584" s="356">
        <v>0</v>
      </c>
      <c r="D584" s="355"/>
      <c r="E584" s="355"/>
      <c r="F584" s="355"/>
      <c r="G584" s="355"/>
      <c r="H584" s="357">
        <v>0</v>
      </c>
    </row>
    <row r="585" spans="1:8" hidden="1" outlineLevel="1">
      <c r="A585" s="353"/>
      <c r="B585" s="347" t="s">
        <v>219</v>
      </c>
      <c r="C585" s="356">
        <v>52007.694472457639</v>
      </c>
      <c r="D585" s="355">
        <v>6650</v>
      </c>
      <c r="E585" s="356">
        <v>645</v>
      </c>
      <c r="F585" s="355"/>
      <c r="G585" s="356">
        <v>20166</v>
      </c>
      <c r="H585" s="357">
        <v>79468.694472457631</v>
      </c>
    </row>
    <row r="586" spans="1:8" hidden="1" outlineLevel="1">
      <c r="A586" s="353"/>
      <c r="B586" s="347" t="s">
        <v>220</v>
      </c>
      <c r="C586" s="356">
        <v>89905</v>
      </c>
      <c r="D586" s="355">
        <v>404</v>
      </c>
      <c r="E586" s="356">
        <v>39681</v>
      </c>
      <c r="F586" s="355"/>
      <c r="G586" s="356">
        <v>0</v>
      </c>
      <c r="H586" s="357">
        <v>129990</v>
      </c>
    </row>
    <row r="587" spans="1:8" collapsed="1">
      <c r="A587" s="353">
        <v>19</v>
      </c>
      <c r="B587" s="352" t="s">
        <v>130</v>
      </c>
      <c r="C587" s="356">
        <f>SUM($C$563:$C$586)</f>
        <v>5496249.2833325416</v>
      </c>
      <c r="D587" s="356">
        <f>SUM($D$563:$D$586)</f>
        <v>342330</v>
      </c>
      <c r="E587" s="356">
        <f>SUM($E$563:$E$586)</f>
        <v>1408882</v>
      </c>
      <c r="F587" s="356">
        <f>SUM($F$563:$F$586)</f>
        <v>0</v>
      </c>
      <c r="G587" s="356">
        <f>SUM($G$563:$G$586)</f>
        <v>347465.18</v>
      </c>
      <c r="H587" s="357">
        <f>SUM($H$563:$H$586)</f>
        <v>7594926.4633325413</v>
      </c>
    </row>
    <row r="588" spans="1:8" ht="13.8" hidden="1" outlineLevel="1" thickBot="1">
      <c r="A588" s="372"/>
      <c r="B588" s="373" t="s">
        <v>273</v>
      </c>
      <c r="C588" s="374">
        <v>0</v>
      </c>
      <c r="D588" s="375"/>
      <c r="E588" s="374">
        <v>0</v>
      </c>
      <c r="F588" s="375"/>
      <c r="G588" s="374">
        <v>0</v>
      </c>
      <c r="H588" s="376">
        <v>0</v>
      </c>
    </row>
    <row r="589" spans="1:8" ht="13.8" hidden="1" outlineLevel="1" thickBot="1">
      <c r="A589" s="372"/>
      <c r="B589" s="373" t="s">
        <v>203</v>
      </c>
      <c r="C589" s="374">
        <v>5422.7859561751202</v>
      </c>
      <c r="D589" s="375"/>
      <c r="E589" s="374">
        <v>313199</v>
      </c>
      <c r="F589" s="375"/>
      <c r="G589" s="374">
        <v>63650.119714000029</v>
      </c>
      <c r="H589" s="376">
        <v>382271.90567017515</v>
      </c>
    </row>
    <row r="590" spans="1:8" ht="13.8" hidden="1" outlineLevel="1" thickBot="1">
      <c r="A590" s="372"/>
      <c r="B590" s="373" t="s">
        <v>204</v>
      </c>
      <c r="C590" s="374">
        <v>64723</v>
      </c>
      <c r="D590" s="374">
        <v>3656</v>
      </c>
      <c r="E590" s="374">
        <v>0</v>
      </c>
      <c r="F590" s="375"/>
      <c r="G590" s="374">
        <v>0</v>
      </c>
      <c r="H590" s="376">
        <v>68379</v>
      </c>
    </row>
    <row r="591" spans="1:8" ht="13.8" hidden="1" outlineLevel="1" thickBot="1">
      <c r="A591" s="372"/>
      <c r="B591" s="373" t="s">
        <v>267</v>
      </c>
      <c r="C591" s="374">
        <v>0</v>
      </c>
      <c r="D591" s="374">
        <v>0</v>
      </c>
      <c r="E591" s="374">
        <v>0</v>
      </c>
      <c r="F591" s="374">
        <v>0</v>
      </c>
      <c r="G591" s="374">
        <v>0</v>
      </c>
      <c r="H591" s="376">
        <v>0</v>
      </c>
    </row>
    <row r="592" spans="1:8" ht="13.8" hidden="1" outlineLevel="1" thickBot="1">
      <c r="A592" s="372"/>
      <c r="B592" s="373" t="s">
        <v>274</v>
      </c>
      <c r="C592" s="374">
        <v>0</v>
      </c>
      <c r="D592" s="374">
        <v>0</v>
      </c>
      <c r="E592" s="374">
        <v>0</v>
      </c>
      <c r="F592" s="374">
        <v>0</v>
      </c>
      <c r="G592" s="374">
        <v>0</v>
      </c>
      <c r="H592" s="376">
        <v>0</v>
      </c>
    </row>
    <row r="593" spans="1:8" ht="13.8" hidden="1" outlineLevel="1" thickBot="1">
      <c r="A593" s="372"/>
      <c r="B593" s="373" t="s">
        <v>275</v>
      </c>
      <c r="C593" s="374"/>
      <c r="D593" s="374"/>
      <c r="E593" s="374"/>
      <c r="F593" s="374"/>
      <c r="G593" s="374"/>
      <c r="H593" s="376">
        <v>0</v>
      </c>
    </row>
    <row r="594" spans="1:8" ht="13.8" hidden="1" outlineLevel="1" thickBot="1">
      <c r="A594" s="372"/>
      <c r="B594" s="373" t="s">
        <v>205</v>
      </c>
      <c r="C594" s="374">
        <v>84827.621054108837</v>
      </c>
      <c r="D594" s="374">
        <v>210722</v>
      </c>
      <c r="E594" s="374">
        <v>495687</v>
      </c>
      <c r="F594" s="374">
        <v>0</v>
      </c>
      <c r="G594" s="374">
        <v>66875</v>
      </c>
      <c r="H594" s="376">
        <v>858111.62105410884</v>
      </c>
    </row>
    <row r="595" spans="1:8" ht="13.8" hidden="1" outlineLevel="1" thickBot="1">
      <c r="A595" s="372"/>
      <c r="B595" s="373" t="s">
        <v>206</v>
      </c>
      <c r="C595" s="374">
        <v>641</v>
      </c>
      <c r="D595" s="375"/>
      <c r="E595" s="374">
        <v>19849</v>
      </c>
      <c r="F595" s="375"/>
      <c r="G595" s="374">
        <v>241</v>
      </c>
      <c r="H595" s="376">
        <v>20731</v>
      </c>
    </row>
    <row r="596" spans="1:8" ht="13.8" hidden="1" outlineLevel="1" thickBot="1">
      <c r="A596" s="372"/>
      <c r="B596" s="373" t="s">
        <v>268</v>
      </c>
      <c r="C596" s="375"/>
      <c r="D596" s="374">
        <v>20485</v>
      </c>
      <c r="E596" s="375"/>
      <c r="F596" s="375"/>
      <c r="G596" s="374">
        <v>1542</v>
      </c>
      <c r="H596" s="376">
        <v>22027</v>
      </c>
    </row>
    <row r="597" spans="1:8" ht="13.8" hidden="1" outlineLevel="1" thickBot="1">
      <c r="A597" s="372"/>
      <c r="B597" s="373" t="s">
        <v>207</v>
      </c>
      <c r="C597" s="374">
        <v>26502</v>
      </c>
      <c r="D597" s="375"/>
      <c r="E597" s="374">
        <v>1017907</v>
      </c>
      <c r="F597" s="375"/>
      <c r="G597" s="374">
        <v>145324</v>
      </c>
      <c r="H597" s="376">
        <v>1189733</v>
      </c>
    </row>
    <row r="598" spans="1:8" ht="13.8" hidden="1" outlineLevel="1" thickBot="1">
      <c r="A598" s="372"/>
      <c r="B598" s="373" t="s">
        <v>270</v>
      </c>
      <c r="C598" s="374"/>
      <c r="D598" s="375">
        <v>0</v>
      </c>
      <c r="E598" s="374">
        <v>316170</v>
      </c>
      <c r="F598" s="375">
        <v>0</v>
      </c>
      <c r="G598" s="374">
        <v>27562</v>
      </c>
      <c r="H598" s="376">
        <v>343732</v>
      </c>
    </row>
    <row r="599" spans="1:8" ht="13.8" hidden="1" outlineLevel="1" thickBot="1">
      <c r="A599" s="372"/>
      <c r="B599" s="373" t="s">
        <v>208</v>
      </c>
      <c r="C599" s="374">
        <v>105448</v>
      </c>
      <c r="D599" s="375"/>
      <c r="E599" s="374">
        <v>369675</v>
      </c>
      <c r="F599" s="375"/>
      <c r="G599" s="374">
        <v>37247</v>
      </c>
      <c r="H599" s="376">
        <v>512370</v>
      </c>
    </row>
    <row r="600" spans="1:8" ht="13.8" hidden="1" outlineLevel="1" thickBot="1">
      <c r="A600" s="372"/>
      <c r="B600" s="373" t="s">
        <v>209</v>
      </c>
      <c r="C600" s="374">
        <v>201380</v>
      </c>
      <c r="D600" s="375"/>
      <c r="E600" s="375"/>
      <c r="F600" s="374">
        <v>344</v>
      </c>
      <c r="G600" s="375"/>
      <c r="H600" s="376">
        <v>201724</v>
      </c>
    </row>
    <row r="601" spans="1:8" ht="13.8" hidden="1" outlineLevel="1" thickBot="1">
      <c r="A601" s="372"/>
      <c r="B601" s="373" t="s">
        <v>210</v>
      </c>
      <c r="C601" s="374">
        <v>24731</v>
      </c>
      <c r="D601" s="375"/>
      <c r="E601" s="375"/>
      <c r="F601" s="375"/>
      <c r="G601" s="375"/>
      <c r="H601" s="376">
        <v>24731</v>
      </c>
    </row>
    <row r="602" spans="1:8" ht="13.8" hidden="1" outlineLevel="1" thickBot="1">
      <c r="A602" s="372"/>
      <c r="B602" s="373" t="s">
        <v>211</v>
      </c>
      <c r="C602" s="374">
        <v>20</v>
      </c>
      <c r="D602" s="374">
        <v>0</v>
      </c>
      <c r="E602" s="374">
        <v>0</v>
      </c>
      <c r="F602" s="374">
        <v>0</v>
      </c>
      <c r="G602" s="374">
        <v>0</v>
      </c>
      <c r="H602" s="376">
        <v>20</v>
      </c>
    </row>
    <row r="603" spans="1:8" ht="13.8" hidden="1" outlineLevel="1" thickBot="1">
      <c r="A603" s="372"/>
      <c r="B603" s="373" t="s">
        <v>212</v>
      </c>
      <c r="C603" s="374">
        <v>36271.318179914277</v>
      </c>
      <c r="D603" s="374">
        <v>0</v>
      </c>
      <c r="E603" s="374">
        <v>249714</v>
      </c>
      <c r="F603" s="375"/>
      <c r="G603" s="374">
        <v>70432</v>
      </c>
      <c r="H603" s="376">
        <v>356417.31817991426</v>
      </c>
    </row>
    <row r="604" spans="1:8" ht="13.8" hidden="1" outlineLevel="1" thickBot="1">
      <c r="A604" s="372"/>
      <c r="B604" s="373" t="s">
        <v>213</v>
      </c>
      <c r="C604" s="374">
        <v>186376</v>
      </c>
      <c r="D604" s="374">
        <v>618988</v>
      </c>
      <c r="E604" s="374">
        <v>49674</v>
      </c>
      <c r="F604" s="374">
        <v>0</v>
      </c>
      <c r="G604" s="374">
        <v>101562</v>
      </c>
      <c r="H604" s="376">
        <v>956600</v>
      </c>
    </row>
    <row r="605" spans="1:8" ht="13.8" hidden="1" outlineLevel="1" thickBot="1">
      <c r="A605" s="372"/>
      <c r="B605" s="373" t="s">
        <v>214</v>
      </c>
      <c r="C605" s="374">
        <v>561</v>
      </c>
      <c r="D605" s="375"/>
      <c r="E605" s="374">
        <v>15962</v>
      </c>
      <c r="F605" s="375"/>
      <c r="G605" s="374">
        <v>3953</v>
      </c>
      <c r="H605" s="376">
        <v>20476</v>
      </c>
    </row>
    <row r="606" spans="1:8" ht="13.8" hidden="1" outlineLevel="1" thickBot="1">
      <c r="A606" s="372"/>
      <c r="B606" s="373" t="s">
        <v>269</v>
      </c>
      <c r="C606" s="374"/>
      <c r="D606" s="375"/>
      <c r="E606" s="374"/>
      <c r="F606" s="375"/>
      <c r="G606" s="374"/>
      <c r="H606" s="376">
        <v>0</v>
      </c>
    </row>
    <row r="607" spans="1:8" ht="13.8" hidden="1" outlineLevel="1" thickBot="1">
      <c r="A607" s="372"/>
      <c r="B607" s="373" t="s">
        <v>215</v>
      </c>
      <c r="C607" s="374">
        <v>27160.45</v>
      </c>
      <c r="D607" s="375"/>
      <c r="E607" s="375"/>
      <c r="F607" s="375"/>
      <c r="G607" s="375"/>
      <c r="H607" s="376">
        <v>27160.45</v>
      </c>
    </row>
    <row r="608" spans="1:8" ht="13.8" hidden="1" outlineLevel="1" thickBot="1">
      <c r="A608" s="372"/>
      <c r="B608" s="373" t="s">
        <v>217</v>
      </c>
      <c r="C608" s="374">
        <v>131149</v>
      </c>
      <c r="D608" s="374">
        <v>31679</v>
      </c>
      <c r="E608" s="374">
        <v>1290775</v>
      </c>
      <c r="F608" s="375"/>
      <c r="G608" s="374">
        <v>742899</v>
      </c>
      <c r="H608" s="376">
        <v>2196502</v>
      </c>
    </row>
    <row r="609" spans="1:8" ht="13.8" hidden="1" outlineLevel="1" thickBot="1">
      <c r="A609" s="372"/>
      <c r="B609" s="373" t="s">
        <v>218</v>
      </c>
      <c r="C609" s="374">
        <v>18010</v>
      </c>
      <c r="D609" s="375"/>
      <c r="E609" s="375"/>
      <c r="F609" s="375"/>
      <c r="G609" s="375"/>
      <c r="H609" s="376">
        <v>18010</v>
      </c>
    </row>
    <row r="610" spans="1:8" ht="13.8" hidden="1" outlineLevel="1" thickBot="1">
      <c r="A610" s="372"/>
      <c r="B610" s="373" t="s">
        <v>219</v>
      </c>
      <c r="C610" s="374">
        <v>38071.634199495013</v>
      </c>
      <c r="D610" s="375">
        <v>3603</v>
      </c>
      <c r="E610" s="374">
        <v>9191</v>
      </c>
      <c r="F610" s="375">
        <v>0</v>
      </c>
      <c r="G610" s="374">
        <v>13872</v>
      </c>
      <c r="H610" s="376">
        <v>64737.634199495013</v>
      </c>
    </row>
    <row r="611" spans="1:8" ht="13.8" hidden="1" outlineLevel="1" thickBot="1">
      <c r="A611" s="372"/>
      <c r="B611" s="373" t="s">
        <v>220</v>
      </c>
      <c r="C611" s="374">
        <v>0</v>
      </c>
      <c r="D611" s="375">
        <v>887</v>
      </c>
      <c r="E611" s="374">
        <v>66597</v>
      </c>
      <c r="F611" s="375"/>
      <c r="G611" s="374">
        <v>0</v>
      </c>
      <c r="H611" s="376">
        <v>67484</v>
      </c>
    </row>
    <row r="612" spans="1:8" ht="13.8" collapsed="1" thickBot="1">
      <c r="A612" s="372">
        <v>20</v>
      </c>
      <c r="B612" s="377" t="s">
        <v>90</v>
      </c>
      <c r="C612" s="374">
        <f>SUM($C$588:$C$611)</f>
        <v>951294.8093896932</v>
      </c>
      <c r="D612" s="374">
        <f>SUM($D$588:$D$611)</f>
        <v>890020</v>
      </c>
      <c r="E612" s="374">
        <f>SUM($E$588:$E$611)</f>
        <v>4214400</v>
      </c>
      <c r="F612" s="374">
        <f>SUM($F$588:$F$611)</f>
        <v>344</v>
      </c>
      <c r="G612" s="374">
        <f>SUM($G$588:$G$611)</f>
        <v>1275159.119714</v>
      </c>
      <c r="H612" s="376">
        <f>SUM($H$588:$H$611)</f>
        <v>7331217.9291036939</v>
      </c>
    </row>
    <row r="613" spans="1:8">
      <c r="A613" s="518"/>
      <c r="B613" s="518"/>
      <c r="C613" s="518"/>
      <c r="D613" s="518"/>
      <c r="E613" s="518"/>
      <c r="F613" s="518"/>
      <c r="G613" s="518"/>
      <c r="H613" s="518"/>
    </row>
    <row r="614" spans="1:8">
      <c r="A614" s="504"/>
      <c r="B614" s="504"/>
      <c r="C614" s="504"/>
      <c r="D614" s="504"/>
      <c r="E614" s="504"/>
      <c r="F614" s="504"/>
      <c r="G614" s="504"/>
      <c r="H614" s="504"/>
    </row>
    <row r="615" spans="1:8">
      <c r="A615" s="504" t="s">
        <v>568</v>
      </c>
      <c r="B615" s="504"/>
      <c r="C615" s="504"/>
      <c r="D615" s="504"/>
      <c r="E615" s="504"/>
      <c r="F615" s="504"/>
      <c r="G615" s="504"/>
      <c r="H615" s="504"/>
    </row>
    <row r="616" spans="1:8">
      <c r="A616" s="504" t="s">
        <v>540</v>
      </c>
      <c r="B616" s="504"/>
      <c r="C616" s="504"/>
      <c r="D616" s="504"/>
      <c r="E616" s="504"/>
      <c r="F616" s="504"/>
      <c r="G616" s="504"/>
      <c r="H616" s="504"/>
    </row>
    <row r="617" spans="1:8">
      <c r="A617" s="504" t="s">
        <v>331</v>
      </c>
      <c r="B617" s="504"/>
      <c r="C617" s="504"/>
      <c r="D617" s="504"/>
      <c r="E617" s="504"/>
      <c r="F617" s="504"/>
      <c r="G617" s="504"/>
      <c r="H617" s="504"/>
    </row>
    <row r="618" spans="1:8">
      <c r="A618" s="504" t="s">
        <v>490</v>
      </c>
      <c r="B618" s="504"/>
      <c r="C618" s="504"/>
      <c r="D618" s="504"/>
      <c r="E618" s="504"/>
      <c r="F618" s="504"/>
      <c r="G618" s="504"/>
      <c r="H618" s="504"/>
    </row>
    <row r="619" spans="1:8">
      <c r="A619" s="504"/>
      <c r="B619" s="504"/>
      <c r="C619" s="504"/>
      <c r="D619" s="504"/>
      <c r="E619" s="504"/>
      <c r="F619" s="504"/>
      <c r="G619" s="504"/>
      <c r="H619" s="504"/>
    </row>
    <row r="620" spans="1:8">
      <c r="A620" s="504" t="s">
        <v>36</v>
      </c>
      <c r="B620" s="504"/>
      <c r="C620" s="504"/>
      <c r="D620" s="504"/>
      <c r="E620" s="504"/>
      <c r="F620" s="504"/>
      <c r="G620" s="504"/>
      <c r="H620" s="504"/>
    </row>
    <row r="621" spans="1:8" ht="12.75" customHeight="1" thickBot="1">
      <c r="A621" s="505" t="s">
        <v>349</v>
      </c>
      <c r="B621" s="505"/>
      <c r="C621" s="505"/>
      <c r="D621" s="505"/>
      <c r="E621" s="505"/>
      <c r="F621" s="505"/>
      <c r="G621" s="505"/>
      <c r="H621" s="505"/>
    </row>
    <row r="622" spans="1:8">
      <c r="A622" s="337"/>
      <c r="B622" s="338"/>
      <c r="C622" s="339" t="s">
        <v>491</v>
      </c>
      <c r="D622" s="340" t="s">
        <v>492</v>
      </c>
      <c r="E622" s="340" t="s">
        <v>493</v>
      </c>
      <c r="F622" s="341" t="s">
        <v>494</v>
      </c>
      <c r="G622" s="341" t="s">
        <v>495</v>
      </c>
      <c r="H622" s="342" t="s">
        <v>496</v>
      </c>
    </row>
    <row r="623" spans="1:8">
      <c r="A623" s="343"/>
      <c r="B623" s="344"/>
      <c r="C623" s="506" t="s">
        <v>499</v>
      </c>
      <c r="D623" s="507"/>
      <c r="E623" s="508"/>
      <c r="F623" s="509" t="s">
        <v>541</v>
      </c>
      <c r="G623" s="509" t="s">
        <v>542</v>
      </c>
      <c r="H623" s="512" t="s">
        <v>543</v>
      </c>
    </row>
    <row r="624" spans="1:8">
      <c r="A624" s="343"/>
      <c r="B624" s="22" t="s">
        <v>544</v>
      </c>
      <c r="C624" s="515"/>
      <c r="D624" s="516"/>
      <c r="E624" s="517"/>
      <c r="F624" s="510"/>
      <c r="G624" s="510"/>
      <c r="H624" s="513"/>
    </row>
    <row r="625" spans="1:8">
      <c r="A625" s="343"/>
      <c r="C625" s="509" t="s">
        <v>545</v>
      </c>
      <c r="D625" s="509" t="s">
        <v>546</v>
      </c>
      <c r="E625" s="509" t="s">
        <v>547</v>
      </c>
      <c r="F625" s="510"/>
      <c r="G625" s="510"/>
      <c r="H625" s="513"/>
    </row>
    <row r="626" spans="1:8" ht="19.5" customHeight="1">
      <c r="A626" s="345"/>
      <c r="B626" s="346"/>
      <c r="C626" s="511"/>
      <c r="D626" s="511"/>
      <c r="E626" s="511"/>
      <c r="F626" s="511"/>
      <c r="G626" s="511"/>
      <c r="H626" s="514"/>
    </row>
    <row r="627" spans="1:8" hidden="1" outlineLevel="1">
      <c r="A627" s="353"/>
      <c r="B627" s="347" t="s">
        <v>273</v>
      </c>
      <c r="C627" s="355"/>
      <c r="D627" s="355"/>
      <c r="E627" s="355"/>
      <c r="F627" s="355"/>
      <c r="G627" s="356">
        <v>0</v>
      </c>
      <c r="H627" s="357">
        <v>0</v>
      </c>
    </row>
    <row r="628" spans="1:8" hidden="1" outlineLevel="1">
      <c r="A628" s="353"/>
      <c r="B628" s="347" t="s">
        <v>203</v>
      </c>
      <c r="C628" s="356">
        <v>0</v>
      </c>
      <c r="D628" s="356">
        <v>0</v>
      </c>
      <c r="E628" s="356">
        <v>0</v>
      </c>
      <c r="F628" s="356">
        <v>0</v>
      </c>
      <c r="G628" s="356">
        <v>0</v>
      </c>
      <c r="H628" s="357">
        <v>0</v>
      </c>
    </row>
    <row r="629" spans="1:8" hidden="1" outlineLevel="1">
      <c r="A629" s="353"/>
      <c r="B629" s="347" t="s">
        <v>204</v>
      </c>
      <c r="C629" s="356">
        <v>36072</v>
      </c>
      <c r="D629" s="356">
        <v>2037</v>
      </c>
      <c r="E629" s="356">
        <v>0</v>
      </c>
      <c r="F629" s="356">
        <v>0</v>
      </c>
      <c r="G629" s="356">
        <v>0</v>
      </c>
      <c r="H629" s="357">
        <v>38109</v>
      </c>
    </row>
    <row r="630" spans="1:8" hidden="1" outlineLevel="1">
      <c r="A630" s="353"/>
      <c r="B630" s="347" t="s">
        <v>267</v>
      </c>
      <c r="C630" s="356">
        <v>0</v>
      </c>
      <c r="D630" s="356">
        <v>0</v>
      </c>
      <c r="E630" s="356">
        <v>0</v>
      </c>
      <c r="F630" s="356">
        <v>0</v>
      </c>
      <c r="G630" s="356">
        <v>0</v>
      </c>
      <c r="H630" s="357">
        <v>0</v>
      </c>
    </row>
    <row r="631" spans="1:8" hidden="1" outlineLevel="1">
      <c r="A631" s="353"/>
      <c r="B631" s="347" t="s">
        <v>274</v>
      </c>
      <c r="C631" s="356">
        <v>0</v>
      </c>
      <c r="D631" s="356">
        <v>0</v>
      </c>
      <c r="E631" s="356">
        <v>0</v>
      </c>
      <c r="F631" s="356">
        <v>0</v>
      </c>
      <c r="G631" s="356">
        <v>0</v>
      </c>
      <c r="H631" s="357">
        <v>0</v>
      </c>
    </row>
    <row r="632" spans="1:8" hidden="1" outlineLevel="1">
      <c r="A632" s="353"/>
      <c r="B632" s="347" t="s">
        <v>275</v>
      </c>
      <c r="C632" s="356"/>
      <c r="D632" s="356"/>
      <c r="E632" s="356"/>
      <c r="F632" s="356"/>
      <c r="G632" s="356"/>
      <c r="H632" s="357">
        <v>0</v>
      </c>
    </row>
    <row r="633" spans="1:8" hidden="1" outlineLevel="1">
      <c r="A633" s="353"/>
      <c r="B633" s="347" t="s">
        <v>205</v>
      </c>
      <c r="C633" s="356">
        <v>993.50212397283497</v>
      </c>
      <c r="D633" s="356">
        <v>0</v>
      </c>
      <c r="E633" s="356">
        <v>0</v>
      </c>
      <c r="F633" s="356">
        <v>0</v>
      </c>
      <c r="G633" s="356">
        <v>0</v>
      </c>
      <c r="H633" s="357">
        <v>993.50212397283497</v>
      </c>
    </row>
    <row r="634" spans="1:8" hidden="1" outlineLevel="1">
      <c r="A634" s="353"/>
      <c r="B634" s="347" t="s">
        <v>206</v>
      </c>
      <c r="C634" s="356">
        <v>315</v>
      </c>
      <c r="D634" s="356">
        <v>0</v>
      </c>
      <c r="E634" s="356">
        <v>0</v>
      </c>
      <c r="F634" s="355"/>
      <c r="G634" s="356">
        <v>0</v>
      </c>
      <c r="H634" s="357">
        <v>315</v>
      </c>
    </row>
    <row r="635" spans="1:8" hidden="1" outlineLevel="1">
      <c r="A635" s="353"/>
      <c r="B635" s="347" t="s">
        <v>268</v>
      </c>
      <c r="C635" s="355"/>
      <c r="D635" s="355"/>
      <c r="E635" s="355"/>
      <c r="F635" s="355"/>
      <c r="G635" s="355"/>
      <c r="H635" s="357">
        <v>0</v>
      </c>
    </row>
    <row r="636" spans="1:8" hidden="1" outlineLevel="1">
      <c r="A636" s="353"/>
      <c r="B636" s="347" t="s">
        <v>207</v>
      </c>
      <c r="C636" s="356">
        <v>0</v>
      </c>
      <c r="D636" s="355"/>
      <c r="E636" s="356">
        <v>0</v>
      </c>
      <c r="F636" s="355"/>
      <c r="G636" s="356">
        <v>0</v>
      </c>
      <c r="H636" s="357">
        <v>0</v>
      </c>
    </row>
    <row r="637" spans="1:8" hidden="1" outlineLevel="1">
      <c r="A637" s="353"/>
      <c r="B637" s="347" t="s">
        <v>270</v>
      </c>
      <c r="C637" s="356">
        <v>0</v>
      </c>
      <c r="D637" s="355">
        <v>0</v>
      </c>
      <c r="E637" s="356">
        <v>0</v>
      </c>
      <c r="F637" s="355">
        <v>0</v>
      </c>
      <c r="G637" s="356">
        <v>0</v>
      </c>
      <c r="H637" s="357">
        <v>0</v>
      </c>
    </row>
    <row r="638" spans="1:8" hidden="1" outlineLevel="1">
      <c r="A638" s="353"/>
      <c r="B638" s="347" t="s">
        <v>208</v>
      </c>
      <c r="C638" s="356">
        <v>0</v>
      </c>
      <c r="D638" s="355"/>
      <c r="E638" s="356">
        <v>0</v>
      </c>
      <c r="F638" s="355"/>
      <c r="G638" s="356">
        <v>0</v>
      </c>
      <c r="H638" s="357">
        <v>0</v>
      </c>
    </row>
    <row r="639" spans="1:8" hidden="1" outlineLevel="1">
      <c r="A639" s="353"/>
      <c r="B639" s="347" t="s">
        <v>209</v>
      </c>
      <c r="C639" s="355"/>
      <c r="D639" s="355"/>
      <c r="E639" s="355"/>
      <c r="F639" s="355"/>
      <c r="G639" s="355"/>
      <c r="H639" s="357">
        <v>0</v>
      </c>
    </row>
    <row r="640" spans="1:8" hidden="1" outlineLevel="1">
      <c r="A640" s="353"/>
      <c r="B640" s="347" t="s">
        <v>210</v>
      </c>
      <c r="C640" s="356">
        <v>0</v>
      </c>
      <c r="D640" s="355"/>
      <c r="E640" s="355"/>
      <c r="F640" s="355"/>
      <c r="G640" s="355"/>
      <c r="H640" s="357">
        <v>0</v>
      </c>
    </row>
    <row r="641" spans="1:8" hidden="1" outlineLevel="1">
      <c r="A641" s="353"/>
      <c r="B641" s="347" t="s">
        <v>211</v>
      </c>
      <c r="C641" s="356">
        <v>0</v>
      </c>
      <c r="D641" s="356">
        <v>0</v>
      </c>
      <c r="E641" s="356">
        <v>0</v>
      </c>
      <c r="F641" s="356">
        <v>0</v>
      </c>
      <c r="G641" s="356">
        <v>0</v>
      </c>
      <c r="H641" s="357">
        <v>0</v>
      </c>
    </row>
    <row r="642" spans="1:8" hidden="1" outlineLevel="1">
      <c r="A642" s="353"/>
      <c r="B642" s="347" t="s">
        <v>212</v>
      </c>
      <c r="C642" s="356">
        <v>0</v>
      </c>
      <c r="D642" s="356">
        <v>0</v>
      </c>
      <c r="E642" s="356">
        <v>0</v>
      </c>
      <c r="F642" s="355"/>
      <c r="G642" s="356">
        <v>0</v>
      </c>
      <c r="H642" s="357">
        <v>0</v>
      </c>
    </row>
    <row r="643" spans="1:8" hidden="1" outlineLevel="1">
      <c r="A643" s="353"/>
      <c r="B643" s="347" t="s">
        <v>213</v>
      </c>
      <c r="C643" s="356">
        <v>0</v>
      </c>
      <c r="D643" s="356">
        <v>0</v>
      </c>
      <c r="E643" s="356">
        <v>1144</v>
      </c>
      <c r="F643" s="356">
        <v>0</v>
      </c>
      <c r="G643" s="356">
        <v>256</v>
      </c>
      <c r="H643" s="357">
        <v>1400</v>
      </c>
    </row>
    <row r="644" spans="1:8" hidden="1" outlineLevel="1">
      <c r="A644" s="353"/>
      <c r="B644" s="347" t="s">
        <v>214</v>
      </c>
      <c r="C644" s="355"/>
      <c r="D644" s="355"/>
      <c r="E644" s="355"/>
      <c r="F644" s="355"/>
      <c r="G644" s="355"/>
      <c r="H644" s="357">
        <v>0</v>
      </c>
    </row>
    <row r="645" spans="1:8" hidden="1" outlineLevel="1">
      <c r="A645" s="353"/>
      <c r="B645" s="347" t="s">
        <v>269</v>
      </c>
      <c r="C645" s="355"/>
      <c r="D645" s="355"/>
      <c r="E645" s="355"/>
      <c r="F645" s="355"/>
      <c r="G645" s="355"/>
      <c r="H645" s="357">
        <v>0</v>
      </c>
    </row>
    <row r="646" spans="1:8" hidden="1" outlineLevel="1">
      <c r="A646" s="353"/>
      <c r="B646" s="347" t="s">
        <v>215</v>
      </c>
      <c r="C646" s="355"/>
      <c r="D646" s="355"/>
      <c r="E646" s="355"/>
      <c r="F646" s="355"/>
      <c r="G646" s="355"/>
      <c r="H646" s="357">
        <v>0</v>
      </c>
    </row>
    <row r="647" spans="1:8" hidden="1" outlineLevel="1">
      <c r="A647" s="353"/>
      <c r="B647" s="347" t="s">
        <v>217</v>
      </c>
      <c r="C647" s="356">
        <v>19266</v>
      </c>
      <c r="D647" s="355"/>
      <c r="E647" s="356">
        <v>16699</v>
      </c>
      <c r="F647" s="355"/>
      <c r="G647" s="356">
        <v>2878</v>
      </c>
      <c r="H647" s="357">
        <v>38843</v>
      </c>
    </row>
    <row r="648" spans="1:8" hidden="1" outlineLevel="1">
      <c r="A648" s="353"/>
      <c r="B648" s="347" t="s">
        <v>218</v>
      </c>
      <c r="C648" s="356">
        <v>0</v>
      </c>
      <c r="D648" s="355"/>
      <c r="E648" s="356">
        <v>0</v>
      </c>
      <c r="F648" s="355"/>
      <c r="G648" s="356">
        <v>0</v>
      </c>
      <c r="H648" s="357">
        <v>0</v>
      </c>
    </row>
    <row r="649" spans="1:8" hidden="1" outlineLevel="1">
      <c r="A649" s="353"/>
      <c r="B649" s="347" t="s">
        <v>219</v>
      </c>
      <c r="C649" s="356">
        <v>0</v>
      </c>
      <c r="D649" s="355">
        <v>0</v>
      </c>
      <c r="E649" s="355">
        <v>0</v>
      </c>
      <c r="F649" s="355">
        <v>0</v>
      </c>
      <c r="G649" s="355">
        <v>0</v>
      </c>
      <c r="H649" s="357">
        <v>0</v>
      </c>
    </row>
    <row r="650" spans="1:8" hidden="1" outlineLevel="1">
      <c r="A650" s="353"/>
      <c r="B650" s="347" t="s">
        <v>220</v>
      </c>
      <c r="C650" s="356">
        <v>0</v>
      </c>
      <c r="D650" s="355">
        <v>0</v>
      </c>
      <c r="E650" s="355">
        <v>0</v>
      </c>
      <c r="F650" s="355">
        <v>0</v>
      </c>
      <c r="G650" s="355">
        <v>0</v>
      </c>
      <c r="H650" s="357">
        <v>0</v>
      </c>
    </row>
    <row r="651" spans="1:8" collapsed="1">
      <c r="A651" s="353">
        <v>21</v>
      </c>
      <c r="B651" s="352" t="s">
        <v>569</v>
      </c>
      <c r="C651" s="356">
        <f>SUM($C$627:$C$650)</f>
        <v>56646.502123972838</v>
      </c>
      <c r="D651" s="356">
        <f>SUM($D$627:$D$650)</f>
        <v>2037</v>
      </c>
      <c r="E651" s="356">
        <f>SUM($E$627:$E$650)</f>
        <v>17843</v>
      </c>
      <c r="F651" s="356">
        <f>SUM($F$627:$F$650)</f>
        <v>0</v>
      </c>
      <c r="G651" s="356">
        <f>SUM($G$627:$G$650)</f>
        <v>3134</v>
      </c>
      <c r="H651" s="357">
        <f>SUM($H$627:$H$650)</f>
        <v>79660.502123972838</v>
      </c>
    </row>
    <row r="652" spans="1:8" hidden="1" outlineLevel="1">
      <c r="A652" s="353"/>
      <c r="B652" s="347" t="s">
        <v>273</v>
      </c>
      <c r="C652" s="356">
        <v>0</v>
      </c>
      <c r="D652" s="355"/>
      <c r="E652" s="356">
        <v>0</v>
      </c>
      <c r="F652" s="355"/>
      <c r="G652" s="356">
        <v>0</v>
      </c>
      <c r="H652" s="357">
        <v>0</v>
      </c>
    </row>
    <row r="653" spans="1:8" hidden="1" outlineLevel="1">
      <c r="A653" s="353"/>
      <c r="B653" s="347" t="s">
        <v>203</v>
      </c>
      <c r="C653" s="356">
        <v>49481</v>
      </c>
      <c r="D653" s="355"/>
      <c r="E653" s="356">
        <v>160839</v>
      </c>
      <c r="F653" s="355"/>
      <c r="G653" s="356">
        <v>32686.156170000002</v>
      </c>
      <c r="H653" s="357">
        <v>243006.15617</v>
      </c>
    </row>
    <row r="654" spans="1:8" hidden="1" outlineLevel="1">
      <c r="A654" s="353"/>
      <c r="B654" s="347" t="s">
        <v>204</v>
      </c>
      <c r="C654" s="356">
        <v>37036</v>
      </c>
      <c r="D654" s="356">
        <v>1478</v>
      </c>
      <c r="E654" s="356">
        <v>0</v>
      </c>
      <c r="F654" s="356">
        <v>0</v>
      </c>
      <c r="G654" s="356">
        <v>0</v>
      </c>
      <c r="H654" s="357">
        <v>38514</v>
      </c>
    </row>
    <row r="655" spans="1:8" hidden="1" outlineLevel="1">
      <c r="A655" s="353"/>
      <c r="B655" s="347" t="s">
        <v>267</v>
      </c>
      <c r="C655" s="356">
        <v>0</v>
      </c>
      <c r="D655" s="356">
        <v>0</v>
      </c>
      <c r="E655" s="356">
        <v>0</v>
      </c>
      <c r="F655" s="356">
        <v>0</v>
      </c>
      <c r="G655" s="356">
        <v>0</v>
      </c>
      <c r="H655" s="357">
        <v>0</v>
      </c>
    </row>
    <row r="656" spans="1:8" hidden="1" outlineLevel="1">
      <c r="A656" s="353"/>
      <c r="B656" s="347" t="s">
        <v>274</v>
      </c>
      <c r="C656" s="356">
        <v>0</v>
      </c>
      <c r="D656" s="356">
        <v>0</v>
      </c>
      <c r="E656" s="356">
        <v>6666</v>
      </c>
      <c r="F656" s="356">
        <v>0</v>
      </c>
      <c r="G656" s="356">
        <v>0</v>
      </c>
      <c r="H656" s="357">
        <v>6666</v>
      </c>
    </row>
    <row r="657" spans="1:8" hidden="1" outlineLevel="1">
      <c r="A657" s="353"/>
      <c r="B657" s="347" t="s">
        <v>275</v>
      </c>
      <c r="C657" s="356"/>
      <c r="D657" s="356"/>
      <c r="E657" s="356"/>
      <c r="F657" s="356"/>
      <c r="G657" s="356"/>
      <c r="H657" s="357">
        <v>0</v>
      </c>
    </row>
    <row r="658" spans="1:8" hidden="1" outlineLevel="1">
      <c r="A658" s="353"/>
      <c r="B658" s="347" t="s">
        <v>205</v>
      </c>
      <c r="C658" s="356">
        <v>120601.40704159909</v>
      </c>
      <c r="D658" s="356">
        <v>130633</v>
      </c>
      <c r="E658" s="356">
        <v>220524</v>
      </c>
      <c r="F658" s="356">
        <v>0</v>
      </c>
      <c r="G658" s="356">
        <v>31560</v>
      </c>
      <c r="H658" s="357">
        <v>503318.4070415991</v>
      </c>
    </row>
    <row r="659" spans="1:8" hidden="1" outlineLevel="1">
      <c r="A659" s="353"/>
      <c r="B659" s="347" t="s">
        <v>206</v>
      </c>
      <c r="C659" s="356">
        <v>8143</v>
      </c>
      <c r="D659" s="355"/>
      <c r="E659" s="356">
        <v>5567</v>
      </c>
      <c r="F659" s="355"/>
      <c r="G659" s="356">
        <v>52</v>
      </c>
      <c r="H659" s="357">
        <v>13762</v>
      </c>
    </row>
    <row r="660" spans="1:8" hidden="1" outlineLevel="1">
      <c r="A660" s="353"/>
      <c r="B660" s="347" t="s">
        <v>268</v>
      </c>
      <c r="C660" s="355"/>
      <c r="D660" s="356">
        <v>4705</v>
      </c>
      <c r="E660" s="355"/>
      <c r="F660" s="355"/>
      <c r="G660" s="356">
        <v>356</v>
      </c>
      <c r="H660" s="357">
        <v>5061</v>
      </c>
    </row>
    <row r="661" spans="1:8" hidden="1" outlineLevel="1">
      <c r="A661" s="353"/>
      <c r="B661" s="347" t="s">
        <v>207</v>
      </c>
      <c r="C661" s="356">
        <v>76990</v>
      </c>
      <c r="D661" s="355"/>
      <c r="E661" s="356">
        <v>751093</v>
      </c>
      <c r="F661" s="355"/>
      <c r="G661" s="356">
        <v>117248</v>
      </c>
      <c r="H661" s="357">
        <v>945331</v>
      </c>
    </row>
    <row r="662" spans="1:8" hidden="1" outlineLevel="1">
      <c r="A662" s="353"/>
      <c r="B662" s="347" t="s">
        <v>270</v>
      </c>
      <c r="C662" s="356">
        <v>150</v>
      </c>
      <c r="D662" s="355">
        <v>0</v>
      </c>
      <c r="E662" s="356">
        <v>54340</v>
      </c>
      <c r="F662" s="355">
        <v>0</v>
      </c>
      <c r="G662" s="356">
        <v>4688</v>
      </c>
      <c r="H662" s="357">
        <v>59178</v>
      </c>
    </row>
    <row r="663" spans="1:8" hidden="1" outlineLevel="1">
      <c r="A663" s="353"/>
      <c r="B663" s="347" t="s">
        <v>208</v>
      </c>
      <c r="C663" s="356">
        <v>43415</v>
      </c>
      <c r="D663" s="355"/>
      <c r="E663" s="356">
        <v>62623</v>
      </c>
      <c r="F663" s="355"/>
      <c r="G663" s="356">
        <v>6253</v>
      </c>
      <c r="H663" s="357">
        <v>112291</v>
      </c>
    </row>
    <row r="664" spans="1:8" hidden="1" outlineLevel="1">
      <c r="A664" s="353"/>
      <c r="B664" s="347" t="s">
        <v>209</v>
      </c>
      <c r="C664" s="356">
        <v>24259</v>
      </c>
      <c r="D664" s="355"/>
      <c r="E664" s="355"/>
      <c r="F664" s="356">
        <v>87</v>
      </c>
      <c r="G664" s="355"/>
      <c r="H664" s="357">
        <v>24346</v>
      </c>
    </row>
    <row r="665" spans="1:8" hidden="1" outlineLevel="1">
      <c r="A665" s="353"/>
      <c r="B665" s="347" t="s">
        <v>210</v>
      </c>
      <c r="C665" s="356">
        <v>5099</v>
      </c>
      <c r="D665" s="355"/>
      <c r="E665" s="355"/>
      <c r="F665" s="355"/>
      <c r="G665" s="355"/>
      <c r="H665" s="357">
        <v>5099</v>
      </c>
    </row>
    <row r="666" spans="1:8" hidden="1" outlineLevel="1">
      <c r="A666" s="353"/>
      <c r="B666" s="347" t="s">
        <v>211</v>
      </c>
      <c r="C666" s="356">
        <v>35</v>
      </c>
      <c r="D666" s="356">
        <v>0</v>
      </c>
      <c r="E666" s="356">
        <v>0</v>
      </c>
      <c r="F666" s="356">
        <v>0</v>
      </c>
      <c r="G666" s="356">
        <v>0</v>
      </c>
      <c r="H666" s="357">
        <v>35</v>
      </c>
    </row>
    <row r="667" spans="1:8" hidden="1" outlineLevel="1">
      <c r="A667" s="353"/>
      <c r="B667" s="347" t="s">
        <v>212</v>
      </c>
      <c r="C667" s="356">
        <v>18581.511879331534</v>
      </c>
      <c r="D667" s="356">
        <v>0</v>
      </c>
      <c r="E667" s="356">
        <v>65156</v>
      </c>
      <c r="F667" s="355"/>
      <c r="G667" s="356">
        <v>18377</v>
      </c>
      <c r="H667" s="357">
        <v>102114.51187933153</v>
      </c>
    </row>
    <row r="668" spans="1:8" hidden="1" outlineLevel="1">
      <c r="A668" s="353"/>
      <c r="B668" s="347" t="s">
        <v>213</v>
      </c>
      <c r="C668" s="356">
        <v>37382</v>
      </c>
      <c r="D668" s="356">
        <v>52065</v>
      </c>
      <c r="E668" s="356">
        <v>5677</v>
      </c>
      <c r="F668" s="356">
        <v>0</v>
      </c>
      <c r="G668" s="356">
        <v>0</v>
      </c>
      <c r="H668" s="357">
        <v>95124</v>
      </c>
    </row>
    <row r="669" spans="1:8" hidden="1" outlineLevel="1">
      <c r="A669" s="353"/>
      <c r="B669" s="347" t="s">
        <v>214</v>
      </c>
      <c r="C669" s="356">
        <v>4224</v>
      </c>
      <c r="D669" s="355"/>
      <c r="E669" s="356">
        <v>4412</v>
      </c>
      <c r="F669" s="355"/>
      <c r="G669" s="356">
        <v>1092</v>
      </c>
      <c r="H669" s="357">
        <v>9728</v>
      </c>
    </row>
    <row r="670" spans="1:8" hidden="1" outlineLevel="1">
      <c r="A670" s="353"/>
      <c r="B670" s="347" t="s">
        <v>269</v>
      </c>
      <c r="C670" s="356">
        <v>0</v>
      </c>
      <c r="D670" s="355"/>
      <c r="E670" s="356">
        <v>0</v>
      </c>
      <c r="F670" s="355"/>
      <c r="G670" s="356">
        <v>0</v>
      </c>
      <c r="H670" s="357">
        <v>0</v>
      </c>
    </row>
    <row r="671" spans="1:8" hidden="1" outlineLevel="1">
      <c r="A671" s="353"/>
      <c r="B671" s="347" t="s">
        <v>215</v>
      </c>
      <c r="C671" s="356">
        <v>3895</v>
      </c>
      <c r="D671" s="355"/>
      <c r="E671" s="355"/>
      <c r="F671" s="355"/>
      <c r="G671" s="355"/>
      <c r="H671" s="357">
        <v>3895</v>
      </c>
    </row>
    <row r="672" spans="1:8" hidden="1" outlineLevel="1">
      <c r="A672" s="353"/>
      <c r="B672" s="347" t="s">
        <v>217</v>
      </c>
      <c r="C672" s="356">
        <v>257363</v>
      </c>
      <c r="D672" s="356">
        <v>51576</v>
      </c>
      <c r="E672" s="356">
        <v>138422</v>
      </c>
      <c r="F672" s="355"/>
      <c r="G672" s="356">
        <v>66849</v>
      </c>
      <c r="H672" s="357">
        <v>514210</v>
      </c>
    </row>
    <row r="673" spans="1:8" hidden="1" outlineLevel="1">
      <c r="A673" s="353"/>
      <c r="B673" s="347" t="s">
        <v>218</v>
      </c>
      <c r="C673" s="356">
        <v>79195</v>
      </c>
      <c r="D673" s="355"/>
      <c r="E673" s="355"/>
      <c r="F673" s="355"/>
      <c r="G673" s="355"/>
      <c r="H673" s="357">
        <v>79195</v>
      </c>
    </row>
    <row r="674" spans="1:8" hidden="1" outlineLevel="1">
      <c r="A674" s="353"/>
      <c r="B674" s="347" t="s">
        <v>219</v>
      </c>
      <c r="C674" s="356">
        <v>11270.591455918326</v>
      </c>
      <c r="D674" s="356">
        <v>21</v>
      </c>
      <c r="E674" s="356">
        <v>143</v>
      </c>
      <c r="F674" s="355"/>
      <c r="G674" s="356">
        <v>110</v>
      </c>
      <c r="H674" s="357">
        <v>11544.591455918326</v>
      </c>
    </row>
    <row r="675" spans="1:8" hidden="1" outlineLevel="1">
      <c r="A675" s="353"/>
      <c r="B675" s="347" t="s">
        <v>220</v>
      </c>
      <c r="C675" s="356">
        <v>43924</v>
      </c>
      <c r="D675" s="356">
        <v>18</v>
      </c>
      <c r="E675" s="356">
        <v>10004</v>
      </c>
      <c r="F675" s="355"/>
      <c r="G675" s="355"/>
      <c r="H675" s="357">
        <v>53946</v>
      </c>
    </row>
    <row r="676" spans="1:8" collapsed="1">
      <c r="A676" s="353">
        <v>22</v>
      </c>
      <c r="B676" s="352" t="s">
        <v>570</v>
      </c>
      <c r="C676" s="356">
        <f>SUM($C$652:$C$675)</f>
        <v>821044.51037684898</v>
      </c>
      <c r="D676" s="356">
        <f>SUM($D$652:$D$675)</f>
        <v>240496</v>
      </c>
      <c r="E676" s="356">
        <f>SUM($E$652:$E$675)</f>
        <v>1485466</v>
      </c>
      <c r="F676" s="356">
        <f>SUM($F$652:$F$675)</f>
        <v>87</v>
      </c>
      <c r="G676" s="356">
        <f>SUM($G$652:$G$675)</f>
        <v>279271.15616999997</v>
      </c>
      <c r="H676" s="357">
        <f>SUM($H$652:$H$675)</f>
        <v>2826364.6665468491</v>
      </c>
    </row>
    <row r="677" spans="1:8" hidden="1" outlineLevel="1">
      <c r="A677" s="353"/>
      <c r="B677" s="347" t="s">
        <v>273</v>
      </c>
      <c r="C677" s="356">
        <v>0</v>
      </c>
      <c r="D677" s="355"/>
      <c r="E677" s="355"/>
      <c r="F677" s="361"/>
      <c r="G677" s="362">
        <v>0</v>
      </c>
      <c r="H677" s="357">
        <v>0</v>
      </c>
    </row>
    <row r="678" spans="1:8" hidden="1" outlineLevel="1">
      <c r="A678" s="353"/>
      <c r="B678" s="347" t="s">
        <v>203</v>
      </c>
      <c r="C678" s="356">
        <v>1531</v>
      </c>
      <c r="D678" s="356">
        <v>0</v>
      </c>
      <c r="E678" s="356">
        <v>-421</v>
      </c>
      <c r="F678" s="362">
        <v>0</v>
      </c>
      <c r="G678" s="362">
        <v>-85.88</v>
      </c>
      <c r="H678" s="357">
        <v>1024.1199999999999</v>
      </c>
    </row>
    <row r="679" spans="1:8" hidden="1" outlineLevel="1">
      <c r="A679" s="353"/>
      <c r="B679" s="347" t="s">
        <v>204</v>
      </c>
      <c r="C679" s="356">
        <v>1</v>
      </c>
      <c r="D679" s="356">
        <v>0</v>
      </c>
      <c r="E679" s="356">
        <v>0</v>
      </c>
      <c r="F679" s="362">
        <v>0</v>
      </c>
      <c r="G679" s="362">
        <v>0</v>
      </c>
      <c r="H679" s="357">
        <v>1</v>
      </c>
    </row>
    <row r="680" spans="1:8" hidden="1" outlineLevel="1">
      <c r="A680" s="353"/>
      <c r="B680" s="347" t="s">
        <v>267</v>
      </c>
      <c r="C680" s="356">
        <v>0</v>
      </c>
      <c r="D680" s="356">
        <v>0</v>
      </c>
      <c r="E680" s="356">
        <v>0</v>
      </c>
      <c r="F680" s="362">
        <v>0</v>
      </c>
      <c r="G680" s="362">
        <v>0</v>
      </c>
      <c r="H680" s="357">
        <v>0</v>
      </c>
    </row>
    <row r="681" spans="1:8" hidden="1" outlineLevel="1">
      <c r="A681" s="353"/>
      <c r="B681" s="347" t="s">
        <v>274</v>
      </c>
      <c r="C681" s="356">
        <v>0</v>
      </c>
      <c r="D681" s="356">
        <v>0</v>
      </c>
      <c r="E681" s="356">
        <v>0</v>
      </c>
      <c r="F681" s="362">
        <v>0</v>
      </c>
      <c r="G681" s="362">
        <v>0</v>
      </c>
      <c r="H681" s="357">
        <v>0</v>
      </c>
    </row>
    <row r="682" spans="1:8" hidden="1" outlineLevel="1">
      <c r="A682" s="353"/>
      <c r="B682" s="347" t="s">
        <v>275</v>
      </c>
      <c r="C682" s="356"/>
      <c r="D682" s="356"/>
      <c r="E682" s="356"/>
      <c r="F682" s="362"/>
      <c r="G682" s="362"/>
      <c r="H682" s="357">
        <v>0</v>
      </c>
    </row>
    <row r="683" spans="1:8" hidden="1" outlineLevel="1">
      <c r="A683" s="353"/>
      <c r="B683" s="347" t="s">
        <v>205</v>
      </c>
      <c r="C683" s="356">
        <v>3813.8842617716764</v>
      </c>
      <c r="D683" s="356">
        <v>0</v>
      </c>
      <c r="E683" s="356">
        <v>45828</v>
      </c>
      <c r="F683" s="362">
        <v>0</v>
      </c>
      <c r="G683" s="362">
        <v>15294</v>
      </c>
      <c r="H683" s="357">
        <v>64935.884261771673</v>
      </c>
    </row>
    <row r="684" spans="1:8" hidden="1" outlineLevel="1">
      <c r="A684" s="353"/>
      <c r="B684" s="347" t="s">
        <v>206</v>
      </c>
      <c r="C684" s="356">
        <v>-4979</v>
      </c>
      <c r="D684" s="355"/>
      <c r="E684" s="355"/>
      <c r="F684" s="361"/>
      <c r="G684" s="361"/>
      <c r="H684" s="357">
        <v>-4979</v>
      </c>
    </row>
    <row r="685" spans="1:8" hidden="1" outlineLevel="1">
      <c r="A685" s="353"/>
      <c r="B685" s="347" t="s">
        <v>268</v>
      </c>
      <c r="C685" s="356">
        <v>0</v>
      </c>
      <c r="D685" s="355"/>
      <c r="E685" s="355"/>
      <c r="F685" s="361"/>
      <c r="G685" s="361"/>
      <c r="H685" s="357">
        <v>0</v>
      </c>
    </row>
    <row r="686" spans="1:8" hidden="1" outlineLevel="1">
      <c r="A686" s="353"/>
      <c r="B686" s="347" t="s">
        <v>207</v>
      </c>
      <c r="C686" s="356">
        <v>80167</v>
      </c>
      <c r="D686" s="355"/>
      <c r="E686" s="356">
        <v>243</v>
      </c>
      <c r="F686" s="361"/>
      <c r="G686" s="362">
        <v>106</v>
      </c>
      <c r="H686" s="357">
        <v>80516</v>
      </c>
    </row>
    <row r="687" spans="1:8" hidden="1" outlineLevel="1">
      <c r="A687" s="353"/>
      <c r="B687" s="347" t="s">
        <v>270</v>
      </c>
      <c r="C687" s="356">
        <v>1713.45</v>
      </c>
      <c r="D687" s="355">
        <v>0</v>
      </c>
      <c r="E687" s="356">
        <v>41841</v>
      </c>
      <c r="F687" s="361">
        <v>0</v>
      </c>
      <c r="G687" s="362">
        <v>2766</v>
      </c>
      <c r="H687" s="357">
        <v>46320.45</v>
      </c>
    </row>
    <row r="688" spans="1:8" hidden="1" outlineLevel="1">
      <c r="A688" s="353"/>
      <c r="B688" s="347" t="s">
        <v>208</v>
      </c>
      <c r="C688" s="356">
        <v>90794</v>
      </c>
      <c r="D688" s="355"/>
      <c r="E688" s="356">
        <v>33567</v>
      </c>
      <c r="F688" s="361"/>
      <c r="G688" s="362">
        <v>2452</v>
      </c>
      <c r="H688" s="357">
        <v>126813</v>
      </c>
    </row>
    <row r="689" spans="1:8" hidden="1" outlineLevel="1">
      <c r="A689" s="353"/>
      <c r="B689" s="347" t="s">
        <v>209</v>
      </c>
      <c r="C689" s="356">
        <v>0</v>
      </c>
      <c r="D689" s="355"/>
      <c r="E689" s="355"/>
      <c r="F689" s="361"/>
      <c r="G689" s="361"/>
      <c r="H689" s="357">
        <v>0</v>
      </c>
    </row>
    <row r="690" spans="1:8" hidden="1" outlineLevel="1">
      <c r="A690" s="353"/>
      <c r="B690" s="347" t="s">
        <v>210</v>
      </c>
      <c r="C690" s="356">
        <v>0</v>
      </c>
      <c r="D690" s="355"/>
      <c r="E690" s="355"/>
      <c r="F690" s="361"/>
      <c r="G690" s="361"/>
      <c r="H690" s="357">
        <v>0</v>
      </c>
    </row>
    <row r="691" spans="1:8" hidden="1" outlineLevel="1">
      <c r="A691" s="353"/>
      <c r="B691" s="347" t="s">
        <v>211</v>
      </c>
      <c r="C691" s="356">
        <v>19</v>
      </c>
      <c r="D691" s="356">
        <v>0</v>
      </c>
      <c r="E691" s="356">
        <v>0</v>
      </c>
      <c r="F691" s="362">
        <v>0</v>
      </c>
      <c r="G691" s="362">
        <v>0</v>
      </c>
      <c r="H691" s="357">
        <v>19</v>
      </c>
    </row>
    <row r="692" spans="1:8" hidden="1" outlineLevel="1">
      <c r="A692" s="353"/>
      <c r="B692" s="347" t="s">
        <v>212</v>
      </c>
      <c r="C692" s="356">
        <v>-5825.2001510889804</v>
      </c>
      <c r="D692" s="356">
        <v>0</v>
      </c>
      <c r="E692" s="356">
        <v>0</v>
      </c>
      <c r="F692" s="361"/>
      <c r="G692" s="362">
        <v>0</v>
      </c>
      <c r="H692" s="357">
        <v>-5825.2001510889804</v>
      </c>
    </row>
    <row r="693" spans="1:8" hidden="1" outlineLevel="1">
      <c r="A693" s="353"/>
      <c r="B693" s="347" t="s">
        <v>213</v>
      </c>
      <c r="C693" s="356">
        <v>107640</v>
      </c>
      <c r="D693" s="356">
        <v>3059</v>
      </c>
      <c r="E693" s="356">
        <v>0</v>
      </c>
      <c r="F693" s="362">
        <v>0</v>
      </c>
      <c r="G693" s="362">
        <v>416</v>
      </c>
      <c r="H693" s="357">
        <v>111115</v>
      </c>
    </row>
    <row r="694" spans="1:8" hidden="1" outlineLevel="1">
      <c r="A694" s="353"/>
      <c r="B694" s="347" t="s">
        <v>214</v>
      </c>
      <c r="C694" s="356">
        <v>0</v>
      </c>
      <c r="D694" s="355"/>
      <c r="E694" s="355"/>
      <c r="F694" s="361"/>
      <c r="G694" s="361"/>
      <c r="H694" s="357">
        <v>0</v>
      </c>
    </row>
    <row r="695" spans="1:8" hidden="1" outlineLevel="1">
      <c r="A695" s="353"/>
      <c r="B695" s="347" t="s">
        <v>269</v>
      </c>
      <c r="C695" s="356"/>
      <c r="D695" s="355"/>
      <c r="E695" s="355"/>
      <c r="F695" s="361"/>
      <c r="G695" s="361"/>
      <c r="H695" s="357">
        <v>0</v>
      </c>
    </row>
    <row r="696" spans="1:8" hidden="1" outlineLevel="1">
      <c r="A696" s="353"/>
      <c r="B696" s="347" t="s">
        <v>215</v>
      </c>
      <c r="C696" s="355">
        <v>0</v>
      </c>
      <c r="D696" s="355"/>
      <c r="E696" s="355"/>
      <c r="F696" s="361"/>
      <c r="G696" s="361"/>
      <c r="H696" s="357">
        <v>0</v>
      </c>
    </row>
    <row r="697" spans="1:8" hidden="1" outlineLevel="1">
      <c r="A697" s="353"/>
      <c r="B697" s="347" t="s">
        <v>217</v>
      </c>
      <c r="C697" s="356">
        <v>508</v>
      </c>
      <c r="D697" s="355"/>
      <c r="E697" s="356">
        <v>5948</v>
      </c>
      <c r="F697" s="361"/>
      <c r="G697" s="362">
        <v>-20975</v>
      </c>
      <c r="H697" s="357">
        <v>-14519</v>
      </c>
    </row>
    <row r="698" spans="1:8" hidden="1" outlineLevel="1">
      <c r="A698" s="353"/>
      <c r="B698" s="347" t="s">
        <v>218</v>
      </c>
      <c r="C698" s="356">
        <v>-112172</v>
      </c>
      <c r="D698" s="355"/>
      <c r="E698" s="355"/>
      <c r="F698" s="361"/>
      <c r="G698" s="361"/>
      <c r="H698" s="357">
        <v>-112172</v>
      </c>
    </row>
    <row r="699" spans="1:8" hidden="1" outlineLevel="1">
      <c r="A699" s="353"/>
      <c r="B699" s="347" t="s">
        <v>219</v>
      </c>
      <c r="C699" s="356">
        <v>0</v>
      </c>
      <c r="D699" s="355"/>
      <c r="E699" s="356">
        <v>1070</v>
      </c>
      <c r="F699" s="361"/>
      <c r="G699" s="362">
        <v>6543</v>
      </c>
      <c r="H699" s="357">
        <v>7613</v>
      </c>
    </row>
    <row r="700" spans="1:8" hidden="1" outlineLevel="1">
      <c r="A700" s="353"/>
      <c r="B700" s="347" t="s">
        <v>220</v>
      </c>
      <c r="C700" s="356">
        <v>152675</v>
      </c>
      <c r="D700" s="355">
        <v>197</v>
      </c>
      <c r="E700" s="356">
        <v>9610</v>
      </c>
      <c r="F700" s="361"/>
      <c r="G700" s="362">
        <v>0</v>
      </c>
      <c r="H700" s="357">
        <v>162482</v>
      </c>
    </row>
    <row r="701" spans="1:8" collapsed="1">
      <c r="A701" s="353">
        <v>23</v>
      </c>
      <c r="B701" s="352" t="s">
        <v>133</v>
      </c>
      <c r="C701" s="356">
        <f>SUM($C$677:$C$700)</f>
        <v>315886.1341106827</v>
      </c>
      <c r="D701" s="356">
        <f>SUM($D$677:$D$700)</f>
        <v>3256</v>
      </c>
      <c r="E701" s="356">
        <f>SUM($E$677:$E$700)</f>
        <v>137686</v>
      </c>
      <c r="F701" s="362">
        <f>SUM($F$677:$F$700)</f>
        <v>0</v>
      </c>
      <c r="G701" s="362">
        <f>SUM($G$677:$G$700)</f>
        <v>6516.1200000000026</v>
      </c>
      <c r="H701" s="357">
        <f>SUM($H$677:$H$700)</f>
        <v>463344.2541106827</v>
      </c>
    </row>
    <row r="702" spans="1:8" hidden="1" outlineLevel="1">
      <c r="A702" s="353"/>
      <c r="B702" s="347" t="s">
        <v>273</v>
      </c>
      <c r="C702" s="356">
        <v>0</v>
      </c>
      <c r="D702" s="355"/>
      <c r="E702" s="355"/>
      <c r="F702" s="360"/>
      <c r="G702" s="365"/>
      <c r="H702" s="366">
        <v>0</v>
      </c>
    </row>
    <row r="703" spans="1:8" hidden="1" outlineLevel="1">
      <c r="A703" s="353"/>
      <c r="B703" s="347" t="s">
        <v>203</v>
      </c>
      <c r="C703" s="356">
        <v>1439499</v>
      </c>
      <c r="D703" s="356">
        <v>0</v>
      </c>
      <c r="E703" s="356">
        <v>164</v>
      </c>
      <c r="F703" s="360"/>
      <c r="G703" s="365"/>
      <c r="H703" s="366">
        <v>1439663</v>
      </c>
    </row>
    <row r="704" spans="1:8" hidden="1" outlineLevel="1">
      <c r="A704" s="353"/>
      <c r="B704" s="347" t="s">
        <v>204</v>
      </c>
      <c r="C704" s="356">
        <v>723948</v>
      </c>
      <c r="D704" s="356">
        <v>0</v>
      </c>
      <c r="E704" s="356">
        <v>0</v>
      </c>
      <c r="F704" s="360"/>
      <c r="G704" s="365"/>
      <c r="H704" s="366">
        <v>723948</v>
      </c>
    </row>
    <row r="705" spans="1:8" hidden="1" outlineLevel="1">
      <c r="A705" s="353"/>
      <c r="B705" s="347" t="s">
        <v>267</v>
      </c>
      <c r="C705" s="356">
        <v>0</v>
      </c>
      <c r="D705" s="356">
        <v>0</v>
      </c>
      <c r="E705" s="356">
        <v>0</v>
      </c>
      <c r="F705" s="360"/>
      <c r="G705" s="365"/>
      <c r="H705" s="366">
        <v>0</v>
      </c>
    </row>
    <row r="706" spans="1:8" hidden="1" outlineLevel="1">
      <c r="A706" s="353"/>
      <c r="B706" s="347" t="s">
        <v>274</v>
      </c>
      <c r="C706" s="356">
        <v>0</v>
      </c>
      <c r="D706" s="356">
        <v>0</v>
      </c>
      <c r="E706" s="356">
        <v>0</v>
      </c>
      <c r="F706" s="360"/>
      <c r="G706" s="365"/>
      <c r="H706" s="366">
        <v>0</v>
      </c>
    </row>
    <row r="707" spans="1:8" hidden="1" outlineLevel="1">
      <c r="A707" s="353"/>
      <c r="B707" s="347" t="s">
        <v>275</v>
      </c>
      <c r="C707" s="356">
        <v>0</v>
      </c>
      <c r="D707" s="356"/>
      <c r="E707" s="356"/>
      <c r="F707" s="360"/>
      <c r="G707" s="365"/>
      <c r="H707" s="366">
        <v>0</v>
      </c>
    </row>
    <row r="708" spans="1:8" hidden="1" outlineLevel="1">
      <c r="A708" s="353"/>
      <c r="B708" s="347" t="s">
        <v>205</v>
      </c>
      <c r="C708" s="356">
        <v>842233.14999999991</v>
      </c>
      <c r="D708" s="356">
        <v>0</v>
      </c>
      <c r="E708" s="356">
        <v>18497</v>
      </c>
      <c r="F708" s="360"/>
      <c r="G708" s="365"/>
      <c r="H708" s="366">
        <v>860730.14999999991</v>
      </c>
    </row>
    <row r="709" spans="1:8" hidden="1" outlineLevel="1">
      <c r="A709" s="353"/>
      <c r="B709" s="347" t="s">
        <v>206</v>
      </c>
      <c r="C709" s="356">
        <v>278331</v>
      </c>
      <c r="D709" s="356">
        <v>0</v>
      </c>
      <c r="E709" s="356">
        <v>0</v>
      </c>
      <c r="F709" s="360"/>
      <c r="G709" s="365"/>
      <c r="H709" s="366">
        <v>278331</v>
      </c>
    </row>
    <row r="710" spans="1:8" hidden="1" outlineLevel="1">
      <c r="A710" s="353"/>
      <c r="B710" s="347" t="s">
        <v>268</v>
      </c>
      <c r="C710" s="356">
        <v>0</v>
      </c>
      <c r="D710" s="356">
        <v>0</v>
      </c>
      <c r="E710" s="356">
        <v>0</v>
      </c>
      <c r="F710" s="360"/>
      <c r="G710" s="365"/>
      <c r="H710" s="366">
        <v>0</v>
      </c>
    </row>
    <row r="711" spans="1:8" hidden="1" outlineLevel="1">
      <c r="A711" s="353"/>
      <c r="B711" s="347" t="s">
        <v>207</v>
      </c>
      <c r="C711" s="356">
        <v>2005352</v>
      </c>
      <c r="D711" s="356">
        <v>0</v>
      </c>
      <c r="E711" s="356">
        <v>-2839</v>
      </c>
      <c r="F711" s="360"/>
      <c r="G711" s="365"/>
      <c r="H711" s="366">
        <v>2002513</v>
      </c>
    </row>
    <row r="712" spans="1:8" hidden="1" outlineLevel="1">
      <c r="A712" s="353"/>
      <c r="B712" s="347" t="s">
        <v>270</v>
      </c>
      <c r="C712" s="356">
        <v>41481</v>
      </c>
      <c r="D712" s="355">
        <v>0</v>
      </c>
      <c r="E712" s="356">
        <v>0</v>
      </c>
      <c r="F712" s="360"/>
      <c r="G712" s="365"/>
      <c r="H712" s="366">
        <v>41481</v>
      </c>
    </row>
    <row r="713" spans="1:8" hidden="1" outlineLevel="1">
      <c r="A713" s="353"/>
      <c r="B713" s="347" t="s">
        <v>208</v>
      </c>
      <c r="C713" s="356">
        <v>1780235</v>
      </c>
      <c r="D713" s="355">
        <v>0</v>
      </c>
      <c r="E713" s="356">
        <v>0</v>
      </c>
      <c r="F713" s="360"/>
      <c r="G713" s="365"/>
      <c r="H713" s="366">
        <v>1780235</v>
      </c>
    </row>
    <row r="714" spans="1:8" hidden="1" outlineLevel="1">
      <c r="A714" s="353"/>
      <c r="B714" s="347" t="s">
        <v>209</v>
      </c>
      <c r="C714" s="356">
        <v>179321</v>
      </c>
      <c r="D714" s="355"/>
      <c r="E714" s="355"/>
      <c r="F714" s="360"/>
      <c r="G714" s="365"/>
      <c r="H714" s="366">
        <v>179321</v>
      </c>
    </row>
    <row r="715" spans="1:8" hidden="1" outlineLevel="1">
      <c r="A715" s="353"/>
      <c r="B715" s="347" t="s">
        <v>210</v>
      </c>
      <c r="C715" s="356">
        <v>86731</v>
      </c>
      <c r="D715" s="355"/>
      <c r="E715" s="355"/>
      <c r="F715" s="360"/>
      <c r="G715" s="365"/>
      <c r="H715" s="366">
        <v>86731</v>
      </c>
    </row>
    <row r="716" spans="1:8" hidden="1" outlineLevel="1">
      <c r="A716" s="353"/>
      <c r="B716" s="347" t="s">
        <v>211</v>
      </c>
      <c r="C716" s="356">
        <v>-5197</v>
      </c>
      <c r="D716" s="356">
        <v>0</v>
      </c>
      <c r="E716" s="356">
        <v>0</v>
      </c>
      <c r="F716" s="360"/>
      <c r="G716" s="365"/>
      <c r="H716" s="366">
        <v>-5197</v>
      </c>
    </row>
    <row r="717" spans="1:8" hidden="1" outlineLevel="1">
      <c r="A717" s="353"/>
      <c r="B717" s="347" t="s">
        <v>212</v>
      </c>
      <c r="C717" s="356">
        <v>89843.01999999999</v>
      </c>
      <c r="D717" s="356">
        <v>0</v>
      </c>
      <c r="E717" s="356">
        <v>0</v>
      </c>
      <c r="F717" s="360"/>
      <c r="G717" s="365"/>
      <c r="H717" s="366">
        <v>89843.01999999999</v>
      </c>
    </row>
    <row r="718" spans="1:8" hidden="1" outlineLevel="1">
      <c r="A718" s="353"/>
      <c r="B718" s="347" t="s">
        <v>213</v>
      </c>
      <c r="C718" s="356">
        <v>1014134</v>
      </c>
      <c r="D718" s="356">
        <v>0</v>
      </c>
      <c r="E718" s="356">
        <v>0</v>
      </c>
      <c r="F718" s="360"/>
      <c r="G718" s="365"/>
      <c r="H718" s="366">
        <v>1014134</v>
      </c>
    </row>
    <row r="719" spans="1:8" hidden="1" outlineLevel="1">
      <c r="A719" s="353"/>
      <c r="B719" s="347" t="s">
        <v>214</v>
      </c>
      <c r="C719" s="356">
        <v>11996</v>
      </c>
      <c r="D719" s="355"/>
      <c r="E719" s="355"/>
      <c r="F719" s="360"/>
      <c r="G719" s="365"/>
      <c r="H719" s="366">
        <v>11996</v>
      </c>
    </row>
    <row r="720" spans="1:8" hidden="1" outlineLevel="1">
      <c r="A720" s="353"/>
      <c r="B720" s="347" t="s">
        <v>269</v>
      </c>
      <c r="C720" s="356"/>
      <c r="D720" s="355"/>
      <c r="E720" s="355">
        <v>563</v>
      </c>
      <c r="F720" s="360"/>
      <c r="G720" s="365"/>
      <c r="H720" s="366">
        <v>563</v>
      </c>
    </row>
    <row r="721" spans="1:8" hidden="1" outlineLevel="1">
      <c r="A721" s="353"/>
      <c r="B721" s="347" t="s">
        <v>215</v>
      </c>
      <c r="C721" s="356">
        <v>20000</v>
      </c>
      <c r="D721" s="355"/>
      <c r="E721" s="355"/>
      <c r="F721" s="360"/>
      <c r="G721" s="365"/>
      <c r="H721" s="366">
        <v>20000</v>
      </c>
    </row>
    <row r="722" spans="1:8" hidden="1" outlineLevel="1">
      <c r="A722" s="353"/>
      <c r="B722" s="347" t="s">
        <v>217</v>
      </c>
      <c r="C722" s="356">
        <v>552670</v>
      </c>
      <c r="D722" s="355"/>
      <c r="E722" s="356">
        <v>1152102</v>
      </c>
      <c r="F722" s="360"/>
      <c r="G722" s="365"/>
      <c r="H722" s="366">
        <v>1704772</v>
      </c>
    </row>
    <row r="723" spans="1:8" hidden="1" outlineLevel="1">
      <c r="A723" s="353"/>
      <c r="B723" s="347" t="s">
        <v>218</v>
      </c>
      <c r="C723" s="356">
        <v>1034958</v>
      </c>
      <c r="D723" s="355">
        <v>0</v>
      </c>
      <c r="E723" s="356">
        <v>0</v>
      </c>
      <c r="F723" s="360"/>
      <c r="G723" s="365"/>
      <c r="H723" s="366">
        <v>1034958</v>
      </c>
    </row>
    <row r="724" spans="1:8" hidden="1" outlineLevel="1">
      <c r="A724" s="353"/>
      <c r="B724" s="347" t="s">
        <v>219</v>
      </c>
      <c r="C724" s="356">
        <v>468172.37</v>
      </c>
      <c r="D724" s="355"/>
      <c r="E724" s="356">
        <v>9147</v>
      </c>
      <c r="F724" s="360"/>
      <c r="G724" s="365"/>
      <c r="H724" s="366">
        <v>477319.37</v>
      </c>
    </row>
    <row r="725" spans="1:8" hidden="1" outlineLevel="1">
      <c r="A725" s="353"/>
      <c r="B725" s="347" t="s">
        <v>220</v>
      </c>
      <c r="C725" s="356">
        <v>1550700</v>
      </c>
      <c r="D725" s="355">
        <v>0</v>
      </c>
      <c r="E725" s="356">
        <v>0</v>
      </c>
      <c r="F725" s="360"/>
      <c r="G725" s="365"/>
      <c r="H725" s="366">
        <v>1550700</v>
      </c>
    </row>
    <row r="726" spans="1:8" collapsed="1">
      <c r="A726" s="353">
        <v>24</v>
      </c>
      <c r="B726" s="352" t="s">
        <v>134</v>
      </c>
      <c r="C726" s="356">
        <f>SUM($C$702:$C$725)</f>
        <v>12114407.539999999</v>
      </c>
      <c r="D726" s="356">
        <f>SUM($D$702:$D$725)</f>
        <v>0</v>
      </c>
      <c r="E726" s="356">
        <f>SUM($E$702:$E$725)</f>
        <v>1177634</v>
      </c>
      <c r="F726" s="360"/>
      <c r="G726" s="365"/>
      <c r="H726" s="366">
        <f>SUM($H$702:$H$725)</f>
        <v>13292041.539999999</v>
      </c>
    </row>
    <row r="727" spans="1:8" hidden="1" outlineLevel="1">
      <c r="A727" s="353"/>
      <c r="B727" s="347" t="s">
        <v>273</v>
      </c>
      <c r="C727" s="356">
        <v>0</v>
      </c>
      <c r="D727" s="355"/>
      <c r="E727" s="355"/>
      <c r="F727" s="354"/>
      <c r="G727" s="371"/>
      <c r="H727" s="366">
        <v>0</v>
      </c>
    </row>
    <row r="728" spans="1:8" hidden="1" outlineLevel="1">
      <c r="A728" s="353"/>
      <c r="B728" s="347" t="s">
        <v>203</v>
      </c>
      <c r="C728" s="356">
        <v>1911480</v>
      </c>
      <c r="D728" s="355">
        <v>0</v>
      </c>
      <c r="E728" s="355">
        <v>0</v>
      </c>
      <c r="F728" s="354"/>
      <c r="G728" s="371"/>
      <c r="H728" s="366">
        <v>1911480</v>
      </c>
    </row>
    <row r="729" spans="1:8" hidden="1" outlineLevel="1">
      <c r="A729" s="353"/>
      <c r="B729" s="347" t="s">
        <v>204</v>
      </c>
      <c r="C729" s="356">
        <v>1070115</v>
      </c>
      <c r="D729" s="355"/>
      <c r="E729" s="355"/>
      <c r="F729" s="354"/>
      <c r="G729" s="371"/>
      <c r="H729" s="366">
        <v>1070115</v>
      </c>
    </row>
    <row r="730" spans="1:8" hidden="1" outlineLevel="1">
      <c r="A730" s="353"/>
      <c r="B730" s="347" t="s">
        <v>267</v>
      </c>
      <c r="C730" s="356">
        <v>0</v>
      </c>
      <c r="D730" s="356">
        <v>0</v>
      </c>
      <c r="E730" s="356">
        <v>0</v>
      </c>
      <c r="F730" s="354"/>
      <c r="G730" s="371"/>
      <c r="H730" s="366">
        <v>0</v>
      </c>
    </row>
    <row r="731" spans="1:8" hidden="1" outlineLevel="1">
      <c r="A731" s="353"/>
      <c r="B731" s="347" t="s">
        <v>274</v>
      </c>
      <c r="C731" s="356">
        <v>0</v>
      </c>
      <c r="D731" s="356">
        <v>0</v>
      </c>
      <c r="E731" s="356">
        <v>0</v>
      </c>
      <c r="F731" s="354"/>
      <c r="G731" s="371"/>
      <c r="H731" s="366">
        <v>0</v>
      </c>
    </row>
    <row r="732" spans="1:8" hidden="1" outlineLevel="1">
      <c r="A732" s="353"/>
      <c r="B732" s="347" t="s">
        <v>275</v>
      </c>
      <c r="C732" s="356"/>
      <c r="D732" s="356"/>
      <c r="E732" s="356"/>
      <c r="F732" s="354"/>
      <c r="G732" s="371"/>
      <c r="H732" s="366">
        <v>0</v>
      </c>
    </row>
    <row r="733" spans="1:8" hidden="1" outlineLevel="1">
      <c r="A733" s="353"/>
      <c r="B733" s="347" t="s">
        <v>205</v>
      </c>
      <c r="C733" s="356">
        <v>4041493.5600000005</v>
      </c>
      <c r="D733" s="356">
        <v>0</v>
      </c>
      <c r="E733" s="356">
        <v>0</v>
      </c>
      <c r="F733" s="354"/>
      <c r="G733" s="371"/>
      <c r="H733" s="366">
        <v>4041493.5600000005</v>
      </c>
    </row>
    <row r="734" spans="1:8" hidden="1" outlineLevel="1">
      <c r="A734" s="353"/>
      <c r="B734" s="347" t="s">
        <v>206</v>
      </c>
      <c r="C734" s="356">
        <v>307983</v>
      </c>
      <c r="D734" s="356">
        <v>0</v>
      </c>
      <c r="E734" s="356">
        <v>0</v>
      </c>
      <c r="F734" s="354"/>
      <c r="G734" s="371"/>
      <c r="H734" s="366">
        <v>307983</v>
      </c>
    </row>
    <row r="735" spans="1:8" hidden="1" outlineLevel="1">
      <c r="A735" s="353"/>
      <c r="B735" s="347" t="s">
        <v>268</v>
      </c>
      <c r="C735" s="356">
        <v>0</v>
      </c>
      <c r="D735" s="356">
        <v>0</v>
      </c>
      <c r="E735" s="356">
        <v>0</v>
      </c>
      <c r="F735" s="354"/>
      <c r="G735" s="371"/>
      <c r="H735" s="366">
        <v>0</v>
      </c>
    </row>
    <row r="736" spans="1:8" hidden="1" outlineLevel="1">
      <c r="A736" s="353"/>
      <c r="B736" s="347" t="s">
        <v>207</v>
      </c>
      <c r="C736" s="356">
        <v>4103612</v>
      </c>
      <c r="D736" s="355"/>
      <c r="E736" s="355"/>
      <c r="F736" s="354"/>
      <c r="G736" s="371"/>
      <c r="H736" s="366">
        <v>4103612</v>
      </c>
    </row>
    <row r="737" spans="1:8" hidden="1" outlineLevel="1">
      <c r="A737" s="353"/>
      <c r="B737" s="347" t="s">
        <v>270</v>
      </c>
      <c r="C737" s="356">
        <v>239296</v>
      </c>
      <c r="D737" s="355">
        <v>0</v>
      </c>
      <c r="E737" s="355">
        <v>0</v>
      </c>
      <c r="F737" s="354"/>
      <c r="G737" s="371"/>
      <c r="H737" s="366">
        <v>239296</v>
      </c>
    </row>
    <row r="738" spans="1:8" hidden="1" outlineLevel="1">
      <c r="A738" s="353"/>
      <c r="B738" s="347" t="s">
        <v>208</v>
      </c>
      <c r="C738" s="356">
        <v>2531796</v>
      </c>
      <c r="D738" s="355"/>
      <c r="E738" s="355"/>
      <c r="F738" s="354"/>
      <c r="G738" s="371"/>
      <c r="H738" s="366">
        <v>2531796</v>
      </c>
    </row>
    <row r="739" spans="1:8" hidden="1" outlineLevel="1">
      <c r="A739" s="353"/>
      <c r="B739" s="347" t="s">
        <v>209</v>
      </c>
      <c r="C739" s="356">
        <v>459580</v>
      </c>
      <c r="D739" s="355"/>
      <c r="E739" s="355"/>
      <c r="F739" s="354"/>
      <c r="G739" s="371"/>
      <c r="H739" s="366">
        <v>459580</v>
      </c>
    </row>
    <row r="740" spans="1:8" hidden="1" outlineLevel="1">
      <c r="A740" s="353"/>
      <c r="B740" s="347" t="s">
        <v>210</v>
      </c>
      <c r="C740" s="356">
        <v>36123</v>
      </c>
      <c r="D740" s="355"/>
      <c r="E740" s="355"/>
      <c r="F740" s="354"/>
      <c r="G740" s="371"/>
      <c r="H740" s="366">
        <v>36123</v>
      </c>
    </row>
    <row r="741" spans="1:8" hidden="1" outlineLevel="1">
      <c r="A741" s="353"/>
      <c r="B741" s="347" t="s">
        <v>211</v>
      </c>
      <c r="C741" s="356">
        <v>114557</v>
      </c>
      <c r="D741" s="356">
        <v>0</v>
      </c>
      <c r="E741" s="356">
        <v>0</v>
      </c>
      <c r="F741" s="354"/>
      <c r="G741" s="371"/>
      <c r="H741" s="366">
        <v>114557</v>
      </c>
    </row>
    <row r="742" spans="1:8" hidden="1" outlineLevel="1">
      <c r="A742" s="353"/>
      <c r="B742" s="347" t="s">
        <v>212</v>
      </c>
      <c r="C742" s="356">
        <v>25681.360000000001</v>
      </c>
      <c r="D742" s="356">
        <v>0</v>
      </c>
      <c r="E742" s="355"/>
      <c r="F742" s="354"/>
      <c r="G742" s="371"/>
      <c r="H742" s="366">
        <v>25681.360000000001</v>
      </c>
    </row>
    <row r="743" spans="1:8" hidden="1" outlineLevel="1">
      <c r="A743" s="353"/>
      <c r="B743" s="347" t="s">
        <v>213</v>
      </c>
      <c r="C743" s="356">
        <v>768613</v>
      </c>
      <c r="D743" s="356">
        <v>0</v>
      </c>
      <c r="E743" s="356">
        <v>0</v>
      </c>
      <c r="F743" s="354"/>
      <c r="G743" s="371"/>
      <c r="H743" s="366">
        <v>768613</v>
      </c>
    </row>
    <row r="744" spans="1:8" hidden="1" outlineLevel="1">
      <c r="A744" s="353"/>
      <c r="B744" s="347" t="s">
        <v>214</v>
      </c>
      <c r="C744" s="356">
        <v>0</v>
      </c>
      <c r="D744" s="356">
        <v>0</v>
      </c>
      <c r="E744" s="356">
        <v>0</v>
      </c>
      <c r="F744" s="354"/>
      <c r="G744" s="371"/>
      <c r="H744" s="366">
        <v>0</v>
      </c>
    </row>
    <row r="745" spans="1:8" hidden="1" outlineLevel="1">
      <c r="A745" s="353"/>
      <c r="B745" s="347" t="s">
        <v>269</v>
      </c>
      <c r="C745" s="356"/>
      <c r="D745" s="356"/>
      <c r="E745" s="356"/>
      <c r="F745" s="354"/>
      <c r="G745" s="371"/>
      <c r="H745" s="366">
        <v>0</v>
      </c>
    </row>
    <row r="746" spans="1:8" hidden="1" outlineLevel="1">
      <c r="A746" s="353"/>
      <c r="B746" s="347" t="s">
        <v>215</v>
      </c>
      <c r="C746" s="356">
        <v>70000</v>
      </c>
      <c r="D746" s="356">
        <v>0</v>
      </c>
      <c r="E746" s="356">
        <v>0</v>
      </c>
      <c r="F746" s="354"/>
      <c r="G746" s="371"/>
      <c r="H746" s="366">
        <v>70000</v>
      </c>
    </row>
    <row r="747" spans="1:8" hidden="1" outlineLevel="1">
      <c r="A747" s="353"/>
      <c r="B747" s="347" t="s">
        <v>217</v>
      </c>
      <c r="C747" s="356">
        <v>2849811</v>
      </c>
      <c r="D747" s="356">
        <v>0</v>
      </c>
      <c r="E747" s="356">
        <v>0</v>
      </c>
      <c r="F747" s="354"/>
      <c r="G747" s="371"/>
      <c r="H747" s="366">
        <v>2849811</v>
      </c>
    </row>
    <row r="748" spans="1:8" hidden="1" outlineLevel="1">
      <c r="A748" s="353"/>
      <c r="B748" s="347" t="s">
        <v>218</v>
      </c>
      <c r="C748" s="356">
        <v>789158</v>
      </c>
      <c r="D748" s="356">
        <v>0</v>
      </c>
      <c r="E748" s="356">
        <v>0</v>
      </c>
      <c r="F748" s="354"/>
      <c r="G748" s="371"/>
      <c r="H748" s="366">
        <v>789158</v>
      </c>
    </row>
    <row r="749" spans="1:8" hidden="1" outlineLevel="1">
      <c r="A749" s="353"/>
      <c r="B749" s="347" t="s">
        <v>219</v>
      </c>
      <c r="C749" s="356">
        <v>465217.5</v>
      </c>
      <c r="D749" s="356">
        <v>0</v>
      </c>
      <c r="E749" s="356">
        <v>0</v>
      </c>
      <c r="F749" s="354"/>
      <c r="G749" s="371"/>
      <c r="H749" s="366">
        <v>465217.5</v>
      </c>
    </row>
    <row r="750" spans="1:8" hidden="1" outlineLevel="1">
      <c r="A750" s="353"/>
      <c r="B750" s="347" t="s">
        <v>220</v>
      </c>
      <c r="C750" s="356">
        <v>1221727</v>
      </c>
      <c r="D750" s="356">
        <v>0</v>
      </c>
      <c r="E750" s="356">
        <v>0</v>
      </c>
      <c r="F750" s="354"/>
      <c r="G750" s="371"/>
      <c r="H750" s="366">
        <v>1221727</v>
      </c>
    </row>
    <row r="751" spans="1:8" collapsed="1">
      <c r="A751" s="353">
        <v>25</v>
      </c>
      <c r="B751" s="352" t="s">
        <v>135</v>
      </c>
      <c r="C751" s="356">
        <f>SUM($C$727:$C$750)</f>
        <v>21006243.420000002</v>
      </c>
      <c r="D751" s="356">
        <f>SUM($D$727:$D$750)</f>
        <v>0</v>
      </c>
      <c r="E751" s="356">
        <f>SUM($E$727:$E$750)</f>
        <v>0</v>
      </c>
      <c r="F751" s="354"/>
      <c r="G751" s="371"/>
      <c r="H751" s="366">
        <f>SUM($H$727:$H$750)</f>
        <v>21006243.420000002</v>
      </c>
    </row>
    <row r="752" spans="1:8" hidden="1" outlineLevel="1">
      <c r="A752" s="353"/>
      <c r="B752" s="347" t="s">
        <v>273</v>
      </c>
      <c r="C752" s="360"/>
      <c r="D752" s="355"/>
      <c r="E752" s="355"/>
      <c r="F752" s="378"/>
      <c r="G752" s="379">
        <v>0</v>
      </c>
      <c r="H752" s="357">
        <v>0</v>
      </c>
    </row>
    <row r="753" spans="1:8" hidden="1" outlineLevel="1">
      <c r="A753" s="353"/>
      <c r="B753" s="347" t="s">
        <v>203</v>
      </c>
      <c r="C753" s="360"/>
      <c r="D753" s="355"/>
      <c r="E753" s="355"/>
      <c r="F753" s="378"/>
      <c r="G753" s="379">
        <v>113912</v>
      </c>
      <c r="H753" s="357">
        <v>113912</v>
      </c>
    </row>
    <row r="754" spans="1:8" hidden="1" outlineLevel="1">
      <c r="A754" s="353"/>
      <c r="B754" s="347" t="s">
        <v>204</v>
      </c>
      <c r="C754" s="360"/>
      <c r="D754" s="355"/>
      <c r="E754" s="355"/>
      <c r="F754" s="378"/>
      <c r="G754" s="379">
        <v>0</v>
      </c>
      <c r="H754" s="357">
        <v>0</v>
      </c>
    </row>
    <row r="755" spans="1:8" hidden="1" outlineLevel="1">
      <c r="A755" s="353"/>
      <c r="B755" s="347" t="s">
        <v>267</v>
      </c>
      <c r="C755" s="360"/>
      <c r="D755" s="356">
        <v>0</v>
      </c>
      <c r="E755" s="356">
        <v>0</v>
      </c>
      <c r="F755" s="378"/>
      <c r="G755" s="379">
        <v>0</v>
      </c>
      <c r="H755" s="357">
        <v>0</v>
      </c>
    </row>
    <row r="756" spans="1:8" hidden="1" outlineLevel="1">
      <c r="A756" s="353"/>
      <c r="B756" s="347" t="s">
        <v>274</v>
      </c>
      <c r="C756" s="360"/>
      <c r="D756" s="356">
        <v>0</v>
      </c>
      <c r="E756" s="356">
        <v>0</v>
      </c>
      <c r="F756" s="378"/>
      <c r="G756" s="379">
        <v>0</v>
      </c>
      <c r="H756" s="357">
        <v>0</v>
      </c>
    </row>
    <row r="757" spans="1:8" hidden="1" outlineLevel="1">
      <c r="A757" s="353"/>
      <c r="B757" s="347" t="s">
        <v>275</v>
      </c>
      <c r="C757" s="360"/>
      <c r="D757" s="356"/>
      <c r="E757" s="356"/>
      <c r="F757" s="378"/>
      <c r="G757" s="379"/>
      <c r="H757" s="357">
        <v>0</v>
      </c>
    </row>
    <row r="758" spans="1:8" hidden="1" outlineLevel="1">
      <c r="A758" s="353"/>
      <c r="B758" s="347" t="s">
        <v>205</v>
      </c>
      <c r="C758" s="360"/>
      <c r="D758" s="356">
        <v>0</v>
      </c>
      <c r="E758" s="356">
        <v>0</v>
      </c>
      <c r="F758" s="378"/>
      <c r="G758" s="379">
        <v>1306584</v>
      </c>
      <c r="H758" s="357">
        <v>1306584</v>
      </c>
    </row>
    <row r="759" spans="1:8" hidden="1" outlineLevel="1">
      <c r="A759" s="353"/>
      <c r="B759" s="347" t="s">
        <v>206</v>
      </c>
      <c r="C759" s="360"/>
      <c r="D759" s="355"/>
      <c r="E759" s="355"/>
      <c r="F759" s="378"/>
      <c r="G759" s="379">
        <v>209796</v>
      </c>
      <c r="H759" s="357">
        <v>209796</v>
      </c>
    </row>
    <row r="760" spans="1:8" hidden="1" outlineLevel="1">
      <c r="A760" s="353"/>
      <c r="B760" s="347" t="s">
        <v>268</v>
      </c>
      <c r="C760" s="360"/>
      <c r="D760" s="355">
        <v>0</v>
      </c>
      <c r="E760" s="355">
        <v>0</v>
      </c>
      <c r="F760" s="378"/>
      <c r="G760" s="379">
        <v>0</v>
      </c>
      <c r="H760" s="357">
        <v>0</v>
      </c>
    </row>
    <row r="761" spans="1:8" hidden="1" outlineLevel="1">
      <c r="A761" s="353"/>
      <c r="B761" s="347" t="s">
        <v>207</v>
      </c>
      <c r="C761" s="360"/>
      <c r="D761" s="355"/>
      <c r="E761" s="355"/>
      <c r="F761" s="378"/>
      <c r="G761" s="379">
        <v>2486661</v>
      </c>
      <c r="H761" s="357">
        <v>2486661</v>
      </c>
    </row>
    <row r="762" spans="1:8" hidden="1" outlineLevel="1">
      <c r="A762" s="353"/>
      <c r="B762" s="347" t="s">
        <v>270</v>
      </c>
      <c r="C762" s="360"/>
      <c r="D762" s="355">
        <v>0</v>
      </c>
      <c r="E762" s="355">
        <v>0</v>
      </c>
      <c r="F762" s="378"/>
      <c r="G762" s="379">
        <v>673904</v>
      </c>
      <c r="H762" s="357">
        <v>673904</v>
      </c>
    </row>
    <row r="763" spans="1:8" hidden="1" outlineLevel="1">
      <c r="A763" s="353"/>
      <c r="B763" s="347" t="s">
        <v>208</v>
      </c>
      <c r="C763" s="360"/>
      <c r="D763" s="355"/>
      <c r="E763" s="355"/>
      <c r="F763" s="378"/>
      <c r="G763" s="379">
        <v>888145</v>
      </c>
      <c r="H763" s="357">
        <v>888145</v>
      </c>
    </row>
    <row r="764" spans="1:8" hidden="1" outlineLevel="1">
      <c r="A764" s="353"/>
      <c r="B764" s="347" t="s">
        <v>209</v>
      </c>
      <c r="C764" s="360"/>
      <c r="D764" s="355"/>
      <c r="E764" s="355"/>
      <c r="F764" s="378"/>
      <c r="G764" s="379">
        <v>222681</v>
      </c>
      <c r="H764" s="357">
        <v>222681</v>
      </c>
    </row>
    <row r="765" spans="1:8" hidden="1" outlineLevel="1">
      <c r="A765" s="353"/>
      <c r="B765" s="347" t="s">
        <v>210</v>
      </c>
      <c r="C765" s="360"/>
      <c r="D765" s="355">
        <v>0</v>
      </c>
      <c r="E765" s="355">
        <v>120299</v>
      </c>
      <c r="F765" s="378"/>
      <c r="G765" s="379">
        <v>0</v>
      </c>
      <c r="H765" s="357">
        <v>120299</v>
      </c>
    </row>
    <row r="766" spans="1:8" hidden="1" outlineLevel="1">
      <c r="A766" s="353"/>
      <c r="B766" s="347" t="s">
        <v>211</v>
      </c>
      <c r="C766" s="360"/>
      <c r="D766" s="356">
        <v>0</v>
      </c>
      <c r="E766" s="356">
        <v>0</v>
      </c>
      <c r="F766" s="378"/>
      <c r="G766" s="379">
        <v>3</v>
      </c>
      <c r="H766" s="357">
        <v>3</v>
      </c>
    </row>
    <row r="767" spans="1:8" hidden="1" outlineLevel="1">
      <c r="A767" s="353"/>
      <c r="B767" s="347" t="s">
        <v>212</v>
      </c>
      <c r="C767" s="360"/>
      <c r="D767" s="356">
        <v>0</v>
      </c>
      <c r="E767" s="355"/>
      <c r="F767" s="378"/>
      <c r="G767" s="379">
        <v>0</v>
      </c>
      <c r="H767" s="357">
        <v>0</v>
      </c>
    </row>
    <row r="768" spans="1:8" hidden="1" outlineLevel="1">
      <c r="A768" s="353"/>
      <c r="B768" s="347" t="s">
        <v>213</v>
      </c>
      <c r="C768" s="360"/>
      <c r="D768" s="356">
        <v>0</v>
      </c>
      <c r="E768" s="356">
        <v>0</v>
      </c>
      <c r="F768" s="378"/>
      <c r="G768" s="379">
        <v>0</v>
      </c>
      <c r="H768" s="357">
        <v>0</v>
      </c>
    </row>
    <row r="769" spans="1:8" hidden="1" outlineLevel="1">
      <c r="A769" s="353"/>
      <c r="B769" s="347" t="s">
        <v>214</v>
      </c>
      <c r="C769" s="360"/>
      <c r="D769" s="355"/>
      <c r="E769" s="355"/>
      <c r="F769" s="378"/>
      <c r="G769" s="380"/>
      <c r="H769" s="357">
        <v>0</v>
      </c>
    </row>
    <row r="770" spans="1:8" hidden="1" outlineLevel="1">
      <c r="A770" s="353"/>
      <c r="B770" s="347" t="s">
        <v>269</v>
      </c>
      <c r="C770" s="360"/>
      <c r="D770" s="355"/>
      <c r="E770" s="355"/>
      <c r="F770" s="378"/>
      <c r="G770" s="380"/>
      <c r="H770" s="357">
        <v>0</v>
      </c>
    </row>
    <row r="771" spans="1:8" hidden="1" outlineLevel="1">
      <c r="A771" s="353"/>
      <c r="B771" s="347" t="s">
        <v>215</v>
      </c>
      <c r="C771" s="360"/>
      <c r="D771" s="355"/>
      <c r="E771" s="355"/>
      <c r="F771" s="378"/>
      <c r="G771" s="380"/>
      <c r="H771" s="357">
        <v>0</v>
      </c>
    </row>
    <row r="772" spans="1:8" hidden="1" outlineLevel="1">
      <c r="A772" s="353"/>
      <c r="B772" s="347" t="s">
        <v>217</v>
      </c>
      <c r="C772" s="360"/>
      <c r="D772" s="355"/>
      <c r="E772" s="355"/>
      <c r="F772" s="378"/>
      <c r="G772" s="380"/>
      <c r="H772" s="357">
        <v>0</v>
      </c>
    </row>
    <row r="773" spans="1:8" hidden="1" outlineLevel="1">
      <c r="A773" s="353"/>
      <c r="B773" s="347" t="s">
        <v>218</v>
      </c>
      <c r="C773" s="360"/>
      <c r="D773" s="355"/>
      <c r="E773" s="355"/>
      <c r="F773" s="378"/>
      <c r="G773" s="379">
        <v>559047</v>
      </c>
      <c r="H773" s="357">
        <v>559047</v>
      </c>
    </row>
    <row r="774" spans="1:8" hidden="1" outlineLevel="1">
      <c r="A774" s="353"/>
      <c r="B774" s="347" t="s">
        <v>219</v>
      </c>
      <c r="C774" s="360"/>
      <c r="D774" s="355"/>
      <c r="E774" s="355"/>
      <c r="F774" s="378"/>
      <c r="G774" s="379">
        <v>0</v>
      </c>
      <c r="H774" s="357">
        <v>0</v>
      </c>
    </row>
    <row r="775" spans="1:8" hidden="1" outlineLevel="1">
      <c r="A775" s="353"/>
      <c r="B775" s="347" t="s">
        <v>220</v>
      </c>
      <c r="C775" s="360"/>
      <c r="D775" s="355"/>
      <c r="E775" s="356">
        <v>0</v>
      </c>
      <c r="F775" s="378"/>
      <c r="G775" s="379">
        <v>118560</v>
      </c>
      <c r="H775" s="357">
        <v>118560</v>
      </c>
    </row>
    <row r="776" spans="1:8" collapsed="1">
      <c r="A776" s="353">
        <v>26</v>
      </c>
      <c r="B776" s="352" t="s">
        <v>571</v>
      </c>
      <c r="C776" s="360"/>
      <c r="D776" s="356">
        <f>SUM($D$752:$D$775)</f>
        <v>0</v>
      </c>
      <c r="E776" s="356">
        <f>SUM($E$752:$E$775)</f>
        <v>120299</v>
      </c>
      <c r="F776" s="378"/>
      <c r="G776" s="379">
        <f>SUM($G$752:$G$775)</f>
        <v>6579293</v>
      </c>
      <c r="H776" s="357">
        <f>SUM($H$752:$H$775)</f>
        <v>6699592</v>
      </c>
    </row>
    <row r="777" spans="1:8" hidden="1" outlineLevel="1">
      <c r="A777" s="353"/>
      <c r="B777" s="347" t="s">
        <v>273</v>
      </c>
      <c r="C777" s="362">
        <v>0</v>
      </c>
      <c r="D777" s="355"/>
      <c r="E777" s="356">
        <v>0</v>
      </c>
      <c r="F777" s="404">
        <v>0</v>
      </c>
      <c r="G777" s="356">
        <v>0</v>
      </c>
      <c r="H777" s="357">
        <v>0</v>
      </c>
    </row>
    <row r="778" spans="1:8" hidden="1" outlineLevel="1">
      <c r="A778" s="353"/>
      <c r="B778" s="347" t="s">
        <v>203</v>
      </c>
      <c r="C778" s="362">
        <v>12954</v>
      </c>
      <c r="D778" s="355"/>
      <c r="E778" s="356">
        <v>810317.45</v>
      </c>
      <c r="F778" s="404">
        <v>35923</v>
      </c>
      <c r="G778" s="356">
        <v>326990.9517359999</v>
      </c>
      <c r="H778" s="357">
        <v>1186185.4017359999</v>
      </c>
    </row>
    <row r="779" spans="1:8" hidden="1" outlineLevel="1">
      <c r="A779" s="353"/>
      <c r="B779" s="347" t="s">
        <v>204</v>
      </c>
      <c r="C779" s="362">
        <v>365722</v>
      </c>
      <c r="D779" s="356">
        <v>23475</v>
      </c>
      <c r="E779" s="356">
        <v>0</v>
      </c>
      <c r="F779" s="404">
        <v>0</v>
      </c>
      <c r="G779" s="356">
        <v>0</v>
      </c>
      <c r="H779" s="357">
        <v>389197</v>
      </c>
    </row>
    <row r="780" spans="1:8" hidden="1" outlineLevel="1">
      <c r="A780" s="353"/>
      <c r="B780" s="347" t="s">
        <v>267</v>
      </c>
      <c r="C780" s="362">
        <v>0</v>
      </c>
      <c r="D780" s="356">
        <v>0</v>
      </c>
      <c r="E780" s="356">
        <v>0</v>
      </c>
      <c r="F780" s="404">
        <v>0</v>
      </c>
      <c r="G780" s="356">
        <v>0</v>
      </c>
      <c r="H780" s="357">
        <v>0</v>
      </c>
    </row>
    <row r="781" spans="1:8" hidden="1" outlineLevel="1">
      <c r="A781" s="353"/>
      <c r="B781" s="347" t="s">
        <v>274</v>
      </c>
      <c r="C781" s="362">
        <v>0</v>
      </c>
      <c r="D781" s="356">
        <v>0</v>
      </c>
      <c r="E781" s="356">
        <v>331856.84999999998</v>
      </c>
      <c r="F781" s="404">
        <v>0</v>
      </c>
      <c r="G781" s="356">
        <v>0</v>
      </c>
      <c r="H781" s="357">
        <v>331856.84999999998</v>
      </c>
    </row>
    <row r="782" spans="1:8" hidden="1" outlineLevel="1">
      <c r="A782" s="353"/>
      <c r="B782" s="347" t="s">
        <v>275</v>
      </c>
      <c r="C782" s="362"/>
      <c r="D782" s="356"/>
      <c r="E782" s="356"/>
      <c r="F782" s="404"/>
      <c r="G782" s="356"/>
      <c r="H782" s="357">
        <v>0</v>
      </c>
    </row>
    <row r="783" spans="1:8" hidden="1" outlineLevel="1">
      <c r="A783" s="353"/>
      <c r="B783" s="347" t="s">
        <v>205</v>
      </c>
      <c r="C783" s="362">
        <v>267124</v>
      </c>
      <c r="D783" s="356">
        <v>149865</v>
      </c>
      <c r="E783" s="356">
        <v>2094134</v>
      </c>
      <c r="F783" s="404">
        <v>320471</v>
      </c>
      <c r="G783" s="356">
        <v>856186</v>
      </c>
      <c r="H783" s="357">
        <v>3687780</v>
      </c>
    </row>
    <row r="784" spans="1:8" hidden="1" outlineLevel="1">
      <c r="A784" s="353"/>
      <c r="B784" s="347" t="s">
        <v>206</v>
      </c>
      <c r="C784" s="362">
        <v>-21635</v>
      </c>
      <c r="D784" s="355"/>
      <c r="E784" s="356">
        <v>41899</v>
      </c>
      <c r="F784" s="404">
        <v>17642</v>
      </c>
      <c r="G784" s="356">
        <v>2973</v>
      </c>
      <c r="H784" s="357">
        <v>40879</v>
      </c>
    </row>
    <row r="785" spans="1:8" hidden="1" outlineLevel="1">
      <c r="A785" s="353"/>
      <c r="B785" s="347" t="s">
        <v>268</v>
      </c>
      <c r="C785" s="361"/>
      <c r="D785" s="356">
        <v>99464</v>
      </c>
      <c r="E785" s="355"/>
      <c r="F785" s="405"/>
      <c r="G785" s="356">
        <v>0</v>
      </c>
      <c r="H785" s="357">
        <v>99464</v>
      </c>
    </row>
    <row r="786" spans="1:8" hidden="1" outlineLevel="1">
      <c r="A786" s="353"/>
      <c r="B786" s="347" t="s">
        <v>207</v>
      </c>
      <c r="C786" s="362">
        <v>38872</v>
      </c>
      <c r="D786" s="355"/>
      <c r="E786" s="356">
        <v>2840712</v>
      </c>
      <c r="F786" s="404">
        <v>167666</v>
      </c>
      <c r="G786" s="356">
        <v>800405</v>
      </c>
      <c r="H786" s="357">
        <v>3847655</v>
      </c>
    </row>
    <row r="787" spans="1:8" hidden="1" outlineLevel="1">
      <c r="A787" s="353"/>
      <c r="B787" s="347" t="s">
        <v>270</v>
      </c>
      <c r="C787" s="362">
        <v>5130.3</v>
      </c>
      <c r="D787" s="355">
        <v>0</v>
      </c>
      <c r="E787" s="356">
        <v>1615869</v>
      </c>
      <c r="F787" s="404">
        <v>5726</v>
      </c>
      <c r="G787" s="356">
        <v>1071010</v>
      </c>
      <c r="H787" s="357">
        <v>2697735.3</v>
      </c>
    </row>
    <row r="788" spans="1:8" hidden="1" outlineLevel="1">
      <c r="A788" s="353"/>
      <c r="B788" s="347" t="s">
        <v>208</v>
      </c>
      <c r="C788" s="362">
        <v>387029</v>
      </c>
      <c r="D788" s="355"/>
      <c r="E788" s="356">
        <v>1470645</v>
      </c>
      <c r="F788" s="404">
        <v>1854051</v>
      </c>
      <c r="G788" s="356">
        <v>1056121</v>
      </c>
      <c r="H788" s="357">
        <v>4767846</v>
      </c>
    </row>
    <row r="789" spans="1:8" hidden="1" outlineLevel="1">
      <c r="A789" s="353"/>
      <c r="B789" s="347" t="s">
        <v>209</v>
      </c>
      <c r="C789" s="362">
        <v>559549</v>
      </c>
      <c r="D789" s="355"/>
      <c r="E789" s="356">
        <v>0</v>
      </c>
      <c r="F789" s="404">
        <v>3557</v>
      </c>
      <c r="G789" s="356">
        <v>0</v>
      </c>
      <c r="H789" s="357">
        <v>563106</v>
      </c>
    </row>
    <row r="790" spans="1:8" hidden="1" outlineLevel="1">
      <c r="A790" s="353"/>
      <c r="B790" s="347" t="s">
        <v>210</v>
      </c>
      <c r="C790" s="362">
        <v>113560</v>
      </c>
      <c r="D790" s="355"/>
      <c r="E790" s="355"/>
      <c r="F790" s="405"/>
      <c r="G790" s="355"/>
      <c r="H790" s="357">
        <v>113560</v>
      </c>
    </row>
    <row r="791" spans="1:8" hidden="1" outlineLevel="1">
      <c r="A791" s="353"/>
      <c r="B791" s="347" t="s">
        <v>211</v>
      </c>
      <c r="C791" s="362">
        <v>132</v>
      </c>
      <c r="D791" s="356">
        <v>0</v>
      </c>
      <c r="E791" s="356">
        <v>0</v>
      </c>
      <c r="F791" s="404">
        <v>1352</v>
      </c>
      <c r="G791" s="356">
        <v>0</v>
      </c>
      <c r="H791" s="357">
        <v>1484</v>
      </c>
    </row>
    <row r="792" spans="1:8" hidden="1" outlineLevel="1">
      <c r="A792" s="353"/>
      <c r="B792" s="347" t="s">
        <v>212</v>
      </c>
      <c r="C792" s="362">
        <v>17752.329854311833</v>
      </c>
      <c r="D792" s="356">
        <v>0</v>
      </c>
      <c r="E792" s="356">
        <v>871095</v>
      </c>
      <c r="F792" s="405"/>
      <c r="G792" s="356">
        <v>250518</v>
      </c>
      <c r="H792" s="357">
        <v>1139365.3298543119</v>
      </c>
    </row>
    <row r="793" spans="1:8" hidden="1" outlineLevel="1">
      <c r="A793" s="353"/>
      <c r="B793" s="347" t="s">
        <v>213</v>
      </c>
      <c r="C793" s="362">
        <v>6034901</v>
      </c>
      <c r="D793" s="356">
        <v>4155872</v>
      </c>
      <c r="E793" s="356">
        <v>75501</v>
      </c>
      <c r="F793" s="404">
        <v>487227</v>
      </c>
      <c r="G793" s="356">
        <v>663380</v>
      </c>
      <c r="H793" s="357">
        <v>11416881</v>
      </c>
    </row>
    <row r="794" spans="1:8" hidden="1" outlineLevel="1">
      <c r="A794" s="353"/>
      <c r="B794" s="347" t="s">
        <v>214</v>
      </c>
      <c r="C794" s="362">
        <v>168905</v>
      </c>
      <c r="D794" s="355"/>
      <c r="E794" s="356">
        <v>213</v>
      </c>
      <c r="F794" s="405"/>
      <c r="G794" s="355"/>
      <c r="H794" s="357">
        <v>169118</v>
      </c>
    </row>
    <row r="795" spans="1:8" hidden="1" outlineLevel="1">
      <c r="A795" s="353"/>
      <c r="B795" s="347" t="s">
        <v>269</v>
      </c>
      <c r="C795" s="362"/>
      <c r="D795" s="355"/>
      <c r="E795" s="356"/>
      <c r="F795" s="405"/>
      <c r="G795" s="355"/>
      <c r="H795" s="357">
        <v>0</v>
      </c>
    </row>
    <row r="796" spans="1:8" hidden="1" outlineLevel="1">
      <c r="A796" s="353"/>
      <c r="B796" s="347" t="s">
        <v>215</v>
      </c>
      <c r="C796" s="362">
        <v>43467.55</v>
      </c>
      <c r="D796" s="355"/>
      <c r="E796" s="355"/>
      <c r="F796" s="405"/>
      <c r="G796" s="355"/>
      <c r="H796" s="357">
        <v>43467.55</v>
      </c>
    </row>
    <row r="797" spans="1:8" hidden="1" outlineLevel="1">
      <c r="A797" s="353"/>
      <c r="B797" s="347" t="s">
        <v>217</v>
      </c>
      <c r="C797" s="362">
        <v>1868959</v>
      </c>
      <c r="D797" s="356">
        <v>10110036</v>
      </c>
      <c r="E797" s="356">
        <v>8054848</v>
      </c>
      <c r="F797" s="405"/>
      <c r="G797" s="356">
        <v>23217062</v>
      </c>
      <c r="H797" s="357">
        <v>43250905</v>
      </c>
    </row>
    <row r="798" spans="1:8" hidden="1" outlineLevel="1">
      <c r="A798" s="353"/>
      <c r="B798" s="347" t="s">
        <v>218</v>
      </c>
      <c r="C798" s="362">
        <v>0</v>
      </c>
      <c r="D798" s="355"/>
      <c r="E798" s="355"/>
      <c r="F798" s="405"/>
      <c r="G798" s="355"/>
      <c r="H798" s="357">
        <v>0</v>
      </c>
    </row>
    <row r="799" spans="1:8" hidden="1" outlineLevel="1">
      <c r="A799" s="353"/>
      <c r="B799" s="347" t="s">
        <v>219</v>
      </c>
      <c r="C799" s="362">
        <v>20406.380081908348</v>
      </c>
      <c r="D799" s="355">
        <v>789</v>
      </c>
      <c r="E799" s="356">
        <v>140408</v>
      </c>
      <c r="F799" s="405"/>
      <c r="G799" s="356">
        <v>49165</v>
      </c>
      <c r="H799" s="357">
        <v>210768.38008190834</v>
      </c>
    </row>
    <row r="800" spans="1:8" hidden="1" outlineLevel="1">
      <c r="A800" s="353"/>
      <c r="B800" s="347" t="s">
        <v>220</v>
      </c>
      <c r="C800" s="362">
        <v>472438</v>
      </c>
      <c r="D800" s="355">
        <v>18</v>
      </c>
      <c r="E800" s="356">
        <v>760442</v>
      </c>
      <c r="F800" s="404">
        <v>4233</v>
      </c>
      <c r="G800" s="355"/>
      <c r="H800" s="357">
        <v>1237131</v>
      </c>
    </row>
    <row r="801" spans="1:8" collapsed="1">
      <c r="A801" s="353">
        <v>27</v>
      </c>
      <c r="B801" s="352" t="s">
        <v>102</v>
      </c>
      <c r="C801" s="362">
        <f>SUM($C$777:$C$800)</f>
        <v>10355266.55993622</v>
      </c>
      <c r="D801" s="356">
        <f>SUM($D$777:$D$800)</f>
        <v>14539519</v>
      </c>
      <c r="E801" s="356">
        <f>SUM($E$777:$E$800)</f>
        <v>19107940.300000001</v>
      </c>
      <c r="F801" s="404">
        <f>SUM($F$777:$F$800)</f>
        <v>2897848</v>
      </c>
      <c r="G801" s="356">
        <f>SUM($G$777:$G$800)</f>
        <v>28293810.951735999</v>
      </c>
      <c r="H801" s="357">
        <f>SUM($H$777:$H$800)</f>
        <v>75194384.811672226</v>
      </c>
    </row>
    <row r="802" spans="1:8" hidden="1" outlineLevel="1">
      <c r="A802" s="353"/>
      <c r="B802" s="347" t="s">
        <v>273</v>
      </c>
      <c r="C802" s="348"/>
      <c r="D802" s="383"/>
      <c r="E802" s="356">
        <v>0</v>
      </c>
      <c r="F802" s="348"/>
      <c r="G802" s="384">
        <v>0</v>
      </c>
      <c r="H802" s="357">
        <v>0</v>
      </c>
    </row>
    <row r="803" spans="1:8" hidden="1" outlineLevel="1">
      <c r="A803" s="353"/>
      <c r="B803" s="347" t="s">
        <v>203</v>
      </c>
      <c r="C803" s="348"/>
      <c r="D803" s="383"/>
      <c r="E803" s="356">
        <v>443313.91999999998</v>
      </c>
      <c r="F803" s="348"/>
      <c r="G803" s="384">
        <v>0</v>
      </c>
      <c r="H803" s="357">
        <v>443313.91999999998</v>
      </c>
    </row>
    <row r="804" spans="1:8" hidden="1" outlineLevel="1">
      <c r="A804" s="353"/>
      <c r="B804" s="347" t="s">
        <v>204</v>
      </c>
      <c r="C804" s="348"/>
      <c r="D804" s="383"/>
      <c r="E804" s="355"/>
      <c r="F804" s="348"/>
      <c r="G804" s="383"/>
      <c r="H804" s="357">
        <v>0</v>
      </c>
    </row>
    <row r="805" spans="1:8" hidden="1" outlineLevel="1">
      <c r="A805" s="353"/>
      <c r="B805" s="347" t="s">
        <v>267</v>
      </c>
      <c r="C805" s="348"/>
      <c r="D805" s="384">
        <v>0</v>
      </c>
      <c r="E805" s="356">
        <v>0</v>
      </c>
      <c r="F805" s="348"/>
      <c r="G805" s="384">
        <v>0</v>
      </c>
      <c r="H805" s="357">
        <v>0</v>
      </c>
    </row>
    <row r="806" spans="1:8" hidden="1" outlineLevel="1">
      <c r="A806" s="353"/>
      <c r="B806" s="347" t="s">
        <v>274</v>
      </c>
      <c r="C806" s="348"/>
      <c r="D806" s="384">
        <v>0</v>
      </c>
      <c r="E806" s="356">
        <v>0</v>
      </c>
      <c r="F806" s="348"/>
      <c r="G806" s="384">
        <v>0</v>
      </c>
      <c r="H806" s="357">
        <v>0</v>
      </c>
    </row>
    <row r="807" spans="1:8" hidden="1" outlineLevel="1">
      <c r="A807" s="353"/>
      <c r="B807" s="347" t="s">
        <v>275</v>
      </c>
      <c r="C807" s="348"/>
      <c r="D807" s="384"/>
      <c r="E807" s="356"/>
      <c r="F807" s="348"/>
      <c r="G807" s="384"/>
      <c r="H807" s="357">
        <v>0</v>
      </c>
    </row>
    <row r="808" spans="1:8" hidden="1" outlineLevel="1">
      <c r="A808" s="353"/>
      <c r="B808" s="347" t="s">
        <v>205</v>
      </c>
      <c r="C808" s="348"/>
      <c r="D808" s="384">
        <v>98774</v>
      </c>
      <c r="E808" s="356">
        <v>696807</v>
      </c>
      <c r="F808" s="348"/>
      <c r="G808" s="384">
        <v>4</v>
      </c>
      <c r="H808" s="357">
        <v>795585</v>
      </c>
    </row>
    <row r="809" spans="1:8" hidden="1" outlineLevel="1">
      <c r="A809" s="353"/>
      <c r="B809" s="347" t="s">
        <v>206</v>
      </c>
      <c r="C809" s="348"/>
      <c r="D809" s="383"/>
      <c r="E809" s="356">
        <v>15990</v>
      </c>
      <c r="F809" s="348"/>
      <c r="G809" s="384">
        <v>21</v>
      </c>
      <c r="H809" s="357">
        <v>16011</v>
      </c>
    </row>
    <row r="810" spans="1:8" hidden="1" outlineLevel="1">
      <c r="A810" s="353"/>
      <c r="B810" s="347" t="s">
        <v>268</v>
      </c>
      <c r="C810" s="348"/>
      <c r="D810" s="384">
        <v>0</v>
      </c>
      <c r="E810" s="355"/>
      <c r="F810" s="348"/>
      <c r="G810" s="383"/>
      <c r="H810" s="357">
        <v>0</v>
      </c>
    </row>
    <row r="811" spans="1:8" hidden="1" outlineLevel="1">
      <c r="A811" s="353"/>
      <c r="B811" s="347" t="s">
        <v>207</v>
      </c>
      <c r="C811" s="348"/>
      <c r="D811" s="383"/>
      <c r="E811" s="356">
        <v>1814236</v>
      </c>
      <c r="F811" s="348"/>
      <c r="G811" s="383"/>
      <c r="H811" s="357">
        <v>1814236</v>
      </c>
    </row>
    <row r="812" spans="1:8" hidden="1" outlineLevel="1">
      <c r="A812" s="353"/>
      <c r="B812" s="347" t="s">
        <v>270</v>
      </c>
      <c r="C812" s="348"/>
      <c r="D812" s="383">
        <v>0</v>
      </c>
      <c r="E812" s="356">
        <v>783793</v>
      </c>
      <c r="F812" s="348"/>
      <c r="G812" s="383">
        <v>0</v>
      </c>
      <c r="H812" s="357">
        <v>783793</v>
      </c>
    </row>
    <row r="813" spans="1:8" hidden="1" outlineLevel="1">
      <c r="A813" s="353"/>
      <c r="B813" s="347" t="s">
        <v>208</v>
      </c>
      <c r="C813" s="348"/>
      <c r="D813" s="383"/>
      <c r="E813" s="356">
        <v>982082</v>
      </c>
      <c r="F813" s="348"/>
      <c r="G813" s="383"/>
      <c r="H813" s="357">
        <v>982082</v>
      </c>
    </row>
    <row r="814" spans="1:8" hidden="1" outlineLevel="1">
      <c r="A814" s="353"/>
      <c r="B814" s="347" t="s">
        <v>209</v>
      </c>
      <c r="C814" s="348"/>
      <c r="D814" s="383"/>
      <c r="E814" s="355"/>
      <c r="F814" s="348"/>
      <c r="G814" s="383"/>
      <c r="H814" s="357">
        <v>0</v>
      </c>
    </row>
    <row r="815" spans="1:8" hidden="1" outlineLevel="1">
      <c r="A815" s="353"/>
      <c r="B815" s="347" t="s">
        <v>210</v>
      </c>
      <c r="C815" s="348"/>
      <c r="D815" s="383"/>
      <c r="E815" s="355"/>
      <c r="F815" s="348"/>
      <c r="G815" s="383"/>
      <c r="H815" s="357">
        <v>0</v>
      </c>
    </row>
    <row r="816" spans="1:8" hidden="1" outlineLevel="1">
      <c r="A816" s="353"/>
      <c r="B816" s="347" t="s">
        <v>211</v>
      </c>
      <c r="C816" s="348"/>
      <c r="D816" s="384">
        <v>0</v>
      </c>
      <c r="E816" s="356">
        <v>0</v>
      </c>
      <c r="F816" s="348"/>
      <c r="G816" s="384">
        <v>0</v>
      </c>
      <c r="H816" s="357">
        <v>0</v>
      </c>
    </row>
    <row r="817" spans="1:8" hidden="1" outlineLevel="1">
      <c r="A817" s="353"/>
      <c r="B817" s="347" t="s">
        <v>212</v>
      </c>
      <c r="C817" s="348"/>
      <c r="D817" s="384">
        <v>0</v>
      </c>
      <c r="E817" s="356">
        <v>671096</v>
      </c>
      <c r="F817" s="348"/>
      <c r="G817" s="384">
        <v>0</v>
      </c>
      <c r="H817" s="357">
        <v>671096</v>
      </c>
    </row>
    <row r="818" spans="1:8" hidden="1" outlineLevel="1">
      <c r="A818" s="353"/>
      <c r="B818" s="347" t="s">
        <v>213</v>
      </c>
      <c r="C818" s="348"/>
      <c r="D818" s="384">
        <v>587633</v>
      </c>
      <c r="E818" s="356">
        <v>87737</v>
      </c>
      <c r="F818" s="348"/>
      <c r="G818" s="384">
        <v>0</v>
      </c>
      <c r="H818" s="357">
        <v>675370</v>
      </c>
    </row>
    <row r="819" spans="1:8" hidden="1" outlineLevel="1">
      <c r="A819" s="353"/>
      <c r="B819" s="347" t="s">
        <v>214</v>
      </c>
      <c r="C819" s="348"/>
      <c r="D819" s="383"/>
      <c r="E819" s="356">
        <v>82857</v>
      </c>
      <c r="F819" s="348"/>
      <c r="G819" s="383"/>
      <c r="H819" s="357">
        <v>82857</v>
      </c>
    </row>
    <row r="820" spans="1:8" hidden="1" outlineLevel="1">
      <c r="A820" s="353"/>
      <c r="B820" s="347" t="s">
        <v>269</v>
      </c>
      <c r="C820" s="348"/>
      <c r="D820" s="383"/>
      <c r="E820" s="356"/>
      <c r="F820" s="348"/>
      <c r="G820" s="383"/>
      <c r="H820" s="357">
        <v>0</v>
      </c>
    </row>
    <row r="821" spans="1:8" hidden="1" outlineLevel="1">
      <c r="A821" s="353"/>
      <c r="B821" s="347" t="s">
        <v>215</v>
      </c>
      <c r="C821" s="348"/>
      <c r="D821" s="383"/>
      <c r="E821" s="355"/>
      <c r="F821" s="348"/>
      <c r="G821" s="383"/>
      <c r="H821" s="357">
        <v>0</v>
      </c>
    </row>
    <row r="822" spans="1:8" hidden="1" outlineLevel="1">
      <c r="A822" s="353"/>
      <c r="B822" s="347" t="s">
        <v>217</v>
      </c>
      <c r="C822" s="348"/>
      <c r="D822" s="384">
        <v>1876</v>
      </c>
      <c r="E822" s="356">
        <v>3197874</v>
      </c>
      <c r="F822" s="348"/>
      <c r="G822" s="383"/>
      <c r="H822" s="357">
        <v>3199750</v>
      </c>
    </row>
    <row r="823" spans="1:8" hidden="1" outlineLevel="1">
      <c r="A823" s="353"/>
      <c r="B823" s="347" t="s">
        <v>218</v>
      </c>
      <c r="C823" s="348"/>
      <c r="D823" s="383"/>
      <c r="E823" s="355"/>
      <c r="F823" s="348"/>
      <c r="G823" s="383"/>
      <c r="H823" s="357">
        <v>0</v>
      </c>
    </row>
    <row r="824" spans="1:8" hidden="1" outlineLevel="1">
      <c r="A824" s="353"/>
      <c r="B824" s="347" t="s">
        <v>219</v>
      </c>
      <c r="C824" s="348"/>
      <c r="D824" s="383">
        <v>2467</v>
      </c>
      <c r="E824" s="356">
        <v>56041</v>
      </c>
      <c r="F824" s="348"/>
      <c r="G824" s="384">
        <v>0</v>
      </c>
      <c r="H824" s="357">
        <v>58508</v>
      </c>
    </row>
    <row r="825" spans="1:8" hidden="1" outlineLevel="1">
      <c r="A825" s="353"/>
      <c r="B825" s="347" t="s">
        <v>220</v>
      </c>
      <c r="C825" s="348"/>
      <c r="D825" s="383"/>
      <c r="E825" s="356">
        <v>9886</v>
      </c>
      <c r="F825" s="348"/>
      <c r="G825" s="383"/>
      <c r="H825" s="357">
        <v>9886</v>
      </c>
    </row>
    <row r="826" spans="1:8" collapsed="1">
      <c r="A826" s="353">
        <v>28</v>
      </c>
      <c r="B826" s="352" t="s">
        <v>572</v>
      </c>
      <c r="C826" s="348"/>
      <c r="D826" s="384">
        <f>SUM($D$802:$D$825)</f>
        <v>690750</v>
      </c>
      <c r="E826" s="356">
        <f>SUM($E$802:$E$825)</f>
        <v>8841712.9199999999</v>
      </c>
      <c r="F826" s="348"/>
      <c r="G826" s="384">
        <f>SUM($G$802:$G$825)</f>
        <v>25</v>
      </c>
      <c r="H826" s="357">
        <f>SUM($H$802:$H$825)</f>
        <v>9532487.9199999999</v>
      </c>
    </row>
    <row r="827" spans="1:8" hidden="1" outlineLevel="1">
      <c r="A827" s="353"/>
      <c r="B827" s="347" t="s">
        <v>273</v>
      </c>
      <c r="C827" s="385"/>
      <c r="D827" s="383"/>
      <c r="E827" s="356">
        <v>0</v>
      </c>
      <c r="F827" s="385"/>
      <c r="G827" s="384">
        <v>0</v>
      </c>
      <c r="H827" s="357">
        <v>0</v>
      </c>
    </row>
    <row r="828" spans="1:8" hidden="1" outlineLevel="1">
      <c r="A828" s="353"/>
      <c r="B828" s="347" t="s">
        <v>203</v>
      </c>
      <c r="C828" s="385"/>
      <c r="D828" s="383"/>
      <c r="E828" s="356">
        <v>3230438.35</v>
      </c>
      <c r="F828" s="385"/>
      <c r="G828" s="384">
        <v>3855.18</v>
      </c>
      <c r="H828" s="357">
        <v>3234293.5300000003</v>
      </c>
    </row>
    <row r="829" spans="1:8" hidden="1" outlineLevel="1">
      <c r="A829" s="353"/>
      <c r="B829" s="347" t="s">
        <v>204</v>
      </c>
      <c r="C829" s="385"/>
      <c r="D829" s="383"/>
      <c r="E829" s="355"/>
      <c r="F829" s="385"/>
      <c r="G829" s="383"/>
      <c r="H829" s="357">
        <v>0</v>
      </c>
    </row>
    <row r="830" spans="1:8" hidden="1" outlineLevel="1">
      <c r="A830" s="353"/>
      <c r="B830" s="347" t="s">
        <v>267</v>
      </c>
      <c r="C830" s="385"/>
      <c r="D830" s="384">
        <v>0</v>
      </c>
      <c r="E830" s="356">
        <v>0</v>
      </c>
      <c r="F830" s="385"/>
      <c r="G830" s="384">
        <v>0</v>
      </c>
      <c r="H830" s="357">
        <v>0</v>
      </c>
    </row>
    <row r="831" spans="1:8" hidden="1" outlineLevel="1">
      <c r="A831" s="353"/>
      <c r="B831" s="347" t="s">
        <v>274</v>
      </c>
      <c r="C831" s="385"/>
      <c r="D831" s="384">
        <v>0</v>
      </c>
      <c r="E831" s="356">
        <v>0</v>
      </c>
      <c r="F831" s="385"/>
      <c r="G831" s="384">
        <v>0</v>
      </c>
      <c r="H831" s="357">
        <v>0</v>
      </c>
    </row>
    <row r="832" spans="1:8" hidden="1" outlineLevel="1">
      <c r="A832" s="353"/>
      <c r="B832" s="347" t="s">
        <v>275</v>
      </c>
      <c r="C832" s="385"/>
      <c r="D832" s="384"/>
      <c r="E832" s="356"/>
      <c r="F832" s="385"/>
      <c r="G832" s="384"/>
      <c r="H832" s="357">
        <v>0</v>
      </c>
    </row>
    <row r="833" spans="1:8" hidden="1" outlineLevel="1">
      <c r="A833" s="353"/>
      <c r="B833" s="347" t="s">
        <v>205</v>
      </c>
      <c r="C833" s="385"/>
      <c r="D833" s="384">
        <v>375331</v>
      </c>
      <c r="E833" s="356">
        <v>7116058</v>
      </c>
      <c r="F833" s="385"/>
      <c r="G833" s="384">
        <v>971389</v>
      </c>
      <c r="H833" s="357">
        <v>8462778</v>
      </c>
    </row>
    <row r="834" spans="1:8" hidden="1" outlineLevel="1">
      <c r="A834" s="353"/>
      <c r="B834" s="347" t="s">
        <v>206</v>
      </c>
      <c r="C834" s="385"/>
      <c r="D834" s="383"/>
      <c r="E834" s="356">
        <v>186376</v>
      </c>
      <c r="F834" s="385"/>
      <c r="G834" s="384">
        <v>1798</v>
      </c>
      <c r="H834" s="357">
        <v>188174</v>
      </c>
    </row>
    <row r="835" spans="1:8" hidden="1" outlineLevel="1">
      <c r="A835" s="353"/>
      <c r="B835" s="347" t="s">
        <v>268</v>
      </c>
      <c r="C835" s="385"/>
      <c r="D835" s="384">
        <v>1197</v>
      </c>
      <c r="E835" s="355"/>
      <c r="F835" s="385"/>
      <c r="G835" s="383"/>
      <c r="H835" s="357">
        <v>1197</v>
      </c>
    </row>
    <row r="836" spans="1:8" hidden="1" outlineLevel="1">
      <c r="A836" s="353"/>
      <c r="B836" s="347" t="s">
        <v>207</v>
      </c>
      <c r="C836" s="385"/>
      <c r="D836" s="383"/>
      <c r="E836" s="356">
        <v>5999308</v>
      </c>
      <c r="F836" s="385"/>
      <c r="G836" s="384">
        <v>23627</v>
      </c>
      <c r="H836" s="357">
        <v>6022935</v>
      </c>
    </row>
    <row r="837" spans="1:8" hidden="1" outlineLevel="1">
      <c r="A837" s="353"/>
      <c r="B837" s="347" t="s">
        <v>270</v>
      </c>
      <c r="C837" s="385"/>
      <c r="D837" s="383">
        <v>0</v>
      </c>
      <c r="E837" s="356">
        <v>6421737</v>
      </c>
      <c r="F837" s="385"/>
      <c r="G837" s="384">
        <v>0</v>
      </c>
      <c r="H837" s="357">
        <v>6421737</v>
      </c>
    </row>
    <row r="838" spans="1:8" hidden="1" outlineLevel="1">
      <c r="A838" s="353"/>
      <c r="B838" s="347" t="s">
        <v>208</v>
      </c>
      <c r="C838" s="385"/>
      <c r="D838" s="383"/>
      <c r="E838" s="356">
        <v>5835354</v>
      </c>
      <c r="F838" s="385"/>
      <c r="G838" s="383"/>
      <c r="H838" s="357">
        <v>5835354</v>
      </c>
    </row>
    <row r="839" spans="1:8" hidden="1" outlineLevel="1">
      <c r="A839" s="353"/>
      <c r="B839" s="347" t="s">
        <v>209</v>
      </c>
      <c r="C839" s="385"/>
      <c r="D839" s="383"/>
      <c r="E839" s="355"/>
      <c r="F839" s="385"/>
      <c r="G839" s="383"/>
      <c r="H839" s="357">
        <v>0</v>
      </c>
    </row>
    <row r="840" spans="1:8" hidden="1" outlineLevel="1">
      <c r="A840" s="353"/>
      <c r="B840" s="347" t="s">
        <v>210</v>
      </c>
      <c r="C840" s="385"/>
      <c r="D840" s="383"/>
      <c r="E840" s="355"/>
      <c r="F840" s="385"/>
      <c r="G840" s="383"/>
      <c r="H840" s="357">
        <v>0</v>
      </c>
    </row>
    <row r="841" spans="1:8" hidden="1" outlineLevel="1">
      <c r="A841" s="353"/>
      <c r="B841" s="347" t="s">
        <v>211</v>
      </c>
      <c r="C841" s="385"/>
      <c r="D841" s="384">
        <v>0</v>
      </c>
      <c r="E841" s="356">
        <v>0</v>
      </c>
      <c r="F841" s="385"/>
      <c r="G841" s="384">
        <v>3</v>
      </c>
      <c r="H841" s="357">
        <v>3</v>
      </c>
    </row>
    <row r="842" spans="1:8" hidden="1" outlineLevel="1">
      <c r="A842" s="353"/>
      <c r="B842" s="347" t="s">
        <v>212</v>
      </c>
      <c r="C842" s="385"/>
      <c r="D842" s="384">
        <v>0</v>
      </c>
      <c r="E842" s="356">
        <v>2184933</v>
      </c>
      <c r="F842" s="385"/>
      <c r="G842" s="384">
        <v>0</v>
      </c>
      <c r="H842" s="357">
        <v>2184933</v>
      </c>
    </row>
    <row r="843" spans="1:8" hidden="1" outlineLevel="1">
      <c r="A843" s="353"/>
      <c r="B843" s="347" t="s">
        <v>213</v>
      </c>
      <c r="C843" s="385"/>
      <c r="D843" s="384">
        <v>2005391</v>
      </c>
      <c r="E843" s="356">
        <v>139042</v>
      </c>
      <c r="F843" s="385"/>
      <c r="G843" s="384">
        <v>0</v>
      </c>
      <c r="H843" s="357">
        <v>2144433</v>
      </c>
    </row>
    <row r="844" spans="1:8" hidden="1" outlineLevel="1">
      <c r="A844" s="353"/>
      <c r="B844" s="347" t="s">
        <v>214</v>
      </c>
      <c r="C844" s="385"/>
      <c r="D844" s="383"/>
      <c r="E844" s="356">
        <v>514205</v>
      </c>
      <c r="F844" s="385"/>
      <c r="G844" s="383"/>
      <c r="H844" s="357">
        <v>514205</v>
      </c>
    </row>
    <row r="845" spans="1:8" hidden="1" outlineLevel="1">
      <c r="A845" s="353"/>
      <c r="B845" s="347" t="s">
        <v>269</v>
      </c>
      <c r="C845" s="385"/>
      <c r="D845" s="383"/>
      <c r="E845" s="356"/>
      <c r="F845" s="385"/>
      <c r="G845" s="383"/>
      <c r="H845" s="357">
        <v>0</v>
      </c>
    </row>
    <row r="846" spans="1:8" hidden="1" outlineLevel="1">
      <c r="A846" s="353"/>
      <c r="B846" s="347" t="s">
        <v>215</v>
      </c>
      <c r="C846" s="385"/>
      <c r="D846" s="383"/>
      <c r="E846" s="355"/>
      <c r="F846" s="385"/>
      <c r="G846" s="383"/>
      <c r="H846" s="357">
        <v>0</v>
      </c>
    </row>
    <row r="847" spans="1:8" hidden="1" outlineLevel="1">
      <c r="A847" s="353"/>
      <c r="B847" s="347" t="s">
        <v>217</v>
      </c>
      <c r="C847" s="385"/>
      <c r="D847" s="384">
        <v>33824</v>
      </c>
      <c r="E847" s="356">
        <v>10421595</v>
      </c>
      <c r="F847" s="385"/>
      <c r="G847" s="383"/>
      <c r="H847" s="357">
        <v>10455419</v>
      </c>
    </row>
    <row r="848" spans="1:8" hidden="1" outlineLevel="1">
      <c r="A848" s="353"/>
      <c r="B848" s="347" t="s">
        <v>218</v>
      </c>
      <c r="C848" s="385"/>
      <c r="D848" s="383"/>
      <c r="E848" s="355"/>
      <c r="F848" s="385"/>
      <c r="G848" s="383"/>
      <c r="H848" s="357">
        <v>0</v>
      </c>
    </row>
    <row r="849" spans="1:8" hidden="1" outlineLevel="1">
      <c r="A849" s="353"/>
      <c r="B849" s="347" t="s">
        <v>219</v>
      </c>
      <c r="C849" s="385"/>
      <c r="D849" s="383">
        <v>2822</v>
      </c>
      <c r="E849" s="356">
        <v>152386</v>
      </c>
      <c r="F849" s="385"/>
      <c r="G849" s="383"/>
      <c r="H849" s="357">
        <v>155208</v>
      </c>
    </row>
    <row r="850" spans="1:8" hidden="1" outlineLevel="1">
      <c r="A850" s="353"/>
      <c r="B850" s="347" t="s">
        <v>220</v>
      </c>
      <c r="C850" s="385"/>
      <c r="D850" s="383"/>
      <c r="E850" s="356">
        <v>1161128</v>
      </c>
      <c r="F850" s="385"/>
      <c r="G850" s="383"/>
      <c r="H850" s="357">
        <v>1161128</v>
      </c>
    </row>
    <row r="851" spans="1:8" collapsed="1">
      <c r="A851" s="353">
        <v>29</v>
      </c>
      <c r="B851" s="352" t="s">
        <v>573</v>
      </c>
      <c r="C851" s="385"/>
      <c r="D851" s="384">
        <f>SUM($D$827:$D$850)</f>
        <v>2418565</v>
      </c>
      <c r="E851" s="356">
        <f>SUM($E$827:$E$850)</f>
        <v>43362560.350000001</v>
      </c>
      <c r="F851" s="385"/>
      <c r="G851" s="384">
        <f>SUM($G$827:$G$850)</f>
        <v>1000672.18</v>
      </c>
      <c r="H851" s="357">
        <f>SUM($H$827:$H$850)</f>
        <v>46781797.530000001</v>
      </c>
    </row>
    <row r="852" spans="1:8" hidden="1" outlineLevel="1">
      <c r="A852" s="353"/>
      <c r="B852" s="347" t="s">
        <v>273</v>
      </c>
      <c r="C852" s="378"/>
      <c r="D852" s="383"/>
      <c r="E852" s="356">
        <v>0</v>
      </c>
      <c r="F852" s="378"/>
      <c r="G852" s="384">
        <v>0</v>
      </c>
      <c r="H852" s="357">
        <v>0</v>
      </c>
    </row>
    <row r="853" spans="1:8" hidden="1" outlineLevel="1">
      <c r="A853" s="353"/>
      <c r="B853" s="347" t="s">
        <v>203</v>
      </c>
      <c r="C853" s="378"/>
      <c r="D853" s="383"/>
      <c r="E853" s="356">
        <v>697483.66271800001</v>
      </c>
      <c r="F853" s="378"/>
      <c r="G853" s="384">
        <v>-2384.9348598911133</v>
      </c>
      <c r="H853" s="357">
        <v>695098.72785810893</v>
      </c>
    </row>
    <row r="854" spans="1:8" hidden="1" outlineLevel="1">
      <c r="A854" s="353"/>
      <c r="B854" s="347" t="s">
        <v>204</v>
      </c>
      <c r="C854" s="378"/>
      <c r="D854" s="383"/>
      <c r="E854" s="355"/>
      <c r="F854" s="378"/>
      <c r="G854" s="383"/>
      <c r="H854" s="357">
        <v>0</v>
      </c>
    </row>
    <row r="855" spans="1:8" hidden="1" outlineLevel="1">
      <c r="A855" s="353"/>
      <c r="B855" s="347" t="s">
        <v>267</v>
      </c>
      <c r="C855" s="378"/>
      <c r="D855" s="384">
        <v>0</v>
      </c>
      <c r="E855" s="356">
        <v>0</v>
      </c>
      <c r="F855" s="378"/>
      <c r="G855" s="384">
        <v>0</v>
      </c>
      <c r="H855" s="357">
        <v>0</v>
      </c>
    </row>
    <row r="856" spans="1:8" hidden="1" outlineLevel="1">
      <c r="A856" s="353"/>
      <c r="B856" s="347" t="s">
        <v>274</v>
      </c>
      <c r="C856" s="378"/>
      <c r="D856" s="384">
        <v>0</v>
      </c>
      <c r="E856" s="356">
        <v>0</v>
      </c>
      <c r="F856" s="378"/>
      <c r="G856" s="384">
        <v>0</v>
      </c>
      <c r="H856" s="357">
        <v>0</v>
      </c>
    </row>
    <row r="857" spans="1:8" hidden="1" outlineLevel="1">
      <c r="A857" s="353"/>
      <c r="B857" s="347" t="s">
        <v>275</v>
      </c>
      <c r="C857" s="378"/>
      <c r="D857" s="384"/>
      <c r="E857" s="356"/>
      <c r="F857" s="378"/>
      <c r="G857" s="384"/>
      <c r="H857" s="357">
        <v>0</v>
      </c>
    </row>
    <row r="858" spans="1:8" hidden="1" outlineLevel="1">
      <c r="A858" s="353"/>
      <c r="B858" s="347" t="s">
        <v>205</v>
      </c>
      <c r="C858" s="378"/>
      <c r="D858" s="384">
        <v>466303</v>
      </c>
      <c r="E858" s="356">
        <v>1649305</v>
      </c>
      <c r="F858" s="378"/>
      <c r="G858" s="384">
        <v>303601</v>
      </c>
      <c r="H858" s="357">
        <v>2419209</v>
      </c>
    </row>
    <row r="859" spans="1:8" hidden="1" outlineLevel="1">
      <c r="A859" s="353"/>
      <c r="B859" s="347" t="s">
        <v>206</v>
      </c>
      <c r="C859" s="378"/>
      <c r="D859" s="383"/>
      <c r="E859" s="356">
        <v>123357</v>
      </c>
      <c r="F859" s="378"/>
      <c r="G859" s="384">
        <v>254721</v>
      </c>
      <c r="H859" s="357">
        <v>378078</v>
      </c>
    </row>
    <row r="860" spans="1:8" hidden="1" outlineLevel="1">
      <c r="A860" s="353"/>
      <c r="B860" s="347" t="s">
        <v>268</v>
      </c>
      <c r="C860" s="378"/>
      <c r="D860" s="384">
        <v>6000</v>
      </c>
      <c r="E860" s="355"/>
      <c r="F860" s="378"/>
      <c r="G860" s="383"/>
      <c r="H860" s="357">
        <v>6000</v>
      </c>
    </row>
    <row r="861" spans="1:8" hidden="1" outlineLevel="1">
      <c r="A861" s="353"/>
      <c r="B861" s="347" t="s">
        <v>207</v>
      </c>
      <c r="C861" s="378"/>
      <c r="D861" s="383"/>
      <c r="E861" s="356">
        <v>1902129</v>
      </c>
      <c r="F861" s="378"/>
      <c r="G861" s="384">
        <v>342254</v>
      </c>
      <c r="H861" s="357">
        <v>2244383</v>
      </c>
    </row>
    <row r="862" spans="1:8" hidden="1" outlineLevel="1">
      <c r="A862" s="353"/>
      <c r="B862" s="347" t="s">
        <v>270</v>
      </c>
      <c r="C862" s="378"/>
      <c r="D862" s="383">
        <v>0</v>
      </c>
      <c r="E862" s="356">
        <v>20819000</v>
      </c>
      <c r="F862" s="378"/>
      <c r="G862" s="384">
        <v>505252</v>
      </c>
      <c r="H862" s="357">
        <v>21324252</v>
      </c>
    </row>
    <row r="863" spans="1:8" hidden="1" outlineLevel="1">
      <c r="A863" s="353"/>
      <c r="B863" s="347" t="s">
        <v>208</v>
      </c>
      <c r="C863" s="378"/>
      <c r="D863" s="383"/>
      <c r="E863" s="356">
        <v>15029189</v>
      </c>
      <c r="F863" s="378"/>
      <c r="G863" s="384">
        <v>369009</v>
      </c>
      <c r="H863" s="357">
        <v>15398198</v>
      </c>
    </row>
    <row r="864" spans="1:8" hidden="1" outlineLevel="1">
      <c r="A864" s="353"/>
      <c r="B864" s="347" t="s">
        <v>209</v>
      </c>
      <c r="C864" s="378"/>
      <c r="D864" s="383"/>
      <c r="E864" s="355"/>
      <c r="F864" s="378"/>
      <c r="G864" s="383"/>
      <c r="H864" s="357">
        <v>0</v>
      </c>
    </row>
    <row r="865" spans="1:8" hidden="1" outlineLevel="1">
      <c r="A865" s="353"/>
      <c r="B865" s="347" t="s">
        <v>210</v>
      </c>
      <c r="C865" s="378"/>
      <c r="D865" s="383"/>
      <c r="E865" s="355"/>
      <c r="F865" s="378"/>
      <c r="G865" s="383"/>
      <c r="H865" s="357">
        <v>0</v>
      </c>
    </row>
    <row r="866" spans="1:8" hidden="1" outlineLevel="1">
      <c r="A866" s="353"/>
      <c r="B866" s="347" t="s">
        <v>211</v>
      </c>
      <c r="C866" s="378"/>
      <c r="D866" s="384">
        <v>0</v>
      </c>
      <c r="E866" s="356">
        <v>0</v>
      </c>
      <c r="F866" s="378"/>
      <c r="G866" s="384">
        <v>5</v>
      </c>
      <c r="H866" s="357">
        <v>5</v>
      </c>
    </row>
    <row r="867" spans="1:8" hidden="1" outlineLevel="1">
      <c r="A867" s="353"/>
      <c r="B867" s="347" t="s">
        <v>212</v>
      </c>
      <c r="C867" s="378"/>
      <c r="D867" s="384">
        <v>0</v>
      </c>
      <c r="E867" s="356">
        <v>656875</v>
      </c>
      <c r="F867" s="378"/>
      <c r="G867" s="383"/>
      <c r="H867" s="357">
        <v>656875</v>
      </c>
    </row>
    <row r="868" spans="1:8" hidden="1" outlineLevel="1">
      <c r="A868" s="353"/>
      <c r="B868" s="347" t="s">
        <v>213</v>
      </c>
      <c r="C868" s="378"/>
      <c r="D868" s="384">
        <v>366759</v>
      </c>
      <c r="E868" s="356">
        <v>120888</v>
      </c>
      <c r="F868" s="378"/>
      <c r="G868" s="384">
        <v>8244</v>
      </c>
      <c r="H868" s="357">
        <v>495891</v>
      </c>
    </row>
    <row r="869" spans="1:8" hidden="1" outlineLevel="1">
      <c r="A869" s="353"/>
      <c r="B869" s="347" t="s">
        <v>214</v>
      </c>
      <c r="C869" s="378"/>
      <c r="D869" s="383"/>
      <c r="E869" s="356">
        <v>313651</v>
      </c>
      <c r="F869" s="378"/>
      <c r="G869" s="384">
        <v>483</v>
      </c>
      <c r="H869" s="357">
        <v>314134</v>
      </c>
    </row>
    <row r="870" spans="1:8" hidden="1" outlineLevel="1">
      <c r="A870" s="353"/>
      <c r="B870" s="347" t="s">
        <v>269</v>
      </c>
      <c r="C870" s="378"/>
      <c r="D870" s="383"/>
      <c r="E870" s="356"/>
      <c r="F870" s="378"/>
      <c r="G870" s="384"/>
      <c r="H870" s="357">
        <v>0</v>
      </c>
    </row>
    <row r="871" spans="1:8" hidden="1" outlineLevel="1">
      <c r="A871" s="353"/>
      <c r="B871" s="347" t="s">
        <v>215</v>
      </c>
      <c r="C871" s="378"/>
      <c r="D871" s="383"/>
      <c r="E871" s="355"/>
      <c r="F871" s="378"/>
      <c r="G871" s="383"/>
      <c r="H871" s="357">
        <v>0</v>
      </c>
    </row>
    <row r="872" spans="1:8" hidden="1" outlineLevel="1">
      <c r="A872" s="353"/>
      <c r="B872" s="347" t="s">
        <v>217</v>
      </c>
      <c r="C872" s="378"/>
      <c r="D872" s="384">
        <v>212941</v>
      </c>
      <c r="E872" s="356">
        <v>4032177</v>
      </c>
      <c r="F872" s="378"/>
      <c r="G872" s="384">
        <v>-402</v>
      </c>
      <c r="H872" s="357">
        <v>4244716</v>
      </c>
    </row>
    <row r="873" spans="1:8" hidden="1" outlineLevel="1">
      <c r="A873" s="353"/>
      <c r="B873" s="347" t="s">
        <v>218</v>
      </c>
      <c r="C873" s="378"/>
      <c r="D873" s="383"/>
      <c r="E873" s="355"/>
      <c r="F873" s="378"/>
      <c r="G873" s="383"/>
      <c r="H873" s="357">
        <v>0</v>
      </c>
    </row>
    <row r="874" spans="1:8" hidden="1" outlineLevel="1">
      <c r="A874" s="353"/>
      <c r="B874" s="347" t="s">
        <v>219</v>
      </c>
      <c r="C874" s="378"/>
      <c r="D874" s="383">
        <v>6000</v>
      </c>
      <c r="E874" s="356">
        <v>79648</v>
      </c>
      <c r="F874" s="378"/>
      <c r="G874" s="383">
        <v>0</v>
      </c>
      <c r="H874" s="357">
        <v>85648</v>
      </c>
    </row>
    <row r="875" spans="1:8" hidden="1" outlineLevel="1">
      <c r="A875" s="353"/>
      <c r="B875" s="347" t="s">
        <v>220</v>
      </c>
      <c r="C875" s="378"/>
      <c r="D875" s="383">
        <v>2029</v>
      </c>
      <c r="E875" s="356">
        <v>3328681</v>
      </c>
      <c r="F875" s="378"/>
      <c r="G875" s="383">
        <v>0</v>
      </c>
      <c r="H875" s="357">
        <v>3330710</v>
      </c>
    </row>
    <row r="876" spans="1:8" collapsed="1">
      <c r="A876" s="353">
        <v>30</v>
      </c>
      <c r="B876" s="352" t="s">
        <v>574</v>
      </c>
      <c r="C876" s="378"/>
      <c r="D876" s="384">
        <f>SUM($D$852:$D$875)</f>
        <v>1060032</v>
      </c>
      <c r="E876" s="356">
        <f>SUM($E$852:$E$875)</f>
        <v>48752383.662717998</v>
      </c>
      <c r="F876" s="378"/>
      <c r="G876" s="384">
        <f>SUM($G$852:$G$875)</f>
        <v>1780782.0651401088</v>
      </c>
      <c r="H876" s="357">
        <f>SUM($H$852:$H$875)</f>
        <v>51593197.727858111</v>
      </c>
    </row>
    <row r="877" spans="1:8" hidden="1" outlineLevel="1">
      <c r="A877" s="353"/>
      <c r="B877" s="347" t="s">
        <v>273</v>
      </c>
      <c r="C877" s="349"/>
      <c r="D877" s="355"/>
      <c r="E877" s="361"/>
      <c r="F877" s="405"/>
      <c r="G877" s="355"/>
      <c r="H877" s="357">
        <v>0</v>
      </c>
    </row>
    <row r="878" spans="1:8" hidden="1" outlineLevel="1">
      <c r="A878" s="353"/>
      <c r="B878" s="347" t="s">
        <v>203</v>
      </c>
      <c r="C878" s="349"/>
      <c r="D878" s="355"/>
      <c r="E878" s="361"/>
      <c r="F878" s="405"/>
      <c r="G878" s="355"/>
      <c r="H878" s="357">
        <v>0</v>
      </c>
    </row>
    <row r="879" spans="1:8" hidden="1" outlineLevel="1">
      <c r="A879" s="353"/>
      <c r="B879" s="347" t="s">
        <v>204</v>
      </c>
      <c r="C879" s="349"/>
      <c r="D879" s="355"/>
      <c r="E879" s="361"/>
      <c r="F879" s="405"/>
      <c r="G879" s="355"/>
      <c r="H879" s="357">
        <v>0</v>
      </c>
    </row>
    <row r="880" spans="1:8" hidden="1" outlineLevel="1">
      <c r="A880" s="353"/>
      <c r="B880" s="347" t="s">
        <v>267</v>
      </c>
      <c r="C880" s="350">
        <v>0</v>
      </c>
      <c r="D880" s="356">
        <v>0</v>
      </c>
      <c r="E880" s="362">
        <v>0</v>
      </c>
      <c r="F880" s="404">
        <v>0</v>
      </c>
      <c r="G880" s="356">
        <v>0</v>
      </c>
      <c r="H880" s="357">
        <v>0</v>
      </c>
    </row>
    <row r="881" spans="1:8" hidden="1" outlineLevel="1">
      <c r="A881" s="353"/>
      <c r="B881" s="347" t="s">
        <v>274</v>
      </c>
      <c r="C881" s="350">
        <v>0</v>
      </c>
      <c r="D881" s="356">
        <v>0</v>
      </c>
      <c r="E881" s="362">
        <v>0</v>
      </c>
      <c r="F881" s="404">
        <v>0</v>
      </c>
      <c r="G881" s="356">
        <v>0</v>
      </c>
      <c r="H881" s="357">
        <v>0</v>
      </c>
    </row>
    <row r="882" spans="1:8" hidden="1" outlineLevel="1">
      <c r="A882" s="353"/>
      <c r="B882" s="347" t="s">
        <v>275</v>
      </c>
      <c r="C882" s="350"/>
      <c r="D882" s="356"/>
      <c r="E882" s="362"/>
      <c r="F882" s="404"/>
      <c r="G882" s="356"/>
      <c r="H882" s="357">
        <v>0</v>
      </c>
    </row>
    <row r="883" spans="1:8" hidden="1" outlineLevel="1">
      <c r="A883" s="353"/>
      <c r="B883" s="347" t="s">
        <v>205</v>
      </c>
      <c r="C883" s="350">
        <v>0</v>
      </c>
      <c r="D883" s="356">
        <v>0</v>
      </c>
      <c r="E883" s="362">
        <v>0</v>
      </c>
      <c r="F883" s="404">
        <v>0</v>
      </c>
      <c r="G883" s="356">
        <v>0</v>
      </c>
      <c r="H883" s="357">
        <v>0</v>
      </c>
    </row>
    <row r="884" spans="1:8" hidden="1" outlineLevel="1">
      <c r="A884" s="353"/>
      <c r="B884" s="347" t="s">
        <v>206</v>
      </c>
      <c r="C884" s="349"/>
      <c r="D884" s="355"/>
      <c r="E884" s="361"/>
      <c r="F884" s="405"/>
      <c r="G884" s="355"/>
      <c r="H884" s="357">
        <v>0</v>
      </c>
    </row>
    <row r="885" spans="1:8" hidden="1" outlineLevel="1">
      <c r="A885" s="353"/>
      <c r="B885" s="347" t="s">
        <v>268</v>
      </c>
      <c r="C885" s="349"/>
      <c r="D885" s="355"/>
      <c r="E885" s="361"/>
      <c r="F885" s="405"/>
      <c r="G885" s="355"/>
      <c r="H885" s="357">
        <v>0</v>
      </c>
    </row>
    <row r="886" spans="1:8" hidden="1" outlineLevel="1">
      <c r="A886" s="353"/>
      <c r="B886" s="347" t="s">
        <v>207</v>
      </c>
      <c r="C886" s="350">
        <v>0</v>
      </c>
      <c r="D886" s="355"/>
      <c r="E886" s="361"/>
      <c r="F886" s="405"/>
      <c r="G886" s="355"/>
      <c r="H886" s="357">
        <v>0</v>
      </c>
    </row>
    <row r="887" spans="1:8" hidden="1" outlineLevel="1">
      <c r="A887" s="353"/>
      <c r="B887" s="347" t="s">
        <v>270</v>
      </c>
      <c r="C887" s="350"/>
      <c r="D887" s="355">
        <v>0</v>
      </c>
      <c r="E887" s="361">
        <v>0</v>
      </c>
      <c r="F887" s="405">
        <v>0</v>
      </c>
      <c r="G887" s="355">
        <v>0</v>
      </c>
      <c r="H887" s="357">
        <v>0</v>
      </c>
    </row>
    <row r="888" spans="1:8" hidden="1" outlineLevel="1">
      <c r="A888" s="353"/>
      <c r="B888" s="347" t="s">
        <v>208</v>
      </c>
      <c r="C888" s="349"/>
      <c r="D888" s="355"/>
      <c r="E888" s="362">
        <v>0</v>
      </c>
      <c r="F888" s="405"/>
      <c r="G888" s="355"/>
      <c r="H888" s="357">
        <v>0</v>
      </c>
    </row>
    <row r="889" spans="1:8" hidden="1" outlineLevel="1">
      <c r="A889" s="353"/>
      <c r="B889" s="347" t="s">
        <v>209</v>
      </c>
      <c r="C889" s="349"/>
      <c r="D889" s="355"/>
      <c r="E889" s="361"/>
      <c r="F889" s="405"/>
      <c r="G889" s="355"/>
      <c r="H889" s="357">
        <v>0</v>
      </c>
    </row>
    <row r="890" spans="1:8" hidden="1" outlineLevel="1">
      <c r="A890" s="353"/>
      <c r="B890" s="347" t="s">
        <v>210</v>
      </c>
      <c r="C890" s="350">
        <v>0</v>
      </c>
      <c r="D890" s="355"/>
      <c r="E890" s="361"/>
      <c r="F890" s="405"/>
      <c r="G890" s="355"/>
      <c r="H890" s="357">
        <v>0</v>
      </c>
    </row>
    <row r="891" spans="1:8" hidden="1" outlineLevel="1">
      <c r="A891" s="353"/>
      <c r="B891" s="347" t="s">
        <v>211</v>
      </c>
      <c r="C891" s="350">
        <v>0</v>
      </c>
      <c r="D891" s="356">
        <v>0</v>
      </c>
      <c r="E891" s="362">
        <v>0</v>
      </c>
      <c r="F891" s="404">
        <v>0</v>
      </c>
      <c r="G891" s="356">
        <v>0</v>
      </c>
      <c r="H891" s="357">
        <v>0</v>
      </c>
    </row>
    <row r="892" spans="1:8" hidden="1" outlineLevel="1">
      <c r="A892" s="353"/>
      <c r="B892" s="347" t="s">
        <v>212</v>
      </c>
      <c r="C892" s="350">
        <v>0</v>
      </c>
      <c r="D892" s="356">
        <v>0</v>
      </c>
      <c r="E892" s="362">
        <v>0</v>
      </c>
      <c r="F892" s="405"/>
      <c r="G892" s="356">
        <v>0</v>
      </c>
      <c r="H892" s="357">
        <v>0</v>
      </c>
    </row>
    <row r="893" spans="1:8" hidden="1" outlineLevel="1">
      <c r="A893" s="353"/>
      <c r="B893" s="347" t="s">
        <v>213</v>
      </c>
      <c r="C893" s="350">
        <v>0</v>
      </c>
      <c r="D893" s="356">
        <v>0</v>
      </c>
      <c r="E893" s="362">
        <v>0</v>
      </c>
      <c r="F893" s="404">
        <v>0</v>
      </c>
      <c r="G893" s="356">
        <v>0</v>
      </c>
      <c r="H893" s="357">
        <v>0</v>
      </c>
    </row>
    <row r="894" spans="1:8" hidden="1" outlineLevel="1">
      <c r="A894" s="353"/>
      <c r="B894" s="347" t="s">
        <v>214</v>
      </c>
      <c r="C894" s="349"/>
      <c r="D894" s="355"/>
      <c r="E894" s="361"/>
      <c r="F894" s="405"/>
      <c r="G894" s="355"/>
      <c r="H894" s="357">
        <v>0</v>
      </c>
    </row>
    <row r="895" spans="1:8" hidden="1" outlineLevel="1">
      <c r="A895" s="353"/>
      <c r="B895" s="347" t="s">
        <v>269</v>
      </c>
      <c r="C895" s="349"/>
      <c r="D895" s="355"/>
      <c r="E895" s="361"/>
      <c r="F895" s="405"/>
      <c r="G895" s="355"/>
      <c r="H895" s="357">
        <v>0</v>
      </c>
    </row>
    <row r="896" spans="1:8" hidden="1" outlineLevel="1">
      <c r="A896" s="353"/>
      <c r="B896" s="347" t="s">
        <v>215</v>
      </c>
      <c r="C896" s="349"/>
      <c r="D896" s="355"/>
      <c r="E896" s="361"/>
      <c r="F896" s="405"/>
      <c r="G896" s="355"/>
      <c r="H896" s="357">
        <v>0</v>
      </c>
    </row>
    <row r="897" spans="1:8" hidden="1" outlineLevel="1">
      <c r="A897" s="353"/>
      <c r="B897" s="347" t="s">
        <v>217</v>
      </c>
      <c r="C897" s="349"/>
      <c r="D897" s="355"/>
      <c r="E897" s="361"/>
      <c r="F897" s="405"/>
      <c r="G897" s="355"/>
      <c r="H897" s="357">
        <v>0</v>
      </c>
    </row>
    <row r="898" spans="1:8" hidden="1" outlineLevel="1">
      <c r="A898" s="353"/>
      <c r="B898" s="347" t="s">
        <v>218</v>
      </c>
      <c r="C898" s="349"/>
      <c r="D898" s="355"/>
      <c r="E898" s="361"/>
      <c r="F898" s="405"/>
      <c r="G898" s="355"/>
      <c r="H898" s="357">
        <v>0</v>
      </c>
    </row>
    <row r="899" spans="1:8" hidden="1" outlineLevel="1">
      <c r="A899" s="353"/>
      <c r="B899" s="347" t="s">
        <v>219</v>
      </c>
      <c r="C899" s="350">
        <v>0</v>
      </c>
      <c r="D899" s="355"/>
      <c r="E899" s="361"/>
      <c r="F899" s="405"/>
      <c r="G899" s="355"/>
      <c r="H899" s="357">
        <v>0</v>
      </c>
    </row>
    <row r="900" spans="1:8" hidden="1" outlineLevel="1">
      <c r="A900" s="353"/>
      <c r="B900" s="347" t="s">
        <v>220</v>
      </c>
      <c r="C900" s="350">
        <v>0</v>
      </c>
      <c r="D900" s="355"/>
      <c r="E900" s="362">
        <v>0</v>
      </c>
      <c r="F900" s="405"/>
      <c r="G900" s="355"/>
      <c r="H900" s="357">
        <v>0</v>
      </c>
    </row>
    <row r="901" spans="1:8" collapsed="1">
      <c r="A901" s="353">
        <v>31</v>
      </c>
      <c r="B901" s="352" t="s">
        <v>136</v>
      </c>
      <c r="C901" s="350">
        <f>SUM($C$877:$C$900)</f>
        <v>0</v>
      </c>
      <c r="D901" s="356">
        <f>SUM($D$877:$D$900)</f>
        <v>0</v>
      </c>
      <c r="E901" s="362">
        <f>SUM($E$877:$E$900)</f>
        <v>0</v>
      </c>
      <c r="F901" s="404">
        <f>SUM($F$877:$F$900)</f>
        <v>0</v>
      </c>
      <c r="G901" s="356">
        <f>SUM($G$877:$G$900)</f>
        <v>0</v>
      </c>
      <c r="H901" s="357">
        <f>SUM($H$877:$H$900)</f>
        <v>0</v>
      </c>
    </row>
    <row r="902" spans="1:8" hidden="1" outlineLevel="1">
      <c r="A902" s="353"/>
      <c r="B902" s="347" t="s">
        <v>273</v>
      </c>
      <c r="C902" s="362">
        <v>0</v>
      </c>
      <c r="D902" s="360"/>
      <c r="E902" s="359"/>
      <c r="F902" s="359"/>
      <c r="G902" s="359"/>
      <c r="H902" s="357">
        <v>0</v>
      </c>
    </row>
    <row r="903" spans="1:8" hidden="1" outlineLevel="1">
      <c r="A903" s="353"/>
      <c r="B903" s="347" t="s">
        <v>203</v>
      </c>
      <c r="C903" s="362">
        <v>1169904</v>
      </c>
      <c r="D903" s="360"/>
      <c r="E903" s="359"/>
      <c r="F903" s="359"/>
      <c r="G903" s="359"/>
      <c r="H903" s="357">
        <v>1169904</v>
      </c>
    </row>
    <row r="904" spans="1:8" hidden="1" outlineLevel="1">
      <c r="A904" s="353"/>
      <c r="B904" s="347" t="s">
        <v>204</v>
      </c>
      <c r="C904" s="362">
        <v>490025</v>
      </c>
      <c r="D904" s="360"/>
      <c r="E904" s="359"/>
      <c r="F904" s="359"/>
      <c r="G904" s="359"/>
      <c r="H904" s="357">
        <v>490025</v>
      </c>
    </row>
    <row r="905" spans="1:8" hidden="1" outlineLevel="1">
      <c r="A905" s="353"/>
      <c r="B905" s="347" t="s">
        <v>267</v>
      </c>
      <c r="C905" s="362">
        <v>0</v>
      </c>
      <c r="D905" s="360"/>
      <c r="E905" s="359"/>
      <c r="F905" s="359"/>
      <c r="G905" s="359"/>
      <c r="H905" s="357">
        <v>0</v>
      </c>
    </row>
    <row r="906" spans="1:8" hidden="1" outlineLevel="1">
      <c r="A906" s="353"/>
      <c r="B906" s="347" t="s">
        <v>274</v>
      </c>
      <c r="C906" s="362">
        <v>184821</v>
      </c>
      <c r="D906" s="360"/>
      <c r="E906" s="359"/>
      <c r="F906" s="359"/>
      <c r="G906" s="359"/>
      <c r="H906" s="357">
        <v>184821</v>
      </c>
    </row>
    <row r="907" spans="1:8" hidden="1" outlineLevel="1">
      <c r="A907" s="353"/>
      <c r="B907" s="347" t="s">
        <v>275</v>
      </c>
      <c r="C907" s="362"/>
      <c r="D907" s="360"/>
      <c r="E907" s="359"/>
      <c r="F907" s="359"/>
      <c r="G907" s="359"/>
      <c r="H907" s="357">
        <v>0</v>
      </c>
    </row>
    <row r="908" spans="1:8" hidden="1" outlineLevel="1">
      <c r="A908" s="353"/>
      <c r="B908" s="347" t="s">
        <v>205</v>
      </c>
      <c r="C908" s="362">
        <v>180549</v>
      </c>
      <c r="D908" s="360"/>
      <c r="E908" s="359"/>
      <c r="F908" s="359"/>
      <c r="G908" s="359"/>
      <c r="H908" s="357">
        <v>180549</v>
      </c>
    </row>
    <row r="909" spans="1:8" hidden="1" outlineLevel="1">
      <c r="A909" s="353"/>
      <c r="B909" s="347" t="s">
        <v>206</v>
      </c>
      <c r="C909" s="362">
        <v>-442910</v>
      </c>
      <c r="D909" s="360"/>
      <c r="E909" s="359"/>
      <c r="F909" s="359"/>
      <c r="G909" s="359"/>
      <c r="H909" s="357">
        <v>-442910</v>
      </c>
    </row>
    <row r="910" spans="1:8" hidden="1" outlineLevel="1">
      <c r="A910" s="353"/>
      <c r="B910" s="347" t="s">
        <v>268</v>
      </c>
      <c r="C910" s="362">
        <v>41966</v>
      </c>
      <c r="D910" s="360"/>
      <c r="E910" s="359"/>
      <c r="F910" s="359"/>
      <c r="G910" s="359"/>
      <c r="H910" s="357">
        <v>41966</v>
      </c>
    </row>
    <row r="911" spans="1:8" hidden="1" outlineLevel="1">
      <c r="A911" s="353"/>
      <c r="B911" s="347" t="s">
        <v>207</v>
      </c>
      <c r="C911" s="362">
        <v>2554268</v>
      </c>
      <c r="D911" s="360"/>
      <c r="E911" s="359"/>
      <c r="F911" s="359"/>
      <c r="G911" s="359"/>
      <c r="H911" s="357">
        <v>2554268</v>
      </c>
    </row>
    <row r="912" spans="1:8" hidden="1" outlineLevel="1">
      <c r="A912" s="353"/>
      <c r="B912" s="347" t="s">
        <v>270</v>
      </c>
      <c r="C912" s="362">
        <v>2594863</v>
      </c>
      <c r="D912" s="360"/>
      <c r="E912" s="359"/>
      <c r="F912" s="359"/>
      <c r="G912" s="359"/>
      <c r="H912" s="357">
        <v>2594863</v>
      </c>
    </row>
    <row r="913" spans="1:8" hidden="1" outlineLevel="1">
      <c r="A913" s="353"/>
      <c r="B913" s="347" t="s">
        <v>208</v>
      </c>
      <c r="C913" s="362">
        <v>3631308</v>
      </c>
      <c r="D913" s="360"/>
      <c r="E913" s="359"/>
      <c r="F913" s="359"/>
      <c r="G913" s="359"/>
      <c r="H913" s="357">
        <v>3631308</v>
      </c>
    </row>
    <row r="914" spans="1:8" hidden="1" outlineLevel="1">
      <c r="A914" s="353"/>
      <c r="B914" s="347" t="s">
        <v>209</v>
      </c>
      <c r="C914" s="362">
        <v>1292150</v>
      </c>
      <c r="D914" s="360"/>
      <c r="E914" s="359"/>
      <c r="F914" s="359"/>
      <c r="G914" s="359"/>
      <c r="H914" s="357">
        <v>1292150</v>
      </c>
    </row>
    <row r="915" spans="1:8" hidden="1" outlineLevel="1">
      <c r="A915" s="353"/>
      <c r="B915" s="347" t="s">
        <v>210</v>
      </c>
      <c r="C915" s="362">
        <v>144856</v>
      </c>
      <c r="D915" s="360"/>
      <c r="E915" s="359"/>
      <c r="F915" s="359"/>
      <c r="G915" s="359"/>
      <c r="H915" s="357">
        <v>144856</v>
      </c>
    </row>
    <row r="916" spans="1:8" hidden="1" outlineLevel="1">
      <c r="A916" s="353"/>
      <c r="B916" s="347" t="s">
        <v>211</v>
      </c>
      <c r="C916" s="362">
        <v>-171598</v>
      </c>
      <c r="D916" s="360"/>
      <c r="E916" s="359"/>
      <c r="F916" s="359"/>
      <c r="G916" s="359"/>
      <c r="H916" s="357">
        <v>-171598</v>
      </c>
    </row>
    <row r="917" spans="1:8" hidden="1" outlineLevel="1">
      <c r="A917" s="353"/>
      <c r="B917" s="347" t="s">
        <v>212</v>
      </c>
      <c r="C917" s="362">
        <v>772237.9393111536</v>
      </c>
      <c r="D917" s="360"/>
      <c r="E917" s="359"/>
      <c r="F917" s="359"/>
      <c r="G917" s="359"/>
      <c r="H917" s="357">
        <v>772237.9393111536</v>
      </c>
    </row>
    <row r="918" spans="1:8" hidden="1" outlineLevel="1">
      <c r="A918" s="353"/>
      <c r="B918" s="347" t="s">
        <v>213</v>
      </c>
      <c r="C918" s="362">
        <v>810435</v>
      </c>
      <c r="D918" s="360"/>
      <c r="E918" s="359"/>
      <c r="F918" s="359"/>
      <c r="G918" s="359"/>
      <c r="H918" s="357">
        <v>810435</v>
      </c>
    </row>
    <row r="919" spans="1:8" hidden="1" outlineLevel="1">
      <c r="A919" s="353"/>
      <c r="B919" s="347" t="s">
        <v>214</v>
      </c>
      <c r="C919" s="362">
        <v>-56660.000000000022</v>
      </c>
      <c r="D919" s="360"/>
      <c r="E919" s="359"/>
      <c r="F919" s="359"/>
      <c r="G919" s="359"/>
      <c r="H919" s="357">
        <v>-56660.000000000022</v>
      </c>
    </row>
    <row r="920" spans="1:8" hidden="1" outlineLevel="1">
      <c r="A920" s="353"/>
      <c r="B920" s="347" t="s">
        <v>269</v>
      </c>
      <c r="C920" s="362"/>
      <c r="D920" s="360"/>
      <c r="E920" s="359"/>
      <c r="F920" s="359"/>
      <c r="G920" s="359"/>
      <c r="H920" s="357">
        <v>0</v>
      </c>
    </row>
    <row r="921" spans="1:8" hidden="1" outlineLevel="1">
      <c r="A921" s="353"/>
      <c r="B921" s="347" t="s">
        <v>215</v>
      </c>
      <c r="C921" s="362">
        <v>39035.89</v>
      </c>
      <c r="D921" s="360"/>
      <c r="E921" s="359"/>
      <c r="F921" s="359"/>
      <c r="G921" s="359"/>
      <c r="H921" s="357">
        <v>39035.89</v>
      </c>
    </row>
    <row r="922" spans="1:8" hidden="1" outlineLevel="1">
      <c r="A922" s="353"/>
      <c r="B922" s="347" t="s">
        <v>217</v>
      </c>
      <c r="C922" s="362">
        <v>1944485</v>
      </c>
      <c r="D922" s="360"/>
      <c r="E922" s="359"/>
      <c r="F922" s="359"/>
      <c r="G922" s="359"/>
      <c r="H922" s="357">
        <v>1944485</v>
      </c>
    </row>
    <row r="923" spans="1:8" hidden="1" outlineLevel="1">
      <c r="A923" s="353"/>
      <c r="B923" s="347" t="s">
        <v>218</v>
      </c>
      <c r="C923" s="362">
        <v>1167775</v>
      </c>
      <c r="D923" s="360"/>
      <c r="E923" s="359"/>
      <c r="F923" s="359"/>
      <c r="G923" s="359"/>
      <c r="H923" s="357">
        <v>1167775</v>
      </c>
    </row>
    <row r="924" spans="1:8" hidden="1" outlineLevel="1">
      <c r="A924" s="353"/>
      <c r="B924" s="347" t="s">
        <v>219</v>
      </c>
      <c r="C924" s="362">
        <v>1222415.02</v>
      </c>
      <c r="D924" s="360"/>
      <c r="E924" s="359"/>
      <c r="F924" s="359"/>
      <c r="G924" s="359"/>
      <c r="H924" s="357">
        <v>1222415.02</v>
      </c>
    </row>
    <row r="925" spans="1:8" hidden="1" outlineLevel="1">
      <c r="A925" s="353"/>
      <c r="B925" s="347" t="s">
        <v>220</v>
      </c>
      <c r="C925" s="362">
        <v>1026585</v>
      </c>
      <c r="D925" s="360"/>
      <c r="E925" s="359"/>
      <c r="F925" s="359"/>
      <c r="G925" s="359"/>
      <c r="H925" s="357">
        <v>1026585</v>
      </c>
    </row>
    <row r="926" spans="1:8" collapsed="1">
      <c r="A926" s="353">
        <v>32</v>
      </c>
      <c r="B926" s="352" t="s">
        <v>137</v>
      </c>
      <c r="C926" s="362">
        <f>SUM($C$902:$C$925)</f>
        <v>18596510.849311154</v>
      </c>
      <c r="D926" s="360"/>
      <c r="E926" s="359"/>
      <c r="F926" s="359"/>
      <c r="G926" s="359"/>
      <c r="H926" s="357">
        <f>SUM($H$902:$H$925)</f>
        <v>18596510.849311154</v>
      </c>
    </row>
    <row r="927" spans="1:8" hidden="1" outlineLevel="1">
      <c r="A927" s="353"/>
      <c r="B927" s="347" t="s">
        <v>273</v>
      </c>
      <c r="C927" s="360"/>
      <c r="D927" s="386"/>
      <c r="E927" s="386"/>
      <c r="F927" s="386"/>
      <c r="G927" s="356">
        <v>0</v>
      </c>
      <c r="H927" s="357">
        <v>0</v>
      </c>
    </row>
    <row r="928" spans="1:8" hidden="1" outlineLevel="1">
      <c r="A928" s="353"/>
      <c r="B928" s="347" t="s">
        <v>203</v>
      </c>
      <c r="C928" s="360"/>
      <c r="D928" s="386"/>
      <c r="E928" s="386"/>
      <c r="F928" s="386"/>
      <c r="G928" s="356">
        <v>794</v>
      </c>
      <c r="H928" s="357">
        <v>794</v>
      </c>
    </row>
    <row r="929" spans="1:8" hidden="1" outlineLevel="1">
      <c r="A929" s="353"/>
      <c r="B929" s="347" t="s">
        <v>204</v>
      </c>
      <c r="C929" s="360"/>
      <c r="D929" s="386"/>
      <c r="E929" s="386"/>
      <c r="F929" s="386"/>
      <c r="G929" s="355"/>
      <c r="H929" s="357">
        <v>0</v>
      </c>
    </row>
    <row r="930" spans="1:8" hidden="1" outlineLevel="1">
      <c r="A930" s="353"/>
      <c r="B930" s="347" t="s">
        <v>267</v>
      </c>
      <c r="C930" s="360"/>
      <c r="D930" s="386"/>
      <c r="E930" s="386"/>
      <c r="F930" s="386"/>
      <c r="G930" s="356">
        <v>0</v>
      </c>
      <c r="H930" s="357">
        <v>0</v>
      </c>
    </row>
    <row r="931" spans="1:8" hidden="1" outlineLevel="1">
      <c r="A931" s="353"/>
      <c r="B931" s="347" t="s">
        <v>274</v>
      </c>
      <c r="C931" s="360"/>
      <c r="D931" s="386"/>
      <c r="E931" s="386"/>
      <c r="F931" s="386"/>
      <c r="G931" s="356">
        <v>0</v>
      </c>
      <c r="H931" s="357">
        <v>0</v>
      </c>
    </row>
    <row r="932" spans="1:8" hidden="1" outlineLevel="1">
      <c r="A932" s="353"/>
      <c r="B932" s="347" t="s">
        <v>275</v>
      </c>
      <c r="C932" s="360"/>
      <c r="D932" s="386"/>
      <c r="E932" s="386"/>
      <c r="F932" s="386"/>
      <c r="G932" s="356"/>
      <c r="H932" s="357">
        <v>0</v>
      </c>
    </row>
    <row r="933" spans="1:8" hidden="1" outlineLevel="1">
      <c r="A933" s="353"/>
      <c r="B933" s="347" t="s">
        <v>205</v>
      </c>
      <c r="C933" s="360"/>
      <c r="D933" s="386"/>
      <c r="E933" s="386"/>
      <c r="F933" s="386"/>
      <c r="G933" s="356">
        <v>159426</v>
      </c>
      <c r="H933" s="357">
        <v>159426</v>
      </c>
    </row>
    <row r="934" spans="1:8" hidden="1" outlineLevel="1">
      <c r="A934" s="353"/>
      <c r="B934" s="347" t="s">
        <v>206</v>
      </c>
      <c r="C934" s="360"/>
      <c r="D934" s="386"/>
      <c r="E934" s="386"/>
      <c r="F934" s="386"/>
      <c r="G934" s="356">
        <v>1137</v>
      </c>
      <c r="H934" s="357">
        <v>1137</v>
      </c>
    </row>
    <row r="935" spans="1:8" hidden="1" outlineLevel="1">
      <c r="A935" s="353"/>
      <c r="B935" s="347" t="s">
        <v>268</v>
      </c>
      <c r="C935" s="360"/>
      <c r="D935" s="386"/>
      <c r="E935" s="386"/>
      <c r="F935" s="386"/>
      <c r="G935" s="355"/>
      <c r="H935" s="357">
        <v>0</v>
      </c>
    </row>
    <row r="936" spans="1:8" hidden="1" outlineLevel="1">
      <c r="A936" s="353"/>
      <c r="B936" s="347" t="s">
        <v>207</v>
      </c>
      <c r="C936" s="360"/>
      <c r="D936" s="386"/>
      <c r="E936" s="386"/>
      <c r="F936" s="386"/>
      <c r="G936" s="356">
        <v>113074</v>
      </c>
      <c r="H936" s="357">
        <v>113074</v>
      </c>
    </row>
    <row r="937" spans="1:8" hidden="1" outlineLevel="1">
      <c r="A937" s="353"/>
      <c r="B937" s="347" t="s">
        <v>270</v>
      </c>
      <c r="C937" s="360"/>
      <c r="D937" s="386"/>
      <c r="E937" s="386"/>
      <c r="F937" s="386"/>
      <c r="G937" s="356">
        <v>0</v>
      </c>
      <c r="H937" s="357">
        <v>0</v>
      </c>
    </row>
    <row r="938" spans="1:8" hidden="1" outlineLevel="1">
      <c r="A938" s="353"/>
      <c r="B938" s="347" t="s">
        <v>208</v>
      </c>
      <c r="C938" s="360"/>
      <c r="D938" s="386"/>
      <c r="E938" s="386"/>
      <c r="F938" s="386"/>
      <c r="G938" s="355"/>
      <c r="H938" s="357">
        <v>0</v>
      </c>
    </row>
    <row r="939" spans="1:8" hidden="1" outlineLevel="1">
      <c r="A939" s="353"/>
      <c r="B939" s="347" t="s">
        <v>209</v>
      </c>
      <c r="C939" s="360"/>
      <c r="D939" s="386"/>
      <c r="E939" s="386"/>
      <c r="F939" s="386"/>
      <c r="G939" s="355"/>
      <c r="H939" s="357">
        <v>0</v>
      </c>
    </row>
    <row r="940" spans="1:8" hidden="1" outlineLevel="1">
      <c r="A940" s="353"/>
      <c r="B940" s="347" t="s">
        <v>210</v>
      </c>
      <c r="C940" s="360"/>
      <c r="D940" s="386"/>
      <c r="E940" s="386"/>
      <c r="F940" s="386"/>
      <c r="G940" s="355"/>
      <c r="H940" s="357">
        <v>0</v>
      </c>
    </row>
    <row r="941" spans="1:8" hidden="1" outlineLevel="1">
      <c r="A941" s="353"/>
      <c r="B941" s="347" t="s">
        <v>211</v>
      </c>
      <c r="C941" s="360"/>
      <c r="D941" s="386"/>
      <c r="E941" s="386"/>
      <c r="F941" s="386"/>
      <c r="G941" s="356">
        <v>0</v>
      </c>
      <c r="H941" s="357">
        <v>0</v>
      </c>
    </row>
    <row r="942" spans="1:8" hidden="1" outlineLevel="1">
      <c r="A942" s="353"/>
      <c r="B942" s="347" t="s">
        <v>212</v>
      </c>
      <c r="C942" s="360"/>
      <c r="D942" s="386"/>
      <c r="E942" s="386"/>
      <c r="F942" s="386"/>
      <c r="G942" s="356">
        <v>0</v>
      </c>
      <c r="H942" s="357">
        <v>0</v>
      </c>
    </row>
    <row r="943" spans="1:8" hidden="1" outlineLevel="1">
      <c r="A943" s="353"/>
      <c r="B943" s="347" t="s">
        <v>213</v>
      </c>
      <c r="C943" s="360"/>
      <c r="D943" s="386"/>
      <c r="E943" s="386"/>
      <c r="F943" s="386"/>
      <c r="G943" s="356">
        <v>0</v>
      </c>
      <c r="H943" s="357">
        <v>0</v>
      </c>
    </row>
    <row r="944" spans="1:8" hidden="1" outlineLevel="1">
      <c r="A944" s="353"/>
      <c r="B944" s="347" t="s">
        <v>214</v>
      </c>
      <c r="C944" s="360"/>
      <c r="D944" s="386"/>
      <c r="E944" s="386"/>
      <c r="F944" s="386"/>
      <c r="G944" s="355"/>
      <c r="H944" s="357">
        <v>0</v>
      </c>
    </row>
    <row r="945" spans="1:8" hidden="1" outlineLevel="1">
      <c r="A945" s="353"/>
      <c r="B945" s="347" t="s">
        <v>269</v>
      </c>
      <c r="C945" s="360"/>
      <c r="D945" s="386"/>
      <c r="E945" s="386"/>
      <c r="F945" s="386"/>
      <c r="G945" s="355"/>
      <c r="H945" s="357">
        <v>0</v>
      </c>
    </row>
    <row r="946" spans="1:8" hidden="1" outlineLevel="1">
      <c r="A946" s="353"/>
      <c r="B946" s="347" t="s">
        <v>215</v>
      </c>
      <c r="C946" s="360"/>
      <c r="D946" s="386"/>
      <c r="E946" s="386"/>
      <c r="F946" s="386"/>
      <c r="G946" s="355"/>
      <c r="H946" s="357">
        <v>0</v>
      </c>
    </row>
    <row r="947" spans="1:8" hidden="1" outlineLevel="1">
      <c r="A947" s="353"/>
      <c r="B947" s="347" t="s">
        <v>217</v>
      </c>
      <c r="C947" s="360"/>
      <c r="D947" s="386"/>
      <c r="E947" s="386"/>
      <c r="F947" s="386"/>
      <c r="G947" s="355"/>
      <c r="H947" s="357">
        <v>0</v>
      </c>
    </row>
    <row r="948" spans="1:8" hidden="1" outlineLevel="1">
      <c r="A948" s="353"/>
      <c r="B948" s="347" t="s">
        <v>218</v>
      </c>
      <c r="C948" s="360"/>
      <c r="D948" s="386"/>
      <c r="E948" s="386"/>
      <c r="F948" s="386"/>
      <c r="G948" s="355"/>
      <c r="H948" s="357">
        <v>0</v>
      </c>
    </row>
    <row r="949" spans="1:8" hidden="1" outlineLevel="1">
      <c r="A949" s="353"/>
      <c r="B949" s="347" t="s">
        <v>219</v>
      </c>
      <c r="C949" s="360"/>
      <c r="D949" s="386"/>
      <c r="E949" s="386"/>
      <c r="F949" s="386"/>
      <c r="G949" s="355"/>
      <c r="H949" s="357">
        <v>0</v>
      </c>
    </row>
    <row r="950" spans="1:8" hidden="1" outlineLevel="1">
      <c r="A950" s="353"/>
      <c r="B950" s="347" t="s">
        <v>220</v>
      </c>
      <c r="C950" s="360"/>
      <c r="D950" s="386"/>
      <c r="E950" s="386"/>
      <c r="F950" s="386"/>
      <c r="G950" s="355"/>
      <c r="H950" s="357">
        <v>0</v>
      </c>
    </row>
    <row r="951" spans="1:8" collapsed="1">
      <c r="A951" s="353">
        <v>33</v>
      </c>
      <c r="B951" s="352" t="s">
        <v>575</v>
      </c>
      <c r="C951" s="360"/>
      <c r="D951" s="386"/>
      <c r="E951" s="386"/>
      <c r="F951" s="386"/>
      <c r="G951" s="356">
        <f>SUM($G$927:$G$950)</f>
        <v>274431</v>
      </c>
      <c r="H951" s="357">
        <f>SUM($H$927:$H$950)</f>
        <v>274431</v>
      </c>
    </row>
    <row r="952" spans="1:8" hidden="1" outlineLevel="1">
      <c r="A952" s="353"/>
      <c r="B952" s="347" t="s">
        <v>273</v>
      </c>
      <c r="C952" s="354"/>
      <c r="D952" s="386"/>
      <c r="E952" s="368"/>
      <c r="F952" s="383"/>
      <c r="G952" s="348"/>
      <c r="H952" s="357">
        <v>0</v>
      </c>
    </row>
    <row r="953" spans="1:8" hidden="1" outlineLevel="1">
      <c r="A953" s="353"/>
      <c r="B953" s="347" t="s">
        <v>203</v>
      </c>
      <c r="C953" s="354"/>
      <c r="D953" s="386"/>
      <c r="E953" s="368"/>
      <c r="F953" s="383"/>
      <c r="G953" s="348"/>
      <c r="H953" s="357">
        <v>0</v>
      </c>
    </row>
    <row r="954" spans="1:8" hidden="1" outlineLevel="1">
      <c r="A954" s="353"/>
      <c r="B954" s="347" t="s">
        <v>204</v>
      </c>
      <c r="C954" s="354"/>
      <c r="D954" s="386"/>
      <c r="E954" s="368"/>
      <c r="F954" s="383"/>
      <c r="G954" s="348"/>
      <c r="H954" s="357">
        <v>0</v>
      </c>
    </row>
    <row r="955" spans="1:8" hidden="1" outlineLevel="1">
      <c r="A955" s="353"/>
      <c r="B955" s="347" t="s">
        <v>267</v>
      </c>
      <c r="C955" s="354"/>
      <c r="D955" s="386"/>
      <c r="E955" s="368"/>
      <c r="F955" s="384">
        <v>0</v>
      </c>
      <c r="G955" s="348"/>
      <c r="H955" s="357">
        <v>0</v>
      </c>
    </row>
    <row r="956" spans="1:8" hidden="1" outlineLevel="1">
      <c r="A956" s="353"/>
      <c r="B956" s="347" t="s">
        <v>274</v>
      </c>
      <c r="C956" s="354"/>
      <c r="D956" s="386"/>
      <c r="E956" s="368"/>
      <c r="F956" s="384">
        <v>0</v>
      </c>
      <c r="G956" s="348"/>
      <c r="H956" s="357">
        <v>0</v>
      </c>
    </row>
    <row r="957" spans="1:8" hidden="1" outlineLevel="1">
      <c r="A957" s="353"/>
      <c r="B957" s="347" t="s">
        <v>275</v>
      </c>
      <c r="C957" s="354"/>
      <c r="D957" s="386"/>
      <c r="E957" s="368"/>
      <c r="F957" s="384"/>
      <c r="G957" s="348"/>
      <c r="H957" s="357">
        <v>0</v>
      </c>
    </row>
    <row r="958" spans="1:8" hidden="1" outlineLevel="1">
      <c r="A958" s="353"/>
      <c r="B958" s="347" t="s">
        <v>205</v>
      </c>
      <c r="C958" s="354"/>
      <c r="D958" s="386"/>
      <c r="E958" s="368"/>
      <c r="F958" s="384">
        <v>0</v>
      </c>
      <c r="G958" s="348"/>
      <c r="H958" s="357">
        <v>0</v>
      </c>
    </row>
    <row r="959" spans="1:8" hidden="1" outlineLevel="1">
      <c r="A959" s="353"/>
      <c r="B959" s="347" t="s">
        <v>206</v>
      </c>
      <c r="C959" s="354"/>
      <c r="D959" s="386"/>
      <c r="E959" s="368"/>
      <c r="F959" s="384">
        <v>0</v>
      </c>
      <c r="G959" s="348"/>
      <c r="H959" s="357">
        <v>0</v>
      </c>
    </row>
    <row r="960" spans="1:8" hidden="1" outlineLevel="1">
      <c r="A960" s="353"/>
      <c r="B960" s="347" t="s">
        <v>268</v>
      </c>
      <c r="C960" s="354"/>
      <c r="D960" s="386"/>
      <c r="E960" s="368"/>
      <c r="F960" s="383"/>
      <c r="G960" s="348"/>
      <c r="H960" s="357">
        <v>0</v>
      </c>
    </row>
    <row r="961" spans="1:8" hidden="1" outlineLevel="1">
      <c r="A961" s="353"/>
      <c r="B961" s="347" t="s">
        <v>207</v>
      </c>
      <c r="C961" s="354"/>
      <c r="D961" s="386"/>
      <c r="E961" s="368"/>
      <c r="F961" s="384">
        <v>0</v>
      </c>
      <c r="G961" s="348"/>
      <c r="H961" s="357">
        <v>0</v>
      </c>
    </row>
    <row r="962" spans="1:8" hidden="1" outlineLevel="1">
      <c r="A962" s="353"/>
      <c r="B962" s="347" t="s">
        <v>270</v>
      </c>
      <c r="C962" s="354"/>
      <c r="D962" s="386"/>
      <c r="E962" s="368"/>
      <c r="F962" s="384">
        <v>0</v>
      </c>
      <c r="G962" s="348"/>
      <c r="H962" s="357">
        <v>0</v>
      </c>
    </row>
    <row r="963" spans="1:8" hidden="1" outlineLevel="1">
      <c r="A963" s="353"/>
      <c r="B963" s="347" t="s">
        <v>208</v>
      </c>
      <c r="C963" s="354"/>
      <c r="D963" s="386"/>
      <c r="E963" s="368"/>
      <c r="F963" s="383"/>
      <c r="G963" s="348"/>
      <c r="H963" s="357">
        <v>0</v>
      </c>
    </row>
    <row r="964" spans="1:8" hidden="1" outlineLevel="1">
      <c r="A964" s="353"/>
      <c r="B964" s="347" t="s">
        <v>209</v>
      </c>
      <c r="C964" s="354"/>
      <c r="D964" s="386"/>
      <c r="E964" s="368"/>
      <c r="F964" s="383"/>
      <c r="G964" s="348"/>
      <c r="H964" s="357">
        <v>0</v>
      </c>
    </row>
    <row r="965" spans="1:8" hidden="1" outlineLevel="1">
      <c r="A965" s="353"/>
      <c r="B965" s="347" t="s">
        <v>210</v>
      </c>
      <c r="C965" s="354"/>
      <c r="D965" s="386"/>
      <c r="E965" s="368"/>
      <c r="F965" s="383"/>
      <c r="G965" s="348"/>
      <c r="H965" s="357">
        <v>0</v>
      </c>
    </row>
    <row r="966" spans="1:8" hidden="1" outlineLevel="1">
      <c r="A966" s="353"/>
      <c r="B966" s="347" t="s">
        <v>211</v>
      </c>
      <c r="C966" s="354"/>
      <c r="D966" s="386"/>
      <c r="E966" s="368"/>
      <c r="F966" s="384">
        <v>0</v>
      </c>
      <c r="G966" s="348"/>
      <c r="H966" s="357">
        <v>0</v>
      </c>
    </row>
    <row r="967" spans="1:8" hidden="1" outlineLevel="1">
      <c r="A967" s="353"/>
      <c r="B967" s="347" t="s">
        <v>212</v>
      </c>
      <c r="C967" s="354"/>
      <c r="D967" s="386"/>
      <c r="E967" s="368"/>
      <c r="F967" s="383"/>
      <c r="G967" s="348"/>
      <c r="H967" s="357">
        <v>0</v>
      </c>
    </row>
    <row r="968" spans="1:8" hidden="1" outlineLevel="1">
      <c r="A968" s="353"/>
      <c r="B968" s="347" t="s">
        <v>213</v>
      </c>
      <c r="C968" s="354"/>
      <c r="D968" s="386"/>
      <c r="E968" s="368"/>
      <c r="F968" s="384">
        <v>0</v>
      </c>
      <c r="G968" s="348"/>
      <c r="H968" s="357">
        <v>0</v>
      </c>
    </row>
    <row r="969" spans="1:8" hidden="1" outlineLevel="1">
      <c r="A969" s="353"/>
      <c r="B969" s="347" t="s">
        <v>214</v>
      </c>
      <c r="C969" s="354"/>
      <c r="D969" s="386"/>
      <c r="E969" s="368"/>
      <c r="F969" s="383"/>
      <c r="G969" s="348"/>
      <c r="H969" s="357">
        <v>0</v>
      </c>
    </row>
    <row r="970" spans="1:8" hidden="1" outlineLevel="1">
      <c r="A970" s="353"/>
      <c r="B970" s="347" t="s">
        <v>269</v>
      </c>
      <c r="C970" s="354"/>
      <c r="D970" s="386"/>
      <c r="E970" s="368"/>
      <c r="F970" s="383"/>
      <c r="G970" s="348"/>
      <c r="H970" s="357">
        <v>0</v>
      </c>
    </row>
    <row r="971" spans="1:8" hidden="1" outlineLevel="1">
      <c r="A971" s="353"/>
      <c r="B971" s="347" t="s">
        <v>215</v>
      </c>
      <c r="C971" s="354"/>
      <c r="D971" s="386"/>
      <c r="E971" s="368"/>
      <c r="F971" s="384">
        <v>8721.35</v>
      </c>
      <c r="G971" s="348"/>
      <c r="H971" s="357">
        <v>8721.35</v>
      </c>
    </row>
    <row r="972" spans="1:8" hidden="1" outlineLevel="1">
      <c r="A972" s="353"/>
      <c r="B972" s="347" t="s">
        <v>217</v>
      </c>
      <c r="C972" s="354"/>
      <c r="D972" s="386"/>
      <c r="E972" s="368"/>
      <c r="F972" s="383"/>
      <c r="G972" s="348"/>
      <c r="H972" s="357">
        <v>0</v>
      </c>
    </row>
    <row r="973" spans="1:8" hidden="1" outlineLevel="1">
      <c r="A973" s="353"/>
      <c r="B973" s="347" t="s">
        <v>218</v>
      </c>
      <c r="C973" s="354"/>
      <c r="D973" s="386"/>
      <c r="E973" s="368"/>
      <c r="F973" s="383"/>
      <c r="G973" s="348"/>
      <c r="H973" s="357">
        <v>0</v>
      </c>
    </row>
    <row r="974" spans="1:8" hidden="1" outlineLevel="1">
      <c r="A974" s="353"/>
      <c r="B974" s="347" t="s">
        <v>219</v>
      </c>
      <c r="C974" s="354"/>
      <c r="D974" s="386"/>
      <c r="E974" s="368"/>
      <c r="F974" s="383"/>
      <c r="G974" s="348"/>
      <c r="H974" s="357">
        <v>0</v>
      </c>
    </row>
    <row r="975" spans="1:8" hidden="1" outlineLevel="1">
      <c r="A975" s="353"/>
      <c r="B975" s="347" t="s">
        <v>220</v>
      </c>
      <c r="C975" s="354"/>
      <c r="D975" s="386"/>
      <c r="E975" s="368"/>
      <c r="F975" s="383"/>
      <c r="G975" s="348"/>
      <c r="H975" s="357">
        <v>0</v>
      </c>
    </row>
    <row r="976" spans="1:8" collapsed="1">
      <c r="A976" s="353">
        <v>34</v>
      </c>
      <c r="B976" s="352" t="s">
        <v>576</v>
      </c>
      <c r="C976" s="354"/>
      <c r="D976" s="386"/>
      <c r="E976" s="368"/>
      <c r="F976" s="384">
        <f>SUM($F$952:$F$975)</f>
        <v>8721.35</v>
      </c>
      <c r="G976" s="348"/>
      <c r="H976" s="357">
        <f>SUM($H$952:$H$975)</f>
        <v>8721.35</v>
      </c>
    </row>
    <row r="977" spans="1:8" hidden="1" outlineLevel="1">
      <c r="A977" s="353"/>
      <c r="B977" s="347" t="s">
        <v>273</v>
      </c>
      <c r="C977" s="370"/>
      <c r="D977" s="387"/>
      <c r="E977" s="371"/>
      <c r="F977" s="384">
        <v>0</v>
      </c>
      <c r="G977" s="354"/>
      <c r="H977" s="357">
        <v>0</v>
      </c>
    </row>
    <row r="978" spans="1:8" hidden="1" outlineLevel="1">
      <c r="A978" s="353"/>
      <c r="B978" s="347" t="s">
        <v>203</v>
      </c>
      <c r="C978" s="370"/>
      <c r="D978" s="387"/>
      <c r="E978" s="371"/>
      <c r="F978" s="384">
        <v>1331</v>
      </c>
      <c r="G978" s="354"/>
      <c r="H978" s="357">
        <v>1331</v>
      </c>
    </row>
    <row r="979" spans="1:8" hidden="1" outlineLevel="1">
      <c r="A979" s="353"/>
      <c r="B979" s="347" t="s">
        <v>204</v>
      </c>
      <c r="C979" s="370"/>
      <c r="D979" s="387"/>
      <c r="E979" s="371"/>
      <c r="F979" s="383"/>
      <c r="G979" s="354"/>
      <c r="H979" s="357">
        <v>0</v>
      </c>
    </row>
    <row r="980" spans="1:8" hidden="1" outlineLevel="1">
      <c r="A980" s="353"/>
      <c r="B980" s="347" t="s">
        <v>267</v>
      </c>
      <c r="C980" s="370"/>
      <c r="D980" s="387"/>
      <c r="E980" s="371"/>
      <c r="F980" s="384">
        <v>0</v>
      </c>
      <c r="G980" s="354"/>
      <c r="H980" s="357">
        <v>0</v>
      </c>
    </row>
    <row r="981" spans="1:8" hidden="1" outlineLevel="1">
      <c r="A981" s="353"/>
      <c r="B981" s="347" t="s">
        <v>274</v>
      </c>
      <c r="C981" s="370"/>
      <c r="D981" s="387"/>
      <c r="E981" s="371"/>
      <c r="F981" s="384">
        <v>0</v>
      </c>
      <c r="G981" s="354"/>
      <c r="H981" s="357">
        <v>0</v>
      </c>
    </row>
    <row r="982" spans="1:8" hidden="1" outlineLevel="1">
      <c r="A982" s="353"/>
      <c r="B982" s="347" t="s">
        <v>275</v>
      </c>
      <c r="C982" s="370"/>
      <c r="D982" s="387"/>
      <c r="E982" s="371"/>
      <c r="F982" s="384"/>
      <c r="G982" s="354"/>
      <c r="H982" s="357">
        <v>0</v>
      </c>
    </row>
    <row r="983" spans="1:8" hidden="1" outlineLevel="1">
      <c r="A983" s="353"/>
      <c r="B983" s="347" t="s">
        <v>205</v>
      </c>
      <c r="C983" s="370"/>
      <c r="D983" s="387"/>
      <c r="E983" s="371"/>
      <c r="F983" s="384">
        <v>10357</v>
      </c>
      <c r="G983" s="354"/>
      <c r="H983" s="357">
        <v>10357</v>
      </c>
    </row>
    <row r="984" spans="1:8" hidden="1" outlineLevel="1">
      <c r="A984" s="353"/>
      <c r="B984" s="347" t="s">
        <v>206</v>
      </c>
      <c r="C984" s="370"/>
      <c r="D984" s="387"/>
      <c r="E984" s="371"/>
      <c r="F984" s="384">
        <v>1636</v>
      </c>
      <c r="G984" s="354"/>
      <c r="H984" s="357">
        <v>1636</v>
      </c>
    </row>
    <row r="985" spans="1:8" hidden="1" outlineLevel="1">
      <c r="A985" s="353"/>
      <c r="B985" s="347" t="s">
        <v>268</v>
      </c>
      <c r="C985" s="370"/>
      <c r="D985" s="387"/>
      <c r="E985" s="371"/>
      <c r="F985" s="383"/>
      <c r="G985" s="354"/>
      <c r="H985" s="357">
        <v>0</v>
      </c>
    </row>
    <row r="986" spans="1:8" hidden="1" outlineLevel="1">
      <c r="A986" s="353"/>
      <c r="B986" s="347" t="s">
        <v>207</v>
      </c>
      <c r="C986" s="370"/>
      <c r="D986" s="387"/>
      <c r="E986" s="371"/>
      <c r="F986" s="384">
        <v>9300</v>
      </c>
      <c r="G986" s="354"/>
      <c r="H986" s="357">
        <v>9300</v>
      </c>
    </row>
    <row r="987" spans="1:8" hidden="1" outlineLevel="1">
      <c r="A987" s="353"/>
      <c r="B987" s="347" t="s">
        <v>270</v>
      </c>
      <c r="C987" s="370"/>
      <c r="D987" s="387"/>
      <c r="E987" s="371"/>
      <c r="F987" s="384">
        <v>0</v>
      </c>
      <c r="G987" s="354"/>
      <c r="H987" s="357">
        <v>0</v>
      </c>
    </row>
    <row r="988" spans="1:8" hidden="1" outlineLevel="1">
      <c r="A988" s="353"/>
      <c r="B988" s="347" t="s">
        <v>208</v>
      </c>
      <c r="C988" s="370"/>
      <c r="D988" s="387"/>
      <c r="E988" s="371"/>
      <c r="F988" s="383"/>
      <c r="G988" s="354"/>
      <c r="H988" s="357">
        <v>0</v>
      </c>
    </row>
    <row r="989" spans="1:8" hidden="1" outlineLevel="1">
      <c r="A989" s="353"/>
      <c r="B989" s="347" t="s">
        <v>209</v>
      </c>
      <c r="C989" s="370"/>
      <c r="D989" s="387"/>
      <c r="E989" s="371"/>
      <c r="F989" s="383"/>
      <c r="G989" s="354"/>
      <c r="H989" s="357">
        <v>0</v>
      </c>
    </row>
    <row r="990" spans="1:8" hidden="1" outlineLevel="1">
      <c r="A990" s="353"/>
      <c r="B990" s="347" t="s">
        <v>210</v>
      </c>
      <c r="C990" s="370"/>
      <c r="D990" s="387"/>
      <c r="E990" s="371"/>
      <c r="F990" s="383"/>
      <c r="G990" s="354"/>
      <c r="H990" s="357">
        <v>0</v>
      </c>
    </row>
    <row r="991" spans="1:8" hidden="1" outlineLevel="1">
      <c r="A991" s="353"/>
      <c r="B991" s="347" t="s">
        <v>211</v>
      </c>
      <c r="C991" s="370"/>
      <c r="D991" s="387"/>
      <c r="E991" s="371"/>
      <c r="F991" s="384">
        <v>1</v>
      </c>
      <c r="G991" s="354"/>
      <c r="H991" s="357">
        <v>1</v>
      </c>
    </row>
    <row r="992" spans="1:8" hidden="1" outlineLevel="1">
      <c r="A992" s="353"/>
      <c r="B992" s="347" t="s">
        <v>212</v>
      </c>
      <c r="C992" s="370"/>
      <c r="D992" s="387"/>
      <c r="E992" s="371"/>
      <c r="F992" s="383"/>
      <c r="G992" s="354"/>
      <c r="H992" s="357">
        <v>0</v>
      </c>
    </row>
    <row r="993" spans="1:8" hidden="1" outlineLevel="1">
      <c r="A993" s="353"/>
      <c r="B993" s="347" t="s">
        <v>213</v>
      </c>
      <c r="C993" s="370"/>
      <c r="D993" s="387"/>
      <c r="E993" s="371"/>
      <c r="F993" s="384">
        <v>0</v>
      </c>
      <c r="G993" s="354"/>
      <c r="H993" s="357">
        <v>0</v>
      </c>
    </row>
    <row r="994" spans="1:8" hidden="1" outlineLevel="1">
      <c r="A994" s="353"/>
      <c r="B994" s="347" t="s">
        <v>214</v>
      </c>
      <c r="C994" s="370"/>
      <c r="D994" s="387"/>
      <c r="E994" s="371"/>
      <c r="F994" s="383"/>
      <c r="G994" s="354"/>
      <c r="H994" s="357">
        <v>0</v>
      </c>
    </row>
    <row r="995" spans="1:8" hidden="1" outlineLevel="1">
      <c r="A995" s="353"/>
      <c r="B995" s="347" t="s">
        <v>269</v>
      </c>
      <c r="C995" s="370"/>
      <c r="D995" s="387"/>
      <c r="E995" s="371"/>
      <c r="F995" s="383"/>
      <c r="G995" s="354"/>
      <c r="H995" s="357">
        <v>0</v>
      </c>
    </row>
    <row r="996" spans="1:8" hidden="1" outlineLevel="1">
      <c r="A996" s="353"/>
      <c r="B996" s="347" t="s">
        <v>215</v>
      </c>
      <c r="C996" s="370"/>
      <c r="D996" s="387"/>
      <c r="E996" s="371"/>
      <c r="F996" s="384">
        <v>3560.32</v>
      </c>
      <c r="G996" s="354"/>
      <c r="H996" s="357">
        <v>3560.32</v>
      </c>
    </row>
    <row r="997" spans="1:8" hidden="1" outlineLevel="1">
      <c r="A997" s="353"/>
      <c r="B997" s="347" t="s">
        <v>217</v>
      </c>
      <c r="C997" s="370"/>
      <c r="D997" s="387"/>
      <c r="E997" s="371"/>
      <c r="F997" s="383"/>
      <c r="G997" s="354"/>
      <c r="H997" s="357">
        <v>0</v>
      </c>
    </row>
    <row r="998" spans="1:8" hidden="1" outlineLevel="1">
      <c r="A998" s="353"/>
      <c r="B998" s="347" t="s">
        <v>218</v>
      </c>
      <c r="C998" s="370"/>
      <c r="D998" s="387"/>
      <c r="E998" s="371"/>
      <c r="F998" s="383"/>
      <c r="G998" s="354"/>
      <c r="H998" s="357">
        <v>0</v>
      </c>
    </row>
    <row r="999" spans="1:8" hidden="1" outlineLevel="1">
      <c r="A999" s="353"/>
      <c r="B999" s="347" t="s">
        <v>219</v>
      </c>
      <c r="C999" s="370"/>
      <c r="D999" s="387"/>
      <c r="E999" s="371"/>
      <c r="F999" s="383"/>
      <c r="G999" s="354"/>
      <c r="H999" s="357">
        <v>0</v>
      </c>
    </row>
    <row r="1000" spans="1:8" hidden="1" outlineLevel="1">
      <c r="A1000" s="353"/>
      <c r="B1000" s="347" t="s">
        <v>220</v>
      </c>
      <c r="C1000" s="370"/>
      <c r="D1000" s="387"/>
      <c r="E1000" s="371"/>
      <c r="F1000" s="383"/>
      <c r="G1000" s="354"/>
      <c r="H1000" s="357">
        <v>0</v>
      </c>
    </row>
    <row r="1001" spans="1:8" collapsed="1">
      <c r="A1001" s="353">
        <v>35</v>
      </c>
      <c r="B1001" s="352" t="s">
        <v>577</v>
      </c>
      <c r="C1001" s="370"/>
      <c r="D1001" s="387"/>
      <c r="E1001" s="371"/>
      <c r="F1001" s="384">
        <f>SUM($F$977:$F$1000)</f>
        <v>26185.32</v>
      </c>
      <c r="G1001" s="354"/>
      <c r="H1001" s="357">
        <f>SUM($H$977:$H$1000)</f>
        <v>26185.32</v>
      </c>
    </row>
    <row r="1002" spans="1:8" hidden="1" outlineLevel="1">
      <c r="A1002" s="353"/>
      <c r="B1002" s="347" t="s">
        <v>273</v>
      </c>
      <c r="C1002" s="349"/>
      <c r="D1002" s="349"/>
      <c r="E1002" s="349"/>
      <c r="F1002" s="355"/>
      <c r="G1002" s="355"/>
      <c r="H1002" s="357">
        <v>0</v>
      </c>
    </row>
    <row r="1003" spans="1:8" hidden="1" outlineLevel="1">
      <c r="A1003" s="353"/>
      <c r="B1003" s="347" t="s">
        <v>203</v>
      </c>
      <c r="C1003" s="349"/>
      <c r="D1003" s="349"/>
      <c r="E1003" s="349"/>
      <c r="F1003" s="355"/>
      <c r="G1003" s="355"/>
      <c r="H1003" s="357">
        <v>0</v>
      </c>
    </row>
    <row r="1004" spans="1:8" hidden="1" outlineLevel="1">
      <c r="A1004" s="353"/>
      <c r="B1004" s="347" t="s">
        <v>204</v>
      </c>
      <c r="C1004" s="349"/>
      <c r="D1004" s="349"/>
      <c r="E1004" s="349"/>
      <c r="F1004" s="355"/>
      <c r="G1004" s="355"/>
      <c r="H1004" s="357">
        <v>0</v>
      </c>
    </row>
    <row r="1005" spans="1:8" hidden="1" outlineLevel="1">
      <c r="A1005" s="353"/>
      <c r="B1005" s="347" t="s">
        <v>267</v>
      </c>
      <c r="C1005" s="350">
        <v>0</v>
      </c>
      <c r="D1005" s="350">
        <v>0</v>
      </c>
      <c r="E1005" s="350">
        <v>0</v>
      </c>
      <c r="F1005" s="356">
        <v>0</v>
      </c>
      <c r="G1005" s="356">
        <v>0</v>
      </c>
      <c r="H1005" s="357">
        <v>0</v>
      </c>
    </row>
    <row r="1006" spans="1:8" hidden="1" outlineLevel="1">
      <c r="A1006" s="353"/>
      <c r="B1006" s="347" t="s">
        <v>274</v>
      </c>
      <c r="C1006" s="350">
        <v>0</v>
      </c>
      <c r="D1006" s="350">
        <v>0</v>
      </c>
      <c r="E1006" s="350">
        <v>0</v>
      </c>
      <c r="F1006" s="356">
        <v>0</v>
      </c>
      <c r="G1006" s="356">
        <v>0</v>
      </c>
      <c r="H1006" s="357">
        <v>0</v>
      </c>
    </row>
    <row r="1007" spans="1:8" hidden="1" outlineLevel="1">
      <c r="A1007" s="353"/>
      <c r="B1007" s="347" t="s">
        <v>275</v>
      </c>
      <c r="C1007" s="350"/>
      <c r="D1007" s="350"/>
      <c r="E1007" s="350"/>
      <c r="F1007" s="356"/>
      <c r="G1007" s="356"/>
      <c r="H1007" s="357">
        <v>0</v>
      </c>
    </row>
    <row r="1008" spans="1:8" hidden="1" outlineLevel="1">
      <c r="A1008" s="353"/>
      <c r="B1008" s="347" t="s">
        <v>205</v>
      </c>
      <c r="C1008" s="350">
        <v>0</v>
      </c>
      <c r="D1008" s="350">
        <v>0</v>
      </c>
      <c r="E1008" s="350">
        <v>0</v>
      </c>
      <c r="F1008" s="356">
        <v>0</v>
      </c>
      <c r="G1008" s="356">
        <v>0</v>
      </c>
      <c r="H1008" s="357">
        <v>0</v>
      </c>
    </row>
    <row r="1009" spans="1:8" hidden="1" outlineLevel="1">
      <c r="A1009" s="353"/>
      <c r="B1009" s="347" t="s">
        <v>206</v>
      </c>
      <c r="C1009" s="349"/>
      <c r="D1009" s="349"/>
      <c r="E1009" s="349"/>
      <c r="F1009" s="355"/>
      <c r="G1009" s="355"/>
      <c r="H1009" s="357">
        <v>0</v>
      </c>
    </row>
    <row r="1010" spans="1:8" hidden="1" outlineLevel="1">
      <c r="A1010" s="353"/>
      <c r="B1010" s="347" t="s">
        <v>268</v>
      </c>
      <c r="C1010" s="349"/>
      <c r="D1010" s="349"/>
      <c r="E1010" s="349"/>
      <c r="F1010" s="355"/>
      <c r="G1010" s="355"/>
      <c r="H1010" s="357">
        <v>0</v>
      </c>
    </row>
    <row r="1011" spans="1:8" hidden="1" outlineLevel="1">
      <c r="A1011" s="353"/>
      <c r="B1011" s="347" t="s">
        <v>207</v>
      </c>
      <c r="C1011" s="350">
        <v>0</v>
      </c>
      <c r="D1011" s="349"/>
      <c r="E1011" s="349"/>
      <c r="F1011" s="355"/>
      <c r="G1011" s="355"/>
      <c r="H1011" s="357">
        <v>0</v>
      </c>
    </row>
    <row r="1012" spans="1:8" hidden="1" outlineLevel="1">
      <c r="A1012" s="353"/>
      <c r="B1012" s="347" t="s">
        <v>270</v>
      </c>
      <c r="C1012" s="350"/>
      <c r="D1012" s="349">
        <v>0</v>
      </c>
      <c r="E1012" s="349">
        <v>0</v>
      </c>
      <c r="F1012" s="355">
        <v>0</v>
      </c>
      <c r="G1012" s="355">
        <v>0</v>
      </c>
      <c r="H1012" s="357">
        <v>0</v>
      </c>
    </row>
    <row r="1013" spans="1:8" hidden="1" outlineLevel="1">
      <c r="A1013" s="353"/>
      <c r="B1013" s="347" t="s">
        <v>208</v>
      </c>
      <c r="C1013" s="350">
        <v>0</v>
      </c>
      <c r="D1013" s="349"/>
      <c r="E1013" s="350">
        <v>0</v>
      </c>
      <c r="F1013" s="355"/>
      <c r="G1013" s="356">
        <v>0</v>
      </c>
      <c r="H1013" s="357">
        <v>0</v>
      </c>
    </row>
    <row r="1014" spans="1:8" hidden="1" outlineLevel="1">
      <c r="A1014" s="353"/>
      <c r="B1014" s="347" t="s">
        <v>209</v>
      </c>
      <c r="C1014" s="349"/>
      <c r="D1014" s="349"/>
      <c r="E1014" s="349"/>
      <c r="F1014" s="355"/>
      <c r="G1014" s="355"/>
      <c r="H1014" s="357">
        <v>0</v>
      </c>
    </row>
    <row r="1015" spans="1:8" hidden="1" outlineLevel="1">
      <c r="A1015" s="353"/>
      <c r="B1015" s="347" t="s">
        <v>210</v>
      </c>
      <c r="C1015" s="350">
        <v>0</v>
      </c>
      <c r="D1015" s="349"/>
      <c r="E1015" s="349"/>
      <c r="F1015" s="355"/>
      <c r="G1015" s="355"/>
      <c r="H1015" s="357">
        <v>0</v>
      </c>
    </row>
    <row r="1016" spans="1:8" hidden="1" outlineLevel="1">
      <c r="A1016" s="353"/>
      <c r="B1016" s="347" t="s">
        <v>211</v>
      </c>
      <c r="C1016" s="350">
        <v>0</v>
      </c>
      <c r="D1016" s="350">
        <v>0</v>
      </c>
      <c r="E1016" s="350">
        <v>0</v>
      </c>
      <c r="F1016" s="356">
        <v>0</v>
      </c>
      <c r="G1016" s="356">
        <v>0</v>
      </c>
      <c r="H1016" s="357">
        <v>0</v>
      </c>
    </row>
    <row r="1017" spans="1:8" hidden="1" outlineLevel="1">
      <c r="A1017" s="353"/>
      <c r="B1017" s="347" t="s">
        <v>212</v>
      </c>
      <c r="C1017" s="350">
        <v>0</v>
      </c>
      <c r="D1017" s="350">
        <v>0</v>
      </c>
      <c r="E1017" s="350">
        <v>0</v>
      </c>
      <c r="F1017" s="355"/>
      <c r="G1017" s="356">
        <v>0</v>
      </c>
      <c r="H1017" s="357">
        <v>0</v>
      </c>
    </row>
    <row r="1018" spans="1:8" hidden="1" outlineLevel="1">
      <c r="A1018" s="353"/>
      <c r="B1018" s="347" t="s">
        <v>213</v>
      </c>
      <c r="C1018" s="350">
        <v>0</v>
      </c>
      <c r="D1018" s="350">
        <v>0</v>
      </c>
      <c r="E1018" s="350">
        <v>0</v>
      </c>
      <c r="F1018" s="356">
        <v>0</v>
      </c>
      <c r="G1018" s="356">
        <v>0</v>
      </c>
      <c r="H1018" s="357">
        <v>0</v>
      </c>
    </row>
    <row r="1019" spans="1:8" hidden="1" outlineLevel="1">
      <c r="A1019" s="353"/>
      <c r="B1019" s="347" t="s">
        <v>214</v>
      </c>
      <c r="C1019" s="349"/>
      <c r="D1019" s="349"/>
      <c r="E1019" s="349"/>
      <c r="F1019" s="355"/>
      <c r="G1019" s="355"/>
      <c r="H1019" s="357">
        <v>0</v>
      </c>
    </row>
    <row r="1020" spans="1:8" hidden="1" outlineLevel="1">
      <c r="A1020" s="353"/>
      <c r="B1020" s="347" t="s">
        <v>269</v>
      </c>
      <c r="C1020" s="349"/>
      <c r="D1020" s="349"/>
      <c r="E1020" s="349"/>
      <c r="F1020" s="355"/>
      <c r="G1020" s="355"/>
      <c r="H1020" s="357">
        <v>0</v>
      </c>
    </row>
    <row r="1021" spans="1:8" hidden="1" outlineLevel="1">
      <c r="A1021" s="353"/>
      <c r="B1021" s="347" t="s">
        <v>215</v>
      </c>
      <c r="C1021" s="349"/>
      <c r="D1021" s="349"/>
      <c r="E1021" s="349"/>
      <c r="F1021" s="355"/>
      <c r="G1021" s="355"/>
      <c r="H1021" s="357">
        <v>0</v>
      </c>
    </row>
    <row r="1022" spans="1:8" hidden="1" outlineLevel="1">
      <c r="A1022" s="353"/>
      <c r="B1022" s="347" t="s">
        <v>217</v>
      </c>
      <c r="C1022" s="349"/>
      <c r="D1022" s="349"/>
      <c r="E1022" s="349"/>
      <c r="F1022" s="355"/>
      <c r="G1022" s="355"/>
      <c r="H1022" s="357">
        <v>0</v>
      </c>
    </row>
    <row r="1023" spans="1:8" hidden="1" outlineLevel="1">
      <c r="A1023" s="353"/>
      <c r="B1023" s="347" t="s">
        <v>218</v>
      </c>
      <c r="C1023" s="349"/>
      <c r="D1023" s="349"/>
      <c r="E1023" s="349"/>
      <c r="F1023" s="355"/>
      <c r="G1023" s="355"/>
      <c r="H1023" s="357">
        <v>0</v>
      </c>
    </row>
    <row r="1024" spans="1:8" hidden="1" outlineLevel="1">
      <c r="A1024" s="353"/>
      <c r="B1024" s="347" t="s">
        <v>219</v>
      </c>
      <c r="C1024" s="350">
        <v>0</v>
      </c>
      <c r="D1024" s="349"/>
      <c r="E1024" s="349"/>
      <c r="F1024" s="355"/>
      <c r="G1024" s="355"/>
      <c r="H1024" s="357">
        <v>0</v>
      </c>
    </row>
    <row r="1025" spans="1:8" hidden="1" outlineLevel="1">
      <c r="A1025" s="353"/>
      <c r="B1025" s="347" t="s">
        <v>220</v>
      </c>
      <c r="C1025" s="350">
        <v>0</v>
      </c>
      <c r="D1025" s="349"/>
      <c r="E1025" s="350">
        <v>0</v>
      </c>
      <c r="F1025" s="355"/>
      <c r="G1025" s="355"/>
      <c r="H1025" s="357">
        <v>0</v>
      </c>
    </row>
    <row r="1026" spans="1:8" collapsed="1">
      <c r="A1026" s="353">
        <v>36</v>
      </c>
      <c r="B1026" s="352" t="s">
        <v>138</v>
      </c>
      <c r="C1026" s="350">
        <f>SUM($C$1002:$C$1025)</f>
        <v>0</v>
      </c>
      <c r="D1026" s="350">
        <f>SUM($D$1002:$D$1025)</f>
        <v>0</v>
      </c>
      <c r="E1026" s="350">
        <f>SUM($E$1002:$E$1025)</f>
        <v>0</v>
      </c>
      <c r="F1026" s="356">
        <f>SUM($F$1002:$F$1025)</f>
        <v>0</v>
      </c>
      <c r="G1026" s="356">
        <f>SUM($G$1002:$G$1025)</f>
        <v>0</v>
      </c>
      <c r="H1026" s="357">
        <f>SUM($H$1002:$H$1025)</f>
        <v>0</v>
      </c>
    </row>
    <row r="1027" spans="1:8" hidden="1" outlineLevel="1">
      <c r="A1027" s="353"/>
      <c r="B1027" s="347" t="s">
        <v>273</v>
      </c>
      <c r="C1027" s="356">
        <v>0</v>
      </c>
      <c r="D1027" s="355"/>
      <c r="E1027" s="356">
        <v>0</v>
      </c>
      <c r="F1027" s="355"/>
      <c r="G1027" s="356">
        <v>0</v>
      </c>
      <c r="H1027" s="357">
        <v>0</v>
      </c>
    </row>
    <row r="1028" spans="1:8" hidden="1" outlineLevel="1">
      <c r="A1028" s="353"/>
      <c r="B1028" s="347" t="s">
        <v>203</v>
      </c>
      <c r="C1028" s="356">
        <v>2208.21</v>
      </c>
      <c r="D1028" s="355"/>
      <c r="E1028" s="356">
        <v>107</v>
      </c>
      <c r="F1028" s="355"/>
      <c r="G1028" s="356">
        <v>21.699999999999989</v>
      </c>
      <c r="H1028" s="357">
        <v>2336.91</v>
      </c>
    </row>
    <row r="1029" spans="1:8" hidden="1" outlineLevel="1">
      <c r="A1029" s="353"/>
      <c r="B1029" s="347" t="s">
        <v>204</v>
      </c>
      <c r="C1029" s="355"/>
      <c r="D1029" s="355"/>
      <c r="E1029" s="355"/>
      <c r="F1029" s="355"/>
      <c r="G1029" s="355"/>
      <c r="H1029" s="357">
        <v>0</v>
      </c>
    </row>
    <row r="1030" spans="1:8" hidden="1" outlineLevel="1">
      <c r="A1030" s="353"/>
      <c r="B1030" s="347" t="s">
        <v>267</v>
      </c>
      <c r="C1030" s="356">
        <v>0</v>
      </c>
      <c r="D1030" s="356">
        <v>0</v>
      </c>
      <c r="E1030" s="356">
        <v>0</v>
      </c>
      <c r="F1030" s="356">
        <v>0</v>
      </c>
      <c r="G1030" s="356">
        <v>0</v>
      </c>
      <c r="H1030" s="357">
        <v>0</v>
      </c>
    </row>
    <row r="1031" spans="1:8" hidden="1" outlineLevel="1">
      <c r="A1031" s="353"/>
      <c r="B1031" s="347" t="s">
        <v>274</v>
      </c>
      <c r="C1031" s="356">
        <v>0</v>
      </c>
      <c r="D1031" s="356">
        <v>0</v>
      </c>
      <c r="E1031" s="356">
        <v>0</v>
      </c>
      <c r="F1031" s="356">
        <v>0</v>
      </c>
      <c r="G1031" s="356">
        <v>0</v>
      </c>
      <c r="H1031" s="357">
        <v>0</v>
      </c>
    </row>
    <row r="1032" spans="1:8" hidden="1" outlineLevel="1">
      <c r="A1032" s="353"/>
      <c r="B1032" s="347" t="s">
        <v>275</v>
      </c>
      <c r="C1032" s="356"/>
      <c r="D1032" s="356"/>
      <c r="E1032" s="356"/>
      <c r="F1032" s="356"/>
      <c r="G1032" s="356"/>
      <c r="H1032" s="357">
        <v>0</v>
      </c>
    </row>
    <row r="1033" spans="1:8" hidden="1" outlineLevel="1">
      <c r="A1033" s="353"/>
      <c r="B1033" s="347" t="s">
        <v>205</v>
      </c>
      <c r="C1033" s="356">
        <v>20685</v>
      </c>
      <c r="D1033" s="356">
        <v>0</v>
      </c>
      <c r="E1033" s="356">
        <v>254</v>
      </c>
      <c r="F1033" s="356">
        <v>0</v>
      </c>
      <c r="G1033" s="356">
        <v>65</v>
      </c>
      <c r="H1033" s="357">
        <v>21004</v>
      </c>
    </row>
    <row r="1034" spans="1:8" hidden="1" outlineLevel="1">
      <c r="A1034" s="353"/>
      <c r="B1034" s="347" t="s">
        <v>206</v>
      </c>
      <c r="C1034" s="356">
        <v>1612</v>
      </c>
      <c r="D1034" s="355"/>
      <c r="E1034" s="356">
        <v>0</v>
      </c>
      <c r="F1034" s="355"/>
      <c r="G1034" s="356">
        <v>0</v>
      </c>
      <c r="H1034" s="357">
        <v>1612</v>
      </c>
    </row>
    <row r="1035" spans="1:8" hidden="1" outlineLevel="1">
      <c r="A1035" s="353"/>
      <c r="B1035" s="347" t="s">
        <v>268</v>
      </c>
      <c r="C1035" s="355">
        <v>0</v>
      </c>
      <c r="D1035" s="355">
        <v>3235</v>
      </c>
      <c r="E1035" s="355">
        <v>0</v>
      </c>
      <c r="F1035" s="355">
        <v>0</v>
      </c>
      <c r="G1035" s="355">
        <v>243</v>
      </c>
      <c r="H1035" s="357">
        <v>3478</v>
      </c>
    </row>
    <row r="1036" spans="1:8" hidden="1" outlineLevel="1">
      <c r="A1036" s="353"/>
      <c r="B1036" s="347" t="s">
        <v>207</v>
      </c>
      <c r="C1036" s="356">
        <v>15114</v>
      </c>
      <c r="D1036" s="355"/>
      <c r="E1036" s="356">
        <v>34111</v>
      </c>
      <c r="F1036" s="355"/>
      <c r="G1036" s="356">
        <v>6083</v>
      </c>
      <c r="H1036" s="357">
        <v>55308</v>
      </c>
    </row>
    <row r="1037" spans="1:8" hidden="1" outlineLevel="1">
      <c r="A1037" s="353"/>
      <c r="B1037" s="347" t="s">
        <v>270</v>
      </c>
      <c r="C1037" s="356"/>
      <c r="D1037" s="355">
        <v>0</v>
      </c>
      <c r="E1037" s="356">
        <v>937</v>
      </c>
      <c r="F1037" s="355">
        <v>0</v>
      </c>
      <c r="G1037" s="356">
        <v>77</v>
      </c>
      <c r="H1037" s="357">
        <v>1014</v>
      </c>
    </row>
    <row r="1038" spans="1:8" hidden="1" outlineLevel="1">
      <c r="A1038" s="353"/>
      <c r="B1038" s="347" t="s">
        <v>208</v>
      </c>
      <c r="C1038" s="356">
        <v>287</v>
      </c>
      <c r="D1038" s="355"/>
      <c r="E1038" s="356">
        <v>1055</v>
      </c>
      <c r="F1038" s="355"/>
      <c r="G1038" s="356">
        <v>103</v>
      </c>
      <c r="H1038" s="357">
        <v>1445</v>
      </c>
    </row>
    <row r="1039" spans="1:8" hidden="1" outlineLevel="1">
      <c r="A1039" s="353"/>
      <c r="B1039" s="347" t="s">
        <v>209</v>
      </c>
      <c r="C1039" s="355"/>
      <c r="D1039" s="355"/>
      <c r="E1039" s="355"/>
      <c r="F1039" s="355"/>
      <c r="G1039" s="355"/>
      <c r="H1039" s="357">
        <v>0</v>
      </c>
    </row>
    <row r="1040" spans="1:8" hidden="1" outlineLevel="1">
      <c r="A1040" s="353"/>
      <c r="B1040" s="347" t="s">
        <v>210</v>
      </c>
      <c r="C1040" s="356">
        <v>0</v>
      </c>
      <c r="D1040" s="355"/>
      <c r="E1040" s="355"/>
      <c r="F1040" s="355"/>
      <c r="G1040" s="355"/>
      <c r="H1040" s="357">
        <v>0</v>
      </c>
    </row>
    <row r="1041" spans="1:8" hidden="1" outlineLevel="1">
      <c r="A1041" s="353"/>
      <c r="B1041" s="347" t="s">
        <v>211</v>
      </c>
      <c r="C1041" s="356">
        <v>2</v>
      </c>
      <c r="D1041" s="356">
        <v>0</v>
      </c>
      <c r="E1041" s="356">
        <v>0</v>
      </c>
      <c r="F1041" s="356">
        <v>0</v>
      </c>
      <c r="G1041" s="356">
        <v>0</v>
      </c>
      <c r="H1041" s="357">
        <v>2</v>
      </c>
    </row>
    <row r="1042" spans="1:8" hidden="1" outlineLevel="1">
      <c r="A1042" s="353"/>
      <c r="B1042" s="347" t="s">
        <v>212</v>
      </c>
      <c r="C1042" s="356">
        <v>29.525875925928673</v>
      </c>
      <c r="D1042" s="356">
        <v>0</v>
      </c>
      <c r="E1042" s="356">
        <v>0</v>
      </c>
      <c r="F1042" s="355"/>
      <c r="G1042" s="356">
        <v>0</v>
      </c>
      <c r="H1042" s="357">
        <v>29.525875925928673</v>
      </c>
    </row>
    <row r="1043" spans="1:8" hidden="1" outlineLevel="1">
      <c r="A1043" s="353"/>
      <c r="B1043" s="347" t="s">
        <v>213</v>
      </c>
      <c r="C1043" s="356">
        <v>7500</v>
      </c>
      <c r="D1043" s="356">
        <v>8</v>
      </c>
      <c r="E1043" s="356">
        <v>326</v>
      </c>
      <c r="F1043" s="356">
        <v>0</v>
      </c>
      <c r="G1043" s="356">
        <v>74</v>
      </c>
      <c r="H1043" s="357">
        <v>7908</v>
      </c>
    </row>
    <row r="1044" spans="1:8" hidden="1" outlineLevel="1">
      <c r="A1044" s="353"/>
      <c r="B1044" s="347" t="s">
        <v>214</v>
      </c>
      <c r="C1044" s="355"/>
      <c r="D1044" s="355"/>
      <c r="E1044" s="355"/>
      <c r="F1044" s="355"/>
      <c r="G1044" s="355"/>
      <c r="H1044" s="357">
        <v>0</v>
      </c>
    </row>
    <row r="1045" spans="1:8" hidden="1" outlineLevel="1">
      <c r="A1045" s="353"/>
      <c r="B1045" s="347" t="s">
        <v>269</v>
      </c>
      <c r="C1045" s="355"/>
      <c r="D1045" s="355"/>
      <c r="E1045" s="355"/>
      <c r="F1045" s="355"/>
      <c r="G1045" s="355"/>
      <c r="H1045" s="357">
        <v>0</v>
      </c>
    </row>
    <row r="1046" spans="1:8" hidden="1" outlineLevel="1">
      <c r="A1046" s="353"/>
      <c r="B1046" s="347" t="s">
        <v>215</v>
      </c>
      <c r="C1046" s="355">
        <v>0</v>
      </c>
      <c r="D1046" s="355"/>
      <c r="E1046" s="355"/>
      <c r="F1046" s="355"/>
      <c r="G1046" s="355"/>
      <c r="H1046" s="357">
        <v>0</v>
      </c>
    </row>
    <row r="1047" spans="1:8" hidden="1" outlineLevel="1">
      <c r="A1047" s="353"/>
      <c r="B1047" s="347" t="s">
        <v>217</v>
      </c>
      <c r="C1047" s="355">
        <v>0</v>
      </c>
      <c r="D1047" s="355">
        <v>0</v>
      </c>
      <c r="E1047" s="356">
        <v>1890</v>
      </c>
      <c r="F1047" s="355"/>
      <c r="G1047" s="356">
        <v>376</v>
      </c>
      <c r="H1047" s="357">
        <v>2266</v>
      </c>
    </row>
    <row r="1048" spans="1:8" hidden="1" outlineLevel="1">
      <c r="A1048" s="353"/>
      <c r="B1048" s="347" t="s">
        <v>218</v>
      </c>
      <c r="C1048" s="355"/>
      <c r="D1048" s="355"/>
      <c r="E1048" s="355"/>
      <c r="F1048" s="355"/>
      <c r="G1048" s="355"/>
      <c r="H1048" s="357">
        <v>0</v>
      </c>
    </row>
    <row r="1049" spans="1:8" hidden="1" outlineLevel="1">
      <c r="A1049" s="353"/>
      <c r="B1049" s="347" t="s">
        <v>219</v>
      </c>
      <c r="C1049" s="356">
        <v>0</v>
      </c>
      <c r="D1049" s="355">
        <v>1</v>
      </c>
      <c r="E1049" s="355">
        <v>0</v>
      </c>
      <c r="F1049" s="355"/>
      <c r="G1049" s="355">
        <v>2</v>
      </c>
      <c r="H1049" s="357">
        <v>3</v>
      </c>
    </row>
    <row r="1050" spans="1:8" hidden="1" outlineLevel="1">
      <c r="A1050" s="353"/>
      <c r="B1050" s="347" t="s">
        <v>220</v>
      </c>
      <c r="C1050" s="356">
        <v>0</v>
      </c>
      <c r="D1050" s="355"/>
      <c r="E1050" s="356">
        <v>33</v>
      </c>
      <c r="F1050" s="355"/>
      <c r="G1050" s="355"/>
      <c r="H1050" s="357">
        <v>33</v>
      </c>
    </row>
    <row r="1051" spans="1:8" collapsed="1">
      <c r="A1051" s="353">
        <v>37</v>
      </c>
      <c r="B1051" s="352" t="s">
        <v>139</v>
      </c>
      <c r="C1051" s="356">
        <f>SUM($C$1027:$C$1050)</f>
        <v>47437.73587592593</v>
      </c>
      <c r="D1051" s="356">
        <f>SUM($D$1027:$D$1050)</f>
        <v>3244</v>
      </c>
      <c r="E1051" s="356">
        <f>SUM($E$1027:$E$1050)</f>
        <v>38713</v>
      </c>
      <c r="F1051" s="356">
        <f>SUM($F$1027:$F$1050)</f>
        <v>0</v>
      </c>
      <c r="G1051" s="356">
        <f>SUM($G$1027:$G$1050)</f>
        <v>7044.7</v>
      </c>
      <c r="H1051" s="357">
        <f>SUM($H$1027:$H$1050)</f>
        <v>96439.435875925934</v>
      </c>
    </row>
    <row r="1052" spans="1:8" hidden="1" outlineLevel="1">
      <c r="A1052" s="353"/>
      <c r="B1052" s="347" t="s">
        <v>273</v>
      </c>
      <c r="C1052" s="356">
        <v>0</v>
      </c>
      <c r="D1052" s="355"/>
      <c r="E1052" s="356">
        <v>0</v>
      </c>
      <c r="F1052" s="355"/>
      <c r="G1052" s="356">
        <v>0</v>
      </c>
      <c r="H1052" s="357">
        <v>0</v>
      </c>
    </row>
    <row r="1053" spans="1:8" hidden="1" outlineLevel="1">
      <c r="A1053" s="353"/>
      <c r="B1053" s="347" t="s">
        <v>203</v>
      </c>
      <c r="C1053" s="356">
        <v>1956.8</v>
      </c>
      <c r="D1053" s="355"/>
      <c r="E1053" s="356">
        <v>69917</v>
      </c>
      <c r="F1053" s="355"/>
      <c r="G1053" s="356">
        <v>14209.199999999997</v>
      </c>
      <c r="H1053" s="357">
        <v>86083</v>
      </c>
    </row>
    <row r="1054" spans="1:8" hidden="1" outlineLevel="1">
      <c r="A1054" s="353"/>
      <c r="B1054" s="347" t="s">
        <v>204</v>
      </c>
      <c r="C1054" s="356">
        <v>13355</v>
      </c>
      <c r="D1054" s="356">
        <v>670</v>
      </c>
      <c r="E1054" s="356">
        <v>0</v>
      </c>
      <c r="F1054" s="355"/>
      <c r="G1054" s="356">
        <v>0</v>
      </c>
      <c r="H1054" s="357">
        <v>14025</v>
      </c>
    </row>
    <row r="1055" spans="1:8" hidden="1" outlineLevel="1">
      <c r="A1055" s="353"/>
      <c r="B1055" s="347" t="s">
        <v>267</v>
      </c>
      <c r="C1055" s="356">
        <v>0</v>
      </c>
      <c r="D1055" s="356">
        <v>0</v>
      </c>
      <c r="E1055" s="356">
        <v>0</v>
      </c>
      <c r="F1055" s="356">
        <v>0</v>
      </c>
      <c r="G1055" s="356">
        <v>0</v>
      </c>
      <c r="H1055" s="357">
        <v>0</v>
      </c>
    </row>
    <row r="1056" spans="1:8" hidden="1" outlineLevel="1">
      <c r="A1056" s="353"/>
      <c r="B1056" s="347" t="s">
        <v>274</v>
      </c>
      <c r="C1056" s="356">
        <v>0</v>
      </c>
      <c r="D1056" s="356">
        <v>0</v>
      </c>
      <c r="E1056" s="356">
        <v>0</v>
      </c>
      <c r="F1056" s="356">
        <v>0</v>
      </c>
      <c r="G1056" s="356">
        <v>0</v>
      </c>
      <c r="H1056" s="357">
        <v>0</v>
      </c>
    </row>
    <row r="1057" spans="1:8" hidden="1" outlineLevel="1">
      <c r="A1057" s="353"/>
      <c r="B1057" s="347" t="s">
        <v>275</v>
      </c>
      <c r="C1057" s="356"/>
      <c r="D1057" s="356"/>
      <c r="E1057" s="356"/>
      <c r="F1057" s="356"/>
      <c r="G1057" s="356"/>
      <c r="H1057" s="357">
        <v>0</v>
      </c>
    </row>
    <row r="1058" spans="1:8" hidden="1" outlineLevel="1">
      <c r="A1058" s="353"/>
      <c r="B1058" s="347" t="s">
        <v>205</v>
      </c>
      <c r="C1058" s="356">
        <v>22884.69946855988</v>
      </c>
      <c r="D1058" s="356">
        <v>161063</v>
      </c>
      <c r="E1058" s="356">
        <v>173240</v>
      </c>
      <c r="F1058" s="356">
        <v>0</v>
      </c>
      <c r="G1058" s="356">
        <v>29483</v>
      </c>
      <c r="H1058" s="357">
        <v>386670.69946855988</v>
      </c>
    </row>
    <row r="1059" spans="1:8" hidden="1" outlineLevel="1">
      <c r="A1059" s="353"/>
      <c r="B1059" s="347" t="s">
        <v>206</v>
      </c>
      <c r="C1059" s="356">
        <v>2382</v>
      </c>
      <c r="D1059" s="355"/>
      <c r="E1059" s="356">
        <v>16030</v>
      </c>
      <c r="F1059" s="355"/>
      <c r="G1059" s="356">
        <v>149</v>
      </c>
      <c r="H1059" s="357">
        <v>18561</v>
      </c>
    </row>
    <row r="1060" spans="1:8" hidden="1" outlineLevel="1">
      <c r="A1060" s="353"/>
      <c r="B1060" s="347" t="s">
        <v>268</v>
      </c>
      <c r="C1060" s="355"/>
      <c r="D1060" s="355"/>
      <c r="E1060" s="355"/>
      <c r="F1060" s="355"/>
      <c r="G1060" s="355"/>
      <c r="H1060" s="357">
        <v>0</v>
      </c>
    </row>
    <row r="1061" spans="1:8" hidden="1" outlineLevel="1">
      <c r="A1061" s="353"/>
      <c r="B1061" s="347" t="s">
        <v>207</v>
      </c>
      <c r="C1061" s="356">
        <v>61038</v>
      </c>
      <c r="D1061" s="355"/>
      <c r="E1061" s="356">
        <v>273606</v>
      </c>
      <c r="F1061" s="355"/>
      <c r="G1061" s="356">
        <v>34537</v>
      </c>
      <c r="H1061" s="357">
        <v>369181</v>
      </c>
    </row>
    <row r="1062" spans="1:8" hidden="1" outlineLevel="1">
      <c r="A1062" s="353"/>
      <c r="B1062" s="347" t="s">
        <v>270</v>
      </c>
      <c r="C1062" s="356"/>
      <c r="D1062" s="355">
        <v>0</v>
      </c>
      <c r="E1062" s="356">
        <v>38321</v>
      </c>
      <c r="F1062" s="355">
        <v>0</v>
      </c>
      <c r="G1062" s="356">
        <v>3756</v>
      </c>
      <c r="H1062" s="357">
        <v>42077</v>
      </c>
    </row>
    <row r="1063" spans="1:8" hidden="1" outlineLevel="1">
      <c r="A1063" s="353"/>
      <c r="B1063" s="347" t="s">
        <v>208</v>
      </c>
      <c r="C1063" s="356">
        <v>21509</v>
      </c>
      <c r="D1063" s="355"/>
      <c r="E1063" s="356">
        <v>52563</v>
      </c>
      <c r="F1063" s="355"/>
      <c r="G1063" s="356">
        <v>5778</v>
      </c>
      <c r="H1063" s="357">
        <v>79850</v>
      </c>
    </row>
    <row r="1064" spans="1:8" hidden="1" outlineLevel="1">
      <c r="A1064" s="353"/>
      <c r="B1064" s="347" t="s">
        <v>209</v>
      </c>
      <c r="C1064" s="356">
        <v>130962</v>
      </c>
      <c r="D1064" s="355"/>
      <c r="E1064" s="355"/>
      <c r="F1064" s="355"/>
      <c r="G1064" s="355"/>
      <c r="H1064" s="357">
        <v>130962</v>
      </c>
    </row>
    <row r="1065" spans="1:8" hidden="1" outlineLevel="1">
      <c r="A1065" s="353"/>
      <c r="B1065" s="347" t="s">
        <v>210</v>
      </c>
      <c r="C1065" s="356">
        <v>678</v>
      </c>
      <c r="D1065" s="355"/>
      <c r="E1065" s="355"/>
      <c r="F1065" s="355"/>
      <c r="G1065" s="355"/>
      <c r="H1065" s="357">
        <v>678</v>
      </c>
    </row>
    <row r="1066" spans="1:8" hidden="1" outlineLevel="1">
      <c r="A1066" s="353"/>
      <c r="B1066" s="347" t="s">
        <v>211</v>
      </c>
      <c r="C1066" s="356">
        <v>1</v>
      </c>
      <c r="D1066" s="356">
        <v>0</v>
      </c>
      <c r="E1066" s="356">
        <v>0</v>
      </c>
      <c r="F1066" s="356">
        <v>0</v>
      </c>
      <c r="G1066" s="356">
        <v>0</v>
      </c>
      <c r="H1066" s="357">
        <v>1</v>
      </c>
    </row>
    <row r="1067" spans="1:8" hidden="1" outlineLevel="1">
      <c r="A1067" s="353"/>
      <c r="B1067" s="347" t="s">
        <v>212</v>
      </c>
      <c r="C1067" s="356">
        <v>340.484879380417</v>
      </c>
      <c r="D1067" s="356">
        <v>0</v>
      </c>
      <c r="E1067" s="356">
        <v>4306</v>
      </c>
      <c r="F1067" s="355"/>
      <c r="G1067" s="356">
        <v>1214</v>
      </c>
      <c r="H1067" s="357">
        <v>5860.4848793804167</v>
      </c>
    </row>
    <row r="1068" spans="1:8" hidden="1" outlineLevel="1">
      <c r="A1068" s="353"/>
      <c r="B1068" s="347" t="s">
        <v>213</v>
      </c>
      <c r="C1068" s="356">
        <v>6929</v>
      </c>
      <c r="D1068" s="356">
        <v>27221</v>
      </c>
      <c r="E1068" s="356">
        <v>285</v>
      </c>
      <c r="F1068" s="356">
        <v>0</v>
      </c>
      <c r="G1068" s="356">
        <v>3994</v>
      </c>
      <c r="H1068" s="357">
        <v>38429</v>
      </c>
    </row>
    <row r="1069" spans="1:8" hidden="1" outlineLevel="1">
      <c r="A1069" s="353"/>
      <c r="B1069" s="347" t="s">
        <v>214</v>
      </c>
      <c r="C1069" s="355"/>
      <c r="D1069" s="355"/>
      <c r="E1069" s="355"/>
      <c r="F1069" s="355"/>
      <c r="G1069" s="355"/>
      <c r="H1069" s="357">
        <v>0</v>
      </c>
    </row>
    <row r="1070" spans="1:8" hidden="1" outlineLevel="1">
      <c r="A1070" s="353"/>
      <c r="B1070" s="347" t="s">
        <v>269</v>
      </c>
      <c r="C1070" s="355"/>
      <c r="D1070" s="355"/>
      <c r="E1070" s="355"/>
      <c r="F1070" s="355"/>
      <c r="G1070" s="355"/>
      <c r="H1070" s="357">
        <v>0</v>
      </c>
    </row>
    <row r="1071" spans="1:8" hidden="1" outlineLevel="1">
      <c r="A1071" s="353"/>
      <c r="B1071" s="347" t="s">
        <v>215</v>
      </c>
      <c r="C1071" s="356">
        <v>5000</v>
      </c>
      <c r="D1071" s="355"/>
      <c r="E1071" s="355"/>
      <c r="F1071" s="355"/>
      <c r="G1071" s="355"/>
      <c r="H1071" s="357">
        <v>5000</v>
      </c>
    </row>
    <row r="1072" spans="1:8" hidden="1" outlineLevel="1">
      <c r="A1072" s="353"/>
      <c r="B1072" s="347" t="s">
        <v>217</v>
      </c>
      <c r="C1072" s="356">
        <v>-47242</v>
      </c>
      <c r="D1072" s="355">
        <v>0</v>
      </c>
      <c r="E1072" s="356">
        <v>100412</v>
      </c>
      <c r="F1072" s="355"/>
      <c r="G1072" s="356">
        <v>24502</v>
      </c>
      <c r="H1072" s="357">
        <v>77672</v>
      </c>
    </row>
    <row r="1073" spans="1:8" hidden="1" outlineLevel="1">
      <c r="A1073" s="353"/>
      <c r="B1073" s="347" t="s">
        <v>218</v>
      </c>
      <c r="C1073" s="355"/>
      <c r="D1073" s="355"/>
      <c r="E1073" s="355"/>
      <c r="F1073" s="355"/>
      <c r="G1073" s="355"/>
      <c r="H1073" s="357">
        <v>0</v>
      </c>
    </row>
    <row r="1074" spans="1:8" hidden="1" outlineLevel="1">
      <c r="A1074" s="353"/>
      <c r="B1074" s="347" t="s">
        <v>219</v>
      </c>
      <c r="C1074" s="356">
        <v>826.96731235045252</v>
      </c>
      <c r="D1074" s="355">
        <v>3</v>
      </c>
      <c r="E1074" s="356">
        <v>0</v>
      </c>
      <c r="F1074" s="355"/>
      <c r="G1074" s="356">
        <v>8</v>
      </c>
      <c r="H1074" s="357">
        <v>837.96731235045252</v>
      </c>
    </row>
    <row r="1075" spans="1:8" hidden="1" outlineLevel="1">
      <c r="A1075" s="353"/>
      <c r="B1075" s="347" t="s">
        <v>220</v>
      </c>
      <c r="C1075" s="356">
        <v>0</v>
      </c>
      <c r="D1075" s="355"/>
      <c r="E1075" s="356">
        <v>84</v>
      </c>
      <c r="F1075" s="355"/>
      <c r="G1075" s="355"/>
      <c r="H1075" s="357">
        <v>84</v>
      </c>
    </row>
    <row r="1076" spans="1:8" collapsed="1">
      <c r="A1076" s="353">
        <v>38</v>
      </c>
      <c r="B1076" s="352" t="s">
        <v>140</v>
      </c>
      <c r="C1076" s="356">
        <f>SUM($C$1052:$C$1075)</f>
        <v>220620.95166029077</v>
      </c>
      <c r="D1076" s="356">
        <f>SUM($D$1052:$D$1075)</f>
        <v>188957</v>
      </c>
      <c r="E1076" s="356">
        <f>SUM($E$1052:$E$1075)</f>
        <v>728764</v>
      </c>
      <c r="F1076" s="356">
        <f>SUM($F$1052:$F$1075)</f>
        <v>0</v>
      </c>
      <c r="G1076" s="356">
        <f>SUM($G$1052:$G$1075)</f>
        <v>117630.2</v>
      </c>
      <c r="H1076" s="357">
        <f>SUM($H$1052:$H$1075)</f>
        <v>1255972.1516602905</v>
      </c>
    </row>
    <row r="1077" spans="1:8" hidden="1" outlineLevel="1">
      <c r="A1077" s="388"/>
      <c r="B1077" s="406" t="s">
        <v>273</v>
      </c>
      <c r="C1077" s="362">
        <v>0</v>
      </c>
      <c r="D1077" s="361"/>
      <c r="E1077" s="362">
        <v>0</v>
      </c>
      <c r="F1077" s="361"/>
      <c r="G1077" s="362">
        <v>0</v>
      </c>
      <c r="H1077" s="390">
        <v>0</v>
      </c>
    </row>
    <row r="1078" spans="1:8" hidden="1" outlineLevel="1">
      <c r="A1078" s="388"/>
      <c r="B1078" s="406" t="s">
        <v>203</v>
      </c>
      <c r="C1078" s="362">
        <v>10936.39</v>
      </c>
      <c r="D1078" s="361"/>
      <c r="E1078" s="362">
        <v>35936</v>
      </c>
      <c r="F1078" s="361"/>
      <c r="G1078" s="362">
        <v>7302.7700000000041</v>
      </c>
      <c r="H1078" s="390">
        <v>54175.16</v>
      </c>
    </row>
    <row r="1079" spans="1:8" hidden="1" outlineLevel="1">
      <c r="A1079" s="388"/>
      <c r="B1079" s="406" t="s">
        <v>204</v>
      </c>
      <c r="C1079" s="361"/>
      <c r="D1079" s="361"/>
      <c r="E1079" s="361"/>
      <c r="F1079" s="361"/>
      <c r="G1079" s="361"/>
      <c r="H1079" s="390">
        <v>0</v>
      </c>
    </row>
    <row r="1080" spans="1:8" hidden="1" outlineLevel="1">
      <c r="A1080" s="388"/>
      <c r="B1080" s="406" t="s">
        <v>267</v>
      </c>
      <c r="C1080" s="362">
        <v>0</v>
      </c>
      <c r="D1080" s="362">
        <v>0</v>
      </c>
      <c r="E1080" s="362">
        <v>0</v>
      </c>
      <c r="F1080" s="362">
        <v>0</v>
      </c>
      <c r="G1080" s="362">
        <v>0</v>
      </c>
      <c r="H1080" s="390">
        <v>0</v>
      </c>
    </row>
    <row r="1081" spans="1:8" hidden="1" outlineLevel="1">
      <c r="A1081" s="388"/>
      <c r="B1081" s="406" t="s">
        <v>274</v>
      </c>
      <c r="C1081" s="362">
        <v>0</v>
      </c>
      <c r="D1081" s="362">
        <v>0</v>
      </c>
      <c r="E1081" s="362">
        <v>0</v>
      </c>
      <c r="F1081" s="362">
        <v>0</v>
      </c>
      <c r="G1081" s="362">
        <v>0</v>
      </c>
      <c r="H1081" s="390">
        <v>0</v>
      </c>
    </row>
    <row r="1082" spans="1:8" hidden="1" outlineLevel="1">
      <c r="A1082" s="388"/>
      <c r="B1082" s="406" t="s">
        <v>275</v>
      </c>
      <c r="C1082" s="362"/>
      <c r="D1082" s="362"/>
      <c r="E1082" s="362"/>
      <c r="F1082" s="362"/>
      <c r="G1082" s="362"/>
      <c r="H1082" s="390">
        <v>0</v>
      </c>
    </row>
    <row r="1083" spans="1:8" hidden="1" outlineLevel="1">
      <c r="A1083" s="388"/>
      <c r="B1083" s="406" t="s">
        <v>205</v>
      </c>
      <c r="C1083" s="362">
        <v>39477.339309579205</v>
      </c>
      <c r="D1083" s="362">
        <v>26762</v>
      </c>
      <c r="E1083" s="362">
        <v>58269</v>
      </c>
      <c r="F1083" s="362">
        <v>0</v>
      </c>
      <c r="G1083" s="362">
        <v>7889</v>
      </c>
      <c r="H1083" s="390">
        <v>132397.3393095792</v>
      </c>
    </row>
    <row r="1084" spans="1:8" hidden="1" outlineLevel="1">
      <c r="A1084" s="388"/>
      <c r="B1084" s="406" t="s">
        <v>206</v>
      </c>
      <c r="C1084" s="362">
        <v>10011</v>
      </c>
      <c r="D1084" s="361"/>
      <c r="E1084" s="362">
        <v>10687</v>
      </c>
      <c r="F1084" s="361"/>
      <c r="G1084" s="362">
        <v>373</v>
      </c>
      <c r="H1084" s="390">
        <v>21071</v>
      </c>
    </row>
    <row r="1085" spans="1:8" hidden="1" outlineLevel="1">
      <c r="A1085" s="388"/>
      <c r="B1085" s="406" t="s">
        <v>268</v>
      </c>
      <c r="C1085" s="361"/>
      <c r="D1085" s="361"/>
      <c r="E1085" s="361"/>
      <c r="F1085" s="361"/>
      <c r="G1085" s="361"/>
      <c r="H1085" s="390">
        <v>0</v>
      </c>
    </row>
    <row r="1086" spans="1:8" hidden="1" outlineLevel="1">
      <c r="A1086" s="388"/>
      <c r="B1086" s="406" t="s">
        <v>207</v>
      </c>
      <c r="C1086" s="362">
        <v>41025</v>
      </c>
      <c r="D1086" s="361"/>
      <c r="E1086" s="362">
        <v>108359</v>
      </c>
      <c r="F1086" s="361"/>
      <c r="G1086" s="362">
        <v>13326</v>
      </c>
      <c r="H1086" s="390">
        <v>162710</v>
      </c>
    </row>
    <row r="1087" spans="1:8" hidden="1" outlineLevel="1">
      <c r="A1087" s="388"/>
      <c r="B1087" s="406" t="s">
        <v>270</v>
      </c>
      <c r="C1087" s="362"/>
      <c r="D1087" s="361">
        <v>0</v>
      </c>
      <c r="E1087" s="362">
        <v>63871</v>
      </c>
      <c r="F1087" s="361">
        <v>0</v>
      </c>
      <c r="G1087" s="362">
        <v>6417</v>
      </c>
      <c r="H1087" s="390">
        <v>70288</v>
      </c>
    </row>
    <row r="1088" spans="1:8" hidden="1" outlineLevel="1">
      <c r="A1088" s="388"/>
      <c r="B1088" s="406" t="s">
        <v>208</v>
      </c>
      <c r="C1088" s="362">
        <v>24696</v>
      </c>
      <c r="D1088" s="361"/>
      <c r="E1088" s="362">
        <v>90544</v>
      </c>
      <c r="F1088" s="361"/>
      <c r="G1088" s="362">
        <v>10108</v>
      </c>
      <c r="H1088" s="390">
        <v>125348</v>
      </c>
    </row>
    <row r="1089" spans="1:8" hidden="1" outlineLevel="1">
      <c r="A1089" s="388"/>
      <c r="B1089" s="406" t="s">
        <v>209</v>
      </c>
      <c r="C1089" s="362">
        <v>6662</v>
      </c>
      <c r="D1089" s="361"/>
      <c r="E1089" s="361"/>
      <c r="F1089" s="361"/>
      <c r="G1089" s="361"/>
      <c r="H1089" s="390">
        <v>6662</v>
      </c>
    </row>
    <row r="1090" spans="1:8" hidden="1" outlineLevel="1">
      <c r="A1090" s="388"/>
      <c r="B1090" s="406" t="s">
        <v>210</v>
      </c>
      <c r="C1090" s="362">
        <v>6312</v>
      </c>
      <c r="D1090" s="361"/>
      <c r="E1090" s="361"/>
      <c r="F1090" s="361"/>
      <c r="G1090" s="361"/>
      <c r="H1090" s="390">
        <v>6312</v>
      </c>
    </row>
    <row r="1091" spans="1:8" hidden="1" outlineLevel="1">
      <c r="A1091" s="388"/>
      <c r="B1091" s="406" t="s">
        <v>211</v>
      </c>
      <c r="C1091" s="362">
        <v>16</v>
      </c>
      <c r="D1091" s="362">
        <v>0</v>
      </c>
      <c r="E1091" s="362">
        <v>0</v>
      </c>
      <c r="F1091" s="362">
        <v>0</v>
      </c>
      <c r="G1091" s="362">
        <v>0</v>
      </c>
      <c r="H1091" s="390">
        <v>16</v>
      </c>
    </row>
    <row r="1092" spans="1:8" hidden="1" outlineLevel="1">
      <c r="A1092" s="388"/>
      <c r="B1092" s="406" t="s">
        <v>212</v>
      </c>
      <c r="C1092" s="362">
        <v>0</v>
      </c>
      <c r="D1092" s="362">
        <v>0</v>
      </c>
      <c r="E1092" s="362">
        <v>17264</v>
      </c>
      <c r="F1092" s="361"/>
      <c r="G1092" s="362">
        <v>4869</v>
      </c>
      <c r="H1092" s="390">
        <v>22133</v>
      </c>
    </row>
    <row r="1093" spans="1:8" hidden="1" outlineLevel="1">
      <c r="A1093" s="388"/>
      <c r="B1093" s="406" t="s">
        <v>213</v>
      </c>
      <c r="C1093" s="361"/>
      <c r="D1093" s="362">
        <v>0</v>
      </c>
      <c r="E1093" s="362">
        <v>0</v>
      </c>
      <c r="F1093" s="362">
        <v>0</v>
      </c>
      <c r="G1093" s="362">
        <v>0</v>
      </c>
      <c r="H1093" s="390">
        <v>0</v>
      </c>
    </row>
    <row r="1094" spans="1:8" hidden="1" outlineLevel="1">
      <c r="A1094" s="388"/>
      <c r="B1094" s="406" t="s">
        <v>214</v>
      </c>
      <c r="C1094" s="361"/>
      <c r="D1094" s="361"/>
      <c r="E1094" s="361"/>
      <c r="F1094" s="361"/>
      <c r="G1094" s="361"/>
      <c r="H1094" s="390">
        <v>0</v>
      </c>
    </row>
    <row r="1095" spans="1:8" hidden="1" outlineLevel="1">
      <c r="A1095" s="388"/>
      <c r="B1095" s="406" t="s">
        <v>269</v>
      </c>
      <c r="C1095" s="361"/>
      <c r="D1095" s="361"/>
      <c r="E1095" s="361"/>
      <c r="F1095" s="361"/>
      <c r="G1095" s="361"/>
      <c r="H1095" s="390">
        <v>0</v>
      </c>
    </row>
    <row r="1096" spans="1:8" hidden="1" outlineLevel="1">
      <c r="A1096" s="388"/>
      <c r="B1096" s="406" t="s">
        <v>215</v>
      </c>
      <c r="C1096" s="361"/>
      <c r="D1096" s="361"/>
      <c r="E1096" s="361"/>
      <c r="F1096" s="361"/>
      <c r="G1096" s="361"/>
      <c r="H1096" s="390">
        <v>0</v>
      </c>
    </row>
    <row r="1097" spans="1:8" hidden="1" outlineLevel="1">
      <c r="A1097" s="388"/>
      <c r="B1097" s="406" t="s">
        <v>217</v>
      </c>
      <c r="C1097" s="362">
        <v>60935</v>
      </c>
      <c r="D1097" s="361">
        <v>0</v>
      </c>
      <c r="E1097" s="362">
        <v>303759</v>
      </c>
      <c r="F1097" s="361"/>
      <c r="G1097" s="362">
        <v>66679</v>
      </c>
      <c r="H1097" s="390">
        <v>431373</v>
      </c>
    </row>
    <row r="1098" spans="1:8" hidden="1" outlineLevel="1">
      <c r="A1098" s="388"/>
      <c r="B1098" s="406" t="s">
        <v>218</v>
      </c>
      <c r="C1098" s="361"/>
      <c r="D1098" s="361"/>
      <c r="E1098" s="361"/>
      <c r="F1098" s="361"/>
      <c r="G1098" s="361"/>
      <c r="H1098" s="390">
        <v>0</v>
      </c>
    </row>
    <row r="1099" spans="1:8" hidden="1" outlineLevel="1">
      <c r="A1099" s="388"/>
      <c r="B1099" s="406" t="s">
        <v>219</v>
      </c>
      <c r="C1099" s="362">
        <v>0</v>
      </c>
      <c r="D1099" s="361"/>
      <c r="E1099" s="362">
        <v>634</v>
      </c>
      <c r="F1099" s="361"/>
      <c r="G1099" s="362">
        <v>211</v>
      </c>
      <c r="H1099" s="390">
        <v>845</v>
      </c>
    </row>
    <row r="1100" spans="1:8" hidden="1" outlineLevel="1">
      <c r="A1100" s="388"/>
      <c r="B1100" s="406" t="s">
        <v>220</v>
      </c>
      <c r="C1100" s="362">
        <v>0</v>
      </c>
      <c r="D1100" s="361"/>
      <c r="E1100" s="362">
        <v>0</v>
      </c>
      <c r="F1100" s="361"/>
      <c r="G1100" s="361"/>
      <c r="H1100" s="390">
        <v>0</v>
      </c>
    </row>
    <row r="1101" spans="1:8" ht="13.8" collapsed="1" thickBot="1">
      <c r="A1101" s="388">
        <v>39</v>
      </c>
      <c r="B1101" s="391" t="s">
        <v>578</v>
      </c>
      <c r="C1101" s="362">
        <f>SUM($C$1077:$C$1100)</f>
        <v>200070.72930957921</v>
      </c>
      <c r="D1101" s="362">
        <f>SUM($D$1077:$D$1100)</f>
        <v>26762</v>
      </c>
      <c r="E1101" s="362">
        <f>SUM($E$1077:$E$1100)</f>
        <v>689323</v>
      </c>
      <c r="F1101" s="362">
        <f>SUM($F$1077:$F$1100)</f>
        <v>0</v>
      </c>
      <c r="G1101" s="362">
        <f>SUM($G$1077:$G$1100)</f>
        <v>117174.77</v>
      </c>
      <c r="H1101" s="390">
        <f>SUM($H$1077:$H$1100)</f>
        <v>1033330.4993095791</v>
      </c>
    </row>
    <row r="1102" spans="1:8" ht="15.75" hidden="1" customHeight="1" outlineLevel="1" thickBot="1">
      <c r="A1102" s="392"/>
      <c r="B1102" s="393" t="s">
        <v>273</v>
      </c>
      <c r="C1102" s="394">
        <v>0</v>
      </c>
      <c r="D1102" s="394">
        <v>0</v>
      </c>
      <c r="E1102" s="394">
        <v>0</v>
      </c>
      <c r="F1102" s="394">
        <v>0</v>
      </c>
      <c r="G1102" s="394">
        <v>0</v>
      </c>
      <c r="H1102" s="394">
        <v>0</v>
      </c>
    </row>
    <row r="1103" spans="1:8" ht="15.75" hidden="1" customHeight="1" outlineLevel="1" thickBot="1">
      <c r="A1103" s="392"/>
      <c r="B1103" s="393" t="s">
        <v>203</v>
      </c>
      <c r="C1103" s="394">
        <v>7798176.9533400349</v>
      </c>
      <c r="D1103" s="394">
        <v>0</v>
      </c>
      <c r="E1103" s="394">
        <v>45315354.129410006</v>
      </c>
      <c r="F1103" s="394">
        <v>37254</v>
      </c>
      <c r="G1103" s="394">
        <v>7067052.4724941095</v>
      </c>
      <c r="H1103" s="394">
        <v>60217837.555244148</v>
      </c>
    </row>
    <row r="1104" spans="1:8" ht="15.75" hidden="1" customHeight="1" outlineLevel="1" thickBot="1">
      <c r="A1104" s="392"/>
      <c r="B1104" s="393" t="s">
        <v>204</v>
      </c>
      <c r="C1104" s="394">
        <v>7431361</v>
      </c>
      <c r="D1104" s="394">
        <v>384463</v>
      </c>
      <c r="E1104" s="394">
        <v>0</v>
      </c>
      <c r="F1104" s="394">
        <v>0</v>
      </c>
      <c r="G1104" s="394">
        <v>0</v>
      </c>
      <c r="H1104" s="394">
        <v>7815824</v>
      </c>
    </row>
    <row r="1105" spans="1:8" ht="15.75" hidden="1" customHeight="1" outlineLevel="1" thickBot="1">
      <c r="A1105" s="392"/>
      <c r="B1105" s="393" t="s">
        <v>267</v>
      </c>
      <c r="C1105" s="394">
        <v>650</v>
      </c>
      <c r="D1105" s="394">
        <v>0</v>
      </c>
      <c r="E1105" s="394">
        <v>0</v>
      </c>
      <c r="F1105" s="394">
        <v>0</v>
      </c>
      <c r="G1105" s="394">
        <v>0</v>
      </c>
      <c r="H1105" s="394">
        <v>650</v>
      </c>
    </row>
    <row r="1106" spans="1:8" ht="15.75" hidden="1" customHeight="1" outlineLevel="1" thickBot="1">
      <c r="A1106" s="392"/>
      <c r="B1106" s="393" t="s">
        <v>274</v>
      </c>
      <c r="C1106" s="394">
        <v>184821</v>
      </c>
      <c r="D1106" s="394">
        <v>0</v>
      </c>
      <c r="E1106" s="394">
        <v>505020.85</v>
      </c>
      <c r="F1106" s="394">
        <v>0</v>
      </c>
      <c r="G1106" s="394">
        <v>0</v>
      </c>
      <c r="H1106" s="394">
        <v>689841.85</v>
      </c>
    </row>
    <row r="1107" spans="1:8" ht="15.75" hidden="1" customHeight="1" outlineLevel="1" thickBot="1">
      <c r="A1107" s="392"/>
      <c r="B1107" s="393" t="s">
        <v>275</v>
      </c>
      <c r="C1107" s="394"/>
      <c r="D1107" s="394"/>
      <c r="E1107" s="394"/>
      <c r="F1107" s="394"/>
      <c r="G1107" s="394"/>
      <c r="H1107" s="394">
        <v>0</v>
      </c>
    </row>
    <row r="1108" spans="1:8" ht="15.75" hidden="1" customHeight="1" outlineLevel="1" thickBot="1">
      <c r="A1108" s="392"/>
      <c r="B1108" s="393" t="s">
        <v>205</v>
      </c>
      <c r="C1108" s="394">
        <v>27815404.60817603</v>
      </c>
      <c r="D1108" s="394">
        <v>23709336</v>
      </c>
      <c r="E1108" s="394">
        <v>80976328</v>
      </c>
      <c r="F1108" s="394">
        <v>330828</v>
      </c>
      <c r="G1108" s="394">
        <v>11216088</v>
      </c>
      <c r="H1108" s="394">
        <v>144047984.60817602</v>
      </c>
    </row>
    <row r="1109" spans="1:8" ht="15.75" hidden="1" customHeight="1" outlineLevel="1" thickBot="1">
      <c r="A1109" s="392"/>
      <c r="B1109" s="393" t="s">
        <v>206</v>
      </c>
      <c r="C1109" s="394">
        <v>2978513</v>
      </c>
      <c r="D1109" s="394">
        <v>0</v>
      </c>
      <c r="E1109" s="394">
        <v>10130691</v>
      </c>
      <c r="F1109" s="394">
        <v>19278</v>
      </c>
      <c r="G1109" s="394">
        <v>541498</v>
      </c>
      <c r="H1109" s="394">
        <v>13669980</v>
      </c>
    </row>
    <row r="1110" spans="1:8" ht="15.75" hidden="1" customHeight="1" outlineLevel="1" thickBot="1">
      <c r="A1110" s="392"/>
      <c r="B1110" s="393" t="s">
        <v>268</v>
      </c>
      <c r="C1110" s="394">
        <v>41966</v>
      </c>
      <c r="D1110" s="394">
        <v>691785</v>
      </c>
      <c r="E1110" s="394">
        <v>0</v>
      </c>
      <c r="F1110" s="394">
        <v>0</v>
      </c>
      <c r="G1110" s="394">
        <v>40769</v>
      </c>
      <c r="H1110" s="394">
        <v>774520</v>
      </c>
    </row>
    <row r="1111" spans="1:8" ht="15.75" hidden="1" customHeight="1" outlineLevel="1" thickBot="1">
      <c r="A1111" s="392"/>
      <c r="B1111" s="393" t="s">
        <v>207</v>
      </c>
      <c r="C1111" s="394">
        <v>28430616</v>
      </c>
      <c r="D1111" s="394">
        <v>0</v>
      </c>
      <c r="E1111" s="394">
        <v>115337618</v>
      </c>
      <c r="F1111" s="394">
        <v>176966</v>
      </c>
      <c r="G1111" s="394">
        <v>14137794</v>
      </c>
      <c r="H1111" s="394">
        <v>158082994</v>
      </c>
    </row>
    <row r="1112" spans="1:8" ht="15.75" hidden="1" customHeight="1" outlineLevel="1" thickBot="1">
      <c r="A1112" s="392"/>
      <c r="B1112" s="393" t="s">
        <v>270</v>
      </c>
      <c r="C1112" s="394">
        <v>4215068.6099999994</v>
      </c>
      <c r="D1112" s="394">
        <v>0</v>
      </c>
      <c r="E1112" s="394">
        <v>106220127</v>
      </c>
      <c r="F1112" s="394">
        <v>5726</v>
      </c>
      <c r="G1112" s="394">
        <v>8022367</v>
      </c>
      <c r="H1112" s="394">
        <v>118463288.61</v>
      </c>
    </row>
    <row r="1113" spans="1:8" ht="15.75" hidden="1" customHeight="1" outlineLevel="1" thickBot="1">
      <c r="A1113" s="392"/>
      <c r="B1113" s="393" t="s">
        <v>208</v>
      </c>
      <c r="C1113" s="394">
        <v>40118873.150000006</v>
      </c>
      <c r="D1113" s="394">
        <v>0</v>
      </c>
      <c r="E1113" s="394">
        <v>113694270</v>
      </c>
      <c r="F1113" s="394">
        <v>1854051</v>
      </c>
      <c r="G1113" s="394">
        <v>10364074</v>
      </c>
      <c r="H1113" s="394">
        <v>166031268.15000001</v>
      </c>
    </row>
    <row r="1114" spans="1:8" ht="15.75" hidden="1" customHeight="1" outlineLevel="1" thickBot="1">
      <c r="A1114" s="392"/>
      <c r="B1114" s="393" t="s">
        <v>209</v>
      </c>
      <c r="C1114" s="394">
        <v>6448006</v>
      </c>
      <c r="D1114" s="394">
        <v>0</v>
      </c>
      <c r="E1114" s="394">
        <v>0</v>
      </c>
      <c r="F1114" s="394">
        <v>6900</v>
      </c>
      <c r="G1114" s="394">
        <v>222681</v>
      </c>
      <c r="H1114" s="394">
        <v>6677587</v>
      </c>
    </row>
    <row r="1115" spans="1:8" ht="15.75" hidden="1" customHeight="1" outlineLevel="1" thickBot="1">
      <c r="A1115" s="392"/>
      <c r="B1115" s="393" t="s">
        <v>210</v>
      </c>
      <c r="C1115" s="394">
        <v>3203672</v>
      </c>
      <c r="D1115" s="394">
        <v>0</v>
      </c>
      <c r="E1115" s="394">
        <v>120299</v>
      </c>
      <c r="F1115" s="394">
        <v>0</v>
      </c>
      <c r="G1115" s="394">
        <v>0</v>
      </c>
      <c r="H1115" s="394">
        <v>3323971</v>
      </c>
    </row>
    <row r="1116" spans="1:8" ht="15.75" hidden="1" customHeight="1" outlineLevel="1" thickBot="1">
      <c r="A1116" s="392"/>
      <c r="B1116" s="393" t="s">
        <v>211</v>
      </c>
      <c r="C1116" s="394">
        <v>-41844</v>
      </c>
      <c r="D1116" s="394">
        <v>0</v>
      </c>
      <c r="E1116" s="394">
        <v>0</v>
      </c>
      <c r="F1116" s="394">
        <v>1353</v>
      </c>
      <c r="G1116" s="394">
        <v>11</v>
      </c>
      <c r="H1116" s="394">
        <v>-40480</v>
      </c>
    </row>
    <row r="1117" spans="1:8" ht="15.75" hidden="1" customHeight="1" outlineLevel="1" thickBot="1">
      <c r="A1117" s="392"/>
      <c r="B1117" s="393" t="s">
        <v>212</v>
      </c>
      <c r="C1117" s="394">
        <v>2846318.8503938476</v>
      </c>
      <c r="D1117" s="394">
        <v>0</v>
      </c>
      <c r="E1117" s="394">
        <v>24870215</v>
      </c>
      <c r="F1117" s="394">
        <v>0</v>
      </c>
      <c r="G1117" s="394">
        <v>5747855</v>
      </c>
      <c r="H1117" s="394">
        <v>33464388.850393847</v>
      </c>
    </row>
    <row r="1118" spans="1:8" ht="15.75" hidden="1" customHeight="1" outlineLevel="1" thickBot="1">
      <c r="A1118" s="392"/>
      <c r="B1118" s="393" t="s">
        <v>213</v>
      </c>
      <c r="C1118" s="394">
        <v>22850478</v>
      </c>
      <c r="D1118" s="394">
        <v>39116908</v>
      </c>
      <c r="E1118" s="394">
        <v>3082836</v>
      </c>
      <c r="F1118" s="394">
        <v>487227</v>
      </c>
      <c r="G1118" s="394">
        <v>5207238</v>
      </c>
      <c r="H1118" s="394">
        <v>70744687</v>
      </c>
    </row>
    <row r="1119" spans="1:8" ht="15.75" hidden="1" customHeight="1" outlineLevel="1" thickBot="1">
      <c r="A1119" s="392"/>
      <c r="B1119" s="393" t="s">
        <v>214</v>
      </c>
      <c r="C1119" s="394">
        <v>328374</v>
      </c>
      <c r="D1119" s="394">
        <v>0</v>
      </c>
      <c r="E1119" s="394">
        <v>3148519</v>
      </c>
      <c r="F1119" s="394">
        <v>0</v>
      </c>
      <c r="G1119" s="394">
        <v>578727</v>
      </c>
      <c r="H1119" s="394">
        <v>4055620</v>
      </c>
    </row>
    <row r="1120" spans="1:8" ht="15.75" hidden="1" customHeight="1" outlineLevel="1" thickBot="1">
      <c r="A1120" s="392"/>
      <c r="B1120" s="393" t="s">
        <v>269</v>
      </c>
      <c r="C1120" s="394">
        <v>0</v>
      </c>
      <c r="D1120" s="394">
        <v>0</v>
      </c>
      <c r="E1120" s="394">
        <v>2395</v>
      </c>
      <c r="F1120" s="394">
        <v>0</v>
      </c>
      <c r="G1120" s="394">
        <v>0</v>
      </c>
      <c r="H1120" s="394">
        <v>2395</v>
      </c>
    </row>
    <row r="1121" spans="1:8" ht="15.75" hidden="1" customHeight="1" outlineLevel="1" thickBot="1">
      <c r="A1121" s="392"/>
      <c r="B1121" s="393" t="s">
        <v>215</v>
      </c>
      <c r="C1121" s="394">
        <v>453923.81</v>
      </c>
      <c r="D1121" s="394">
        <v>0</v>
      </c>
      <c r="E1121" s="394">
        <v>0</v>
      </c>
      <c r="F1121" s="394">
        <v>12281.67</v>
      </c>
      <c r="G1121" s="394">
        <v>0</v>
      </c>
      <c r="H1121" s="394">
        <v>466205.48</v>
      </c>
    </row>
    <row r="1122" spans="1:8" ht="15.75" hidden="1" customHeight="1" outlineLevel="1" thickBot="1">
      <c r="A1122" s="392"/>
      <c r="B1122" s="393" t="s">
        <v>217</v>
      </c>
      <c r="C1122" s="394">
        <v>31508583</v>
      </c>
      <c r="D1122" s="394">
        <v>27103529</v>
      </c>
      <c r="E1122" s="394">
        <v>138017067</v>
      </c>
      <c r="F1122" s="394">
        <v>108817</v>
      </c>
      <c r="G1122" s="394">
        <v>54647250</v>
      </c>
      <c r="H1122" s="394">
        <v>251385246</v>
      </c>
    </row>
    <row r="1123" spans="1:8" ht="15.75" hidden="1" customHeight="1" outlineLevel="1" thickBot="1">
      <c r="A1123" s="392"/>
      <c r="B1123" s="393" t="s">
        <v>218</v>
      </c>
      <c r="C1123" s="394">
        <v>9260658</v>
      </c>
      <c r="D1123" s="394">
        <v>0</v>
      </c>
      <c r="E1123" s="394">
        <v>0</v>
      </c>
      <c r="F1123" s="394">
        <v>11017.804</v>
      </c>
      <c r="G1123" s="394">
        <v>559047</v>
      </c>
      <c r="H1123" s="394">
        <v>9830722.8039999995</v>
      </c>
    </row>
    <row r="1124" spans="1:8" ht="15.75" hidden="1" customHeight="1" outlineLevel="1" thickBot="1">
      <c r="A1124" s="392"/>
      <c r="B1124" s="393" t="s">
        <v>219</v>
      </c>
      <c r="C1124" s="394">
        <v>6064894.0275662374</v>
      </c>
      <c r="D1124" s="394">
        <v>313749</v>
      </c>
      <c r="E1124" s="394">
        <v>1413544</v>
      </c>
      <c r="F1124" s="394">
        <v>0</v>
      </c>
      <c r="G1124" s="394">
        <v>893053</v>
      </c>
      <c r="H1124" s="394">
        <v>8685240.0275662374</v>
      </c>
    </row>
    <row r="1125" spans="1:8" ht="15.75" hidden="1" customHeight="1" outlineLevel="1" thickBot="1">
      <c r="A1125" s="392"/>
      <c r="B1125" s="393" t="s">
        <v>220</v>
      </c>
      <c r="C1125" s="394">
        <v>9325607</v>
      </c>
      <c r="D1125" s="394">
        <v>40572</v>
      </c>
      <c r="E1125" s="394">
        <v>11124383</v>
      </c>
      <c r="F1125" s="394">
        <v>4233</v>
      </c>
      <c r="G1125" s="394">
        <v>118560</v>
      </c>
      <c r="H1125" s="394">
        <v>20613355</v>
      </c>
    </row>
    <row r="1126" spans="1:8" ht="15.75" customHeight="1" collapsed="1" thickBot="1">
      <c r="A1126" s="392">
        <v>40</v>
      </c>
      <c r="B1126" s="395" t="s">
        <v>601</v>
      </c>
      <c r="C1126" s="394">
        <f>SUM($C$1102:$C$1125)</f>
        <v>211264121.00947616</v>
      </c>
      <c r="D1126" s="394">
        <f>SUM($D$1102:$D$1125)</f>
        <v>91360342</v>
      </c>
      <c r="E1126" s="394">
        <f>SUM($E$1102:$E$1125)</f>
        <v>653958666.97940993</v>
      </c>
      <c r="F1126" s="394">
        <f>SUM($F$1102:$F$1125)</f>
        <v>3055932.4739999999</v>
      </c>
      <c r="G1126" s="394">
        <f>SUM($G$1102:$G$1125)</f>
        <v>119364064.47249411</v>
      </c>
      <c r="H1126" s="394">
        <f>SUM($H$1102:$H$1125)</f>
        <v>1079003126.9353805</v>
      </c>
    </row>
    <row r="1127" spans="1:8" ht="13.8" hidden="1" outlineLevel="1" thickBot="1">
      <c r="A1127" s="396"/>
      <c r="B1127" s="397" t="s">
        <v>273</v>
      </c>
      <c r="C1127" s="398">
        <v>0</v>
      </c>
      <c r="D1127" s="398">
        <v>0</v>
      </c>
      <c r="E1127" s="398">
        <v>0</v>
      </c>
      <c r="F1127" s="398">
        <v>0</v>
      </c>
      <c r="G1127" s="398">
        <v>0</v>
      </c>
      <c r="H1127" s="394">
        <v>0</v>
      </c>
    </row>
    <row r="1128" spans="1:8" ht="13.8" hidden="1" outlineLevel="1" thickBot="1">
      <c r="A1128" s="396"/>
      <c r="B1128" s="397" t="s">
        <v>203</v>
      </c>
      <c r="C1128" s="398">
        <v>3539343.0466599353</v>
      </c>
      <c r="D1128" s="398">
        <v>0</v>
      </c>
      <c r="E1128" s="398">
        <v>10381367.357590191</v>
      </c>
      <c r="F1128" s="398">
        <v>795985.26522641606</v>
      </c>
      <c r="G1128" s="398">
        <v>4257726.5275058905</v>
      </c>
      <c r="H1128" s="394">
        <v>18974422.196982443</v>
      </c>
    </row>
    <row r="1129" spans="1:8" ht="13.8" hidden="1" outlineLevel="1" thickBot="1">
      <c r="A1129" s="396"/>
      <c r="B1129" s="397" t="s">
        <v>204</v>
      </c>
      <c r="C1129" s="398">
        <v>2253262.0374999996</v>
      </c>
      <c r="D1129" s="398">
        <v>-276978</v>
      </c>
      <c r="E1129" s="398">
        <v>0</v>
      </c>
      <c r="F1129" s="398">
        <v>88827</v>
      </c>
      <c r="G1129" s="398">
        <v>0</v>
      </c>
      <c r="H1129" s="394">
        <v>2065111.0374999996</v>
      </c>
    </row>
    <row r="1130" spans="1:8" ht="13.8" hidden="1" outlineLevel="1" thickBot="1">
      <c r="A1130" s="396"/>
      <c r="B1130" s="397" t="s">
        <v>267</v>
      </c>
      <c r="C1130" s="398">
        <v>-650</v>
      </c>
      <c r="D1130" s="398">
        <v>0</v>
      </c>
      <c r="E1130" s="398">
        <v>0</v>
      </c>
      <c r="F1130" s="398">
        <v>0</v>
      </c>
      <c r="G1130" s="398">
        <v>0</v>
      </c>
      <c r="H1130" s="394">
        <v>-650</v>
      </c>
    </row>
    <row r="1131" spans="1:8" ht="13.8" hidden="1" outlineLevel="1" thickBot="1">
      <c r="A1131" s="396"/>
      <c r="B1131" s="397" t="s">
        <v>274</v>
      </c>
      <c r="C1131" s="398">
        <v>843276.0700000003</v>
      </c>
      <c r="D1131" s="398">
        <v>0</v>
      </c>
      <c r="E1131" s="398">
        <v>5321390.7</v>
      </c>
      <c r="F1131" s="398">
        <v>16779.669999999998</v>
      </c>
      <c r="G1131" s="398">
        <v>0</v>
      </c>
      <c r="H1131" s="394">
        <v>6181446.4400000004</v>
      </c>
    </row>
    <row r="1132" spans="1:8" ht="13.8" hidden="1" outlineLevel="1" thickBot="1">
      <c r="A1132" s="396"/>
      <c r="B1132" s="397" t="s">
        <v>275</v>
      </c>
      <c r="C1132" s="398">
        <v>0</v>
      </c>
      <c r="D1132" s="398">
        <v>0</v>
      </c>
      <c r="E1132" s="398">
        <v>0</v>
      </c>
      <c r="F1132" s="398">
        <v>0</v>
      </c>
      <c r="G1132" s="398">
        <v>0</v>
      </c>
      <c r="H1132" s="394">
        <v>0</v>
      </c>
    </row>
    <row r="1133" spans="1:8" ht="13.8" hidden="1" outlineLevel="1" thickBot="1">
      <c r="A1133" s="396"/>
      <c r="B1133" s="397" t="s">
        <v>205</v>
      </c>
      <c r="C1133" s="398">
        <v>8591375.5418239683</v>
      </c>
      <c r="D1133" s="398">
        <v>13513603</v>
      </c>
      <c r="E1133" s="398">
        <v>21404424</v>
      </c>
      <c r="F1133" s="398">
        <v>20814612.657379027</v>
      </c>
      <c r="G1133" s="398">
        <v>6433170</v>
      </c>
      <c r="H1133" s="394">
        <v>70757185.199203014</v>
      </c>
    </row>
    <row r="1134" spans="1:8" ht="13.8" hidden="1" outlineLevel="1" thickBot="1">
      <c r="A1134" s="396"/>
      <c r="B1134" s="397" t="s">
        <v>206</v>
      </c>
      <c r="C1134" s="398">
        <v>4730414</v>
      </c>
      <c r="D1134" s="398">
        <v>0</v>
      </c>
      <c r="E1134" s="398">
        <v>4347177</v>
      </c>
      <c r="F1134" s="398">
        <v>900002</v>
      </c>
      <c r="G1134" s="398">
        <v>11552</v>
      </c>
      <c r="H1134" s="394">
        <v>9989145</v>
      </c>
    </row>
    <row r="1135" spans="1:8" ht="13.8" hidden="1" outlineLevel="1" thickBot="1">
      <c r="A1135" s="396"/>
      <c r="B1135" s="397" t="s">
        <v>268</v>
      </c>
      <c r="C1135" s="398">
        <v>34152</v>
      </c>
      <c r="D1135" s="398">
        <v>-256450</v>
      </c>
      <c r="E1135" s="398">
        <v>0</v>
      </c>
      <c r="F1135" s="398">
        <v>0</v>
      </c>
      <c r="G1135" s="398">
        <v>-3252</v>
      </c>
      <c r="H1135" s="394">
        <v>-225550</v>
      </c>
    </row>
    <row r="1136" spans="1:8" ht="13.8" hidden="1" outlineLevel="1" thickBot="1">
      <c r="A1136" s="396"/>
      <c r="B1136" s="397" t="s">
        <v>207</v>
      </c>
      <c r="C1136" s="398">
        <v>18721433</v>
      </c>
      <c r="D1136" s="398">
        <v>0</v>
      </c>
      <c r="E1136" s="398">
        <v>32944091</v>
      </c>
      <c r="F1136" s="398">
        <v>10352532</v>
      </c>
      <c r="G1136" s="398">
        <v>7415697</v>
      </c>
      <c r="H1136" s="394">
        <v>69433753</v>
      </c>
    </row>
    <row r="1137" spans="1:8" ht="13.8" hidden="1" outlineLevel="1" thickBot="1">
      <c r="A1137" s="396"/>
      <c r="B1137" s="397" t="s">
        <v>270</v>
      </c>
      <c r="C1137" s="398">
        <v>15080529.75</v>
      </c>
      <c r="D1137" s="398">
        <v>0</v>
      </c>
      <c r="E1137" s="398">
        <v>12054924</v>
      </c>
      <c r="F1137" s="398">
        <v>345219</v>
      </c>
      <c r="G1137" s="398">
        <v>1448431</v>
      </c>
      <c r="H1137" s="394">
        <v>28929103.750000015</v>
      </c>
    </row>
    <row r="1138" spans="1:8" ht="13.8" hidden="1" outlineLevel="1" thickBot="1">
      <c r="A1138" s="396"/>
      <c r="B1138" s="397" t="s">
        <v>208</v>
      </c>
      <c r="C1138" s="398">
        <v>5139799.849999994</v>
      </c>
      <c r="D1138" s="398">
        <v>0</v>
      </c>
      <c r="E1138" s="398">
        <v>41925729</v>
      </c>
      <c r="F1138" s="398">
        <v>6627608</v>
      </c>
      <c r="G1138" s="398">
        <v>3045354</v>
      </c>
      <c r="H1138" s="394">
        <v>56738490.849999994</v>
      </c>
    </row>
    <row r="1139" spans="1:8" ht="13.8" hidden="1" outlineLevel="1" thickBot="1">
      <c r="A1139" s="396"/>
      <c r="B1139" s="397" t="s">
        <v>209</v>
      </c>
      <c r="C1139" s="398">
        <v>4642457</v>
      </c>
      <c r="D1139" s="398">
        <v>0</v>
      </c>
      <c r="E1139" s="398">
        <v>0</v>
      </c>
      <c r="F1139" s="398">
        <v>92011</v>
      </c>
      <c r="G1139" s="398">
        <v>-222681</v>
      </c>
      <c r="H1139" s="394">
        <v>4511787</v>
      </c>
    </row>
    <row r="1140" spans="1:8" ht="13.8" hidden="1" outlineLevel="1" thickBot="1">
      <c r="A1140" s="396"/>
      <c r="B1140" s="397" t="s">
        <v>210</v>
      </c>
      <c r="C1140" s="398">
        <v>420672</v>
      </c>
      <c r="D1140" s="398">
        <v>0</v>
      </c>
      <c r="E1140" s="398">
        <v>-120299</v>
      </c>
      <c r="F1140" s="398">
        <v>577738</v>
      </c>
      <c r="G1140" s="398">
        <v>104</v>
      </c>
      <c r="H1140" s="394">
        <v>878215</v>
      </c>
    </row>
    <row r="1141" spans="1:8" ht="13.8" hidden="1" outlineLevel="1" thickBot="1">
      <c r="A1141" s="396"/>
      <c r="B1141" s="397" t="s">
        <v>211</v>
      </c>
      <c r="C1141" s="398">
        <v>47548</v>
      </c>
      <c r="D1141" s="398">
        <v>0</v>
      </c>
      <c r="E1141" s="398">
        <v>0</v>
      </c>
      <c r="F1141" s="398">
        <v>31464</v>
      </c>
      <c r="G1141" s="398">
        <v>-11</v>
      </c>
      <c r="H1141" s="394">
        <v>79001</v>
      </c>
    </row>
    <row r="1142" spans="1:8" ht="13.8" hidden="1" outlineLevel="1" thickBot="1">
      <c r="A1142" s="396"/>
      <c r="B1142" s="397" t="s">
        <v>212</v>
      </c>
      <c r="C1142" s="398">
        <v>1922980.8685805136</v>
      </c>
      <c r="D1142" s="398">
        <v>0</v>
      </c>
      <c r="E1142" s="398">
        <v>5132886.2735463977</v>
      </c>
      <c r="F1142" s="398">
        <v>524548.50307199871</v>
      </c>
      <c r="G1142" s="398">
        <v>2901081</v>
      </c>
      <c r="H1142" s="394">
        <v>10481496.645198911</v>
      </c>
    </row>
    <row r="1143" spans="1:8" ht="13.8" hidden="1" outlineLevel="1" thickBot="1">
      <c r="A1143" s="396"/>
      <c r="B1143" s="407" t="s">
        <v>213</v>
      </c>
      <c r="C1143" s="398">
        <v>-209645</v>
      </c>
      <c r="D1143" s="398">
        <v>716652</v>
      </c>
      <c r="E1143" s="398">
        <v>106752</v>
      </c>
      <c r="F1143" s="398">
        <v>2270746</v>
      </c>
      <c r="G1143" s="398">
        <v>2968413</v>
      </c>
      <c r="H1143" s="394">
        <v>5852918</v>
      </c>
    </row>
    <row r="1144" spans="1:8" ht="13.8" hidden="1" outlineLevel="1" thickBot="1">
      <c r="A1144" s="396"/>
      <c r="B1144" s="397" t="s">
        <v>214</v>
      </c>
      <c r="C1144" s="398">
        <v>884642</v>
      </c>
      <c r="D1144" s="398">
        <v>0</v>
      </c>
      <c r="E1144" s="398">
        <v>4892288</v>
      </c>
      <c r="F1144" s="398">
        <v>27404</v>
      </c>
      <c r="G1144" s="398">
        <v>1493224</v>
      </c>
      <c r="H1144" s="394">
        <v>7297558</v>
      </c>
    </row>
    <row r="1145" spans="1:8" ht="13.8" hidden="1" outlineLevel="1" thickBot="1">
      <c r="A1145" s="396"/>
      <c r="B1145" s="397" t="s">
        <v>269</v>
      </c>
      <c r="C1145" s="398">
        <v>562734.10999999917</v>
      </c>
      <c r="D1145" s="398">
        <v>0</v>
      </c>
      <c r="E1145" s="398">
        <v>96911</v>
      </c>
      <c r="F1145" s="398">
        <v>6142</v>
      </c>
      <c r="G1145" s="398">
        <v>0</v>
      </c>
      <c r="H1145" s="398">
        <v>665787.10999999917</v>
      </c>
    </row>
    <row r="1146" spans="1:8" ht="13.8" hidden="1" outlineLevel="1" thickBot="1">
      <c r="A1146" s="396"/>
      <c r="B1146" s="397" t="s">
        <v>215</v>
      </c>
      <c r="C1146" s="398">
        <v>274224.12000000064</v>
      </c>
      <c r="D1146" s="398">
        <v>0</v>
      </c>
      <c r="E1146" s="398">
        <v>0</v>
      </c>
      <c r="F1146" s="398">
        <v>33740.67</v>
      </c>
      <c r="G1146" s="398">
        <v>0</v>
      </c>
      <c r="H1146" s="394">
        <v>307964.79000000062</v>
      </c>
    </row>
    <row r="1147" spans="1:8" ht="13.8" hidden="1" outlineLevel="1" thickBot="1">
      <c r="A1147" s="396"/>
      <c r="B1147" s="397" t="s">
        <v>217</v>
      </c>
      <c r="C1147" s="398">
        <v>47234587</v>
      </c>
      <c r="D1147" s="398">
        <v>-9662785</v>
      </c>
      <c r="E1147" s="398">
        <v>39510333</v>
      </c>
      <c r="F1147" s="398">
        <v>2668803</v>
      </c>
      <c r="G1147" s="398">
        <v>-15381039</v>
      </c>
      <c r="H1147" s="394">
        <v>64369899</v>
      </c>
    </row>
    <row r="1148" spans="1:8" ht="13.8" hidden="1" outlineLevel="1" thickBot="1">
      <c r="A1148" s="396"/>
      <c r="B1148" s="397" t="s">
        <v>218</v>
      </c>
      <c r="C1148" s="398">
        <v>12038536</v>
      </c>
      <c r="D1148" s="398">
        <v>0</v>
      </c>
      <c r="E1148" s="398">
        <v>0</v>
      </c>
      <c r="F1148" s="398">
        <v>310.19599999999991</v>
      </c>
      <c r="G1148" s="398">
        <v>-559047</v>
      </c>
      <c r="H1148" s="394">
        <v>11479799.196</v>
      </c>
    </row>
    <row r="1149" spans="1:8" ht="13.8" hidden="1" outlineLevel="1" thickBot="1">
      <c r="A1149" s="396"/>
      <c r="B1149" s="397" t="s">
        <v>219</v>
      </c>
      <c r="C1149" s="398">
        <v>-100927.92756624334</v>
      </c>
      <c r="D1149" s="398">
        <v>379525.1</v>
      </c>
      <c r="E1149" s="398">
        <v>172778.85999999987</v>
      </c>
      <c r="F1149" s="398">
        <v>144262.87825206266</v>
      </c>
      <c r="G1149" s="398">
        <v>-212827</v>
      </c>
      <c r="H1149" s="394">
        <v>382811.91068582051</v>
      </c>
    </row>
    <row r="1150" spans="1:8" ht="13.8" hidden="1" outlineLevel="1" thickBot="1">
      <c r="A1150" s="396"/>
      <c r="B1150" s="397" t="s">
        <v>220</v>
      </c>
      <c r="C1150" s="398">
        <v>2095061.8500000015</v>
      </c>
      <c r="D1150" s="398">
        <v>-1047.8499999999985</v>
      </c>
      <c r="E1150" s="398">
        <v>307835</v>
      </c>
      <c r="F1150" s="398">
        <v>168511</v>
      </c>
      <c r="G1150" s="398">
        <v>-118560</v>
      </c>
      <c r="H1150" s="394">
        <v>2451800</v>
      </c>
    </row>
    <row r="1151" spans="1:8" ht="27" collapsed="1" thickBot="1">
      <c r="A1151" s="396">
        <v>41</v>
      </c>
      <c r="B1151" s="399" t="s">
        <v>579</v>
      </c>
      <c r="C1151" s="398">
        <f>SUM($C$1127:$C$1150)</f>
        <v>128745805.31699815</v>
      </c>
      <c r="D1151" s="398">
        <f>SUM($D$1127:$D$1150)</f>
        <v>4412519.25</v>
      </c>
      <c r="E1151" s="398">
        <f>SUM($E$1127:$E$1150)</f>
        <v>178478588.1911366</v>
      </c>
      <c r="F1151" s="398">
        <f>SUM($F$1127:$F$1150)</f>
        <v>46487246.839929506</v>
      </c>
      <c r="G1151" s="398">
        <f>SUM($G$1127:$G$1150)</f>
        <v>13477335.52750589</v>
      </c>
      <c r="H1151" s="394">
        <f>SUM($H$1127:$H$1150)</f>
        <v>371601495.12557024</v>
      </c>
    </row>
    <row r="1152" spans="1:8">
      <c r="A1152" s="518"/>
      <c r="B1152" s="518"/>
      <c r="C1152" s="518"/>
      <c r="D1152" s="518"/>
      <c r="E1152" s="518"/>
      <c r="F1152" s="518"/>
      <c r="G1152" s="518"/>
      <c r="H1152" s="518"/>
    </row>
    <row r="1153" spans="3:8" s="18" customFormat="1">
      <c r="C1153" s="58"/>
      <c r="D1153" s="58"/>
      <c r="E1153" s="58"/>
      <c r="F1153" s="58"/>
      <c r="G1153" s="58"/>
      <c r="H1153" s="58"/>
    </row>
  </sheetData>
  <sheetProtection selectLockedCells="1"/>
  <mergeCells count="33">
    <mergeCell ref="E625:E626"/>
    <mergeCell ref="A1152:H1152"/>
    <mergeCell ref="A619:H619"/>
    <mergeCell ref="A620:H620"/>
    <mergeCell ref="A621:H621"/>
    <mergeCell ref="C623:E623"/>
    <mergeCell ref="F623:F626"/>
    <mergeCell ref="G623:G626"/>
    <mergeCell ref="H623:H626"/>
    <mergeCell ref="C624:E624"/>
    <mergeCell ref="C625:C626"/>
    <mergeCell ref="D625:D626"/>
    <mergeCell ref="A618:H618"/>
    <mergeCell ref="A7:H7"/>
    <mergeCell ref="C9:E9"/>
    <mergeCell ref="F9:F12"/>
    <mergeCell ref="G9:G12"/>
    <mergeCell ref="H9:H12"/>
    <mergeCell ref="C10:E10"/>
    <mergeCell ref="C11:C12"/>
    <mergeCell ref="D11:D12"/>
    <mergeCell ref="E11:E12"/>
    <mergeCell ref="A613:H613"/>
    <mergeCell ref="A614:H614"/>
    <mergeCell ref="A615:H615"/>
    <mergeCell ref="A616:H616"/>
    <mergeCell ref="A617:H617"/>
    <mergeCell ref="A6:H6"/>
    <mergeCell ref="A1:H1"/>
    <mergeCell ref="A2:H2"/>
    <mergeCell ref="A3:H3"/>
    <mergeCell ref="A4:H4"/>
    <mergeCell ref="A5:H5"/>
  </mergeCells>
  <printOptions gridLinesSet="0"/>
  <pageMargins left="0.4" right="0" top="0.69" bottom="0.64" header="0.64" footer="0.2"/>
  <pageSetup firstPageNumber="71" orientation="landscape" useFirstPageNumber="1" verticalDpi="300" r:id="rId1"/>
  <headerFooter alignWithMargins="0">
    <oddFooter>&amp;C&amp;P</oddFooter>
  </headerFooter>
  <rowBreaks count="1" manualBreakCount="1">
    <brk id="614" max="7"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A90C2-DB90-4B2E-A4A5-8D1C36B61BD5}">
  <sheetPr>
    <tabColor rgb="FF963634"/>
    <pageSetUpPr fitToPage="1"/>
  </sheetPr>
  <dimension ref="A1:I610"/>
  <sheetViews>
    <sheetView showGridLines="0" zoomScaleNormal="100" zoomScaleSheetLayoutView="100" workbookViewId="0">
      <selection activeCell="B5" sqref="B5"/>
    </sheetView>
  </sheetViews>
  <sheetFormatPr defaultRowHeight="15" outlineLevelRow="1"/>
  <cols>
    <col min="1" max="1" width="3.88671875" style="2" customWidth="1"/>
    <col min="2" max="2" width="44.6640625" style="2" bestFit="1" customWidth="1"/>
    <col min="3" max="6" width="12.5546875" style="2" customWidth="1"/>
    <col min="7" max="7" width="10.6640625" style="2" customWidth="1"/>
    <col min="8" max="8" width="11.33203125" style="2" customWidth="1"/>
    <col min="9" max="9" width="12.6640625" style="2" customWidth="1"/>
    <col min="10" max="254" width="8.88671875" style="2"/>
    <col min="255" max="255" width="3.88671875" style="2" customWidth="1"/>
    <col min="256" max="256" width="43" style="2" customWidth="1"/>
    <col min="257" max="257" width="12.5546875" style="2" customWidth="1"/>
    <col min="258" max="258" width="12" style="2" customWidth="1"/>
    <col min="259" max="259" width="13.44140625" style="2" customWidth="1"/>
    <col min="260" max="260" width="10.44140625" style="2" customWidth="1"/>
    <col min="261" max="261" width="9.6640625" style="2" customWidth="1"/>
    <col min="262" max="262" width="11.109375" style="2" customWidth="1"/>
    <col min="263" max="263" width="12.6640625" style="2" customWidth="1"/>
    <col min="264" max="264" width="10.109375" style="2" bestFit="1" customWidth="1"/>
    <col min="265" max="510" width="8.88671875" style="2"/>
    <col min="511" max="511" width="3.88671875" style="2" customWidth="1"/>
    <col min="512" max="512" width="43" style="2" customWidth="1"/>
    <col min="513" max="513" width="12.5546875" style="2" customWidth="1"/>
    <col min="514" max="514" width="12" style="2" customWidth="1"/>
    <col min="515" max="515" width="13.44140625" style="2" customWidth="1"/>
    <col min="516" max="516" width="10.44140625" style="2" customWidth="1"/>
    <col min="517" max="517" width="9.6640625" style="2" customWidth="1"/>
    <col min="518" max="518" width="11.109375" style="2" customWidth="1"/>
    <col min="519" max="519" width="12.6640625" style="2" customWidth="1"/>
    <col min="520" max="520" width="10.109375" style="2" bestFit="1" customWidth="1"/>
    <col min="521" max="766" width="8.88671875" style="2"/>
    <col min="767" max="767" width="3.88671875" style="2" customWidth="1"/>
    <col min="768" max="768" width="43" style="2" customWidth="1"/>
    <col min="769" max="769" width="12.5546875" style="2" customWidth="1"/>
    <col min="770" max="770" width="12" style="2" customWidth="1"/>
    <col min="771" max="771" width="13.44140625" style="2" customWidth="1"/>
    <col min="772" max="772" width="10.44140625" style="2" customWidth="1"/>
    <col min="773" max="773" width="9.6640625" style="2" customWidth="1"/>
    <col min="774" max="774" width="11.109375" style="2" customWidth="1"/>
    <col min="775" max="775" width="12.6640625" style="2" customWidth="1"/>
    <col min="776" max="776" width="10.109375" style="2" bestFit="1" customWidth="1"/>
    <col min="777" max="1022" width="8.88671875" style="2"/>
    <col min="1023" max="1023" width="3.88671875" style="2" customWidth="1"/>
    <col min="1024" max="1024" width="43" style="2" customWidth="1"/>
    <col min="1025" max="1025" width="12.5546875" style="2" customWidth="1"/>
    <col min="1026" max="1026" width="12" style="2" customWidth="1"/>
    <col min="1027" max="1027" width="13.44140625" style="2" customWidth="1"/>
    <col min="1028" max="1028" width="10.44140625" style="2" customWidth="1"/>
    <col min="1029" max="1029" width="9.6640625" style="2" customWidth="1"/>
    <col min="1030" max="1030" width="11.109375" style="2" customWidth="1"/>
    <col min="1031" max="1031" width="12.6640625" style="2" customWidth="1"/>
    <col min="1032" max="1032" width="10.109375" style="2" bestFit="1" customWidth="1"/>
    <col min="1033" max="1278" width="8.88671875" style="2"/>
    <col min="1279" max="1279" width="3.88671875" style="2" customWidth="1"/>
    <col min="1280" max="1280" width="43" style="2" customWidth="1"/>
    <col min="1281" max="1281" width="12.5546875" style="2" customWidth="1"/>
    <col min="1282" max="1282" width="12" style="2" customWidth="1"/>
    <col min="1283" max="1283" width="13.44140625" style="2" customWidth="1"/>
    <col min="1284" max="1284" width="10.44140625" style="2" customWidth="1"/>
    <col min="1285" max="1285" width="9.6640625" style="2" customWidth="1"/>
    <col min="1286" max="1286" width="11.109375" style="2" customWidth="1"/>
    <col min="1287" max="1287" width="12.6640625" style="2" customWidth="1"/>
    <col min="1288" max="1288" width="10.109375" style="2" bestFit="1" customWidth="1"/>
    <col min="1289" max="1534" width="8.88671875" style="2"/>
    <col min="1535" max="1535" width="3.88671875" style="2" customWidth="1"/>
    <col min="1536" max="1536" width="43" style="2" customWidth="1"/>
    <col min="1537" max="1537" width="12.5546875" style="2" customWidth="1"/>
    <col min="1538" max="1538" width="12" style="2" customWidth="1"/>
    <col min="1539" max="1539" width="13.44140625" style="2" customWidth="1"/>
    <col min="1540" max="1540" width="10.44140625" style="2" customWidth="1"/>
    <col min="1541" max="1541" width="9.6640625" style="2" customWidth="1"/>
    <col min="1542" max="1542" width="11.109375" style="2" customWidth="1"/>
    <col min="1543" max="1543" width="12.6640625" style="2" customWidth="1"/>
    <col min="1544" max="1544" width="10.109375" style="2" bestFit="1" customWidth="1"/>
    <col min="1545" max="1790" width="8.88671875" style="2"/>
    <col min="1791" max="1791" width="3.88671875" style="2" customWidth="1"/>
    <col min="1792" max="1792" width="43" style="2" customWidth="1"/>
    <col min="1793" max="1793" width="12.5546875" style="2" customWidth="1"/>
    <col min="1794" max="1794" width="12" style="2" customWidth="1"/>
    <col min="1795" max="1795" width="13.44140625" style="2" customWidth="1"/>
    <col min="1796" max="1796" width="10.44140625" style="2" customWidth="1"/>
    <col min="1797" max="1797" width="9.6640625" style="2" customWidth="1"/>
    <col min="1798" max="1798" width="11.109375" style="2" customWidth="1"/>
    <col min="1799" max="1799" width="12.6640625" style="2" customWidth="1"/>
    <col min="1800" max="1800" width="10.109375" style="2" bestFit="1" customWidth="1"/>
    <col min="1801" max="2046" width="8.88671875" style="2"/>
    <col min="2047" max="2047" width="3.88671875" style="2" customWidth="1"/>
    <col min="2048" max="2048" width="43" style="2" customWidth="1"/>
    <col min="2049" max="2049" width="12.5546875" style="2" customWidth="1"/>
    <col min="2050" max="2050" width="12" style="2" customWidth="1"/>
    <col min="2051" max="2051" width="13.44140625" style="2" customWidth="1"/>
    <col min="2052" max="2052" width="10.44140625" style="2" customWidth="1"/>
    <col min="2053" max="2053" width="9.6640625" style="2" customWidth="1"/>
    <col min="2054" max="2054" width="11.109375" style="2" customWidth="1"/>
    <col min="2055" max="2055" width="12.6640625" style="2" customWidth="1"/>
    <col min="2056" max="2056" width="10.109375" style="2" bestFit="1" customWidth="1"/>
    <col min="2057" max="2302" width="8.88671875" style="2"/>
    <col min="2303" max="2303" width="3.88671875" style="2" customWidth="1"/>
    <col min="2304" max="2304" width="43" style="2" customWidth="1"/>
    <col min="2305" max="2305" width="12.5546875" style="2" customWidth="1"/>
    <col min="2306" max="2306" width="12" style="2" customWidth="1"/>
    <col min="2307" max="2307" width="13.44140625" style="2" customWidth="1"/>
    <col min="2308" max="2308" width="10.44140625" style="2" customWidth="1"/>
    <col min="2309" max="2309" width="9.6640625" style="2" customWidth="1"/>
    <col min="2310" max="2310" width="11.109375" style="2" customWidth="1"/>
    <col min="2311" max="2311" width="12.6640625" style="2" customWidth="1"/>
    <col min="2312" max="2312" width="10.109375" style="2" bestFit="1" customWidth="1"/>
    <col min="2313" max="2558" width="8.88671875" style="2"/>
    <col min="2559" max="2559" width="3.88671875" style="2" customWidth="1"/>
    <col min="2560" max="2560" width="43" style="2" customWidth="1"/>
    <col min="2561" max="2561" width="12.5546875" style="2" customWidth="1"/>
    <col min="2562" max="2562" width="12" style="2" customWidth="1"/>
    <col min="2563" max="2563" width="13.44140625" style="2" customWidth="1"/>
    <col min="2564" max="2564" width="10.44140625" style="2" customWidth="1"/>
    <col min="2565" max="2565" width="9.6640625" style="2" customWidth="1"/>
    <col min="2566" max="2566" width="11.109375" style="2" customWidth="1"/>
    <col min="2567" max="2567" width="12.6640625" style="2" customWidth="1"/>
    <col min="2568" max="2568" width="10.109375" style="2" bestFit="1" customWidth="1"/>
    <col min="2569" max="2814" width="8.88671875" style="2"/>
    <col min="2815" max="2815" width="3.88671875" style="2" customWidth="1"/>
    <col min="2816" max="2816" width="43" style="2" customWidth="1"/>
    <col min="2817" max="2817" width="12.5546875" style="2" customWidth="1"/>
    <col min="2818" max="2818" width="12" style="2" customWidth="1"/>
    <col min="2819" max="2819" width="13.44140625" style="2" customWidth="1"/>
    <col min="2820" max="2820" width="10.44140625" style="2" customWidth="1"/>
    <col min="2821" max="2821" width="9.6640625" style="2" customWidth="1"/>
    <col min="2822" max="2822" width="11.109375" style="2" customWidth="1"/>
    <col min="2823" max="2823" width="12.6640625" style="2" customWidth="1"/>
    <col min="2824" max="2824" width="10.109375" style="2" bestFit="1" customWidth="1"/>
    <col min="2825" max="3070" width="8.88671875" style="2"/>
    <col min="3071" max="3071" width="3.88671875" style="2" customWidth="1"/>
    <col min="3072" max="3072" width="43" style="2" customWidth="1"/>
    <col min="3073" max="3073" width="12.5546875" style="2" customWidth="1"/>
    <col min="3074" max="3074" width="12" style="2" customWidth="1"/>
    <col min="3075" max="3075" width="13.44140625" style="2" customWidth="1"/>
    <col min="3076" max="3076" width="10.44140625" style="2" customWidth="1"/>
    <col min="3077" max="3077" width="9.6640625" style="2" customWidth="1"/>
    <col min="3078" max="3078" width="11.109375" style="2" customWidth="1"/>
    <col min="3079" max="3079" width="12.6640625" style="2" customWidth="1"/>
    <col min="3080" max="3080" width="10.109375" style="2" bestFit="1" customWidth="1"/>
    <col min="3081" max="3326" width="8.88671875" style="2"/>
    <col min="3327" max="3327" width="3.88671875" style="2" customWidth="1"/>
    <col min="3328" max="3328" width="43" style="2" customWidth="1"/>
    <col min="3329" max="3329" width="12.5546875" style="2" customWidth="1"/>
    <col min="3330" max="3330" width="12" style="2" customWidth="1"/>
    <col min="3331" max="3331" width="13.44140625" style="2" customWidth="1"/>
    <col min="3332" max="3332" width="10.44140625" style="2" customWidth="1"/>
    <col min="3333" max="3333" width="9.6640625" style="2" customWidth="1"/>
    <col min="3334" max="3334" width="11.109375" style="2" customWidth="1"/>
    <col min="3335" max="3335" width="12.6640625" style="2" customWidth="1"/>
    <col min="3336" max="3336" width="10.109375" style="2" bestFit="1" customWidth="1"/>
    <col min="3337" max="3582" width="8.88671875" style="2"/>
    <col min="3583" max="3583" width="3.88671875" style="2" customWidth="1"/>
    <col min="3584" max="3584" width="43" style="2" customWidth="1"/>
    <col min="3585" max="3585" width="12.5546875" style="2" customWidth="1"/>
    <col min="3586" max="3586" width="12" style="2" customWidth="1"/>
    <col min="3587" max="3587" width="13.44140625" style="2" customWidth="1"/>
    <col min="3588" max="3588" width="10.44140625" style="2" customWidth="1"/>
    <col min="3589" max="3589" width="9.6640625" style="2" customWidth="1"/>
    <col min="3590" max="3590" width="11.109375" style="2" customWidth="1"/>
    <col min="3591" max="3591" width="12.6640625" style="2" customWidth="1"/>
    <col min="3592" max="3592" width="10.109375" style="2" bestFit="1" customWidth="1"/>
    <col min="3593" max="3838" width="8.88671875" style="2"/>
    <col min="3839" max="3839" width="3.88671875" style="2" customWidth="1"/>
    <col min="3840" max="3840" width="43" style="2" customWidth="1"/>
    <col min="3841" max="3841" width="12.5546875" style="2" customWidth="1"/>
    <col min="3842" max="3842" width="12" style="2" customWidth="1"/>
    <col min="3843" max="3843" width="13.44140625" style="2" customWidth="1"/>
    <col min="3844" max="3844" width="10.44140625" style="2" customWidth="1"/>
    <col min="3845" max="3845" width="9.6640625" style="2" customWidth="1"/>
    <col min="3846" max="3846" width="11.109375" style="2" customWidth="1"/>
    <col min="3847" max="3847" width="12.6640625" style="2" customWidth="1"/>
    <col min="3848" max="3848" width="10.109375" style="2" bestFit="1" customWidth="1"/>
    <col min="3849" max="4094" width="8.88671875" style="2"/>
    <col min="4095" max="4095" width="3.88671875" style="2" customWidth="1"/>
    <col min="4096" max="4096" width="43" style="2" customWidth="1"/>
    <col min="4097" max="4097" width="12.5546875" style="2" customWidth="1"/>
    <col min="4098" max="4098" width="12" style="2" customWidth="1"/>
    <col min="4099" max="4099" width="13.44140625" style="2" customWidth="1"/>
    <col min="4100" max="4100" width="10.44140625" style="2" customWidth="1"/>
    <col min="4101" max="4101" width="9.6640625" style="2" customWidth="1"/>
    <col min="4102" max="4102" width="11.109375" style="2" customWidth="1"/>
    <col min="4103" max="4103" width="12.6640625" style="2" customWidth="1"/>
    <col min="4104" max="4104" width="10.109375" style="2" bestFit="1" customWidth="1"/>
    <col min="4105" max="4350" width="8.88671875" style="2"/>
    <col min="4351" max="4351" width="3.88671875" style="2" customWidth="1"/>
    <col min="4352" max="4352" width="43" style="2" customWidth="1"/>
    <col min="4353" max="4353" width="12.5546875" style="2" customWidth="1"/>
    <col min="4354" max="4354" width="12" style="2" customWidth="1"/>
    <col min="4355" max="4355" width="13.44140625" style="2" customWidth="1"/>
    <col min="4356" max="4356" width="10.44140625" style="2" customWidth="1"/>
    <col min="4357" max="4357" width="9.6640625" style="2" customWidth="1"/>
    <col min="4358" max="4358" width="11.109375" style="2" customWidth="1"/>
    <col min="4359" max="4359" width="12.6640625" style="2" customWidth="1"/>
    <col min="4360" max="4360" width="10.109375" style="2" bestFit="1" customWidth="1"/>
    <col min="4361" max="4606" width="8.88671875" style="2"/>
    <col min="4607" max="4607" width="3.88671875" style="2" customWidth="1"/>
    <col min="4608" max="4608" width="43" style="2" customWidth="1"/>
    <col min="4609" max="4609" width="12.5546875" style="2" customWidth="1"/>
    <col min="4610" max="4610" width="12" style="2" customWidth="1"/>
    <col min="4611" max="4611" width="13.44140625" style="2" customWidth="1"/>
    <col min="4612" max="4612" width="10.44140625" style="2" customWidth="1"/>
    <col min="4613" max="4613" width="9.6640625" style="2" customWidth="1"/>
    <col min="4614" max="4614" width="11.109375" style="2" customWidth="1"/>
    <col min="4615" max="4615" width="12.6640625" style="2" customWidth="1"/>
    <col min="4616" max="4616" width="10.109375" style="2" bestFit="1" customWidth="1"/>
    <col min="4617" max="4862" width="8.88671875" style="2"/>
    <col min="4863" max="4863" width="3.88671875" style="2" customWidth="1"/>
    <col min="4864" max="4864" width="43" style="2" customWidth="1"/>
    <col min="4865" max="4865" width="12.5546875" style="2" customWidth="1"/>
    <col min="4866" max="4866" width="12" style="2" customWidth="1"/>
    <col min="4867" max="4867" width="13.44140625" style="2" customWidth="1"/>
    <col min="4868" max="4868" width="10.44140625" style="2" customWidth="1"/>
    <col min="4869" max="4869" width="9.6640625" style="2" customWidth="1"/>
    <col min="4870" max="4870" width="11.109375" style="2" customWidth="1"/>
    <col min="4871" max="4871" width="12.6640625" style="2" customWidth="1"/>
    <col min="4872" max="4872" width="10.109375" style="2" bestFit="1" customWidth="1"/>
    <col min="4873" max="5118" width="8.88671875" style="2"/>
    <col min="5119" max="5119" width="3.88671875" style="2" customWidth="1"/>
    <col min="5120" max="5120" width="43" style="2" customWidth="1"/>
    <col min="5121" max="5121" width="12.5546875" style="2" customWidth="1"/>
    <col min="5122" max="5122" width="12" style="2" customWidth="1"/>
    <col min="5123" max="5123" width="13.44140625" style="2" customWidth="1"/>
    <col min="5124" max="5124" width="10.44140625" style="2" customWidth="1"/>
    <col min="5125" max="5125" width="9.6640625" style="2" customWidth="1"/>
    <col min="5126" max="5126" width="11.109375" style="2" customWidth="1"/>
    <col min="5127" max="5127" width="12.6640625" style="2" customWidth="1"/>
    <col min="5128" max="5128" width="10.109375" style="2" bestFit="1" customWidth="1"/>
    <col min="5129" max="5374" width="8.88671875" style="2"/>
    <col min="5375" max="5375" width="3.88671875" style="2" customWidth="1"/>
    <col min="5376" max="5376" width="43" style="2" customWidth="1"/>
    <col min="5377" max="5377" width="12.5546875" style="2" customWidth="1"/>
    <col min="5378" max="5378" width="12" style="2" customWidth="1"/>
    <col min="5379" max="5379" width="13.44140625" style="2" customWidth="1"/>
    <col min="5380" max="5380" width="10.44140625" style="2" customWidth="1"/>
    <col min="5381" max="5381" width="9.6640625" style="2" customWidth="1"/>
    <col min="5382" max="5382" width="11.109375" style="2" customWidth="1"/>
    <col min="5383" max="5383" width="12.6640625" style="2" customWidth="1"/>
    <col min="5384" max="5384" width="10.109375" style="2" bestFit="1" customWidth="1"/>
    <col min="5385" max="5630" width="8.88671875" style="2"/>
    <col min="5631" max="5631" width="3.88671875" style="2" customWidth="1"/>
    <col min="5632" max="5632" width="43" style="2" customWidth="1"/>
    <col min="5633" max="5633" width="12.5546875" style="2" customWidth="1"/>
    <col min="5634" max="5634" width="12" style="2" customWidth="1"/>
    <col min="5635" max="5635" width="13.44140625" style="2" customWidth="1"/>
    <col min="5636" max="5636" width="10.44140625" style="2" customWidth="1"/>
    <col min="5637" max="5637" width="9.6640625" style="2" customWidth="1"/>
    <col min="5638" max="5638" width="11.109375" style="2" customWidth="1"/>
    <col min="5639" max="5639" width="12.6640625" style="2" customWidth="1"/>
    <col min="5640" max="5640" width="10.109375" style="2" bestFit="1" customWidth="1"/>
    <col min="5641" max="5886" width="8.88671875" style="2"/>
    <col min="5887" max="5887" width="3.88671875" style="2" customWidth="1"/>
    <col min="5888" max="5888" width="43" style="2" customWidth="1"/>
    <col min="5889" max="5889" width="12.5546875" style="2" customWidth="1"/>
    <col min="5890" max="5890" width="12" style="2" customWidth="1"/>
    <col min="5891" max="5891" width="13.44140625" style="2" customWidth="1"/>
    <col min="5892" max="5892" width="10.44140625" style="2" customWidth="1"/>
    <col min="5893" max="5893" width="9.6640625" style="2" customWidth="1"/>
    <col min="5894" max="5894" width="11.109375" style="2" customWidth="1"/>
    <col min="5895" max="5895" width="12.6640625" style="2" customWidth="1"/>
    <col min="5896" max="5896" width="10.109375" style="2" bestFit="1" customWidth="1"/>
    <col min="5897" max="6142" width="8.88671875" style="2"/>
    <col min="6143" max="6143" width="3.88671875" style="2" customWidth="1"/>
    <col min="6144" max="6144" width="43" style="2" customWidth="1"/>
    <col min="6145" max="6145" width="12.5546875" style="2" customWidth="1"/>
    <col min="6146" max="6146" width="12" style="2" customWidth="1"/>
    <col min="6147" max="6147" width="13.44140625" style="2" customWidth="1"/>
    <col min="6148" max="6148" width="10.44140625" style="2" customWidth="1"/>
    <col min="6149" max="6149" width="9.6640625" style="2" customWidth="1"/>
    <col min="6150" max="6150" width="11.109375" style="2" customWidth="1"/>
    <col min="6151" max="6151" width="12.6640625" style="2" customWidth="1"/>
    <col min="6152" max="6152" width="10.109375" style="2" bestFit="1" customWidth="1"/>
    <col min="6153" max="6398" width="8.88671875" style="2"/>
    <col min="6399" max="6399" width="3.88671875" style="2" customWidth="1"/>
    <col min="6400" max="6400" width="43" style="2" customWidth="1"/>
    <col min="6401" max="6401" width="12.5546875" style="2" customWidth="1"/>
    <col min="6402" max="6402" width="12" style="2" customWidth="1"/>
    <col min="6403" max="6403" width="13.44140625" style="2" customWidth="1"/>
    <col min="6404" max="6404" width="10.44140625" style="2" customWidth="1"/>
    <col min="6405" max="6405" width="9.6640625" style="2" customWidth="1"/>
    <col min="6406" max="6406" width="11.109375" style="2" customWidth="1"/>
    <col min="6407" max="6407" width="12.6640625" style="2" customWidth="1"/>
    <col min="6408" max="6408" width="10.109375" style="2" bestFit="1" customWidth="1"/>
    <col min="6409" max="6654" width="8.88671875" style="2"/>
    <col min="6655" max="6655" width="3.88671875" style="2" customWidth="1"/>
    <col min="6656" max="6656" width="43" style="2" customWidth="1"/>
    <col min="6657" max="6657" width="12.5546875" style="2" customWidth="1"/>
    <col min="6658" max="6658" width="12" style="2" customWidth="1"/>
    <col min="6659" max="6659" width="13.44140625" style="2" customWidth="1"/>
    <col min="6660" max="6660" width="10.44140625" style="2" customWidth="1"/>
    <col min="6661" max="6661" width="9.6640625" style="2" customWidth="1"/>
    <col min="6662" max="6662" width="11.109375" style="2" customWidth="1"/>
    <col min="6663" max="6663" width="12.6640625" style="2" customWidth="1"/>
    <col min="6664" max="6664" width="10.109375" style="2" bestFit="1" customWidth="1"/>
    <col min="6665" max="6910" width="8.88671875" style="2"/>
    <col min="6911" max="6911" width="3.88671875" style="2" customWidth="1"/>
    <col min="6912" max="6912" width="43" style="2" customWidth="1"/>
    <col min="6913" max="6913" width="12.5546875" style="2" customWidth="1"/>
    <col min="6914" max="6914" width="12" style="2" customWidth="1"/>
    <col min="6915" max="6915" width="13.44140625" style="2" customWidth="1"/>
    <col min="6916" max="6916" width="10.44140625" style="2" customWidth="1"/>
    <col min="6917" max="6917" width="9.6640625" style="2" customWidth="1"/>
    <col min="6918" max="6918" width="11.109375" style="2" customWidth="1"/>
    <col min="6919" max="6919" width="12.6640625" style="2" customWidth="1"/>
    <col min="6920" max="6920" width="10.109375" style="2" bestFit="1" customWidth="1"/>
    <col min="6921" max="7166" width="8.88671875" style="2"/>
    <col min="7167" max="7167" width="3.88671875" style="2" customWidth="1"/>
    <col min="7168" max="7168" width="43" style="2" customWidth="1"/>
    <col min="7169" max="7169" width="12.5546875" style="2" customWidth="1"/>
    <col min="7170" max="7170" width="12" style="2" customWidth="1"/>
    <col min="7171" max="7171" width="13.44140625" style="2" customWidth="1"/>
    <col min="7172" max="7172" width="10.44140625" style="2" customWidth="1"/>
    <col min="7173" max="7173" width="9.6640625" style="2" customWidth="1"/>
    <col min="7174" max="7174" width="11.109375" style="2" customWidth="1"/>
    <col min="7175" max="7175" width="12.6640625" style="2" customWidth="1"/>
    <col min="7176" max="7176" width="10.109375" style="2" bestFit="1" customWidth="1"/>
    <col min="7177" max="7422" width="8.88671875" style="2"/>
    <col min="7423" max="7423" width="3.88671875" style="2" customWidth="1"/>
    <col min="7424" max="7424" width="43" style="2" customWidth="1"/>
    <col min="7425" max="7425" width="12.5546875" style="2" customWidth="1"/>
    <col min="7426" max="7426" width="12" style="2" customWidth="1"/>
    <col min="7427" max="7427" width="13.44140625" style="2" customWidth="1"/>
    <col min="7428" max="7428" width="10.44140625" style="2" customWidth="1"/>
    <col min="7429" max="7429" width="9.6640625" style="2" customWidth="1"/>
    <col min="7430" max="7430" width="11.109375" style="2" customWidth="1"/>
    <col min="7431" max="7431" width="12.6640625" style="2" customWidth="1"/>
    <col min="7432" max="7432" width="10.109375" style="2" bestFit="1" customWidth="1"/>
    <col min="7433" max="7678" width="8.88671875" style="2"/>
    <col min="7679" max="7679" width="3.88671875" style="2" customWidth="1"/>
    <col min="7680" max="7680" width="43" style="2" customWidth="1"/>
    <col min="7681" max="7681" width="12.5546875" style="2" customWidth="1"/>
    <col min="7682" max="7682" width="12" style="2" customWidth="1"/>
    <col min="7683" max="7683" width="13.44140625" style="2" customWidth="1"/>
    <col min="7684" max="7684" width="10.44140625" style="2" customWidth="1"/>
    <col min="7685" max="7685" width="9.6640625" style="2" customWidth="1"/>
    <col min="7686" max="7686" width="11.109375" style="2" customWidth="1"/>
    <col min="7687" max="7687" width="12.6640625" style="2" customWidth="1"/>
    <col min="7688" max="7688" width="10.109375" style="2" bestFit="1" customWidth="1"/>
    <col min="7689" max="7934" width="8.88671875" style="2"/>
    <col min="7935" max="7935" width="3.88671875" style="2" customWidth="1"/>
    <col min="7936" max="7936" width="43" style="2" customWidth="1"/>
    <col min="7937" max="7937" width="12.5546875" style="2" customWidth="1"/>
    <col min="7938" max="7938" width="12" style="2" customWidth="1"/>
    <col min="7939" max="7939" width="13.44140625" style="2" customWidth="1"/>
    <col min="7940" max="7940" width="10.44140625" style="2" customWidth="1"/>
    <col min="7941" max="7941" width="9.6640625" style="2" customWidth="1"/>
    <col min="7942" max="7942" width="11.109375" style="2" customWidth="1"/>
    <col min="7943" max="7943" width="12.6640625" style="2" customWidth="1"/>
    <col min="7944" max="7944" width="10.109375" style="2" bestFit="1" customWidth="1"/>
    <col min="7945" max="8190" width="8.88671875" style="2"/>
    <col min="8191" max="8191" width="3.88671875" style="2" customWidth="1"/>
    <col min="8192" max="8192" width="43" style="2" customWidth="1"/>
    <col min="8193" max="8193" width="12.5546875" style="2" customWidth="1"/>
    <col min="8194" max="8194" width="12" style="2" customWidth="1"/>
    <col min="8195" max="8195" width="13.44140625" style="2" customWidth="1"/>
    <col min="8196" max="8196" width="10.44140625" style="2" customWidth="1"/>
    <col min="8197" max="8197" width="9.6640625" style="2" customWidth="1"/>
    <col min="8198" max="8198" width="11.109375" style="2" customWidth="1"/>
    <col min="8199" max="8199" width="12.6640625" style="2" customWidth="1"/>
    <col min="8200" max="8200" width="10.109375" style="2" bestFit="1" customWidth="1"/>
    <col min="8201" max="8446" width="8.88671875" style="2"/>
    <col min="8447" max="8447" width="3.88671875" style="2" customWidth="1"/>
    <col min="8448" max="8448" width="43" style="2" customWidth="1"/>
    <col min="8449" max="8449" width="12.5546875" style="2" customWidth="1"/>
    <col min="8450" max="8450" width="12" style="2" customWidth="1"/>
    <col min="8451" max="8451" width="13.44140625" style="2" customWidth="1"/>
    <col min="8452" max="8452" width="10.44140625" style="2" customWidth="1"/>
    <col min="8453" max="8453" width="9.6640625" style="2" customWidth="1"/>
    <col min="8454" max="8454" width="11.109375" style="2" customWidth="1"/>
    <col min="8455" max="8455" width="12.6640625" style="2" customWidth="1"/>
    <col min="8456" max="8456" width="10.109375" style="2" bestFit="1" customWidth="1"/>
    <col min="8457" max="8702" width="8.88671875" style="2"/>
    <col min="8703" max="8703" width="3.88671875" style="2" customWidth="1"/>
    <col min="8704" max="8704" width="43" style="2" customWidth="1"/>
    <col min="8705" max="8705" width="12.5546875" style="2" customWidth="1"/>
    <col min="8706" max="8706" width="12" style="2" customWidth="1"/>
    <col min="8707" max="8707" width="13.44140625" style="2" customWidth="1"/>
    <col min="8708" max="8708" width="10.44140625" style="2" customWidth="1"/>
    <col min="8709" max="8709" width="9.6640625" style="2" customWidth="1"/>
    <col min="8710" max="8710" width="11.109375" style="2" customWidth="1"/>
    <col min="8711" max="8711" width="12.6640625" style="2" customWidth="1"/>
    <col min="8712" max="8712" width="10.109375" style="2" bestFit="1" customWidth="1"/>
    <col min="8713" max="8958" width="8.88671875" style="2"/>
    <col min="8959" max="8959" width="3.88671875" style="2" customWidth="1"/>
    <col min="8960" max="8960" width="43" style="2" customWidth="1"/>
    <col min="8961" max="8961" width="12.5546875" style="2" customWidth="1"/>
    <col min="8962" max="8962" width="12" style="2" customWidth="1"/>
    <col min="8963" max="8963" width="13.44140625" style="2" customWidth="1"/>
    <col min="8964" max="8964" width="10.44140625" style="2" customWidth="1"/>
    <col min="8965" max="8965" width="9.6640625" style="2" customWidth="1"/>
    <col min="8966" max="8966" width="11.109375" style="2" customWidth="1"/>
    <col min="8967" max="8967" width="12.6640625" style="2" customWidth="1"/>
    <col min="8968" max="8968" width="10.109375" style="2" bestFit="1" customWidth="1"/>
    <col min="8969" max="9214" width="8.88671875" style="2"/>
    <col min="9215" max="9215" width="3.88671875" style="2" customWidth="1"/>
    <col min="9216" max="9216" width="43" style="2" customWidth="1"/>
    <col min="9217" max="9217" width="12.5546875" style="2" customWidth="1"/>
    <col min="9218" max="9218" width="12" style="2" customWidth="1"/>
    <col min="9219" max="9219" width="13.44140625" style="2" customWidth="1"/>
    <col min="9220" max="9220" width="10.44140625" style="2" customWidth="1"/>
    <col min="9221" max="9221" width="9.6640625" style="2" customWidth="1"/>
    <col min="9222" max="9222" width="11.109375" style="2" customWidth="1"/>
    <col min="9223" max="9223" width="12.6640625" style="2" customWidth="1"/>
    <col min="9224" max="9224" width="10.109375" style="2" bestFit="1" customWidth="1"/>
    <col min="9225" max="9470" width="8.88671875" style="2"/>
    <col min="9471" max="9471" width="3.88671875" style="2" customWidth="1"/>
    <col min="9472" max="9472" width="43" style="2" customWidth="1"/>
    <col min="9473" max="9473" width="12.5546875" style="2" customWidth="1"/>
    <col min="9474" max="9474" width="12" style="2" customWidth="1"/>
    <col min="9475" max="9475" width="13.44140625" style="2" customWidth="1"/>
    <col min="9476" max="9476" width="10.44140625" style="2" customWidth="1"/>
    <col min="9477" max="9477" width="9.6640625" style="2" customWidth="1"/>
    <col min="9478" max="9478" width="11.109375" style="2" customWidth="1"/>
    <col min="9479" max="9479" width="12.6640625" style="2" customWidth="1"/>
    <col min="9480" max="9480" width="10.109375" style="2" bestFit="1" customWidth="1"/>
    <col min="9481" max="9726" width="8.88671875" style="2"/>
    <col min="9727" max="9727" width="3.88671875" style="2" customWidth="1"/>
    <col min="9728" max="9728" width="43" style="2" customWidth="1"/>
    <col min="9729" max="9729" width="12.5546875" style="2" customWidth="1"/>
    <col min="9730" max="9730" width="12" style="2" customWidth="1"/>
    <col min="9731" max="9731" width="13.44140625" style="2" customWidth="1"/>
    <col min="9732" max="9732" width="10.44140625" style="2" customWidth="1"/>
    <col min="9733" max="9733" width="9.6640625" style="2" customWidth="1"/>
    <col min="9734" max="9734" width="11.109375" style="2" customWidth="1"/>
    <col min="9735" max="9735" width="12.6640625" style="2" customWidth="1"/>
    <col min="9736" max="9736" width="10.109375" style="2" bestFit="1" customWidth="1"/>
    <col min="9737" max="9982" width="8.88671875" style="2"/>
    <col min="9983" max="9983" width="3.88671875" style="2" customWidth="1"/>
    <col min="9984" max="9984" width="43" style="2" customWidth="1"/>
    <col min="9985" max="9985" width="12.5546875" style="2" customWidth="1"/>
    <col min="9986" max="9986" width="12" style="2" customWidth="1"/>
    <col min="9987" max="9987" width="13.44140625" style="2" customWidth="1"/>
    <col min="9988" max="9988" width="10.44140625" style="2" customWidth="1"/>
    <col min="9989" max="9989" width="9.6640625" style="2" customWidth="1"/>
    <col min="9990" max="9990" width="11.109375" style="2" customWidth="1"/>
    <col min="9991" max="9991" width="12.6640625" style="2" customWidth="1"/>
    <col min="9992" max="9992" width="10.109375" style="2" bestFit="1" customWidth="1"/>
    <col min="9993" max="10238" width="8.88671875" style="2"/>
    <col min="10239" max="10239" width="3.88671875" style="2" customWidth="1"/>
    <col min="10240" max="10240" width="43" style="2" customWidth="1"/>
    <col min="10241" max="10241" width="12.5546875" style="2" customWidth="1"/>
    <col min="10242" max="10242" width="12" style="2" customWidth="1"/>
    <col min="10243" max="10243" width="13.44140625" style="2" customWidth="1"/>
    <col min="10244" max="10244" width="10.44140625" style="2" customWidth="1"/>
    <col min="10245" max="10245" width="9.6640625" style="2" customWidth="1"/>
    <col min="10246" max="10246" width="11.109375" style="2" customWidth="1"/>
    <col min="10247" max="10247" width="12.6640625" style="2" customWidth="1"/>
    <col min="10248" max="10248" width="10.109375" style="2" bestFit="1" customWidth="1"/>
    <col min="10249" max="10494" width="8.88671875" style="2"/>
    <col min="10495" max="10495" width="3.88671875" style="2" customWidth="1"/>
    <col min="10496" max="10496" width="43" style="2" customWidth="1"/>
    <col min="10497" max="10497" width="12.5546875" style="2" customWidth="1"/>
    <col min="10498" max="10498" width="12" style="2" customWidth="1"/>
    <col min="10499" max="10499" width="13.44140625" style="2" customWidth="1"/>
    <col min="10500" max="10500" width="10.44140625" style="2" customWidth="1"/>
    <col min="10501" max="10501" width="9.6640625" style="2" customWidth="1"/>
    <col min="10502" max="10502" width="11.109375" style="2" customWidth="1"/>
    <col min="10503" max="10503" width="12.6640625" style="2" customWidth="1"/>
    <col min="10504" max="10504" width="10.109375" style="2" bestFit="1" customWidth="1"/>
    <col min="10505" max="10750" width="8.88671875" style="2"/>
    <col min="10751" max="10751" width="3.88671875" style="2" customWidth="1"/>
    <col min="10752" max="10752" width="43" style="2" customWidth="1"/>
    <col min="10753" max="10753" width="12.5546875" style="2" customWidth="1"/>
    <col min="10754" max="10754" width="12" style="2" customWidth="1"/>
    <col min="10755" max="10755" width="13.44140625" style="2" customWidth="1"/>
    <col min="10756" max="10756" width="10.44140625" style="2" customWidth="1"/>
    <col min="10757" max="10757" width="9.6640625" style="2" customWidth="1"/>
    <col min="10758" max="10758" width="11.109375" style="2" customWidth="1"/>
    <col min="10759" max="10759" width="12.6640625" style="2" customWidth="1"/>
    <col min="10760" max="10760" width="10.109375" style="2" bestFit="1" customWidth="1"/>
    <col min="10761" max="11006" width="8.88671875" style="2"/>
    <col min="11007" max="11007" width="3.88671875" style="2" customWidth="1"/>
    <col min="11008" max="11008" width="43" style="2" customWidth="1"/>
    <col min="11009" max="11009" width="12.5546875" style="2" customWidth="1"/>
    <col min="11010" max="11010" width="12" style="2" customWidth="1"/>
    <col min="11011" max="11011" width="13.44140625" style="2" customWidth="1"/>
    <col min="11012" max="11012" width="10.44140625" style="2" customWidth="1"/>
    <col min="11013" max="11013" width="9.6640625" style="2" customWidth="1"/>
    <col min="11014" max="11014" width="11.109375" style="2" customWidth="1"/>
    <col min="11015" max="11015" width="12.6640625" style="2" customWidth="1"/>
    <col min="11016" max="11016" width="10.109375" style="2" bestFit="1" customWidth="1"/>
    <col min="11017" max="11262" width="8.88671875" style="2"/>
    <col min="11263" max="11263" width="3.88671875" style="2" customWidth="1"/>
    <col min="11264" max="11264" width="43" style="2" customWidth="1"/>
    <col min="11265" max="11265" width="12.5546875" style="2" customWidth="1"/>
    <col min="11266" max="11266" width="12" style="2" customWidth="1"/>
    <col min="11267" max="11267" width="13.44140625" style="2" customWidth="1"/>
    <col min="11268" max="11268" width="10.44140625" style="2" customWidth="1"/>
    <col min="11269" max="11269" width="9.6640625" style="2" customWidth="1"/>
    <col min="11270" max="11270" width="11.109375" style="2" customWidth="1"/>
    <col min="11271" max="11271" width="12.6640625" style="2" customWidth="1"/>
    <col min="11272" max="11272" width="10.109375" style="2" bestFit="1" customWidth="1"/>
    <col min="11273" max="11518" width="8.88671875" style="2"/>
    <col min="11519" max="11519" width="3.88671875" style="2" customWidth="1"/>
    <col min="11520" max="11520" width="43" style="2" customWidth="1"/>
    <col min="11521" max="11521" width="12.5546875" style="2" customWidth="1"/>
    <col min="11522" max="11522" width="12" style="2" customWidth="1"/>
    <col min="11523" max="11523" width="13.44140625" style="2" customWidth="1"/>
    <col min="11524" max="11524" width="10.44140625" style="2" customWidth="1"/>
    <col min="11525" max="11525" width="9.6640625" style="2" customWidth="1"/>
    <col min="11526" max="11526" width="11.109375" style="2" customWidth="1"/>
    <col min="11527" max="11527" width="12.6640625" style="2" customWidth="1"/>
    <col min="11528" max="11528" width="10.109375" style="2" bestFit="1" customWidth="1"/>
    <col min="11529" max="11774" width="8.88671875" style="2"/>
    <col min="11775" max="11775" width="3.88671875" style="2" customWidth="1"/>
    <col min="11776" max="11776" width="43" style="2" customWidth="1"/>
    <col min="11777" max="11777" width="12.5546875" style="2" customWidth="1"/>
    <col min="11778" max="11778" width="12" style="2" customWidth="1"/>
    <col min="11779" max="11779" width="13.44140625" style="2" customWidth="1"/>
    <col min="11780" max="11780" width="10.44140625" style="2" customWidth="1"/>
    <col min="11781" max="11781" width="9.6640625" style="2" customWidth="1"/>
    <col min="11782" max="11782" width="11.109375" style="2" customWidth="1"/>
    <col min="11783" max="11783" width="12.6640625" style="2" customWidth="1"/>
    <col min="11784" max="11784" width="10.109375" style="2" bestFit="1" customWidth="1"/>
    <col min="11785" max="12030" width="8.88671875" style="2"/>
    <col min="12031" max="12031" width="3.88671875" style="2" customWidth="1"/>
    <col min="12032" max="12032" width="43" style="2" customWidth="1"/>
    <col min="12033" max="12033" width="12.5546875" style="2" customWidth="1"/>
    <col min="12034" max="12034" width="12" style="2" customWidth="1"/>
    <col min="12035" max="12035" width="13.44140625" style="2" customWidth="1"/>
    <col min="12036" max="12036" width="10.44140625" style="2" customWidth="1"/>
    <col min="12037" max="12037" width="9.6640625" style="2" customWidth="1"/>
    <col min="12038" max="12038" width="11.109375" style="2" customWidth="1"/>
    <col min="12039" max="12039" width="12.6640625" style="2" customWidth="1"/>
    <col min="12040" max="12040" width="10.109375" style="2" bestFit="1" customWidth="1"/>
    <col min="12041" max="12286" width="8.88671875" style="2"/>
    <col min="12287" max="12287" width="3.88671875" style="2" customWidth="1"/>
    <col min="12288" max="12288" width="43" style="2" customWidth="1"/>
    <col min="12289" max="12289" width="12.5546875" style="2" customWidth="1"/>
    <col min="12290" max="12290" width="12" style="2" customWidth="1"/>
    <col min="12291" max="12291" width="13.44140625" style="2" customWidth="1"/>
    <col min="12292" max="12292" width="10.44140625" style="2" customWidth="1"/>
    <col min="12293" max="12293" width="9.6640625" style="2" customWidth="1"/>
    <col min="12294" max="12294" width="11.109375" style="2" customWidth="1"/>
    <col min="12295" max="12295" width="12.6640625" style="2" customWidth="1"/>
    <col min="12296" max="12296" width="10.109375" style="2" bestFit="1" customWidth="1"/>
    <col min="12297" max="12542" width="8.88671875" style="2"/>
    <col min="12543" max="12543" width="3.88671875" style="2" customWidth="1"/>
    <col min="12544" max="12544" width="43" style="2" customWidth="1"/>
    <col min="12545" max="12545" width="12.5546875" style="2" customWidth="1"/>
    <col min="12546" max="12546" width="12" style="2" customWidth="1"/>
    <col min="12547" max="12547" width="13.44140625" style="2" customWidth="1"/>
    <col min="12548" max="12548" width="10.44140625" style="2" customWidth="1"/>
    <col min="12549" max="12549" width="9.6640625" style="2" customWidth="1"/>
    <col min="12550" max="12550" width="11.109375" style="2" customWidth="1"/>
    <col min="12551" max="12551" width="12.6640625" style="2" customWidth="1"/>
    <col min="12552" max="12552" width="10.109375" style="2" bestFit="1" customWidth="1"/>
    <col min="12553" max="12798" width="8.88671875" style="2"/>
    <col min="12799" max="12799" width="3.88671875" style="2" customWidth="1"/>
    <col min="12800" max="12800" width="43" style="2" customWidth="1"/>
    <col min="12801" max="12801" width="12.5546875" style="2" customWidth="1"/>
    <col min="12802" max="12802" width="12" style="2" customWidth="1"/>
    <col min="12803" max="12803" width="13.44140625" style="2" customWidth="1"/>
    <col min="12804" max="12804" width="10.44140625" style="2" customWidth="1"/>
    <col min="12805" max="12805" width="9.6640625" style="2" customWidth="1"/>
    <col min="12806" max="12806" width="11.109375" style="2" customWidth="1"/>
    <col min="12807" max="12807" width="12.6640625" style="2" customWidth="1"/>
    <col min="12808" max="12808" width="10.109375" style="2" bestFit="1" customWidth="1"/>
    <col min="12809" max="13054" width="8.88671875" style="2"/>
    <col min="13055" max="13055" width="3.88671875" style="2" customWidth="1"/>
    <col min="13056" max="13056" width="43" style="2" customWidth="1"/>
    <col min="13057" max="13057" width="12.5546875" style="2" customWidth="1"/>
    <col min="13058" max="13058" width="12" style="2" customWidth="1"/>
    <col min="13059" max="13059" width="13.44140625" style="2" customWidth="1"/>
    <col min="13060" max="13060" width="10.44140625" style="2" customWidth="1"/>
    <col min="13061" max="13061" width="9.6640625" style="2" customWidth="1"/>
    <col min="13062" max="13062" width="11.109375" style="2" customWidth="1"/>
    <col min="13063" max="13063" width="12.6640625" style="2" customWidth="1"/>
    <col min="13064" max="13064" width="10.109375" style="2" bestFit="1" customWidth="1"/>
    <col min="13065" max="13310" width="8.88671875" style="2"/>
    <col min="13311" max="13311" width="3.88671875" style="2" customWidth="1"/>
    <col min="13312" max="13312" width="43" style="2" customWidth="1"/>
    <col min="13313" max="13313" width="12.5546875" style="2" customWidth="1"/>
    <col min="13314" max="13314" width="12" style="2" customWidth="1"/>
    <col min="13315" max="13315" width="13.44140625" style="2" customWidth="1"/>
    <col min="13316" max="13316" width="10.44140625" style="2" customWidth="1"/>
    <col min="13317" max="13317" width="9.6640625" style="2" customWidth="1"/>
    <col min="13318" max="13318" width="11.109375" style="2" customWidth="1"/>
    <col min="13319" max="13319" width="12.6640625" style="2" customWidth="1"/>
    <col min="13320" max="13320" width="10.109375" style="2" bestFit="1" customWidth="1"/>
    <col min="13321" max="13566" width="8.88671875" style="2"/>
    <col min="13567" max="13567" width="3.88671875" style="2" customWidth="1"/>
    <col min="13568" max="13568" width="43" style="2" customWidth="1"/>
    <col min="13569" max="13569" width="12.5546875" style="2" customWidth="1"/>
    <col min="13570" max="13570" width="12" style="2" customWidth="1"/>
    <col min="13571" max="13571" width="13.44140625" style="2" customWidth="1"/>
    <col min="13572" max="13572" width="10.44140625" style="2" customWidth="1"/>
    <col min="13573" max="13573" width="9.6640625" style="2" customWidth="1"/>
    <col min="13574" max="13574" width="11.109375" style="2" customWidth="1"/>
    <col min="13575" max="13575" width="12.6640625" style="2" customWidth="1"/>
    <col min="13576" max="13576" width="10.109375" style="2" bestFit="1" customWidth="1"/>
    <col min="13577" max="13822" width="8.88671875" style="2"/>
    <col min="13823" max="13823" width="3.88671875" style="2" customWidth="1"/>
    <col min="13824" max="13824" width="43" style="2" customWidth="1"/>
    <col min="13825" max="13825" width="12.5546875" style="2" customWidth="1"/>
    <col min="13826" max="13826" width="12" style="2" customWidth="1"/>
    <col min="13827" max="13827" width="13.44140625" style="2" customWidth="1"/>
    <col min="13828" max="13828" width="10.44140625" style="2" customWidth="1"/>
    <col min="13829" max="13829" width="9.6640625" style="2" customWidth="1"/>
    <col min="13830" max="13830" width="11.109375" style="2" customWidth="1"/>
    <col min="13831" max="13831" width="12.6640625" style="2" customWidth="1"/>
    <col min="13832" max="13832" width="10.109375" style="2" bestFit="1" customWidth="1"/>
    <col min="13833" max="14078" width="8.88671875" style="2"/>
    <col min="14079" max="14079" width="3.88671875" style="2" customWidth="1"/>
    <col min="14080" max="14080" width="43" style="2" customWidth="1"/>
    <col min="14081" max="14081" width="12.5546875" style="2" customWidth="1"/>
    <col min="14082" max="14082" width="12" style="2" customWidth="1"/>
    <col min="14083" max="14083" width="13.44140625" style="2" customWidth="1"/>
    <col min="14084" max="14084" width="10.44140625" style="2" customWidth="1"/>
    <col min="14085" max="14085" width="9.6640625" style="2" customWidth="1"/>
    <col min="14086" max="14086" width="11.109375" style="2" customWidth="1"/>
    <col min="14087" max="14087" width="12.6640625" style="2" customWidth="1"/>
    <col min="14088" max="14088" width="10.109375" style="2" bestFit="1" customWidth="1"/>
    <col min="14089" max="14334" width="8.88671875" style="2"/>
    <col min="14335" max="14335" width="3.88671875" style="2" customWidth="1"/>
    <col min="14336" max="14336" width="43" style="2" customWidth="1"/>
    <col min="14337" max="14337" width="12.5546875" style="2" customWidth="1"/>
    <col min="14338" max="14338" width="12" style="2" customWidth="1"/>
    <col min="14339" max="14339" width="13.44140625" style="2" customWidth="1"/>
    <col min="14340" max="14340" width="10.44140625" style="2" customWidth="1"/>
    <col min="14341" max="14341" width="9.6640625" style="2" customWidth="1"/>
    <col min="14342" max="14342" width="11.109375" style="2" customWidth="1"/>
    <col min="14343" max="14343" width="12.6640625" style="2" customWidth="1"/>
    <col min="14344" max="14344" width="10.109375" style="2" bestFit="1" customWidth="1"/>
    <col min="14345" max="14590" width="8.88671875" style="2"/>
    <col min="14591" max="14591" width="3.88671875" style="2" customWidth="1"/>
    <col min="14592" max="14592" width="43" style="2" customWidth="1"/>
    <col min="14593" max="14593" width="12.5546875" style="2" customWidth="1"/>
    <col min="14594" max="14594" width="12" style="2" customWidth="1"/>
    <col min="14595" max="14595" width="13.44140625" style="2" customWidth="1"/>
    <col min="14596" max="14596" width="10.44140625" style="2" customWidth="1"/>
    <col min="14597" max="14597" width="9.6640625" style="2" customWidth="1"/>
    <col min="14598" max="14598" width="11.109375" style="2" customWidth="1"/>
    <col min="14599" max="14599" width="12.6640625" style="2" customWidth="1"/>
    <col min="14600" max="14600" width="10.109375" style="2" bestFit="1" customWidth="1"/>
    <col min="14601" max="14846" width="8.88671875" style="2"/>
    <col min="14847" max="14847" width="3.88671875" style="2" customWidth="1"/>
    <col min="14848" max="14848" width="43" style="2" customWidth="1"/>
    <col min="14849" max="14849" width="12.5546875" style="2" customWidth="1"/>
    <col min="14850" max="14850" width="12" style="2" customWidth="1"/>
    <col min="14851" max="14851" width="13.44140625" style="2" customWidth="1"/>
    <col min="14852" max="14852" width="10.44140625" style="2" customWidth="1"/>
    <col min="14853" max="14853" width="9.6640625" style="2" customWidth="1"/>
    <col min="14854" max="14854" width="11.109375" style="2" customWidth="1"/>
    <col min="14855" max="14855" width="12.6640625" style="2" customWidth="1"/>
    <col min="14856" max="14856" width="10.109375" style="2" bestFit="1" customWidth="1"/>
    <col min="14857" max="15102" width="8.88671875" style="2"/>
    <col min="15103" max="15103" width="3.88671875" style="2" customWidth="1"/>
    <col min="15104" max="15104" width="43" style="2" customWidth="1"/>
    <col min="15105" max="15105" width="12.5546875" style="2" customWidth="1"/>
    <col min="15106" max="15106" width="12" style="2" customWidth="1"/>
    <col min="15107" max="15107" width="13.44140625" style="2" customWidth="1"/>
    <col min="15108" max="15108" width="10.44140625" style="2" customWidth="1"/>
    <col min="15109" max="15109" width="9.6640625" style="2" customWidth="1"/>
    <col min="15110" max="15110" width="11.109375" style="2" customWidth="1"/>
    <col min="15111" max="15111" width="12.6640625" style="2" customWidth="1"/>
    <col min="15112" max="15112" width="10.109375" style="2" bestFit="1" customWidth="1"/>
    <col min="15113" max="15358" width="8.88671875" style="2"/>
    <col min="15359" max="15359" width="3.88671875" style="2" customWidth="1"/>
    <col min="15360" max="15360" width="43" style="2" customWidth="1"/>
    <col min="15361" max="15361" width="12.5546875" style="2" customWidth="1"/>
    <col min="15362" max="15362" width="12" style="2" customWidth="1"/>
    <col min="15363" max="15363" width="13.44140625" style="2" customWidth="1"/>
    <col min="15364" max="15364" width="10.44140625" style="2" customWidth="1"/>
    <col min="15365" max="15365" width="9.6640625" style="2" customWidth="1"/>
    <col min="15366" max="15366" width="11.109375" style="2" customWidth="1"/>
    <col min="15367" max="15367" width="12.6640625" style="2" customWidth="1"/>
    <col min="15368" max="15368" width="10.109375" style="2" bestFit="1" customWidth="1"/>
    <col min="15369" max="15614" width="8.88671875" style="2"/>
    <col min="15615" max="15615" width="3.88671875" style="2" customWidth="1"/>
    <col min="15616" max="15616" width="43" style="2" customWidth="1"/>
    <col min="15617" max="15617" width="12.5546875" style="2" customWidth="1"/>
    <col min="15618" max="15618" width="12" style="2" customWidth="1"/>
    <col min="15619" max="15619" width="13.44140625" style="2" customWidth="1"/>
    <col min="15620" max="15620" width="10.44140625" style="2" customWidth="1"/>
    <col min="15621" max="15621" width="9.6640625" style="2" customWidth="1"/>
    <col min="15622" max="15622" width="11.109375" style="2" customWidth="1"/>
    <col min="15623" max="15623" width="12.6640625" style="2" customWidth="1"/>
    <col min="15624" max="15624" width="10.109375" style="2" bestFit="1" customWidth="1"/>
    <col min="15625" max="15870" width="8.88671875" style="2"/>
    <col min="15871" max="15871" width="3.88671875" style="2" customWidth="1"/>
    <col min="15872" max="15872" width="43" style="2" customWidth="1"/>
    <col min="15873" max="15873" width="12.5546875" style="2" customWidth="1"/>
    <col min="15874" max="15874" width="12" style="2" customWidth="1"/>
    <col min="15875" max="15875" width="13.44140625" style="2" customWidth="1"/>
    <col min="15876" max="15876" width="10.44140625" style="2" customWidth="1"/>
    <col min="15877" max="15877" width="9.6640625" style="2" customWidth="1"/>
    <col min="15878" max="15878" width="11.109375" style="2" customWidth="1"/>
    <col min="15879" max="15879" width="12.6640625" style="2" customWidth="1"/>
    <col min="15880" max="15880" width="10.109375" style="2" bestFit="1" customWidth="1"/>
    <col min="15881" max="16126" width="8.88671875" style="2"/>
    <col min="16127" max="16127" width="3.88671875" style="2" customWidth="1"/>
    <col min="16128" max="16128" width="43" style="2" customWidth="1"/>
    <col min="16129" max="16129" width="12.5546875" style="2" customWidth="1"/>
    <col min="16130" max="16130" width="12" style="2" customWidth="1"/>
    <col min="16131" max="16131" width="13.44140625" style="2" customWidth="1"/>
    <col min="16132" max="16132" width="10.44140625" style="2" customWidth="1"/>
    <col min="16133" max="16133" width="9.6640625" style="2" customWidth="1"/>
    <col min="16134" max="16134" width="11.109375" style="2" customWidth="1"/>
    <col min="16135" max="16135" width="12.6640625" style="2" customWidth="1"/>
    <col min="16136" max="16136" width="10.109375" style="2" bestFit="1" customWidth="1"/>
    <col min="16137" max="16384" width="8.88671875" style="2"/>
  </cols>
  <sheetData>
    <row r="1" spans="1:9" ht="12.75" customHeight="1">
      <c r="A1" s="487" t="s">
        <v>488</v>
      </c>
      <c r="B1" s="487"/>
      <c r="C1" s="487"/>
      <c r="D1" s="487"/>
      <c r="E1" s="487"/>
      <c r="F1" s="487"/>
      <c r="G1" s="487"/>
      <c r="H1" s="487"/>
      <c r="I1" s="487"/>
    </row>
    <row r="2" spans="1:9" ht="14.4" customHeight="1">
      <c r="A2" s="487" t="s">
        <v>489</v>
      </c>
      <c r="B2" s="487"/>
      <c r="C2" s="487"/>
      <c r="D2" s="487"/>
      <c r="E2" s="487"/>
      <c r="F2" s="487"/>
      <c r="G2" s="487"/>
      <c r="H2" s="487"/>
      <c r="I2" s="487"/>
    </row>
    <row r="3" spans="1:9" ht="12.75" customHeight="1">
      <c r="A3" s="487" t="s">
        <v>332</v>
      </c>
      <c r="B3" s="487"/>
      <c r="C3" s="487"/>
      <c r="D3" s="487"/>
      <c r="E3" s="487"/>
      <c r="F3" s="487"/>
      <c r="G3" s="487"/>
      <c r="H3" s="487"/>
      <c r="I3" s="487"/>
    </row>
    <row r="4" spans="1:9" ht="12.75" customHeight="1">
      <c r="A4" s="487" t="s">
        <v>490</v>
      </c>
      <c r="B4" s="487"/>
      <c r="C4" s="487"/>
      <c r="D4" s="487"/>
      <c r="E4" s="487"/>
      <c r="F4" s="487"/>
      <c r="G4" s="487"/>
      <c r="H4" s="487"/>
      <c r="I4" s="487"/>
    </row>
    <row r="5" spans="1:9" ht="11.4" customHeight="1">
      <c r="A5" s="183"/>
      <c r="B5" s="184"/>
      <c r="C5" s="4"/>
      <c r="D5" s="4"/>
      <c r="E5" s="4"/>
      <c r="F5" s="4"/>
      <c r="G5" s="185"/>
      <c r="H5" s="186"/>
      <c r="I5" s="187"/>
    </row>
    <row r="6" spans="1:9" ht="18" customHeight="1">
      <c r="A6" s="497" t="s">
        <v>36</v>
      </c>
      <c r="B6" s="497"/>
      <c r="C6" s="497"/>
      <c r="D6" s="497"/>
      <c r="E6" s="497"/>
      <c r="F6" s="497"/>
      <c r="G6" s="497"/>
      <c r="H6" s="497"/>
      <c r="I6" s="497"/>
    </row>
    <row r="7" spans="1:9" ht="15.6" customHeight="1">
      <c r="A7" s="188"/>
      <c r="B7" s="189"/>
      <c r="C7" s="190" t="s">
        <v>491</v>
      </c>
      <c r="D7" s="191" t="s">
        <v>492</v>
      </c>
      <c r="E7" s="191" t="s">
        <v>493</v>
      </c>
      <c r="F7" s="191" t="s">
        <v>494</v>
      </c>
      <c r="G7" s="192" t="s">
        <v>495</v>
      </c>
      <c r="H7" s="193" t="s">
        <v>496</v>
      </c>
      <c r="I7" s="190" t="s">
        <v>497</v>
      </c>
    </row>
    <row r="8" spans="1:9" ht="13.8" customHeight="1">
      <c r="A8" s="194"/>
      <c r="B8" s="195" t="s">
        <v>498</v>
      </c>
      <c r="C8" s="196" t="s">
        <v>499</v>
      </c>
      <c r="D8" s="196"/>
      <c r="E8" s="196"/>
      <c r="F8" s="197"/>
      <c r="G8" s="198"/>
      <c r="H8" s="199" t="s">
        <v>500</v>
      </c>
      <c r="I8" s="192" t="s">
        <v>501</v>
      </c>
    </row>
    <row r="9" spans="1:9" ht="13.8" customHeight="1">
      <c r="A9" s="200"/>
      <c r="B9" s="201"/>
      <c r="C9" s="199"/>
      <c r="D9" s="200"/>
      <c r="E9" s="200"/>
      <c r="F9" s="200"/>
      <c r="G9" s="192"/>
      <c r="H9" s="4" t="s">
        <v>580</v>
      </c>
      <c r="I9" s="192" t="s">
        <v>503</v>
      </c>
    </row>
    <row r="10" spans="1:9" ht="14.4" customHeight="1">
      <c r="A10" s="193" t="s">
        <v>349</v>
      </c>
      <c r="B10" s="202"/>
      <c r="C10" s="4"/>
      <c r="D10" s="193" t="s">
        <v>504</v>
      </c>
      <c r="E10" s="193" t="s">
        <v>505</v>
      </c>
      <c r="F10" s="193" t="s">
        <v>506</v>
      </c>
      <c r="G10" s="192"/>
      <c r="H10" s="4" t="s">
        <v>507</v>
      </c>
      <c r="I10" s="192" t="s">
        <v>508</v>
      </c>
    </row>
    <row r="11" spans="1:9" ht="15" customHeight="1">
      <c r="A11" s="203" t="s">
        <v>349</v>
      </c>
      <c r="B11" s="204"/>
      <c r="C11" s="205" t="s">
        <v>186</v>
      </c>
      <c r="D11" s="203" t="s">
        <v>509</v>
      </c>
      <c r="E11" s="203" t="s">
        <v>510</v>
      </c>
      <c r="F11" s="203" t="s">
        <v>510</v>
      </c>
      <c r="G11" s="191" t="s">
        <v>511</v>
      </c>
      <c r="H11" s="205" t="s">
        <v>512</v>
      </c>
      <c r="I11" s="191" t="s">
        <v>513</v>
      </c>
    </row>
    <row r="12" spans="1:9" ht="15" customHeight="1">
      <c r="A12" s="206" t="s">
        <v>514</v>
      </c>
      <c r="B12" s="207" t="s">
        <v>515</v>
      </c>
      <c r="C12" s="498"/>
      <c r="D12" s="498"/>
      <c r="E12" s="498"/>
      <c r="F12" s="498"/>
      <c r="G12" s="498"/>
      <c r="H12" s="498"/>
      <c r="I12" s="498"/>
    </row>
    <row r="13" spans="1:9" hidden="1" outlineLevel="1">
      <c r="A13" s="208"/>
      <c r="B13" s="209" t="s">
        <v>280</v>
      </c>
      <c r="C13" s="210"/>
      <c r="D13" s="212">
        <v>0</v>
      </c>
      <c r="E13" s="212">
        <v>0</v>
      </c>
      <c r="F13" s="212">
        <v>0</v>
      </c>
      <c r="G13" s="213"/>
      <c r="H13" s="214"/>
      <c r="I13" s="212">
        <v>0</v>
      </c>
    </row>
    <row r="14" spans="1:9" hidden="1" outlineLevel="1">
      <c r="A14" s="208"/>
      <c r="B14" s="209" t="s">
        <v>203</v>
      </c>
      <c r="C14" s="210"/>
      <c r="D14" s="212">
        <v>0</v>
      </c>
      <c r="E14" s="212">
        <v>25332171</v>
      </c>
      <c r="F14" s="212">
        <v>45051196</v>
      </c>
      <c r="G14" s="213"/>
      <c r="H14" s="214"/>
      <c r="I14" s="212">
        <v>70383367</v>
      </c>
    </row>
    <row r="15" spans="1:9" hidden="1" outlineLevel="1">
      <c r="A15" s="208"/>
      <c r="B15" s="209" t="s">
        <v>204</v>
      </c>
      <c r="C15" s="210"/>
      <c r="D15" s="212">
        <v>0</v>
      </c>
      <c r="E15" s="212">
        <v>55626916</v>
      </c>
      <c r="F15" s="211"/>
      <c r="G15" s="213"/>
      <c r="H15" s="214"/>
      <c r="I15" s="212">
        <v>55626916</v>
      </c>
    </row>
    <row r="16" spans="1:9" hidden="1" outlineLevel="1">
      <c r="A16" s="208"/>
      <c r="B16" s="209" t="s">
        <v>267</v>
      </c>
      <c r="C16" s="210"/>
      <c r="D16" s="212">
        <v>0</v>
      </c>
      <c r="E16" s="212">
        <v>0</v>
      </c>
      <c r="F16" s="212">
        <v>0</v>
      </c>
      <c r="G16" s="213"/>
      <c r="H16" s="214"/>
      <c r="I16" s="212">
        <v>0</v>
      </c>
    </row>
    <row r="17" spans="1:9" hidden="1" outlineLevel="1">
      <c r="A17" s="208"/>
      <c r="B17" s="209" t="s">
        <v>274</v>
      </c>
      <c r="C17" s="210"/>
      <c r="D17" s="212">
        <v>0</v>
      </c>
      <c r="E17" s="212">
        <v>0</v>
      </c>
      <c r="F17" s="212">
        <v>13333110</v>
      </c>
      <c r="G17" s="213"/>
      <c r="H17" s="214"/>
      <c r="I17" s="212">
        <v>13333110</v>
      </c>
    </row>
    <row r="18" spans="1:9" hidden="1" outlineLevel="1">
      <c r="A18" s="208"/>
      <c r="B18" s="209" t="s">
        <v>275</v>
      </c>
      <c r="C18" s="210"/>
      <c r="D18" s="212">
        <v>0</v>
      </c>
      <c r="E18" s="212">
        <v>12296</v>
      </c>
      <c r="F18" s="212">
        <v>9882</v>
      </c>
      <c r="G18" s="213"/>
      <c r="H18" s="214"/>
      <c r="I18" s="212">
        <v>22178</v>
      </c>
    </row>
    <row r="19" spans="1:9" hidden="1" outlineLevel="1">
      <c r="A19" s="208"/>
      <c r="B19" s="209" t="s">
        <v>205</v>
      </c>
      <c r="C19" s="210"/>
      <c r="D19" s="212">
        <v>28093162</v>
      </c>
      <c r="E19" s="212">
        <v>70340123</v>
      </c>
      <c r="F19" s="212">
        <v>100713815</v>
      </c>
      <c r="G19" s="213"/>
      <c r="H19" s="214"/>
      <c r="I19" s="212">
        <v>199147100</v>
      </c>
    </row>
    <row r="20" spans="1:9" hidden="1" outlineLevel="1">
      <c r="A20" s="208"/>
      <c r="B20" s="209" t="s">
        <v>206</v>
      </c>
      <c r="C20" s="210"/>
      <c r="D20" s="211"/>
      <c r="E20" s="212">
        <v>39005520.769999996</v>
      </c>
      <c r="F20" s="212">
        <v>8150394.7299999967</v>
      </c>
      <c r="G20" s="213"/>
      <c r="H20" s="214"/>
      <c r="I20" s="212">
        <v>47155915.499999993</v>
      </c>
    </row>
    <row r="21" spans="1:9" hidden="1" outlineLevel="1">
      <c r="A21" s="208"/>
      <c r="B21" s="209" t="s">
        <v>268</v>
      </c>
      <c r="C21" s="210"/>
      <c r="D21" s="212">
        <v>46921</v>
      </c>
      <c r="E21" s="212">
        <v>0</v>
      </c>
      <c r="F21" s="212">
        <v>0</v>
      </c>
      <c r="G21" s="213"/>
      <c r="H21" s="214"/>
      <c r="I21" s="212">
        <v>46921</v>
      </c>
    </row>
    <row r="22" spans="1:9" hidden="1" outlineLevel="1">
      <c r="A22" s="208"/>
      <c r="B22" s="209" t="s">
        <v>207</v>
      </c>
      <c r="C22" s="210"/>
      <c r="D22" s="211"/>
      <c r="E22" s="212">
        <v>132084150</v>
      </c>
      <c r="F22" s="212">
        <v>139721990</v>
      </c>
      <c r="G22" s="213"/>
      <c r="H22" s="214"/>
      <c r="I22" s="212">
        <v>271806140</v>
      </c>
    </row>
    <row r="23" spans="1:9" hidden="1" outlineLevel="1">
      <c r="A23" s="208"/>
      <c r="B23" s="209" t="s">
        <v>270</v>
      </c>
      <c r="C23" s="210"/>
      <c r="D23" s="211"/>
      <c r="E23" s="212">
        <v>31729984</v>
      </c>
      <c r="F23" s="212">
        <v>99359565</v>
      </c>
      <c r="G23" s="213"/>
      <c r="H23" s="214"/>
      <c r="I23" s="212">
        <v>131089549</v>
      </c>
    </row>
    <row r="24" spans="1:9" hidden="1" outlineLevel="1">
      <c r="A24" s="208"/>
      <c r="B24" s="209" t="s">
        <v>208</v>
      </c>
      <c r="C24" s="210"/>
      <c r="D24" s="211">
        <v>35697806</v>
      </c>
      <c r="E24" s="212">
        <v>116740745</v>
      </c>
      <c r="F24" s="212">
        <v>60063033</v>
      </c>
      <c r="G24" s="213"/>
      <c r="H24" s="214"/>
      <c r="I24" s="212">
        <v>212501584</v>
      </c>
    </row>
    <row r="25" spans="1:9" hidden="1" outlineLevel="1">
      <c r="A25" s="208"/>
      <c r="B25" s="209" t="s">
        <v>209</v>
      </c>
      <c r="C25" s="210"/>
      <c r="D25" s="211"/>
      <c r="E25" s="212">
        <v>89602193</v>
      </c>
      <c r="F25" s="211"/>
      <c r="G25" s="213"/>
      <c r="H25" s="214"/>
      <c r="I25" s="212">
        <v>89602193</v>
      </c>
    </row>
    <row r="26" spans="1:9" hidden="1" outlineLevel="1">
      <c r="A26" s="208"/>
      <c r="B26" s="209" t="s">
        <v>281</v>
      </c>
      <c r="C26" s="210"/>
      <c r="D26" s="211">
        <v>0</v>
      </c>
      <c r="E26" s="212">
        <v>0</v>
      </c>
      <c r="F26" s="212">
        <v>0</v>
      </c>
      <c r="G26" s="213"/>
      <c r="H26" s="214"/>
      <c r="I26" s="212">
        <v>0</v>
      </c>
    </row>
    <row r="27" spans="1:9" hidden="1" outlineLevel="1">
      <c r="A27" s="208"/>
      <c r="B27" s="209" t="s">
        <v>210</v>
      </c>
      <c r="C27" s="210"/>
      <c r="D27" s="212">
        <v>0</v>
      </c>
      <c r="E27" s="212">
        <v>19340878</v>
      </c>
      <c r="F27" s="211">
        <v>7204975</v>
      </c>
      <c r="G27" s="213"/>
      <c r="H27" s="214"/>
      <c r="I27" s="212">
        <v>26545853</v>
      </c>
    </row>
    <row r="28" spans="1:9" hidden="1" outlineLevel="1">
      <c r="A28" s="208"/>
      <c r="B28" s="209" t="s">
        <v>211</v>
      </c>
      <c r="C28" s="210"/>
      <c r="D28" s="212">
        <v>0</v>
      </c>
      <c r="E28" s="212">
        <v>28833</v>
      </c>
      <c r="F28" s="212">
        <v>0</v>
      </c>
      <c r="G28" s="213"/>
      <c r="H28" s="214"/>
      <c r="I28" s="212">
        <v>28833</v>
      </c>
    </row>
    <row r="29" spans="1:9" hidden="1" outlineLevel="1">
      <c r="A29" s="208"/>
      <c r="B29" s="209" t="s">
        <v>212</v>
      </c>
      <c r="C29" s="210"/>
      <c r="D29" s="212">
        <v>0</v>
      </c>
      <c r="E29" s="212">
        <v>13047779.43</v>
      </c>
      <c r="F29" s="212">
        <v>21571625.41</v>
      </c>
      <c r="G29" s="213"/>
      <c r="H29" s="214"/>
      <c r="I29" s="212">
        <v>34619404.840000004</v>
      </c>
    </row>
    <row r="30" spans="1:9" hidden="1" outlineLevel="1">
      <c r="A30" s="208"/>
      <c r="B30" s="209" t="s">
        <v>213</v>
      </c>
      <c r="C30" s="210"/>
      <c r="D30" s="212">
        <v>44118462</v>
      </c>
      <c r="E30" s="212">
        <v>98090129</v>
      </c>
      <c r="F30" s="212">
        <v>2377966</v>
      </c>
      <c r="G30" s="213"/>
      <c r="H30" s="214"/>
      <c r="I30" s="212">
        <v>144586557</v>
      </c>
    </row>
    <row r="31" spans="1:9" hidden="1" outlineLevel="1">
      <c r="A31" s="208"/>
      <c r="B31" s="209" t="s">
        <v>214</v>
      </c>
      <c r="C31" s="210"/>
      <c r="D31" s="211"/>
      <c r="E31" s="211"/>
      <c r="F31" s="212">
        <v>9088166</v>
      </c>
      <c r="G31" s="213"/>
      <c r="H31" s="214"/>
      <c r="I31" s="212">
        <v>9088166</v>
      </c>
    </row>
    <row r="32" spans="1:9" hidden="1" outlineLevel="1">
      <c r="A32" s="208"/>
      <c r="B32" s="209" t="s">
        <v>269</v>
      </c>
      <c r="C32" s="210"/>
      <c r="D32" s="211"/>
      <c r="E32" s="211"/>
      <c r="F32" s="212">
        <v>631087</v>
      </c>
      <c r="G32" s="213"/>
      <c r="H32" s="214"/>
      <c r="I32" s="212">
        <v>631087</v>
      </c>
    </row>
    <row r="33" spans="1:9" hidden="1" outlineLevel="1">
      <c r="A33" s="208"/>
      <c r="B33" s="209" t="s">
        <v>215</v>
      </c>
      <c r="C33" s="210"/>
      <c r="D33" s="211"/>
      <c r="E33" s="212">
        <v>6079350</v>
      </c>
      <c r="F33" s="211"/>
      <c r="G33" s="213"/>
      <c r="H33" s="214"/>
      <c r="I33" s="212">
        <v>6079350</v>
      </c>
    </row>
    <row r="34" spans="1:9" hidden="1" outlineLevel="1">
      <c r="A34" s="208"/>
      <c r="B34" s="209" t="s">
        <v>216</v>
      </c>
      <c r="C34" s="210"/>
      <c r="D34" s="212">
        <v>0</v>
      </c>
      <c r="E34" s="212">
        <v>1752989</v>
      </c>
      <c r="F34" s="212">
        <v>0</v>
      </c>
      <c r="G34" s="213"/>
      <c r="H34" s="214"/>
      <c r="I34" s="212">
        <v>1752989</v>
      </c>
    </row>
    <row r="35" spans="1:9" hidden="1" outlineLevel="1">
      <c r="A35" s="208"/>
      <c r="B35" s="209" t="s">
        <v>217</v>
      </c>
      <c r="C35" s="210"/>
      <c r="D35" s="212">
        <v>19829364</v>
      </c>
      <c r="E35" s="212">
        <v>104338883</v>
      </c>
      <c r="F35" s="212">
        <v>137560307</v>
      </c>
      <c r="G35" s="213"/>
      <c r="H35" s="214"/>
      <c r="I35" s="212">
        <v>261728554</v>
      </c>
    </row>
    <row r="36" spans="1:9" hidden="1" outlineLevel="1">
      <c r="A36" s="208"/>
      <c r="B36" s="209" t="s">
        <v>218</v>
      </c>
      <c r="C36" s="210"/>
      <c r="D36" s="211"/>
      <c r="E36" s="212">
        <v>139204114</v>
      </c>
      <c r="F36" s="211"/>
      <c r="G36" s="213"/>
      <c r="H36" s="214"/>
      <c r="I36" s="212">
        <v>139204114</v>
      </c>
    </row>
    <row r="37" spans="1:9" hidden="1" outlineLevel="1">
      <c r="A37" s="208"/>
      <c r="B37" s="209" t="s">
        <v>219</v>
      </c>
      <c r="C37" s="210"/>
      <c r="D37" s="212">
        <v>270247</v>
      </c>
      <c r="E37" s="212">
        <v>31934579</v>
      </c>
      <c r="F37" s="212">
        <v>697786.42</v>
      </c>
      <c r="G37" s="213"/>
      <c r="H37" s="214"/>
      <c r="I37" s="212">
        <v>32902612.420000002</v>
      </c>
    </row>
    <row r="38" spans="1:9" hidden="1" outlineLevel="1">
      <c r="A38" s="208"/>
      <c r="B38" s="209" t="s">
        <v>220</v>
      </c>
      <c r="C38" s="210"/>
      <c r="D38" s="212">
        <v>0</v>
      </c>
      <c r="E38" s="212">
        <v>61635584</v>
      </c>
      <c r="F38" s="212">
        <v>8281717</v>
      </c>
      <c r="G38" s="213"/>
      <c r="H38" s="214"/>
      <c r="I38" s="212">
        <v>69917301</v>
      </c>
    </row>
    <row r="39" spans="1:9" collapsed="1">
      <c r="A39" s="208">
        <v>1</v>
      </c>
      <c r="B39" s="215" t="s">
        <v>516</v>
      </c>
      <c r="C39" s="210"/>
      <c r="D39" s="212">
        <f>SUM($D$13:$D$38)</f>
        <v>128055962</v>
      </c>
      <c r="E39" s="212">
        <f>SUM($E$13:$E$38)</f>
        <v>1035927217.1999999</v>
      </c>
      <c r="F39" s="212">
        <f>SUM($F$13:$F$38)</f>
        <v>653816615.56000006</v>
      </c>
      <c r="G39" s="213"/>
      <c r="H39" s="214"/>
      <c r="I39" s="212">
        <f>SUM($I$13:$I$38)</f>
        <v>1817799794.76</v>
      </c>
    </row>
    <row r="40" spans="1:9" hidden="1" outlineLevel="1">
      <c r="A40" s="208"/>
      <c r="B40" s="216" t="s">
        <v>280</v>
      </c>
      <c r="C40" s="217"/>
      <c r="D40" s="218">
        <v>0</v>
      </c>
      <c r="E40" s="219">
        <v>0</v>
      </c>
      <c r="F40" s="219">
        <v>0</v>
      </c>
      <c r="G40" s="220"/>
      <c r="H40" s="221"/>
      <c r="I40" s="219">
        <v>0</v>
      </c>
    </row>
    <row r="41" spans="1:9" hidden="1" outlineLevel="1">
      <c r="A41" s="208"/>
      <c r="B41" s="216" t="s">
        <v>203</v>
      </c>
      <c r="C41" s="217"/>
      <c r="D41" s="218"/>
      <c r="E41" s="219">
        <v>21532345</v>
      </c>
      <c r="F41" s="219">
        <v>38293517</v>
      </c>
      <c r="G41" s="220"/>
      <c r="H41" s="221"/>
      <c r="I41" s="219">
        <v>59825862</v>
      </c>
    </row>
    <row r="42" spans="1:9" hidden="1" outlineLevel="1">
      <c r="A42" s="208"/>
      <c r="B42" s="216" t="s">
        <v>204</v>
      </c>
      <c r="C42" s="217"/>
      <c r="D42" s="218">
        <v>0</v>
      </c>
      <c r="E42" s="219">
        <v>47282878.600000001</v>
      </c>
      <c r="F42" s="219">
        <v>0</v>
      </c>
      <c r="G42" s="220"/>
      <c r="H42" s="221"/>
      <c r="I42" s="219">
        <v>47282878.600000001</v>
      </c>
    </row>
    <row r="43" spans="1:9" hidden="1" outlineLevel="1">
      <c r="A43" s="208"/>
      <c r="B43" s="216" t="s">
        <v>274</v>
      </c>
      <c r="C43" s="217"/>
      <c r="D43" s="218">
        <v>0</v>
      </c>
      <c r="E43" s="219">
        <v>0</v>
      </c>
      <c r="F43" s="219">
        <v>11334396</v>
      </c>
      <c r="G43" s="220"/>
      <c r="H43" s="221"/>
      <c r="I43" s="219">
        <v>11334396</v>
      </c>
    </row>
    <row r="44" spans="1:9" hidden="1" outlineLevel="1">
      <c r="A44" s="208"/>
      <c r="B44" s="216" t="s">
        <v>275</v>
      </c>
      <c r="C44" s="217"/>
      <c r="D44" s="218">
        <v>0</v>
      </c>
      <c r="E44" s="219">
        <v>10452</v>
      </c>
      <c r="F44" s="218">
        <v>8400</v>
      </c>
      <c r="G44" s="220"/>
      <c r="H44" s="221"/>
      <c r="I44" s="219">
        <v>18852</v>
      </c>
    </row>
    <row r="45" spans="1:9" hidden="1" outlineLevel="1">
      <c r="A45" s="208"/>
      <c r="B45" s="216" t="s">
        <v>267</v>
      </c>
      <c r="C45" s="217"/>
      <c r="D45" s="219">
        <v>0</v>
      </c>
      <c r="E45" s="219">
        <v>0</v>
      </c>
      <c r="F45" s="219">
        <v>0</v>
      </c>
      <c r="G45" s="220"/>
      <c r="H45" s="221"/>
      <c r="I45" s="219">
        <v>0</v>
      </c>
    </row>
    <row r="46" spans="1:9" hidden="1" outlineLevel="1">
      <c r="A46" s="208"/>
      <c r="B46" s="216" t="s">
        <v>205</v>
      </c>
      <c r="C46" s="217"/>
      <c r="D46" s="219">
        <v>23879188</v>
      </c>
      <c r="E46" s="219">
        <v>59789105</v>
      </c>
      <c r="F46" s="219">
        <v>85606743</v>
      </c>
      <c r="G46" s="220"/>
      <c r="H46" s="221"/>
      <c r="I46" s="219">
        <v>169275036</v>
      </c>
    </row>
    <row r="47" spans="1:9" hidden="1" outlineLevel="1">
      <c r="A47" s="208"/>
      <c r="B47" s="216" t="s">
        <v>206</v>
      </c>
      <c r="C47" s="217"/>
      <c r="D47" s="218"/>
      <c r="E47" s="219">
        <v>33154692.654499996</v>
      </c>
      <c r="F47" s="219">
        <v>6927835.5204999968</v>
      </c>
      <c r="G47" s="220"/>
      <c r="H47" s="221"/>
      <c r="I47" s="219">
        <v>40082528.174999997</v>
      </c>
    </row>
    <row r="48" spans="1:9" hidden="1" outlineLevel="1">
      <c r="A48" s="208"/>
      <c r="B48" s="216" t="s">
        <v>268</v>
      </c>
      <c r="C48" s="217"/>
      <c r="D48" s="219">
        <v>39883</v>
      </c>
      <c r="E48" s="219">
        <v>0</v>
      </c>
      <c r="F48" s="219">
        <v>0</v>
      </c>
      <c r="G48" s="220"/>
      <c r="H48" s="221"/>
      <c r="I48" s="219">
        <v>39883</v>
      </c>
    </row>
    <row r="49" spans="1:9" hidden="1" outlineLevel="1">
      <c r="A49" s="208"/>
      <c r="B49" s="216" t="s">
        <v>207</v>
      </c>
      <c r="C49" s="217"/>
      <c r="D49" s="218"/>
      <c r="E49" s="219">
        <v>112271528</v>
      </c>
      <c r="F49" s="219">
        <v>118763693</v>
      </c>
      <c r="G49" s="220"/>
      <c r="H49" s="221"/>
      <c r="I49" s="219">
        <v>231035221</v>
      </c>
    </row>
    <row r="50" spans="1:9" hidden="1" outlineLevel="1">
      <c r="A50" s="208"/>
      <c r="B50" s="216" t="s">
        <v>270</v>
      </c>
      <c r="C50" s="217"/>
      <c r="D50" s="218"/>
      <c r="E50" s="219">
        <v>26970486</v>
      </c>
      <c r="F50" s="219">
        <v>84455630</v>
      </c>
      <c r="G50" s="220"/>
      <c r="H50" s="221"/>
      <c r="I50" s="219">
        <v>111426116</v>
      </c>
    </row>
    <row r="51" spans="1:9" hidden="1" outlineLevel="1">
      <c r="A51" s="208"/>
      <c r="B51" s="216" t="s">
        <v>208</v>
      </c>
      <c r="C51" s="217"/>
      <c r="D51" s="219">
        <v>30343135</v>
      </c>
      <c r="E51" s="219">
        <v>99229633</v>
      </c>
      <c r="F51" s="219">
        <v>51053578</v>
      </c>
      <c r="G51" s="220"/>
      <c r="H51" s="221"/>
      <c r="I51" s="219">
        <v>180626346</v>
      </c>
    </row>
    <row r="52" spans="1:9" hidden="1" outlineLevel="1">
      <c r="A52" s="208"/>
      <c r="B52" s="216" t="s">
        <v>209</v>
      </c>
      <c r="C52" s="217"/>
      <c r="D52" s="218"/>
      <c r="E52" s="219">
        <v>76162439</v>
      </c>
      <c r="F52" s="218"/>
      <c r="G52" s="220"/>
      <c r="H52" s="221"/>
      <c r="I52" s="219">
        <v>76162439</v>
      </c>
    </row>
    <row r="53" spans="1:9" hidden="1" outlineLevel="1">
      <c r="A53" s="208"/>
      <c r="B53" s="216" t="s">
        <v>281</v>
      </c>
      <c r="C53" s="217"/>
      <c r="D53" s="219">
        <v>0</v>
      </c>
      <c r="E53" s="219">
        <v>0</v>
      </c>
      <c r="F53" s="219">
        <v>0</v>
      </c>
      <c r="G53" s="220"/>
      <c r="H53" s="221"/>
      <c r="I53" s="219">
        <v>0</v>
      </c>
    </row>
    <row r="54" spans="1:9" hidden="1" outlineLevel="1">
      <c r="A54" s="208"/>
      <c r="B54" s="216" t="s">
        <v>210</v>
      </c>
      <c r="C54" s="217"/>
      <c r="D54" s="219">
        <v>0</v>
      </c>
      <c r="E54" s="219">
        <v>16477087</v>
      </c>
      <c r="F54" s="219">
        <v>6086875</v>
      </c>
      <c r="G54" s="220"/>
      <c r="H54" s="221"/>
      <c r="I54" s="219">
        <v>22563962</v>
      </c>
    </row>
    <row r="55" spans="1:9" hidden="1" outlineLevel="1">
      <c r="A55" s="208"/>
      <c r="B55" s="216" t="s">
        <v>211</v>
      </c>
      <c r="C55" s="217"/>
      <c r="D55" s="219">
        <v>0</v>
      </c>
      <c r="E55" s="219">
        <v>24508</v>
      </c>
      <c r="F55" s="219">
        <v>0</v>
      </c>
      <c r="G55" s="220"/>
      <c r="H55" s="221"/>
      <c r="I55" s="219">
        <v>24508</v>
      </c>
    </row>
    <row r="56" spans="1:9" hidden="1" outlineLevel="1">
      <c r="A56" s="208"/>
      <c r="B56" s="216" t="s">
        <v>212</v>
      </c>
      <c r="C56" s="217"/>
      <c r="D56" s="219">
        <v>0</v>
      </c>
      <c r="E56" s="219">
        <v>11093656.26</v>
      </c>
      <c r="F56" s="219">
        <v>18336307.281500004</v>
      </c>
      <c r="G56" s="220"/>
      <c r="H56" s="221"/>
      <c r="I56" s="219">
        <v>29429963.541500002</v>
      </c>
    </row>
    <row r="57" spans="1:9" hidden="1" outlineLevel="1">
      <c r="A57" s="208"/>
      <c r="B57" s="216" t="s">
        <v>213</v>
      </c>
      <c r="C57" s="217"/>
      <c r="D57" s="219">
        <v>37500692</v>
      </c>
      <c r="E57" s="219">
        <v>83372855</v>
      </c>
      <c r="F57" s="219">
        <v>2021271</v>
      </c>
      <c r="G57" s="220"/>
      <c r="H57" s="221"/>
      <c r="I57" s="219">
        <v>122894818</v>
      </c>
    </row>
    <row r="58" spans="1:9" hidden="1" outlineLevel="1">
      <c r="A58" s="208"/>
      <c r="B58" s="216" t="s">
        <v>214</v>
      </c>
      <c r="C58" s="217"/>
      <c r="D58" s="218"/>
      <c r="E58" s="218"/>
      <c r="F58" s="219">
        <v>7724497</v>
      </c>
      <c r="G58" s="220"/>
      <c r="H58" s="221"/>
      <c r="I58" s="219">
        <v>7724497</v>
      </c>
    </row>
    <row r="59" spans="1:9" hidden="1" outlineLevel="1">
      <c r="A59" s="208"/>
      <c r="B59" s="216" t="s">
        <v>269</v>
      </c>
      <c r="C59" s="217"/>
      <c r="D59" s="218"/>
      <c r="E59" s="218"/>
      <c r="F59" s="219">
        <v>94663</v>
      </c>
      <c r="G59" s="220"/>
      <c r="H59" s="221"/>
      <c r="I59" s="219">
        <v>94663</v>
      </c>
    </row>
    <row r="60" spans="1:9" hidden="1" outlineLevel="1">
      <c r="A60" s="208"/>
      <c r="B60" s="216" t="s">
        <v>215</v>
      </c>
      <c r="C60" s="217"/>
      <c r="D60" s="218"/>
      <c r="E60" s="219">
        <v>5167399</v>
      </c>
      <c r="F60" s="218"/>
      <c r="G60" s="220"/>
      <c r="H60" s="221"/>
      <c r="I60" s="219">
        <v>5167399</v>
      </c>
    </row>
    <row r="61" spans="1:9" hidden="1" outlineLevel="1">
      <c r="A61" s="208"/>
      <c r="B61" s="216" t="s">
        <v>216</v>
      </c>
      <c r="C61" s="217"/>
      <c r="D61" s="219">
        <v>0</v>
      </c>
      <c r="E61" s="219">
        <v>1491150</v>
      </c>
      <c r="F61" s="219">
        <v>0</v>
      </c>
      <c r="G61" s="220"/>
      <c r="H61" s="221"/>
      <c r="I61" s="219">
        <v>1491150</v>
      </c>
    </row>
    <row r="62" spans="1:9" hidden="1" outlineLevel="1">
      <c r="A62" s="208"/>
      <c r="B62" s="216" t="s">
        <v>217</v>
      </c>
      <c r="C62" s="217"/>
      <c r="D62" s="219">
        <v>16854959</v>
      </c>
      <c r="E62" s="219">
        <v>88684350</v>
      </c>
      <c r="F62" s="219">
        <v>116862917</v>
      </c>
      <c r="G62" s="220"/>
      <c r="H62" s="221"/>
      <c r="I62" s="219">
        <v>222402226</v>
      </c>
    </row>
    <row r="63" spans="1:9" hidden="1" outlineLevel="1">
      <c r="A63" s="208"/>
      <c r="B63" s="216" t="s">
        <v>218</v>
      </c>
      <c r="C63" s="217"/>
      <c r="D63" s="218"/>
      <c r="E63" s="219">
        <v>118347994</v>
      </c>
      <c r="F63" s="218"/>
      <c r="G63" s="220"/>
      <c r="H63" s="221"/>
      <c r="I63" s="219">
        <v>118347994</v>
      </c>
    </row>
    <row r="64" spans="1:9" hidden="1" outlineLevel="1">
      <c r="A64" s="208"/>
      <c r="B64" s="216" t="s">
        <v>219</v>
      </c>
      <c r="C64" s="217"/>
      <c r="D64" s="219">
        <v>229709.94999999998</v>
      </c>
      <c r="E64" s="219">
        <v>27140026</v>
      </c>
      <c r="F64" s="219">
        <v>593190</v>
      </c>
      <c r="G64" s="220"/>
      <c r="H64" s="221"/>
      <c r="I64" s="219">
        <v>27962925.949999999</v>
      </c>
    </row>
    <row r="65" spans="1:9" hidden="1" outlineLevel="1">
      <c r="A65" s="208"/>
      <c r="B65" s="216" t="s">
        <v>220</v>
      </c>
      <c r="C65" s="217"/>
      <c r="D65" s="219">
        <v>0</v>
      </c>
      <c r="E65" s="219">
        <v>52390246.399999999</v>
      </c>
      <c r="F65" s="219">
        <v>7039459.4500000002</v>
      </c>
      <c r="G65" s="220"/>
      <c r="H65" s="221"/>
      <c r="I65" s="219">
        <v>59429705.850000001</v>
      </c>
    </row>
    <row r="66" spans="1:9" ht="30" collapsed="1">
      <c r="A66" s="208">
        <v>2</v>
      </c>
      <c r="B66" s="222" t="s">
        <v>517</v>
      </c>
      <c r="C66" s="217"/>
      <c r="D66" s="219">
        <f>SUM($D$40:$D$65)</f>
        <v>108847566.95</v>
      </c>
      <c r="E66" s="219">
        <f>SUM($E$40:$E$65)</f>
        <v>880592830.9145</v>
      </c>
      <c r="F66" s="219">
        <f>SUM($F$40:$F$65)</f>
        <v>555202972.25200009</v>
      </c>
      <c r="G66" s="220"/>
      <c r="H66" s="221"/>
      <c r="I66" s="219">
        <f>SUM($I$40:$I$65)</f>
        <v>1544643370.1165001</v>
      </c>
    </row>
    <row r="67" spans="1:9" hidden="1" outlineLevel="1">
      <c r="A67" s="208"/>
      <c r="B67" s="216" t="s">
        <v>280</v>
      </c>
      <c r="C67" s="219">
        <v>0</v>
      </c>
      <c r="D67" s="223"/>
      <c r="E67" s="224"/>
      <c r="F67" s="225"/>
      <c r="G67" s="226"/>
      <c r="H67" s="221"/>
      <c r="I67" s="219">
        <v>0</v>
      </c>
    </row>
    <row r="68" spans="1:9" hidden="1" outlineLevel="1">
      <c r="A68" s="208"/>
      <c r="B68" s="216" t="s">
        <v>203</v>
      </c>
      <c r="C68" s="219">
        <v>10557505</v>
      </c>
      <c r="D68" s="223"/>
      <c r="E68" s="224"/>
      <c r="F68" s="225"/>
      <c r="G68" s="226"/>
      <c r="H68" s="221"/>
      <c r="I68" s="219">
        <v>10557505</v>
      </c>
    </row>
    <row r="69" spans="1:9" hidden="1" outlineLevel="1">
      <c r="A69" s="208"/>
      <c r="B69" s="216" t="s">
        <v>204</v>
      </c>
      <c r="C69" s="219">
        <v>8344037.3999999985</v>
      </c>
      <c r="D69" s="223"/>
      <c r="E69" s="224"/>
      <c r="F69" s="225"/>
      <c r="G69" s="226"/>
      <c r="H69" s="221"/>
      <c r="I69" s="219">
        <v>8344037.3999999985</v>
      </c>
    </row>
    <row r="70" spans="1:9" hidden="1" outlineLevel="1">
      <c r="A70" s="208"/>
      <c r="B70" s="216" t="s">
        <v>267</v>
      </c>
      <c r="C70" s="219">
        <v>0</v>
      </c>
      <c r="D70" s="223"/>
      <c r="E70" s="224"/>
      <c r="F70" s="225"/>
      <c r="G70" s="226"/>
      <c r="H70" s="221"/>
      <c r="I70" s="219">
        <v>0</v>
      </c>
    </row>
    <row r="71" spans="1:9" hidden="1" outlineLevel="1">
      <c r="A71" s="208"/>
      <c r="B71" s="216" t="s">
        <v>274</v>
      </c>
      <c r="C71" s="219">
        <v>1998714</v>
      </c>
      <c r="D71" s="223"/>
      <c r="E71" s="224"/>
      <c r="F71" s="225"/>
      <c r="G71" s="226"/>
      <c r="H71" s="221"/>
      <c r="I71" s="219">
        <v>1998714</v>
      </c>
    </row>
    <row r="72" spans="1:9" hidden="1" outlineLevel="1">
      <c r="A72" s="208"/>
      <c r="B72" s="216" t="s">
        <v>275</v>
      </c>
      <c r="C72" s="219">
        <v>3326</v>
      </c>
      <c r="D72" s="223"/>
      <c r="E72" s="224"/>
      <c r="F72" s="225"/>
      <c r="G72" s="226"/>
      <c r="H72" s="221"/>
      <c r="I72" s="219">
        <v>3326</v>
      </c>
    </row>
    <row r="73" spans="1:9" hidden="1" outlineLevel="1">
      <c r="A73" s="208"/>
      <c r="B73" s="216" t="s">
        <v>205</v>
      </c>
      <c r="C73" s="219">
        <v>29872064</v>
      </c>
      <c r="D73" s="223"/>
      <c r="E73" s="224"/>
      <c r="F73" s="225"/>
      <c r="G73" s="226"/>
      <c r="H73" s="221"/>
      <c r="I73" s="219">
        <v>29872064</v>
      </c>
    </row>
    <row r="74" spans="1:9" hidden="1" outlineLevel="1">
      <c r="A74" s="208"/>
      <c r="B74" s="216" t="s">
        <v>206</v>
      </c>
      <c r="C74" s="219">
        <v>7073387.3249999955</v>
      </c>
      <c r="D74" s="223"/>
      <c r="E74" s="224"/>
      <c r="F74" s="225"/>
      <c r="G74" s="226"/>
      <c r="H74" s="221"/>
      <c r="I74" s="219">
        <v>7073387.3249999955</v>
      </c>
    </row>
    <row r="75" spans="1:9" hidden="1" outlineLevel="1">
      <c r="A75" s="208"/>
      <c r="B75" s="216" t="s">
        <v>268</v>
      </c>
      <c r="C75" s="219">
        <v>7038</v>
      </c>
      <c r="D75" s="223"/>
      <c r="E75" s="224"/>
      <c r="F75" s="225"/>
      <c r="G75" s="226"/>
      <c r="H75" s="221"/>
      <c r="I75" s="219">
        <v>7038</v>
      </c>
    </row>
    <row r="76" spans="1:9" hidden="1" outlineLevel="1">
      <c r="A76" s="208"/>
      <c r="B76" s="216" t="s">
        <v>207</v>
      </c>
      <c r="C76" s="219">
        <v>40770919</v>
      </c>
      <c r="D76" s="223"/>
      <c r="E76" s="224"/>
      <c r="F76" s="225"/>
      <c r="G76" s="226"/>
      <c r="H76" s="221"/>
      <c r="I76" s="219">
        <v>40770919</v>
      </c>
    </row>
    <row r="77" spans="1:9" hidden="1" outlineLevel="1">
      <c r="A77" s="208"/>
      <c r="B77" s="216" t="s">
        <v>270</v>
      </c>
      <c r="C77" s="219">
        <v>19663433</v>
      </c>
      <c r="D77" s="223"/>
      <c r="E77" s="224"/>
      <c r="F77" s="225"/>
      <c r="G77" s="226"/>
      <c r="H77" s="221"/>
      <c r="I77" s="219">
        <v>19663433</v>
      </c>
    </row>
    <row r="78" spans="1:9" hidden="1" outlineLevel="1">
      <c r="A78" s="208"/>
      <c r="B78" s="216" t="s">
        <v>208</v>
      </c>
      <c r="C78" s="219">
        <v>31875238</v>
      </c>
      <c r="D78" s="223"/>
      <c r="E78" s="224"/>
      <c r="F78" s="225"/>
      <c r="G78" s="226"/>
      <c r="H78" s="221"/>
      <c r="I78" s="219">
        <v>31875238</v>
      </c>
    </row>
    <row r="79" spans="1:9" hidden="1" outlineLevel="1">
      <c r="A79" s="208"/>
      <c r="B79" s="216" t="s">
        <v>209</v>
      </c>
      <c r="C79" s="219">
        <v>13439754</v>
      </c>
      <c r="D79" s="223"/>
      <c r="E79" s="224"/>
      <c r="F79" s="225"/>
      <c r="G79" s="226"/>
      <c r="H79" s="221"/>
      <c r="I79" s="219">
        <v>13439754</v>
      </c>
    </row>
    <row r="80" spans="1:9" hidden="1" outlineLevel="1">
      <c r="A80" s="208"/>
      <c r="B80" s="216" t="s">
        <v>281</v>
      </c>
      <c r="C80" s="219">
        <v>0</v>
      </c>
      <c r="D80" s="223"/>
      <c r="E80" s="224"/>
      <c r="F80" s="225"/>
      <c r="G80" s="226"/>
      <c r="H80" s="221"/>
      <c r="I80" s="219">
        <v>0</v>
      </c>
    </row>
    <row r="81" spans="1:9" hidden="1" outlineLevel="1">
      <c r="A81" s="208"/>
      <c r="B81" s="216" t="s">
        <v>210</v>
      </c>
      <c r="C81" s="219">
        <v>3981891</v>
      </c>
      <c r="D81" s="223"/>
      <c r="E81" s="224"/>
      <c r="F81" s="225"/>
      <c r="G81" s="226"/>
      <c r="H81" s="221"/>
      <c r="I81" s="219">
        <v>3981891</v>
      </c>
    </row>
    <row r="82" spans="1:9" hidden="1" outlineLevel="1">
      <c r="A82" s="208"/>
      <c r="B82" s="216" t="s">
        <v>211</v>
      </c>
      <c r="C82" s="219">
        <v>4325</v>
      </c>
      <c r="D82" s="223"/>
      <c r="E82" s="224"/>
      <c r="F82" s="225"/>
      <c r="G82" s="226"/>
      <c r="H82" s="221"/>
      <c r="I82" s="219">
        <v>4325</v>
      </c>
    </row>
    <row r="83" spans="1:9" hidden="1" outlineLevel="1">
      <c r="A83" s="208"/>
      <c r="B83" s="216" t="s">
        <v>212</v>
      </c>
      <c r="C83" s="219">
        <v>5189441.2985000014</v>
      </c>
      <c r="D83" s="223"/>
      <c r="E83" s="224"/>
      <c r="F83" s="225"/>
      <c r="G83" s="226"/>
      <c r="H83" s="221"/>
      <c r="I83" s="219">
        <v>5189441.2985000014</v>
      </c>
    </row>
    <row r="84" spans="1:9" hidden="1" outlineLevel="1">
      <c r="A84" s="208"/>
      <c r="B84" s="216" t="s">
        <v>213</v>
      </c>
      <c r="C84" s="219">
        <v>21691739</v>
      </c>
      <c r="D84" s="223"/>
      <c r="E84" s="224"/>
      <c r="F84" s="225"/>
      <c r="G84" s="226"/>
      <c r="H84" s="221"/>
      <c r="I84" s="219">
        <v>21691739</v>
      </c>
    </row>
    <row r="85" spans="1:9" hidden="1" outlineLevel="1">
      <c r="A85" s="208"/>
      <c r="B85" s="216" t="s">
        <v>214</v>
      </c>
      <c r="C85" s="219">
        <v>1363669</v>
      </c>
      <c r="D85" s="223"/>
      <c r="E85" s="224"/>
      <c r="F85" s="225"/>
      <c r="G85" s="226"/>
      <c r="H85" s="221"/>
      <c r="I85" s="219">
        <v>1363669</v>
      </c>
    </row>
    <row r="86" spans="1:9" hidden="1" outlineLevel="1">
      <c r="A86" s="208"/>
      <c r="B86" s="216" t="s">
        <v>269</v>
      </c>
      <c r="C86" s="219">
        <v>536424</v>
      </c>
      <c r="D86" s="223"/>
      <c r="E86" s="224"/>
      <c r="F86" s="225"/>
      <c r="G86" s="226"/>
      <c r="H86" s="221"/>
      <c r="I86" s="219">
        <v>536424</v>
      </c>
    </row>
    <row r="87" spans="1:9" hidden="1" outlineLevel="1">
      <c r="A87" s="208"/>
      <c r="B87" s="216" t="s">
        <v>215</v>
      </c>
      <c r="C87" s="219">
        <v>911951</v>
      </c>
      <c r="D87" s="223"/>
      <c r="E87" s="224"/>
      <c r="F87" s="225"/>
      <c r="G87" s="226"/>
      <c r="H87" s="221"/>
      <c r="I87" s="219">
        <v>911951</v>
      </c>
    </row>
    <row r="88" spans="1:9" hidden="1" outlineLevel="1">
      <c r="A88" s="208"/>
      <c r="B88" s="216" t="s">
        <v>216</v>
      </c>
      <c r="C88" s="219">
        <v>261839</v>
      </c>
      <c r="D88" s="223"/>
      <c r="E88" s="224"/>
      <c r="F88" s="225"/>
      <c r="G88" s="226"/>
      <c r="H88" s="221"/>
      <c r="I88" s="219">
        <v>261839</v>
      </c>
    </row>
    <row r="89" spans="1:9" hidden="1" outlineLevel="1">
      <c r="A89" s="208"/>
      <c r="B89" s="216" t="s">
        <v>217</v>
      </c>
      <c r="C89" s="219">
        <v>39326328</v>
      </c>
      <c r="D89" s="223"/>
      <c r="E89" s="224"/>
      <c r="F89" s="225"/>
      <c r="G89" s="226"/>
      <c r="H89" s="221"/>
      <c r="I89" s="219">
        <v>39326328</v>
      </c>
    </row>
    <row r="90" spans="1:9" hidden="1" outlineLevel="1">
      <c r="A90" s="208"/>
      <c r="B90" s="216" t="s">
        <v>218</v>
      </c>
      <c r="C90" s="219">
        <v>20856120</v>
      </c>
      <c r="D90" s="223"/>
      <c r="E90" s="224"/>
      <c r="F90" s="225"/>
      <c r="G90" s="226"/>
      <c r="H90" s="221"/>
      <c r="I90" s="219">
        <v>20856120</v>
      </c>
    </row>
    <row r="91" spans="1:9" hidden="1" outlineLevel="1">
      <c r="A91" s="208"/>
      <c r="B91" s="216" t="s">
        <v>219</v>
      </c>
      <c r="C91" s="219">
        <v>4939686.4700000025</v>
      </c>
      <c r="D91" s="223"/>
      <c r="E91" s="224"/>
      <c r="F91" s="225"/>
      <c r="G91" s="226"/>
      <c r="H91" s="221"/>
      <c r="I91" s="219">
        <v>4939686.4700000025</v>
      </c>
    </row>
    <row r="92" spans="1:9" hidden="1" outlineLevel="1">
      <c r="A92" s="208"/>
      <c r="B92" s="216" t="s">
        <v>220</v>
      </c>
      <c r="C92" s="219">
        <v>10487595.149999999</v>
      </c>
      <c r="D92" s="223"/>
      <c r="E92" s="224"/>
      <c r="F92" s="225"/>
      <c r="G92" s="226"/>
      <c r="H92" s="221"/>
      <c r="I92" s="219">
        <v>10487595.149999999</v>
      </c>
    </row>
    <row r="93" spans="1:9" ht="30" collapsed="1">
      <c r="A93" s="208">
        <v>3</v>
      </c>
      <c r="B93" s="222" t="s">
        <v>518</v>
      </c>
      <c r="C93" s="219">
        <f>SUM($C$67:$C$92)</f>
        <v>273156424.64349997</v>
      </c>
      <c r="D93" s="223"/>
      <c r="E93" s="224"/>
      <c r="F93" s="225"/>
      <c r="G93" s="226"/>
      <c r="H93" s="221"/>
      <c r="I93" s="219">
        <f>SUM($I$67:$I$92)</f>
        <v>273156424.64349997</v>
      </c>
    </row>
    <row r="94" spans="1:9" hidden="1" outlineLevel="1">
      <c r="A94" s="208"/>
      <c r="B94" s="227" t="s">
        <v>280</v>
      </c>
      <c r="C94" s="219">
        <v>0</v>
      </c>
      <c r="D94" s="218"/>
      <c r="E94" s="217"/>
      <c r="F94" s="218"/>
      <c r="G94" s="220"/>
      <c r="H94" s="221"/>
      <c r="I94" s="228">
        <v>0</v>
      </c>
    </row>
    <row r="95" spans="1:9" hidden="1" outlineLevel="1">
      <c r="A95" s="208"/>
      <c r="B95" s="227" t="s">
        <v>203</v>
      </c>
      <c r="C95" s="219">
        <v>4302013</v>
      </c>
      <c r="D95" s="218"/>
      <c r="E95" s="217"/>
      <c r="F95" s="218"/>
      <c r="G95" s="220"/>
      <c r="H95" s="221"/>
      <c r="I95" s="228">
        <v>4302013</v>
      </c>
    </row>
    <row r="96" spans="1:9" hidden="1" outlineLevel="1">
      <c r="A96" s="208"/>
      <c r="B96" s="227" t="s">
        <v>204</v>
      </c>
      <c r="C96" s="219">
        <v>3622534</v>
      </c>
      <c r="D96" s="218"/>
      <c r="E96" s="217"/>
      <c r="F96" s="218"/>
      <c r="G96" s="220"/>
      <c r="H96" s="221"/>
      <c r="I96" s="228">
        <v>3622534</v>
      </c>
    </row>
    <row r="97" spans="1:9" hidden="1" outlineLevel="1">
      <c r="A97" s="208"/>
      <c r="B97" s="227" t="s">
        <v>267</v>
      </c>
      <c r="C97" s="219">
        <v>0</v>
      </c>
      <c r="D97" s="219">
        <v>0</v>
      </c>
      <c r="E97" s="217"/>
      <c r="F97" s="219">
        <v>0</v>
      </c>
      <c r="G97" s="220"/>
      <c r="H97" s="221"/>
      <c r="I97" s="228">
        <v>0</v>
      </c>
    </row>
    <row r="98" spans="1:9" hidden="1" outlineLevel="1">
      <c r="A98" s="208"/>
      <c r="B98" s="227" t="s">
        <v>274</v>
      </c>
      <c r="C98" s="219"/>
      <c r="D98" s="219"/>
      <c r="E98" s="217"/>
      <c r="F98" s="219"/>
      <c r="G98" s="220"/>
      <c r="H98" s="221"/>
      <c r="I98" s="228">
        <v>0</v>
      </c>
    </row>
    <row r="99" spans="1:9" hidden="1" outlineLevel="1">
      <c r="A99" s="208"/>
      <c r="B99" s="227" t="s">
        <v>275</v>
      </c>
      <c r="C99" s="219">
        <v>0</v>
      </c>
      <c r="D99" s="219">
        <v>0</v>
      </c>
      <c r="E99" s="217"/>
      <c r="F99" s="219">
        <v>0</v>
      </c>
      <c r="G99" s="220"/>
      <c r="H99" s="221"/>
      <c r="I99" s="228">
        <v>0</v>
      </c>
    </row>
    <row r="100" spans="1:9" hidden="1" outlineLevel="1">
      <c r="A100" s="208"/>
      <c r="B100" s="227" t="s">
        <v>205</v>
      </c>
      <c r="C100" s="219">
        <v>42518420</v>
      </c>
      <c r="D100" s="219">
        <v>0</v>
      </c>
      <c r="E100" s="217"/>
      <c r="F100" s="219">
        <v>0</v>
      </c>
      <c r="G100" s="220"/>
      <c r="H100" s="221"/>
      <c r="I100" s="228">
        <v>42518420</v>
      </c>
    </row>
    <row r="101" spans="1:9" hidden="1" outlineLevel="1">
      <c r="A101" s="208"/>
      <c r="B101" s="227" t="s">
        <v>206</v>
      </c>
      <c r="C101" s="219">
        <v>4386562.080000001</v>
      </c>
      <c r="D101" s="218"/>
      <c r="E101" s="217"/>
      <c r="F101" s="218"/>
      <c r="G101" s="220"/>
      <c r="H101" s="221"/>
      <c r="I101" s="228">
        <v>4386562.080000001</v>
      </c>
    </row>
    <row r="102" spans="1:9" hidden="1" outlineLevel="1">
      <c r="A102" s="208"/>
      <c r="B102" s="227" t="s">
        <v>268</v>
      </c>
      <c r="C102" s="219">
        <v>259560</v>
      </c>
      <c r="D102" s="219">
        <v>0</v>
      </c>
      <c r="E102" s="217"/>
      <c r="F102" s="219">
        <v>0</v>
      </c>
      <c r="G102" s="220"/>
      <c r="H102" s="221"/>
      <c r="I102" s="228">
        <v>259560</v>
      </c>
    </row>
    <row r="103" spans="1:9" hidden="1" outlineLevel="1">
      <c r="A103" s="208"/>
      <c r="B103" s="227" t="s">
        <v>207</v>
      </c>
      <c r="C103" s="219">
        <v>52154711</v>
      </c>
      <c r="D103" s="218"/>
      <c r="E103" s="217"/>
      <c r="F103" s="218"/>
      <c r="G103" s="220"/>
      <c r="H103" s="221"/>
      <c r="I103" s="228">
        <v>52154711</v>
      </c>
    </row>
    <row r="104" spans="1:9" hidden="1" outlineLevel="1">
      <c r="A104" s="208"/>
      <c r="B104" s="227" t="s">
        <v>270</v>
      </c>
      <c r="C104" s="219">
        <v>3694076</v>
      </c>
      <c r="D104" s="218">
        <v>0</v>
      </c>
      <c r="E104" s="217"/>
      <c r="F104" s="218">
        <v>2143359</v>
      </c>
      <c r="G104" s="220"/>
      <c r="H104" s="221"/>
      <c r="I104" s="228">
        <v>5837435</v>
      </c>
    </row>
    <row r="105" spans="1:9" hidden="1" outlineLevel="1">
      <c r="A105" s="208"/>
      <c r="B105" s="227" t="s">
        <v>208</v>
      </c>
      <c r="C105" s="219">
        <v>25911438</v>
      </c>
      <c r="D105" s="218">
        <v>5951522</v>
      </c>
      <c r="E105" s="217"/>
      <c r="F105" s="219">
        <v>27511328</v>
      </c>
      <c r="G105" s="220"/>
      <c r="H105" s="221"/>
      <c r="I105" s="228">
        <v>59374288</v>
      </c>
    </row>
    <row r="106" spans="1:9" hidden="1" outlineLevel="1">
      <c r="A106" s="208"/>
      <c r="B106" s="227" t="s">
        <v>281</v>
      </c>
      <c r="C106" s="219">
        <v>0</v>
      </c>
      <c r="D106" s="218">
        <v>0</v>
      </c>
      <c r="E106" s="217"/>
      <c r="F106" s="219">
        <v>0</v>
      </c>
      <c r="G106" s="220"/>
      <c r="H106" s="221"/>
      <c r="I106" s="228">
        <v>0</v>
      </c>
    </row>
    <row r="107" spans="1:9" hidden="1" outlineLevel="1">
      <c r="A107" s="208"/>
      <c r="B107" s="227" t="s">
        <v>209</v>
      </c>
      <c r="C107" s="219">
        <v>2667652</v>
      </c>
      <c r="D107" s="218"/>
      <c r="E107" s="217"/>
      <c r="F107" s="218"/>
      <c r="G107" s="220"/>
      <c r="H107" s="221"/>
      <c r="I107" s="228">
        <v>2667652</v>
      </c>
    </row>
    <row r="108" spans="1:9" hidden="1" outlineLevel="1">
      <c r="A108" s="208"/>
      <c r="B108" s="227" t="s">
        <v>210</v>
      </c>
      <c r="C108" s="218"/>
      <c r="D108" s="218"/>
      <c r="E108" s="217"/>
      <c r="F108" s="218"/>
      <c r="G108" s="220"/>
      <c r="H108" s="221"/>
      <c r="I108" s="228">
        <v>0</v>
      </c>
    </row>
    <row r="109" spans="1:9" hidden="1" outlineLevel="1">
      <c r="A109" s="208"/>
      <c r="B109" s="227" t="s">
        <v>211</v>
      </c>
      <c r="C109" s="219">
        <v>3198</v>
      </c>
      <c r="D109" s="219">
        <v>0</v>
      </c>
      <c r="E109" s="217"/>
      <c r="F109" s="219">
        <v>0</v>
      </c>
      <c r="G109" s="220"/>
      <c r="H109" s="221"/>
      <c r="I109" s="228">
        <v>3198</v>
      </c>
    </row>
    <row r="110" spans="1:9" hidden="1" outlineLevel="1">
      <c r="A110" s="208"/>
      <c r="B110" s="227" t="s">
        <v>212</v>
      </c>
      <c r="C110" s="219">
        <v>0</v>
      </c>
      <c r="D110" s="219">
        <v>0</v>
      </c>
      <c r="E110" s="217"/>
      <c r="F110" s="219">
        <v>921255.00999999989</v>
      </c>
      <c r="G110" s="220"/>
      <c r="H110" s="221"/>
      <c r="I110" s="228">
        <v>921255.00999999989</v>
      </c>
    </row>
    <row r="111" spans="1:9" hidden="1" outlineLevel="1">
      <c r="A111" s="208"/>
      <c r="B111" s="227" t="s">
        <v>213</v>
      </c>
      <c r="C111" s="218"/>
      <c r="D111" s="219">
        <v>6044334</v>
      </c>
      <c r="E111" s="217"/>
      <c r="F111" s="219">
        <v>358421</v>
      </c>
      <c r="G111" s="220"/>
      <c r="H111" s="221"/>
      <c r="I111" s="228">
        <v>6402755</v>
      </c>
    </row>
    <row r="112" spans="1:9" hidden="1" outlineLevel="1">
      <c r="A112" s="208"/>
      <c r="B112" s="227" t="s">
        <v>214</v>
      </c>
      <c r="C112" s="218"/>
      <c r="D112" s="218"/>
      <c r="E112" s="217"/>
      <c r="F112" s="219">
        <v>0</v>
      </c>
      <c r="G112" s="220"/>
      <c r="H112" s="221"/>
      <c r="I112" s="228">
        <v>0</v>
      </c>
    </row>
    <row r="113" spans="1:9" hidden="1" outlineLevel="1">
      <c r="A113" s="208"/>
      <c r="B113" s="227" t="s">
        <v>269</v>
      </c>
      <c r="C113" s="218"/>
      <c r="D113" s="218"/>
      <c r="E113" s="217"/>
      <c r="F113" s="219"/>
      <c r="G113" s="220"/>
      <c r="H113" s="221"/>
      <c r="I113" s="228">
        <v>0</v>
      </c>
    </row>
    <row r="114" spans="1:9" hidden="1" outlineLevel="1">
      <c r="A114" s="208"/>
      <c r="B114" s="227" t="s">
        <v>215</v>
      </c>
      <c r="C114" s="218"/>
      <c r="D114" s="218"/>
      <c r="E114" s="217"/>
      <c r="F114" s="218"/>
      <c r="G114" s="220"/>
      <c r="H114" s="221"/>
      <c r="I114" s="228">
        <v>0</v>
      </c>
    </row>
    <row r="115" spans="1:9" hidden="1" outlineLevel="1">
      <c r="A115" s="208"/>
      <c r="B115" s="227" t="s">
        <v>216</v>
      </c>
      <c r="C115" s="219">
        <v>0</v>
      </c>
      <c r="D115" s="219">
        <v>0</v>
      </c>
      <c r="E115" s="217"/>
      <c r="F115" s="219">
        <v>0</v>
      </c>
      <c r="G115" s="220"/>
      <c r="H115" s="221"/>
      <c r="I115" s="228">
        <v>0</v>
      </c>
    </row>
    <row r="116" spans="1:9" hidden="1" outlineLevel="1">
      <c r="A116" s="208"/>
      <c r="B116" s="227" t="s">
        <v>217</v>
      </c>
      <c r="C116" s="219">
        <v>36705491</v>
      </c>
      <c r="D116" s="218"/>
      <c r="E116" s="217"/>
      <c r="F116" s="218"/>
      <c r="G116" s="220"/>
      <c r="H116" s="221"/>
      <c r="I116" s="228">
        <v>36705491</v>
      </c>
    </row>
    <row r="117" spans="1:9" hidden="1" outlineLevel="1">
      <c r="A117" s="208"/>
      <c r="B117" s="227" t="s">
        <v>218</v>
      </c>
      <c r="C117" s="219">
        <v>5454594.5199999996</v>
      </c>
      <c r="D117" s="218"/>
      <c r="E117" s="217"/>
      <c r="F117" s="218"/>
      <c r="G117" s="220"/>
      <c r="H117" s="221"/>
      <c r="I117" s="228">
        <v>5454594.5199999996</v>
      </c>
    </row>
    <row r="118" spans="1:9" hidden="1" outlineLevel="1">
      <c r="A118" s="208"/>
      <c r="B118" s="227" t="s">
        <v>219</v>
      </c>
      <c r="C118" s="218"/>
      <c r="D118" s="219">
        <v>0</v>
      </c>
      <c r="E118" s="217"/>
      <c r="F118" s="219">
        <v>0</v>
      </c>
      <c r="G118" s="220"/>
      <c r="H118" s="221"/>
      <c r="I118" s="228">
        <v>0</v>
      </c>
    </row>
    <row r="119" spans="1:9" hidden="1" outlineLevel="1">
      <c r="A119" s="208"/>
      <c r="B119" s="227" t="s">
        <v>220</v>
      </c>
      <c r="C119" s="219">
        <v>12197486</v>
      </c>
      <c r="D119" s="218"/>
      <c r="E119" s="217"/>
      <c r="F119" s="219">
        <v>1308619</v>
      </c>
      <c r="G119" s="220"/>
      <c r="H119" s="221"/>
      <c r="I119" s="228">
        <v>13506105</v>
      </c>
    </row>
    <row r="120" spans="1:9" ht="16.5" customHeight="1" collapsed="1">
      <c r="A120" s="208">
        <v>4</v>
      </c>
      <c r="B120" s="178" t="s">
        <v>519</v>
      </c>
      <c r="C120" s="219">
        <f>SUM($C$94:$C$119)</f>
        <v>193877735.59999999</v>
      </c>
      <c r="D120" s="219">
        <f>SUM($D$94:$D$119)</f>
        <v>11995856</v>
      </c>
      <c r="E120" s="217"/>
      <c r="F120" s="219">
        <f>SUM($F$94:$F$119)</f>
        <v>32242982.010000002</v>
      </c>
      <c r="G120" s="220"/>
      <c r="H120" s="221"/>
      <c r="I120" s="228">
        <f>SUM($I$94:$I$119)</f>
        <v>238116573.60999998</v>
      </c>
    </row>
    <row r="121" spans="1:9" hidden="1" outlineLevel="1">
      <c r="A121" s="208"/>
      <c r="B121" s="216" t="s">
        <v>280</v>
      </c>
      <c r="C121" s="217"/>
      <c r="D121" s="218"/>
      <c r="E121" s="229">
        <v>0</v>
      </c>
      <c r="F121" s="230"/>
      <c r="G121" s="220"/>
      <c r="H121" s="221"/>
      <c r="I121" s="228">
        <v>0</v>
      </c>
    </row>
    <row r="122" spans="1:9" hidden="1" outlineLevel="1">
      <c r="A122" s="208"/>
      <c r="B122" s="216" t="s">
        <v>203</v>
      </c>
      <c r="C122" s="217"/>
      <c r="D122" s="218"/>
      <c r="E122" s="229">
        <v>3656711</v>
      </c>
      <c r="F122" s="230"/>
      <c r="G122" s="220"/>
      <c r="H122" s="221"/>
      <c r="I122" s="228">
        <v>3656711</v>
      </c>
    </row>
    <row r="123" spans="1:9" hidden="1" outlineLevel="1">
      <c r="A123" s="208"/>
      <c r="B123" s="216" t="s">
        <v>204</v>
      </c>
      <c r="C123" s="217"/>
      <c r="D123" s="218"/>
      <c r="E123" s="229">
        <v>3079154</v>
      </c>
      <c r="F123" s="230"/>
      <c r="G123" s="220"/>
      <c r="H123" s="221"/>
      <c r="I123" s="228">
        <v>3079154</v>
      </c>
    </row>
    <row r="124" spans="1:9" hidden="1" outlineLevel="1">
      <c r="A124" s="208"/>
      <c r="B124" s="216" t="s">
        <v>267</v>
      </c>
      <c r="C124" s="217"/>
      <c r="D124" s="219">
        <v>0</v>
      </c>
      <c r="E124" s="229">
        <v>0</v>
      </c>
      <c r="F124" s="231">
        <v>0</v>
      </c>
      <c r="G124" s="220"/>
      <c r="H124" s="221"/>
      <c r="I124" s="228">
        <v>0</v>
      </c>
    </row>
    <row r="125" spans="1:9" hidden="1" outlineLevel="1">
      <c r="A125" s="208"/>
      <c r="B125" s="216" t="s">
        <v>274</v>
      </c>
      <c r="C125" s="217"/>
      <c r="D125" s="219">
        <v>0</v>
      </c>
      <c r="E125" s="229">
        <v>0</v>
      </c>
      <c r="F125" s="231">
        <v>0</v>
      </c>
      <c r="G125" s="220"/>
      <c r="H125" s="221"/>
      <c r="I125" s="228">
        <v>0</v>
      </c>
    </row>
    <row r="126" spans="1:9" hidden="1" outlineLevel="1">
      <c r="A126" s="208"/>
      <c r="B126" s="216" t="s">
        <v>275</v>
      </c>
      <c r="C126" s="217"/>
      <c r="D126" s="219">
        <v>0</v>
      </c>
      <c r="E126" s="229">
        <v>0</v>
      </c>
      <c r="F126" s="231">
        <v>0</v>
      </c>
      <c r="G126" s="220"/>
      <c r="H126" s="221"/>
      <c r="I126" s="228">
        <v>0</v>
      </c>
    </row>
    <row r="127" spans="1:9" hidden="1" outlineLevel="1">
      <c r="A127" s="208"/>
      <c r="B127" s="216" t="s">
        <v>205</v>
      </c>
      <c r="C127" s="217"/>
      <c r="D127" s="219">
        <v>0</v>
      </c>
      <c r="E127" s="229">
        <v>36140657</v>
      </c>
      <c r="F127" s="231">
        <v>0</v>
      </c>
      <c r="G127" s="220"/>
      <c r="H127" s="221"/>
      <c r="I127" s="228">
        <v>36140657</v>
      </c>
    </row>
    <row r="128" spans="1:9" hidden="1" outlineLevel="1">
      <c r="A128" s="208"/>
      <c r="B128" s="216" t="s">
        <v>206</v>
      </c>
      <c r="C128" s="217"/>
      <c r="D128" s="218"/>
      <c r="E128" s="229">
        <v>3728577.7680000006</v>
      </c>
      <c r="F128" s="230"/>
      <c r="G128" s="220"/>
      <c r="H128" s="221"/>
      <c r="I128" s="228">
        <v>3728577.7680000006</v>
      </c>
    </row>
    <row r="129" spans="1:9" hidden="1" outlineLevel="1">
      <c r="A129" s="208"/>
      <c r="B129" s="216" t="s">
        <v>268</v>
      </c>
      <c r="C129" s="217"/>
      <c r="D129" s="219">
        <v>220626</v>
      </c>
      <c r="E129" s="229">
        <v>0</v>
      </c>
      <c r="F129" s="231">
        <v>0</v>
      </c>
      <c r="G129" s="220"/>
      <c r="H129" s="221"/>
      <c r="I129" s="228">
        <v>220626</v>
      </c>
    </row>
    <row r="130" spans="1:9" hidden="1" outlineLevel="1">
      <c r="A130" s="208"/>
      <c r="B130" s="216" t="s">
        <v>207</v>
      </c>
      <c r="C130" s="217"/>
      <c r="D130" s="218"/>
      <c r="E130" s="229">
        <v>44331504</v>
      </c>
      <c r="F130" s="230"/>
      <c r="G130" s="220"/>
      <c r="H130" s="221"/>
      <c r="I130" s="228">
        <v>44331504</v>
      </c>
    </row>
    <row r="131" spans="1:9" hidden="1" outlineLevel="1">
      <c r="A131" s="208"/>
      <c r="B131" s="216" t="s">
        <v>270</v>
      </c>
      <c r="C131" s="217"/>
      <c r="D131" s="218">
        <v>0</v>
      </c>
      <c r="E131" s="229">
        <v>3139965</v>
      </c>
      <c r="F131" s="230">
        <v>1821855</v>
      </c>
      <c r="G131" s="220"/>
      <c r="H131" s="221"/>
      <c r="I131" s="228">
        <v>4961820</v>
      </c>
    </row>
    <row r="132" spans="1:9" hidden="1" outlineLevel="1">
      <c r="A132" s="208"/>
      <c r="B132" s="216" t="s">
        <v>208</v>
      </c>
      <c r="C132" s="217"/>
      <c r="D132" s="218">
        <v>5058794</v>
      </c>
      <c r="E132" s="229">
        <v>22024722</v>
      </c>
      <c r="F132" s="231">
        <v>23384629</v>
      </c>
      <c r="G132" s="220"/>
      <c r="H132" s="221"/>
      <c r="I132" s="228">
        <v>50468145</v>
      </c>
    </row>
    <row r="133" spans="1:9" hidden="1" outlineLevel="1">
      <c r="A133" s="208"/>
      <c r="B133" s="216" t="s">
        <v>209</v>
      </c>
      <c r="C133" s="217"/>
      <c r="D133" s="218"/>
      <c r="E133" s="229">
        <v>2267504</v>
      </c>
      <c r="F133" s="230"/>
      <c r="G133" s="220"/>
      <c r="H133" s="221"/>
      <c r="I133" s="228">
        <v>2267504</v>
      </c>
    </row>
    <row r="134" spans="1:9" hidden="1" outlineLevel="1">
      <c r="A134" s="208"/>
      <c r="B134" s="216" t="s">
        <v>281</v>
      </c>
      <c r="C134" s="217"/>
      <c r="D134" s="219">
        <v>0</v>
      </c>
      <c r="E134" s="229">
        <v>0</v>
      </c>
      <c r="F134" s="231">
        <v>0</v>
      </c>
      <c r="G134" s="220"/>
      <c r="H134" s="221"/>
      <c r="I134" s="228">
        <v>0</v>
      </c>
    </row>
    <row r="135" spans="1:9" hidden="1" outlineLevel="1">
      <c r="A135" s="208"/>
      <c r="B135" s="216" t="s">
        <v>210</v>
      </c>
      <c r="C135" s="217"/>
      <c r="D135" s="219">
        <v>0</v>
      </c>
      <c r="E135" s="229">
        <v>118</v>
      </c>
      <c r="F135" s="231">
        <v>0</v>
      </c>
      <c r="G135" s="220"/>
      <c r="H135" s="221"/>
      <c r="I135" s="228">
        <v>118</v>
      </c>
    </row>
    <row r="136" spans="1:9" hidden="1" outlineLevel="1">
      <c r="A136" s="208"/>
      <c r="B136" s="216" t="s">
        <v>211</v>
      </c>
      <c r="C136" s="217"/>
      <c r="D136" s="219">
        <v>0</v>
      </c>
      <c r="E136" s="229">
        <v>2718</v>
      </c>
      <c r="F136" s="231">
        <v>0</v>
      </c>
      <c r="G136" s="220"/>
      <c r="H136" s="221"/>
      <c r="I136" s="228">
        <v>2718</v>
      </c>
    </row>
    <row r="137" spans="1:9" hidden="1" outlineLevel="1">
      <c r="A137" s="208"/>
      <c r="B137" s="216" t="s">
        <v>212</v>
      </c>
      <c r="C137" s="217"/>
      <c r="D137" s="219">
        <v>0</v>
      </c>
      <c r="E137" s="229">
        <v>0</v>
      </c>
      <c r="F137" s="231">
        <v>783066.75849999965</v>
      </c>
      <c r="G137" s="220"/>
      <c r="H137" s="221"/>
      <c r="I137" s="228">
        <v>783066.75849999965</v>
      </c>
    </row>
    <row r="138" spans="1:9" hidden="1" outlineLevel="1">
      <c r="A138" s="208"/>
      <c r="B138" s="216" t="s">
        <v>213</v>
      </c>
      <c r="C138" s="217"/>
      <c r="D138" s="219">
        <v>5137685</v>
      </c>
      <c r="E138" s="232"/>
      <c r="F138" s="231">
        <v>304658</v>
      </c>
      <c r="G138" s="220"/>
      <c r="H138" s="221"/>
      <c r="I138" s="228">
        <v>5442343</v>
      </c>
    </row>
    <row r="139" spans="1:9" hidden="1" outlineLevel="1">
      <c r="A139" s="208"/>
      <c r="B139" s="216" t="s">
        <v>214</v>
      </c>
      <c r="C139" s="217"/>
      <c r="D139" s="218"/>
      <c r="E139" s="232"/>
      <c r="F139" s="231">
        <v>0</v>
      </c>
      <c r="G139" s="220"/>
      <c r="H139" s="221"/>
      <c r="I139" s="228">
        <v>0</v>
      </c>
    </row>
    <row r="140" spans="1:9" hidden="1" outlineLevel="1">
      <c r="A140" s="208"/>
      <c r="B140" s="216" t="s">
        <v>269</v>
      </c>
      <c r="C140" s="217"/>
      <c r="D140" s="218"/>
      <c r="E140" s="232"/>
      <c r="F140" s="231"/>
      <c r="G140" s="220"/>
      <c r="H140" s="221"/>
      <c r="I140" s="228">
        <v>0</v>
      </c>
    </row>
    <row r="141" spans="1:9" hidden="1" outlineLevel="1">
      <c r="A141" s="208"/>
      <c r="B141" s="216" t="s">
        <v>215</v>
      </c>
      <c r="C141" s="217"/>
      <c r="D141" s="218"/>
      <c r="E141" s="232"/>
      <c r="F141" s="230"/>
      <c r="G141" s="220"/>
      <c r="H141" s="221"/>
      <c r="I141" s="228">
        <v>0</v>
      </c>
    </row>
    <row r="142" spans="1:9" hidden="1" outlineLevel="1">
      <c r="A142" s="208"/>
      <c r="B142" s="216" t="s">
        <v>216</v>
      </c>
      <c r="C142" s="217"/>
      <c r="D142" s="219">
        <v>0</v>
      </c>
      <c r="E142" s="229">
        <v>0</v>
      </c>
      <c r="F142" s="231">
        <v>0</v>
      </c>
      <c r="G142" s="220"/>
      <c r="H142" s="221"/>
      <c r="I142" s="228">
        <v>0</v>
      </c>
    </row>
    <row r="143" spans="1:9" hidden="1" outlineLevel="1">
      <c r="A143" s="208"/>
      <c r="B143" s="216" t="s">
        <v>217</v>
      </c>
      <c r="C143" s="217"/>
      <c r="D143" s="218"/>
      <c r="E143" s="229">
        <v>5133798</v>
      </c>
      <c r="F143" s="230"/>
      <c r="G143" s="220"/>
      <c r="H143" s="221"/>
      <c r="I143" s="228">
        <v>5133798</v>
      </c>
    </row>
    <row r="144" spans="1:9" hidden="1" outlineLevel="1">
      <c r="A144" s="208"/>
      <c r="B144" s="216" t="s">
        <v>218</v>
      </c>
      <c r="C144" s="217"/>
      <c r="D144" s="218"/>
      <c r="E144" s="229">
        <v>4636399</v>
      </c>
      <c r="F144" s="230"/>
      <c r="G144" s="220"/>
      <c r="H144" s="221"/>
      <c r="I144" s="228">
        <v>4636399</v>
      </c>
    </row>
    <row r="145" spans="1:9" hidden="1" outlineLevel="1">
      <c r="A145" s="208"/>
      <c r="B145" s="216" t="s">
        <v>219</v>
      </c>
      <c r="C145" s="217"/>
      <c r="D145" s="219">
        <v>0</v>
      </c>
      <c r="E145" s="229">
        <v>0</v>
      </c>
      <c r="F145" s="231">
        <v>0</v>
      </c>
      <c r="G145" s="220"/>
      <c r="H145" s="221"/>
      <c r="I145" s="228">
        <v>0</v>
      </c>
    </row>
    <row r="146" spans="1:9" hidden="1" outlineLevel="1">
      <c r="A146" s="208"/>
      <c r="B146" s="216" t="s">
        <v>220</v>
      </c>
      <c r="C146" s="217"/>
      <c r="D146" s="218"/>
      <c r="E146" s="229">
        <v>10367863.1</v>
      </c>
      <c r="F146" s="231">
        <v>1112326.1499999999</v>
      </c>
      <c r="G146" s="220"/>
      <c r="H146" s="221"/>
      <c r="I146" s="228">
        <v>11480189.25</v>
      </c>
    </row>
    <row r="147" spans="1:9" ht="30" collapsed="1">
      <c r="A147" s="208">
        <v>5</v>
      </c>
      <c r="B147" s="222" t="s">
        <v>520</v>
      </c>
      <c r="C147" s="217"/>
      <c r="D147" s="219">
        <f>SUM($D$121:$D$146)</f>
        <v>10417105</v>
      </c>
      <c r="E147" s="229">
        <f>SUM($E$121:$E$146)</f>
        <v>138509690.868</v>
      </c>
      <c r="F147" s="231">
        <f>SUM($F$121:$F$146)</f>
        <v>27406534.908499997</v>
      </c>
      <c r="G147" s="220"/>
      <c r="H147" s="221"/>
      <c r="I147" s="228">
        <f>SUM($I$121:$I$146)</f>
        <v>176333330.77650002</v>
      </c>
    </row>
    <row r="148" spans="1:9" hidden="1" outlineLevel="1">
      <c r="A148" s="208"/>
      <c r="B148" s="216" t="s">
        <v>280</v>
      </c>
      <c r="C148" s="219">
        <v>0</v>
      </c>
      <c r="D148" s="223"/>
      <c r="E148" s="233"/>
      <c r="F148" s="233"/>
      <c r="G148" s="226"/>
      <c r="H148" s="221"/>
      <c r="I148" s="228">
        <v>0</v>
      </c>
    </row>
    <row r="149" spans="1:9" hidden="1" outlineLevel="1">
      <c r="A149" s="208"/>
      <c r="B149" s="216" t="s">
        <v>203</v>
      </c>
      <c r="C149" s="219">
        <v>645302</v>
      </c>
      <c r="D149" s="223"/>
      <c r="E149" s="233"/>
      <c r="F149" s="233"/>
      <c r="G149" s="226"/>
      <c r="H149" s="221"/>
      <c r="I149" s="228">
        <v>645302</v>
      </c>
    </row>
    <row r="150" spans="1:9" hidden="1" outlineLevel="1">
      <c r="A150" s="208"/>
      <c r="B150" s="216" t="s">
        <v>204</v>
      </c>
      <c r="C150" s="219">
        <v>543380</v>
      </c>
      <c r="D150" s="223"/>
      <c r="E150" s="233"/>
      <c r="F150" s="233"/>
      <c r="G150" s="226"/>
      <c r="H150" s="221"/>
      <c r="I150" s="228">
        <v>543380</v>
      </c>
    </row>
    <row r="151" spans="1:9" hidden="1" outlineLevel="1">
      <c r="A151" s="208"/>
      <c r="B151" s="216" t="s">
        <v>267</v>
      </c>
      <c r="C151" s="219">
        <v>0</v>
      </c>
      <c r="D151" s="223"/>
      <c r="E151" s="233"/>
      <c r="F151" s="233"/>
      <c r="G151" s="226"/>
      <c r="H151" s="221"/>
      <c r="I151" s="228">
        <v>0</v>
      </c>
    </row>
    <row r="152" spans="1:9" hidden="1" outlineLevel="1">
      <c r="A152" s="208"/>
      <c r="B152" s="216" t="s">
        <v>274</v>
      </c>
      <c r="C152" s="219"/>
      <c r="D152" s="223"/>
      <c r="E152" s="233"/>
      <c r="F152" s="233"/>
      <c r="G152" s="226"/>
      <c r="H152" s="221"/>
      <c r="I152" s="228">
        <v>0</v>
      </c>
    </row>
    <row r="153" spans="1:9" hidden="1" outlineLevel="1">
      <c r="A153" s="208"/>
      <c r="B153" s="216" t="s">
        <v>275</v>
      </c>
      <c r="C153" s="219">
        <v>0</v>
      </c>
      <c r="D153" s="223"/>
      <c r="E153" s="233"/>
      <c r="F153" s="233"/>
      <c r="G153" s="226"/>
      <c r="H153" s="221"/>
      <c r="I153" s="228">
        <v>0</v>
      </c>
    </row>
    <row r="154" spans="1:9" hidden="1" outlineLevel="1">
      <c r="A154" s="208"/>
      <c r="B154" s="216" t="s">
        <v>205</v>
      </c>
      <c r="C154" s="219">
        <v>6377763</v>
      </c>
      <c r="D154" s="223"/>
      <c r="E154" s="233"/>
      <c r="F154" s="233"/>
      <c r="G154" s="226"/>
      <c r="H154" s="221"/>
      <c r="I154" s="228">
        <v>6377763</v>
      </c>
    </row>
    <row r="155" spans="1:9" hidden="1" outlineLevel="1">
      <c r="A155" s="208"/>
      <c r="B155" s="216" t="s">
        <v>206</v>
      </c>
      <c r="C155" s="219">
        <v>657984.31200000038</v>
      </c>
      <c r="D155" s="223"/>
      <c r="E155" s="233"/>
      <c r="F155" s="233"/>
      <c r="G155" s="226"/>
      <c r="H155" s="221"/>
      <c r="I155" s="228">
        <v>657984.31200000038</v>
      </c>
    </row>
    <row r="156" spans="1:9" hidden="1" outlineLevel="1">
      <c r="A156" s="208"/>
      <c r="B156" s="216" t="s">
        <v>268</v>
      </c>
      <c r="C156" s="219">
        <v>38934</v>
      </c>
      <c r="D156" s="223"/>
      <c r="E156" s="233"/>
      <c r="F156" s="233"/>
      <c r="G156" s="226"/>
      <c r="H156" s="221"/>
      <c r="I156" s="228">
        <v>38934</v>
      </c>
    </row>
    <row r="157" spans="1:9" hidden="1" outlineLevel="1">
      <c r="A157" s="208"/>
      <c r="B157" s="216" t="s">
        <v>207</v>
      </c>
      <c r="C157" s="219">
        <v>7823207</v>
      </c>
      <c r="D157" s="223"/>
      <c r="E157" s="233"/>
      <c r="F157" s="233"/>
      <c r="G157" s="226"/>
      <c r="H157" s="221"/>
      <c r="I157" s="228">
        <v>7823207</v>
      </c>
    </row>
    <row r="158" spans="1:9" hidden="1" outlineLevel="1">
      <c r="A158" s="208"/>
      <c r="B158" s="216" t="s">
        <v>270</v>
      </c>
      <c r="C158" s="219">
        <v>875615</v>
      </c>
      <c r="D158" s="223"/>
      <c r="E158" s="233"/>
      <c r="F158" s="233"/>
      <c r="G158" s="226"/>
      <c r="H158" s="221"/>
      <c r="I158" s="228">
        <v>875615</v>
      </c>
    </row>
    <row r="159" spans="1:9" hidden="1" outlineLevel="1">
      <c r="A159" s="208"/>
      <c r="B159" s="216" t="s">
        <v>208</v>
      </c>
      <c r="C159" s="219">
        <v>8906143</v>
      </c>
      <c r="D159" s="223"/>
      <c r="E159" s="233"/>
      <c r="F159" s="233"/>
      <c r="G159" s="226"/>
      <c r="H159" s="221"/>
      <c r="I159" s="228">
        <v>8906143</v>
      </c>
    </row>
    <row r="160" spans="1:9" hidden="1" outlineLevel="1">
      <c r="A160" s="208"/>
      <c r="B160" s="216" t="s">
        <v>209</v>
      </c>
      <c r="C160" s="219">
        <v>400148</v>
      </c>
      <c r="D160" s="223"/>
      <c r="E160" s="233"/>
      <c r="F160" s="233"/>
      <c r="G160" s="226"/>
      <c r="H160" s="221"/>
      <c r="I160" s="228">
        <v>400148</v>
      </c>
    </row>
    <row r="161" spans="1:9" hidden="1" outlineLevel="1">
      <c r="A161" s="208"/>
      <c r="B161" s="216" t="s">
        <v>281</v>
      </c>
      <c r="C161" s="219">
        <v>0</v>
      </c>
      <c r="D161" s="223"/>
      <c r="E161" s="233"/>
      <c r="F161" s="233"/>
      <c r="G161" s="226"/>
      <c r="H161" s="221"/>
      <c r="I161" s="228">
        <v>0</v>
      </c>
    </row>
    <row r="162" spans="1:9" hidden="1" outlineLevel="1">
      <c r="A162" s="208"/>
      <c r="B162" s="216" t="s">
        <v>210</v>
      </c>
      <c r="C162" s="219">
        <v>-118</v>
      </c>
      <c r="D162" s="223"/>
      <c r="E162" s="233"/>
      <c r="F162" s="233"/>
      <c r="G162" s="226"/>
      <c r="H162" s="221"/>
      <c r="I162" s="228">
        <v>-118</v>
      </c>
    </row>
    <row r="163" spans="1:9" hidden="1" outlineLevel="1">
      <c r="A163" s="208"/>
      <c r="B163" s="216" t="s">
        <v>211</v>
      </c>
      <c r="C163" s="219">
        <v>480</v>
      </c>
      <c r="D163" s="223"/>
      <c r="E163" s="233"/>
      <c r="F163" s="233"/>
      <c r="G163" s="226"/>
      <c r="H163" s="221"/>
      <c r="I163" s="228">
        <v>480</v>
      </c>
    </row>
    <row r="164" spans="1:9" hidden="1" outlineLevel="1">
      <c r="A164" s="208"/>
      <c r="B164" s="216" t="s">
        <v>212</v>
      </c>
      <c r="C164" s="219">
        <v>138188.25150000025</v>
      </c>
      <c r="D164" s="223"/>
      <c r="E164" s="233"/>
      <c r="F164" s="233"/>
      <c r="G164" s="226"/>
      <c r="H164" s="221"/>
      <c r="I164" s="228">
        <v>138188.25150000025</v>
      </c>
    </row>
    <row r="165" spans="1:9" hidden="1" outlineLevel="1">
      <c r="A165" s="208"/>
      <c r="B165" s="216" t="s">
        <v>213</v>
      </c>
      <c r="C165" s="219">
        <v>960412</v>
      </c>
      <c r="D165" s="223"/>
      <c r="E165" s="233"/>
      <c r="F165" s="233"/>
      <c r="G165" s="226"/>
      <c r="H165" s="221"/>
      <c r="I165" s="228">
        <v>960412</v>
      </c>
    </row>
    <row r="166" spans="1:9" hidden="1" outlineLevel="1">
      <c r="A166" s="208"/>
      <c r="B166" s="216" t="s">
        <v>214</v>
      </c>
      <c r="C166" s="219">
        <v>0</v>
      </c>
      <c r="D166" s="223"/>
      <c r="E166" s="233"/>
      <c r="F166" s="233"/>
      <c r="G166" s="226"/>
      <c r="H166" s="221"/>
      <c r="I166" s="228">
        <v>0</v>
      </c>
    </row>
    <row r="167" spans="1:9" hidden="1" outlineLevel="1">
      <c r="A167" s="208"/>
      <c r="B167" s="216" t="s">
        <v>269</v>
      </c>
      <c r="C167" s="219"/>
      <c r="D167" s="223"/>
      <c r="E167" s="233"/>
      <c r="F167" s="233"/>
      <c r="G167" s="226"/>
      <c r="H167" s="221"/>
      <c r="I167" s="228">
        <v>0</v>
      </c>
    </row>
    <row r="168" spans="1:9" hidden="1" outlineLevel="1">
      <c r="A168" s="208"/>
      <c r="B168" s="216" t="s">
        <v>215</v>
      </c>
      <c r="C168" s="219">
        <v>0</v>
      </c>
      <c r="D168" s="223"/>
      <c r="E168" s="233"/>
      <c r="F168" s="233"/>
      <c r="G168" s="226"/>
      <c r="H168" s="221"/>
      <c r="I168" s="228">
        <v>0</v>
      </c>
    </row>
    <row r="169" spans="1:9" hidden="1" outlineLevel="1">
      <c r="A169" s="208"/>
      <c r="B169" s="216" t="s">
        <v>216</v>
      </c>
      <c r="C169" s="219">
        <v>0</v>
      </c>
      <c r="D169" s="223"/>
      <c r="E169" s="233"/>
      <c r="F169" s="233"/>
      <c r="G169" s="226"/>
      <c r="H169" s="221"/>
      <c r="I169" s="228">
        <v>0</v>
      </c>
    </row>
    <row r="170" spans="1:9" hidden="1" outlineLevel="1">
      <c r="A170" s="208"/>
      <c r="B170" s="216" t="s">
        <v>217</v>
      </c>
      <c r="C170" s="219">
        <v>31571693</v>
      </c>
      <c r="D170" s="223"/>
      <c r="E170" s="233"/>
      <c r="F170" s="233"/>
      <c r="G170" s="226"/>
      <c r="H170" s="221"/>
      <c r="I170" s="228">
        <v>31571693</v>
      </c>
    </row>
    <row r="171" spans="1:9" hidden="1" outlineLevel="1">
      <c r="A171" s="208"/>
      <c r="B171" s="216" t="s">
        <v>218</v>
      </c>
      <c r="C171" s="219">
        <v>818195.51999999955</v>
      </c>
      <c r="D171" s="223"/>
      <c r="E171" s="233"/>
      <c r="F171" s="233"/>
      <c r="G171" s="226"/>
      <c r="H171" s="221"/>
      <c r="I171" s="228">
        <v>818195.51999999955</v>
      </c>
    </row>
    <row r="172" spans="1:9" hidden="1" outlineLevel="1">
      <c r="A172" s="208"/>
      <c r="B172" s="216" t="s">
        <v>219</v>
      </c>
      <c r="C172" s="219">
        <v>0</v>
      </c>
      <c r="D172" s="223"/>
      <c r="E172" s="233"/>
      <c r="F172" s="233"/>
      <c r="G172" s="226"/>
      <c r="H172" s="221"/>
      <c r="I172" s="228">
        <v>0</v>
      </c>
    </row>
    <row r="173" spans="1:9" hidden="1" outlineLevel="1">
      <c r="A173" s="208"/>
      <c r="B173" s="216" t="s">
        <v>220</v>
      </c>
      <c r="C173" s="219">
        <v>2025915.75</v>
      </c>
      <c r="D173" s="223"/>
      <c r="E173" s="233"/>
      <c r="F173" s="233"/>
      <c r="G173" s="226"/>
      <c r="H173" s="221"/>
      <c r="I173" s="228">
        <v>2025915.75</v>
      </c>
    </row>
    <row r="174" spans="1:9" ht="30" collapsed="1">
      <c r="A174" s="208">
        <v>6</v>
      </c>
      <c r="B174" s="222" t="s">
        <v>521</v>
      </c>
      <c r="C174" s="219">
        <f>SUM($C$148:$C$173)</f>
        <v>61783242.833499998</v>
      </c>
      <c r="D174" s="223"/>
      <c r="E174" s="233"/>
      <c r="F174" s="233"/>
      <c r="G174" s="226"/>
      <c r="H174" s="221"/>
      <c r="I174" s="228">
        <f>SUM($I$148:$I$173)</f>
        <v>61783242.833499998</v>
      </c>
    </row>
    <row r="175" spans="1:9" hidden="1" outlineLevel="1">
      <c r="A175" s="208"/>
      <c r="B175" s="227" t="s">
        <v>280</v>
      </c>
      <c r="C175" s="219">
        <v>0</v>
      </c>
      <c r="D175" s="219">
        <v>0</v>
      </c>
      <c r="E175" s="212">
        <v>0</v>
      </c>
      <c r="F175" s="212">
        <v>0</v>
      </c>
      <c r="G175" s="220"/>
      <c r="H175" s="221"/>
      <c r="I175" s="228">
        <v>0</v>
      </c>
    </row>
    <row r="176" spans="1:9" hidden="1" outlineLevel="1">
      <c r="A176" s="208"/>
      <c r="B176" s="227" t="s">
        <v>203</v>
      </c>
      <c r="C176" s="219">
        <v>4302013</v>
      </c>
      <c r="D176" s="219">
        <v>0</v>
      </c>
      <c r="E176" s="212">
        <v>25332171</v>
      </c>
      <c r="F176" s="212">
        <v>45051196</v>
      </c>
      <c r="G176" s="220"/>
      <c r="H176" s="221"/>
      <c r="I176" s="228">
        <v>74685380</v>
      </c>
    </row>
    <row r="177" spans="1:9" hidden="1" outlineLevel="1">
      <c r="A177" s="208"/>
      <c r="B177" s="227" t="s">
        <v>204</v>
      </c>
      <c r="C177" s="219">
        <v>3622534</v>
      </c>
      <c r="D177" s="219">
        <v>0</v>
      </c>
      <c r="E177" s="212">
        <v>55626916</v>
      </c>
      <c r="F177" s="212">
        <v>0</v>
      </c>
      <c r="G177" s="220"/>
      <c r="H177" s="221"/>
      <c r="I177" s="228">
        <v>59249450</v>
      </c>
    </row>
    <row r="178" spans="1:9" hidden="1" outlineLevel="1">
      <c r="A178" s="208"/>
      <c r="B178" s="227" t="s">
        <v>267</v>
      </c>
      <c r="C178" s="219">
        <v>0</v>
      </c>
      <c r="D178" s="219">
        <v>0</v>
      </c>
      <c r="E178" s="212">
        <v>0</v>
      </c>
      <c r="F178" s="212">
        <v>0</v>
      </c>
      <c r="G178" s="220"/>
      <c r="H178" s="221"/>
      <c r="I178" s="228">
        <v>0</v>
      </c>
    </row>
    <row r="179" spans="1:9" hidden="1" outlineLevel="1">
      <c r="A179" s="208"/>
      <c r="B179" s="227" t="s">
        <v>274</v>
      </c>
      <c r="C179" s="219">
        <v>0</v>
      </c>
      <c r="D179" s="219">
        <v>0</v>
      </c>
      <c r="E179" s="212">
        <v>0</v>
      </c>
      <c r="F179" s="212">
        <v>13333110</v>
      </c>
      <c r="G179" s="220"/>
      <c r="H179" s="221"/>
      <c r="I179" s="228">
        <v>13333110</v>
      </c>
    </row>
    <row r="180" spans="1:9" hidden="1" outlineLevel="1">
      <c r="A180" s="208"/>
      <c r="B180" s="227" t="s">
        <v>275</v>
      </c>
      <c r="C180" s="219">
        <v>0</v>
      </c>
      <c r="D180" s="219">
        <v>0</v>
      </c>
      <c r="E180" s="212">
        <v>12296</v>
      </c>
      <c r="F180" s="212">
        <v>9882</v>
      </c>
      <c r="G180" s="220"/>
      <c r="H180" s="221"/>
      <c r="I180" s="228">
        <v>22178</v>
      </c>
    </row>
    <row r="181" spans="1:9" hidden="1" outlineLevel="1">
      <c r="A181" s="208"/>
      <c r="B181" s="227" t="s">
        <v>205</v>
      </c>
      <c r="C181" s="219">
        <v>42518420</v>
      </c>
      <c r="D181" s="219">
        <v>28093162</v>
      </c>
      <c r="E181" s="212">
        <v>70340123</v>
      </c>
      <c r="F181" s="212">
        <v>100713815</v>
      </c>
      <c r="G181" s="220"/>
      <c r="H181" s="221"/>
      <c r="I181" s="228">
        <v>241665520</v>
      </c>
    </row>
    <row r="182" spans="1:9" hidden="1" outlineLevel="1">
      <c r="A182" s="208"/>
      <c r="B182" s="227" t="s">
        <v>206</v>
      </c>
      <c r="C182" s="219">
        <v>4386562.080000001</v>
      </c>
      <c r="D182" s="219">
        <v>0</v>
      </c>
      <c r="E182" s="212">
        <v>39005520.769999996</v>
      </c>
      <c r="F182" s="212">
        <v>8150394.7299999967</v>
      </c>
      <c r="G182" s="220"/>
      <c r="H182" s="221"/>
      <c r="I182" s="228">
        <v>51542477.579999991</v>
      </c>
    </row>
    <row r="183" spans="1:9" hidden="1" outlineLevel="1">
      <c r="A183" s="208"/>
      <c r="B183" s="227" t="s">
        <v>268</v>
      </c>
      <c r="C183" s="219">
        <v>259560</v>
      </c>
      <c r="D183" s="219">
        <v>46921</v>
      </c>
      <c r="E183" s="212">
        <v>0</v>
      </c>
      <c r="F183" s="212">
        <v>0</v>
      </c>
      <c r="G183" s="220"/>
      <c r="H183" s="221"/>
      <c r="I183" s="228">
        <v>306481</v>
      </c>
    </row>
    <row r="184" spans="1:9" hidden="1" outlineLevel="1">
      <c r="A184" s="208"/>
      <c r="B184" s="227" t="s">
        <v>207</v>
      </c>
      <c r="C184" s="219">
        <v>52154711</v>
      </c>
      <c r="D184" s="219">
        <v>0</v>
      </c>
      <c r="E184" s="212">
        <v>132084150</v>
      </c>
      <c r="F184" s="212">
        <v>139721990</v>
      </c>
      <c r="G184" s="220"/>
      <c r="H184" s="221"/>
      <c r="I184" s="228">
        <v>323960851</v>
      </c>
    </row>
    <row r="185" spans="1:9" hidden="1" outlineLevel="1">
      <c r="A185" s="208"/>
      <c r="B185" s="227" t="s">
        <v>270</v>
      </c>
      <c r="C185" s="219">
        <v>3694076</v>
      </c>
      <c r="D185" s="219">
        <v>0</v>
      </c>
      <c r="E185" s="212">
        <v>31729984</v>
      </c>
      <c r="F185" s="212">
        <v>101502924</v>
      </c>
      <c r="G185" s="220"/>
      <c r="H185" s="221"/>
      <c r="I185" s="228">
        <v>136926984</v>
      </c>
    </row>
    <row r="186" spans="1:9" hidden="1" outlineLevel="1">
      <c r="A186" s="208"/>
      <c r="B186" s="227" t="s">
        <v>208</v>
      </c>
      <c r="C186" s="219">
        <v>25911438</v>
      </c>
      <c r="D186" s="219">
        <v>41649328</v>
      </c>
      <c r="E186" s="212">
        <v>116740745</v>
      </c>
      <c r="F186" s="212">
        <v>87574361</v>
      </c>
      <c r="G186" s="220"/>
      <c r="H186" s="221"/>
      <c r="I186" s="228">
        <v>271875872</v>
      </c>
    </row>
    <row r="187" spans="1:9" hidden="1" outlineLevel="1">
      <c r="A187" s="208"/>
      <c r="B187" s="227" t="s">
        <v>209</v>
      </c>
      <c r="C187" s="219">
        <v>2667652</v>
      </c>
      <c r="D187" s="219">
        <v>0</v>
      </c>
      <c r="E187" s="212">
        <v>89602193</v>
      </c>
      <c r="F187" s="212">
        <v>0</v>
      </c>
      <c r="G187" s="220"/>
      <c r="H187" s="221"/>
      <c r="I187" s="228">
        <v>92269845</v>
      </c>
    </row>
    <row r="188" spans="1:9" hidden="1" outlineLevel="1">
      <c r="A188" s="208"/>
      <c r="B188" s="227" t="s">
        <v>281</v>
      </c>
      <c r="C188" s="219">
        <v>0</v>
      </c>
      <c r="D188" s="219">
        <v>0</v>
      </c>
      <c r="E188" s="212">
        <v>0</v>
      </c>
      <c r="F188" s="212">
        <v>0</v>
      </c>
      <c r="G188" s="220"/>
      <c r="H188" s="221"/>
      <c r="I188" s="228">
        <v>0</v>
      </c>
    </row>
    <row r="189" spans="1:9" hidden="1" outlineLevel="1">
      <c r="A189" s="208"/>
      <c r="B189" s="227" t="s">
        <v>210</v>
      </c>
      <c r="C189" s="219">
        <v>0</v>
      </c>
      <c r="D189" s="219">
        <v>0</v>
      </c>
      <c r="E189" s="212">
        <v>19340878</v>
      </c>
      <c r="F189" s="212">
        <v>7204975</v>
      </c>
      <c r="G189" s="220"/>
      <c r="H189" s="221"/>
      <c r="I189" s="228">
        <v>26545853</v>
      </c>
    </row>
    <row r="190" spans="1:9" hidden="1" outlineLevel="1">
      <c r="A190" s="208"/>
      <c r="B190" s="227" t="s">
        <v>211</v>
      </c>
      <c r="C190" s="219">
        <v>3198</v>
      </c>
      <c r="D190" s="219">
        <v>0</v>
      </c>
      <c r="E190" s="212">
        <v>28833</v>
      </c>
      <c r="F190" s="212">
        <v>0</v>
      </c>
      <c r="G190" s="220"/>
      <c r="H190" s="221"/>
      <c r="I190" s="228">
        <v>32031</v>
      </c>
    </row>
    <row r="191" spans="1:9" hidden="1" outlineLevel="1">
      <c r="A191" s="208"/>
      <c r="B191" s="227" t="s">
        <v>212</v>
      </c>
      <c r="C191" s="219">
        <v>0</v>
      </c>
      <c r="D191" s="219">
        <v>0</v>
      </c>
      <c r="E191" s="212">
        <v>13047779.43</v>
      </c>
      <c r="F191" s="212">
        <v>22492880.420000002</v>
      </c>
      <c r="G191" s="220"/>
      <c r="H191" s="221"/>
      <c r="I191" s="228">
        <v>35540659.850000001</v>
      </c>
    </row>
    <row r="192" spans="1:9" hidden="1" outlineLevel="1">
      <c r="A192" s="208"/>
      <c r="B192" s="227" t="s">
        <v>213</v>
      </c>
      <c r="C192" s="219">
        <v>0</v>
      </c>
      <c r="D192" s="219">
        <v>50162796</v>
      </c>
      <c r="E192" s="212">
        <v>98090129</v>
      </c>
      <c r="F192" s="212">
        <v>2736387</v>
      </c>
      <c r="G192" s="220"/>
      <c r="H192" s="221"/>
      <c r="I192" s="228">
        <v>150989312</v>
      </c>
    </row>
    <row r="193" spans="1:9" hidden="1" outlineLevel="1">
      <c r="A193" s="208"/>
      <c r="B193" s="227" t="s">
        <v>214</v>
      </c>
      <c r="C193" s="219">
        <v>0</v>
      </c>
      <c r="D193" s="219">
        <v>0</v>
      </c>
      <c r="E193" s="212">
        <v>0</v>
      </c>
      <c r="F193" s="212">
        <v>9088166</v>
      </c>
      <c r="G193" s="220"/>
      <c r="H193" s="221"/>
      <c r="I193" s="228">
        <v>9088166</v>
      </c>
    </row>
    <row r="194" spans="1:9" hidden="1" outlineLevel="1">
      <c r="A194" s="208"/>
      <c r="B194" s="227" t="s">
        <v>269</v>
      </c>
      <c r="C194" s="219">
        <v>0</v>
      </c>
      <c r="D194" s="219">
        <v>0</v>
      </c>
      <c r="E194" s="212">
        <v>0</v>
      </c>
      <c r="F194" s="212">
        <v>631087</v>
      </c>
      <c r="G194" s="220"/>
      <c r="H194" s="221"/>
      <c r="I194" s="228">
        <v>631087</v>
      </c>
    </row>
    <row r="195" spans="1:9" hidden="1" outlineLevel="1">
      <c r="A195" s="208"/>
      <c r="B195" s="227" t="s">
        <v>215</v>
      </c>
      <c r="C195" s="219">
        <v>0</v>
      </c>
      <c r="D195" s="219">
        <v>0</v>
      </c>
      <c r="E195" s="212">
        <v>6079350</v>
      </c>
      <c r="F195" s="212">
        <v>0</v>
      </c>
      <c r="G195" s="220"/>
      <c r="H195" s="221"/>
      <c r="I195" s="228">
        <v>6079350</v>
      </c>
    </row>
    <row r="196" spans="1:9" hidden="1" outlineLevel="1">
      <c r="A196" s="208"/>
      <c r="B196" s="227" t="s">
        <v>216</v>
      </c>
      <c r="C196" s="219">
        <v>0</v>
      </c>
      <c r="D196" s="219">
        <v>0</v>
      </c>
      <c r="E196" s="212">
        <v>1752989</v>
      </c>
      <c r="F196" s="212">
        <v>0</v>
      </c>
      <c r="G196" s="220"/>
      <c r="H196" s="221"/>
      <c r="I196" s="228">
        <v>1752989</v>
      </c>
    </row>
    <row r="197" spans="1:9" hidden="1" outlineLevel="1">
      <c r="A197" s="208"/>
      <c r="B197" s="227" t="s">
        <v>217</v>
      </c>
      <c r="C197" s="219">
        <v>36705491</v>
      </c>
      <c r="D197" s="219">
        <v>19829364</v>
      </c>
      <c r="E197" s="212">
        <v>104338883</v>
      </c>
      <c r="F197" s="212">
        <v>137560307</v>
      </c>
      <c r="G197" s="220"/>
      <c r="H197" s="221"/>
      <c r="I197" s="228">
        <v>298434045</v>
      </c>
    </row>
    <row r="198" spans="1:9" hidden="1" outlineLevel="1">
      <c r="A198" s="208"/>
      <c r="B198" s="227" t="s">
        <v>218</v>
      </c>
      <c r="C198" s="219">
        <v>5454594.5199999996</v>
      </c>
      <c r="D198" s="219">
        <v>0</v>
      </c>
      <c r="E198" s="212">
        <v>139204114</v>
      </c>
      <c r="F198" s="212">
        <v>0</v>
      </c>
      <c r="G198" s="220"/>
      <c r="H198" s="221"/>
      <c r="I198" s="228">
        <v>144658708.52000001</v>
      </c>
    </row>
    <row r="199" spans="1:9" hidden="1" outlineLevel="1">
      <c r="A199" s="208"/>
      <c r="B199" s="227" t="s">
        <v>219</v>
      </c>
      <c r="C199" s="219">
        <v>0</v>
      </c>
      <c r="D199" s="219">
        <v>270247</v>
      </c>
      <c r="E199" s="212">
        <v>31934579</v>
      </c>
      <c r="F199" s="212">
        <v>697786.42</v>
      </c>
      <c r="G199" s="220"/>
      <c r="H199" s="221"/>
      <c r="I199" s="228">
        <v>32902612.420000002</v>
      </c>
    </row>
    <row r="200" spans="1:9" hidden="1" outlineLevel="1">
      <c r="A200" s="208"/>
      <c r="B200" s="227" t="s">
        <v>220</v>
      </c>
      <c r="C200" s="219">
        <v>12197486</v>
      </c>
      <c r="D200" s="219">
        <v>0</v>
      </c>
      <c r="E200" s="212">
        <v>61635584</v>
      </c>
      <c r="F200" s="212">
        <v>9590336</v>
      </c>
      <c r="G200" s="220"/>
      <c r="H200" s="221"/>
      <c r="I200" s="228">
        <v>83423406</v>
      </c>
    </row>
    <row r="201" spans="1:9" collapsed="1">
      <c r="A201" s="208">
        <v>7</v>
      </c>
      <c r="B201" s="234" t="s">
        <v>594</v>
      </c>
      <c r="C201" s="219">
        <f>SUM($C$175:$C$200)</f>
        <v>193877735.59999999</v>
      </c>
      <c r="D201" s="219">
        <f>SUM($D$175:$D$200)</f>
        <v>140051818</v>
      </c>
      <c r="E201" s="212">
        <f>SUM($E$175:$E$200)</f>
        <v>1035927217.1999999</v>
      </c>
      <c r="F201" s="212">
        <f>SUM($F$175:$F$200)</f>
        <v>686059597.57000005</v>
      </c>
      <c r="G201" s="220"/>
      <c r="H201" s="221"/>
      <c r="I201" s="228">
        <f>SUM($I$175:$I$200)</f>
        <v>2055916368.3699999</v>
      </c>
    </row>
    <row r="202" spans="1:9" hidden="1" outlineLevel="1">
      <c r="A202" s="208"/>
      <c r="B202" s="216" t="s">
        <v>280</v>
      </c>
      <c r="C202" s="217"/>
      <c r="D202" s="219">
        <v>0</v>
      </c>
      <c r="E202" s="235"/>
      <c r="F202" s="231">
        <v>0</v>
      </c>
      <c r="G202" s="220"/>
      <c r="H202" s="221"/>
      <c r="I202" s="228">
        <v>0</v>
      </c>
    </row>
    <row r="203" spans="1:9" hidden="1" outlineLevel="1">
      <c r="A203" s="208"/>
      <c r="B203" s="216" t="s">
        <v>203</v>
      </c>
      <c r="C203" s="217"/>
      <c r="D203" s="219">
        <v>0</v>
      </c>
      <c r="E203" s="235"/>
      <c r="F203" s="231">
        <v>38293517</v>
      </c>
      <c r="G203" s="220"/>
      <c r="H203" s="221"/>
      <c r="I203" s="228">
        <v>38293517</v>
      </c>
    </row>
    <row r="204" spans="1:9" hidden="1" outlineLevel="1">
      <c r="A204" s="208"/>
      <c r="B204" s="216" t="s">
        <v>204</v>
      </c>
      <c r="C204" s="217"/>
      <c r="D204" s="219">
        <v>0</v>
      </c>
      <c r="E204" s="235"/>
      <c r="F204" s="231">
        <v>0</v>
      </c>
      <c r="G204" s="220"/>
      <c r="H204" s="221"/>
      <c r="I204" s="228">
        <v>0</v>
      </c>
    </row>
    <row r="205" spans="1:9" hidden="1" outlineLevel="1">
      <c r="A205" s="208"/>
      <c r="B205" s="216" t="s">
        <v>274</v>
      </c>
      <c r="C205" s="217"/>
      <c r="D205" s="219"/>
      <c r="E205" s="235"/>
      <c r="F205" s="231">
        <v>11334396</v>
      </c>
      <c r="G205" s="220"/>
      <c r="H205" s="221"/>
      <c r="I205" s="228">
        <v>11334396</v>
      </c>
    </row>
    <row r="206" spans="1:9" hidden="1" outlineLevel="1">
      <c r="A206" s="208"/>
      <c r="B206" s="216" t="s">
        <v>275</v>
      </c>
      <c r="C206" s="217"/>
      <c r="D206" s="219">
        <v>0</v>
      </c>
      <c r="E206" s="235"/>
      <c r="F206" s="231">
        <v>8400</v>
      </c>
      <c r="G206" s="220"/>
      <c r="H206" s="221"/>
      <c r="I206" s="228">
        <v>8400</v>
      </c>
    </row>
    <row r="207" spans="1:9" hidden="1" outlineLevel="1">
      <c r="A207" s="208"/>
      <c r="B207" s="216" t="s">
        <v>267</v>
      </c>
      <c r="C207" s="217"/>
      <c r="D207" s="219">
        <v>0</v>
      </c>
      <c r="E207" s="235"/>
      <c r="F207" s="231">
        <v>0</v>
      </c>
      <c r="G207" s="220"/>
      <c r="H207" s="221"/>
      <c r="I207" s="228">
        <v>0</v>
      </c>
    </row>
    <row r="208" spans="1:9" hidden="1" outlineLevel="1">
      <c r="A208" s="208"/>
      <c r="B208" s="216" t="s">
        <v>205</v>
      </c>
      <c r="C208" s="217"/>
      <c r="D208" s="219">
        <v>23879188</v>
      </c>
      <c r="E208" s="235"/>
      <c r="F208" s="231">
        <v>85606743</v>
      </c>
      <c r="G208" s="220"/>
      <c r="H208" s="221"/>
      <c r="I208" s="228">
        <v>109485931</v>
      </c>
    </row>
    <row r="209" spans="1:9" hidden="1" outlineLevel="1">
      <c r="A209" s="208"/>
      <c r="B209" s="216" t="s">
        <v>206</v>
      </c>
      <c r="C209" s="217"/>
      <c r="D209" s="219">
        <v>0</v>
      </c>
      <c r="E209" s="235"/>
      <c r="F209" s="231">
        <v>6927835.5204999968</v>
      </c>
      <c r="G209" s="220"/>
      <c r="H209" s="221"/>
      <c r="I209" s="228">
        <v>6927835.5204999968</v>
      </c>
    </row>
    <row r="210" spans="1:9" hidden="1" outlineLevel="1">
      <c r="A210" s="208"/>
      <c r="B210" s="216" t="s">
        <v>268</v>
      </c>
      <c r="C210" s="217"/>
      <c r="D210" s="219">
        <v>260509</v>
      </c>
      <c r="E210" s="235"/>
      <c r="F210" s="231">
        <v>0</v>
      </c>
      <c r="G210" s="220"/>
      <c r="H210" s="221"/>
      <c r="I210" s="228">
        <v>260509</v>
      </c>
    </row>
    <row r="211" spans="1:9" hidden="1" outlineLevel="1">
      <c r="A211" s="208"/>
      <c r="B211" s="216" t="s">
        <v>207</v>
      </c>
      <c r="C211" s="217"/>
      <c r="D211" s="219">
        <v>0</v>
      </c>
      <c r="E211" s="235"/>
      <c r="F211" s="231">
        <v>118763693</v>
      </c>
      <c r="G211" s="220"/>
      <c r="H211" s="221"/>
      <c r="I211" s="228">
        <v>118763693</v>
      </c>
    </row>
    <row r="212" spans="1:9" hidden="1" outlineLevel="1">
      <c r="A212" s="208"/>
      <c r="B212" s="216" t="s">
        <v>270</v>
      </c>
      <c r="C212" s="217"/>
      <c r="D212" s="219">
        <v>0</v>
      </c>
      <c r="E212" s="235"/>
      <c r="F212" s="231">
        <v>86277485</v>
      </c>
      <c r="G212" s="220"/>
      <c r="H212" s="221"/>
      <c r="I212" s="228">
        <v>86277485</v>
      </c>
    </row>
    <row r="213" spans="1:9" hidden="1" outlineLevel="1">
      <c r="A213" s="208"/>
      <c r="B213" s="216" t="s">
        <v>208</v>
      </c>
      <c r="C213" s="217"/>
      <c r="D213" s="219">
        <v>35401929</v>
      </c>
      <c r="E213" s="235"/>
      <c r="F213" s="231">
        <v>74438207</v>
      </c>
      <c r="G213" s="220"/>
      <c r="H213" s="221"/>
      <c r="I213" s="228">
        <v>109840136</v>
      </c>
    </row>
    <row r="214" spans="1:9" hidden="1" outlineLevel="1">
      <c r="A214" s="208"/>
      <c r="B214" s="216" t="s">
        <v>209</v>
      </c>
      <c r="C214" s="217"/>
      <c r="D214" s="219">
        <v>0</v>
      </c>
      <c r="E214" s="235"/>
      <c r="F214" s="231">
        <v>0</v>
      </c>
      <c r="G214" s="220"/>
      <c r="H214" s="221"/>
      <c r="I214" s="228">
        <v>0</v>
      </c>
    </row>
    <row r="215" spans="1:9" hidden="1" outlineLevel="1">
      <c r="A215" s="208"/>
      <c r="B215" s="216" t="s">
        <v>281</v>
      </c>
      <c r="C215" s="217"/>
      <c r="D215" s="219">
        <v>0</v>
      </c>
      <c r="E215" s="235"/>
      <c r="F215" s="231">
        <v>0</v>
      </c>
      <c r="G215" s="220"/>
      <c r="H215" s="221"/>
      <c r="I215" s="228">
        <v>0</v>
      </c>
    </row>
    <row r="216" spans="1:9" hidden="1" outlineLevel="1">
      <c r="A216" s="208"/>
      <c r="B216" s="216" t="s">
        <v>210</v>
      </c>
      <c r="C216" s="217"/>
      <c r="D216" s="219">
        <v>0</v>
      </c>
      <c r="E216" s="235"/>
      <c r="F216" s="231">
        <v>6086875</v>
      </c>
      <c r="G216" s="220"/>
      <c r="H216" s="221"/>
      <c r="I216" s="228">
        <v>6086875</v>
      </c>
    </row>
    <row r="217" spans="1:9" hidden="1" outlineLevel="1">
      <c r="A217" s="208"/>
      <c r="B217" s="216" t="s">
        <v>211</v>
      </c>
      <c r="C217" s="217"/>
      <c r="D217" s="219">
        <v>0</v>
      </c>
      <c r="E217" s="235"/>
      <c r="F217" s="231">
        <v>0</v>
      </c>
      <c r="G217" s="220"/>
      <c r="H217" s="221"/>
      <c r="I217" s="228">
        <v>0</v>
      </c>
    </row>
    <row r="218" spans="1:9" hidden="1" outlineLevel="1">
      <c r="A218" s="208"/>
      <c r="B218" s="216" t="s">
        <v>212</v>
      </c>
      <c r="C218" s="217"/>
      <c r="D218" s="219">
        <v>0</v>
      </c>
      <c r="E218" s="235"/>
      <c r="F218" s="231">
        <v>19119374.040000003</v>
      </c>
      <c r="G218" s="220"/>
      <c r="H218" s="221"/>
      <c r="I218" s="228">
        <v>19119374.040000003</v>
      </c>
    </row>
    <row r="219" spans="1:9" hidden="1" outlineLevel="1">
      <c r="A219" s="208"/>
      <c r="B219" s="216" t="s">
        <v>213</v>
      </c>
      <c r="C219" s="217"/>
      <c r="D219" s="219">
        <v>42638377</v>
      </c>
      <c r="E219" s="235"/>
      <c r="F219" s="231">
        <v>2325929</v>
      </c>
      <c r="G219" s="220"/>
      <c r="H219" s="221"/>
      <c r="I219" s="228">
        <v>44964306</v>
      </c>
    </row>
    <row r="220" spans="1:9" hidden="1" outlineLevel="1">
      <c r="A220" s="208"/>
      <c r="B220" s="216" t="s">
        <v>214</v>
      </c>
      <c r="C220" s="217"/>
      <c r="D220" s="219">
        <v>0</v>
      </c>
      <c r="E220" s="235"/>
      <c r="F220" s="231">
        <v>7724497</v>
      </c>
      <c r="G220" s="220"/>
      <c r="H220" s="221"/>
      <c r="I220" s="228">
        <v>7724497</v>
      </c>
    </row>
    <row r="221" spans="1:9" hidden="1" outlineLevel="1">
      <c r="A221" s="208"/>
      <c r="B221" s="216" t="s">
        <v>269</v>
      </c>
      <c r="C221" s="217"/>
      <c r="D221" s="219"/>
      <c r="E221" s="235"/>
      <c r="F221" s="231">
        <v>94663</v>
      </c>
      <c r="G221" s="220"/>
      <c r="H221" s="221"/>
      <c r="I221" s="228">
        <v>94663</v>
      </c>
    </row>
    <row r="222" spans="1:9" hidden="1" outlineLevel="1">
      <c r="A222" s="208"/>
      <c r="B222" s="216" t="s">
        <v>215</v>
      </c>
      <c r="C222" s="217"/>
      <c r="D222" s="219">
        <v>0</v>
      </c>
      <c r="E222" s="235"/>
      <c r="F222" s="231">
        <v>0</v>
      </c>
      <c r="G222" s="220"/>
      <c r="H222" s="221"/>
      <c r="I222" s="228">
        <v>0</v>
      </c>
    </row>
    <row r="223" spans="1:9" hidden="1" outlineLevel="1">
      <c r="A223" s="208"/>
      <c r="B223" s="216" t="s">
        <v>216</v>
      </c>
      <c r="C223" s="217"/>
      <c r="D223" s="219">
        <v>0</v>
      </c>
      <c r="E223" s="235"/>
      <c r="F223" s="231">
        <v>0</v>
      </c>
      <c r="G223" s="220"/>
      <c r="H223" s="221"/>
      <c r="I223" s="228">
        <v>0</v>
      </c>
    </row>
    <row r="224" spans="1:9" hidden="1" outlineLevel="1">
      <c r="A224" s="208"/>
      <c r="B224" s="216" t="s">
        <v>217</v>
      </c>
      <c r="C224" s="217"/>
      <c r="D224" s="219">
        <v>16854959</v>
      </c>
      <c r="E224" s="235"/>
      <c r="F224" s="231">
        <v>116862917</v>
      </c>
      <c r="G224" s="220"/>
      <c r="H224" s="221"/>
      <c r="I224" s="228">
        <v>133717876</v>
      </c>
    </row>
    <row r="225" spans="1:9" hidden="1" outlineLevel="1">
      <c r="A225" s="208"/>
      <c r="B225" s="216" t="s">
        <v>218</v>
      </c>
      <c r="C225" s="217"/>
      <c r="D225" s="219">
        <v>0</v>
      </c>
      <c r="E225" s="235"/>
      <c r="F225" s="231">
        <v>0</v>
      </c>
      <c r="G225" s="220"/>
      <c r="H225" s="221"/>
      <c r="I225" s="228">
        <v>0</v>
      </c>
    </row>
    <row r="226" spans="1:9" hidden="1" outlineLevel="1">
      <c r="A226" s="208"/>
      <c r="B226" s="216" t="s">
        <v>219</v>
      </c>
      <c r="C226" s="217"/>
      <c r="D226" s="219">
        <v>229709.94999999998</v>
      </c>
      <c r="E226" s="235"/>
      <c r="F226" s="231">
        <v>593190</v>
      </c>
      <c r="G226" s="220"/>
      <c r="H226" s="221"/>
      <c r="I226" s="228">
        <v>822899.95</v>
      </c>
    </row>
    <row r="227" spans="1:9" hidden="1" outlineLevel="1">
      <c r="A227" s="208"/>
      <c r="B227" s="216" t="s">
        <v>220</v>
      </c>
      <c r="C227" s="217"/>
      <c r="D227" s="219">
        <v>0</v>
      </c>
      <c r="E227" s="235"/>
      <c r="F227" s="231">
        <v>8151785.5999999996</v>
      </c>
      <c r="G227" s="220"/>
      <c r="H227" s="221"/>
      <c r="I227" s="228">
        <v>8151785.5999999996</v>
      </c>
    </row>
    <row r="228" spans="1:9" ht="30" collapsed="1">
      <c r="A228" s="208">
        <v>8</v>
      </c>
      <c r="B228" s="236" t="s">
        <v>595</v>
      </c>
      <c r="C228" s="217"/>
      <c r="D228" s="219">
        <f>SUM($D$202:$D$227)</f>
        <v>119264671.95</v>
      </c>
      <c r="E228" s="235"/>
      <c r="F228" s="231">
        <f>SUM($F$202:$F$227)</f>
        <v>582609507.16050005</v>
      </c>
      <c r="G228" s="220"/>
      <c r="H228" s="221"/>
      <c r="I228" s="228">
        <f>SUM($I$202:$I$227)</f>
        <v>701874179.1105001</v>
      </c>
    </row>
    <row r="229" spans="1:9" hidden="1" outlineLevel="1">
      <c r="A229" s="208"/>
      <c r="B229" s="237" t="s">
        <v>280</v>
      </c>
      <c r="C229" s="229">
        <v>0</v>
      </c>
      <c r="D229" s="223"/>
      <c r="E229" s="225"/>
      <c r="F229" s="225"/>
      <c r="G229" s="225"/>
      <c r="H229" s="238"/>
      <c r="I229" s="229">
        <v>0</v>
      </c>
    </row>
    <row r="230" spans="1:9" hidden="1" outlineLevel="1">
      <c r="A230" s="208"/>
      <c r="B230" s="237" t="s">
        <v>203</v>
      </c>
      <c r="C230" s="229">
        <v>11202807</v>
      </c>
      <c r="D230" s="223"/>
      <c r="E230" s="225"/>
      <c r="F230" s="225"/>
      <c r="G230" s="225"/>
      <c r="H230" s="238"/>
      <c r="I230" s="229">
        <v>11202807</v>
      </c>
    </row>
    <row r="231" spans="1:9" hidden="1" outlineLevel="1">
      <c r="A231" s="208"/>
      <c r="B231" s="237" t="s">
        <v>204</v>
      </c>
      <c r="C231" s="229">
        <v>8887417.3999999985</v>
      </c>
      <c r="D231" s="223"/>
      <c r="E231" s="225"/>
      <c r="F231" s="225"/>
      <c r="G231" s="225"/>
      <c r="H231" s="238"/>
      <c r="I231" s="229">
        <v>8887417.3999999985</v>
      </c>
    </row>
    <row r="232" spans="1:9" hidden="1" outlineLevel="1">
      <c r="A232" s="208"/>
      <c r="B232" s="237" t="s">
        <v>267</v>
      </c>
      <c r="C232" s="229">
        <v>0</v>
      </c>
      <c r="D232" s="223"/>
      <c r="E232" s="225"/>
      <c r="F232" s="225"/>
      <c r="G232" s="225"/>
      <c r="H232" s="238"/>
      <c r="I232" s="229">
        <v>0</v>
      </c>
    </row>
    <row r="233" spans="1:9" hidden="1" outlineLevel="1">
      <c r="A233" s="208"/>
      <c r="B233" s="237" t="s">
        <v>274</v>
      </c>
      <c r="C233" s="229">
        <v>1998714</v>
      </c>
      <c r="D233" s="223"/>
      <c r="E233" s="225"/>
      <c r="F233" s="225"/>
      <c r="G233" s="225"/>
      <c r="H233" s="238"/>
      <c r="I233" s="229">
        <v>1998714</v>
      </c>
    </row>
    <row r="234" spans="1:9" hidden="1" outlineLevel="1">
      <c r="A234" s="208"/>
      <c r="B234" s="237" t="s">
        <v>275</v>
      </c>
      <c r="C234" s="229">
        <v>3326</v>
      </c>
      <c r="D234" s="223"/>
      <c r="E234" s="225"/>
      <c r="F234" s="225"/>
      <c r="G234" s="225"/>
      <c r="H234" s="238"/>
      <c r="I234" s="229">
        <v>3326</v>
      </c>
    </row>
    <row r="235" spans="1:9" hidden="1" outlineLevel="1">
      <c r="A235" s="208"/>
      <c r="B235" s="237" t="s">
        <v>205</v>
      </c>
      <c r="C235" s="229">
        <v>36249827</v>
      </c>
      <c r="D235" s="223"/>
      <c r="E235" s="225"/>
      <c r="F235" s="225"/>
      <c r="G235" s="225"/>
      <c r="H235" s="238"/>
      <c r="I235" s="229">
        <v>36249827</v>
      </c>
    </row>
    <row r="236" spans="1:9" hidden="1" outlineLevel="1">
      <c r="A236" s="208"/>
      <c r="B236" s="237" t="s">
        <v>206</v>
      </c>
      <c r="C236" s="229">
        <v>7731371.6369999964</v>
      </c>
      <c r="D236" s="223"/>
      <c r="E236" s="225"/>
      <c r="F236" s="225"/>
      <c r="G236" s="225"/>
      <c r="H236" s="238"/>
      <c r="I236" s="229">
        <v>7731371.6369999964</v>
      </c>
    </row>
    <row r="237" spans="1:9" hidden="1" outlineLevel="1">
      <c r="A237" s="208"/>
      <c r="B237" s="237" t="s">
        <v>268</v>
      </c>
      <c r="C237" s="229">
        <v>45972</v>
      </c>
      <c r="D237" s="223"/>
      <c r="E237" s="225"/>
      <c r="F237" s="225"/>
      <c r="G237" s="225"/>
      <c r="H237" s="238"/>
      <c r="I237" s="229">
        <v>45972</v>
      </c>
    </row>
    <row r="238" spans="1:9" hidden="1" outlineLevel="1">
      <c r="A238" s="208"/>
      <c r="B238" s="237" t="s">
        <v>207</v>
      </c>
      <c r="C238" s="229">
        <v>48594126</v>
      </c>
      <c r="D238" s="223"/>
      <c r="E238" s="225"/>
      <c r="F238" s="225"/>
      <c r="G238" s="225"/>
      <c r="H238" s="238"/>
      <c r="I238" s="229">
        <v>48594126</v>
      </c>
    </row>
    <row r="239" spans="1:9" hidden="1" outlineLevel="1">
      <c r="A239" s="208"/>
      <c r="B239" s="237" t="s">
        <v>270</v>
      </c>
      <c r="C239" s="229">
        <v>20539048</v>
      </c>
      <c r="D239" s="223"/>
      <c r="E239" s="225"/>
      <c r="F239" s="225"/>
      <c r="G239" s="225"/>
      <c r="H239" s="238"/>
      <c r="I239" s="229">
        <v>20539048</v>
      </c>
    </row>
    <row r="240" spans="1:9" hidden="1" outlineLevel="1">
      <c r="A240" s="208"/>
      <c r="B240" s="237" t="s">
        <v>208</v>
      </c>
      <c r="C240" s="229">
        <v>40781381</v>
      </c>
      <c r="D240" s="223"/>
      <c r="E240" s="225"/>
      <c r="F240" s="225"/>
      <c r="G240" s="225"/>
      <c r="H240" s="238"/>
      <c r="I240" s="229">
        <v>40781381</v>
      </c>
    </row>
    <row r="241" spans="1:9" hidden="1" outlineLevel="1">
      <c r="A241" s="208"/>
      <c r="B241" s="237" t="s">
        <v>209</v>
      </c>
      <c r="C241" s="229">
        <v>13839902</v>
      </c>
      <c r="D241" s="223"/>
      <c r="E241" s="225"/>
      <c r="F241" s="225"/>
      <c r="G241" s="225"/>
      <c r="H241" s="238"/>
      <c r="I241" s="229">
        <v>13839902</v>
      </c>
    </row>
    <row r="242" spans="1:9" hidden="1" outlineLevel="1">
      <c r="A242" s="208"/>
      <c r="B242" s="237" t="s">
        <v>281</v>
      </c>
      <c r="C242" s="229">
        <v>0</v>
      </c>
      <c r="D242" s="223"/>
      <c r="E242" s="225"/>
      <c r="F242" s="225"/>
      <c r="G242" s="225"/>
      <c r="H242" s="238"/>
      <c r="I242" s="229">
        <v>0</v>
      </c>
    </row>
    <row r="243" spans="1:9" hidden="1" outlineLevel="1">
      <c r="A243" s="208"/>
      <c r="B243" s="237" t="s">
        <v>210</v>
      </c>
      <c r="C243" s="229">
        <v>3981773</v>
      </c>
      <c r="D243" s="223"/>
      <c r="E243" s="225"/>
      <c r="F243" s="225"/>
      <c r="G243" s="225"/>
      <c r="H243" s="238"/>
      <c r="I243" s="229">
        <v>3981773</v>
      </c>
    </row>
    <row r="244" spans="1:9" hidden="1" outlineLevel="1">
      <c r="A244" s="208"/>
      <c r="B244" s="237" t="s">
        <v>211</v>
      </c>
      <c r="C244" s="229">
        <v>4805</v>
      </c>
      <c r="D244" s="223"/>
      <c r="E244" s="225"/>
      <c r="F244" s="225"/>
      <c r="G244" s="225"/>
      <c r="H244" s="238"/>
      <c r="I244" s="229">
        <v>4805</v>
      </c>
    </row>
    <row r="245" spans="1:9" hidden="1" outlineLevel="1">
      <c r="A245" s="208"/>
      <c r="B245" s="237" t="s">
        <v>212</v>
      </c>
      <c r="C245" s="229">
        <v>5327629.5500000017</v>
      </c>
      <c r="D245" s="223"/>
      <c r="E245" s="225"/>
      <c r="F245" s="225"/>
      <c r="G245" s="225"/>
      <c r="H245" s="238"/>
      <c r="I245" s="229">
        <v>5327629.5500000017</v>
      </c>
    </row>
    <row r="246" spans="1:9" hidden="1" outlineLevel="1">
      <c r="A246" s="208"/>
      <c r="B246" s="237" t="s">
        <v>213</v>
      </c>
      <c r="C246" s="229">
        <v>22652151</v>
      </c>
      <c r="D246" s="223"/>
      <c r="E246" s="225"/>
      <c r="F246" s="225"/>
      <c r="G246" s="225"/>
      <c r="H246" s="238"/>
      <c r="I246" s="229">
        <v>22652151</v>
      </c>
    </row>
    <row r="247" spans="1:9" hidden="1" outlineLevel="1">
      <c r="A247" s="208"/>
      <c r="B247" s="237" t="s">
        <v>214</v>
      </c>
      <c r="C247" s="229">
        <v>1363669</v>
      </c>
      <c r="D247" s="223"/>
      <c r="E247" s="225"/>
      <c r="F247" s="225"/>
      <c r="G247" s="225"/>
      <c r="H247" s="238"/>
      <c r="I247" s="229">
        <v>1363669</v>
      </c>
    </row>
    <row r="248" spans="1:9" hidden="1" outlineLevel="1">
      <c r="A248" s="208"/>
      <c r="B248" s="237" t="s">
        <v>269</v>
      </c>
      <c r="C248" s="229">
        <v>536424</v>
      </c>
      <c r="D248" s="223"/>
      <c r="E248" s="225"/>
      <c r="F248" s="225"/>
      <c r="G248" s="225"/>
      <c r="H248" s="238"/>
      <c r="I248" s="229">
        <v>536424</v>
      </c>
    </row>
    <row r="249" spans="1:9" hidden="1" outlineLevel="1">
      <c r="A249" s="208"/>
      <c r="B249" s="237" t="s">
        <v>215</v>
      </c>
      <c r="C249" s="229">
        <v>911951</v>
      </c>
      <c r="D249" s="223"/>
      <c r="E249" s="225"/>
      <c r="F249" s="225"/>
      <c r="G249" s="225"/>
      <c r="H249" s="238"/>
      <c r="I249" s="229">
        <v>911951</v>
      </c>
    </row>
    <row r="250" spans="1:9" hidden="1" outlineLevel="1">
      <c r="A250" s="208"/>
      <c r="B250" s="237" t="s">
        <v>216</v>
      </c>
      <c r="C250" s="229">
        <v>261839</v>
      </c>
      <c r="D250" s="223"/>
      <c r="E250" s="225"/>
      <c r="F250" s="225"/>
      <c r="G250" s="225"/>
      <c r="H250" s="238"/>
      <c r="I250" s="229">
        <v>261839</v>
      </c>
    </row>
    <row r="251" spans="1:9" hidden="1" outlineLevel="1">
      <c r="A251" s="208"/>
      <c r="B251" s="237" t="s">
        <v>217</v>
      </c>
      <c r="C251" s="229">
        <v>70898021</v>
      </c>
      <c r="D251" s="223"/>
      <c r="E251" s="225"/>
      <c r="F251" s="225"/>
      <c r="G251" s="225"/>
      <c r="H251" s="238"/>
      <c r="I251" s="229">
        <v>70898021</v>
      </c>
    </row>
    <row r="252" spans="1:9" hidden="1" outlineLevel="1">
      <c r="A252" s="208"/>
      <c r="B252" s="237" t="s">
        <v>218</v>
      </c>
      <c r="C252" s="229">
        <v>21674315.52</v>
      </c>
      <c r="D252" s="223"/>
      <c r="E252" s="225"/>
      <c r="F252" s="225"/>
      <c r="G252" s="225"/>
      <c r="H252" s="238"/>
      <c r="I252" s="229">
        <v>21674315.52</v>
      </c>
    </row>
    <row r="253" spans="1:9" hidden="1" outlineLevel="1">
      <c r="A253" s="208"/>
      <c r="B253" s="237" t="s">
        <v>219</v>
      </c>
      <c r="C253" s="229">
        <v>4939686.4700000025</v>
      </c>
      <c r="D253" s="223"/>
      <c r="E253" s="225"/>
      <c r="F253" s="225"/>
      <c r="G253" s="225"/>
      <c r="H253" s="238"/>
      <c r="I253" s="229">
        <v>4939686.4700000025</v>
      </c>
    </row>
    <row r="254" spans="1:9" hidden="1" outlineLevel="1">
      <c r="A254" s="208"/>
      <c r="B254" s="237" t="s">
        <v>220</v>
      </c>
      <c r="C254" s="229">
        <v>12513510.899999999</v>
      </c>
      <c r="D254" s="223"/>
      <c r="E254" s="225"/>
      <c r="F254" s="225"/>
      <c r="G254" s="225"/>
      <c r="H254" s="238"/>
      <c r="I254" s="229">
        <v>12513510.899999999</v>
      </c>
    </row>
    <row r="255" spans="1:9" ht="30" collapsed="1">
      <c r="A255" s="208">
        <v>9</v>
      </c>
      <c r="B255" s="239" t="s">
        <v>596</v>
      </c>
      <c r="C255" s="229">
        <f>SUM($C$229:$C$254)</f>
        <v>334939667.477</v>
      </c>
      <c r="D255" s="223"/>
      <c r="E255" s="225"/>
      <c r="F255" s="225"/>
      <c r="G255" s="225"/>
      <c r="H255" s="238"/>
      <c r="I255" s="229">
        <f>SUM($I$229:$I$254)</f>
        <v>334939667.477</v>
      </c>
    </row>
    <row r="256" spans="1:9" ht="16.2" customHeight="1">
      <c r="A256" s="240" t="s">
        <v>522</v>
      </c>
      <c r="B256" s="241" t="s">
        <v>523</v>
      </c>
      <c r="C256" s="499"/>
      <c r="D256" s="499"/>
      <c r="E256" s="499"/>
      <c r="F256" s="499"/>
      <c r="G256" s="499"/>
      <c r="H256" s="499"/>
      <c r="I256" s="499"/>
    </row>
    <row r="257" spans="1:9" ht="12.75" hidden="1" customHeight="1" outlineLevel="1">
      <c r="A257" s="208"/>
      <c r="B257" s="242" t="s">
        <v>280</v>
      </c>
      <c r="C257" s="213"/>
      <c r="D257" s="224"/>
      <c r="E257" s="224"/>
      <c r="F257" s="214"/>
      <c r="G257" s="243">
        <v>0</v>
      </c>
      <c r="H257" s="210"/>
      <c r="I257" s="244">
        <v>0</v>
      </c>
    </row>
    <row r="258" spans="1:9" ht="12.75" hidden="1" customHeight="1" outlineLevel="1">
      <c r="A258" s="208"/>
      <c r="B258" s="242" t="s">
        <v>203</v>
      </c>
      <c r="C258" s="213"/>
      <c r="D258" s="224"/>
      <c r="E258" s="224"/>
      <c r="F258" s="214"/>
      <c r="G258" s="243">
        <v>190211</v>
      </c>
      <c r="H258" s="210"/>
      <c r="I258" s="244">
        <v>190211</v>
      </c>
    </row>
    <row r="259" spans="1:9" ht="12.75" hidden="1" customHeight="1" outlineLevel="1">
      <c r="A259" s="208"/>
      <c r="B259" s="242" t="s">
        <v>204</v>
      </c>
      <c r="C259" s="213"/>
      <c r="D259" s="224"/>
      <c r="E259" s="224"/>
      <c r="F259" s="214"/>
      <c r="G259" s="243">
        <v>142844</v>
      </c>
      <c r="H259" s="210"/>
      <c r="I259" s="244">
        <v>142844</v>
      </c>
    </row>
    <row r="260" spans="1:9" ht="12.75" hidden="1" customHeight="1" outlineLevel="1">
      <c r="A260" s="208"/>
      <c r="B260" s="242" t="s">
        <v>274</v>
      </c>
      <c r="C260" s="213"/>
      <c r="D260" s="224"/>
      <c r="E260" s="224"/>
      <c r="F260" s="214"/>
      <c r="G260" s="245"/>
      <c r="H260" s="210"/>
      <c r="I260" s="244">
        <v>0</v>
      </c>
    </row>
    <row r="261" spans="1:9" ht="12.75" hidden="1" customHeight="1" outlineLevel="1">
      <c r="A261" s="208"/>
      <c r="B261" s="242" t="s">
        <v>275</v>
      </c>
      <c r="C261" s="213"/>
      <c r="D261" s="224"/>
      <c r="E261" s="224"/>
      <c r="F261" s="214"/>
      <c r="G261" s="243">
        <v>150</v>
      </c>
      <c r="H261" s="210"/>
      <c r="I261" s="244">
        <v>150</v>
      </c>
    </row>
    <row r="262" spans="1:9" ht="12.75" hidden="1" customHeight="1" outlineLevel="1">
      <c r="A262" s="208"/>
      <c r="B262" s="242" t="s">
        <v>267</v>
      </c>
      <c r="C262" s="213"/>
      <c r="D262" s="224"/>
      <c r="E262" s="224"/>
      <c r="F262" s="214"/>
      <c r="G262" s="243">
        <v>0</v>
      </c>
      <c r="H262" s="210"/>
      <c r="I262" s="244">
        <v>0</v>
      </c>
    </row>
    <row r="263" spans="1:9" ht="12.75" hidden="1" customHeight="1" outlineLevel="1">
      <c r="A263" s="208"/>
      <c r="B263" s="242" t="s">
        <v>205</v>
      </c>
      <c r="C263" s="213"/>
      <c r="D263" s="224"/>
      <c r="E263" s="224"/>
      <c r="F263" s="214"/>
      <c r="G263" s="243">
        <v>421937</v>
      </c>
      <c r="H263" s="210"/>
      <c r="I263" s="244">
        <v>421937</v>
      </c>
    </row>
    <row r="264" spans="1:9" ht="12.75" hidden="1" customHeight="1" outlineLevel="1">
      <c r="A264" s="208"/>
      <c r="B264" s="242" t="s">
        <v>206</v>
      </c>
      <c r="C264" s="213"/>
      <c r="D264" s="224"/>
      <c r="E264" s="224"/>
      <c r="F264" s="214"/>
      <c r="G264" s="243">
        <v>153276</v>
      </c>
      <c r="H264" s="210"/>
      <c r="I264" s="244">
        <v>153276</v>
      </c>
    </row>
    <row r="265" spans="1:9" ht="12.75" hidden="1" customHeight="1" outlineLevel="1">
      <c r="A265" s="208"/>
      <c r="B265" s="242" t="s">
        <v>268</v>
      </c>
      <c r="C265" s="213"/>
      <c r="D265" s="224"/>
      <c r="E265" s="224"/>
      <c r="F265" s="214"/>
      <c r="G265" s="245"/>
      <c r="H265" s="210"/>
      <c r="I265" s="244">
        <v>0</v>
      </c>
    </row>
    <row r="266" spans="1:9" ht="12.75" hidden="1" customHeight="1" outlineLevel="1">
      <c r="A266" s="208"/>
      <c r="B266" s="242" t="s">
        <v>207</v>
      </c>
      <c r="C266" s="213"/>
      <c r="D266" s="224"/>
      <c r="E266" s="224"/>
      <c r="F266" s="214"/>
      <c r="G266" s="243">
        <v>598375</v>
      </c>
      <c r="H266" s="210"/>
      <c r="I266" s="244">
        <v>598375</v>
      </c>
    </row>
    <row r="267" spans="1:9" ht="12.75" hidden="1" customHeight="1" outlineLevel="1">
      <c r="A267" s="208"/>
      <c r="B267" s="242" t="s">
        <v>270</v>
      </c>
      <c r="C267" s="213"/>
      <c r="D267" s="224"/>
      <c r="E267" s="224"/>
      <c r="F267" s="214"/>
      <c r="G267" s="243">
        <v>12787</v>
      </c>
      <c r="H267" s="210"/>
      <c r="I267" s="244">
        <v>12787</v>
      </c>
    </row>
    <row r="268" spans="1:9" ht="12.75" hidden="1" customHeight="1" outlineLevel="1">
      <c r="A268" s="208"/>
      <c r="B268" s="242" t="s">
        <v>208</v>
      </c>
      <c r="C268" s="213"/>
      <c r="D268" s="224"/>
      <c r="E268" s="224"/>
      <c r="F268" s="214"/>
      <c r="G268" s="243">
        <v>684303</v>
      </c>
      <c r="H268" s="210"/>
      <c r="I268" s="244">
        <v>684303</v>
      </c>
    </row>
    <row r="269" spans="1:9" ht="12.75" hidden="1" customHeight="1" outlineLevel="1">
      <c r="A269" s="208"/>
      <c r="B269" s="242" t="s">
        <v>209</v>
      </c>
      <c r="C269" s="213"/>
      <c r="D269" s="224"/>
      <c r="E269" s="224"/>
      <c r="F269" s="214"/>
      <c r="G269" s="243">
        <v>0</v>
      </c>
      <c r="H269" s="210"/>
      <c r="I269" s="244">
        <v>0</v>
      </c>
    </row>
    <row r="270" spans="1:9" ht="12.75" hidden="1" customHeight="1" outlineLevel="1">
      <c r="A270" s="208"/>
      <c r="B270" s="242" t="s">
        <v>281</v>
      </c>
      <c r="C270" s="213"/>
      <c r="D270" s="224"/>
      <c r="E270" s="224"/>
      <c r="F270" s="214"/>
      <c r="G270" s="243">
        <v>-823</v>
      </c>
      <c r="H270" s="210"/>
      <c r="I270" s="244">
        <v>-823</v>
      </c>
    </row>
    <row r="271" spans="1:9" ht="12.75" hidden="1" customHeight="1" outlineLevel="1">
      <c r="A271" s="208"/>
      <c r="B271" s="242" t="s">
        <v>210</v>
      </c>
      <c r="C271" s="213"/>
      <c r="D271" s="224"/>
      <c r="E271" s="224"/>
      <c r="F271" s="214"/>
      <c r="G271" s="243">
        <v>27475</v>
      </c>
      <c r="H271" s="210"/>
      <c r="I271" s="244">
        <v>27475</v>
      </c>
    </row>
    <row r="272" spans="1:9" ht="12.75" hidden="1" customHeight="1" outlineLevel="1">
      <c r="A272" s="208"/>
      <c r="B272" s="242" t="s">
        <v>211</v>
      </c>
      <c r="C272" s="213"/>
      <c r="D272" s="224"/>
      <c r="E272" s="224"/>
      <c r="F272" s="214"/>
      <c r="G272" s="243">
        <v>6588</v>
      </c>
      <c r="H272" s="210"/>
      <c r="I272" s="244">
        <v>6588</v>
      </c>
    </row>
    <row r="273" spans="1:9" ht="12.75" hidden="1" customHeight="1" outlineLevel="1">
      <c r="A273" s="208"/>
      <c r="B273" s="242" t="s">
        <v>212</v>
      </c>
      <c r="C273" s="213"/>
      <c r="D273" s="224"/>
      <c r="E273" s="224"/>
      <c r="F273" s="214"/>
      <c r="G273" s="243">
        <v>0</v>
      </c>
      <c r="H273" s="210"/>
      <c r="I273" s="244">
        <v>0</v>
      </c>
    </row>
    <row r="274" spans="1:9" ht="12.75" hidden="1" customHeight="1" outlineLevel="1">
      <c r="A274" s="208"/>
      <c r="B274" s="242" t="s">
        <v>213</v>
      </c>
      <c r="C274" s="213"/>
      <c r="D274" s="224"/>
      <c r="E274" s="224"/>
      <c r="F274" s="214"/>
      <c r="G274" s="243">
        <v>193163</v>
      </c>
      <c r="H274" s="210"/>
      <c r="I274" s="244">
        <v>193163</v>
      </c>
    </row>
    <row r="275" spans="1:9" ht="12.75" hidden="1" customHeight="1" outlineLevel="1">
      <c r="A275" s="208"/>
      <c r="B275" s="242" t="s">
        <v>214</v>
      </c>
      <c r="C275" s="213"/>
      <c r="D275" s="224"/>
      <c r="E275" s="224"/>
      <c r="F275" s="214"/>
      <c r="G275" s="245"/>
      <c r="H275" s="210"/>
      <c r="I275" s="244">
        <v>0</v>
      </c>
    </row>
    <row r="276" spans="1:9" ht="12.75" hidden="1" customHeight="1" outlineLevel="1">
      <c r="A276" s="208"/>
      <c r="B276" s="242" t="s">
        <v>269</v>
      </c>
      <c r="C276" s="213"/>
      <c r="D276" s="224"/>
      <c r="E276" s="224"/>
      <c r="F276" s="214"/>
      <c r="G276" s="245">
        <v>6142</v>
      </c>
      <c r="H276" s="210"/>
      <c r="I276" s="244">
        <v>6142</v>
      </c>
    </row>
    <row r="277" spans="1:9" ht="12.75" hidden="1" customHeight="1" outlineLevel="1">
      <c r="A277" s="208"/>
      <c r="B277" s="242" t="s">
        <v>215</v>
      </c>
      <c r="C277" s="213"/>
      <c r="D277" s="224"/>
      <c r="E277" s="224"/>
      <c r="F277" s="214"/>
      <c r="G277" s="245"/>
      <c r="H277" s="210"/>
      <c r="I277" s="244">
        <v>0</v>
      </c>
    </row>
    <row r="278" spans="1:9" ht="12.75" hidden="1" customHeight="1" outlineLevel="1">
      <c r="A278" s="208"/>
      <c r="B278" s="242" t="s">
        <v>216</v>
      </c>
      <c r="C278" s="213"/>
      <c r="D278" s="224"/>
      <c r="E278" s="224"/>
      <c r="F278" s="214"/>
      <c r="G278" s="245">
        <v>31847</v>
      </c>
      <c r="H278" s="210"/>
      <c r="I278" s="244">
        <v>31847</v>
      </c>
    </row>
    <row r="279" spans="1:9" ht="12.75" hidden="1" customHeight="1" outlineLevel="1">
      <c r="A279" s="208"/>
      <c r="B279" s="242" t="s">
        <v>217</v>
      </c>
      <c r="C279" s="213"/>
      <c r="D279" s="224"/>
      <c r="E279" s="224"/>
      <c r="F279" s="214"/>
      <c r="G279" s="243">
        <v>124696</v>
      </c>
      <c r="H279" s="210"/>
      <c r="I279" s="244">
        <v>124696</v>
      </c>
    </row>
    <row r="280" spans="1:9" ht="12.75" hidden="1" customHeight="1" outlineLevel="1">
      <c r="A280" s="208"/>
      <c r="B280" s="242" t="s">
        <v>218</v>
      </c>
      <c r="C280" s="213"/>
      <c r="D280" s="224"/>
      <c r="E280" s="224"/>
      <c r="F280" s="214"/>
      <c r="G280" s="245"/>
      <c r="H280" s="210"/>
      <c r="I280" s="244">
        <v>0</v>
      </c>
    </row>
    <row r="281" spans="1:9" ht="12.75" hidden="1" customHeight="1" outlineLevel="1">
      <c r="A281" s="208"/>
      <c r="B281" s="242" t="s">
        <v>219</v>
      </c>
      <c r="C281" s="213"/>
      <c r="D281" s="224"/>
      <c r="E281" s="224"/>
      <c r="F281" s="214"/>
      <c r="G281" s="243">
        <v>156344.51882974472</v>
      </c>
      <c r="H281" s="210"/>
      <c r="I281" s="244">
        <v>156344.51882974472</v>
      </c>
    </row>
    <row r="282" spans="1:9" ht="12.75" hidden="1" customHeight="1" outlineLevel="1">
      <c r="A282" s="208"/>
      <c r="B282" s="242" t="s">
        <v>220</v>
      </c>
      <c r="C282" s="213"/>
      <c r="D282" s="224"/>
      <c r="E282" s="224"/>
      <c r="F282" s="214"/>
      <c r="G282" s="245"/>
      <c r="H282" s="210"/>
      <c r="I282" s="244">
        <v>0</v>
      </c>
    </row>
    <row r="283" spans="1:9" ht="15.6" customHeight="1" collapsed="1">
      <c r="A283" s="208">
        <v>10</v>
      </c>
      <c r="B283" s="246" t="s">
        <v>524</v>
      </c>
      <c r="C283" s="213"/>
      <c r="D283" s="224"/>
      <c r="E283" s="224"/>
      <c r="F283" s="214"/>
      <c r="G283" s="243">
        <f>SUM($G$257:$G$282)</f>
        <v>2749315.5188297448</v>
      </c>
      <c r="H283" s="210"/>
      <c r="I283" s="244">
        <f>SUM($I$257:$I$282)</f>
        <v>2749315.5188297448</v>
      </c>
    </row>
    <row r="284" spans="1:9" ht="12.75" hidden="1" customHeight="1" outlineLevel="1">
      <c r="A284" s="208"/>
      <c r="B284" s="247" t="s">
        <v>280</v>
      </c>
      <c r="C284" s="220"/>
      <c r="D284" s="226"/>
      <c r="E284" s="226"/>
      <c r="F284" s="221"/>
      <c r="G284" s="248">
        <v>0</v>
      </c>
      <c r="H284" s="235"/>
      <c r="I284" s="228">
        <v>0</v>
      </c>
    </row>
    <row r="285" spans="1:9" ht="12.75" hidden="1" customHeight="1" outlineLevel="1">
      <c r="A285" s="208"/>
      <c r="B285" s="247" t="s">
        <v>203</v>
      </c>
      <c r="C285" s="220"/>
      <c r="D285" s="226"/>
      <c r="E285" s="226"/>
      <c r="F285" s="221"/>
      <c r="G285" s="248">
        <v>-39</v>
      </c>
      <c r="H285" s="235"/>
      <c r="I285" s="228">
        <v>-39</v>
      </c>
    </row>
    <row r="286" spans="1:9" ht="12.75" hidden="1" customHeight="1" outlineLevel="1">
      <c r="A286" s="208"/>
      <c r="B286" s="247" t="s">
        <v>204</v>
      </c>
      <c r="C286" s="220"/>
      <c r="D286" s="226"/>
      <c r="E286" s="226"/>
      <c r="F286" s="221"/>
      <c r="G286" s="248">
        <v>16300</v>
      </c>
      <c r="H286" s="235"/>
      <c r="I286" s="228">
        <v>16300</v>
      </c>
    </row>
    <row r="287" spans="1:9" ht="12.75" hidden="1" customHeight="1" outlineLevel="1">
      <c r="A287" s="208"/>
      <c r="B287" s="247" t="s">
        <v>267</v>
      </c>
      <c r="C287" s="220"/>
      <c r="D287" s="226"/>
      <c r="E287" s="226"/>
      <c r="F287" s="221"/>
      <c r="G287" s="248">
        <v>0</v>
      </c>
      <c r="H287" s="235"/>
      <c r="I287" s="228">
        <v>0</v>
      </c>
    </row>
    <row r="288" spans="1:9" ht="12.75" hidden="1" customHeight="1" outlineLevel="1">
      <c r="A288" s="208"/>
      <c r="B288" s="247" t="s">
        <v>274</v>
      </c>
      <c r="C288" s="220"/>
      <c r="D288" s="226"/>
      <c r="E288" s="226"/>
      <c r="F288" s="221"/>
      <c r="G288" s="248">
        <v>0</v>
      </c>
      <c r="H288" s="235"/>
      <c r="I288" s="228">
        <v>0</v>
      </c>
    </row>
    <row r="289" spans="1:9" ht="12.75" hidden="1" customHeight="1" outlineLevel="1">
      <c r="A289" s="208"/>
      <c r="B289" s="247" t="s">
        <v>275</v>
      </c>
      <c r="C289" s="220"/>
      <c r="D289" s="226"/>
      <c r="E289" s="226"/>
      <c r="F289" s="221"/>
      <c r="G289" s="248">
        <v>0</v>
      </c>
      <c r="H289" s="235"/>
      <c r="I289" s="228">
        <v>0</v>
      </c>
    </row>
    <row r="290" spans="1:9" ht="12.75" hidden="1" customHeight="1" outlineLevel="1">
      <c r="A290" s="208"/>
      <c r="B290" s="247" t="s">
        <v>205</v>
      </c>
      <c r="C290" s="220"/>
      <c r="D290" s="226"/>
      <c r="E290" s="226"/>
      <c r="F290" s="221"/>
      <c r="G290" s="248">
        <v>11503954</v>
      </c>
      <c r="H290" s="235"/>
      <c r="I290" s="228">
        <v>11503954</v>
      </c>
    </row>
    <row r="291" spans="1:9" ht="12.75" hidden="1" customHeight="1" outlineLevel="1">
      <c r="A291" s="208"/>
      <c r="B291" s="247" t="s">
        <v>206</v>
      </c>
      <c r="C291" s="220"/>
      <c r="D291" s="226"/>
      <c r="E291" s="226"/>
      <c r="F291" s="221"/>
      <c r="G291" s="248">
        <v>431668</v>
      </c>
      <c r="H291" s="235"/>
      <c r="I291" s="228">
        <v>431668</v>
      </c>
    </row>
    <row r="292" spans="1:9" ht="12.75" hidden="1" customHeight="1" outlineLevel="1">
      <c r="A292" s="208"/>
      <c r="B292" s="247" t="s">
        <v>268</v>
      </c>
      <c r="C292" s="220"/>
      <c r="D292" s="226"/>
      <c r="E292" s="226"/>
      <c r="F292" s="221"/>
      <c r="G292" s="249"/>
      <c r="H292" s="235"/>
      <c r="I292" s="228">
        <v>0</v>
      </c>
    </row>
    <row r="293" spans="1:9" ht="12.75" hidden="1" customHeight="1" outlineLevel="1">
      <c r="A293" s="208"/>
      <c r="B293" s="247" t="s">
        <v>207</v>
      </c>
      <c r="C293" s="220"/>
      <c r="D293" s="226"/>
      <c r="E293" s="226"/>
      <c r="F293" s="221"/>
      <c r="G293" s="248">
        <v>1168351</v>
      </c>
      <c r="H293" s="235"/>
      <c r="I293" s="228">
        <v>1168351</v>
      </c>
    </row>
    <row r="294" spans="1:9" ht="12.75" hidden="1" customHeight="1" outlineLevel="1">
      <c r="A294" s="208"/>
      <c r="B294" s="247" t="s">
        <v>270</v>
      </c>
      <c r="C294" s="220"/>
      <c r="D294" s="226"/>
      <c r="E294" s="226"/>
      <c r="F294" s="221"/>
      <c r="G294" s="248">
        <v>183054</v>
      </c>
      <c r="H294" s="235"/>
      <c r="I294" s="228">
        <v>183054</v>
      </c>
    </row>
    <row r="295" spans="1:9" ht="12.75" hidden="1" customHeight="1" outlineLevel="1">
      <c r="A295" s="208"/>
      <c r="B295" s="247" t="s">
        <v>208</v>
      </c>
      <c r="C295" s="220"/>
      <c r="D295" s="226"/>
      <c r="E295" s="226"/>
      <c r="F295" s="221"/>
      <c r="G295" s="248">
        <v>812150</v>
      </c>
      <c r="H295" s="235"/>
      <c r="I295" s="228">
        <v>812150</v>
      </c>
    </row>
    <row r="296" spans="1:9" ht="12.75" hidden="1" customHeight="1" outlineLevel="1">
      <c r="A296" s="208"/>
      <c r="B296" s="247" t="s">
        <v>209</v>
      </c>
      <c r="C296" s="220"/>
      <c r="D296" s="226"/>
      <c r="E296" s="226"/>
      <c r="F296" s="221"/>
      <c r="G296" s="248">
        <v>64928</v>
      </c>
      <c r="H296" s="235"/>
      <c r="I296" s="228">
        <v>64928</v>
      </c>
    </row>
    <row r="297" spans="1:9" ht="12.75" hidden="1" customHeight="1" outlineLevel="1">
      <c r="A297" s="208"/>
      <c r="B297" s="247" t="s">
        <v>281</v>
      </c>
      <c r="C297" s="220"/>
      <c r="D297" s="226"/>
      <c r="E297" s="226"/>
      <c r="F297" s="221"/>
      <c r="G297" s="248">
        <v>-850</v>
      </c>
      <c r="H297" s="235"/>
      <c r="I297" s="228">
        <v>-850</v>
      </c>
    </row>
    <row r="298" spans="1:9" ht="12.75" hidden="1" customHeight="1" outlineLevel="1">
      <c r="A298" s="208"/>
      <c r="B298" s="247" t="s">
        <v>210</v>
      </c>
      <c r="C298" s="220"/>
      <c r="D298" s="226"/>
      <c r="E298" s="226"/>
      <c r="F298" s="221"/>
      <c r="G298" s="248">
        <v>107785</v>
      </c>
      <c r="H298" s="235"/>
      <c r="I298" s="228">
        <v>107785</v>
      </c>
    </row>
    <row r="299" spans="1:9" ht="12.75" hidden="1" customHeight="1" outlineLevel="1">
      <c r="A299" s="208"/>
      <c r="B299" s="247" t="s">
        <v>211</v>
      </c>
      <c r="C299" s="220"/>
      <c r="D299" s="226"/>
      <c r="E299" s="226"/>
      <c r="F299" s="221"/>
      <c r="G299" s="248">
        <v>623</v>
      </c>
      <c r="H299" s="235"/>
      <c r="I299" s="228">
        <v>623</v>
      </c>
    </row>
    <row r="300" spans="1:9" ht="12.75" hidden="1" customHeight="1" outlineLevel="1">
      <c r="A300" s="208"/>
      <c r="B300" s="247" t="s">
        <v>212</v>
      </c>
      <c r="C300" s="220"/>
      <c r="D300" s="226"/>
      <c r="E300" s="226"/>
      <c r="F300" s="221"/>
      <c r="G300" s="248">
        <v>0</v>
      </c>
      <c r="H300" s="235"/>
      <c r="I300" s="228">
        <v>0</v>
      </c>
    </row>
    <row r="301" spans="1:9" ht="12.75" hidden="1" customHeight="1" outlineLevel="1">
      <c r="A301" s="208"/>
      <c r="B301" s="247" t="s">
        <v>213</v>
      </c>
      <c r="C301" s="220"/>
      <c r="D301" s="226"/>
      <c r="E301" s="226"/>
      <c r="F301" s="221"/>
      <c r="G301" s="248">
        <v>678120</v>
      </c>
      <c r="H301" s="235"/>
      <c r="I301" s="228">
        <v>678120</v>
      </c>
    </row>
    <row r="302" spans="1:9" ht="12.75" hidden="1" customHeight="1" outlineLevel="1">
      <c r="A302" s="208"/>
      <c r="B302" s="247" t="s">
        <v>214</v>
      </c>
      <c r="C302" s="220"/>
      <c r="D302" s="226"/>
      <c r="E302" s="226"/>
      <c r="F302" s="221"/>
      <c r="G302" s="249"/>
      <c r="H302" s="235"/>
      <c r="I302" s="228">
        <v>0</v>
      </c>
    </row>
    <row r="303" spans="1:9" ht="12.75" hidden="1" customHeight="1" outlineLevel="1">
      <c r="A303" s="208"/>
      <c r="B303" s="247" t="s">
        <v>269</v>
      </c>
      <c r="C303" s="220"/>
      <c r="D303" s="226"/>
      <c r="E303" s="226"/>
      <c r="F303" s="221"/>
      <c r="G303" s="249"/>
      <c r="H303" s="235"/>
      <c r="I303" s="228">
        <v>0</v>
      </c>
    </row>
    <row r="304" spans="1:9" ht="12.75" hidden="1" customHeight="1" outlineLevel="1">
      <c r="A304" s="208"/>
      <c r="B304" s="247" t="s">
        <v>215</v>
      </c>
      <c r="C304" s="220"/>
      <c r="D304" s="226"/>
      <c r="E304" s="226"/>
      <c r="F304" s="221"/>
      <c r="G304" s="249"/>
      <c r="H304" s="235"/>
      <c r="I304" s="228">
        <v>0</v>
      </c>
    </row>
    <row r="305" spans="1:9" ht="12.75" hidden="1" customHeight="1" outlineLevel="1">
      <c r="A305" s="208"/>
      <c r="B305" s="247" t="s">
        <v>216</v>
      </c>
      <c r="C305" s="220"/>
      <c r="D305" s="226"/>
      <c r="E305" s="226"/>
      <c r="F305" s="221"/>
      <c r="G305" s="248">
        <v>0</v>
      </c>
      <c r="H305" s="235"/>
      <c r="I305" s="228">
        <v>0</v>
      </c>
    </row>
    <row r="306" spans="1:9" ht="12.75" hidden="1" customHeight="1" outlineLevel="1">
      <c r="A306" s="208"/>
      <c r="B306" s="247" t="s">
        <v>217</v>
      </c>
      <c r="C306" s="220"/>
      <c r="D306" s="226"/>
      <c r="E306" s="226"/>
      <c r="F306" s="221"/>
      <c r="G306" s="248">
        <v>7142797</v>
      </c>
      <c r="H306" s="235"/>
      <c r="I306" s="228">
        <v>7142797</v>
      </c>
    </row>
    <row r="307" spans="1:9" ht="12.75" hidden="1" customHeight="1" outlineLevel="1">
      <c r="A307" s="208"/>
      <c r="B307" s="247" t="s">
        <v>218</v>
      </c>
      <c r="C307" s="220"/>
      <c r="D307" s="226"/>
      <c r="E307" s="226"/>
      <c r="F307" s="221"/>
      <c r="G307" s="249"/>
      <c r="H307" s="235"/>
      <c r="I307" s="228">
        <v>0</v>
      </c>
    </row>
    <row r="308" spans="1:9" ht="12.75" hidden="1" customHeight="1" outlineLevel="1">
      <c r="A308" s="208"/>
      <c r="B308" s="247" t="s">
        <v>219</v>
      </c>
      <c r="C308" s="220"/>
      <c r="D308" s="226"/>
      <c r="E308" s="226"/>
      <c r="F308" s="221"/>
      <c r="G308" s="248">
        <v>0</v>
      </c>
      <c r="H308" s="235"/>
      <c r="I308" s="228">
        <v>0</v>
      </c>
    </row>
    <row r="309" spans="1:9" ht="12.75" hidden="1" customHeight="1" outlineLevel="1">
      <c r="A309" s="208"/>
      <c r="B309" s="247" t="s">
        <v>220</v>
      </c>
      <c r="C309" s="220"/>
      <c r="D309" s="226"/>
      <c r="E309" s="226"/>
      <c r="F309" s="221"/>
      <c r="G309" s="249"/>
      <c r="H309" s="235"/>
      <c r="I309" s="228">
        <v>0</v>
      </c>
    </row>
    <row r="310" spans="1:9" ht="15" customHeight="1" collapsed="1">
      <c r="A310" s="208">
        <v>11</v>
      </c>
      <c r="B310" s="250" t="s">
        <v>525</v>
      </c>
      <c r="C310" s="220"/>
      <c r="D310" s="226"/>
      <c r="E310" s="226"/>
      <c r="F310" s="221"/>
      <c r="G310" s="248">
        <f>SUM($G$284:$G$309)</f>
        <v>22108841</v>
      </c>
      <c r="H310" s="235"/>
      <c r="I310" s="228">
        <f>SUM($I$284:$I$309)</f>
        <v>22108841</v>
      </c>
    </row>
    <row r="311" spans="1:9" ht="12.75" hidden="1" customHeight="1" outlineLevel="1">
      <c r="A311" s="208"/>
      <c r="B311" s="247" t="s">
        <v>280</v>
      </c>
      <c r="C311" s="220"/>
      <c r="D311" s="226"/>
      <c r="E311" s="226"/>
      <c r="F311" s="221"/>
      <c r="G311" s="248">
        <v>0</v>
      </c>
      <c r="H311" s="235"/>
      <c r="I311" s="228">
        <v>0</v>
      </c>
    </row>
    <row r="312" spans="1:9" ht="12.75" hidden="1" customHeight="1" outlineLevel="1">
      <c r="A312" s="208"/>
      <c r="B312" s="247" t="s">
        <v>203</v>
      </c>
      <c r="C312" s="220"/>
      <c r="D312" s="226"/>
      <c r="E312" s="226"/>
      <c r="F312" s="221"/>
      <c r="G312" s="248">
        <v>571256</v>
      </c>
      <c r="H312" s="235"/>
      <c r="I312" s="228">
        <v>571256</v>
      </c>
    </row>
    <row r="313" spans="1:9" ht="12.75" hidden="1" customHeight="1" outlineLevel="1">
      <c r="A313" s="208"/>
      <c r="B313" s="247" t="s">
        <v>204</v>
      </c>
      <c r="C313" s="220"/>
      <c r="D313" s="226"/>
      <c r="E313" s="226"/>
      <c r="F313" s="221"/>
      <c r="G313" s="248">
        <v>4017</v>
      </c>
      <c r="H313" s="235"/>
      <c r="I313" s="228">
        <v>4017</v>
      </c>
    </row>
    <row r="314" spans="1:9" ht="12.75" hidden="1" customHeight="1" outlineLevel="1">
      <c r="A314" s="208"/>
      <c r="B314" s="247" t="s">
        <v>267</v>
      </c>
      <c r="C314" s="220"/>
      <c r="D314" s="226"/>
      <c r="E314" s="226"/>
      <c r="F314" s="221"/>
      <c r="G314" s="248">
        <v>0</v>
      </c>
      <c r="H314" s="235"/>
      <c r="I314" s="228">
        <v>0</v>
      </c>
    </row>
    <row r="315" spans="1:9" ht="12.75" hidden="1" customHeight="1" outlineLevel="1">
      <c r="A315" s="208"/>
      <c r="B315" s="247" t="s">
        <v>274</v>
      </c>
      <c r="C315" s="220"/>
      <c r="D315" s="226"/>
      <c r="E315" s="226"/>
      <c r="F315" s="221"/>
      <c r="G315" s="248">
        <v>55500.415858324595</v>
      </c>
      <c r="H315" s="235"/>
      <c r="I315" s="228">
        <v>55500.415858324595</v>
      </c>
    </row>
    <row r="316" spans="1:9" ht="12.75" hidden="1" customHeight="1" outlineLevel="1">
      <c r="A316" s="208"/>
      <c r="B316" s="247" t="s">
        <v>275</v>
      </c>
      <c r="C316" s="220"/>
      <c r="D316" s="226"/>
      <c r="E316" s="226"/>
      <c r="F316" s="221"/>
      <c r="G316" s="248">
        <v>451</v>
      </c>
      <c r="H316" s="235"/>
      <c r="I316" s="228">
        <v>451</v>
      </c>
    </row>
    <row r="317" spans="1:9" ht="12.75" hidden="1" customHeight="1" outlineLevel="1">
      <c r="A317" s="208"/>
      <c r="B317" s="247" t="s">
        <v>205</v>
      </c>
      <c r="C317" s="220"/>
      <c r="D317" s="226"/>
      <c r="E317" s="226"/>
      <c r="F317" s="221"/>
      <c r="G317" s="248">
        <v>2705519</v>
      </c>
      <c r="H317" s="235"/>
      <c r="I317" s="228">
        <v>2705519</v>
      </c>
    </row>
    <row r="318" spans="1:9" ht="12.75" hidden="1" customHeight="1" outlineLevel="1">
      <c r="A318" s="208"/>
      <c r="B318" s="247" t="s">
        <v>206</v>
      </c>
      <c r="C318" s="220"/>
      <c r="D318" s="226"/>
      <c r="E318" s="226"/>
      <c r="F318" s="221"/>
      <c r="G318" s="248">
        <v>776766</v>
      </c>
      <c r="H318" s="235"/>
      <c r="I318" s="228">
        <v>776766</v>
      </c>
    </row>
    <row r="319" spans="1:9" ht="12.75" hidden="1" customHeight="1" outlineLevel="1">
      <c r="A319" s="208"/>
      <c r="B319" s="247" t="s">
        <v>268</v>
      </c>
      <c r="C319" s="220"/>
      <c r="D319" s="226"/>
      <c r="E319" s="226"/>
      <c r="F319" s="221"/>
      <c r="G319" s="248">
        <v>1904</v>
      </c>
      <c r="H319" s="235"/>
      <c r="I319" s="228">
        <v>1904</v>
      </c>
    </row>
    <row r="320" spans="1:9" ht="12.75" hidden="1" customHeight="1" outlineLevel="1">
      <c r="A320" s="208"/>
      <c r="B320" s="247" t="s">
        <v>207</v>
      </c>
      <c r="C320" s="220"/>
      <c r="D320" s="226"/>
      <c r="E320" s="226"/>
      <c r="F320" s="221"/>
      <c r="G320" s="248">
        <v>4125541</v>
      </c>
      <c r="H320" s="235"/>
      <c r="I320" s="228">
        <v>4125541</v>
      </c>
    </row>
    <row r="321" spans="1:9" ht="12.75" hidden="1" customHeight="1" outlineLevel="1">
      <c r="A321" s="208"/>
      <c r="B321" s="247" t="s">
        <v>270</v>
      </c>
      <c r="C321" s="220"/>
      <c r="D321" s="226"/>
      <c r="E321" s="226"/>
      <c r="F321" s="221"/>
      <c r="G321" s="248">
        <v>129450</v>
      </c>
      <c r="H321" s="235"/>
      <c r="I321" s="228">
        <v>129450</v>
      </c>
    </row>
    <row r="322" spans="1:9" ht="12.75" hidden="1" customHeight="1" outlineLevel="1">
      <c r="A322" s="208"/>
      <c r="B322" s="247" t="s">
        <v>208</v>
      </c>
      <c r="C322" s="220"/>
      <c r="D322" s="226"/>
      <c r="E322" s="226"/>
      <c r="F322" s="221"/>
      <c r="G322" s="248">
        <v>6262433</v>
      </c>
      <c r="H322" s="235"/>
      <c r="I322" s="228">
        <v>6262433</v>
      </c>
    </row>
    <row r="323" spans="1:9" ht="12.75" hidden="1" customHeight="1" outlineLevel="1">
      <c r="A323" s="208"/>
      <c r="B323" s="247" t="s">
        <v>209</v>
      </c>
      <c r="C323" s="220"/>
      <c r="D323" s="226"/>
      <c r="E323" s="226"/>
      <c r="F323" s="221"/>
      <c r="G323" s="248">
        <v>37943</v>
      </c>
      <c r="H323" s="235"/>
      <c r="I323" s="228">
        <v>37943</v>
      </c>
    </row>
    <row r="324" spans="1:9" ht="12.75" hidden="1" customHeight="1" outlineLevel="1">
      <c r="A324" s="208"/>
      <c r="B324" s="247" t="s">
        <v>281</v>
      </c>
      <c r="C324" s="220"/>
      <c r="D324" s="226"/>
      <c r="E324" s="226"/>
      <c r="F324" s="221"/>
      <c r="G324" s="248">
        <v>-1170</v>
      </c>
      <c r="H324" s="235"/>
      <c r="I324" s="228">
        <v>-1170</v>
      </c>
    </row>
    <row r="325" spans="1:9" ht="12.75" hidden="1" customHeight="1" outlineLevel="1">
      <c r="A325" s="208"/>
      <c r="B325" s="247" t="s">
        <v>210</v>
      </c>
      <c r="C325" s="220"/>
      <c r="D325" s="226"/>
      <c r="E325" s="226"/>
      <c r="F325" s="221"/>
      <c r="G325" s="248">
        <v>247325</v>
      </c>
      <c r="H325" s="235"/>
      <c r="I325" s="228">
        <v>247325</v>
      </c>
    </row>
    <row r="326" spans="1:9" ht="12.75" hidden="1" customHeight="1" outlineLevel="1">
      <c r="A326" s="208"/>
      <c r="B326" s="247" t="s">
        <v>211</v>
      </c>
      <c r="C326" s="220"/>
      <c r="D326" s="226"/>
      <c r="E326" s="226"/>
      <c r="F326" s="221"/>
      <c r="G326" s="248">
        <v>21278</v>
      </c>
      <c r="H326" s="235"/>
      <c r="I326" s="228">
        <v>21278</v>
      </c>
    </row>
    <row r="327" spans="1:9" ht="12.75" hidden="1" customHeight="1" outlineLevel="1">
      <c r="A327" s="208"/>
      <c r="B327" s="247" t="s">
        <v>212</v>
      </c>
      <c r="C327" s="220"/>
      <c r="D327" s="226"/>
      <c r="E327" s="226"/>
      <c r="F327" s="221"/>
      <c r="G327" s="248">
        <v>631947.94274935802</v>
      </c>
      <c r="H327" s="235"/>
      <c r="I327" s="228">
        <v>631947.94274935802</v>
      </c>
    </row>
    <row r="328" spans="1:9" ht="12.75" hidden="1" customHeight="1" outlineLevel="1">
      <c r="A328" s="208"/>
      <c r="B328" s="247" t="s">
        <v>213</v>
      </c>
      <c r="C328" s="220"/>
      <c r="D328" s="226"/>
      <c r="E328" s="226"/>
      <c r="F328" s="221"/>
      <c r="G328" s="248">
        <v>1771426</v>
      </c>
      <c r="H328" s="235"/>
      <c r="I328" s="228">
        <v>1771426</v>
      </c>
    </row>
    <row r="329" spans="1:9" ht="12.75" hidden="1" customHeight="1" outlineLevel="1">
      <c r="A329" s="208"/>
      <c r="B329" s="247" t="s">
        <v>214</v>
      </c>
      <c r="C329" s="220"/>
      <c r="D329" s="226"/>
      <c r="E329" s="226"/>
      <c r="F329" s="221"/>
      <c r="G329" s="248">
        <v>64932</v>
      </c>
      <c r="H329" s="235"/>
      <c r="I329" s="228">
        <v>64932</v>
      </c>
    </row>
    <row r="330" spans="1:9" ht="12.75" hidden="1" customHeight="1" outlineLevel="1">
      <c r="A330" s="208"/>
      <c r="B330" s="247" t="s">
        <v>269</v>
      </c>
      <c r="C330" s="220"/>
      <c r="D330" s="226"/>
      <c r="E330" s="226"/>
      <c r="F330" s="221"/>
      <c r="G330" s="248">
        <v>54116</v>
      </c>
      <c r="H330" s="235"/>
      <c r="I330" s="228">
        <v>54116</v>
      </c>
    </row>
    <row r="331" spans="1:9" ht="12.75" hidden="1" customHeight="1" outlineLevel="1">
      <c r="A331" s="208"/>
      <c r="B331" s="247" t="s">
        <v>215</v>
      </c>
      <c r="C331" s="220"/>
      <c r="D331" s="226"/>
      <c r="E331" s="226"/>
      <c r="F331" s="221"/>
      <c r="G331" s="248">
        <v>54116</v>
      </c>
      <c r="H331" s="235"/>
      <c r="I331" s="228">
        <v>54116</v>
      </c>
    </row>
    <row r="332" spans="1:9" ht="12.75" hidden="1" customHeight="1" outlineLevel="1">
      <c r="A332" s="208"/>
      <c r="B332" s="247" t="s">
        <v>216</v>
      </c>
      <c r="C332" s="220"/>
      <c r="D332" s="226"/>
      <c r="E332" s="226"/>
      <c r="F332" s="221"/>
      <c r="G332" s="248">
        <v>0</v>
      </c>
      <c r="H332" s="235"/>
      <c r="I332" s="228">
        <v>0</v>
      </c>
    </row>
    <row r="333" spans="1:9" ht="12.75" hidden="1" customHeight="1" outlineLevel="1">
      <c r="A333" s="208"/>
      <c r="B333" s="247" t="s">
        <v>217</v>
      </c>
      <c r="C333" s="220"/>
      <c r="D333" s="226"/>
      <c r="E333" s="226"/>
      <c r="F333" s="221"/>
      <c r="G333" s="248">
        <v>-437415</v>
      </c>
      <c r="H333" s="235"/>
      <c r="I333" s="228">
        <v>-437415</v>
      </c>
    </row>
    <row r="334" spans="1:9" ht="12.75" hidden="1" customHeight="1" outlineLevel="1">
      <c r="A334" s="208"/>
      <c r="B334" s="247" t="s">
        <v>218</v>
      </c>
      <c r="C334" s="220"/>
      <c r="D334" s="226"/>
      <c r="E334" s="226"/>
      <c r="F334" s="221"/>
      <c r="G334" s="248">
        <v>74544</v>
      </c>
      <c r="H334" s="235"/>
      <c r="I334" s="228">
        <v>74544</v>
      </c>
    </row>
    <row r="335" spans="1:9" ht="12.75" hidden="1" customHeight="1" outlineLevel="1">
      <c r="A335" s="208"/>
      <c r="B335" s="247" t="s">
        <v>219</v>
      </c>
      <c r="C335" s="220"/>
      <c r="D335" s="226"/>
      <c r="E335" s="226"/>
      <c r="F335" s="221"/>
      <c r="G335" s="248">
        <v>481.02026678747455</v>
      </c>
      <c r="H335" s="235"/>
      <c r="I335" s="228">
        <v>481.02026678747455</v>
      </c>
    </row>
    <row r="336" spans="1:9" ht="12.75" hidden="1" customHeight="1" outlineLevel="1">
      <c r="A336" s="208"/>
      <c r="B336" s="247" t="s">
        <v>220</v>
      </c>
      <c r="C336" s="220"/>
      <c r="D336" s="226"/>
      <c r="E336" s="226"/>
      <c r="F336" s="221"/>
      <c r="G336" s="248">
        <v>249502</v>
      </c>
      <c r="H336" s="235"/>
      <c r="I336" s="228">
        <v>249502</v>
      </c>
    </row>
    <row r="337" spans="1:9" ht="14.4" customHeight="1" collapsed="1">
      <c r="A337" s="208">
        <v>12</v>
      </c>
      <c r="B337" s="250" t="s">
        <v>526</v>
      </c>
      <c r="C337" s="220"/>
      <c r="D337" s="226"/>
      <c r="E337" s="226"/>
      <c r="F337" s="221"/>
      <c r="G337" s="248">
        <f>SUM($G$311:$G$336)</f>
        <v>17401863.37887447</v>
      </c>
      <c r="H337" s="235"/>
      <c r="I337" s="228">
        <f>SUM($I$311:$I$336)</f>
        <v>17401863.37887447</v>
      </c>
    </row>
    <row r="338" spans="1:9" ht="12.75" hidden="1" customHeight="1" outlineLevel="1">
      <c r="A338" s="208"/>
      <c r="B338" s="247" t="s">
        <v>280</v>
      </c>
      <c r="C338" s="220"/>
      <c r="D338" s="226"/>
      <c r="E338" s="226"/>
      <c r="F338" s="221"/>
      <c r="G338" s="248">
        <v>0</v>
      </c>
      <c r="H338" s="235"/>
      <c r="I338" s="228">
        <v>0</v>
      </c>
    </row>
    <row r="339" spans="1:9" ht="12.75" hidden="1" customHeight="1" outlineLevel="1">
      <c r="A339" s="208"/>
      <c r="B339" s="247" t="s">
        <v>203</v>
      </c>
      <c r="C339" s="220"/>
      <c r="D339" s="226"/>
      <c r="E339" s="226"/>
      <c r="F339" s="221"/>
      <c r="G339" s="248">
        <v>7043</v>
      </c>
      <c r="H339" s="235"/>
      <c r="I339" s="228">
        <v>7043</v>
      </c>
    </row>
    <row r="340" spans="1:9" ht="12.75" hidden="1" customHeight="1" outlineLevel="1">
      <c r="A340" s="208"/>
      <c r="B340" s="247" t="s">
        <v>204</v>
      </c>
      <c r="C340" s="220"/>
      <c r="D340" s="226"/>
      <c r="E340" s="226"/>
      <c r="F340" s="221"/>
      <c r="G340" s="248">
        <v>35171</v>
      </c>
      <c r="H340" s="235"/>
      <c r="I340" s="228">
        <v>35171</v>
      </c>
    </row>
    <row r="341" spans="1:9" ht="12.75" hidden="1" customHeight="1" outlineLevel="1">
      <c r="A341" s="208"/>
      <c r="B341" s="247" t="s">
        <v>267</v>
      </c>
      <c r="C341" s="220"/>
      <c r="D341" s="226"/>
      <c r="E341" s="226"/>
      <c r="F341" s="221"/>
      <c r="G341" s="248">
        <v>0</v>
      </c>
      <c r="H341" s="235"/>
      <c r="I341" s="228">
        <v>0</v>
      </c>
    </row>
    <row r="342" spans="1:9" ht="12.75" hidden="1" customHeight="1" outlineLevel="1">
      <c r="A342" s="208"/>
      <c r="B342" s="247" t="s">
        <v>274</v>
      </c>
      <c r="C342" s="220"/>
      <c r="D342" s="226"/>
      <c r="E342" s="226"/>
      <c r="F342" s="221"/>
      <c r="G342" s="248">
        <v>0</v>
      </c>
      <c r="H342" s="235"/>
      <c r="I342" s="228">
        <v>0</v>
      </c>
    </row>
    <row r="343" spans="1:9" ht="12.75" hidden="1" customHeight="1" outlineLevel="1">
      <c r="A343" s="208"/>
      <c r="B343" s="247" t="s">
        <v>275</v>
      </c>
      <c r="C343" s="220"/>
      <c r="D343" s="226"/>
      <c r="E343" s="226"/>
      <c r="F343" s="221"/>
      <c r="G343" s="248">
        <v>-126</v>
      </c>
      <c r="H343" s="235"/>
      <c r="I343" s="228">
        <v>-126</v>
      </c>
    </row>
    <row r="344" spans="1:9" ht="12.75" hidden="1" customHeight="1" outlineLevel="1">
      <c r="A344" s="208"/>
      <c r="B344" s="247" t="s">
        <v>205</v>
      </c>
      <c r="C344" s="220"/>
      <c r="D344" s="226"/>
      <c r="E344" s="226"/>
      <c r="F344" s="221"/>
      <c r="G344" s="248">
        <v>54095</v>
      </c>
      <c r="H344" s="235"/>
      <c r="I344" s="228">
        <v>54095</v>
      </c>
    </row>
    <row r="345" spans="1:9" ht="12.75" hidden="1" customHeight="1" outlineLevel="1">
      <c r="A345" s="208"/>
      <c r="B345" s="247" t="s">
        <v>206</v>
      </c>
      <c r="C345" s="220"/>
      <c r="D345" s="226"/>
      <c r="E345" s="226"/>
      <c r="F345" s="221"/>
      <c r="G345" s="248">
        <v>-266987</v>
      </c>
      <c r="H345" s="235"/>
      <c r="I345" s="228">
        <v>-266987</v>
      </c>
    </row>
    <row r="346" spans="1:9" ht="12.75" hidden="1" customHeight="1" outlineLevel="1">
      <c r="A346" s="208"/>
      <c r="B346" s="247" t="s">
        <v>268</v>
      </c>
      <c r="C346" s="220"/>
      <c r="D346" s="226"/>
      <c r="E346" s="226"/>
      <c r="F346" s="221"/>
      <c r="G346" s="249"/>
      <c r="H346" s="235"/>
      <c r="I346" s="228">
        <v>0</v>
      </c>
    </row>
    <row r="347" spans="1:9" ht="12.75" hidden="1" customHeight="1" outlineLevel="1">
      <c r="A347" s="208"/>
      <c r="B347" s="247" t="s">
        <v>207</v>
      </c>
      <c r="C347" s="220"/>
      <c r="D347" s="226"/>
      <c r="E347" s="226"/>
      <c r="F347" s="221"/>
      <c r="G347" s="248">
        <v>165892</v>
      </c>
      <c r="H347" s="235"/>
      <c r="I347" s="228">
        <v>165892</v>
      </c>
    </row>
    <row r="348" spans="1:9" ht="12.75" hidden="1" customHeight="1" outlineLevel="1">
      <c r="A348" s="208"/>
      <c r="B348" s="247" t="s">
        <v>270</v>
      </c>
      <c r="C348" s="220"/>
      <c r="D348" s="226"/>
      <c r="E348" s="226"/>
      <c r="F348" s="221"/>
      <c r="G348" s="248">
        <v>199986</v>
      </c>
      <c r="H348" s="235"/>
      <c r="I348" s="228">
        <v>199986</v>
      </c>
    </row>
    <row r="349" spans="1:9" ht="12.75" hidden="1" customHeight="1" outlineLevel="1">
      <c r="A349" s="208"/>
      <c r="B349" s="247" t="s">
        <v>208</v>
      </c>
      <c r="C349" s="220"/>
      <c r="D349" s="226"/>
      <c r="E349" s="226"/>
      <c r="F349" s="221"/>
      <c r="G349" s="248">
        <v>9501617</v>
      </c>
      <c r="H349" s="235"/>
      <c r="I349" s="228">
        <v>9501617</v>
      </c>
    </row>
    <row r="350" spans="1:9" ht="12.75" hidden="1" customHeight="1" outlineLevel="1">
      <c r="A350" s="208"/>
      <c r="B350" s="247" t="s">
        <v>209</v>
      </c>
      <c r="C350" s="220"/>
      <c r="D350" s="226"/>
      <c r="E350" s="226"/>
      <c r="F350" s="221"/>
      <c r="G350" s="248">
        <v>3085</v>
      </c>
      <c r="H350" s="235"/>
      <c r="I350" s="228">
        <v>3085</v>
      </c>
    </row>
    <row r="351" spans="1:9" ht="12.75" hidden="1" customHeight="1" outlineLevel="1">
      <c r="A351" s="208"/>
      <c r="B351" s="247" t="s">
        <v>281</v>
      </c>
      <c r="C351" s="220"/>
      <c r="D351" s="226"/>
      <c r="E351" s="226"/>
      <c r="F351" s="221"/>
      <c r="G351" s="248">
        <v>-423</v>
      </c>
      <c r="H351" s="235"/>
      <c r="I351" s="228">
        <v>-423</v>
      </c>
    </row>
    <row r="352" spans="1:9" ht="12.75" hidden="1" customHeight="1" outlineLevel="1">
      <c r="A352" s="208"/>
      <c r="B352" s="247" t="s">
        <v>210</v>
      </c>
      <c r="C352" s="220"/>
      <c r="D352" s="226"/>
      <c r="E352" s="226"/>
      <c r="F352" s="221"/>
      <c r="G352" s="248">
        <v>52067</v>
      </c>
      <c r="H352" s="235"/>
      <c r="I352" s="228">
        <v>52067</v>
      </c>
    </row>
    <row r="353" spans="1:9" ht="12.75" hidden="1" customHeight="1" outlineLevel="1">
      <c r="A353" s="208"/>
      <c r="B353" s="247" t="s">
        <v>211</v>
      </c>
      <c r="C353" s="220"/>
      <c r="D353" s="226"/>
      <c r="E353" s="226"/>
      <c r="F353" s="221"/>
      <c r="G353" s="248">
        <v>-465</v>
      </c>
      <c r="H353" s="235"/>
      <c r="I353" s="228">
        <v>-465</v>
      </c>
    </row>
    <row r="354" spans="1:9" ht="12.75" hidden="1" customHeight="1" outlineLevel="1">
      <c r="A354" s="208"/>
      <c r="B354" s="247" t="s">
        <v>212</v>
      </c>
      <c r="C354" s="220"/>
      <c r="D354" s="226"/>
      <c r="E354" s="226"/>
      <c r="F354" s="221"/>
      <c r="G354" s="248">
        <v>0</v>
      </c>
      <c r="H354" s="235"/>
      <c r="I354" s="228">
        <v>0</v>
      </c>
    </row>
    <row r="355" spans="1:9" ht="12.75" hidden="1" customHeight="1" outlineLevel="1">
      <c r="A355" s="208"/>
      <c r="B355" s="247" t="s">
        <v>213</v>
      </c>
      <c r="C355" s="220"/>
      <c r="D355" s="226"/>
      <c r="E355" s="226"/>
      <c r="F355" s="221"/>
      <c r="G355" s="248">
        <v>1394632</v>
      </c>
      <c r="H355" s="235"/>
      <c r="I355" s="228">
        <v>1394632</v>
      </c>
    </row>
    <row r="356" spans="1:9" ht="12.75" hidden="1" customHeight="1" outlineLevel="1">
      <c r="A356" s="208"/>
      <c r="B356" s="247" t="s">
        <v>214</v>
      </c>
      <c r="C356" s="220"/>
      <c r="D356" s="226"/>
      <c r="E356" s="226"/>
      <c r="F356" s="221"/>
      <c r="G356" s="249"/>
      <c r="H356" s="235"/>
      <c r="I356" s="228">
        <v>0</v>
      </c>
    </row>
    <row r="357" spans="1:9" ht="12.75" hidden="1" customHeight="1" outlineLevel="1">
      <c r="A357" s="208"/>
      <c r="B357" s="247" t="s">
        <v>269</v>
      </c>
      <c r="C357" s="220"/>
      <c r="D357" s="226"/>
      <c r="E357" s="226"/>
      <c r="F357" s="221"/>
      <c r="G357" s="249"/>
      <c r="H357" s="235"/>
      <c r="I357" s="228">
        <v>0</v>
      </c>
    </row>
    <row r="358" spans="1:9" ht="12.75" hidden="1" customHeight="1" outlineLevel="1">
      <c r="A358" s="208"/>
      <c r="B358" s="247" t="s">
        <v>215</v>
      </c>
      <c r="C358" s="220"/>
      <c r="D358" s="226"/>
      <c r="E358" s="226"/>
      <c r="F358" s="221"/>
      <c r="G358" s="249"/>
      <c r="H358" s="235"/>
      <c r="I358" s="228">
        <v>0</v>
      </c>
    </row>
    <row r="359" spans="1:9" ht="12.75" hidden="1" customHeight="1" outlineLevel="1">
      <c r="A359" s="208"/>
      <c r="B359" s="247" t="s">
        <v>216</v>
      </c>
      <c r="C359" s="220"/>
      <c r="D359" s="226"/>
      <c r="E359" s="226"/>
      <c r="F359" s="221"/>
      <c r="G359" s="248">
        <v>0</v>
      </c>
      <c r="H359" s="235"/>
      <c r="I359" s="228">
        <v>0</v>
      </c>
    </row>
    <row r="360" spans="1:9" ht="12.75" hidden="1" customHeight="1" outlineLevel="1">
      <c r="A360" s="208"/>
      <c r="B360" s="247" t="s">
        <v>217</v>
      </c>
      <c r="C360" s="220"/>
      <c r="D360" s="226"/>
      <c r="E360" s="226"/>
      <c r="F360" s="221"/>
      <c r="G360" s="248">
        <v>191545</v>
      </c>
      <c r="H360" s="235"/>
      <c r="I360" s="228">
        <v>191545</v>
      </c>
    </row>
    <row r="361" spans="1:9" ht="12.75" hidden="1" customHeight="1" outlineLevel="1">
      <c r="A361" s="208"/>
      <c r="B361" s="247" t="s">
        <v>218</v>
      </c>
      <c r="C361" s="220"/>
      <c r="D361" s="226"/>
      <c r="E361" s="226"/>
      <c r="F361" s="221"/>
      <c r="G361" s="249"/>
      <c r="H361" s="235"/>
      <c r="I361" s="228">
        <v>0</v>
      </c>
    </row>
    <row r="362" spans="1:9" ht="12.75" hidden="1" customHeight="1" outlineLevel="1">
      <c r="A362" s="208"/>
      <c r="B362" s="247" t="s">
        <v>219</v>
      </c>
      <c r="C362" s="220"/>
      <c r="D362" s="226"/>
      <c r="E362" s="226"/>
      <c r="F362" s="221"/>
      <c r="G362" s="248">
        <v>-5703.8192659180486</v>
      </c>
      <c r="H362" s="235"/>
      <c r="I362" s="228">
        <v>-5703.8192659180486</v>
      </c>
    </row>
    <row r="363" spans="1:9" ht="12.75" hidden="1" customHeight="1" outlineLevel="1">
      <c r="A363" s="208"/>
      <c r="B363" s="247" t="s">
        <v>220</v>
      </c>
      <c r="C363" s="220"/>
      <c r="D363" s="226"/>
      <c r="E363" s="226"/>
      <c r="F363" s="221"/>
      <c r="G363" s="248">
        <v>-1452</v>
      </c>
      <c r="H363" s="235"/>
      <c r="I363" s="228">
        <v>-1452</v>
      </c>
    </row>
    <row r="364" spans="1:9" ht="14.4" customHeight="1" collapsed="1">
      <c r="A364" s="208">
        <v>13</v>
      </c>
      <c r="B364" s="250" t="s">
        <v>527</v>
      </c>
      <c r="C364" s="220"/>
      <c r="D364" s="226"/>
      <c r="E364" s="226"/>
      <c r="F364" s="221"/>
      <c r="G364" s="248">
        <f>SUM($G$338:$G$363)</f>
        <v>11329976.180734081</v>
      </c>
      <c r="H364" s="235"/>
      <c r="I364" s="228">
        <f>SUM($I$338:$I$363)</f>
        <v>11329976.180734081</v>
      </c>
    </row>
    <row r="365" spans="1:9" ht="12.75" hidden="1" customHeight="1" outlineLevel="1">
      <c r="A365" s="208"/>
      <c r="B365" s="247" t="s">
        <v>280</v>
      </c>
      <c r="C365" s="220"/>
      <c r="D365" s="226"/>
      <c r="E365" s="226"/>
      <c r="F365" s="221"/>
      <c r="G365" s="249">
        <v>0</v>
      </c>
      <c r="H365" s="235"/>
      <c r="I365" s="228">
        <v>0</v>
      </c>
    </row>
    <row r="366" spans="1:9" ht="12.75" hidden="1" customHeight="1" outlineLevel="1">
      <c r="A366" s="208"/>
      <c r="B366" s="247" t="s">
        <v>203</v>
      </c>
      <c r="C366" s="220"/>
      <c r="D366" s="226"/>
      <c r="E366" s="226"/>
      <c r="F366" s="221"/>
      <c r="G366" s="249">
        <v>2527</v>
      </c>
      <c r="H366" s="235"/>
      <c r="I366" s="228">
        <v>2527</v>
      </c>
    </row>
    <row r="367" spans="1:9" ht="12.75" hidden="1" customHeight="1" outlineLevel="1">
      <c r="A367" s="208"/>
      <c r="B367" s="247" t="s">
        <v>204</v>
      </c>
      <c r="C367" s="220"/>
      <c r="D367" s="226"/>
      <c r="E367" s="226"/>
      <c r="F367" s="221"/>
      <c r="G367" s="249">
        <v>231032</v>
      </c>
      <c r="H367" s="235"/>
      <c r="I367" s="228">
        <v>231032</v>
      </c>
    </row>
    <row r="368" spans="1:9" ht="12.75" hidden="1" customHeight="1" outlineLevel="1">
      <c r="A368" s="208"/>
      <c r="B368" s="247" t="s">
        <v>267</v>
      </c>
      <c r="C368" s="220"/>
      <c r="D368" s="226"/>
      <c r="E368" s="226"/>
      <c r="F368" s="221"/>
      <c r="G368" s="248">
        <v>0</v>
      </c>
      <c r="H368" s="235"/>
      <c r="I368" s="228">
        <v>0</v>
      </c>
    </row>
    <row r="369" spans="1:9" ht="12.75" hidden="1" customHeight="1" outlineLevel="1">
      <c r="A369" s="208"/>
      <c r="B369" s="247" t="s">
        <v>274</v>
      </c>
      <c r="C369" s="220"/>
      <c r="D369" s="226"/>
      <c r="E369" s="226"/>
      <c r="F369" s="221"/>
      <c r="G369" s="248">
        <v>0</v>
      </c>
      <c r="H369" s="235"/>
      <c r="I369" s="228">
        <v>0</v>
      </c>
    </row>
    <row r="370" spans="1:9" ht="12.75" hidden="1" customHeight="1" outlineLevel="1">
      <c r="A370" s="208"/>
      <c r="B370" s="247" t="s">
        <v>275</v>
      </c>
      <c r="C370" s="220"/>
      <c r="D370" s="226"/>
      <c r="E370" s="226"/>
      <c r="F370" s="221"/>
      <c r="G370" s="248">
        <v>0</v>
      </c>
      <c r="H370" s="235"/>
      <c r="I370" s="228">
        <v>0</v>
      </c>
    </row>
    <row r="371" spans="1:9" ht="12.75" hidden="1" customHeight="1" outlineLevel="1">
      <c r="A371" s="208"/>
      <c r="B371" s="247" t="s">
        <v>205</v>
      </c>
      <c r="C371" s="220"/>
      <c r="D371" s="226"/>
      <c r="E371" s="226"/>
      <c r="F371" s="221"/>
      <c r="G371" s="248">
        <v>5375164</v>
      </c>
      <c r="H371" s="235"/>
      <c r="I371" s="228">
        <v>5375164</v>
      </c>
    </row>
    <row r="372" spans="1:9" ht="12.75" hidden="1" customHeight="1" outlineLevel="1">
      <c r="A372" s="208"/>
      <c r="B372" s="247" t="s">
        <v>206</v>
      </c>
      <c r="C372" s="220"/>
      <c r="D372" s="226"/>
      <c r="E372" s="226"/>
      <c r="F372" s="221"/>
      <c r="G372" s="248">
        <v>1022168</v>
      </c>
      <c r="H372" s="235"/>
      <c r="I372" s="228">
        <v>1022168</v>
      </c>
    </row>
    <row r="373" spans="1:9" ht="12.75" hidden="1" customHeight="1" outlineLevel="1">
      <c r="A373" s="208"/>
      <c r="B373" s="247" t="s">
        <v>268</v>
      </c>
      <c r="C373" s="220"/>
      <c r="D373" s="226"/>
      <c r="E373" s="226"/>
      <c r="F373" s="221"/>
      <c r="G373" s="249"/>
      <c r="H373" s="235"/>
      <c r="I373" s="228">
        <v>0</v>
      </c>
    </row>
    <row r="374" spans="1:9" ht="12.75" hidden="1" customHeight="1" outlineLevel="1">
      <c r="A374" s="208"/>
      <c r="B374" s="247" t="s">
        <v>207</v>
      </c>
      <c r="C374" s="220"/>
      <c r="D374" s="226"/>
      <c r="E374" s="226"/>
      <c r="F374" s="221"/>
      <c r="G374" s="248">
        <v>1793464</v>
      </c>
      <c r="H374" s="235"/>
      <c r="I374" s="228">
        <v>1793464</v>
      </c>
    </row>
    <row r="375" spans="1:9" ht="12.75" hidden="1" customHeight="1" outlineLevel="1">
      <c r="A375" s="208"/>
      <c r="B375" s="247" t="s">
        <v>270</v>
      </c>
      <c r="C375" s="220"/>
      <c r="D375" s="226"/>
      <c r="E375" s="226"/>
      <c r="F375" s="221"/>
      <c r="G375" s="248">
        <v>12252</v>
      </c>
      <c r="H375" s="235"/>
      <c r="I375" s="228">
        <v>12252</v>
      </c>
    </row>
    <row r="376" spans="1:9" ht="12.75" hidden="1" customHeight="1" outlineLevel="1">
      <c r="A376" s="208"/>
      <c r="B376" s="247" t="s">
        <v>208</v>
      </c>
      <c r="C376" s="220"/>
      <c r="D376" s="226"/>
      <c r="E376" s="226"/>
      <c r="F376" s="221"/>
      <c r="G376" s="248">
        <v>-376810</v>
      </c>
      <c r="H376" s="235"/>
      <c r="I376" s="228">
        <v>-376810</v>
      </c>
    </row>
    <row r="377" spans="1:9" ht="12.75" hidden="1" customHeight="1" outlineLevel="1">
      <c r="A377" s="208"/>
      <c r="B377" s="247" t="s">
        <v>209</v>
      </c>
      <c r="C377" s="220"/>
      <c r="D377" s="226"/>
      <c r="E377" s="226"/>
      <c r="F377" s="221"/>
      <c r="G377" s="248">
        <v>566683</v>
      </c>
      <c r="H377" s="235"/>
      <c r="I377" s="228">
        <v>566683</v>
      </c>
    </row>
    <row r="378" spans="1:9" ht="12.75" hidden="1" customHeight="1" outlineLevel="1">
      <c r="A378" s="208"/>
      <c r="B378" s="247" t="s">
        <v>281</v>
      </c>
      <c r="C378" s="220"/>
      <c r="D378" s="226"/>
      <c r="E378" s="226"/>
      <c r="F378" s="221"/>
      <c r="G378" s="248">
        <v>-7339</v>
      </c>
      <c r="H378" s="235"/>
      <c r="I378" s="228">
        <v>-7339</v>
      </c>
    </row>
    <row r="379" spans="1:9" ht="12.75" hidden="1" customHeight="1" outlineLevel="1">
      <c r="A379" s="208"/>
      <c r="B379" s="247" t="s">
        <v>210</v>
      </c>
      <c r="C379" s="220"/>
      <c r="D379" s="226"/>
      <c r="E379" s="226"/>
      <c r="F379" s="221"/>
      <c r="G379" s="248">
        <v>427575</v>
      </c>
      <c r="H379" s="235"/>
      <c r="I379" s="228">
        <v>427575</v>
      </c>
    </row>
    <row r="380" spans="1:9" ht="12.75" hidden="1" customHeight="1" outlineLevel="1">
      <c r="A380" s="208"/>
      <c r="B380" s="247" t="s">
        <v>211</v>
      </c>
      <c r="C380" s="220"/>
      <c r="D380" s="226"/>
      <c r="E380" s="226"/>
      <c r="F380" s="221"/>
      <c r="G380" s="248">
        <v>288</v>
      </c>
      <c r="H380" s="235"/>
      <c r="I380" s="228">
        <v>288</v>
      </c>
    </row>
    <row r="381" spans="1:9" ht="12.75" hidden="1" customHeight="1" outlineLevel="1">
      <c r="A381" s="208"/>
      <c r="B381" s="247" t="s">
        <v>212</v>
      </c>
      <c r="C381" s="220"/>
      <c r="D381" s="226"/>
      <c r="E381" s="226"/>
      <c r="F381" s="221"/>
      <c r="G381" s="248">
        <v>0</v>
      </c>
      <c r="H381" s="235"/>
      <c r="I381" s="228">
        <v>0</v>
      </c>
    </row>
    <row r="382" spans="1:9" ht="12.75" hidden="1" customHeight="1" outlineLevel="1">
      <c r="A382" s="208"/>
      <c r="B382" s="247" t="s">
        <v>213</v>
      </c>
      <c r="C382" s="220"/>
      <c r="D382" s="226"/>
      <c r="E382" s="226"/>
      <c r="F382" s="221"/>
      <c r="G382" s="248">
        <v>-437418</v>
      </c>
      <c r="H382" s="235"/>
      <c r="I382" s="228">
        <v>-437418</v>
      </c>
    </row>
    <row r="383" spans="1:9" ht="12.75" hidden="1" customHeight="1" outlineLevel="1">
      <c r="A383" s="208"/>
      <c r="B383" s="247" t="s">
        <v>214</v>
      </c>
      <c r="C383" s="220"/>
      <c r="D383" s="226"/>
      <c r="E383" s="226"/>
      <c r="F383" s="221"/>
      <c r="G383" s="249"/>
      <c r="H383" s="235"/>
      <c r="I383" s="228">
        <v>0</v>
      </c>
    </row>
    <row r="384" spans="1:9" ht="12.75" hidden="1" customHeight="1" outlineLevel="1">
      <c r="A384" s="208"/>
      <c r="B384" s="247" t="s">
        <v>269</v>
      </c>
      <c r="C384" s="220"/>
      <c r="D384" s="226"/>
      <c r="E384" s="226"/>
      <c r="F384" s="221"/>
      <c r="G384" s="249"/>
      <c r="H384" s="235"/>
      <c r="I384" s="228">
        <v>0</v>
      </c>
    </row>
    <row r="385" spans="1:9" ht="12.75" hidden="1" customHeight="1" outlineLevel="1">
      <c r="A385" s="208"/>
      <c r="B385" s="247" t="s">
        <v>215</v>
      </c>
      <c r="C385" s="220"/>
      <c r="D385" s="226"/>
      <c r="E385" s="226"/>
      <c r="F385" s="221"/>
      <c r="G385" s="249"/>
      <c r="H385" s="235"/>
      <c r="I385" s="228">
        <v>0</v>
      </c>
    </row>
    <row r="386" spans="1:9" ht="12.75" hidden="1" customHeight="1" outlineLevel="1">
      <c r="A386" s="208"/>
      <c r="B386" s="247" t="s">
        <v>216</v>
      </c>
      <c r="C386" s="220"/>
      <c r="D386" s="226"/>
      <c r="E386" s="226"/>
      <c r="F386" s="221"/>
      <c r="G386" s="248">
        <v>0</v>
      </c>
      <c r="H386" s="235"/>
      <c r="I386" s="228">
        <v>0</v>
      </c>
    </row>
    <row r="387" spans="1:9" ht="12.75" hidden="1" customHeight="1" outlineLevel="1">
      <c r="A387" s="208"/>
      <c r="B387" s="247" t="s">
        <v>217</v>
      </c>
      <c r="C387" s="220"/>
      <c r="D387" s="226"/>
      <c r="E387" s="226"/>
      <c r="F387" s="221"/>
      <c r="G387" s="248">
        <v>1567618</v>
      </c>
      <c r="H387" s="235"/>
      <c r="I387" s="228">
        <v>1567618</v>
      </c>
    </row>
    <row r="388" spans="1:9" ht="12.75" hidden="1" customHeight="1" outlineLevel="1">
      <c r="A388" s="208"/>
      <c r="B388" s="247" t="s">
        <v>218</v>
      </c>
      <c r="C388" s="220"/>
      <c r="D388" s="226"/>
      <c r="E388" s="226"/>
      <c r="F388" s="221"/>
      <c r="G388" s="249"/>
      <c r="H388" s="235"/>
      <c r="I388" s="228">
        <v>0</v>
      </c>
    </row>
    <row r="389" spans="1:9" ht="12.75" hidden="1" customHeight="1" outlineLevel="1">
      <c r="A389" s="208"/>
      <c r="B389" s="247" t="s">
        <v>219</v>
      </c>
      <c r="C389" s="220"/>
      <c r="D389" s="226"/>
      <c r="E389" s="226"/>
      <c r="F389" s="221"/>
      <c r="G389" s="248">
        <v>0</v>
      </c>
      <c r="H389" s="235"/>
      <c r="I389" s="228">
        <v>0</v>
      </c>
    </row>
    <row r="390" spans="1:9" ht="12.75" hidden="1" customHeight="1" outlineLevel="1">
      <c r="A390" s="208"/>
      <c r="B390" s="247" t="s">
        <v>220</v>
      </c>
      <c r="C390" s="220"/>
      <c r="D390" s="226"/>
      <c r="E390" s="226"/>
      <c r="F390" s="221"/>
      <c r="G390" s="249"/>
      <c r="H390" s="235"/>
      <c r="I390" s="228">
        <v>0</v>
      </c>
    </row>
    <row r="391" spans="1:9" ht="15.6" customHeight="1" collapsed="1">
      <c r="A391" s="208">
        <v>14</v>
      </c>
      <c r="B391" s="250" t="s">
        <v>528</v>
      </c>
      <c r="C391" s="220"/>
      <c r="D391" s="226"/>
      <c r="E391" s="226"/>
      <c r="F391" s="221"/>
      <c r="G391" s="248">
        <f>SUM($G$365:$G$390)</f>
        <v>10177204</v>
      </c>
      <c r="H391" s="235"/>
      <c r="I391" s="228">
        <f>SUM($I$365:$I$390)</f>
        <v>10177204</v>
      </c>
    </row>
    <row r="392" spans="1:9" ht="12.75" hidden="1" customHeight="1" outlineLevel="1">
      <c r="A392" s="208"/>
      <c r="B392" s="251" t="s">
        <v>280</v>
      </c>
      <c r="C392" s="223"/>
      <c r="D392" s="225"/>
      <c r="E392" s="225"/>
      <c r="F392" s="238"/>
      <c r="G392" s="252">
        <v>0</v>
      </c>
      <c r="H392" s="217"/>
      <c r="I392" s="253">
        <v>0</v>
      </c>
    </row>
    <row r="393" spans="1:9" ht="12.75" hidden="1" customHeight="1" outlineLevel="1">
      <c r="A393" s="208"/>
      <c r="B393" s="251" t="s">
        <v>203</v>
      </c>
      <c r="C393" s="223"/>
      <c r="D393" s="225"/>
      <c r="E393" s="225"/>
      <c r="F393" s="238"/>
      <c r="G393" s="252">
        <v>770998</v>
      </c>
      <c r="H393" s="217"/>
      <c r="I393" s="253">
        <v>770998</v>
      </c>
    </row>
    <row r="394" spans="1:9" ht="12.75" hidden="1" customHeight="1" outlineLevel="1">
      <c r="A394" s="208"/>
      <c r="B394" s="251" t="s">
        <v>204</v>
      </c>
      <c r="C394" s="223"/>
      <c r="D394" s="225"/>
      <c r="E394" s="225"/>
      <c r="F394" s="238"/>
      <c r="G394" s="252">
        <v>429364</v>
      </c>
      <c r="H394" s="217"/>
      <c r="I394" s="253">
        <v>429364</v>
      </c>
    </row>
    <row r="395" spans="1:9" ht="12.75" hidden="1" customHeight="1" outlineLevel="1">
      <c r="A395" s="208"/>
      <c r="B395" s="251" t="s">
        <v>267</v>
      </c>
      <c r="C395" s="223"/>
      <c r="D395" s="225"/>
      <c r="E395" s="225"/>
      <c r="F395" s="238"/>
      <c r="G395" s="252">
        <v>0</v>
      </c>
      <c r="H395" s="217"/>
      <c r="I395" s="253">
        <v>0</v>
      </c>
    </row>
    <row r="396" spans="1:9" ht="12.75" hidden="1" customHeight="1" outlineLevel="1">
      <c r="A396" s="208"/>
      <c r="B396" s="251" t="s">
        <v>274</v>
      </c>
      <c r="C396" s="223"/>
      <c r="D396" s="225"/>
      <c r="E396" s="225"/>
      <c r="F396" s="238"/>
      <c r="G396" s="252">
        <v>55500.415858324595</v>
      </c>
      <c r="H396" s="217"/>
      <c r="I396" s="253">
        <v>55500.415858324595</v>
      </c>
    </row>
    <row r="397" spans="1:9" ht="12.75" hidden="1" customHeight="1" outlineLevel="1">
      <c r="A397" s="208"/>
      <c r="B397" s="251" t="s">
        <v>275</v>
      </c>
      <c r="C397" s="223"/>
      <c r="D397" s="225"/>
      <c r="E397" s="225"/>
      <c r="F397" s="238"/>
      <c r="G397" s="252">
        <v>475</v>
      </c>
      <c r="H397" s="217"/>
      <c r="I397" s="253">
        <v>475</v>
      </c>
    </row>
    <row r="398" spans="1:9" ht="12.75" hidden="1" customHeight="1" outlineLevel="1">
      <c r="A398" s="208"/>
      <c r="B398" s="251" t="s">
        <v>205</v>
      </c>
      <c r="C398" s="223"/>
      <c r="D398" s="225"/>
      <c r="E398" s="225"/>
      <c r="F398" s="238"/>
      <c r="G398" s="252">
        <v>20060669</v>
      </c>
      <c r="H398" s="217"/>
      <c r="I398" s="253">
        <v>20060669</v>
      </c>
    </row>
    <row r="399" spans="1:9" ht="12.75" hidden="1" customHeight="1" outlineLevel="1">
      <c r="A399" s="208"/>
      <c r="B399" s="251" t="s">
        <v>206</v>
      </c>
      <c r="C399" s="223"/>
      <c r="D399" s="225"/>
      <c r="E399" s="225"/>
      <c r="F399" s="238"/>
      <c r="G399" s="252">
        <v>2116891</v>
      </c>
      <c r="H399" s="217"/>
      <c r="I399" s="253">
        <v>2116891</v>
      </c>
    </row>
    <row r="400" spans="1:9" ht="12.75" hidden="1" customHeight="1" outlineLevel="1">
      <c r="A400" s="208"/>
      <c r="B400" s="251" t="s">
        <v>268</v>
      </c>
      <c r="C400" s="223"/>
      <c r="D400" s="225"/>
      <c r="E400" s="225"/>
      <c r="F400" s="238"/>
      <c r="G400" s="252">
        <v>1904</v>
      </c>
      <c r="H400" s="217"/>
      <c r="I400" s="253">
        <v>1904</v>
      </c>
    </row>
    <row r="401" spans="1:9" ht="12.75" hidden="1" customHeight="1" outlineLevel="1">
      <c r="A401" s="208"/>
      <c r="B401" s="251" t="s">
        <v>207</v>
      </c>
      <c r="C401" s="223"/>
      <c r="D401" s="225"/>
      <c r="E401" s="225"/>
      <c r="F401" s="238"/>
      <c r="G401" s="252">
        <v>7851623</v>
      </c>
      <c r="H401" s="217"/>
      <c r="I401" s="253">
        <v>7851623</v>
      </c>
    </row>
    <row r="402" spans="1:9" ht="12.75" hidden="1" customHeight="1" outlineLevel="1">
      <c r="A402" s="208"/>
      <c r="B402" s="251" t="s">
        <v>270</v>
      </c>
      <c r="C402" s="223"/>
      <c r="D402" s="225"/>
      <c r="E402" s="225"/>
      <c r="F402" s="238"/>
      <c r="G402" s="252">
        <v>537529</v>
      </c>
      <c r="H402" s="217"/>
      <c r="I402" s="253">
        <v>537529</v>
      </c>
    </row>
    <row r="403" spans="1:9" ht="12.75" hidden="1" customHeight="1" outlineLevel="1">
      <c r="A403" s="208"/>
      <c r="B403" s="251" t="s">
        <v>208</v>
      </c>
      <c r="C403" s="223"/>
      <c r="D403" s="225"/>
      <c r="E403" s="225"/>
      <c r="F403" s="238"/>
      <c r="G403" s="252">
        <v>16883693</v>
      </c>
      <c r="H403" s="217"/>
      <c r="I403" s="253">
        <v>16883693</v>
      </c>
    </row>
    <row r="404" spans="1:9" ht="12.75" hidden="1" customHeight="1" outlineLevel="1">
      <c r="A404" s="208"/>
      <c r="B404" s="251" t="s">
        <v>209</v>
      </c>
      <c r="C404" s="223"/>
      <c r="D404" s="225"/>
      <c r="E404" s="225"/>
      <c r="F404" s="238"/>
      <c r="G404" s="252">
        <v>672639</v>
      </c>
      <c r="H404" s="217"/>
      <c r="I404" s="253">
        <v>672639</v>
      </c>
    </row>
    <row r="405" spans="1:9" ht="12.75" hidden="1" customHeight="1" outlineLevel="1">
      <c r="A405" s="208"/>
      <c r="B405" s="251" t="s">
        <v>281</v>
      </c>
      <c r="C405" s="223"/>
      <c r="D405" s="225"/>
      <c r="E405" s="225"/>
      <c r="F405" s="238"/>
      <c r="G405" s="252">
        <v>-10605</v>
      </c>
      <c r="H405" s="217"/>
      <c r="I405" s="253">
        <v>-10605</v>
      </c>
    </row>
    <row r="406" spans="1:9" ht="12.75" hidden="1" customHeight="1" outlineLevel="1">
      <c r="A406" s="208"/>
      <c r="B406" s="251" t="s">
        <v>210</v>
      </c>
      <c r="C406" s="223"/>
      <c r="D406" s="225"/>
      <c r="E406" s="225"/>
      <c r="F406" s="238"/>
      <c r="G406" s="252">
        <v>862227</v>
      </c>
      <c r="H406" s="217"/>
      <c r="I406" s="253">
        <v>862227</v>
      </c>
    </row>
    <row r="407" spans="1:9" ht="12.75" hidden="1" customHeight="1" outlineLevel="1">
      <c r="A407" s="208"/>
      <c r="B407" s="251" t="s">
        <v>211</v>
      </c>
      <c r="C407" s="223"/>
      <c r="D407" s="225"/>
      <c r="E407" s="225"/>
      <c r="F407" s="238"/>
      <c r="G407" s="252">
        <v>28312</v>
      </c>
      <c r="H407" s="217"/>
      <c r="I407" s="253">
        <v>28312</v>
      </c>
    </row>
    <row r="408" spans="1:9" ht="12.75" hidden="1" customHeight="1" outlineLevel="1">
      <c r="A408" s="208"/>
      <c r="B408" s="251" t="s">
        <v>212</v>
      </c>
      <c r="C408" s="223"/>
      <c r="D408" s="225"/>
      <c r="E408" s="225"/>
      <c r="F408" s="238"/>
      <c r="G408" s="252">
        <v>631947.94274935802</v>
      </c>
      <c r="H408" s="217"/>
      <c r="I408" s="253">
        <v>631947.94274935802</v>
      </c>
    </row>
    <row r="409" spans="1:9" ht="12.75" hidden="1" customHeight="1" outlineLevel="1">
      <c r="A409" s="208"/>
      <c r="B409" s="251" t="s">
        <v>213</v>
      </c>
      <c r="C409" s="223"/>
      <c r="D409" s="225"/>
      <c r="E409" s="225"/>
      <c r="F409" s="238"/>
      <c r="G409" s="252">
        <v>3599923</v>
      </c>
      <c r="H409" s="217"/>
      <c r="I409" s="253">
        <v>3599923</v>
      </c>
    </row>
    <row r="410" spans="1:9" ht="12.75" hidden="1" customHeight="1" outlineLevel="1">
      <c r="A410" s="208"/>
      <c r="B410" s="251" t="s">
        <v>214</v>
      </c>
      <c r="C410" s="223"/>
      <c r="D410" s="225"/>
      <c r="E410" s="225"/>
      <c r="F410" s="238"/>
      <c r="G410" s="252">
        <v>64932</v>
      </c>
      <c r="H410" s="217"/>
      <c r="I410" s="253">
        <v>64932</v>
      </c>
    </row>
    <row r="411" spans="1:9" ht="12.75" hidden="1" customHeight="1" outlineLevel="1">
      <c r="A411" s="208"/>
      <c r="B411" s="251" t="s">
        <v>269</v>
      </c>
      <c r="C411" s="223"/>
      <c r="D411" s="225"/>
      <c r="E411" s="225"/>
      <c r="F411" s="238"/>
      <c r="G411" s="252">
        <v>6142</v>
      </c>
      <c r="H411" s="217"/>
      <c r="I411" s="253">
        <v>6142</v>
      </c>
    </row>
    <row r="412" spans="1:9" ht="12.75" hidden="1" customHeight="1" outlineLevel="1">
      <c r="A412" s="208"/>
      <c r="B412" s="251" t="s">
        <v>215</v>
      </c>
      <c r="C412" s="223"/>
      <c r="D412" s="225"/>
      <c r="E412" s="225"/>
      <c r="F412" s="238"/>
      <c r="G412" s="252">
        <v>54116</v>
      </c>
      <c r="H412" s="217"/>
      <c r="I412" s="253">
        <v>54116</v>
      </c>
    </row>
    <row r="413" spans="1:9" ht="12.75" hidden="1" customHeight="1" outlineLevel="1">
      <c r="A413" s="208"/>
      <c r="B413" s="251" t="s">
        <v>216</v>
      </c>
      <c r="C413" s="223"/>
      <c r="D413" s="225"/>
      <c r="E413" s="225"/>
      <c r="F413" s="238"/>
      <c r="G413" s="252">
        <v>31847</v>
      </c>
      <c r="H413" s="217"/>
      <c r="I413" s="253">
        <v>31847</v>
      </c>
    </row>
    <row r="414" spans="1:9" ht="12.75" hidden="1" customHeight="1" outlineLevel="1">
      <c r="A414" s="208"/>
      <c r="B414" s="251" t="s">
        <v>217</v>
      </c>
      <c r="C414" s="223"/>
      <c r="D414" s="225"/>
      <c r="E414" s="225"/>
      <c r="F414" s="238"/>
      <c r="G414" s="252">
        <v>8589241</v>
      </c>
      <c r="H414" s="217"/>
      <c r="I414" s="253">
        <v>8589241</v>
      </c>
    </row>
    <row r="415" spans="1:9" ht="12.75" hidden="1" customHeight="1" outlineLevel="1">
      <c r="A415" s="208"/>
      <c r="B415" s="251" t="s">
        <v>218</v>
      </c>
      <c r="C415" s="223"/>
      <c r="D415" s="225"/>
      <c r="E415" s="225"/>
      <c r="F415" s="238"/>
      <c r="G415" s="252">
        <v>74544</v>
      </c>
      <c r="H415" s="217"/>
      <c r="I415" s="253">
        <v>74544</v>
      </c>
    </row>
    <row r="416" spans="1:9" ht="12.75" hidden="1" customHeight="1" outlineLevel="1">
      <c r="A416" s="208"/>
      <c r="B416" s="251" t="s">
        <v>219</v>
      </c>
      <c r="C416" s="223"/>
      <c r="D416" s="225"/>
      <c r="E416" s="225"/>
      <c r="F416" s="238"/>
      <c r="G416" s="252">
        <v>151121.71983061414</v>
      </c>
      <c r="H416" s="217"/>
      <c r="I416" s="253">
        <v>151121.71983061414</v>
      </c>
    </row>
    <row r="417" spans="1:9" ht="12.75" hidden="1" customHeight="1" outlineLevel="1">
      <c r="A417" s="208"/>
      <c r="B417" s="251" t="s">
        <v>220</v>
      </c>
      <c r="C417" s="223"/>
      <c r="D417" s="225"/>
      <c r="E417" s="225"/>
      <c r="F417" s="238"/>
      <c r="G417" s="252">
        <v>248050</v>
      </c>
      <c r="H417" s="217"/>
      <c r="I417" s="253">
        <v>248050</v>
      </c>
    </row>
    <row r="418" spans="1:9" ht="14.4" customHeight="1" collapsed="1">
      <c r="A418" s="208">
        <v>15</v>
      </c>
      <c r="B418" s="254" t="s">
        <v>597</v>
      </c>
      <c r="C418" s="223"/>
      <c r="D418" s="225"/>
      <c r="E418" s="225"/>
      <c r="F418" s="238"/>
      <c r="G418" s="252">
        <f>SUM($G$392:$G$417)</f>
        <v>63713084.078438304</v>
      </c>
      <c r="H418" s="217"/>
      <c r="I418" s="253">
        <f>SUM($I$392:$I$417)</f>
        <v>63713084.078438304</v>
      </c>
    </row>
    <row r="419" spans="1:9" ht="16.2" customHeight="1">
      <c r="A419" s="255" t="s">
        <v>529</v>
      </c>
      <c r="B419" s="256" t="s">
        <v>530</v>
      </c>
      <c r="C419" s="500"/>
      <c r="D419" s="500"/>
      <c r="E419" s="500"/>
      <c r="F419" s="500"/>
      <c r="G419" s="500"/>
      <c r="H419" s="500"/>
      <c r="I419" s="500"/>
    </row>
    <row r="420" spans="1:9" ht="12.75" hidden="1" customHeight="1" outlineLevel="1">
      <c r="A420" s="208"/>
      <c r="B420" s="242" t="s">
        <v>280</v>
      </c>
      <c r="C420" s="257"/>
      <c r="D420" s="233"/>
      <c r="E420" s="224"/>
      <c r="F420" s="233"/>
      <c r="G420" s="258"/>
      <c r="H420" s="244">
        <v>0</v>
      </c>
      <c r="I420" s="212">
        <v>0</v>
      </c>
    </row>
    <row r="421" spans="1:9" ht="12.75" hidden="1" customHeight="1" outlineLevel="1">
      <c r="A421" s="208"/>
      <c r="B421" s="242" t="s">
        <v>203</v>
      </c>
      <c r="C421" s="257"/>
      <c r="D421" s="233"/>
      <c r="E421" s="224"/>
      <c r="F421" s="233"/>
      <c r="G421" s="258"/>
      <c r="H421" s="244">
        <v>0</v>
      </c>
      <c r="I421" s="212">
        <v>0</v>
      </c>
    </row>
    <row r="422" spans="1:9" ht="12.75" hidden="1" customHeight="1" outlineLevel="1">
      <c r="A422" s="208"/>
      <c r="B422" s="242" t="s">
        <v>204</v>
      </c>
      <c r="C422" s="257"/>
      <c r="D422" s="233"/>
      <c r="E422" s="224"/>
      <c r="F422" s="233"/>
      <c r="G422" s="258"/>
      <c r="H422" s="259"/>
      <c r="I422" s="212">
        <v>0</v>
      </c>
    </row>
    <row r="423" spans="1:9" ht="12.75" hidden="1" customHeight="1" outlineLevel="1">
      <c r="A423" s="208"/>
      <c r="B423" s="242" t="s">
        <v>267</v>
      </c>
      <c r="C423" s="257"/>
      <c r="D423" s="233"/>
      <c r="E423" s="224"/>
      <c r="F423" s="233"/>
      <c r="G423" s="258"/>
      <c r="H423" s="244">
        <v>0</v>
      </c>
      <c r="I423" s="212">
        <v>0</v>
      </c>
    </row>
    <row r="424" spans="1:9" ht="12.75" hidden="1" customHeight="1" outlineLevel="1">
      <c r="A424" s="208"/>
      <c r="B424" s="242" t="s">
        <v>274</v>
      </c>
      <c r="C424" s="257"/>
      <c r="D424" s="233"/>
      <c r="E424" s="224"/>
      <c r="F424" s="233"/>
      <c r="G424" s="258"/>
      <c r="H424" s="244">
        <v>0</v>
      </c>
      <c r="I424" s="212">
        <v>0</v>
      </c>
    </row>
    <row r="425" spans="1:9" ht="12.75" hidden="1" customHeight="1" outlineLevel="1">
      <c r="A425" s="208"/>
      <c r="B425" s="242" t="s">
        <v>275</v>
      </c>
      <c r="C425" s="257"/>
      <c r="D425" s="233"/>
      <c r="E425" s="224"/>
      <c r="F425" s="233"/>
      <c r="G425" s="258"/>
      <c r="H425" s="244">
        <v>0</v>
      </c>
      <c r="I425" s="212">
        <v>0</v>
      </c>
    </row>
    <row r="426" spans="1:9" ht="12.75" hidden="1" customHeight="1" outlineLevel="1">
      <c r="A426" s="208"/>
      <c r="B426" s="242" t="s">
        <v>205</v>
      </c>
      <c r="C426" s="257"/>
      <c r="D426" s="233"/>
      <c r="E426" s="224"/>
      <c r="F426" s="233"/>
      <c r="G426" s="258"/>
      <c r="H426" s="244">
        <v>1136017</v>
      </c>
      <c r="I426" s="212">
        <v>1136017</v>
      </c>
    </row>
    <row r="427" spans="1:9" ht="12.75" hidden="1" customHeight="1" outlineLevel="1">
      <c r="A427" s="208"/>
      <c r="B427" s="242" t="s">
        <v>206</v>
      </c>
      <c r="C427" s="257"/>
      <c r="D427" s="233"/>
      <c r="E427" s="224"/>
      <c r="F427" s="233"/>
      <c r="G427" s="258"/>
      <c r="H427" s="244">
        <v>224795</v>
      </c>
      <c r="I427" s="212">
        <v>224795</v>
      </c>
    </row>
    <row r="428" spans="1:9" ht="12.75" hidden="1" customHeight="1" outlineLevel="1">
      <c r="A428" s="208"/>
      <c r="B428" s="242" t="s">
        <v>268</v>
      </c>
      <c r="C428" s="257"/>
      <c r="D428" s="233"/>
      <c r="E428" s="224"/>
      <c r="F428" s="233"/>
      <c r="G428" s="258"/>
      <c r="H428" s="259"/>
      <c r="I428" s="212">
        <v>0</v>
      </c>
    </row>
    <row r="429" spans="1:9" ht="12.75" hidden="1" customHeight="1" outlineLevel="1">
      <c r="A429" s="208"/>
      <c r="B429" s="242" t="s">
        <v>207</v>
      </c>
      <c r="C429" s="257"/>
      <c r="D429" s="233"/>
      <c r="E429" s="224"/>
      <c r="F429" s="233"/>
      <c r="G429" s="258"/>
      <c r="H429" s="244">
        <v>651295</v>
      </c>
      <c r="I429" s="212">
        <v>651295</v>
      </c>
    </row>
    <row r="430" spans="1:9" ht="12.75" hidden="1" customHeight="1" outlineLevel="1">
      <c r="A430" s="208"/>
      <c r="B430" s="242" t="s">
        <v>270</v>
      </c>
      <c r="C430" s="257"/>
      <c r="D430" s="233"/>
      <c r="E430" s="224"/>
      <c r="F430" s="233"/>
      <c r="G430" s="258"/>
      <c r="H430" s="244">
        <v>0</v>
      </c>
      <c r="I430" s="212">
        <v>0</v>
      </c>
    </row>
    <row r="431" spans="1:9" ht="12.75" hidden="1" customHeight="1" outlineLevel="1">
      <c r="A431" s="208"/>
      <c r="B431" s="242" t="s">
        <v>208</v>
      </c>
      <c r="C431" s="257"/>
      <c r="D431" s="233"/>
      <c r="E431" s="224"/>
      <c r="F431" s="233"/>
      <c r="G431" s="258"/>
      <c r="H431" s="244">
        <v>1309759</v>
      </c>
      <c r="I431" s="212">
        <v>1309759</v>
      </c>
    </row>
    <row r="432" spans="1:9" ht="12.75" hidden="1" customHeight="1" outlineLevel="1">
      <c r="A432" s="208"/>
      <c r="B432" s="242" t="s">
        <v>209</v>
      </c>
      <c r="C432" s="257"/>
      <c r="D432" s="233"/>
      <c r="E432" s="224"/>
      <c r="F432" s="233"/>
      <c r="G432" s="258"/>
      <c r="H432" s="244">
        <v>0</v>
      </c>
      <c r="I432" s="212">
        <v>0</v>
      </c>
    </row>
    <row r="433" spans="1:9" ht="12.75" hidden="1" customHeight="1" outlineLevel="1">
      <c r="A433" s="208"/>
      <c r="B433" s="242" t="s">
        <v>281</v>
      </c>
      <c r="C433" s="257"/>
      <c r="D433" s="233"/>
      <c r="E433" s="224"/>
      <c r="F433" s="233"/>
      <c r="G433" s="258"/>
      <c r="H433" s="244">
        <v>149049</v>
      </c>
      <c r="I433" s="212">
        <v>149049</v>
      </c>
    </row>
    <row r="434" spans="1:9" ht="12.75" hidden="1" customHeight="1" outlineLevel="1">
      <c r="A434" s="208"/>
      <c r="B434" s="242" t="s">
        <v>210</v>
      </c>
      <c r="C434" s="257"/>
      <c r="D434" s="233"/>
      <c r="E434" s="224"/>
      <c r="F434" s="233"/>
      <c r="G434" s="258"/>
      <c r="H434" s="244">
        <v>0</v>
      </c>
      <c r="I434" s="212">
        <v>0</v>
      </c>
    </row>
    <row r="435" spans="1:9" ht="12.75" hidden="1" customHeight="1" outlineLevel="1">
      <c r="A435" s="208"/>
      <c r="B435" s="242" t="s">
        <v>211</v>
      </c>
      <c r="C435" s="257"/>
      <c r="D435" s="233"/>
      <c r="E435" s="224"/>
      <c r="F435" s="233"/>
      <c r="G435" s="258"/>
      <c r="H435" s="244">
        <v>0</v>
      </c>
      <c r="I435" s="212">
        <v>0</v>
      </c>
    </row>
    <row r="436" spans="1:9" ht="12.75" hidden="1" customHeight="1" outlineLevel="1">
      <c r="A436" s="208"/>
      <c r="B436" s="242" t="s">
        <v>212</v>
      </c>
      <c r="C436" s="257"/>
      <c r="D436" s="233"/>
      <c r="E436" s="224"/>
      <c r="F436" s="233"/>
      <c r="G436" s="258"/>
      <c r="H436" s="244">
        <v>0</v>
      </c>
      <c r="I436" s="212">
        <v>0</v>
      </c>
    </row>
    <row r="437" spans="1:9" ht="12.75" hidden="1" customHeight="1" outlineLevel="1">
      <c r="A437" s="208"/>
      <c r="B437" s="242" t="s">
        <v>213</v>
      </c>
      <c r="C437" s="257"/>
      <c r="D437" s="233"/>
      <c r="E437" s="224"/>
      <c r="F437" s="233"/>
      <c r="G437" s="258"/>
      <c r="H437" s="244">
        <v>410560</v>
      </c>
      <c r="I437" s="212">
        <v>410560</v>
      </c>
    </row>
    <row r="438" spans="1:9" ht="12.75" hidden="1" customHeight="1" outlineLevel="1">
      <c r="A438" s="208"/>
      <c r="B438" s="242" t="s">
        <v>214</v>
      </c>
      <c r="C438" s="257"/>
      <c r="D438" s="233"/>
      <c r="E438" s="224"/>
      <c r="F438" s="233"/>
      <c r="G438" s="258"/>
      <c r="H438" s="259"/>
      <c r="I438" s="212">
        <v>0</v>
      </c>
    </row>
    <row r="439" spans="1:9" ht="12.75" hidden="1" customHeight="1" outlineLevel="1">
      <c r="A439" s="208"/>
      <c r="B439" s="242" t="s">
        <v>269</v>
      </c>
      <c r="C439" s="257"/>
      <c r="D439" s="233"/>
      <c r="E439" s="224"/>
      <c r="F439" s="233"/>
      <c r="G439" s="258"/>
      <c r="H439" s="259"/>
      <c r="I439" s="212">
        <v>0</v>
      </c>
    </row>
    <row r="440" spans="1:9" ht="12.75" hidden="1" customHeight="1" outlineLevel="1">
      <c r="A440" s="208"/>
      <c r="B440" s="242" t="s">
        <v>215</v>
      </c>
      <c r="C440" s="257"/>
      <c r="D440" s="233"/>
      <c r="E440" s="224"/>
      <c r="F440" s="233"/>
      <c r="G440" s="258"/>
      <c r="H440" s="259"/>
      <c r="I440" s="212">
        <v>0</v>
      </c>
    </row>
    <row r="441" spans="1:9" ht="12.75" hidden="1" customHeight="1" outlineLevel="1">
      <c r="A441" s="208"/>
      <c r="B441" s="242" t="s">
        <v>216</v>
      </c>
      <c r="C441" s="257"/>
      <c r="D441" s="233"/>
      <c r="E441" s="224"/>
      <c r="F441" s="233"/>
      <c r="G441" s="258"/>
      <c r="H441" s="244">
        <v>0</v>
      </c>
      <c r="I441" s="212">
        <v>0</v>
      </c>
    </row>
    <row r="442" spans="1:9" ht="12.75" hidden="1" customHeight="1" outlineLevel="1">
      <c r="A442" s="208"/>
      <c r="B442" s="242" t="s">
        <v>217</v>
      </c>
      <c r="C442" s="257"/>
      <c r="D442" s="233"/>
      <c r="E442" s="224"/>
      <c r="F442" s="233"/>
      <c r="G442" s="258"/>
      <c r="H442" s="244">
        <v>0</v>
      </c>
      <c r="I442" s="212">
        <v>0</v>
      </c>
    </row>
    <row r="443" spans="1:9" ht="12.75" hidden="1" customHeight="1" outlineLevel="1">
      <c r="A443" s="208"/>
      <c r="B443" s="242" t="s">
        <v>218</v>
      </c>
      <c r="C443" s="257"/>
      <c r="D443" s="233"/>
      <c r="E443" s="224"/>
      <c r="F443" s="233"/>
      <c r="G443" s="258"/>
      <c r="H443" s="259"/>
      <c r="I443" s="212">
        <v>0</v>
      </c>
    </row>
    <row r="444" spans="1:9" ht="12.75" hidden="1" customHeight="1" outlineLevel="1">
      <c r="A444" s="208"/>
      <c r="B444" s="242" t="s">
        <v>219</v>
      </c>
      <c r="C444" s="257"/>
      <c r="D444" s="233"/>
      <c r="E444" s="224"/>
      <c r="F444" s="233"/>
      <c r="G444" s="258"/>
      <c r="H444" s="259"/>
      <c r="I444" s="212">
        <v>0</v>
      </c>
    </row>
    <row r="445" spans="1:9" ht="12.75" hidden="1" customHeight="1" outlineLevel="1">
      <c r="A445" s="208"/>
      <c r="B445" s="242" t="s">
        <v>220</v>
      </c>
      <c r="C445" s="257"/>
      <c r="D445" s="233"/>
      <c r="E445" s="224"/>
      <c r="F445" s="233"/>
      <c r="G445" s="258"/>
      <c r="H445" s="259"/>
      <c r="I445" s="212" t="s">
        <v>589</v>
      </c>
    </row>
    <row r="446" spans="1:9" ht="13.8" customHeight="1" collapsed="1">
      <c r="A446" s="208">
        <v>16</v>
      </c>
      <c r="B446" s="246" t="s">
        <v>531</v>
      </c>
      <c r="C446" s="257"/>
      <c r="D446" s="233"/>
      <c r="E446" s="224"/>
      <c r="F446" s="233"/>
      <c r="G446" s="258"/>
      <c r="H446" s="244">
        <f>SUM($H$420:$H$445)</f>
        <v>3881475</v>
      </c>
      <c r="I446" s="212">
        <f>SUM($I$420:$I$445)</f>
        <v>3881475</v>
      </c>
    </row>
    <row r="447" spans="1:9" ht="12.75" hidden="1" customHeight="1" outlineLevel="1">
      <c r="A447" s="208"/>
      <c r="B447" s="227" t="s">
        <v>280</v>
      </c>
      <c r="C447" s="212">
        <v>0</v>
      </c>
      <c r="D447" s="212">
        <v>0</v>
      </c>
      <c r="E447" s="235"/>
      <c r="F447" s="260">
        <v>0</v>
      </c>
      <c r="G447" s="260">
        <v>0</v>
      </c>
      <c r="H447" s="260">
        <v>0</v>
      </c>
      <c r="I447" s="219">
        <v>0</v>
      </c>
    </row>
    <row r="448" spans="1:9" ht="12.75" hidden="1" customHeight="1" outlineLevel="1">
      <c r="A448" s="208"/>
      <c r="B448" s="227" t="s">
        <v>203</v>
      </c>
      <c r="C448" s="212">
        <v>0</v>
      </c>
      <c r="D448" s="212">
        <v>0</v>
      </c>
      <c r="E448" s="235"/>
      <c r="F448" s="260">
        <v>10347583</v>
      </c>
      <c r="G448" s="260">
        <v>0</v>
      </c>
      <c r="H448" s="260">
        <v>0</v>
      </c>
      <c r="I448" s="219">
        <v>10347583</v>
      </c>
    </row>
    <row r="449" spans="1:9" ht="12.75" hidden="1" customHeight="1" outlineLevel="1">
      <c r="A449" s="208"/>
      <c r="B449" s="227" t="s">
        <v>204</v>
      </c>
      <c r="C449" s="212">
        <v>10850</v>
      </c>
      <c r="D449" s="212">
        <v>0</v>
      </c>
      <c r="E449" s="235"/>
      <c r="F449" s="260">
        <v>0</v>
      </c>
      <c r="G449" s="260">
        <v>0</v>
      </c>
      <c r="H449" s="260">
        <v>0</v>
      </c>
      <c r="I449" s="219">
        <v>10850</v>
      </c>
    </row>
    <row r="450" spans="1:9" ht="12.75" hidden="1" customHeight="1" outlineLevel="1">
      <c r="A450" s="208"/>
      <c r="B450" s="227" t="s">
        <v>267</v>
      </c>
      <c r="C450" s="212">
        <v>0</v>
      </c>
      <c r="D450" s="212">
        <v>0</v>
      </c>
      <c r="E450" s="235"/>
      <c r="F450" s="260">
        <v>0</v>
      </c>
      <c r="G450" s="260">
        <v>0</v>
      </c>
      <c r="H450" s="260">
        <v>0</v>
      </c>
      <c r="I450" s="219">
        <v>0</v>
      </c>
    </row>
    <row r="451" spans="1:9" ht="12.75" hidden="1" customHeight="1" outlineLevel="1">
      <c r="A451" s="208"/>
      <c r="B451" s="227" t="s">
        <v>274</v>
      </c>
      <c r="C451" s="212"/>
      <c r="D451" s="212"/>
      <c r="E451" s="235"/>
      <c r="F451" s="260"/>
      <c r="G451" s="260"/>
      <c r="H451" s="260"/>
      <c r="I451" s="219">
        <v>0</v>
      </c>
    </row>
    <row r="452" spans="1:9" ht="12.75" hidden="1" customHeight="1" outlineLevel="1">
      <c r="A452" s="208"/>
      <c r="B452" s="227" t="s">
        <v>275</v>
      </c>
      <c r="C452" s="212"/>
      <c r="D452" s="212"/>
      <c r="E452" s="235"/>
      <c r="F452" s="260"/>
      <c r="G452" s="260"/>
      <c r="H452" s="260"/>
      <c r="I452" s="219">
        <v>0</v>
      </c>
    </row>
    <row r="453" spans="1:9" ht="12.75" hidden="1" customHeight="1" outlineLevel="1">
      <c r="A453" s="208"/>
      <c r="B453" s="227" t="s">
        <v>205</v>
      </c>
      <c r="C453" s="212">
        <v>0</v>
      </c>
      <c r="D453" s="212">
        <v>20467257</v>
      </c>
      <c r="E453" s="235"/>
      <c r="F453" s="260">
        <v>15647049</v>
      </c>
      <c r="G453" s="260">
        <v>0</v>
      </c>
      <c r="H453" s="260">
        <v>0</v>
      </c>
      <c r="I453" s="219">
        <v>36114306</v>
      </c>
    </row>
    <row r="454" spans="1:9" ht="12.75" hidden="1" customHeight="1" outlineLevel="1">
      <c r="A454" s="208"/>
      <c r="B454" s="227" t="s">
        <v>206</v>
      </c>
      <c r="C454" s="212">
        <v>0</v>
      </c>
      <c r="D454" s="212">
        <v>0</v>
      </c>
      <c r="E454" s="235"/>
      <c r="F454" s="260">
        <v>3265609</v>
      </c>
      <c r="G454" s="260">
        <v>0</v>
      </c>
      <c r="H454" s="260">
        <v>0</v>
      </c>
      <c r="I454" s="219">
        <v>3265609</v>
      </c>
    </row>
    <row r="455" spans="1:9" ht="12.75" hidden="1" customHeight="1" outlineLevel="1">
      <c r="A455" s="208"/>
      <c r="B455" s="227" t="s">
        <v>268</v>
      </c>
      <c r="C455" s="212"/>
      <c r="D455" s="212">
        <v>1260</v>
      </c>
      <c r="E455" s="235"/>
      <c r="F455" s="260">
        <v>0</v>
      </c>
      <c r="G455" s="260">
        <v>0</v>
      </c>
      <c r="H455" s="260">
        <v>0</v>
      </c>
      <c r="I455" s="219">
        <v>1260</v>
      </c>
    </row>
    <row r="456" spans="1:9" ht="12.75" hidden="1" customHeight="1" outlineLevel="1">
      <c r="A456" s="208"/>
      <c r="B456" s="227" t="s">
        <v>207</v>
      </c>
      <c r="C456" s="212">
        <v>429946</v>
      </c>
      <c r="D456" s="212">
        <v>0</v>
      </c>
      <c r="E456" s="235"/>
      <c r="F456" s="260">
        <v>21864515</v>
      </c>
      <c r="G456" s="260">
        <v>0</v>
      </c>
      <c r="H456" s="260">
        <v>0</v>
      </c>
      <c r="I456" s="219">
        <v>22294461</v>
      </c>
    </row>
    <row r="457" spans="1:9" ht="12.75" hidden="1" customHeight="1" outlineLevel="1">
      <c r="A457" s="208"/>
      <c r="B457" s="227" t="s">
        <v>270</v>
      </c>
      <c r="C457" s="212">
        <v>0</v>
      </c>
      <c r="D457" s="212">
        <v>0</v>
      </c>
      <c r="E457" s="235"/>
      <c r="F457" s="260">
        <v>17647916</v>
      </c>
      <c r="G457" s="260">
        <v>0</v>
      </c>
      <c r="H457" s="260">
        <v>18706322</v>
      </c>
      <c r="I457" s="219">
        <v>36354238</v>
      </c>
    </row>
    <row r="458" spans="1:9" ht="12.75" hidden="1" customHeight="1" outlineLevel="1">
      <c r="A458" s="208"/>
      <c r="B458" s="227" t="s">
        <v>208</v>
      </c>
      <c r="C458" s="212">
        <v>0</v>
      </c>
      <c r="D458" s="212">
        <v>5288774</v>
      </c>
      <c r="E458" s="235"/>
      <c r="F458" s="260">
        <v>13580617</v>
      </c>
      <c r="G458" s="260">
        <v>0</v>
      </c>
      <c r="H458" s="260">
        <v>17317340</v>
      </c>
      <c r="I458" s="219">
        <v>36186731</v>
      </c>
    </row>
    <row r="459" spans="1:9" ht="12.75" hidden="1" customHeight="1" outlineLevel="1">
      <c r="A459" s="208"/>
      <c r="B459" s="227" t="s">
        <v>209</v>
      </c>
      <c r="C459" s="212">
        <v>3000</v>
      </c>
      <c r="D459" s="212">
        <v>8300</v>
      </c>
      <c r="E459" s="235"/>
      <c r="F459" s="260">
        <v>0</v>
      </c>
      <c r="G459" s="260">
        <v>0</v>
      </c>
      <c r="H459" s="260">
        <v>0</v>
      </c>
      <c r="I459" s="219">
        <v>11300</v>
      </c>
    </row>
    <row r="460" spans="1:9" ht="12.75" hidden="1" customHeight="1" outlineLevel="1">
      <c r="A460" s="208"/>
      <c r="B460" s="227" t="s">
        <v>281</v>
      </c>
      <c r="C460" s="212"/>
      <c r="D460" s="212"/>
      <c r="E460" s="235"/>
      <c r="F460" s="260"/>
      <c r="G460" s="260"/>
      <c r="H460" s="260"/>
      <c r="I460" s="219">
        <v>0</v>
      </c>
    </row>
    <row r="461" spans="1:9" ht="12.75" hidden="1" customHeight="1" outlineLevel="1">
      <c r="A461" s="208"/>
      <c r="B461" s="227" t="s">
        <v>210</v>
      </c>
      <c r="C461" s="212">
        <v>0</v>
      </c>
      <c r="D461" s="212">
        <v>0</v>
      </c>
      <c r="E461" s="235"/>
      <c r="F461" s="260">
        <v>1184065</v>
      </c>
      <c r="G461" s="260">
        <v>0</v>
      </c>
      <c r="H461" s="260">
        <v>0</v>
      </c>
      <c r="I461" s="219">
        <v>1184065</v>
      </c>
    </row>
    <row r="462" spans="1:9" ht="12.75" hidden="1" customHeight="1" outlineLevel="1">
      <c r="A462" s="208"/>
      <c r="B462" s="227" t="s">
        <v>211</v>
      </c>
      <c r="C462" s="212">
        <v>0</v>
      </c>
      <c r="D462" s="212">
        <v>0</v>
      </c>
      <c r="E462" s="235"/>
      <c r="F462" s="260">
        <v>0</v>
      </c>
      <c r="G462" s="260">
        <v>0</v>
      </c>
      <c r="H462" s="260">
        <v>0</v>
      </c>
      <c r="I462" s="219">
        <v>0</v>
      </c>
    </row>
    <row r="463" spans="1:9" ht="12.75" hidden="1" customHeight="1" outlineLevel="1">
      <c r="A463" s="208"/>
      <c r="B463" s="227" t="s">
        <v>212</v>
      </c>
      <c r="C463" s="212">
        <v>0</v>
      </c>
      <c r="D463" s="212">
        <v>0</v>
      </c>
      <c r="E463" s="235"/>
      <c r="F463" s="260">
        <v>4139213</v>
      </c>
      <c r="G463" s="260">
        <v>0</v>
      </c>
      <c r="H463" s="260">
        <v>0</v>
      </c>
      <c r="I463" s="219">
        <v>4139213</v>
      </c>
    </row>
    <row r="464" spans="1:9" ht="12.75" hidden="1" customHeight="1" outlineLevel="1">
      <c r="A464" s="208"/>
      <c r="B464" s="227" t="s">
        <v>213</v>
      </c>
      <c r="C464" s="212">
        <v>742276</v>
      </c>
      <c r="D464" s="212">
        <v>3010076</v>
      </c>
      <c r="E464" s="235"/>
      <c r="F464" s="260">
        <v>335048</v>
      </c>
      <c r="G464" s="260">
        <v>0</v>
      </c>
      <c r="H464" s="260">
        <v>0</v>
      </c>
      <c r="I464" s="219">
        <v>4087400</v>
      </c>
    </row>
    <row r="465" spans="1:9" ht="12.75" hidden="1" customHeight="1" outlineLevel="1">
      <c r="A465" s="208"/>
      <c r="B465" s="227" t="s">
        <v>214</v>
      </c>
      <c r="C465" s="212">
        <v>0</v>
      </c>
      <c r="D465" s="212">
        <v>0</v>
      </c>
      <c r="E465" s="235"/>
      <c r="F465" s="260">
        <v>735060</v>
      </c>
      <c r="G465" s="260">
        <v>0</v>
      </c>
      <c r="H465" s="260">
        <v>0</v>
      </c>
      <c r="I465" s="219">
        <v>735060</v>
      </c>
    </row>
    <row r="466" spans="1:9" ht="12.75" hidden="1" customHeight="1" outlineLevel="1">
      <c r="A466" s="208"/>
      <c r="B466" s="227" t="s">
        <v>269</v>
      </c>
      <c r="C466" s="212"/>
      <c r="D466" s="212"/>
      <c r="E466" s="235"/>
      <c r="F466" s="260"/>
      <c r="G466" s="260"/>
      <c r="H466" s="260"/>
      <c r="I466" s="219">
        <v>0</v>
      </c>
    </row>
    <row r="467" spans="1:9" ht="12.75" hidden="1" customHeight="1" outlineLevel="1">
      <c r="A467" s="208"/>
      <c r="B467" s="227" t="s">
        <v>215</v>
      </c>
      <c r="C467" s="212">
        <v>0</v>
      </c>
      <c r="D467" s="212">
        <v>0</v>
      </c>
      <c r="E467" s="235"/>
      <c r="F467" s="260">
        <v>0</v>
      </c>
      <c r="G467" s="260">
        <v>0</v>
      </c>
      <c r="H467" s="260">
        <v>0</v>
      </c>
      <c r="I467" s="219">
        <v>0</v>
      </c>
    </row>
    <row r="468" spans="1:9" ht="12.75" hidden="1" customHeight="1" outlineLevel="1">
      <c r="A468" s="208"/>
      <c r="B468" s="227" t="s">
        <v>216</v>
      </c>
      <c r="C468" s="212"/>
      <c r="D468" s="212"/>
      <c r="E468" s="235"/>
      <c r="F468" s="260"/>
      <c r="G468" s="260"/>
      <c r="H468" s="260"/>
      <c r="I468" s="219">
        <v>0</v>
      </c>
    </row>
    <row r="469" spans="1:9" ht="12.75" hidden="1" customHeight="1" outlineLevel="1">
      <c r="A469" s="208"/>
      <c r="B469" s="227" t="s">
        <v>217</v>
      </c>
      <c r="C469" s="212">
        <v>1850104</v>
      </c>
      <c r="D469" s="212">
        <v>40625</v>
      </c>
      <c r="E469" s="235"/>
      <c r="F469" s="260">
        <v>33331017</v>
      </c>
      <c r="G469" s="260">
        <v>0</v>
      </c>
      <c r="H469" s="260">
        <v>0</v>
      </c>
      <c r="I469" s="219">
        <v>35221746</v>
      </c>
    </row>
    <row r="470" spans="1:9" ht="12.75" hidden="1" customHeight="1" outlineLevel="1">
      <c r="A470" s="208"/>
      <c r="B470" s="227" t="s">
        <v>218</v>
      </c>
      <c r="C470" s="212">
        <v>0</v>
      </c>
      <c r="D470" s="212">
        <v>0</v>
      </c>
      <c r="E470" s="235"/>
      <c r="F470" s="260">
        <v>0</v>
      </c>
      <c r="G470" s="260">
        <v>0</v>
      </c>
      <c r="H470" s="260">
        <v>0</v>
      </c>
      <c r="I470" s="219">
        <v>0</v>
      </c>
    </row>
    <row r="471" spans="1:9" ht="12.75" hidden="1" customHeight="1" outlineLevel="1">
      <c r="A471" s="208"/>
      <c r="B471" s="227" t="s">
        <v>219</v>
      </c>
      <c r="C471" s="212">
        <v>0</v>
      </c>
      <c r="D471" s="212">
        <v>211967</v>
      </c>
      <c r="E471" s="235"/>
      <c r="F471" s="260">
        <v>529628</v>
      </c>
      <c r="G471" s="260">
        <v>0</v>
      </c>
      <c r="H471" s="260">
        <v>0</v>
      </c>
      <c r="I471" s="219">
        <v>741595</v>
      </c>
    </row>
    <row r="472" spans="1:9" ht="12.75" hidden="1" customHeight="1" outlineLevel="1">
      <c r="A472" s="208"/>
      <c r="B472" s="227" t="s">
        <v>220</v>
      </c>
      <c r="C472" s="212">
        <v>0</v>
      </c>
      <c r="D472" s="212">
        <v>0</v>
      </c>
      <c r="E472" s="235"/>
      <c r="F472" s="260">
        <v>1496487</v>
      </c>
      <c r="G472" s="260">
        <v>0</v>
      </c>
      <c r="H472" s="260">
        <v>0</v>
      </c>
      <c r="I472" s="219">
        <v>1496487</v>
      </c>
    </row>
    <row r="473" spans="1:9" ht="14.4" customHeight="1" collapsed="1">
      <c r="A473" s="208">
        <v>17</v>
      </c>
      <c r="B473" s="178" t="s">
        <v>598</v>
      </c>
      <c r="C473" s="212">
        <f>SUM($C$447:$C$472)</f>
        <v>3036176</v>
      </c>
      <c r="D473" s="212">
        <f>SUM($D$447:$D$472)</f>
        <v>29028259</v>
      </c>
      <c r="E473" s="235"/>
      <c r="F473" s="260">
        <f>SUM($F$447:$F$472)</f>
        <v>124103807</v>
      </c>
      <c r="G473" s="260">
        <f>SUM($G$447:$G$472)</f>
        <v>0</v>
      </c>
      <c r="H473" s="260">
        <f>SUM($H$447:$H$472)</f>
        <v>36023662</v>
      </c>
      <c r="I473" s="219">
        <f>SUM($I$447:$I$472)</f>
        <v>192191904</v>
      </c>
    </row>
    <row r="474" spans="1:9" ht="12.75" hidden="1" customHeight="1" outlineLevel="1">
      <c r="A474" s="208"/>
      <c r="B474" s="227" t="s">
        <v>280</v>
      </c>
      <c r="C474" s="223"/>
      <c r="D474" s="233"/>
      <c r="E474" s="226"/>
      <c r="F474" s="233"/>
      <c r="G474" s="238"/>
      <c r="H474" s="219">
        <v>0</v>
      </c>
      <c r="I474" s="219">
        <v>0</v>
      </c>
    </row>
    <row r="475" spans="1:9" ht="12.75" hidden="1" customHeight="1" outlineLevel="1">
      <c r="A475" s="208"/>
      <c r="B475" s="227" t="s">
        <v>203</v>
      </c>
      <c r="C475" s="223"/>
      <c r="D475" s="233"/>
      <c r="E475" s="226"/>
      <c r="F475" s="233"/>
      <c r="G475" s="238"/>
      <c r="H475" s="219">
        <v>10732507</v>
      </c>
      <c r="I475" s="219">
        <v>10732507</v>
      </c>
    </row>
    <row r="476" spans="1:9" ht="12.75" hidden="1" customHeight="1" outlineLevel="1">
      <c r="A476" s="208"/>
      <c r="B476" s="227" t="s">
        <v>204</v>
      </c>
      <c r="C476" s="223"/>
      <c r="D476" s="233"/>
      <c r="E476" s="226"/>
      <c r="F476" s="233"/>
      <c r="G476" s="238"/>
      <c r="H476" s="219">
        <v>0</v>
      </c>
      <c r="I476" s="219">
        <v>0</v>
      </c>
    </row>
    <row r="477" spans="1:9" ht="12.75" hidden="1" customHeight="1" outlineLevel="1">
      <c r="A477" s="208"/>
      <c r="B477" s="227" t="s">
        <v>267</v>
      </c>
      <c r="C477" s="223"/>
      <c r="D477" s="233"/>
      <c r="E477" s="226"/>
      <c r="F477" s="233"/>
      <c r="G477" s="238"/>
      <c r="H477" s="219">
        <v>0</v>
      </c>
      <c r="I477" s="219">
        <v>0</v>
      </c>
    </row>
    <row r="478" spans="1:9" ht="12.75" hidden="1" customHeight="1" outlineLevel="1">
      <c r="A478" s="208"/>
      <c r="B478" s="227" t="s">
        <v>274</v>
      </c>
      <c r="C478" s="223"/>
      <c r="D478" s="233"/>
      <c r="E478" s="226"/>
      <c r="F478" s="233"/>
      <c r="G478" s="238"/>
      <c r="H478" s="219">
        <v>0</v>
      </c>
      <c r="I478" s="219">
        <v>0</v>
      </c>
    </row>
    <row r="479" spans="1:9" ht="12.75" hidden="1" customHeight="1" outlineLevel="1">
      <c r="A479" s="208"/>
      <c r="B479" s="227" t="s">
        <v>275</v>
      </c>
      <c r="C479" s="223"/>
      <c r="D479" s="233"/>
      <c r="E479" s="226"/>
      <c r="F479" s="233"/>
      <c r="G479" s="238"/>
      <c r="H479" s="219">
        <v>0</v>
      </c>
      <c r="I479" s="219">
        <v>0</v>
      </c>
    </row>
    <row r="480" spans="1:9" ht="12.75" hidden="1" customHeight="1" outlineLevel="1">
      <c r="A480" s="208"/>
      <c r="B480" s="227" t="s">
        <v>205</v>
      </c>
      <c r="C480" s="223"/>
      <c r="D480" s="233"/>
      <c r="E480" s="226"/>
      <c r="F480" s="233"/>
      <c r="G480" s="238"/>
      <c r="H480" s="219">
        <v>15858304</v>
      </c>
      <c r="I480" s="219">
        <v>15858304</v>
      </c>
    </row>
    <row r="481" spans="1:9" ht="12.75" hidden="1" customHeight="1" outlineLevel="1">
      <c r="A481" s="208"/>
      <c r="B481" s="227" t="s">
        <v>206</v>
      </c>
      <c r="C481" s="223"/>
      <c r="D481" s="233"/>
      <c r="E481" s="226"/>
      <c r="F481" s="233"/>
      <c r="G481" s="238"/>
      <c r="H481" s="219">
        <v>120963</v>
      </c>
      <c r="I481" s="219">
        <v>120963</v>
      </c>
    </row>
    <row r="482" spans="1:9" ht="12.75" hidden="1" customHeight="1" outlineLevel="1">
      <c r="A482" s="208"/>
      <c r="B482" s="227" t="s">
        <v>268</v>
      </c>
      <c r="C482" s="223"/>
      <c r="D482" s="233"/>
      <c r="E482" s="226"/>
      <c r="F482" s="233"/>
      <c r="G482" s="238"/>
      <c r="H482" s="219">
        <v>31725</v>
      </c>
      <c r="I482" s="219">
        <v>31725</v>
      </c>
    </row>
    <row r="483" spans="1:9" ht="12.75" hidden="1" customHeight="1" outlineLevel="1">
      <c r="A483" s="208"/>
      <c r="B483" s="227" t="s">
        <v>207</v>
      </c>
      <c r="C483" s="223"/>
      <c r="D483" s="233"/>
      <c r="E483" s="226"/>
      <c r="F483" s="233"/>
      <c r="G483" s="238"/>
      <c r="H483" s="219">
        <v>18620931</v>
      </c>
      <c r="I483" s="219">
        <v>18620931</v>
      </c>
    </row>
    <row r="484" spans="1:9" ht="12.75" hidden="1" customHeight="1" outlineLevel="1">
      <c r="A484" s="208"/>
      <c r="B484" s="227" t="s">
        <v>270</v>
      </c>
      <c r="C484" s="223"/>
      <c r="D484" s="233"/>
      <c r="E484" s="226"/>
      <c r="F484" s="233"/>
      <c r="G484" s="238"/>
      <c r="H484" s="219"/>
      <c r="I484" s="219">
        <v>0</v>
      </c>
    </row>
    <row r="485" spans="1:9" ht="12.75" hidden="1" customHeight="1" outlineLevel="1">
      <c r="A485" s="208"/>
      <c r="B485" s="227" t="s">
        <v>208</v>
      </c>
      <c r="C485" s="223"/>
      <c r="D485" s="233"/>
      <c r="E485" s="226"/>
      <c r="F485" s="233"/>
      <c r="G485" s="238"/>
      <c r="H485" s="218"/>
      <c r="I485" s="219">
        <v>0</v>
      </c>
    </row>
    <row r="486" spans="1:9" ht="12.75" hidden="1" customHeight="1" outlineLevel="1">
      <c r="A486" s="208"/>
      <c r="B486" s="227" t="s">
        <v>209</v>
      </c>
      <c r="C486" s="223"/>
      <c r="D486" s="233"/>
      <c r="E486" s="226"/>
      <c r="F486" s="233"/>
      <c r="G486" s="238"/>
      <c r="H486" s="219">
        <v>0</v>
      </c>
      <c r="I486" s="219">
        <v>0</v>
      </c>
    </row>
    <row r="487" spans="1:9" ht="12.75" hidden="1" customHeight="1" outlineLevel="1">
      <c r="A487" s="208"/>
      <c r="B487" s="227" t="s">
        <v>281</v>
      </c>
      <c r="C487" s="223"/>
      <c r="D487" s="233"/>
      <c r="E487" s="226"/>
      <c r="F487" s="233"/>
      <c r="G487" s="238"/>
      <c r="H487" s="219">
        <v>0</v>
      </c>
      <c r="I487" s="219">
        <v>0</v>
      </c>
    </row>
    <row r="488" spans="1:9" ht="12.75" hidden="1" customHeight="1" outlineLevel="1">
      <c r="A488" s="208"/>
      <c r="B488" s="227" t="s">
        <v>210</v>
      </c>
      <c r="C488" s="223"/>
      <c r="D488" s="233"/>
      <c r="E488" s="226"/>
      <c r="F488" s="233"/>
      <c r="G488" s="238"/>
      <c r="H488" s="218"/>
      <c r="I488" s="219">
        <v>0</v>
      </c>
    </row>
    <row r="489" spans="1:9" ht="12.75" hidden="1" customHeight="1" outlineLevel="1">
      <c r="A489" s="208"/>
      <c r="B489" s="227" t="s">
        <v>211</v>
      </c>
      <c r="C489" s="223"/>
      <c r="D489" s="233"/>
      <c r="E489" s="226"/>
      <c r="F489" s="233"/>
      <c r="G489" s="238"/>
      <c r="H489" s="219">
        <v>0</v>
      </c>
      <c r="I489" s="219">
        <v>0</v>
      </c>
    </row>
    <row r="490" spans="1:9" ht="12.75" hidden="1" customHeight="1" outlineLevel="1">
      <c r="A490" s="208"/>
      <c r="B490" s="227" t="s">
        <v>212</v>
      </c>
      <c r="C490" s="223"/>
      <c r="D490" s="233"/>
      <c r="E490" s="226"/>
      <c r="F490" s="233"/>
      <c r="G490" s="238"/>
      <c r="H490" s="219">
        <v>0</v>
      </c>
      <c r="I490" s="219">
        <v>0</v>
      </c>
    </row>
    <row r="491" spans="1:9" ht="12.75" hidden="1" customHeight="1" outlineLevel="1">
      <c r="A491" s="208"/>
      <c r="B491" s="227" t="s">
        <v>213</v>
      </c>
      <c r="C491" s="223"/>
      <c r="D491" s="233"/>
      <c r="E491" s="226"/>
      <c r="F491" s="233"/>
      <c r="G491" s="238"/>
      <c r="H491" s="218"/>
      <c r="I491" s="219">
        <v>0</v>
      </c>
    </row>
    <row r="492" spans="1:9" ht="12.75" hidden="1" customHeight="1" outlineLevel="1">
      <c r="A492" s="208"/>
      <c r="B492" s="227" t="s">
        <v>214</v>
      </c>
      <c r="C492" s="223"/>
      <c r="D492" s="233"/>
      <c r="E492" s="226"/>
      <c r="F492" s="233"/>
      <c r="G492" s="238"/>
      <c r="H492" s="218"/>
      <c r="I492" s="219">
        <v>0</v>
      </c>
    </row>
    <row r="493" spans="1:9" ht="12.75" hidden="1" customHeight="1" outlineLevel="1">
      <c r="A493" s="208"/>
      <c r="B493" s="227" t="s">
        <v>269</v>
      </c>
      <c r="C493" s="223"/>
      <c r="D493" s="233"/>
      <c r="E493" s="226"/>
      <c r="F493" s="233"/>
      <c r="G493" s="238"/>
      <c r="H493" s="218"/>
      <c r="I493" s="219">
        <v>0</v>
      </c>
    </row>
    <row r="494" spans="1:9" ht="12.75" hidden="1" customHeight="1" outlineLevel="1">
      <c r="A494" s="208"/>
      <c r="B494" s="227" t="s">
        <v>215</v>
      </c>
      <c r="C494" s="223"/>
      <c r="D494" s="233"/>
      <c r="E494" s="226"/>
      <c r="F494" s="233"/>
      <c r="G494" s="238"/>
      <c r="H494" s="218"/>
      <c r="I494" s="219">
        <v>0</v>
      </c>
    </row>
    <row r="495" spans="1:9" ht="12.75" hidden="1" customHeight="1" outlineLevel="1">
      <c r="A495" s="208"/>
      <c r="B495" s="227" t="s">
        <v>216</v>
      </c>
      <c r="C495" s="223"/>
      <c r="D495" s="233"/>
      <c r="E495" s="226"/>
      <c r="F495" s="233"/>
      <c r="G495" s="238"/>
      <c r="H495" s="218"/>
      <c r="I495" s="219">
        <v>0</v>
      </c>
    </row>
    <row r="496" spans="1:9" ht="12.75" hidden="1" customHeight="1" outlineLevel="1">
      <c r="A496" s="208"/>
      <c r="B496" s="227" t="s">
        <v>217</v>
      </c>
      <c r="C496" s="223"/>
      <c r="D496" s="233"/>
      <c r="E496" s="226"/>
      <c r="F496" s="233"/>
      <c r="G496" s="238"/>
      <c r="H496" s="219">
        <v>34862842</v>
      </c>
      <c r="I496" s="219">
        <v>34862842</v>
      </c>
    </row>
    <row r="497" spans="1:9" ht="12.75" hidden="1" customHeight="1" outlineLevel="1">
      <c r="A497" s="208"/>
      <c r="B497" s="227" t="s">
        <v>218</v>
      </c>
      <c r="C497" s="223"/>
      <c r="D497" s="233"/>
      <c r="E497" s="226"/>
      <c r="F497" s="233"/>
      <c r="G497" s="238"/>
      <c r="H497" s="218"/>
      <c r="I497" s="219">
        <v>0</v>
      </c>
    </row>
    <row r="498" spans="1:9" ht="12.75" hidden="1" customHeight="1" outlineLevel="1">
      <c r="A498" s="208"/>
      <c r="B498" s="227" t="s">
        <v>219</v>
      </c>
      <c r="C498" s="223"/>
      <c r="D498" s="233"/>
      <c r="E498" s="226"/>
      <c r="F498" s="233"/>
      <c r="G498" s="238"/>
      <c r="H498" s="218">
        <v>15250</v>
      </c>
      <c r="I498" s="219">
        <v>15250</v>
      </c>
    </row>
    <row r="499" spans="1:9" ht="12.75" hidden="1" customHeight="1" outlineLevel="1">
      <c r="A499" s="208"/>
      <c r="B499" s="227" t="s">
        <v>220</v>
      </c>
      <c r="C499" s="223"/>
      <c r="D499" s="233"/>
      <c r="E499" s="226"/>
      <c r="F499" s="233"/>
      <c r="G499" s="238"/>
      <c r="H499" s="219">
        <v>0</v>
      </c>
      <c r="I499" s="219">
        <v>0</v>
      </c>
    </row>
    <row r="500" spans="1:9" ht="15" customHeight="1" collapsed="1">
      <c r="A500" s="208">
        <v>18</v>
      </c>
      <c r="B500" s="178" t="s">
        <v>532</v>
      </c>
      <c r="C500" s="223"/>
      <c r="D500" s="233"/>
      <c r="E500" s="226"/>
      <c r="F500" s="233"/>
      <c r="G500" s="238"/>
      <c r="H500" s="219">
        <f>SUM($H$474:$H$499)</f>
        <v>80242522</v>
      </c>
      <c r="I500" s="219">
        <f>SUM($I$474:$I$499)</f>
        <v>80242522</v>
      </c>
    </row>
    <row r="501" spans="1:9" ht="12.75" hidden="1" customHeight="1" outlineLevel="1">
      <c r="A501" s="208"/>
      <c r="B501" s="227" t="s">
        <v>280</v>
      </c>
      <c r="C501" s="219">
        <v>0</v>
      </c>
      <c r="D501" s="219">
        <v>0</v>
      </c>
      <c r="E501" s="235"/>
      <c r="F501" s="244">
        <v>0</v>
      </c>
      <c r="G501" s="244">
        <v>0</v>
      </c>
      <c r="H501" s="244">
        <v>0</v>
      </c>
      <c r="I501" s="219">
        <v>0</v>
      </c>
    </row>
    <row r="502" spans="1:9" ht="12.75" hidden="1" customHeight="1" outlineLevel="1">
      <c r="A502" s="208"/>
      <c r="B502" s="227" t="s">
        <v>203</v>
      </c>
      <c r="C502" s="219">
        <v>0</v>
      </c>
      <c r="D502" s="219">
        <v>0</v>
      </c>
      <c r="E502" s="235"/>
      <c r="F502" s="244">
        <v>9242890</v>
      </c>
      <c r="G502" s="244">
        <v>0</v>
      </c>
      <c r="H502" s="244">
        <v>82348</v>
      </c>
      <c r="I502" s="219">
        <v>9325238</v>
      </c>
    </row>
    <row r="503" spans="1:9" ht="12.75" hidden="1" customHeight="1" outlineLevel="1">
      <c r="A503" s="208"/>
      <c r="B503" s="227" t="s">
        <v>204</v>
      </c>
      <c r="C503" s="219">
        <v>0</v>
      </c>
      <c r="D503" s="219">
        <v>0</v>
      </c>
      <c r="E503" s="235"/>
      <c r="F503" s="244">
        <v>0</v>
      </c>
      <c r="G503" s="244">
        <v>0</v>
      </c>
      <c r="H503" s="244">
        <v>0</v>
      </c>
      <c r="I503" s="219">
        <v>0</v>
      </c>
    </row>
    <row r="504" spans="1:9" ht="12.75" hidden="1" customHeight="1" outlineLevel="1">
      <c r="A504" s="208"/>
      <c r="B504" s="227" t="s">
        <v>267</v>
      </c>
      <c r="C504" s="219">
        <v>0</v>
      </c>
      <c r="D504" s="219">
        <v>0</v>
      </c>
      <c r="E504" s="235"/>
      <c r="F504" s="244">
        <v>0</v>
      </c>
      <c r="G504" s="244">
        <v>0</v>
      </c>
      <c r="H504" s="244">
        <v>0</v>
      </c>
      <c r="I504" s="219">
        <v>0</v>
      </c>
    </row>
    <row r="505" spans="1:9" ht="12.75" hidden="1" customHeight="1" outlineLevel="1">
      <c r="A505" s="208"/>
      <c r="B505" s="227" t="s">
        <v>274</v>
      </c>
      <c r="C505" s="219"/>
      <c r="D505" s="219"/>
      <c r="E505" s="235"/>
      <c r="F505" s="244"/>
      <c r="G505" s="244"/>
      <c r="H505" s="244"/>
      <c r="I505" s="219">
        <v>0</v>
      </c>
    </row>
    <row r="506" spans="1:9" ht="12.75" hidden="1" customHeight="1" outlineLevel="1">
      <c r="A506" s="208"/>
      <c r="B506" s="227" t="s">
        <v>275</v>
      </c>
      <c r="C506" s="219"/>
      <c r="D506" s="219"/>
      <c r="E506" s="235"/>
      <c r="F506" s="244"/>
      <c r="G506" s="244"/>
      <c r="H506" s="244"/>
      <c r="I506" s="219">
        <v>0</v>
      </c>
    </row>
    <row r="507" spans="1:9" ht="12.75" hidden="1" customHeight="1" outlineLevel="1">
      <c r="A507" s="208"/>
      <c r="B507" s="227" t="s">
        <v>205</v>
      </c>
      <c r="C507" s="219">
        <v>242020.77</v>
      </c>
      <c r="D507" s="219">
        <v>156791</v>
      </c>
      <c r="E507" s="235"/>
      <c r="F507" s="244">
        <v>1665469</v>
      </c>
      <c r="G507" s="244">
        <v>0</v>
      </c>
      <c r="H507" s="244">
        <v>363189</v>
      </c>
      <c r="I507" s="219">
        <v>2427469.77</v>
      </c>
    </row>
    <row r="508" spans="1:9" ht="12.75" hidden="1" customHeight="1" outlineLevel="1">
      <c r="A508" s="208"/>
      <c r="B508" s="227" t="s">
        <v>206</v>
      </c>
      <c r="C508" s="219">
        <v>55655</v>
      </c>
      <c r="D508" s="219">
        <v>0</v>
      </c>
      <c r="E508" s="235"/>
      <c r="F508" s="244">
        <v>147298</v>
      </c>
      <c r="G508" s="244">
        <v>0</v>
      </c>
      <c r="H508" s="244">
        <v>99754</v>
      </c>
      <c r="I508" s="219">
        <v>302707</v>
      </c>
    </row>
    <row r="509" spans="1:9" ht="12.75" hidden="1" customHeight="1" outlineLevel="1">
      <c r="A509" s="208"/>
      <c r="B509" s="227" t="s">
        <v>268</v>
      </c>
      <c r="C509" s="219">
        <v>0</v>
      </c>
      <c r="D509" s="219">
        <v>0</v>
      </c>
      <c r="E509" s="235"/>
      <c r="F509" s="244">
        <v>0</v>
      </c>
      <c r="G509" s="244">
        <v>0</v>
      </c>
      <c r="H509" s="244">
        <v>0</v>
      </c>
      <c r="I509" s="219">
        <v>0</v>
      </c>
    </row>
    <row r="510" spans="1:9" ht="12.75" hidden="1" customHeight="1" outlineLevel="1">
      <c r="A510" s="208"/>
      <c r="B510" s="227" t="s">
        <v>207</v>
      </c>
      <c r="C510" s="219">
        <v>730732</v>
      </c>
      <c r="D510" s="219">
        <v>0</v>
      </c>
      <c r="E510" s="235"/>
      <c r="F510" s="244">
        <v>15829131</v>
      </c>
      <c r="G510" s="244">
        <v>0</v>
      </c>
      <c r="H510" s="244">
        <v>438910</v>
      </c>
      <c r="I510" s="219">
        <v>16998773</v>
      </c>
    </row>
    <row r="511" spans="1:9" ht="12.75" hidden="1" customHeight="1" outlineLevel="1">
      <c r="A511" s="208"/>
      <c r="B511" s="227" t="s">
        <v>270</v>
      </c>
      <c r="C511" s="219">
        <v>725208</v>
      </c>
      <c r="D511" s="219">
        <v>0</v>
      </c>
      <c r="E511" s="235"/>
      <c r="F511" s="244">
        <v>17163050</v>
      </c>
      <c r="G511" s="244">
        <v>0</v>
      </c>
      <c r="H511" s="244">
        <v>0</v>
      </c>
      <c r="I511" s="219">
        <v>17888258</v>
      </c>
    </row>
    <row r="512" spans="1:9" ht="12.75" hidden="1" customHeight="1" outlineLevel="1">
      <c r="A512" s="208"/>
      <c r="B512" s="227" t="s">
        <v>208</v>
      </c>
      <c r="C512" s="219">
        <v>0</v>
      </c>
      <c r="D512" s="219">
        <v>11242210</v>
      </c>
      <c r="E512" s="235"/>
      <c r="F512" s="244">
        <v>2269831</v>
      </c>
      <c r="G512" s="244">
        <v>0</v>
      </c>
      <c r="H512" s="244">
        <v>0</v>
      </c>
      <c r="I512" s="219">
        <v>13512041</v>
      </c>
    </row>
    <row r="513" spans="1:9" ht="12.75" hidden="1" customHeight="1" outlineLevel="1">
      <c r="A513" s="208"/>
      <c r="B513" s="227" t="s">
        <v>209</v>
      </c>
      <c r="C513" s="219">
        <v>0</v>
      </c>
      <c r="D513" s="219">
        <v>0</v>
      </c>
      <c r="E513" s="235"/>
      <c r="F513" s="244">
        <v>0</v>
      </c>
      <c r="G513" s="244">
        <v>0</v>
      </c>
      <c r="H513" s="244">
        <v>0</v>
      </c>
      <c r="I513" s="219">
        <v>0</v>
      </c>
    </row>
    <row r="514" spans="1:9" ht="12.75" hidden="1" customHeight="1" outlineLevel="1">
      <c r="A514" s="208"/>
      <c r="B514" s="227" t="s">
        <v>281</v>
      </c>
      <c r="C514" s="219"/>
      <c r="D514" s="219"/>
      <c r="E514" s="235"/>
      <c r="F514" s="244"/>
      <c r="G514" s="244"/>
      <c r="H514" s="244"/>
      <c r="I514" s="219">
        <v>0</v>
      </c>
    </row>
    <row r="515" spans="1:9" ht="12.75" hidden="1" customHeight="1" outlineLevel="1">
      <c r="A515" s="208"/>
      <c r="B515" s="227" t="s">
        <v>210</v>
      </c>
      <c r="C515" s="219">
        <v>0</v>
      </c>
      <c r="D515" s="219">
        <v>0</v>
      </c>
      <c r="E515" s="235"/>
      <c r="F515" s="244">
        <v>6539</v>
      </c>
      <c r="G515" s="244">
        <v>0</v>
      </c>
      <c r="H515" s="244">
        <v>0</v>
      </c>
      <c r="I515" s="219">
        <v>6539</v>
      </c>
    </row>
    <row r="516" spans="1:9" ht="12.75" hidden="1" customHeight="1" outlineLevel="1">
      <c r="A516" s="208"/>
      <c r="B516" s="227" t="s">
        <v>211</v>
      </c>
      <c r="C516" s="219">
        <v>0</v>
      </c>
      <c r="D516" s="219">
        <v>0</v>
      </c>
      <c r="E516" s="235"/>
      <c r="F516" s="244">
        <v>0</v>
      </c>
      <c r="G516" s="244">
        <v>0</v>
      </c>
      <c r="H516" s="244">
        <v>0</v>
      </c>
      <c r="I516" s="219">
        <v>0</v>
      </c>
    </row>
    <row r="517" spans="1:9" ht="12.75" hidden="1" customHeight="1" outlineLevel="1">
      <c r="A517" s="208"/>
      <c r="B517" s="227" t="s">
        <v>212</v>
      </c>
      <c r="C517" s="219">
        <v>0</v>
      </c>
      <c r="D517" s="219">
        <v>0</v>
      </c>
      <c r="E517" s="235"/>
      <c r="F517" s="244">
        <v>27251914</v>
      </c>
      <c r="G517" s="244">
        <v>0</v>
      </c>
      <c r="H517" s="244">
        <v>8910544</v>
      </c>
      <c r="I517" s="219">
        <v>36162458</v>
      </c>
    </row>
    <row r="518" spans="1:9" ht="12.75" hidden="1" customHeight="1" outlineLevel="1">
      <c r="A518" s="208"/>
      <c r="B518" s="227" t="s">
        <v>213</v>
      </c>
      <c r="C518" s="219">
        <v>3058</v>
      </c>
      <c r="D518" s="219">
        <v>1114670</v>
      </c>
      <c r="E518" s="235"/>
      <c r="F518" s="244">
        <v>4399</v>
      </c>
      <c r="G518" s="244">
        <v>0</v>
      </c>
      <c r="H518" s="244">
        <v>8659307</v>
      </c>
      <c r="I518" s="219">
        <v>9781434</v>
      </c>
    </row>
    <row r="519" spans="1:9" ht="12.75" hidden="1" customHeight="1" outlineLevel="1">
      <c r="A519" s="208"/>
      <c r="B519" s="227" t="s">
        <v>214</v>
      </c>
      <c r="C519" s="219">
        <v>0</v>
      </c>
      <c r="D519" s="219">
        <v>0</v>
      </c>
      <c r="E519" s="235"/>
      <c r="F519" s="244">
        <v>567424</v>
      </c>
      <c r="G519" s="244">
        <v>0</v>
      </c>
      <c r="H519" s="244">
        <v>2342442</v>
      </c>
      <c r="I519" s="219">
        <v>2909866</v>
      </c>
    </row>
    <row r="520" spans="1:9" ht="12.75" hidden="1" customHeight="1" outlineLevel="1">
      <c r="A520" s="208"/>
      <c r="B520" s="227" t="s">
        <v>269</v>
      </c>
      <c r="C520" s="219"/>
      <c r="D520" s="219"/>
      <c r="E520" s="235"/>
      <c r="F520" s="244"/>
      <c r="G520" s="244"/>
      <c r="H520" s="244"/>
      <c r="I520" s="219">
        <v>0</v>
      </c>
    </row>
    <row r="521" spans="1:9" ht="12.75" hidden="1" customHeight="1" outlineLevel="1">
      <c r="A521" s="208"/>
      <c r="B521" s="227" t="s">
        <v>215</v>
      </c>
      <c r="C521" s="219">
        <v>0</v>
      </c>
      <c r="D521" s="219">
        <v>0</v>
      </c>
      <c r="E521" s="235"/>
      <c r="F521" s="244">
        <v>0</v>
      </c>
      <c r="G521" s="244">
        <v>0</v>
      </c>
      <c r="H521" s="244">
        <v>0</v>
      </c>
      <c r="I521" s="219">
        <v>0</v>
      </c>
    </row>
    <row r="522" spans="1:9" ht="12.75" hidden="1" customHeight="1" outlineLevel="1">
      <c r="A522" s="208"/>
      <c r="B522" s="227" t="s">
        <v>216</v>
      </c>
      <c r="C522" s="219"/>
      <c r="D522" s="219"/>
      <c r="E522" s="235"/>
      <c r="F522" s="244"/>
      <c r="G522" s="244"/>
      <c r="H522" s="244"/>
      <c r="I522" s="219">
        <v>0</v>
      </c>
    </row>
    <row r="523" spans="1:9" ht="12.75" hidden="1" customHeight="1" outlineLevel="1">
      <c r="A523" s="208"/>
      <c r="B523" s="227" t="s">
        <v>217</v>
      </c>
      <c r="C523" s="219">
        <v>839235</v>
      </c>
      <c r="D523" s="219">
        <v>309971</v>
      </c>
      <c r="E523" s="235"/>
      <c r="F523" s="244">
        <v>793292</v>
      </c>
      <c r="G523" s="244">
        <v>0</v>
      </c>
      <c r="H523" s="244">
        <v>0</v>
      </c>
      <c r="I523" s="219">
        <v>1942498</v>
      </c>
    </row>
    <row r="524" spans="1:9" ht="12.75" hidden="1" customHeight="1" outlineLevel="1">
      <c r="A524" s="208"/>
      <c r="B524" s="227" t="s">
        <v>218</v>
      </c>
      <c r="C524" s="219">
        <v>0</v>
      </c>
      <c r="D524" s="219">
        <v>0</v>
      </c>
      <c r="E524" s="235"/>
      <c r="F524" s="244">
        <v>0</v>
      </c>
      <c r="G524" s="244">
        <v>0</v>
      </c>
      <c r="H524" s="244">
        <v>0</v>
      </c>
      <c r="I524" s="219">
        <v>0</v>
      </c>
    </row>
    <row r="525" spans="1:9" ht="12.75" hidden="1" customHeight="1" outlineLevel="1">
      <c r="A525" s="208"/>
      <c r="B525" s="227" t="s">
        <v>219</v>
      </c>
      <c r="C525" s="219">
        <v>0</v>
      </c>
      <c r="D525" s="219">
        <v>0</v>
      </c>
      <c r="E525" s="235"/>
      <c r="F525" s="244">
        <v>492708</v>
      </c>
      <c r="G525" s="244">
        <v>0</v>
      </c>
      <c r="H525" s="244">
        <v>425274</v>
      </c>
      <c r="I525" s="219">
        <v>917982</v>
      </c>
    </row>
    <row r="526" spans="1:9" ht="12.75" hidden="1" customHeight="1" outlineLevel="1">
      <c r="A526" s="208"/>
      <c r="B526" s="227" t="s">
        <v>220</v>
      </c>
      <c r="C526" s="219">
        <v>0</v>
      </c>
      <c r="D526" s="219">
        <v>0</v>
      </c>
      <c r="E526" s="235"/>
      <c r="F526" s="244">
        <v>100454</v>
      </c>
      <c r="G526" s="244">
        <v>0</v>
      </c>
      <c r="H526" s="244">
        <v>0</v>
      </c>
      <c r="I526" s="219">
        <v>100454</v>
      </c>
    </row>
    <row r="527" spans="1:9" ht="15" customHeight="1" collapsed="1">
      <c r="A527" s="208">
        <v>19</v>
      </c>
      <c r="B527" s="178" t="s">
        <v>599</v>
      </c>
      <c r="C527" s="219">
        <f>SUM($C$501:$C$526)</f>
        <v>2595908.77</v>
      </c>
      <c r="D527" s="219">
        <f>SUM($D$501:$D$526)</f>
        <v>12823642</v>
      </c>
      <c r="E527" s="235"/>
      <c r="F527" s="244">
        <f>SUM($F$501:$F$526)</f>
        <v>75534399</v>
      </c>
      <c r="G527" s="244">
        <f>SUM($G$501:$G$526)</f>
        <v>0</v>
      </c>
      <c r="H527" s="244">
        <f>SUM($H$501:$H$526)</f>
        <v>21321768</v>
      </c>
      <c r="I527" s="219">
        <f>SUM($I$501:$I$526)</f>
        <v>112275717.77</v>
      </c>
    </row>
    <row r="528" spans="1:9" ht="12.75" hidden="1" customHeight="1" outlineLevel="1">
      <c r="A528" s="208"/>
      <c r="B528" s="227" t="s">
        <v>280</v>
      </c>
      <c r="C528" s="231">
        <v>0</v>
      </c>
      <c r="D528" s="231">
        <v>0</v>
      </c>
      <c r="E528" s="235"/>
      <c r="F528" s="228">
        <v>0</v>
      </c>
      <c r="G528" s="219">
        <v>0</v>
      </c>
      <c r="H528" s="219">
        <v>0</v>
      </c>
      <c r="I528" s="219">
        <v>0</v>
      </c>
    </row>
    <row r="529" spans="1:9" ht="12.75" hidden="1" customHeight="1" outlineLevel="1">
      <c r="A529" s="208"/>
      <c r="B529" s="227" t="s">
        <v>203</v>
      </c>
      <c r="C529" s="231">
        <v>0</v>
      </c>
      <c r="D529" s="231">
        <v>0</v>
      </c>
      <c r="E529" s="235"/>
      <c r="F529" s="228">
        <v>19590473</v>
      </c>
      <c r="G529" s="219">
        <v>0</v>
      </c>
      <c r="H529" s="219">
        <v>10814855</v>
      </c>
      <c r="I529" s="219">
        <v>30405328</v>
      </c>
    </row>
    <row r="530" spans="1:9" ht="12.75" hidden="1" customHeight="1" outlineLevel="1">
      <c r="A530" s="208"/>
      <c r="B530" s="227" t="s">
        <v>204</v>
      </c>
      <c r="C530" s="231">
        <v>10850</v>
      </c>
      <c r="D530" s="231">
        <v>0</v>
      </c>
      <c r="E530" s="235"/>
      <c r="F530" s="228">
        <v>0</v>
      </c>
      <c r="G530" s="219">
        <v>0</v>
      </c>
      <c r="H530" s="219">
        <v>0</v>
      </c>
      <c r="I530" s="219">
        <v>10850</v>
      </c>
    </row>
    <row r="531" spans="1:9" ht="12.75" hidden="1" customHeight="1" outlineLevel="1">
      <c r="A531" s="208"/>
      <c r="B531" s="227" t="s">
        <v>267</v>
      </c>
      <c r="C531" s="231">
        <v>0</v>
      </c>
      <c r="D531" s="231">
        <v>0</v>
      </c>
      <c r="E531" s="235"/>
      <c r="F531" s="228">
        <v>0</v>
      </c>
      <c r="G531" s="219">
        <v>0</v>
      </c>
      <c r="H531" s="219">
        <v>0</v>
      </c>
      <c r="I531" s="219">
        <v>0</v>
      </c>
    </row>
    <row r="532" spans="1:9" ht="12.75" hidden="1" customHeight="1" outlineLevel="1">
      <c r="A532" s="208"/>
      <c r="B532" s="227" t="s">
        <v>274</v>
      </c>
      <c r="C532" s="231"/>
      <c r="D532" s="231"/>
      <c r="E532" s="235"/>
      <c r="F532" s="228"/>
      <c r="G532" s="219"/>
      <c r="H532" s="219"/>
      <c r="I532" s="219">
        <v>0</v>
      </c>
    </row>
    <row r="533" spans="1:9" ht="12.75" hidden="1" customHeight="1" outlineLevel="1">
      <c r="A533" s="208"/>
      <c r="B533" s="227" t="s">
        <v>275</v>
      </c>
      <c r="C533" s="231"/>
      <c r="D533" s="231"/>
      <c r="E533" s="235"/>
      <c r="F533" s="228"/>
      <c r="G533" s="219"/>
      <c r="H533" s="219"/>
      <c r="I533" s="219">
        <v>0</v>
      </c>
    </row>
    <row r="534" spans="1:9" ht="12.75" hidden="1" customHeight="1" outlineLevel="1">
      <c r="A534" s="208"/>
      <c r="B534" s="227" t="s">
        <v>205</v>
      </c>
      <c r="C534" s="231">
        <v>242020.77</v>
      </c>
      <c r="D534" s="231">
        <v>20624048</v>
      </c>
      <c r="E534" s="235"/>
      <c r="F534" s="228">
        <v>17312518</v>
      </c>
      <c r="G534" s="219">
        <v>0</v>
      </c>
      <c r="H534" s="219">
        <v>17357510</v>
      </c>
      <c r="I534" s="219">
        <v>55536096.770000003</v>
      </c>
    </row>
    <row r="535" spans="1:9" ht="12.75" hidden="1" customHeight="1" outlineLevel="1">
      <c r="A535" s="208"/>
      <c r="B535" s="227" t="s">
        <v>206</v>
      </c>
      <c r="C535" s="231">
        <v>55655</v>
      </c>
      <c r="D535" s="231">
        <v>0</v>
      </c>
      <c r="E535" s="235"/>
      <c r="F535" s="228">
        <v>3412907</v>
      </c>
      <c r="G535" s="219">
        <v>0</v>
      </c>
      <c r="H535" s="219">
        <v>445512</v>
      </c>
      <c r="I535" s="219">
        <v>3914074</v>
      </c>
    </row>
    <row r="536" spans="1:9" ht="12.75" hidden="1" customHeight="1" outlineLevel="1">
      <c r="A536" s="208"/>
      <c r="B536" s="227" t="s">
        <v>268</v>
      </c>
      <c r="C536" s="231">
        <v>0</v>
      </c>
      <c r="D536" s="231">
        <v>1260</v>
      </c>
      <c r="E536" s="235"/>
      <c r="F536" s="228">
        <v>0</v>
      </c>
      <c r="G536" s="219">
        <v>0</v>
      </c>
      <c r="H536" s="219">
        <v>31725</v>
      </c>
      <c r="I536" s="219">
        <v>32985</v>
      </c>
    </row>
    <row r="537" spans="1:9" ht="12.75" hidden="1" customHeight="1" outlineLevel="1">
      <c r="A537" s="208"/>
      <c r="B537" s="227" t="s">
        <v>207</v>
      </c>
      <c r="C537" s="231">
        <v>1160678</v>
      </c>
      <c r="D537" s="231">
        <v>0</v>
      </c>
      <c r="E537" s="235"/>
      <c r="F537" s="228">
        <v>37693646</v>
      </c>
      <c r="G537" s="219">
        <v>0</v>
      </c>
      <c r="H537" s="219">
        <v>19711136</v>
      </c>
      <c r="I537" s="219">
        <v>58565460</v>
      </c>
    </row>
    <row r="538" spans="1:9" ht="12.75" hidden="1" customHeight="1" outlineLevel="1">
      <c r="A538" s="208"/>
      <c r="B538" s="227" t="s">
        <v>270</v>
      </c>
      <c r="C538" s="231">
        <v>725208</v>
      </c>
      <c r="D538" s="231">
        <v>0</v>
      </c>
      <c r="E538" s="235"/>
      <c r="F538" s="228">
        <v>34810966</v>
      </c>
      <c r="G538" s="219">
        <v>0</v>
      </c>
      <c r="H538" s="219">
        <v>18706322</v>
      </c>
      <c r="I538" s="219">
        <v>54242496</v>
      </c>
    </row>
    <row r="539" spans="1:9" ht="12.75" hidden="1" customHeight="1" outlineLevel="1">
      <c r="A539" s="208"/>
      <c r="B539" s="227" t="s">
        <v>208</v>
      </c>
      <c r="C539" s="231">
        <v>0</v>
      </c>
      <c r="D539" s="231">
        <v>16530984</v>
      </c>
      <c r="E539" s="235"/>
      <c r="F539" s="228">
        <v>15850448</v>
      </c>
      <c r="G539" s="219">
        <v>0</v>
      </c>
      <c r="H539" s="219">
        <v>18627099</v>
      </c>
      <c r="I539" s="219">
        <v>51008531</v>
      </c>
    </row>
    <row r="540" spans="1:9" ht="12.75" hidden="1" customHeight="1" outlineLevel="1">
      <c r="A540" s="208"/>
      <c r="B540" s="227" t="s">
        <v>209</v>
      </c>
      <c r="C540" s="231">
        <v>3000</v>
      </c>
      <c r="D540" s="231">
        <v>8300</v>
      </c>
      <c r="E540" s="235"/>
      <c r="F540" s="228">
        <v>0</v>
      </c>
      <c r="G540" s="219">
        <v>0</v>
      </c>
      <c r="H540" s="219">
        <v>0</v>
      </c>
      <c r="I540" s="219">
        <v>11300</v>
      </c>
    </row>
    <row r="541" spans="1:9" ht="12.75" hidden="1" customHeight="1" outlineLevel="1">
      <c r="A541" s="208"/>
      <c r="B541" s="227" t="s">
        <v>281</v>
      </c>
      <c r="C541" s="231">
        <v>0</v>
      </c>
      <c r="D541" s="231">
        <v>0</v>
      </c>
      <c r="E541" s="235"/>
      <c r="F541" s="219">
        <v>0</v>
      </c>
      <c r="G541" s="219">
        <v>0</v>
      </c>
      <c r="H541" s="219">
        <v>149049</v>
      </c>
      <c r="I541" s="219">
        <v>149049</v>
      </c>
    </row>
    <row r="542" spans="1:9" ht="12.75" hidden="1" customHeight="1" outlineLevel="1">
      <c r="A542" s="208"/>
      <c r="B542" s="227" t="s">
        <v>210</v>
      </c>
      <c r="C542" s="231">
        <v>0</v>
      </c>
      <c r="D542" s="231">
        <v>0</v>
      </c>
      <c r="E542" s="235"/>
      <c r="F542" s="228">
        <v>1190604</v>
      </c>
      <c r="G542" s="219">
        <v>0</v>
      </c>
      <c r="H542" s="219">
        <v>0</v>
      </c>
      <c r="I542" s="219">
        <v>1190604</v>
      </c>
    </row>
    <row r="543" spans="1:9" ht="12.75" hidden="1" customHeight="1" outlineLevel="1">
      <c r="A543" s="208"/>
      <c r="B543" s="227" t="s">
        <v>211</v>
      </c>
      <c r="C543" s="231">
        <v>0</v>
      </c>
      <c r="D543" s="231">
        <v>0</v>
      </c>
      <c r="E543" s="235"/>
      <c r="F543" s="228">
        <v>0</v>
      </c>
      <c r="G543" s="219">
        <v>0</v>
      </c>
      <c r="H543" s="219">
        <v>0</v>
      </c>
      <c r="I543" s="219">
        <v>0</v>
      </c>
    </row>
    <row r="544" spans="1:9" ht="12.75" hidden="1" customHeight="1" outlineLevel="1">
      <c r="A544" s="208"/>
      <c r="B544" s="227" t="s">
        <v>212</v>
      </c>
      <c r="C544" s="231">
        <v>0</v>
      </c>
      <c r="D544" s="231">
        <v>0</v>
      </c>
      <c r="E544" s="235"/>
      <c r="F544" s="228">
        <v>31391127</v>
      </c>
      <c r="G544" s="219">
        <v>0</v>
      </c>
      <c r="H544" s="219">
        <v>8910544</v>
      </c>
      <c r="I544" s="219">
        <v>40301671</v>
      </c>
    </row>
    <row r="545" spans="1:9" ht="12.75" hidden="1" customHeight="1" outlineLevel="1">
      <c r="A545" s="208"/>
      <c r="B545" s="227" t="s">
        <v>213</v>
      </c>
      <c r="C545" s="231">
        <v>745334</v>
      </c>
      <c r="D545" s="231">
        <v>4124746</v>
      </c>
      <c r="E545" s="235"/>
      <c r="F545" s="228">
        <v>339447</v>
      </c>
      <c r="G545" s="219">
        <v>0</v>
      </c>
      <c r="H545" s="219">
        <v>9069867</v>
      </c>
      <c r="I545" s="219">
        <v>14279394</v>
      </c>
    </row>
    <row r="546" spans="1:9" ht="12.75" hidden="1" customHeight="1" outlineLevel="1">
      <c r="A546" s="208"/>
      <c r="B546" s="227" t="s">
        <v>214</v>
      </c>
      <c r="C546" s="231">
        <v>0</v>
      </c>
      <c r="D546" s="231">
        <v>0</v>
      </c>
      <c r="E546" s="235"/>
      <c r="F546" s="228">
        <v>1302484</v>
      </c>
      <c r="G546" s="219">
        <v>0</v>
      </c>
      <c r="H546" s="219">
        <v>2342442</v>
      </c>
      <c r="I546" s="219">
        <v>3644926</v>
      </c>
    </row>
    <row r="547" spans="1:9" ht="12.75" hidden="1" customHeight="1" outlineLevel="1">
      <c r="A547" s="208"/>
      <c r="B547" s="227" t="s">
        <v>269</v>
      </c>
      <c r="C547" s="231"/>
      <c r="D547" s="231"/>
      <c r="E547" s="235"/>
      <c r="F547" s="228"/>
      <c r="G547" s="219"/>
      <c r="H547" s="219"/>
      <c r="I547" s="219">
        <v>0</v>
      </c>
    </row>
    <row r="548" spans="1:9" ht="12.75" hidden="1" customHeight="1" outlineLevel="1">
      <c r="A548" s="208"/>
      <c r="B548" s="227" t="s">
        <v>215</v>
      </c>
      <c r="C548" s="231">
        <v>0</v>
      </c>
      <c r="D548" s="231">
        <v>0</v>
      </c>
      <c r="E548" s="235"/>
      <c r="F548" s="228">
        <v>0</v>
      </c>
      <c r="G548" s="219">
        <v>0</v>
      </c>
      <c r="H548" s="219">
        <v>0</v>
      </c>
      <c r="I548" s="219">
        <v>0</v>
      </c>
    </row>
    <row r="549" spans="1:9" ht="12.75" hidden="1" customHeight="1" outlineLevel="1">
      <c r="A549" s="208"/>
      <c r="B549" s="227" t="s">
        <v>216</v>
      </c>
      <c r="C549" s="231"/>
      <c r="D549" s="231"/>
      <c r="E549" s="235"/>
      <c r="F549" s="228"/>
      <c r="G549" s="219"/>
      <c r="H549" s="219"/>
      <c r="I549" s="219">
        <v>0</v>
      </c>
    </row>
    <row r="550" spans="1:9" ht="12.75" hidden="1" customHeight="1" outlineLevel="1">
      <c r="A550" s="208"/>
      <c r="B550" s="227" t="s">
        <v>217</v>
      </c>
      <c r="C550" s="231">
        <v>2689339</v>
      </c>
      <c r="D550" s="231">
        <v>350596</v>
      </c>
      <c r="E550" s="235"/>
      <c r="F550" s="228">
        <v>34124309</v>
      </c>
      <c r="G550" s="219">
        <v>0</v>
      </c>
      <c r="H550" s="219">
        <v>34862842</v>
      </c>
      <c r="I550" s="219">
        <v>72027086</v>
      </c>
    </row>
    <row r="551" spans="1:9" ht="12.75" hidden="1" customHeight="1" outlineLevel="1">
      <c r="A551" s="208"/>
      <c r="B551" s="227" t="s">
        <v>218</v>
      </c>
      <c r="C551" s="231">
        <v>0</v>
      </c>
      <c r="D551" s="231">
        <v>0</v>
      </c>
      <c r="E551" s="235"/>
      <c r="F551" s="228">
        <v>0</v>
      </c>
      <c r="G551" s="219">
        <v>0</v>
      </c>
      <c r="H551" s="219">
        <v>0</v>
      </c>
      <c r="I551" s="219">
        <v>0</v>
      </c>
    </row>
    <row r="552" spans="1:9" ht="12.75" hidden="1" customHeight="1" outlineLevel="1">
      <c r="A552" s="208"/>
      <c r="B552" s="227" t="s">
        <v>219</v>
      </c>
      <c r="C552" s="231">
        <v>0</v>
      </c>
      <c r="D552" s="231">
        <v>211967</v>
      </c>
      <c r="E552" s="235"/>
      <c r="F552" s="228">
        <v>1022336</v>
      </c>
      <c r="G552" s="219">
        <v>0</v>
      </c>
      <c r="H552" s="219">
        <v>440524</v>
      </c>
      <c r="I552" s="219">
        <v>1674827</v>
      </c>
    </row>
    <row r="553" spans="1:9" ht="12.75" hidden="1" customHeight="1" outlineLevel="1">
      <c r="A553" s="208"/>
      <c r="B553" s="227" t="s">
        <v>220</v>
      </c>
      <c r="C553" s="231">
        <v>0</v>
      </c>
      <c r="D553" s="231">
        <v>0</v>
      </c>
      <c r="E553" s="235"/>
      <c r="F553" s="228">
        <v>1596941</v>
      </c>
      <c r="G553" s="219">
        <v>0</v>
      </c>
      <c r="H553" s="219">
        <v>0</v>
      </c>
      <c r="I553" s="219">
        <v>1596941</v>
      </c>
    </row>
    <row r="554" spans="1:9" ht="15.6" customHeight="1" collapsed="1">
      <c r="A554" s="208">
        <v>20</v>
      </c>
      <c r="B554" s="234" t="s">
        <v>600</v>
      </c>
      <c r="C554" s="231">
        <f>SUM($C$528:$C$553)</f>
        <v>5632084.7699999996</v>
      </c>
      <c r="D554" s="231">
        <f>SUM($D$528:$D$553)</f>
        <v>41851901</v>
      </c>
      <c r="E554" s="235"/>
      <c r="F554" s="228">
        <f>SUM($F$528:$F$553)</f>
        <v>199638206</v>
      </c>
      <c r="G554" s="219">
        <f>SUM($G$528:$G$553)</f>
        <v>0</v>
      </c>
      <c r="H554" s="219">
        <f>SUM($H$528:$H$553)</f>
        <v>141469427</v>
      </c>
      <c r="I554" s="219">
        <f>SUM($I$528:$I$553)</f>
        <v>388591618.76999998</v>
      </c>
    </row>
    <row r="555" spans="1:9" ht="15.75" hidden="1" customHeight="1" outlineLevel="1">
      <c r="A555" s="190"/>
      <c r="B555" s="261" t="s">
        <v>280</v>
      </c>
      <c r="C555" s="219">
        <v>0</v>
      </c>
      <c r="D555" s="262">
        <v>0</v>
      </c>
      <c r="E555" s="217"/>
      <c r="F555" s="253">
        <v>0</v>
      </c>
      <c r="G555" s="229">
        <v>0</v>
      </c>
      <c r="H555" s="229">
        <v>0</v>
      </c>
      <c r="I555" s="219">
        <v>0</v>
      </c>
    </row>
    <row r="556" spans="1:9" ht="15.75" hidden="1" customHeight="1" outlineLevel="1">
      <c r="A556" s="190"/>
      <c r="B556" s="261" t="s">
        <v>203</v>
      </c>
      <c r="C556" s="219">
        <v>11202807</v>
      </c>
      <c r="D556" s="262">
        <v>0</v>
      </c>
      <c r="E556" s="217"/>
      <c r="F556" s="253">
        <v>57883990</v>
      </c>
      <c r="G556" s="229">
        <v>770998</v>
      </c>
      <c r="H556" s="229">
        <v>10814855</v>
      </c>
      <c r="I556" s="219">
        <v>80672650</v>
      </c>
    </row>
    <row r="557" spans="1:9" ht="15.75" hidden="1" customHeight="1" outlineLevel="1">
      <c r="A557" s="190"/>
      <c r="B557" s="261" t="s">
        <v>204</v>
      </c>
      <c r="C557" s="219">
        <v>8898267.3999999985</v>
      </c>
      <c r="D557" s="262">
        <v>0</v>
      </c>
      <c r="E557" s="217"/>
      <c r="F557" s="253">
        <v>0</v>
      </c>
      <c r="G557" s="229">
        <v>429364</v>
      </c>
      <c r="H557" s="229">
        <v>0</v>
      </c>
      <c r="I557" s="219">
        <v>9327631.3999999985</v>
      </c>
    </row>
    <row r="558" spans="1:9" ht="15.75" hidden="1" customHeight="1" outlineLevel="1">
      <c r="A558" s="190"/>
      <c r="B558" s="261" t="s">
        <v>267</v>
      </c>
      <c r="C558" s="219">
        <v>0</v>
      </c>
      <c r="D558" s="262">
        <v>0</v>
      </c>
      <c r="E558" s="217"/>
      <c r="F558" s="253">
        <v>0</v>
      </c>
      <c r="G558" s="229">
        <v>0</v>
      </c>
      <c r="H558" s="229">
        <v>0</v>
      </c>
      <c r="I558" s="219">
        <v>0</v>
      </c>
    </row>
    <row r="559" spans="1:9" ht="15.75" hidden="1" customHeight="1" outlineLevel="1">
      <c r="A559" s="190"/>
      <c r="B559" s="261" t="s">
        <v>274</v>
      </c>
      <c r="C559" s="219">
        <v>1998714</v>
      </c>
      <c r="D559" s="262">
        <v>0</v>
      </c>
      <c r="E559" s="217"/>
      <c r="F559" s="253">
        <v>11334396</v>
      </c>
      <c r="G559" s="229">
        <v>55500.415858324595</v>
      </c>
      <c r="H559" s="229">
        <v>0</v>
      </c>
      <c r="I559" s="219">
        <v>13388610.415858325</v>
      </c>
    </row>
    <row r="560" spans="1:9" ht="15.75" hidden="1" customHeight="1" outlineLevel="1">
      <c r="A560" s="190"/>
      <c r="B560" s="261" t="s">
        <v>275</v>
      </c>
      <c r="C560" s="219">
        <v>3326</v>
      </c>
      <c r="D560" s="262">
        <v>0</v>
      </c>
      <c r="E560" s="217"/>
      <c r="F560" s="253">
        <v>8400</v>
      </c>
      <c r="G560" s="229">
        <v>475</v>
      </c>
      <c r="H560" s="229">
        <v>0</v>
      </c>
      <c r="I560" s="219">
        <v>12201</v>
      </c>
    </row>
    <row r="561" spans="1:9" ht="15.75" hidden="1" customHeight="1" outlineLevel="1">
      <c r="A561" s="190"/>
      <c r="B561" s="261" t="s">
        <v>205</v>
      </c>
      <c r="C561" s="219">
        <v>36491847.770000003</v>
      </c>
      <c r="D561" s="262">
        <v>44503236</v>
      </c>
      <c r="E561" s="217"/>
      <c r="F561" s="253">
        <v>102919261</v>
      </c>
      <c r="G561" s="229">
        <v>20060669</v>
      </c>
      <c r="H561" s="229">
        <v>17357510</v>
      </c>
      <c r="I561" s="219">
        <v>221332523.77000001</v>
      </c>
    </row>
    <row r="562" spans="1:9" ht="15.75" hidden="1" customHeight="1" outlineLevel="1">
      <c r="A562" s="190"/>
      <c r="B562" s="261" t="s">
        <v>206</v>
      </c>
      <c r="C562" s="219">
        <v>7787026.6369999964</v>
      </c>
      <c r="D562" s="262">
        <v>0</v>
      </c>
      <c r="E562" s="217"/>
      <c r="F562" s="253">
        <v>10340742.520499997</v>
      </c>
      <c r="G562" s="229">
        <v>2116891</v>
      </c>
      <c r="H562" s="229">
        <v>445512</v>
      </c>
      <c r="I562" s="219">
        <v>20690172.157499991</v>
      </c>
    </row>
    <row r="563" spans="1:9" ht="15.75" hidden="1" customHeight="1" outlineLevel="1">
      <c r="A563" s="190"/>
      <c r="B563" s="261" t="s">
        <v>268</v>
      </c>
      <c r="C563" s="219">
        <v>45972</v>
      </c>
      <c r="D563" s="262">
        <v>261769</v>
      </c>
      <c r="E563" s="217"/>
      <c r="F563" s="253">
        <v>0</v>
      </c>
      <c r="G563" s="229">
        <v>1904</v>
      </c>
      <c r="H563" s="229">
        <v>31725</v>
      </c>
      <c r="I563" s="219">
        <v>341370</v>
      </c>
    </row>
    <row r="564" spans="1:9" ht="15.75" hidden="1" customHeight="1" outlineLevel="1">
      <c r="A564" s="190"/>
      <c r="B564" s="261" t="s">
        <v>207</v>
      </c>
      <c r="C564" s="219">
        <v>49754804</v>
      </c>
      <c r="D564" s="262">
        <v>0</v>
      </c>
      <c r="E564" s="217"/>
      <c r="F564" s="253">
        <v>156457339</v>
      </c>
      <c r="G564" s="229">
        <v>7851623</v>
      </c>
      <c r="H564" s="229">
        <v>19711136</v>
      </c>
      <c r="I564" s="219">
        <v>233774902</v>
      </c>
    </row>
    <row r="565" spans="1:9" ht="15.75" hidden="1" customHeight="1" outlineLevel="1">
      <c r="A565" s="190"/>
      <c r="B565" s="261" t="s">
        <v>208</v>
      </c>
      <c r="C565" s="219">
        <v>40781381</v>
      </c>
      <c r="D565" s="262">
        <v>51932913</v>
      </c>
      <c r="E565" s="217"/>
      <c r="F565" s="253">
        <v>90288655</v>
      </c>
      <c r="G565" s="229">
        <v>16883693</v>
      </c>
      <c r="H565" s="229">
        <v>18627099</v>
      </c>
      <c r="I565" s="219">
        <v>218513741</v>
      </c>
    </row>
    <row r="566" spans="1:9" ht="15.75" hidden="1" customHeight="1" outlineLevel="1">
      <c r="A566" s="190"/>
      <c r="B566" s="261" t="s">
        <v>209</v>
      </c>
      <c r="C566" s="219">
        <v>13842902</v>
      </c>
      <c r="D566" s="262">
        <v>8300</v>
      </c>
      <c r="E566" s="217"/>
      <c r="F566" s="253">
        <v>0</v>
      </c>
      <c r="G566" s="229">
        <v>672639</v>
      </c>
      <c r="H566" s="229">
        <v>0</v>
      </c>
      <c r="I566" s="219">
        <v>14523841</v>
      </c>
    </row>
    <row r="567" spans="1:9" ht="15.75" hidden="1" customHeight="1" outlineLevel="1">
      <c r="A567" s="190"/>
      <c r="B567" s="261" t="s">
        <v>281</v>
      </c>
      <c r="C567" s="219">
        <v>0</v>
      </c>
      <c r="D567" s="262">
        <v>0</v>
      </c>
      <c r="E567" s="217"/>
      <c r="F567" s="253">
        <v>0</v>
      </c>
      <c r="G567" s="229">
        <v>-10605</v>
      </c>
      <c r="H567" s="229">
        <v>149049</v>
      </c>
      <c r="I567" s="219">
        <v>138444</v>
      </c>
    </row>
    <row r="568" spans="1:9" ht="15.75" hidden="1" customHeight="1" outlineLevel="1">
      <c r="A568" s="190"/>
      <c r="B568" s="261" t="s">
        <v>210</v>
      </c>
      <c r="C568" s="219">
        <v>3981773</v>
      </c>
      <c r="D568" s="262">
        <v>0</v>
      </c>
      <c r="E568" s="217"/>
      <c r="F568" s="253">
        <v>7277479</v>
      </c>
      <c r="G568" s="229">
        <v>862227</v>
      </c>
      <c r="H568" s="229">
        <v>0</v>
      </c>
      <c r="I568" s="219">
        <v>12121479</v>
      </c>
    </row>
    <row r="569" spans="1:9" ht="15.75" hidden="1" customHeight="1" outlineLevel="1">
      <c r="A569" s="190"/>
      <c r="B569" s="261" t="s">
        <v>211</v>
      </c>
      <c r="C569" s="219">
        <v>4805</v>
      </c>
      <c r="D569" s="262">
        <v>0</v>
      </c>
      <c r="E569" s="217"/>
      <c r="F569" s="253">
        <v>0</v>
      </c>
      <c r="G569" s="229">
        <v>28312</v>
      </c>
      <c r="H569" s="229">
        <v>0</v>
      </c>
      <c r="I569" s="219">
        <v>33117</v>
      </c>
    </row>
    <row r="570" spans="1:9" ht="15.75" hidden="1" customHeight="1" outlineLevel="1">
      <c r="A570" s="190"/>
      <c r="B570" s="261" t="s">
        <v>212</v>
      </c>
      <c r="C570" s="219">
        <v>5327629.5500000017</v>
      </c>
      <c r="D570" s="262">
        <v>0</v>
      </c>
      <c r="E570" s="217"/>
      <c r="F570" s="253">
        <v>50510501.040000007</v>
      </c>
      <c r="G570" s="229">
        <v>631947.94274935802</v>
      </c>
      <c r="H570" s="229">
        <v>8910544</v>
      </c>
      <c r="I570" s="219">
        <v>65380622.532749362</v>
      </c>
    </row>
    <row r="571" spans="1:9" ht="15.75" hidden="1" customHeight="1" outlineLevel="1">
      <c r="A571" s="190"/>
      <c r="B571" s="261" t="s">
        <v>213</v>
      </c>
      <c r="C571" s="219">
        <v>23397485</v>
      </c>
      <c r="D571" s="262">
        <v>46763123</v>
      </c>
      <c r="E571" s="217"/>
      <c r="F571" s="253">
        <v>2665376</v>
      </c>
      <c r="G571" s="229">
        <v>3599923</v>
      </c>
      <c r="H571" s="229">
        <v>9069867</v>
      </c>
      <c r="I571" s="219">
        <v>85495774</v>
      </c>
    </row>
    <row r="572" spans="1:9" ht="15.75" hidden="1" customHeight="1" outlineLevel="1">
      <c r="A572" s="190"/>
      <c r="B572" s="261" t="s">
        <v>214</v>
      </c>
      <c r="C572" s="219">
        <v>1363669</v>
      </c>
      <c r="D572" s="262">
        <v>0</v>
      </c>
      <c r="E572" s="217"/>
      <c r="F572" s="253">
        <v>9026981</v>
      </c>
      <c r="G572" s="229">
        <v>64932</v>
      </c>
      <c r="H572" s="229">
        <v>2342442</v>
      </c>
      <c r="I572" s="219">
        <v>12798024</v>
      </c>
    </row>
    <row r="573" spans="1:9" ht="15.75" hidden="1" customHeight="1" outlineLevel="1">
      <c r="A573" s="190"/>
      <c r="B573" s="261" t="s">
        <v>269</v>
      </c>
      <c r="C573" s="219">
        <v>536424</v>
      </c>
      <c r="D573" s="262">
        <v>0</v>
      </c>
      <c r="E573" s="217"/>
      <c r="F573" s="253">
        <v>94663</v>
      </c>
      <c r="G573" s="229">
        <v>6142</v>
      </c>
      <c r="H573" s="229">
        <v>0</v>
      </c>
      <c r="I573" s="219">
        <v>637229</v>
      </c>
    </row>
    <row r="574" spans="1:9" ht="15.75" hidden="1" customHeight="1" outlineLevel="1">
      <c r="A574" s="190"/>
      <c r="B574" s="261" t="s">
        <v>215</v>
      </c>
      <c r="C574" s="219">
        <v>911951</v>
      </c>
      <c r="D574" s="262">
        <v>0</v>
      </c>
      <c r="E574" s="217"/>
      <c r="F574" s="253">
        <v>0</v>
      </c>
      <c r="G574" s="229">
        <v>54116</v>
      </c>
      <c r="H574" s="229">
        <v>0</v>
      </c>
      <c r="I574" s="219">
        <v>966067</v>
      </c>
    </row>
    <row r="575" spans="1:9" ht="15.75" hidden="1" customHeight="1" outlineLevel="1">
      <c r="A575" s="190"/>
      <c r="B575" s="261" t="s">
        <v>216</v>
      </c>
      <c r="C575" s="219">
        <v>261839</v>
      </c>
      <c r="D575" s="219">
        <v>0</v>
      </c>
      <c r="E575" s="217"/>
      <c r="F575" s="253">
        <v>0</v>
      </c>
      <c r="G575" s="229">
        <v>31847</v>
      </c>
      <c r="H575" s="229">
        <v>0</v>
      </c>
      <c r="I575" s="219">
        <v>293686</v>
      </c>
    </row>
    <row r="576" spans="1:9" ht="15.75" hidden="1" customHeight="1" outlineLevel="1">
      <c r="A576" s="190"/>
      <c r="B576" s="261" t="s">
        <v>217</v>
      </c>
      <c r="C576" s="219">
        <v>73587360</v>
      </c>
      <c r="D576" s="262">
        <v>17205555</v>
      </c>
      <c r="E576" s="217"/>
      <c r="F576" s="253">
        <v>150987226</v>
      </c>
      <c r="G576" s="229">
        <v>8589241</v>
      </c>
      <c r="H576" s="229">
        <v>34862842</v>
      </c>
      <c r="I576" s="219">
        <v>285232224</v>
      </c>
    </row>
    <row r="577" spans="1:9" ht="15.75" hidden="1" customHeight="1" outlineLevel="1">
      <c r="A577" s="190"/>
      <c r="B577" s="261" t="s">
        <v>218</v>
      </c>
      <c r="C577" s="219">
        <v>21674315.52</v>
      </c>
      <c r="D577" s="262">
        <v>0</v>
      </c>
      <c r="E577" s="217"/>
      <c r="F577" s="253">
        <v>0</v>
      </c>
      <c r="G577" s="229">
        <v>74544</v>
      </c>
      <c r="H577" s="229">
        <v>0</v>
      </c>
      <c r="I577" s="219">
        <v>21748859.52</v>
      </c>
    </row>
    <row r="578" spans="1:9" ht="15.75" hidden="1" customHeight="1" outlineLevel="1">
      <c r="A578" s="190"/>
      <c r="B578" s="261" t="s">
        <v>219</v>
      </c>
      <c r="C578" s="219">
        <v>4939686.4700000025</v>
      </c>
      <c r="D578" s="262">
        <v>441676.94999999995</v>
      </c>
      <c r="E578" s="217"/>
      <c r="F578" s="253">
        <v>1615526</v>
      </c>
      <c r="G578" s="229">
        <v>151121.71983061414</v>
      </c>
      <c r="H578" s="229">
        <v>440524</v>
      </c>
      <c r="I578" s="219">
        <v>7588535.1398306172</v>
      </c>
    </row>
    <row r="579" spans="1:9" ht="15.75" hidden="1" customHeight="1" outlineLevel="1">
      <c r="A579" s="190"/>
      <c r="B579" s="261" t="s">
        <v>220</v>
      </c>
      <c r="C579" s="219">
        <v>12513510.899999999</v>
      </c>
      <c r="D579" s="262">
        <v>0</v>
      </c>
      <c r="E579" s="217"/>
      <c r="F579" s="253">
        <v>9748726.5999999996</v>
      </c>
      <c r="G579" s="229">
        <v>248050</v>
      </c>
      <c r="H579" s="229">
        <v>0</v>
      </c>
      <c r="I579" s="219">
        <v>22510287.5</v>
      </c>
    </row>
    <row r="580" spans="1:9" ht="15.75" hidden="1" customHeight="1" outlineLevel="1">
      <c r="A580" s="190"/>
      <c r="B580" s="261" t="s">
        <v>270</v>
      </c>
      <c r="C580" s="219">
        <v>21264256</v>
      </c>
      <c r="D580" s="262">
        <v>0</v>
      </c>
      <c r="E580" s="217"/>
      <c r="F580" s="253">
        <v>121088451</v>
      </c>
      <c r="G580" s="229">
        <v>537529</v>
      </c>
      <c r="H580" s="229">
        <v>18706322</v>
      </c>
      <c r="I580" s="219">
        <v>161596558</v>
      </c>
    </row>
    <row r="581" spans="1:9" ht="15.75" customHeight="1" collapsed="1">
      <c r="A581" s="190">
        <v>21</v>
      </c>
      <c r="B581" s="263" t="s">
        <v>533</v>
      </c>
      <c r="C581" s="219">
        <f>SUM($C$555:$C$580)</f>
        <v>340571752.24699998</v>
      </c>
      <c r="D581" s="262">
        <f>SUM($D$555:$D$580)</f>
        <v>161116572.94999999</v>
      </c>
      <c r="E581" s="217"/>
      <c r="F581" s="253">
        <f>SUM($F$555:$F$580)</f>
        <v>782247713.16050005</v>
      </c>
      <c r="G581" s="229">
        <f>SUM($G$555:$G$580)</f>
        <v>63713084.078438304</v>
      </c>
      <c r="H581" s="229">
        <f>SUM($H$555:$H$580)</f>
        <v>141469427</v>
      </c>
      <c r="I581" s="219">
        <f>SUM($I$555:$I$580)</f>
        <v>1489118549.4359384</v>
      </c>
    </row>
    <row r="582" spans="1:9" ht="10.199999999999999" customHeight="1">
      <c r="A582" s="498"/>
      <c r="B582" s="498"/>
      <c r="C582" s="498"/>
      <c r="D582" s="498"/>
      <c r="E582" s="498"/>
      <c r="F582" s="498"/>
      <c r="G582" s="498"/>
      <c r="H582" s="498"/>
      <c r="I582" s="498"/>
    </row>
    <row r="583" spans="1:9" ht="76.8" customHeight="1">
      <c r="A583" s="264"/>
      <c r="B583" s="265"/>
      <c r="C583" s="266" t="s">
        <v>534</v>
      </c>
      <c r="D583" s="177" t="s">
        <v>581</v>
      </c>
      <c r="E583" s="267" t="s">
        <v>582</v>
      </c>
      <c r="F583" s="501" t="s">
        <v>583</v>
      </c>
      <c r="G583" s="502"/>
      <c r="H583" s="503"/>
      <c r="I583" s="191" t="s">
        <v>193</v>
      </c>
    </row>
    <row r="584" spans="1:9" ht="13.5" hidden="1" customHeight="1" outlineLevel="1">
      <c r="A584" s="266"/>
      <c r="B584" s="268" t="s">
        <v>280</v>
      </c>
      <c r="C584" s="244">
        <v>0</v>
      </c>
      <c r="D584" s="228">
        <v>0</v>
      </c>
      <c r="E584" s="219">
        <v>0</v>
      </c>
      <c r="F584" s="494">
        <v>0</v>
      </c>
      <c r="G584" s="495"/>
      <c r="H584" s="496"/>
      <c r="I584" s="269">
        <v>0</v>
      </c>
    </row>
    <row r="585" spans="1:9" ht="13.5" hidden="1" customHeight="1" outlineLevel="1">
      <c r="A585" s="266"/>
      <c r="B585" s="268" t="s">
        <v>203</v>
      </c>
      <c r="C585" s="244">
        <v>31834</v>
      </c>
      <c r="D585" s="228">
        <v>2883</v>
      </c>
      <c r="E585" s="219">
        <v>21842</v>
      </c>
      <c r="F585" s="494">
        <v>132891</v>
      </c>
      <c r="G585" s="495"/>
      <c r="H585" s="496"/>
      <c r="I585" s="269">
        <v>189450</v>
      </c>
    </row>
    <row r="586" spans="1:9" ht="13.5" hidden="1" customHeight="1" outlineLevel="1">
      <c r="A586" s="266"/>
      <c r="B586" s="268" t="s">
        <v>204</v>
      </c>
      <c r="C586" s="244">
        <v>20581</v>
      </c>
      <c r="D586" s="228">
        <v>0</v>
      </c>
      <c r="E586" s="219">
        <v>20629</v>
      </c>
      <c r="F586" s="494">
        <v>18855</v>
      </c>
      <c r="G586" s="495"/>
      <c r="H586" s="496"/>
      <c r="I586" s="269">
        <v>60065</v>
      </c>
    </row>
    <row r="587" spans="1:9" ht="13.5" hidden="1" customHeight="1" outlineLevel="1">
      <c r="A587" s="266"/>
      <c r="B587" s="268" t="s">
        <v>267</v>
      </c>
      <c r="C587" s="244">
        <v>0</v>
      </c>
      <c r="D587" s="228">
        <v>0</v>
      </c>
      <c r="E587" s="219">
        <v>0</v>
      </c>
      <c r="F587" s="494">
        <v>0</v>
      </c>
      <c r="G587" s="495"/>
      <c r="H587" s="496"/>
      <c r="I587" s="269">
        <v>0</v>
      </c>
    </row>
    <row r="588" spans="1:9" ht="13.5" hidden="1" customHeight="1" outlineLevel="1">
      <c r="A588" s="266"/>
      <c r="B588" s="268" t="s">
        <v>274</v>
      </c>
      <c r="C588" s="244">
        <v>0</v>
      </c>
      <c r="D588" s="228">
        <v>8780</v>
      </c>
      <c r="E588" s="219">
        <v>0</v>
      </c>
      <c r="F588" s="494">
        <v>0</v>
      </c>
      <c r="G588" s="495"/>
      <c r="H588" s="496"/>
      <c r="I588" s="269">
        <v>8780</v>
      </c>
    </row>
    <row r="589" spans="1:9" ht="13.5" hidden="1" customHeight="1" outlineLevel="1">
      <c r="A589" s="266"/>
      <c r="B589" s="268" t="s">
        <v>275</v>
      </c>
      <c r="C589" s="244">
        <v>4</v>
      </c>
      <c r="D589" s="228">
        <v>0</v>
      </c>
      <c r="E589" s="219">
        <v>4</v>
      </c>
      <c r="F589" s="494">
        <v>9</v>
      </c>
      <c r="G589" s="495"/>
      <c r="H589" s="496"/>
      <c r="I589" s="269">
        <v>17</v>
      </c>
    </row>
    <row r="590" spans="1:9" ht="13.5" hidden="1" customHeight="1" outlineLevel="1">
      <c r="A590" s="266"/>
      <c r="B590" s="268" t="s">
        <v>205</v>
      </c>
      <c r="C590" s="244">
        <v>43018</v>
      </c>
      <c r="D590" s="228">
        <v>19407</v>
      </c>
      <c r="E590" s="219">
        <v>29597</v>
      </c>
      <c r="F590" s="494">
        <v>289802</v>
      </c>
      <c r="G590" s="495"/>
      <c r="H590" s="496"/>
      <c r="I590" s="269">
        <v>381824</v>
      </c>
    </row>
    <row r="591" spans="1:9" ht="13.5" hidden="1" customHeight="1" outlineLevel="1">
      <c r="A591" s="266"/>
      <c r="B591" s="268" t="s">
        <v>206</v>
      </c>
      <c r="C591" s="244">
        <v>12072</v>
      </c>
      <c r="D591" s="228">
        <v>1580</v>
      </c>
      <c r="E591" s="219">
        <v>8390</v>
      </c>
      <c r="F591" s="494">
        <v>47682</v>
      </c>
      <c r="G591" s="495"/>
      <c r="H591" s="496"/>
      <c r="I591" s="269">
        <v>69724</v>
      </c>
    </row>
    <row r="592" spans="1:9" ht="13.5" hidden="1" customHeight="1" outlineLevel="1">
      <c r="A592" s="266"/>
      <c r="B592" s="268" t="s">
        <v>268</v>
      </c>
      <c r="C592" s="244">
        <v>26</v>
      </c>
      <c r="D592" s="228">
        <v>187</v>
      </c>
      <c r="E592" s="219">
        <v>7</v>
      </c>
      <c r="F592" s="494"/>
      <c r="G592" s="495"/>
      <c r="H592" s="496"/>
      <c r="I592" s="269">
        <v>220</v>
      </c>
    </row>
    <row r="593" spans="1:9" ht="13.5" hidden="1" customHeight="1" outlineLevel="1">
      <c r="A593" s="266"/>
      <c r="B593" s="268" t="s">
        <v>207</v>
      </c>
      <c r="C593" s="244">
        <v>80768</v>
      </c>
      <c r="D593" s="228">
        <v>10864</v>
      </c>
      <c r="E593" s="219">
        <v>56851</v>
      </c>
      <c r="F593" s="494">
        <v>404965</v>
      </c>
      <c r="G593" s="495"/>
      <c r="H593" s="496"/>
      <c r="I593" s="269">
        <v>553448</v>
      </c>
    </row>
    <row r="594" spans="1:9" ht="13.5" hidden="1" customHeight="1" outlineLevel="1">
      <c r="A594" s="266"/>
      <c r="B594" s="268" t="s">
        <v>208</v>
      </c>
      <c r="C594" s="244">
        <v>41564</v>
      </c>
      <c r="D594" s="228">
        <v>14323</v>
      </c>
      <c r="E594" s="219">
        <v>29756</v>
      </c>
      <c r="F594" s="494">
        <v>238413</v>
      </c>
      <c r="G594" s="495"/>
      <c r="H594" s="496"/>
      <c r="I594" s="269">
        <v>324056</v>
      </c>
    </row>
    <row r="595" spans="1:9" ht="13.5" hidden="1" customHeight="1" outlineLevel="1">
      <c r="A595" s="266"/>
      <c r="B595" s="268" t="s">
        <v>209</v>
      </c>
      <c r="C595" s="244">
        <v>27669</v>
      </c>
      <c r="D595" s="228">
        <v>0</v>
      </c>
      <c r="E595" s="219">
        <v>27773</v>
      </c>
      <c r="F595" s="494">
        <v>218995</v>
      </c>
      <c r="G595" s="495"/>
      <c r="H595" s="496"/>
      <c r="I595" s="269">
        <v>274437</v>
      </c>
    </row>
    <row r="596" spans="1:9" ht="13.5" hidden="1" customHeight="1" outlineLevel="1">
      <c r="A596" s="266"/>
      <c r="B596" s="268" t="s">
        <v>281</v>
      </c>
      <c r="C596" s="244">
        <v>0</v>
      </c>
      <c r="D596" s="228">
        <v>0</v>
      </c>
      <c r="E596" s="219">
        <v>0</v>
      </c>
      <c r="F596" s="494">
        <v>0</v>
      </c>
      <c r="G596" s="495"/>
      <c r="H596" s="496"/>
      <c r="I596" s="269">
        <v>0</v>
      </c>
    </row>
    <row r="597" spans="1:9" ht="13.5" hidden="1" customHeight="1" outlineLevel="1">
      <c r="A597" s="266"/>
      <c r="B597" s="268" t="s">
        <v>210</v>
      </c>
      <c r="C597" s="244">
        <v>3991</v>
      </c>
      <c r="D597" s="228">
        <v>3031</v>
      </c>
      <c r="E597" s="219">
        <v>15978</v>
      </c>
      <c r="F597" s="494">
        <v>48069</v>
      </c>
      <c r="G597" s="495"/>
      <c r="H597" s="496"/>
      <c r="I597" s="269">
        <v>71069</v>
      </c>
    </row>
    <row r="598" spans="1:9" ht="13.5" hidden="1" customHeight="1" outlineLevel="1">
      <c r="A598" s="266"/>
      <c r="B598" s="268" t="s">
        <v>211</v>
      </c>
      <c r="C598" s="244">
        <v>0</v>
      </c>
      <c r="D598" s="228">
        <v>35</v>
      </c>
      <c r="E598" s="219">
        <v>0</v>
      </c>
      <c r="F598" s="494">
        <v>120</v>
      </c>
      <c r="G598" s="495"/>
      <c r="H598" s="496"/>
      <c r="I598" s="269">
        <v>155</v>
      </c>
    </row>
    <row r="599" spans="1:9" ht="13.5" hidden="1" customHeight="1" outlineLevel="1">
      <c r="A599" s="266"/>
      <c r="B599" s="268" t="s">
        <v>212</v>
      </c>
      <c r="C599" s="244">
        <v>65</v>
      </c>
      <c r="D599" s="228">
        <v>3690</v>
      </c>
      <c r="E599" s="219">
        <v>22.044</v>
      </c>
      <c r="F599" s="494">
        <v>5817</v>
      </c>
      <c r="G599" s="495"/>
      <c r="H599" s="496"/>
      <c r="I599" s="269">
        <v>9594.0439999999999</v>
      </c>
    </row>
    <row r="600" spans="1:9" ht="13.5" hidden="1" customHeight="1" outlineLevel="1">
      <c r="A600" s="266"/>
      <c r="B600" s="268" t="s">
        <v>213</v>
      </c>
      <c r="C600" s="244">
        <v>32265</v>
      </c>
      <c r="D600" s="228">
        <v>0</v>
      </c>
      <c r="E600" s="219">
        <v>32317</v>
      </c>
      <c r="F600" s="494">
        <v>33037</v>
      </c>
      <c r="G600" s="495"/>
      <c r="H600" s="496"/>
      <c r="I600" s="269">
        <v>97619</v>
      </c>
    </row>
    <row r="601" spans="1:9" ht="13.5" hidden="1" customHeight="1" outlineLevel="1">
      <c r="A601" s="266"/>
      <c r="B601" s="268" t="s">
        <v>214</v>
      </c>
      <c r="C601" s="244">
        <v>3810</v>
      </c>
      <c r="D601" s="228">
        <v>23</v>
      </c>
      <c r="E601" s="219">
        <v>3309</v>
      </c>
      <c r="F601" s="494">
        <v>27873</v>
      </c>
      <c r="G601" s="495"/>
      <c r="H601" s="496"/>
      <c r="I601" s="269">
        <v>35015</v>
      </c>
    </row>
    <row r="602" spans="1:9" ht="13.5" hidden="1" customHeight="1" outlineLevel="1">
      <c r="A602" s="266"/>
      <c r="B602" s="268" t="s">
        <v>269</v>
      </c>
      <c r="C602" s="244">
        <v>0</v>
      </c>
      <c r="D602" s="228">
        <v>1633</v>
      </c>
      <c r="E602" s="219">
        <v>0</v>
      </c>
      <c r="F602" s="494">
        <v>0</v>
      </c>
      <c r="G602" s="495"/>
      <c r="H602" s="496"/>
      <c r="I602" s="269">
        <v>1633</v>
      </c>
    </row>
    <row r="603" spans="1:9" ht="13.5" hidden="1" customHeight="1" outlineLevel="1">
      <c r="A603" s="266"/>
      <c r="B603" s="268" t="s">
        <v>215</v>
      </c>
      <c r="C603" s="244">
        <v>4294</v>
      </c>
      <c r="D603" s="228">
        <v>581</v>
      </c>
      <c r="E603" s="219">
        <v>2795</v>
      </c>
      <c r="F603" s="494">
        <v>331</v>
      </c>
      <c r="G603" s="495"/>
      <c r="H603" s="496"/>
      <c r="I603" s="269">
        <v>8001</v>
      </c>
    </row>
    <row r="604" spans="1:9" ht="13.5" hidden="1" customHeight="1" outlineLevel="1">
      <c r="A604" s="266"/>
      <c r="B604" s="268" t="s">
        <v>216</v>
      </c>
      <c r="C604" s="244">
        <v>908</v>
      </c>
      <c r="D604" s="228">
        <v>151</v>
      </c>
      <c r="E604" s="219">
        <v>700</v>
      </c>
      <c r="F604" s="494">
        <v>4605</v>
      </c>
      <c r="G604" s="495"/>
      <c r="H604" s="496"/>
      <c r="I604" s="269">
        <v>6364</v>
      </c>
    </row>
    <row r="605" spans="1:9" ht="13.5" hidden="1" customHeight="1" outlineLevel="1">
      <c r="A605" s="266"/>
      <c r="B605" s="268" t="s">
        <v>217</v>
      </c>
      <c r="C605" s="244">
        <v>105303</v>
      </c>
      <c r="D605" s="228">
        <v>14760</v>
      </c>
      <c r="E605" s="219">
        <v>73634</v>
      </c>
      <c r="F605" s="494">
        <v>342875</v>
      </c>
      <c r="G605" s="495"/>
      <c r="H605" s="496"/>
      <c r="I605" s="269">
        <v>536572</v>
      </c>
    </row>
    <row r="606" spans="1:9" ht="13.5" hidden="1" customHeight="1" outlineLevel="1">
      <c r="A606" s="266"/>
      <c r="B606" s="268" t="s">
        <v>218</v>
      </c>
      <c r="C606" s="244">
        <v>10336</v>
      </c>
      <c r="D606" s="228">
        <v>12550</v>
      </c>
      <c r="E606" s="219">
        <v>50938</v>
      </c>
      <c r="F606" s="494">
        <v>0</v>
      </c>
      <c r="G606" s="495"/>
      <c r="H606" s="496"/>
      <c r="I606" s="269">
        <v>73824</v>
      </c>
    </row>
    <row r="607" spans="1:9" ht="13.5" hidden="1" customHeight="1" outlineLevel="1">
      <c r="A607" s="266"/>
      <c r="B607" s="268" t="s">
        <v>219</v>
      </c>
      <c r="C607" s="244">
        <v>8358</v>
      </c>
      <c r="D607" s="228">
        <v>12641</v>
      </c>
      <c r="E607" s="219">
        <v>5508</v>
      </c>
      <c r="F607" s="494">
        <v>0</v>
      </c>
      <c r="G607" s="495"/>
      <c r="H607" s="496"/>
      <c r="I607" s="269">
        <v>26507</v>
      </c>
    </row>
    <row r="608" spans="1:9" ht="13.5" hidden="1" customHeight="1" outlineLevel="1">
      <c r="A608" s="266"/>
      <c r="B608" s="268" t="s">
        <v>220</v>
      </c>
      <c r="C608" s="244">
        <v>28469</v>
      </c>
      <c r="D608" s="228">
        <v>27503</v>
      </c>
      <c r="E608" s="219">
        <v>0</v>
      </c>
      <c r="F608" s="494">
        <v>897</v>
      </c>
      <c r="G608" s="495"/>
      <c r="H608" s="496"/>
      <c r="I608" s="269">
        <v>56869</v>
      </c>
    </row>
    <row r="609" spans="1:9" ht="13.5" hidden="1" customHeight="1" outlineLevel="1">
      <c r="A609" s="266"/>
      <c r="B609" s="268" t="s">
        <v>270</v>
      </c>
      <c r="C609" s="244">
        <v>49081</v>
      </c>
      <c r="D609" s="228">
        <v>16171</v>
      </c>
      <c r="E609" s="219">
        <v>36470</v>
      </c>
      <c r="F609" s="494">
        <v>265570</v>
      </c>
      <c r="G609" s="495"/>
      <c r="H609" s="496"/>
      <c r="I609" s="269">
        <v>367292</v>
      </c>
    </row>
    <row r="610" spans="1:9" ht="13.2" customHeight="1" collapsed="1">
      <c r="A610" s="266">
        <v>22</v>
      </c>
      <c r="B610" s="271" t="s">
        <v>538</v>
      </c>
      <c r="C610" s="244">
        <f>SUM($C$584:$C$609)</f>
        <v>504416</v>
      </c>
      <c r="D610" s="228">
        <f>SUM($D$584:$D$609)</f>
        <v>150793</v>
      </c>
      <c r="E610" s="219">
        <f>SUM($E$584:$E$609)</f>
        <v>416520.04399999999</v>
      </c>
      <c r="F610" s="494">
        <f>SUM($F$584:$F$609)</f>
        <v>2080806</v>
      </c>
      <c r="G610" s="495"/>
      <c r="H610" s="496"/>
      <c r="I610" s="269">
        <f>SUM($I$584:$I$609)</f>
        <v>3152535.0439999998</v>
      </c>
    </row>
  </sheetData>
  <sheetProtection selectLockedCells="1"/>
  <mergeCells count="37">
    <mergeCell ref="F610:H610"/>
    <mergeCell ref="F604:H604"/>
    <mergeCell ref="F605:H605"/>
    <mergeCell ref="F606:H606"/>
    <mergeCell ref="F607:H607"/>
    <mergeCell ref="F608:H608"/>
    <mergeCell ref="F609:H609"/>
    <mergeCell ref="F603:H603"/>
    <mergeCell ref="F592:H592"/>
    <mergeCell ref="F593:H593"/>
    <mergeCell ref="F594:H594"/>
    <mergeCell ref="F595:H595"/>
    <mergeCell ref="F596:H596"/>
    <mergeCell ref="F597:H597"/>
    <mergeCell ref="F598:H598"/>
    <mergeCell ref="F599:H599"/>
    <mergeCell ref="F600:H600"/>
    <mergeCell ref="F601:H601"/>
    <mergeCell ref="F602:H602"/>
    <mergeCell ref="F591:H591"/>
    <mergeCell ref="C256:I256"/>
    <mergeCell ref="C419:I419"/>
    <mergeCell ref="A582:I582"/>
    <mergeCell ref="F583:H583"/>
    <mergeCell ref="F584:H584"/>
    <mergeCell ref="F585:H585"/>
    <mergeCell ref="F586:H586"/>
    <mergeCell ref="F587:H587"/>
    <mergeCell ref="F588:H588"/>
    <mergeCell ref="F589:H589"/>
    <mergeCell ref="F590:H590"/>
    <mergeCell ref="C12:I12"/>
    <mergeCell ref="A1:I1"/>
    <mergeCell ref="A2:I2"/>
    <mergeCell ref="A3:I3"/>
    <mergeCell ref="A4:I4"/>
    <mergeCell ref="A6:I6"/>
  </mergeCells>
  <printOptions horizontalCentered="1"/>
  <pageMargins left="0.37" right="0.4" top="0.38" bottom="0.6" header="0.4" footer="0.2"/>
  <pageSetup scale="82" firstPageNumber="73" orientation="landscape" useFirstPageNumber="1" horizontalDpi="300" verticalDpi="300" r:id="rId1"/>
  <headerFooter alignWithMargins="0">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D63D-2C76-4E29-850D-0BC336C97613}">
  <sheetPr>
    <tabColor rgb="FF963634"/>
  </sheetPr>
  <dimension ref="A1:H1243"/>
  <sheetViews>
    <sheetView showGridLines="0" zoomScaleNormal="100" zoomScaleSheetLayoutView="100" workbookViewId="0">
      <selection activeCell="A5" sqref="A5:H5"/>
    </sheetView>
  </sheetViews>
  <sheetFormatPr defaultRowHeight="13.2" outlineLevelRow="1"/>
  <cols>
    <col min="1" max="1" width="4.44140625" style="335" customWidth="1"/>
    <col min="2" max="2" width="43.77734375" style="18" customWidth="1"/>
    <col min="3" max="3" width="17.109375" style="335" customWidth="1"/>
    <col min="4" max="4" width="13.6640625" style="335" customWidth="1"/>
    <col min="5" max="5" width="13.88671875" style="335" customWidth="1"/>
    <col min="6" max="7" width="13.6640625" style="335" customWidth="1"/>
    <col min="8" max="8" width="14.5546875" style="335" customWidth="1"/>
    <col min="9" max="240" width="8.88671875" style="18"/>
    <col min="241" max="241" width="1" style="18" customWidth="1"/>
    <col min="242" max="242" width="4.44140625" style="18" customWidth="1"/>
    <col min="243" max="243" width="40.6640625" style="18" customWidth="1"/>
    <col min="244" max="244" width="17.109375" style="18" customWidth="1"/>
    <col min="245" max="245" width="13.6640625" style="18" customWidth="1"/>
    <col min="246" max="246" width="13.88671875" style="18" customWidth="1"/>
    <col min="247" max="248" width="13.6640625" style="18" customWidth="1"/>
    <col min="249" max="249" width="14.5546875" style="18" customWidth="1"/>
    <col min="250" max="496" width="8.88671875" style="18"/>
    <col min="497" max="497" width="1" style="18" customWidth="1"/>
    <col min="498" max="498" width="4.44140625" style="18" customWidth="1"/>
    <col min="499" max="499" width="40.6640625" style="18" customWidth="1"/>
    <col min="500" max="500" width="17.109375" style="18" customWidth="1"/>
    <col min="501" max="501" width="13.6640625" style="18" customWidth="1"/>
    <col min="502" max="502" width="13.88671875" style="18" customWidth="1"/>
    <col min="503" max="504" width="13.6640625" style="18" customWidth="1"/>
    <col min="505" max="505" width="14.5546875" style="18" customWidth="1"/>
    <col min="506" max="752" width="8.88671875" style="18"/>
    <col min="753" max="753" width="1" style="18" customWidth="1"/>
    <col min="754" max="754" width="4.44140625" style="18" customWidth="1"/>
    <col min="755" max="755" width="40.6640625" style="18" customWidth="1"/>
    <col min="756" max="756" width="17.109375" style="18" customWidth="1"/>
    <col min="757" max="757" width="13.6640625" style="18" customWidth="1"/>
    <col min="758" max="758" width="13.88671875" style="18" customWidth="1"/>
    <col min="759" max="760" width="13.6640625" style="18" customWidth="1"/>
    <col min="761" max="761" width="14.5546875" style="18" customWidth="1"/>
    <col min="762" max="1008" width="8.88671875" style="18"/>
    <col min="1009" max="1009" width="1" style="18" customWidth="1"/>
    <col min="1010" max="1010" width="4.44140625" style="18" customWidth="1"/>
    <col min="1011" max="1011" width="40.6640625" style="18" customWidth="1"/>
    <col min="1012" max="1012" width="17.109375" style="18" customWidth="1"/>
    <col min="1013" max="1013" width="13.6640625" style="18" customWidth="1"/>
    <col min="1014" max="1014" width="13.88671875" style="18" customWidth="1"/>
    <col min="1015" max="1016" width="13.6640625" style="18" customWidth="1"/>
    <col min="1017" max="1017" width="14.5546875" style="18" customWidth="1"/>
    <col min="1018" max="1264" width="8.88671875" style="18"/>
    <col min="1265" max="1265" width="1" style="18" customWidth="1"/>
    <col min="1266" max="1266" width="4.44140625" style="18" customWidth="1"/>
    <col min="1267" max="1267" width="40.6640625" style="18" customWidth="1"/>
    <col min="1268" max="1268" width="17.109375" style="18" customWidth="1"/>
    <col min="1269" max="1269" width="13.6640625" style="18" customWidth="1"/>
    <col min="1270" max="1270" width="13.88671875" style="18" customWidth="1"/>
    <col min="1271" max="1272" width="13.6640625" style="18" customWidth="1"/>
    <col min="1273" max="1273" width="14.5546875" style="18" customWidth="1"/>
    <col min="1274" max="1520" width="8.88671875" style="18"/>
    <col min="1521" max="1521" width="1" style="18" customWidth="1"/>
    <col min="1522" max="1522" width="4.44140625" style="18" customWidth="1"/>
    <col min="1523" max="1523" width="40.6640625" style="18" customWidth="1"/>
    <col min="1524" max="1524" width="17.109375" style="18" customWidth="1"/>
    <col min="1525" max="1525" width="13.6640625" style="18" customWidth="1"/>
    <col min="1526" max="1526" width="13.88671875" style="18" customWidth="1"/>
    <col min="1527" max="1528" width="13.6640625" style="18" customWidth="1"/>
    <col min="1529" max="1529" width="14.5546875" style="18" customWidth="1"/>
    <col min="1530" max="1776" width="8.88671875" style="18"/>
    <col min="1777" max="1777" width="1" style="18" customWidth="1"/>
    <col min="1778" max="1778" width="4.44140625" style="18" customWidth="1"/>
    <col min="1779" max="1779" width="40.6640625" style="18" customWidth="1"/>
    <col min="1780" max="1780" width="17.109375" style="18" customWidth="1"/>
    <col min="1781" max="1781" width="13.6640625" style="18" customWidth="1"/>
    <col min="1782" max="1782" width="13.88671875" style="18" customWidth="1"/>
    <col min="1783" max="1784" width="13.6640625" style="18" customWidth="1"/>
    <col min="1785" max="1785" width="14.5546875" style="18" customWidth="1"/>
    <col min="1786" max="2032" width="8.88671875" style="18"/>
    <col min="2033" max="2033" width="1" style="18" customWidth="1"/>
    <col min="2034" max="2034" width="4.44140625" style="18" customWidth="1"/>
    <col min="2035" max="2035" width="40.6640625" style="18" customWidth="1"/>
    <col min="2036" max="2036" width="17.109375" style="18" customWidth="1"/>
    <col min="2037" max="2037" width="13.6640625" style="18" customWidth="1"/>
    <col min="2038" max="2038" width="13.88671875" style="18" customWidth="1"/>
    <col min="2039" max="2040" width="13.6640625" style="18" customWidth="1"/>
    <col min="2041" max="2041" width="14.5546875" style="18" customWidth="1"/>
    <col min="2042" max="2288" width="8.88671875" style="18"/>
    <col min="2289" max="2289" width="1" style="18" customWidth="1"/>
    <col min="2290" max="2290" width="4.44140625" style="18" customWidth="1"/>
    <col min="2291" max="2291" width="40.6640625" style="18" customWidth="1"/>
    <col min="2292" max="2292" width="17.109375" style="18" customWidth="1"/>
    <col min="2293" max="2293" width="13.6640625" style="18" customWidth="1"/>
    <col min="2294" max="2294" width="13.88671875" style="18" customWidth="1"/>
    <col min="2295" max="2296" width="13.6640625" style="18" customWidth="1"/>
    <col min="2297" max="2297" width="14.5546875" style="18" customWidth="1"/>
    <col min="2298" max="2544" width="8.88671875" style="18"/>
    <col min="2545" max="2545" width="1" style="18" customWidth="1"/>
    <col min="2546" max="2546" width="4.44140625" style="18" customWidth="1"/>
    <col min="2547" max="2547" width="40.6640625" style="18" customWidth="1"/>
    <col min="2548" max="2548" width="17.109375" style="18" customWidth="1"/>
    <col min="2549" max="2549" width="13.6640625" style="18" customWidth="1"/>
    <col min="2550" max="2550" width="13.88671875" style="18" customWidth="1"/>
    <col min="2551" max="2552" width="13.6640625" style="18" customWidth="1"/>
    <col min="2553" max="2553" width="14.5546875" style="18" customWidth="1"/>
    <col min="2554" max="2800" width="8.88671875" style="18"/>
    <col min="2801" max="2801" width="1" style="18" customWidth="1"/>
    <col min="2802" max="2802" width="4.44140625" style="18" customWidth="1"/>
    <col min="2803" max="2803" width="40.6640625" style="18" customWidth="1"/>
    <col min="2804" max="2804" width="17.109375" style="18" customWidth="1"/>
    <col min="2805" max="2805" width="13.6640625" style="18" customWidth="1"/>
    <col min="2806" max="2806" width="13.88671875" style="18" customWidth="1"/>
    <col min="2807" max="2808" width="13.6640625" style="18" customWidth="1"/>
    <col min="2809" max="2809" width="14.5546875" style="18" customWidth="1"/>
    <col min="2810" max="3056" width="8.88671875" style="18"/>
    <col min="3057" max="3057" width="1" style="18" customWidth="1"/>
    <col min="3058" max="3058" width="4.44140625" style="18" customWidth="1"/>
    <col min="3059" max="3059" width="40.6640625" style="18" customWidth="1"/>
    <col min="3060" max="3060" width="17.109375" style="18" customWidth="1"/>
    <col min="3061" max="3061" width="13.6640625" style="18" customWidth="1"/>
    <col min="3062" max="3062" width="13.88671875" style="18" customWidth="1"/>
    <col min="3063" max="3064" width="13.6640625" style="18" customWidth="1"/>
    <col min="3065" max="3065" width="14.5546875" style="18" customWidth="1"/>
    <col min="3066" max="3312" width="8.88671875" style="18"/>
    <col min="3313" max="3313" width="1" style="18" customWidth="1"/>
    <col min="3314" max="3314" width="4.44140625" style="18" customWidth="1"/>
    <col min="3315" max="3315" width="40.6640625" style="18" customWidth="1"/>
    <col min="3316" max="3316" width="17.109375" style="18" customWidth="1"/>
    <col min="3317" max="3317" width="13.6640625" style="18" customWidth="1"/>
    <col min="3318" max="3318" width="13.88671875" style="18" customWidth="1"/>
    <col min="3319" max="3320" width="13.6640625" style="18" customWidth="1"/>
    <col min="3321" max="3321" width="14.5546875" style="18" customWidth="1"/>
    <col min="3322" max="3568" width="8.88671875" style="18"/>
    <col min="3569" max="3569" width="1" style="18" customWidth="1"/>
    <col min="3570" max="3570" width="4.44140625" style="18" customWidth="1"/>
    <col min="3571" max="3571" width="40.6640625" style="18" customWidth="1"/>
    <col min="3572" max="3572" width="17.109375" style="18" customWidth="1"/>
    <col min="3573" max="3573" width="13.6640625" style="18" customWidth="1"/>
    <col min="3574" max="3574" width="13.88671875" style="18" customWidth="1"/>
    <col min="3575" max="3576" width="13.6640625" style="18" customWidth="1"/>
    <col min="3577" max="3577" width="14.5546875" style="18" customWidth="1"/>
    <col min="3578" max="3824" width="8.88671875" style="18"/>
    <col min="3825" max="3825" width="1" style="18" customWidth="1"/>
    <col min="3826" max="3826" width="4.44140625" style="18" customWidth="1"/>
    <col min="3827" max="3827" width="40.6640625" style="18" customWidth="1"/>
    <col min="3828" max="3828" width="17.109375" style="18" customWidth="1"/>
    <col min="3829" max="3829" width="13.6640625" style="18" customWidth="1"/>
    <col min="3830" max="3830" width="13.88671875" style="18" customWidth="1"/>
    <col min="3831" max="3832" width="13.6640625" style="18" customWidth="1"/>
    <col min="3833" max="3833" width="14.5546875" style="18" customWidth="1"/>
    <col min="3834" max="4080" width="8.88671875" style="18"/>
    <col min="4081" max="4081" width="1" style="18" customWidth="1"/>
    <col min="4082" max="4082" width="4.44140625" style="18" customWidth="1"/>
    <col min="4083" max="4083" width="40.6640625" style="18" customWidth="1"/>
    <col min="4084" max="4084" width="17.109375" style="18" customWidth="1"/>
    <col min="4085" max="4085" width="13.6640625" style="18" customWidth="1"/>
    <col min="4086" max="4086" width="13.88671875" style="18" customWidth="1"/>
    <col min="4087" max="4088" width="13.6640625" style="18" customWidth="1"/>
    <col min="4089" max="4089" width="14.5546875" style="18" customWidth="1"/>
    <col min="4090" max="4336" width="8.88671875" style="18"/>
    <col min="4337" max="4337" width="1" style="18" customWidth="1"/>
    <col min="4338" max="4338" width="4.44140625" style="18" customWidth="1"/>
    <col min="4339" max="4339" width="40.6640625" style="18" customWidth="1"/>
    <col min="4340" max="4340" width="17.109375" style="18" customWidth="1"/>
    <col min="4341" max="4341" width="13.6640625" style="18" customWidth="1"/>
    <col min="4342" max="4342" width="13.88671875" style="18" customWidth="1"/>
    <col min="4343" max="4344" width="13.6640625" style="18" customWidth="1"/>
    <col min="4345" max="4345" width="14.5546875" style="18" customWidth="1"/>
    <col min="4346" max="4592" width="8.88671875" style="18"/>
    <col min="4593" max="4593" width="1" style="18" customWidth="1"/>
    <col min="4594" max="4594" width="4.44140625" style="18" customWidth="1"/>
    <col min="4595" max="4595" width="40.6640625" style="18" customWidth="1"/>
    <col min="4596" max="4596" width="17.109375" style="18" customWidth="1"/>
    <col min="4597" max="4597" width="13.6640625" style="18" customWidth="1"/>
    <col min="4598" max="4598" width="13.88671875" style="18" customWidth="1"/>
    <col min="4599" max="4600" width="13.6640625" style="18" customWidth="1"/>
    <col min="4601" max="4601" width="14.5546875" style="18" customWidth="1"/>
    <col min="4602" max="4848" width="8.88671875" style="18"/>
    <col min="4849" max="4849" width="1" style="18" customWidth="1"/>
    <col min="4850" max="4850" width="4.44140625" style="18" customWidth="1"/>
    <col min="4851" max="4851" width="40.6640625" style="18" customWidth="1"/>
    <col min="4852" max="4852" width="17.109375" style="18" customWidth="1"/>
    <col min="4853" max="4853" width="13.6640625" style="18" customWidth="1"/>
    <col min="4854" max="4854" width="13.88671875" style="18" customWidth="1"/>
    <col min="4855" max="4856" width="13.6640625" style="18" customWidth="1"/>
    <col min="4857" max="4857" width="14.5546875" style="18" customWidth="1"/>
    <col min="4858" max="5104" width="8.88671875" style="18"/>
    <col min="5105" max="5105" width="1" style="18" customWidth="1"/>
    <col min="5106" max="5106" width="4.44140625" style="18" customWidth="1"/>
    <col min="5107" max="5107" width="40.6640625" style="18" customWidth="1"/>
    <col min="5108" max="5108" width="17.109375" style="18" customWidth="1"/>
    <col min="5109" max="5109" width="13.6640625" style="18" customWidth="1"/>
    <col min="5110" max="5110" width="13.88671875" style="18" customWidth="1"/>
    <col min="5111" max="5112" width="13.6640625" style="18" customWidth="1"/>
    <col min="5113" max="5113" width="14.5546875" style="18" customWidth="1"/>
    <col min="5114" max="5360" width="8.88671875" style="18"/>
    <col min="5361" max="5361" width="1" style="18" customWidth="1"/>
    <col min="5362" max="5362" width="4.44140625" style="18" customWidth="1"/>
    <col min="5363" max="5363" width="40.6640625" style="18" customWidth="1"/>
    <col min="5364" max="5364" width="17.109375" style="18" customWidth="1"/>
    <col min="5365" max="5365" width="13.6640625" style="18" customWidth="1"/>
    <col min="5366" max="5366" width="13.88671875" style="18" customWidth="1"/>
    <col min="5367" max="5368" width="13.6640625" style="18" customWidth="1"/>
    <col min="5369" max="5369" width="14.5546875" style="18" customWidth="1"/>
    <col min="5370" max="5616" width="8.88671875" style="18"/>
    <col min="5617" max="5617" width="1" style="18" customWidth="1"/>
    <col min="5618" max="5618" width="4.44140625" style="18" customWidth="1"/>
    <col min="5619" max="5619" width="40.6640625" style="18" customWidth="1"/>
    <col min="5620" max="5620" width="17.109375" style="18" customWidth="1"/>
    <col min="5621" max="5621" width="13.6640625" style="18" customWidth="1"/>
    <col min="5622" max="5622" width="13.88671875" style="18" customWidth="1"/>
    <col min="5623" max="5624" width="13.6640625" style="18" customWidth="1"/>
    <col min="5625" max="5625" width="14.5546875" style="18" customWidth="1"/>
    <col min="5626" max="5872" width="8.88671875" style="18"/>
    <col min="5873" max="5873" width="1" style="18" customWidth="1"/>
    <col min="5874" max="5874" width="4.44140625" style="18" customWidth="1"/>
    <col min="5875" max="5875" width="40.6640625" style="18" customWidth="1"/>
    <col min="5876" max="5876" width="17.109375" style="18" customWidth="1"/>
    <col min="5877" max="5877" width="13.6640625" style="18" customWidth="1"/>
    <col min="5878" max="5878" width="13.88671875" style="18" customWidth="1"/>
    <col min="5879" max="5880" width="13.6640625" style="18" customWidth="1"/>
    <col min="5881" max="5881" width="14.5546875" style="18" customWidth="1"/>
    <col min="5882" max="6128" width="8.88671875" style="18"/>
    <col min="6129" max="6129" width="1" style="18" customWidth="1"/>
    <col min="6130" max="6130" width="4.44140625" style="18" customWidth="1"/>
    <col min="6131" max="6131" width="40.6640625" style="18" customWidth="1"/>
    <col min="6132" max="6132" width="17.109375" style="18" customWidth="1"/>
    <col min="6133" max="6133" width="13.6640625" style="18" customWidth="1"/>
    <col min="6134" max="6134" width="13.88671875" style="18" customWidth="1"/>
    <col min="6135" max="6136" width="13.6640625" style="18" customWidth="1"/>
    <col min="6137" max="6137" width="14.5546875" style="18" customWidth="1"/>
    <col min="6138" max="6384" width="8.88671875" style="18"/>
    <col min="6385" max="6385" width="1" style="18" customWidth="1"/>
    <col min="6386" max="6386" width="4.44140625" style="18" customWidth="1"/>
    <col min="6387" max="6387" width="40.6640625" style="18" customWidth="1"/>
    <col min="6388" max="6388" width="17.109375" style="18" customWidth="1"/>
    <col min="6389" max="6389" width="13.6640625" style="18" customWidth="1"/>
    <col min="6390" max="6390" width="13.88671875" style="18" customWidth="1"/>
    <col min="6391" max="6392" width="13.6640625" style="18" customWidth="1"/>
    <col min="6393" max="6393" width="14.5546875" style="18" customWidth="1"/>
    <col min="6394" max="6640" width="8.88671875" style="18"/>
    <col min="6641" max="6641" width="1" style="18" customWidth="1"/>
    <col min="6642" max="6642" width="4.44140625" style="18" customWidth="1"/>
    <col min="6643" max="6643" width="40.6640625" style="18" customWidth="1"/>
    <col min="6644" max="6644" width="17.109375" style="18" customWidth="1"/>
    <col min="6645" max="6645" width="13.6640625" style="18" customWidth="1"/>
    <col min="6646" max="6646" width="13.88671875" style="18" customWidth="1"/>
    <col min="6647" max="6648" width="13.6640625" style="18" customWidth="1"/>
    <col min="6649" max="6649" width="14.5546875" style="18" customWidth="1"/>
    <col min="6650" max="6896" width="8.88671875" style="18"/>
    <col min="6897" max="6897" width="1" style="18" customWidth="1"/>
    <col min="6898" max="6898" width="4.44140625" style="18" customWidth="1"/>
    <col min="6899" max="6899" width="40.6640625" style="18" customWidth="1"/>
    <col min="6900" max="6900" width="17.109375" style="18" customWidth="1"/>
    <col min="6901" max="6901" width="13.6640625" style="18" customWidth="1"/>
    <col min="6902" max="6902" width="13.88671875" style="18" customWidth="1"/>
    <col min="6903" max="6904" width="13.6640625" style="18" customWidth="1"/>
    <col min="6905" max="6905" width="14.5546875" style="18" customWidth="1"/>
    <col min="6906" max="7152" width="8.88671875" style="18"/>
    <col min="7153" max="7153" width="1" style="18" customWidth="1"/>
    <col min="7154" max="7154" width="4.44140625" style="18" customWidth="1"/>
    <col min="7155" max="7155" width="40.6640625" style="18" customWidth="1"/>
    <col min="7156" max="7156" width="17.109375" style="18" customWidth="1"/>
    <col min="7157" max="7157" width="13.6640625" style="18" customWidth="1"/>
    <col min="7158" max="7158" width="13.88671875" style="18" customWidth="1"/>
    <col min="7159" max="7160" width="13.6640625" style="18" customWidth="1"/>
    <col min="7161" max="7161" width="14.5546875" style="18" customWidth="1"/>
    <col min="7162" max="7408" width="8.88671875" style="18"/>
    <col min="7409" max="7409" width="1" style="18" customWidth="1"/>
    <col min="7410" max="7410" width="4.44140625" style="18" customWidth="1"/>
    <col min="7411" max="7411" width="40.6640625" style="18" customWidth="1"/>
    <col min="7412" max="7412" width="17.109375" style="18" customWidth="1"/>
    <col min="7413" max="7413" width="13.6640625" style="18" customWidth="1"/>
    <col min="7414" max="7414" width="13.88671875" style="18" customWidth="1"/>
    <col min="7415" max="7416" width="13.6640625" style="18" customWidth="1"/>
    <col min="7417" max="7417" width="14.5546875" style="18" customWidth="1"/>
    <col min="7418" max="7664" width="8.88671875" style="18"/>
    <col min="7665" max="7665" width="1" style="18" customWidth="1"/>
    <col min="7666" max="7666" width="4.44140625" style="18" customWidth="1"/>
    <col min="7667" max="7667" width="40.6640625" style="18" customWidth="1"/>
    <col min="7668" max="7668" width="17.109375" style="18" customWidth="1"/>
    <col min="7669" max="7669" width="13.6640625" style="18" customWidth="1"/>
    <col min="7670" max="7670" width="13.88671875" style="18" customWidth="1"/>
    <col min="7671" max="7672" width="13.6640625" style="18" customWidth="1"/>
    <col min="7673" max="7673" width="14.5546875" style="18" customWidth="1"/>
    <col min="7674" max="7920" width="8.88671875" style="18"/>
    <col min="7921" max="7921" width="1" style="18" customWidth="1"/>
    <col min="7922" max="7922" width="4.44140625" style="18" customWidth="1"/>
    <col min="7923" max="7923" width="40.6640625" style="18" customWidth="1"/>
    <col min="7924" max="7924" width="17.109375" style="18" customWidth="1"/>
    <col min="7925" max="7925" width="13.6640625" style="18" customWidth="1"/>
    <col min="7926" max="7926" width="13.88671875" style="18" customWidth="1"/>
    <col min="7927" max="7928" width="13.6640625" style="18" customWidth="1"/>
    <col min="7929" max="7929" width="14.5546875" style="18" customWidth="1"/>
    <col min="7930" max="8176" width="8.88671875" style="18"/>
    <col min="8177" max="8177" width="1" style="18" customWidth="1"/>
    <col min="8178" max="8178" width="4.44140625" style="18" customWidth="1"/>
    <col min="8179" max="8179" width="40.6640625" style="18" customWidth="1"/>
    <col min="8180" max="8180" width="17.109375" style="18" customWidth="1"/>
    <col min="8181" max="8181" width="13.6640625" style="18" customWidth="1"/>
    <col min="8182" max="8182" width="13.88671875" style="18" customWidth="1"/>
    <col min="8183" max="8184" width="13.6640625" style="18" customWidth="1"/>
    <col min="8185" max="8185" width="14.5546875" style="18" customWidth="1"/>
    <col min="8186" max="8432" width="8.88671875" style="18"/>
    <col min="8433" max="8433" width="1" style="18" customWidth="1"/>
    <col min="8434" max="8434" width="4.44140625" style="18" customWidth="1"/>
    <col min="8435" max="8435" width="40.6640625" style="18" customWidth="1"/>
    <col min="8436" max="8436" width="17.109375" style="18" customWidth="1"/>
    <col min="8437" max="8437" width="13.6640625" style="18" customWidth="1"/>
    <col min="8438" max="8438" width="13.88671875" style="18" customWidth="1"/>
    <col min="8439" max="8440" width="13.6640625" style="18" customWidth="1"/>
    <col min="8441" max="8441" width="14.5546875" style="18" customWidth="1"/>
    <col min="8442" max="8688" width="8.88671875" style="18"/>
    <col min="8689" max="8689" width="1" style="18" customWidth="1"/>
    <col min="8690" max="8690" width="4.44140625" style="18" customWidth="1"/>
    <col min="8691" max="8691" width="40.6640625" style="18" customWidth="1"/>
    <col min="8692" max="8692" width="17.109375" style="18" customWidth="1"/>
    <col min="8693" max="8693" width="13.6640625" style="18" customWidth="1"/>
    <col min="8694" max="8694" width="13.88671875" style="18" customWidth="1"/>
    <col min="8695" max="8696" width="13.6640625" style="18" customWidth="1"/>
    <col min="8697" max="8697" width="14.5546875" style="18" customWidth="1"/>
    <col min="8698" max="8944" width="8.88671875" style="18"/>
    <col min="8945" max="8945" width="1" style="18" customWidth="1"/>
    <col min="8946" max="8946" width="4.44140625" style="18" customWidth="1"/>
    <col min="8947" max="8947" width="40.6640625" style="18" customWidth="1"/>
    <col min="8948" max="8948" width="17.109375" style="18" customWidth="1"/>
    <col min="8949" max="8949" width="13.6640625" style="18" customWidth="1"/>
    <col min="8950" max="8950" width="13.88671875" style="18" customWidth="1"/>
    <col min="8951" max="8952" width="13.6640625" style="18" customWidth="1"/>
    <col min="8953" max="8953" width="14.5546875" style="18" customWidth="1"/>
    <col min="8954" max="9200" width="8.88671875" style="18"/>
    <col min="9201" max="9201" width="1" style="18" customWidth="1"/>
    <col min="9202" max="9202" width="4.44140625" style="18" customWidth="1"/>
    <col min="9203" max="9203" width="40.6640625" style="18" customWidth="1"/>
    <col min="9204" max="9204" width="17.109375" style="18" customWidth="1"/>
    <col min="9205" max="9205" width="13.6640625" style="18" customWidth="1"/>
    <col min="9206" max="9206" width="13.88671875" style="18" customWidth="1"/>
    <col min="9207" max="9208" width="13.6640625" style="18" customWidth="1"/>
    <col min="9209" max="9209" width="14.5546875" style="18" customWidth="1"/>
    <col min="9210" max="9456" width="8.88671875" style="18"/>
    <col min="9457" max="9457" width="1" style="18" customWidth="1"/>
    <col min="9458" max="9458" width="4.44140625" style="18" customWidth="1"/>
    <col min="9459" max="9459" width="40.6640625" style="18" customWidth="1"/>
    <col min="9460" max="9460" width="17.109375" style="18" customWidth="1"/>
    <col min="9461" max="9461" width="13.6640625" style="18" customWidth="1"/>
    <col min="9462" max="9462" width="13.88671875" style="18" customWidth="1"/>
    <col min="9463" max="9464" width="13.6640625" style="18" customWidth="1"/>
    <col min="9465" max="9465" width="14.5546875" style="18" customWidth="1"/>
    <col min="9466" max="9712" width="8.88671875" style="18"/>
    <col min="9713" max="9713" width="1" style="18" customWidth="1"/>
    <col min="9714" max="9714" width="4.44140625" style="18" customWidth="1"/>
    <col min="9715" max="9715" width="40.6640625" style="18" customWidth="1"/>
    <col min="9716" max="9716" width="17.109375" style="18" customWidth="1"/>
    <col min="9717" max="9717" width="13.6640625" style="18" customWidth="1"/>
    <col min="9718" max="9718" width="13.88671875" style="18" customWidth="1"/>
    <col min="9719" max="9720" width="13.6640625" style="18" customWidth="1"/>
    <col min="9721" max="9721" width="14.5546875" style="18" customWidth="1"/>
    <col min="9722" max="9968" width="8.88671875" style="18"/>
    <col min="9969" max="9969" width="1" style="18" customWidth="1"/>
    <col min="9970" max="9970" width="4.44140625" style="18" customWidth="1"/>
    <col min="9971" max="9971" width="40.6640625" style="18" customWidth="1"/>
    <col min="9972" max="9972" width="17.109375" style="18" customWidth="1"/>
    <col min="9973" max="9973" width="13.6640625" style="18" customWidth="1"/>
    <col min="9974" max="9974" width="13.88671875" style="18" customWidth="1"/>
    <col min="9975" max="9976" width="13.6640625" style="18" customWidth="1"/>
    <col min="9977" max="9977" width="14.5546875" style="18" customWidth="1"/>
    <col min="9978" max="10224" width="8.88671875" style="18"/>
    <col min="10225" max="10225" width="1" style="18" customWidth="1"/>
    <col min="10226" max="10226" width="4.44140625" style="18" customWidth="1"/>
    <col min="10227" max="10227" width="40.6640625" style="18" customWidth="1"/>
    <col min="10228" max="10228" width="17.109375" style="18" customWidth="1"/>
    <col min="10229" max="10229" width="13.6640625" style="18" customWidth="1"/>
    <col min="10230" max="10230" width="13.88671875" style="18" customWidth="1"/>
    <col min="10231" max="10232" width="13.6640625" style="18" customWidth="1"/>
    <col min="10233" max="10233" width="14.5546875" style="18" customWidth="1"/>
    <col min="10234" max="10480" width="8.88671875" style="18"/>
    <col min="10481" max="10481" width="1" style="18" customWidth="1"/>
    <col min="10482" max="10482" width="4.44140625" style="18" customWidth="1"/>
    <col min="10483" max="10483" width="40.6640625" style="18" customWidth="1"/>
    <col min="10484" max="10484" width="17.109375" style="18" customWidth="1"/>
    <col min="10485" max="10485" width="13.6640625" style="18" customWidth="1"/>
    <col min="10486" max="10486" width="13.88671875" style="18" customWidth="1"/>
    <col min="10487" max="10488" width="13.6640625" style="18" customWidth="1"/>
    <col min="10489" max="10489" width="14.5546875" style="18" customWidth="1"/>
    <col min="10490" max="10736" width="8.88671875" style="18"/>
    <col min="10737" max="10737" width="1" style="18" customWidth="1"/>
    <col min="10738" max="10738" width="4.44140625" style="18" customWidth="1"/>
    <col min="10739" max="10739" width="40.6640625" style="18" customWidth="1"/>
    <col min="10740" max="10740" width="17.109375" style="18" customWidth="1"/>
    <col min="10741" max="10741" width="13.6640625" style="18" customWidth="1"/>
    <col min="10742" max="10742" width="13.88671875" style="18" customWidth="1"/>
    <col min="10743" max="10744" width="13.6640625" style="18" customWidth="1"/>
    <col min="10745" max="10745" width="14.5546875" style="18" customWidth="1"/>
    <col min="10746" max="10992" width="8.88671875" style="18"/>
    <col min="10993" max="10993" width="1" style="18" customWidth="1"/>
    <col min="10994" max="10994" width="4.44140625" style="18" customWidth="1"/>
    <col min="10995" max="10995" width="40.6640625" style="18" customWidth="1"/>
    <col min="10996" max="10996" width="17.109375" style="18" customWidth="1"/>
    <col min="10997" max="10997" width="13.6640625" style="18" customWidth="1"/>
    <col min="10998" max="10998" width="13.88671875" style="18" customWidth="1"/>
    <col min="10999" max="11000" width="13.6640625" style="18" customWidth="1"/>
    <col min="11001" max="11001" width="14.5546875" style="18" customWidth="1"/>
    <col min="11002" max="11248" width="8.88671875" style="18"/>
    <col min="11249" max="11249" width="1" style="18" customWidth="1"/>
    <col min="11250" max="11250" width="4.44140625" style="18" customWidth="1"/>
    <col min="11251" max="11251" width="40.6640625" style="18" customWidth="1"/>
    <col min="11252" max="11252" width="17.109375" style="18" customWidth="1"/>
    <col min="11253" max="11253" width="13.6640625" style="18" customWidth="1"/>
    <col min="11254" max="11254" width="13.88671875" style="18" customWidth="1"/>
    <col min="11255" max="11256" width="13.6640625" style="18" customWidth="1"/>
    <col min="11257" max="11257" width="14.5546875" style="18" customWidth="1"/>
    <col min="11258" max="11504" width="8.88671875" style="18"/>
    <col min="11505" max="11505" width="1" style="18" customWidth="1"/>
    <col min="11506" max="11506" width="4.44140625" style="18" customWidth="1"/>
    <col min="11507" max="11507" width="40.6640625" style="18" customWidth="1"/>
    <col min="11508" max="11508" width="17.109375" style="18" customWidth="1"/>
    <col min="11509" max="11509" width="13.6640625" style="18" customWidth="1"/>
    <col min="11510" max="11510" width="13.88671875" style="18" customWidth="1"/>
    <col min="11511" max="11512" width="13.6640625" style="18" customWidth="1"/>
    <col min="11513" max="11513" width="14.5546875" style="18" customWidth="1"/>
    <col min="11514" max="11760" width="8.88671875" style="18"/>
    <col min="11761" max="11761" width="1" style="18" customWidth="1"/>
    <col min="11762" max="11762" width="4.44140625" style="18" customWidth="1"/>
    <col min="11763" max="11763" width="40.6640625" style="18" customWidth="1"/>
    <col min="11764" max="11764" width="17.109375" style="18" customWidth="1"/>
    <col min="11765" max="11765" width="13.6640625" style="18" customWidth="1"/>
    <col min="11766" max="11766" width="13.88671875" style="18" customWidth="1"/>
    <col min="11767" max="11768" width="13.6640625" style="18" customWidth="1"/>
    <col min="11769" max="11769" width="14.5546875" style="18" customWidth="1"/>
    <col min="11770" max="12016" width="8.88671875" style="18"/>
    <col min="12017" max="12017" width="1" style="18" customWidth="1"/>
    <col min="12018" max="12018" width="4.44140625" style="18" customWidth="1"/>
    <col min="12019" max="12019" width="40.6640625" style="18" customWidth="1"/>
    <col min="12020" max="12020" width="17.109375" style="18" customWidth="1"/>
    <col min="12021" max="12021" width="13.6640625" style="18" customWidth="1"/>
    <col min="12022" max="12022" width="13.88671875" style="18" customWidth="1"/>
    <col min="12023" max="12024" width="13.6640625" style="18" customWidth="1"/>
    <col min="12025" max="12025" width="14.5546875" style="18" customWidth="1"/>
    <col min="12026" max="12272" width="8.88671875" style="18"/>
    <col min="12273" max="12273" width="1" style="18" customWidth="1"/>
    <col min="12274" max="12274" width="4.44140625" style="18" customWidth="1"/>
    <col min="12275" max="12275" width="40.6640625" style="18" customWidth="1"/>
    <col min="12276" max="12276" width="17.109375" style="18" customWidth="1"/>
    <col min="12277" max="12277" width="13.6640625" style="18" customWidth="1"/>
    <col min="12278" max="12278" width="13.88671875" style="18" customWidth="1"/>
    <col min="12279" max="12280" width="13.6640625" style="18" customWidth="1"/>
    <col min="12281" max="12281" width="14.5546875" style="18" customWidth="1"/>
    <col min="12282" max="12528" width="8.88671875" style="18"/>
    <col min="12529" max="12529" width="1" style="18" customWidth="1"/>
    <col min="12530" max="12530" width="4.44140625" style="18" customWidth="1"/>
    <col min="12531" max="12531" width="40.6640625" style="18" customWidth="1"/>
    <col min="12532" max="12532" width="17.109375" style="18" customWidth="1"/>
    <col min="12533" max="12533" width="13.6640625" style="18" customWidth="1"/>
    <col min="12534" max="12534" width="13.88671875" style="18" customWidth="1"/>
    <col min="12535" max="12536" width="13.6640625" style="18" customWidth="1"/>
    <col min="12537" max="12537" width="14.5546875" style="18" customWidth="1"/>
    <col min="12538" max="12784" width="8.88671875" style="18"/>
    <col min="12785" max="12785" width="1" style="18" customWidth="1"/>
    <col min="12786" max="12786" width="4.44140625" style="18" customWidth="1"/>
    <col min="12787" max="12787" width="40.6640625" style="18" customWidth="1"/>
    <col min="12788" max="12788" width="17.109375" style="18" customWidth="1"/>
    <col min="12789" max="12789" width="13.6640625" style="18" customWidth="1"/>
    <col min="12790" max="12790" width="13.88671875" style="18" customWidth="1"/>
    <col min="12791" max="12792" width="13.6640625" style="18" customWidth="1"/>
    <col min="12793" max="12793" width="14.5546875" style="18" customWidth="1"/>
    <col min="12794" max="13040" width="8.88671875" style="18"/>
    <col min="13041" max="13041" width="1" style="18" customWidth="1"/>
    <col min="13042" max="13042" width="4.44140625" style="18" customWidth="1"/>
    <col min="13043" max="13043" width="40.6640625" style="18" customWidth="1"/>
    <col min="13044" max="13044" width="17.109375" style="18" customWidth="1"/>
    <col min="13045" max="13045" width="13.6640625" style="18" customWidth="1"/>
    <col min="13046" max="13046" width="13.88671875" style="18" customWidth="1"/>
    <col min="13047" max="13048" width="13.6640625" style="18" customWidth="1"/>
    <col min="13049" max="13049" width="14.5546875" style="18" customWidth="1"/>
    <col min="13050" max="13296" width="8.88671875" style="18"/>
    <col min="13297" max="13297" width="1" style="18" customWidth="1"/>
    <col min="13298" max="13298" width="4.44140625" style="18" customWidth="1"/>
    <col min="13299" max="13299" width="40.6640625" style="18" customWidth="1"/>
    <col min="13300" max="13300" width="17.109375" style="18" customWidth="1"/>
    <col min="13301" max="13301" width="13.6640625" style="18" customWidth="1"/>
    <col min="13302" max="13302" width="13.88671875" style="18" customWidth="1"/>
    <col min="13303" max="13304" width="13.6640625" style="18" customWidth="1"/>
    <col min="13305" max="13305" width="14.5546875" style="18" customWidth="1"/>
    <col min="13306" max="13552" width="8.88671875" style="18"/>
    <col min="13553" max="13553" width="1" style="18" customWidth="1"/>
    <col min="13554" max="13554" width="4.44140625" style="18" customWidth="1"/>
    <col min="13555" max="13555" width="40.6640625" style="18" customWidth="1"/>
    <col min="13556" max="13556" width="17.109375" style="18" customWidth="1"/>
    <col min="13557" max="13557" width="13.6640625" style="18" customWidth="1"/>
    <col min="13558" max="13558" width="13.88671875" style="18" customWidth="1"/>
    <col min="13559" max="13560" width="13.6640625" style="18" customWidth="1"/>
    <col min="13561" max="13561" width="14.5546875" style="18" customWidth="1"/>
    <col min="13562" max="13808" width="8.88671875" style="18"/>
    <col min="13809" max="13809" width="1" style="18" customWidth="1"/>
    <col min="13810" max="13810" width="4.44140625" style="18" customWidth="1"/>
    <col min="13811" max="13811" width="40.6640625" style="18" customWidth="1"/>
    <col min="13812" max="13812" width="17.109375" style="18" customWidth="1"/>
    <col min="13813" max="13813" width="13.6640625" style="18" customWidth="1"/>
    <col min="13814" max="13814" width="13.88671875" style="18" customWidth="1"/>
    <col min="13815" max="13816" width="13.6640625" style="18" customWidth="1"/>
    <col min="13817" max="13817" width="14.5546875" style="18" customWidth="1"/>
    <col min="13818" max="14064" width="8.88671875" style="18"/>
    <col min="14065" max="14065" width="1" style="18" customWidth="1"/>
    <col min="14066" max="14066" width="4.44140625" style="18" customWidth="1"/>
    <col min="14067" max="14067" width="40.6640625" style="18" customWidth="1"/>
    <col min="14068" max="14068" width="17.109375" style="18" customWidth="1"/>
    <col min="14069" max="14069" width="13.6640625" style="18" customWidth="1"/>
    <col min="14070" max="14070" width="13.88671875" style="18" customWidth="1"/>
    <col min="14071" max="14072" width="13.6640625" style="18" customWidth="1"/>
    <col min="14073" max="14073" width="14.5546875" style="18" customWidth="1"/>
    <col min="14074" max="14320" width="8.88671875" style="18"/>
    <col min="14321" max="14321" width="1" style="18" customWidth="1"/>
    <col min="14322" max="14322" width="4.44140625" style="18" customWidth="1"/>
    <col min="14323" max="14323" width="40.6640625" style="18" customWidth="1"/>
    <col min="14324" max="14324" width="17.109375" style="18" customWidth="1"/>
    <col min="14325" max="14325" width="13.6640625" style="18" customWidth="1"/>
    <col min="14326" max="14326" width="13.88671875" style="18" customWidth="1"/>
    <col min="14327" max="14328" width="13.6640625" style="18" customWidth="1"/>
    <col min="14329" max="14329" width="14.5546875" style="18" customWidth="1"/>
    <col min="14330" max="14576" width="8.88671875" style="18"/>
    <col min="14577" max="14577" width="1" style="18" customWidth="1"/>
    <col min="14578" max="14578" width="4.44140625" style="18" customWidth="1"/>
    <col min="14579" max="14579" width="40.6640625" style="18" customWidth="1"/>
    <col min="14580" max="14580" width="17.109375" style="18" customWidth="1"/>
    <col min="14581" max="14581" width="13.6640625" style="18" customWidth="1"/>
    <col min="14582" max="14582" width="13.88671875" style="18" customWidth="1"/>
    <col min="14583" max="14584" width="13.6640625" style="18" customWidth="1"/>
    <col min="14585" max="14585" width="14.5546875" style="18" customWidth="1"/>
    <col min="14586" max="14832" width="8.88671875" style="18"/>
    <col min="14833" max="14833" width="1" style="18" customWidth="1"/>
    <col min="14834" max="14834" width="4.44140625" style="18" customWidth="1"/>
    <col min="14835" max="14835" width="40.6640625" style="18" customWidth="1"/>
    <col min="14836" max="14836" width="17.109375" style="18" customWidth="1"/>
    <col min="14837" max="14837" width="13.6640625" style="18" customWidth="1"/>
    <col min="14838" max="14838" width="13.88671875" style="18" customWidth="1"/>
    <col min="14839" max="14840" width="13.6640625" style="18" customWidth="1"/>
    <col min="14841" max="14841" width="14.5546875" style="18" customWidth="1"/>
    <col min="14842" max="15088" width="8.88671875" style="18"/>
    <col min="15089" max="15089" width="1" style="18" customWidth="1"/>
    <col min="15090" max="15090" width="4.44140625" style="18" customWidth="1"/>
    <col min="15091" max="15091" width="40.6640625" style="18" customWidth="1"/>
    <col min="15092" max="15092" width="17.109375" style="18" customWidth="1"/>
    <col min="15093" max="15093" width="13.6640625" style="18" customWidth="1"/>
    <col min="15094" max="15094" width="13.88671875" style="18" customWidth="1"/>
    <col min="15095" max="15096" width="13.6640625" style="18" customWidth="1"/>
    <col min="15097" max="15097" width="14.5546875" style="18" customWidth="1"/>
    <col min="15098" max="15344" width="8.88671875" style="18"/>
    <col min="15345" max="15345" width="1" style="18" customWidth="1"/>
    <col min="15346" max="15346" width="4.44140625" style="18" customWidth="1"/>
    <col min="15347" max="15347" width="40.6640625" style="18" customWidth="1"/>
    <col min="15348" max="15348" width="17.109375" style="18" customWidth="1"/>
    <col min="15349" max="15349" width="13.6640625" style="18" customWidth="1"/>
    <col min="15350" max="15350" width="13.88671875" style="18" customWidth="1"/>
    <col min="15351" max="15352" width="13.6640625" style="18" customWidth="1"/>
    <col min="15353" max="15353" width="14.5546875" style="18" customWidth="1"/>
    <col min="15354" max="15600" width="8.88671875" style="18"/>
    <col min="15601" max="15601" width="1" style="18" customWidth="1"/>
    <col min="15602" max="15602" width="4.44140625" style="18" customWidth="1"/>
    <col min="15603" max="15603" width="40.6640625" style="18" customWidth="1"/>
    <col min="15604" max="15604" width="17.109375" style="18" customWidth="1"/>
    <col min="15605" max="15605" width="13.6640625" style="18" customWidth="1"/>
    <col min="15606" max="15606" width="13.88671875" style="18" customWidth="1"/>
    <col min="15607" max="15608" width="13.6640625" style="18" customWidth="1"/>
    <col min="15609" max="15609" width="14.5546875" style="18" customWidth="1"/>
    <col min="15610" max="15856" width="8.88671875" style="18"/>
    <col min="15857" max="15857" width="1" style="18" customWidth="1"/>
    <col min="15858" max="15858" width="4.44140625" style="18" customWidth="1"/>
    <col min="15859" max="15859" width="40.6640625" style="18" customWidth="1"/>
    <col min="15860" max="15860" width="17.109375" style="18" customWidth="1"/>
    <col min="15861" max="15861" width="13.6640625" style="18" customWidth="1"/>
    <col min="15862" max="15862" width="13.88671875" style="18" customWidth="1"/>
    <col min="15863" max="15864" width="13.6640625" style="18" customWidth="1"/>
    <col min="15865" max="15865" width="14.5546875" style="18" customWidth="1"/>
    <col min="15866" max="16112" width="8.88671875" style="18"/>
    <col min="16113" max="16113" width="1" style="18" customWidth="1"/>
    <col min="16114" max="16114" width="4.44140625" style="18" customWidth="1"/>
    <col min="16115" max="16115" width="40.6640625" style="18" customWidth="1"/>
    <col min="16116" max="16116" width="17.109375" style="18" customWidth="1"/>
    <col min="16117" max="16117" width="13.6640625" style="18" customWidth="1"/>
    <col min="16118" max="16118" width="13.88671875" style="18" customWidth="1"/>
    <col min="16119" max="16120" width="13.6640625" style="18" customWidth="1"/>
    <col min="16121" max="16121" width="14.5546875" style="18" customWidth="1"/>
    <col min="16122" max="16384" width="8.88671875" style="18"/>
  </cols>
  <sheetData>
    <row r="1" spans="1:8">
      <c r="A1" s="504" t="s">
        <v>539</v>
      </c>
      <c r="B1" s="504"/>
      <c r="C1" s="504"/>
      <c r="D1" s="504"/>
      <c r="E1" s="504"/>
      <c r="F1" s="504"/>
      <c r="G1" s="504"/>
      <c r="H1" s="504"/>
    </row>
    <row r="2" spans="1:8">
      <c r="A2" s="504" t="s">
        <v>540</v>
      </c>
      <c r="B2" s="504"/>
      <c r="C2" s="504"/>
      <c r="D2" s="504"/>
      <c r="E2" s="504"/>
      <c r="F2" s="504"/>
      <c r="G2" s="504"/>
      <c r="H2" s="504"/>
    </row>
    <row r="3" spans="1:8">
      <c r="A3" s="504" t="s">
        <v>332</v>
      </c>
      <c r="B3" s="504"/>
      <c r="C3" s="504"/>
      <c r="D3" s="504"/>
      <c r="E3" s="504"/>
      <c r="F3" s="504"/>
      <c r="G3" s="504"/>
      <c r="H3" s="504"/>
    </row>
    <row r="4" spans="1:8">
      <c r="A4" s="504" t="s">
        <v>490</v>
      </c>
      <c r="B4" s="504"/>
      <c r="C4" s="504"/>
      <c r="D4" s="504"/>
      <c r="E4" s="504"/>
      <c r="F4" s="504"/>
      <c r="G4" s="504"/>
      <c r="H4" s="504"/>
    </row>
    <row r="5" spans="1:8">
      <c r="A5" s="504"/>
      <c r="B5" s="504"/>
      <c r="C5" s="504"/>
      <c r="D5" s="504"/>
      <c r="E5" s="504"/>
      <c r="F5" s="504"/>
      <c r="G5" s="504"/>
      <c r="H5" s="504"/>
    </row>
    <row r="6" spans="1:8">
      <c r="A6" s="504" t="s">
        <v>36</v>
      </c>
      <c r="B6" s="504"/>
      <c r="C6" s="504"/>
      <c r="D6" s="504"/>
      <c r="E6" s="504"/>
      <c r="F6" s="504"/>
      <c r="G6" s="504"/>
      <c r="H6" s="504"/>
    </row>
    <row r="7" spans="1:8" ht="12.75" customHeight="1" thickBot="1">
      <c r="A7" s="505" t="s">
        <v>349</v>
      </c>
      <c r="B7" s="505"/>
      <c r="C7" s="505"/>
      <c r="D7" s="505"/>
      <c r="E7" s="505"/>
      <c r="F7" s="505"/>
      <c r="G7" s="505"/>
      <c r="H7" s="505"/>
    </row>
    <row r="8" spans="1:8">
      <c r="A8" s="337"/>
      <c r="B8" s="338"/>
      <c r="C8" s="339" t="s">
        <v>491</v>
      </c>
      <c r="D8" s="340" t="s">
        <v>492</v>
      </c>
      <c r="E8" s="340" t="s">
        <v>493</v>
      </c>
      <c r="F8" s="341" t="s">
        <v>494</v>
      </c>
      <c r="G8" s="341" t="s">
        <v>495</v>
      </c>
      <c r="H8" s="342" t="s">
        <v>496</v>
      </c>
    </row>
    <row r="9" spans="1:8">
      <c r="A9" s="343"/>
      <c r="B9" s="344"/>
      <c r="C9" s="506" t="s">
        <v>499</v>
      </c>
      <c r="D9" s="507"/>
      <c r="E9" s="508"/>
      <c r="F9" s="509" t="s">
        <v>541</v>
      </c>
      <c r="G9" s="509" t="s">
        <v>584</v>
      </c>
      <c r="H9" s="512" t="s">
        <v>543</v>
      </c>
    </row>
    <row r="10" spans="1:8">
      <c r="A10" s="343"/>
      <c r="B10" s="22" t="s">
        <v>544</v>
      </c>
      <c r="C10" s="515"/>
      <c r="D10" s="516"/>
      <c r="E10" s="517"/>
      <c r="F10" s="510"/>
      <c r="G10" s="510"/>
      <c r="H10" s="513"/>
    </row>
    <row r="11" spans="1:8">
      <c r="A11" s="343"/>
      <c r="C11" s="509" t="s">
        <v>545</v>
      </c>
      <c r="D11" s="509" t="s">
        <v>546</v>
      </c>
      <c r="E11" s="509" t="s">
        <v>547</v>
      </c>
      <c r="F11" s="510"/>
      <c r="G11" s="510"/>
      <c r="H11" s="513"/>
    </row>
    <row r="12" spans="1:8" ht="19.5" customHeight="1">
      <c r="A12" s="345"/>
      <c r="B12" s="346"/>
      <c r="C12" s="511"/>
      <c r="D12" s="511"/>
      <c r="E12" s="511"/>
      <c r="F12" s="511"/>
      <c r="G12" s="511"/>
      <c r="H12" s="514"/>
    </row>
    <row r="13" spans="1:8" hidden="1" outlineLevel="1">
      <c r="A13" s="345"/>
      <c r="B13" s="347" t="s">
        <v>280</v>
      </c>
      <c r="C13" s="348"/>
      <c r="D13" s="349"/>
      <c r="E13" s="350">
        <v>0</v>
      </c>
      <c r="F13" s="348"/>
      <c r="G13" s="350">
        <v>0</v>
      </c>
      <c r="H13" s="351">
        <v>0</v>
      </c>
    </row>
    <row r="14" spans="1:8" hidden="1" outlineLevel="1">
      <c r="A14" s="345"/>
      <c r="B14" s="347" t="s">
        <v>203</v>
      </c>
      <c r="C14" s="348"/>
      <c r="D14" s="350">
        <v>0</v>
      </c>
      <c r="E14" s="350">
        <v>24409598</v>
      </c>
      <c r="F14" s="348"/>
      <c r="G14" s="350">
        <v>4559780</v>
      </c>
      <c r="H14" s="351">
        <v>28969378</v>
      </c>
    </row>
    <row r="15" spans="1:8" hidden="1" outlineLevel="1">
      <c r="A15" s="345"/>
      <c r="B15" s="347" t="s">
        <v>204</v>
      </c>
      <c r="C15" s="348"/>
      <c r="D15" s="350">
        <v>0</v>
      </c>
      <c r="E15" s="349"/>
      <c r="F15" s="348"/>
      <c r="G15" s="349"/>
      <c r="H15" s="351">
        <v>0</v>
      </c>
    </row>
    <row r="16" spans="1:8" hidden="1" outlineLevel="1">
      <c r="A16" s="345"/>
      <c r="B16" s="347" t="s">
        <v>267</v>
      </c>
      <c r="C16" s="348"/>
      <c r="D16" s="350">
        <v>0</v>
      </c>
      <c r="E16" s="350">
        <v>0</v>
      </c>
      <c r="F16" s="348"/>
      <c r="G16" s="350">
        <v>0</v>
      </c>
      <c r="H16" s="351">
        <v>0</v>
      </c>
    </row>
    <row r="17" spans="1:8" hidden="1" outlineLevel="1">
      <c r="A17" s="345"/>
      <c r="B17" s="347" t="s">
        <v>274</v>
      </c>
      <c r="C17" s="348"/>
      <c r="D17" s="350">
        <v>0</v>
      </c>
      <c r="E17" s="350">
        <v>0</v>
      </c>
      <c r="F17" s="348"/>
      <c r="G17" s="350">
        <v>0</v>
      </c>
      <c r="H17" s="351">
        <v>0</v>
      </c>
    </row>
    <row r="18" spans="1:8" hidden="1" outlineLevel="1">
      <c r="A18" s="345"/>
      <c r="B18" s="347" t="s">
        <v>275</v>
      </c>
      <c r="C18" s="348"/>
      <c r="D18" s="350">
        <v>0</v>
      </c>
      <c r="E18" s="350">
        <v>163</v>
      </c>
      <c r="F18" s="348"/>
      <c r="G18" s="350"/>
      <c r="H18" s="351">
        <v>163</v>
      </c>
    </row>
    <row r="19" spans="1:8" hidden="1" outlineLevel="1">
      <c r="A19" s="345"/>
      <c r="B19" s="347" t="s">
        <v>205</v>
      </c>
      <c r="C19" s="348"/>
      <c r="D19" s="350">
        <v>19420941</v>
      </c>
      <c r="E19" s="350">
        <v>37961295</v>
      </c>
      <c r="F19" s="348"/>
      <c r="G19" s="350">
        <v>5755409</v>
      </c>
      <c r="H19" s="351">
        <v>63137645</v>
      </c>
    </row>
    <row r="20" spans="1:8" hidden="1" outlineLevel="1">
      <c r="A20" s="345"/>
      <c r="B20" s="347" t="s">
        <v>206</v>
      </c>
      <c r="C20" s="348"/>
      <c r="D20" s="350">
        <v>0</v>
      </c>
      <c r="E20" s="350">
        <v>3112628</v>
      </c>
      <c r="F20" s="348"/>
      <c r="G20" s="350">
        <v>42678</v>
      </c>
      <c r="H20" s="351">
        <v>3155306</v>
      </c>
    </row>
    <row r="21" spans="1:8" hidden="1" outlineLevel="1">
      <c r="A21" s="345"/>
      <c r="B21" s="347" t="s">
        <v>268</v>
      </c>
      <c r="C21" s="348"/>
      <c r="D21" s="350">
        <v>229860</v>
      </c>
      <c r="E21" s="350">
        <v>0</v>
      </c>
      <c r="F21" s="348"/>
      <c r="G21" s="350">
        <v>25540</v>
      </c>
      <c r="H21" s="351">
        <v>255400</v>
      </c>
    </row>
    <row r="22" spans="1:8" hidden="1" outlineLevel="1">
      <c r="A22" s="345"/>
      <c r="B22" s="347" t="s">
        <v>207</v>
      </c>
      <c r="C22" s="348"/>
      <c r="D22" s="350">
        <v>0</v>
      </c>
      <c r="E22" s="350">
        <v>54712817</v>
      </c>
      <c r="F22" s="348"/>
      <c r="G22" s="350">
        <v>7004389</v>
      </c>
      <c r="H22" s="351">
        <v>61717206</v>
      </c>
    </row>
    <row r="23" spans="1:8" hidden="1" outlineLevel="1">
      <c r="A23" s="345"/>
      <c r="B23" s="347" t="s">
        <v>270</v>
      </c>
      <c r="C23" s="348"/>
      <c r="D23" s="349">
        <v>0</v>
      </c>
      <c r="E23" s="350">
        <v>52199156</v>
      </c>
      <c r="F23" s="348"/>
      <c r="G23" s="350">
        <v>8284471</v>
      </c>
      <c r="H23" s="351">
        <v>60483627</v>
      </c>
    </row>
    <row r="24" spans="1:8" hidden="1" outlineLevel="1">
      <c r="A24" s="345"/>
      <c r="B24" s="347" t="s">
        <v>208</v>
      </c>
      <c r="C24" s="348"/>
      <c r="D24" s="349">
        <v>18646982</v>
      </c>
      <c r="E24" s="350">
        <v>37960665</v>
      </c>
      <c r="F24" s="348"/>
      <c r="G24" s="350">
        <v>8243743</v>
      </c>
      <c r="H24" s="351">
        <v>64851390</v>
      </c>
    </row>
    <row r="25" spans="1:8" hidden="1" outlineLevel="1">
      <c r="A25" s="345"/>
      <c r="B25" s="347" t="s">
        <v>209</v>
      </c>
      <c r="C25" s="348"/>
      <c r="D25" s="349">
        <v>0</v>
      </c>
      <c r="E25" s="349"/>
      <c r="F25" s="348"/>
      <c r="G25" s="349"/>
      <c r="H25" s="351">
        <v>0</v>
      </c>
    </row>
    <row r="26" spans="1:8" hidden="1" outlineLevel="1">
      <c r="A26" s="345"/>
      <c r="B26" s="347" t="s">
        <v>585</v>
      </c>
      <c r="C26" s="348"/>
      <c r="D26" s="349">
        <v>0</v>
      </c>
      <c r="E26" s="349">
        <v>0</v>
      </c>
      <c r="F26" s="348"/>
      <c r="G26" s="349">
        <v>0</v>
      </c>
      <c r="H26" s="351">
        <v>0</v>
      </c>
    </row>
    <row r="27" spans="1:8" hidden="1" outlineLevel="1">
      <c r="A27" s="345"/>
      <c r="B27" s="347" t="s">
        <v>210</v>
      </c>
      <c r="C27" s="348"/>
      <c r="D27" s="349">
        <v>0</v>
      </c>
      <c r="E27" s="349">
        <v>3230952</v>
      </c>
      <c r="F27" s="348"/>
      <c r="G27" s="349"/>
      <c r="H27" s="351">
        <v>3230952</v>
      </c>
    </row>
    <row r="28" spans="1:8" hidden="1" outlineLevel="1">
      <c r="A28" s="345"/>
      <c r="B28" s="347" t="s">
        <v>211</v>
      </c>
      <c r="C28" s="348"/>
      <c r="D28" s="350">
        <v>0</v>
      </c>
      <c r="E28" s="350">
        <v>0</v>
      </c>
      <c r="F28" s="348"/>
      <c r="G28" s="350">
        <v>0</v>
      </c>
      <c r="H28" s="351">
        <v>0</v>
      </c>
    </row>
    <row r="29" spans="1:8" hidden="1" outlineLevel="1">
      <c r="A29" s="345"/>
      <c r="B29" s="347" t="s">
        <v>212</v>
      </c>
      <c r="C29" s="348"/>
      <c r="D29" s="350">
        <v>0</v>
      </c>
      <c r="E29" s="350">
        <v>13307445</v>
      </c>
      <c r="F29" s="348"/>
      <c r="G29" s="350">
        <v>3753382</v>
      </c>
      <c r="H29" s="351">
        <v>17060827</v>
      </c>
    </row>
    <row r="30" spans="1:8" hidden="1" outlineLevel="1">
      <c r="A30" s="345"/>
      <c r="B30" s="347" t="s">
        <v>213</v>
      </c>
      <c r="C30" s="348"/>
      <c r="D30" s="350">
        <v>18813990</v>
      </c>
      <c r="E30" s="350">
        <v>1299225</v>
      </c>
      <c r="F30" s="348"/>
      <c r="G30" s="350">
        <v>3336032</v>
      </c>
      <c r="H30" s="351">
        <v>23449247</v>
      </c>
    </row>
    <row r="31" spans="1:8" hidden="1" outlineLevel="1">
      <c r="A31" s="345"/>
      <c r="B31" s="347" t="s">
        <v>214</v>
      </c>
      <c r="C31" s="348"/>
      <c r="D31" s="350">
        <v>0</v>
      </c>
      <c r="E31" s="350">
        <v>1604577</v>
      </c>
      <c r="F31" s="348"/>
      <c r="G31" s="350">
        <v>402663</v>
      </c>
      <c r="H31" s="351">
        <v>2007240</v>
      </c>
    </row>
    <row r="32" spans="1:8" hidden="1" outlineLevel="1">
      <c r="A32" s="345"/>
      <c r="B32" s="347" t="s">
        <v>269</v>
      </c>
      <c r="C32" s="348"/>
      <c r="D32" s="350"/>
      <c r="E32" s="350"/>
      <c r="F32" s="348"/>
      <c r="G32" s="350"/>
      <c r="H32" s="351">
        <v>0</v>
      </c>
    </row>
    <row r="33" spans="1:8" hidden="1" outlineLevel="1">
      <c r="A33" s="345"/>
      <c r="B33" s="347" t="s">
        <v>215</v>
      </c>
      <c r="C33" s="348"/>
      <c r="D33" s="350">
        <v>0</v>
      </c>
      <c r="E33" s="349"/>
      <c r="F33" s="348"/>
      <c r="G33" s="349"/>
      <c r="H33" s="351">
        <v>0</v>
      </c>
    </row>
    <row r="34" spans="1:8" hidden="1" outlineLevel="1">
      <c r="A34" s="345"/>
      <c r="B34" s="347" t="s">
        <v>216</v>
      </c>
      <c r="C34" s="348"/>
      <c r="D34" s="350">
        <v>0</v>
      </c>
      <c r="E34" s="350">
        <v>0</v>
      </c>
      <c r="F34" s="348"/>
      <c r="G34" s="350">
        <v>0</v>
      </c>
      <c r="H34" s="351">
        <v>0</v>
      </c>
    </row>
    <row r="35" spans="1:8" hidden="1" outlineLevel="1">
      <c r="A35" s="345"/>
      <c r="B35" s="347" t="s">
        <v>217</v>
      </c>
      <c r="C35" s="348"/>
      <c r="D35" s="350">
        <v>10508347</v>
      </c>
      <c r="E35" s="350">
        <v>54146342</v>
      </c>
      <c r="F35" s="348"/>
      <c r="G35" s="350">
        <v>17373608</v>
      </c>
      <c r="H35" s="351">
        <v>82028297</v>
      </c>
    </row>
    <row r="36" spans="1:8" hidden="1" outlineLevel="1">
      <c r="A36" s="345"/>
      <c r="B36" s="347" t="s">
        <v>218</v>
      </c>
      <c r="C36" s="348"/>
      <c r="D36" s="350">
        <v>0</v>
      </c>
      <c r="E36" s="349"/>
      <c r="F36" s="348"/>
      <c r="G36" s="349"/>
      <c r="H36" s="351">
        <v>0</v>
      </c>
    </row>
    <row r="37" spans="1:8" hidden="1" outlineLevel="1">
      <c r="A37" s="345"/>
      <c r="B37" s="347" t="s">
        <v>219</v>
      </c>
      <c r="C37" s="348"/>
      <c r="D37" s="350">
        <v>21947</v>
      </c>
      <c r="E37" s="350">
        <v>537994</v>
      </c>
      <c r="F37" s="348"/>
      <c r="G37" s="350">
        <v>226541</v>
      </c>
      <c r="H37" s="351">
        <v>786482</v>
      </c>
    </row>
    <row r="38" spans="1:8" hidden="1" outlineLevel="1">
      <c r="A38" s="345"/>
      <c r="B38" s="347" t="s">
        <v>220</v>
      </c>
      <c r="C38" s="348"/>
      <c r="D38" s="350">
        <v>0</v>
      </c>
      <c r="E38" s="350">
        <v>3680925</v>
      </c>
      <c r="F38" s="348"/>
      <c r="G38" s="349"/>
      <c r="H38" s="351">
        <v>3680925</v>
      </c>
    </row>
    <row r="39" spans="1:8" collapsed="1">
      <c r="A39" s="345" t="s">
        <v>548</v>
      </c>
      <c r="B39" s="352" t="s">
        <v>549</v>
      </c>
      <c r="C39" s="348"/>
      <c r="D39" s="350">
        <f>SUM($D$13:$D$38)</f>
        <v>67642067</v>
      </c>
      <c r="E39" s="350">
        <f>SUM($E$13:$E$38)</f>
        <v>288163782</v>
      </c>
      <c r="F39" s="348"/>
      <c r="G39" s="350">
        <f>SUM($G$13:$G$38)</f>
        <v>59008236</v>
      </c>
      <c r="H39" s="351">
        <f>SUM($H$13:$H$38)</f>
        <v>414814085</v>
      </c>
    </row>
    <row r="40" spans="1:8" hidden="1" outlineLevel="1">
      <c r="A40" s="353"/>
      <c r="B40" s="347" t="s">
        <v>280</v>
      </c>
      <c r="C40" s="354"/>
      <c r="D40" s="356">
        <v>0</v>
      </c>
      <c r="E40" s="355"/>
      <c r="F40" s="354"/>
      <c r="G40" s="355"/>
      <c r="H40" s="357">
        <v>0</v>
      </c>
    </row>
    <row r="41" spans="1:8" hidden="1" outlineLevel="1">
      <c r="A41" s="353"/>
      <c r="B41" s="347" t="s">
        <v>203</v>
      </c>
      <c r="C41" s="354"/>
      <c r="D41" s="356">
        <v>0</v>
      </c>
      <c r="E41" s="355"/>
      <c r="F41" s="354"/>
      <c r="G41" s="355"/>
      <c r="H41" s="357">
        <v>0</v>
      </c>
    </row>
    <row r="42" spans="1:8" hidden="1" outlineLevel="1">
      <c r="A42" s="353"/>
      <c r="B42" s="347" t="s">
        <v>204</v>
      </c>
      <c r="C42" s="354"/>
      <c r="D42" s="356">
        <v>0</v>
      </c>
      <c r="E42" s="355"/>
      <c r="F42" s="354"/>
      <c r="G42" s="355"/>
      <c r="H42" s="357">
        <v>0</v>
      </c>
    </row>
    <row r="43" spans="1:8" hidden="1" outlineLevel="1">
      <c r="A43" s="353"/>
      <c r="B43" s="347" t="s">
        <v>267</v>
      </c>
      <c r="C43" s="354"/>
      <c r="D43" s="356">
        <v>0</v>
      </c>
      <c r="E43" s="356">
        <v>0</v>
      </c>
      <c r="F43" s="354"/>
      <c r="G43" s="356">
        <v>0</v>
      </c>
      <c r="H43" s="357">
        <v>0</v>
      </c>
    </row>
    <row r="44" spans="1:8" hidden="1" outlineLevel="1">
      <c r="A44" s="353"/>
      <c r="B44" s="347" t="s">
        <v>274</v>
      </c>
      <c r="C44" s="354"/>
      <c r="D44" s="356"/>
      <c r="E44" s="356"/>
      <c r="F44" s="354"/>
      <c r="G44" s="356"/>
      <c r="H44" s="357">
        <v>0</v>
      </c>
    </row>
    <row r="45" spans="1:8" hidden="1" outlineLevel="1">
      <c r="A45" s="353"/>
      <c r="B45" s="347" t="s">
        <v>275</v>
      </c>
      <c r="C45" s="354"/>
      <c r="D45" s="356"/>
      <c r="E45" s="356"/>
      <c r="F45" s="354"/>
      <c r="G45" s="356"/>
      <c r="H45" s="357">
        <v>0</v>
      </c>
    </row>
    <row r="46" spans="1:8" hidden="1" outlineLevel="1">
      <c r="A46" s="353"/>
      <c r="B46" s="347" t="s">
        <v>205</v>
      </c>
      <c r="C46" s="354"/>
      <c r="D46" s="356">
        <v>0</v>
      </c>
      <c r="E46" s="356">
        <v>0</v>
      </c>
      <c r="F46" s="354"/>
      <c r="G46" s="356">
        <v>0</v>
      </c>
      <c r="H46" s="357">
        <v>0</v>
      </c>
    </row>
    <row r="47" spans="1:8" hidden="1" outlineLevel="1">
      <c r="A47" s="353"/>
      <c r="B47" s="347" t="s">
        <v>206</v>
      </c>
      <c r="C47" s="354"/>
      <c r="D47" s="355"/>
      <c r="E47" s="355"/>
      <c r="F47" s="354"/>
      <c r="G47" s="355"/>
      <c r="H47" s="357">
        <v>0</v>
      </c>
    </row>
    <row r="48" spans="1:8" hidden="1" outlineLevel="1">
      <c r="A48" s="353"/>
      <c r="B48" s="347" t="s">
        <v>268</v>
      </c>
      <c r="C48" s="354"/>
      <c r="D48" s="355"/>
      <c r="E48" s="355"/>
      <c r="F48" s="354"/>
      <c r="G48" s="355"/>
      <c r="H48" s="357">
        <v>0</v>
      </c>
    </row>
    <row r="49" spans="1:8" hidden="1" outlineLevel="1">
      <c r="A49" s="353"/>
      <c r="B49" s="347" t="s">
        <v>207</v>
      </c>
      <c r="C49" s="354"/>
      <c r="D49" s="355"/>
      <c r="E49" s="355"/>
      <c r="F49" s="354"/>
      <c r="G49" s="355"/>
      <c r="H49" s="357">
        <v>0</v>
      </c>
    </row>
    <row r="50" spans="1:8" hidden="1" outlineLevel="1">
      <c r="A50" s="353"/>
      <c r="B50" s="347" t="s">
        <v>270</v>
      </c>
      <c r="C50" s="354"/>
      <c r="D50" s="355">
        <v>0</v>
      </c>
      <c r="E50" s="355"/>
      <c r="F50" s="354"/>
      <c r="G50" s="355"/>
      <c r="H50" s="357">
        <v>0</v>
      </c>
    </row>
    <row r="51" spans="1:8" hidden="1" outlineLevel="1">
      <c r="A51" s="353"/>
      <c r="B51" s="347" t="s">
        <v>208</v>
      </c>
      <c r="C51" s="354"/>
      <c r="D51" s="355"/>
      <c r="E51" s="355"/>
      <c r="F51" s="354"/>
      <c r="G51" s="355"/>
      <c r="H51" s="357">
        <v>0</v>
      </c>
    </row>
    <row r="52" spans="1:8" hidden="1" outlineLevel="1">
      <c r="A52" s="353"/>
      <c r="B52" s="347" t="s">
        <v>209</v>
      </c>
      <c r="C52" s="354"/>
      <c r="D52" s="355"/>
      <c r="E52" s="355"/>
      <c r="F52" s="354"/>
      <c r="G52" s="355"/>
      <c r="H52" s="357">
        <v>0</v>
      </c>
    </row>
    <row r="53" spans="1:8" hidden="1" outlineLevel="1">
      <c r="A53" s="353"/>
      <c r="B53" s="347" t="s">
        <v>585</v>
      </c>
      <c r="C53" s="354"/>
      <c r="D53" s="355"/>
      <c r="E53" s="355"/>
      <c r="F53" s="354"/>
      <c r="G53" s="355"/>
      <c r="H53" s="357">
        <v>0</v>
      </c>
    </row>
    <row r="54" spans="1:8" hidden="1" outlineLevel="1">
      <c r="A54" s="353"/>
      <c r="B54" s="347" t="s">
        <v>210</v>
      </c>
      <c r="C54" s="354"/>
      <c r="D54" s="355"/>
      <c r="E54" s="355"/>
      <c r="F54" s="354"/>
      <c r="G54" s="355"/>
      <c r="H54" s="357">
        <v>0</v>
      </c>
    </row>
    <row r="55" spans="1:8" hidden="1" outlineLevel="1">
      <c r="A55" s="353"/>
      <c r="B55" s="347" t="s">
        <v>211</v>
      </c>
      <c r="C55" s="354"/>
      <c r="D55" s="356">
        <v>0</v>
      </c>
      <c r="E55" s="356">
        <v>0</v>
      </c>
      <c r="F55" s="354"/>
      <c r="G55" s="356">
        <v>0</v>
      </c>
      <c r="H55" s="357">
        <v>0</v>
      </c>
    </row>
    <row r="56" spans="1:8" hidden="1" outlineLevel="1">
      <c r="A56" s="353"/>
      <c r="B56" s="347" t="s">
        <v>212</v>
      </c>
      <c r="C56" s="354"/>
      <c r="D56" s="356">
        <v>0</v>
      </c>
      <c r="E56" s="356">
        <v>0</v>
      </c>
      <c r="F56" s="354"/>
      <c r="G56" s="355"/>
      <c r="H56" s="357">
        <v>0</v>
      </c>
    </row>
    <row r="57" spans="1:8" hidden="1" outlineLevel="1">
      <c r="A57" s="353"/>
      <c r="B57" s="347" t="s">
        <v>213</v>
      </c>
      <c r="C57" s="354"/>
      <c r="D57" s="356">
        <v>0</v>
      </c>
      <c r="E57" s="356">
        <v>0</v>
      </c>
      <c r="F57" s="354"/>
      <c r="G57" s="355"/>
      <c r="H57" s="357">
        <v>0</v>
      </c>
    </row>
    <row r="58" spans="1:8" hidden="1" outlineLevel="1">
      <c r="A58" s="353"/>
      <c r="B58" s="347" t="s">
        <v>214</v>
      </c>
      <c r="C58" s="354"/>
      <c r="D58" s="355"/>
      <c r="E58" s="355"/>
      <c r="F58" s="354"/>
      <c r="G58" s="355"/>
      <c r="H58" s="357">
        <v>0</v>
      </c>
    </row>
    <row r="59" spans="1:8" hidden="1" outlineLevel="1">
      <c r="A59" s="353"/>
      <c r="B59" s="347" t="s">
        <v>269</v>
      </c>
      <c r="C59" s="354"/>
      <c r="D59" s="355"/>
      <c r="E59" s="355"/>
      <c r="F59" s="354"/>
      <c r="G59" s="355"/>
      <c r="H59" s="357">
        <v>0</v>
      </c>
    </row>
    <row r="60" spans="1:8" hidden="1" outlineLevel="1">
      <c r="A60" s="353"/>
      <c r="B60" s="347" t="s">
        <v>215</v>
      </c>
      <c r="C60" s="354"/>
      <c r="D60" s="355"/>
      <c r="E60" s="355"/>
      <c r="F60" s="354"/>
      <c r="G60" s="355"/>
      <c r="H60" s="357">
        <v>0</v>
      </c>
    </row>
    <row r="61" spans="1:8" hidden="1" outlineLevel="1">
      <c r="A61" s="353"/>
      <c r="B61" s="347" t="s">
        <v>216</v>
      </c>
      <c r="C61" s="354"/>
      <c r="D61" s="355"/>
      <c r="E61" s="355"/>
      <c r="F61" s="354"/>
      <c r="G61" s="355"/>
      <c r="H61" s="357">
        <v>0</v>
      </c>
    </row>
    <row r="62" spans="1:8" hidden="1" outlineLevel="1">
      <c r="A62" s="353"/>
      <c r="B62" s="347" t="s">
        <v>217</v>
      </c>
      <c r="C62" s="354"/>
      <c r="D62" s="355"/>
      <c r="E62" s="356">
        <v>171582</v>
      </c>
      <c r="F62" s="354"/>
      <c r="G62" s="356">
        <v>42054</v>
      </c>
      <c r="H62" s="357">
        <v>213636</v>
      </c>
    </row>
    <row r="63" spans="1:8" hidden="1" outlineLevel="1">
      <c r="A63" s="353"/>
      <c r="B63" s="347" t="s">
        <v>218</v>
      </c>
      <c r="C63" s="354"/>
      <c r="D63" s="355"/>
      <c r="E63" s="355"/>
      <c r="F63" s="354"/>
      <c r="G63" s="355"/>
      <c r="H63" s="357">
        <v>0</v>
      </c>
    </row>
    <row r="64" spans="1:8" hidden="1" outlineLevel="1">
      <c r="A64" s="353"/>
      <c r="B64" s="347" t="s">
        <v>219</v>
      </c>
      <c r="C64" s="354"/>
      <c r="D64" s="355"/>
      <c r="E64" s="356">
        <v>0</v>
      </c>
      <c r="F64" s="354"/>
      <c r="G64" s="355"/>
      <c r="H64" s="357">
        <v>0</v>
      </c>
    </row>
    <row r="65" spans="1:8" hidden="1" outlineLevel="1">
      <c r="A65" s="353"/>
      <c r="B65" s="347" t="s">
        <v>220</v>
      </c>
      <c r="C65" s="354"/>
      <c r="D65" s="355"/>
      <c r="E65" s="356">
        <v>0</v>
      </c>
      <c r="F65" s="354"/>
      <c r="G65" s="355"/>
      <c r="H65" s="357">
        <v>0</v>
      </c>
    </row>
    <row r="66" spans="1:8" collapsed="1">
      <c r="A66" s="353" t="s">
        <v>550</v>
      </c>
      <c r="B66" s="352" t="s">
        <v>551</v>
      </c>
      <c r="C66" s="354"/>
      <c r="D66" s="356">
        <f>SUM($D$40:$D$65)</f>
        <v>0</v>
      </c>
      <c r="E66" s="356">
        <f>SUM($E$40:$E$65)</f>
        <v>171582</v>
      </c>
      <c r="F66" s="354"/>
      <c r="G66" s="356">
        <f>SUM($G$40:$G$65)</f>
        <v>42054</v>
      </c>
      <c r="H66" s="357">
        <f>SUM($H$40:$H$65)</f>
        <v>213636</v>
      </c>
    </row>
    <row r="67" spans="1:8" hidden="1" outlineLevel="1">
      <c r="A67" s="353"/>
      <c r="B67" s="347" t="s">
        <v>280</v>
      </c>
      <c r="C67" s="356">
        <v>0</v>
      </c>
      <c r="D67" s="400"/>
      <c r="E67" s="401"/>
      <c r="F67" s="355"/>
      <c r="G67" s="402"/>
      <c r="H67" s="357">
        <v>0</v>
      </c>
    </row>
    <row r="68" spans="1:8" hidden="1" outlineLevel="1">
      <c r="A68" s="353"/>
      <c r="B68" s="347" t="s">
        <v>203</v>
      </c>
      <c r="C68" s="356">
        <v>951949</v>
      </c>
      <c r="D68" s="358"/>
      <c r="E68" s="359"/>
      <c r="F68" s="356">
        <v>0</v>
      </c>
      <c r="G68" s="360"/>
      <c r="H68" s="357">
        <v>951949</v>
      </c>
    </row>
    <row r="69" spans="1:8" hidden="1" outlineLevel="1">
      <c r="A69" s="353"/>
      <c r="B69" s="347" t="s">
        <v>204</v>
      </c>
      <c r="C69" s="356">
        <v>2543923</v>
      </c>
      <c r="D69" s="400"/>
      <c r="E69" s="359"/>
      <c r="F69" s="356">
        <v>0</v>
      </c>
      <c r="G69" s="360"/>
      <c r="H69" s="357">
        <v>2543923</v>
      </c>
    </row>
    <row r="70" spans="1:8" hidden="1" outlineLevel="1">
      <c r="A70" s="353"/>
      <c r="B70" s="347" t="s">
        <v>267</v>
      </c>
      <c r="C70" s="356">
        <v>0</v>
      </c>
      <c r="D70" s="358"/>
      <c r="E70" s="359"/>
      <c r="F70" s="356">
        <v>0</v>
      </c>
      <c r="G70" s="360"/>
      <c r="H70" s="357">
        <v>0</v>
      </c>
    </row>
    <row r="71" spans="1:8" hidden="1" outlineLevel="1">
      <c r="A71" s="353"/>
      <c r="B71" s="347" t="s">
        <v>274</v>
      </c>
      <c r="C71" s="356">
        <v>0</v>
      </c>
      <c r="D71" s="358"/>
      <c r="E71" s="359"/>
      <c r="F71" s="356">
        <v>0</v>
      </c>
      <c r="G71" s="360"/>
      <c r="H71" s="357">
        <v>0</v>
      </c>
    </row>
    <row r="72" spans="1:8" hidden="1" outlineLevel="1">
      <c r="A72" s="353"/>
      <c r="B72" s="347" t="s">
        <v>275</v>
      </c>
      <c r="C72" s="356">
        <v>202</v>
      </c>
      <c r="D72" s="358"/>
      <c r="E72" s="359"/>
      <c r="F72" s="356">
        <v>0</v>
      </c>
      <c r="G72" s="360"/>
      <c r="H72" s="357">
        <v>202</v>
      </c>
    </row>
    <row r="73" spans="1:8" hidden="1" outlineLevel="1">
      <c r="A73" s="353"/>
      <c r="B73" s="347" t="s">
        <v>205</v>
      </c>
      <c r="C73" s="356">
        <v>7041774.048136251</v>
      </c>
      <c r="D73" s="358"/>
      <c r="E73" s="359"/>
      <c r="F73" s="356">
        <v>0</v>
      </c>
      <c r="G73" s="360"/>
      <c r="H73" s="357">
        <v>7041774.048136251</v>
      </c>
    </row>
    <row r="74" spans="1:8" hidden="1" outlineLevel="1">
      <c r="A74" s="353"/>
      <c r="B74" s="347" t="s">
        <v>206</v>
      </c>
      <c r="C74" s="356">
        <v>1087685</v>
      </c>
      <c r="D74" s="358"/>
      <c r="E74" s="359"/>
      <c r="F74" s="356">
        <v>0</v>
      </c>
      <c r="G74" s="360"/>
      <c r="H74" s="357">
        <v>1087685</v>
      </c>
    </row>
    <row r="75" spans="1:8" hidden="1" outlineLevel="1">
      <c r="A75" s="353"/>
      <c r="B75" s="347" t="s">
        <v>268</v>
      </c>
      <c r="C75" s="356">
        <v>0</v>
      </c>
      <c r="D75" s="358"/>
      <c r="E75" s="359"/>
      <c r="F75" s="356">
        <v>0</v>
      </c>
      <c r="G75" s="360"/>
      <c r="H75" s="357">
        <v>0</v>
      </c>
    </row>
    <row r="76" spans="1:8" hidden="1" outlineLevel="1">
      <c r="A76" s="353"/>
      <c r="B76" s="347" t="s">
        <v>207</v>
      </c>
      <c r="C76" s="356">
        <v>6720853</v>
      </c>
      <c r="D76" s="358"/>
      <c r="E76" s="359"/>
      <c r="F76" s="356">
        <v>0</v>
      </c>
      <c r="G76" s="360"/>
      <c r="H76" s="357">
        <v>6720853</v>
      </c>
    </row>
    <row r="77" spans="1:8" hidden="1" outlineLevel="1">
      <c r="A77" s="353"/>
      <c r="B77" s="347" t="s">
        <v>270</v>
      </c>
      <c r="C77" s="356">
        <v>586365</v>
      </c>
      <c r="D77" s="358"/>
      <c r="E77" s="359"/>
      <c r="F77" s="355">
        <v>0</v>
      </c>
      <c r="G77" s="360"/>
      <c r="H77" s="357">
        <v>586365</v>
      </c>
    </row>
    <row r="78" spans="1:8" hidden="1" outlineLevel="1">
      <c r="A78" s="353"/>
      <c r="B78" s="347" t="s">
        <v>208</v>
      </c>
      <c r="C78" s="356">
        <v>4356236</v>
      </c>
      <c r="D78" s="358"/>
      <c r="E78" s="359"/>
      <c r="F78" s="355">
        <v>0</v>
      </c>
      <c r="G78" s="360"/>
      <c r="H78" s="357">
        <v>4356236</v>
      </c>
    </row>
    <row r="79" spans="1:8" hidden="1" outlineLevel="1">
      <c r="A79" s="353"/>
      <c r="B79" s="347" t="s">
        <v>209</v>
      </c>
      <c r="C79" s="356">
        <v>1520687</v>
      </c>
      <c r="D79" s="358"/>
      <c r="E79" s="359"/>
      <c r="F79" s="356">
        <v>2600</v>
      </c>
      <c r="G79" s="360"/>
      <c r="H79" s="357">
        <v>1523287</v>
      </c>
    </row>
    <row r="80" spans="1:8" hidden="1" outlineLevel="1">
      <c r="A80" s="353"/>
      <c r="B80" s="347" t="s">
        <v>585</v>
      </c>
      <c r="C80" s="356">
        <v>0</v>
      </c>
      <c r="D80" s="358"/>
      <c r="E80" s="359"/>
      <c r="F80" s="356">
        <v>0</v>
      </c>
      <c r="G80" s="360"/>
      <c r="H80" s="357">
        <v>0</v>
      </c>
    </row>
    <row r="81" spans="1:8" hidden="1" outlineLevel="1">
      <c r="A81" s="353"/>
      <c r="B81" s="347" t="s">
        <v>210</v>
      </c>
      <c r="C81" s="356">
        <v>1728113</v>
      </c>
      <c r="D81" s="358"/>
      <c r="E81" s="359"/>
      <c r="F81" s="356">
        <v>0</v>
      </c>
      <c r="G81" s="360"/>
      <c r="H81" s="357">
        <v>1728113</v>
      </c>
    </row>
    <row r="82" spans="1:8" hidden="1" outlineLevel="1">
      <c r="A82" s="353"/>
      <c r="B82" s="347" t="s">
        <v>211</v>
      </c>
      <c r="C82" s="356">
        <v>6116</v>
      </c>
      <c r="D82" s="358"/>
      <c r="E82" s="359"/>
      <c r="F82" s="356">
        <v>0</v>
      </c>
      <c r="G82" s="360"/>
      <c r="H82" s="357">
        <v>6116</v>
      </c>
    </row>
    <row r="83" spans="1:8" hidden="1" outlineLevel="1">
      <c r="A83" s="353"/>
      <c r="B83" s="347" t="s">
        <v>212</v>
      </c>
      <c r="C83" s="356">
        <v>626852.56656238902</v>
      </c>
      <c r="D83" s="358"/>
      <c r="E83" s="359"/>
      <c r="F83" s="355"/>
      <c r="G83" s="360"/>
      <c r="H83" s="357">
        <v>626852.56656238902</v>
      </c>
    </row>
    <row r="84" spans="1:8" hidden="1" outlineLevel="1">
      <c r="A84" s="353"/>
      <c r="B84" s="347" t="s">
        <v>213</v>
      </c>
      <c r="C84" s="356">
        <v>8619133</v>
      </c>
      <c r="D84" s="358"/>
      <c r="E84" s="359"/>
      <c r="F84" s="356">
        <v>0</v>
      </c>
      <c r="G84" s="360"/>
      <c r="H84" s="357">
        <v>8619133</v>
      </c>
    </row>
    <row r="85" spans="1:8" hidden="1" outlineLevel="1">
      <c r="A85" s="353"/>
      <c r="B85" s="347" t="s">
        <v>214</v>
      </c>
      <c r="C85" s="356">
        <v>48433</v>
      </c>
      <c r="D85" s="358"/>
      <c r="E85" s="359"/>
      <c r="F85" s="356">
        <v>0</v>
      </c>
      <c r="G85" s="360"/>
      <c r="H85" s="357">
        <v>48433</v>
      </c>
    </row>
    <row r="86" spans="1:8" hidden="1" outlineLevel="1">
      <c r="A86" s="353"/>
      <c r="B86" s="347" t="s">
        <v>269</v>
      </c>
      <c r="C86" s="356"/>
      <c r="D86" s="358"/>
      <c r="E86" s="359"/>
      <c r="F86" s="356"/>
      <c r="G86" s="360"/>
      <c r="H86" s="357">
        <v>0</v>
      </c>
    </row>
    <row r="87" spans="1:8" hidden="1" outlineLevel="1">
      <c r="A87" s="353"/>
      <c r="B87" s="347" t="s">
        <v>215</v>
      </c>
      <c r="C87" s="356">
        <v>56339</v>
      </c>
      <c r="D87" s="358"/>
      <c r="E87" s="359"/>
      <c r="F87" s="356">
        <v>0</v>
      </c>
      <c r="G87" s="360"/>
      <c r="H87" s="357">
        <v>56339</v>
      </c>
    </row>
    <row r="88" spans="1:8" hidden="1" outlineLevel="1">
      <c r="A88" s="353"/>
      <c r="B88" s="347" t="s">
        <v>216</v>
      </c>
      <c r="C88" s="356">
        <v>70042.2</v>
      </c>
      <c r="D88" s="358"/>
      <c r="E88" s="359"/>
      <c r="F88" s="356">
        <v>0</v>
      </c>
      <c r="G88" s="360"/>
      <c r="H88" s="357">
        <v>70042.2</v>
      </c>
    </row>
    <row r="89" spans="1:8" hidden="1" outlineLevel="1">
      <c r="A89" s="353"/>
      <c r="B89" s="347" t="s">
        <v>217</v>
      </c>
      <c r="C89" s="356">
        <v>13642620</v>
      </c>
      <c r="D89" s="358"/>
      <c r="E89" s="359"/>
      <c r="F89" s="356">
        <v>10399</v>
      </c>
      <c r="G89" s="360"/>
      <c r="H89" s="357">
        <v>13653019</v>
      </c>
    </row>
    <row r="90" spans="1:8" hidden="1" outlineLevel="1">
      <c r="A90" s="353"/>
      <c r="B90" s="347" t="s">
        <v>218</v>
      </c>
      <c r="C90" s="356">
        <v>2872624</v>
      </c>
      <c r="D90" s="358"/>
      <c r="E90" s="359"/>
      <c r="F90" s="356">
        <v>0</v>
      </c>
      <c r="G90" s="360"/>
      <c r="H90" s="357">
        <v>2872624</v>
      </c>
    </row>
    <row r="91" spans="1:8" hidden="1" outlineLevel="1">
      <c r="A91" s="353"/>
      <c r="B91" s="347" t="s">
        <v>219</v>
      </c>
      <c r="C91" s="356">
        <v>1775036.6501422415</v>
      </c>
      <c r="D91" s="358"/>
      <c r="E91" s="359"/>
      <c r="F91" s="356">
        <v>0</v>
      </c>
      <c r="G91" s="360"/>
      <c r="H91" s="357">
        <v>1775036.6501422415</v>
      </c>
    </row>
    <row r="92" spans="1:8" hidden="1" outlineLevel="1">
      <c r="A92" s="353"/>
      <c r="B92" s="347" t="s">
        <v>220</v>
      </c>
      <c r="C92" s="356">
        <v>2641781</v>
      </c>
      <c r="D92" s="358"/>
      <c r="E92" s="359"/>
      <c r="F92" s="356" t="s">
        <v>590</v>
      </c>
      <c r="G92" s="360"/>
      <c r="H92" s="357">
        <v>2641781</v>
      </c>
    </row>
    <row r="93" spans="1:8" collapsed="1">
      <c r="A93" s="353" t="s">
        <v>552</v>
      </c>
      <c r="B93" s="352" t="s">
        <v>553</v>
      </c>
      <c r="C93" s="356">
        <f>SUM($C$67:$C$92)</f>
        <v>56896764.464840882</v>
      </c>
      <c r="D93" s="358"/>
      <c r="E93" s="359"/>
      <c r="F93" s="356">
        <f>SUM($F$67:$F$92)</f>
        <v>12999</v>
      </c>
      <c r="G93" s="360"/>
      <c r="H93" s="357">
        <f>SUM($H$67:$H$92)</f>
        <v>56909763.464840882</v>
      </c>
    </row>
    <row r="94" spans="1:8" hidden="1" outlineLevel="1">
      <c r="A94" s="353"/>
      <c r="B94" s="347" t="s">
        <v>280</v>
      </c>
      <c r="C94" s="356">
        <v>0</v>
      </c>
      <c r="D94" s="355"/>
      <c r="E94" s="356">
        <v>0</v>
      </c>
      <c r="F94" s="361"/>
      <c r="G94" s="362">
        <v>0</v>
      </c>
      <c r="H94" s="357">
        <v>0</v>
      </c>
    </row>
    <row r="95" spans="1:8" hidden="1" outlineLevel="1">
      <c r="A95" s="353"/>
      <c r="B95" s="347" t="s">
        <v>203</v>
      </c>
      <c r="C95" s="356">
        <v>163757</v>
      </c>
      <c r="D95" s="355"/>
      <c r="E95" s="356">
        <v>3897687</v>
      </c>
      <c r="F95" s="361"/>
      <c r="G95" s="362">
        <v>728098</v>
      </c>
      <c r="H95" s="357">
        <v>4789542</v>
      </c>
    </row>
    <row r="96" spans="1:8" hidden="1" outlineLevel="1">
      <c r="A96" s="353"/>
      <c r="B96" s="347" t="s">
        <v>204</v>
      </c>
      <c r="C96" s="356">
        <v>684727</v>
      </c>
      <c r="D96" s="356">
        <v>0</v>
      </c>
      <c r="E96" s="356">
        <v>0</v>
      </c>
      <c r="F96" s="361"/>
      <c r="G96" s="362">
        <v>0</v>
      </c>
      <c r="H96" s="357">
        <v>684727</v>
      </c>
    </row>
    <row r="97" spans="1:8" hidden="1" outlineLevel="1">
      <c r="A97" s="353"/>
      <c r="B97" s="347" t="s">
        <v>267</v>
      </c>
      <c r="C97" s="356">
        <v>0</v>
      </c>
      <c r="D97" s="356">
        <v>0</v>
      </c>
      <c r="E97" s="356">
        <v>0</v>
      </c>
      <c r="F97" s="362">
        <v>0</v>
      </c>
      <c r="G97" s="362">
        <v>0</v>
      </c>
      <c r="H97" s="357">
        <v>0</v>
      </c>
    </row>
    <row r="98" spans="1:8" hidden="1" outlineLevel="1">
      <c r="A98" s="353"/>
      <c r="B98" s="347" t="s">
        <v>274</v>
      </c>
      <c r="C98" s="356"/>
      <c r="D98" s="356"/>
      <c r="E98" s="356"/>
      <c r="F98" s="362"/>
      <c r="G98" s="362"/>
      <c r="H98" s="357">
        <v>0</v>
      </c>
    </row>
    <row r="99" spans="1:8" hidden="1" outlineLevel="1">
      <c r="A99" s="353"/>
      <c r="B99" s="347" t="s">
        <v>275</v>
      </c>
      <c r="C99" s="356">
        <v>27</v>
      </c>
      <c r="D99" s="356">
        <v>0</v>
      </c>
      <c r="E99" s="356">
        <v>22</v>
      </c>
      <c r="F99" s="362">
        <v>0</v>
      </c>
      <c r="G99" s="362">
        <v>0</v>
      </c>
      <c r="H99" s="357">
        <v>49</v>
      </c>
    </row>
    <row r="100" spans="1:8" hidden="1" outlineLevel="1">
      <c r="A100" s="353"/>
      <c r="B100" s="347" t="s">
        <v>205</v>
      </c>
      <c r="C100" s="356">
        <v>930437.82472611056</v>
      </c>
      <c r="D100" s="356">
        <v>1643343</v>
      </c>
      <c r="E100" s="356">
        <v>6024772</v>
      </c>
      <c r="F100" s="362">
        <v>0</v>
      </c>
      <c r="G100" s="362">
        <v>909333</v>
      </c>
      <c r="H100" s="357">
        <v>9507885.8247261103</v>
      </c>
    </row>
    <row r="101" spans="1:8" hidden="1" outlineLevel="1">
      <c r="A101" s="353"/>
      <c r="B101" s="347" t="s">
        <v>206</v>
      </c>
      <c r="C101" s="356">
        <v>96428</v>
      </c>
      <c r="D101" s="355"/>
      <c r="E101" s="356">
        <v>369164</v>
      </c>
      <c r="F101" s="361"/>
      <c r="G101" s="362">
        <v>5281</v>
      </c>
      <c r="H101" s="357">
        <v>470873</v>
      </c>
    </row>
    <row r="102" spans="1:8" hidden="1" outlineLevel="1">
      <c r="A102" s="353"/>
      <c r="B102" s="347" t="s">
        <v>268</v>
      </c>
      <c r="C102" s="355"/>
      <c r="D102" s="356">
        <v>14630</v>
      </c>
      <c r="E102" s="355"/>
      <c r="F102" s="361"/>
      <c r="G102" s="362">
        <v>1626</v>
      </c>
      <c r="H102" s="357">
        <v>16256</v>
      </c>
    </row>
    <row r="103" spans="1:8" hidden="1" outlineLevel="1">
      <c r="A103" s="353"/>
      <c r="B103" s="347" t="s">
        <v>207</v>
      </c>
      <c r="C103" s="356">
        <v>1328387</v>
      </c>
      <c r="D103" s="355"/>
      <c r="E103" s="356">
        <v>8307404</v>
      </c>
      <c r="F103" s="361"/>
      <c r="G103" s="362">
        <v>1072989</v>
      </c>
      <c r="H103" s="357">
        <v>10708780</v>
      </c>
    </row>
    <row r="104" spans="1:8" hidden="1" outlineLevel="1">
      <c r="A104" s="353"/>
      <c r="B104" s="347" t="s">
        <v>270</v>
      </c>
      <c r="C104" s="356">
        <v>146001</v>
      </c>
      <c r="D104" s="355">
        <v>0</v>
      </c>
      <c r="E104" s="356">
        <v>8563411</v>
      </c>
      <c r="F104" s="361">
        <v>0</v>
      </c>
      <c r="G104" s="362">
        <v>1380519</v>
      </c>
      <c r="H104" s="357">
        <v>10089931</v>
      </c>
    </row>
    <row r="105" spans="1:8" hidden="1" outlineLevel="1">
      <c r="A105" s="353"/>
      <c r="B105" s="347" t="s">
        <v>208</v>
      </c>
      <c r="C105" s="356">
        <v>534569</v>
      </c>
      <c r="D105" s="356">
        <v>3277095</v>
      </c>
      <c r="E105" s="356">
        <v>5736974</v>
      </c>
      <c r="F105" s="361"/>
      <c r="G105" s="362">
        <v>1333302</v>
      </c>
      <c r="H105" s="357">
        <v>10881940</v>
      </c>
    </row>
    <row r="106" spans="1:8" hidden="1" outlineLevel="1">
      <c r="A106" s="353"/>
      <c r="B106" s="347" t="s">
        <v>209</v>
      </c>
      <c r="C106" s="356">
        <v>490668</v>
      </c>
      <c r="D106" s="355"/>
      <c r="E106" s="355"/>
      <c r="F106" s="362">
        <v>143</v>
      </c>
      <c r="G106" s="361"/>
      <c r="H106" s="357">
        <v>490811</v>
      </c>
    </row>
    <row r="107" spans="1:8" hidden="1" outlineLevel="1">
      <c r="A107" s="353"/>
      <c r="B107" s="347" t="s">
        <v>281</v>
      </c>
      <c r="C107" s="356"/>
      <c r="D107" s="355"/>
      <c r="E107" s="355"/>
      <c r="F107" s="362"/>
      <c r="G107" s="361"/>
      <c r="H107" s="357">
        <v>0</v>
      </c>
    </row>
    <row r="108" spans="1:8" hidden="1" outlineLevel="1">
      <c r="A108" s="353"/>
      <c r="B108" s="347" t="s">
        <v>210</v>
      </c>
      <c r="C108" s="356">
        <v>658084</v>
      </c>
      <c r="D108" s="356">
        <v>0</v>
      </c>
      <c r="E108" s="356">
        <v>1064037</v>
      </c>
      <c r="F108" s="362">
        <v>0</v>
      </c>
      <c r="G108" s="362">
        <v>0</v>
      </c>
      <c r="H108" s="357">
        <v>1722121</v>
      </c>
    </row>
    <row r="109" spans="1:8" hidden="1" outlineLevel="1">
      <c r="A109" s="353"/>
      <c r="B109" s="347" t="s">
        <v>211</v>
      </c>
      <c r="C109" s="356">
        <v>1074</v>
      </c>
      <c r="D109" s="356">
        <v>0</v>
      </c>
      <c r="E109" s="356">
        <v>0</v>
      </c>
      <c r="F109" s="362">
        <v>0</v>
      </c>
      <c r="G109" s="362">
        <v>0</v>
      </c>
      <c r="H109" s="357">
        <v>1074</v>
      </c>
    </row>
    <row r="110" spans="1:8" hidden="1" outlineLevel="1">
      <c r="A110" s="353"/>
      <c r="B110" s="347" t="s">
        <v>212</v>
      </c>
      <c r="C110" s="356">
        <v>77522.85664086332</v>
      </c>
      <c r="D110" s="356">
        <v>0</v>
      </c>
      <c r="E110" s="356">
        <v>3135327</v>
      </c>
      <c r="F110" s="361"/>
      <c r="G110" s="362">
        <v>884323</v>
      </c>
      <c r="H110" s="357">
        <v>4097172.8566408632</v>
      </c>
    </row>
    <row r="111" spans="1:8" hidden="1" outlineLevel="1">
      <c r="A111" s="353"/>
      <c r="B111" s="347" t="s">
        <v>213</v>
      </c>
      <c r="C111" s="356">
        <v>1118984</v>
      </c>
      <c r="D111" s="356">
        <v>3735982</v>
      </c>
      <c r="E111" s="356">
        <v>364350</v>
      </c>
      <c r="F111" s="361"/>
      <c r="G111" s="362">
        <v>674731</v>
      </c>
      <c r="H111" s="357">
        <v>5894047</v>
      </c>
    </row>
    <row r="112" spans="1:8" hidden="1" outlineLevel="1">
      <c r="A112" s="353"/>
      <c r="B112" s="347" t="s">
        <v>214</v>
      </c>
      <c r="C112" s="356">
        <v>3111</v>
      </c>
      <c r="D112" s="355"/>
      <c r="E112" s="356">
        <v>317743</v>
      </c>
      <c r="F112" s="361"/>
      <c r="G112" s="362">
        <v>79737</v>
      </c>
      <c r="H112" s="357">
        <v>400591</v>
      </c>
    </row>
    <row r="113" spans="1:8" hidden="1" outlineLevel="1">
      <c r="A113" s="353"/>
      <c r="B113" s="347" t="s">
        <v>269</v>
      </c>
      <c r="C113" s="356"/>
      <c r="D113" s="355"/>
      <c r="E113" s="356"/>
      <c r="F113" s="361"/>
      <c r="G113" s="362"/>
      <c r="H113" s="357">
        <v>0</v>
      </c>
    </row>
    <row r="114" spans="1:8" hidden="1" outlineLevel="1">
      <c r="A114" s="353"/>
      <c r="B114" s="347" t="s">
        <v>215</v>
      </c>
      <c r="C114" s="356">
        <v>0</v>
      </c>
      <c r="D114" s="355"/>
      <c r="E114" s="355"/>
      <c r="F114" s="361"/>
      <c r="G114" s="361"/>
      <c r="H114" s="357">
        <v>0</v>
      </c>
    </row>
    <row r="115" spans="1:8" hidden="1" outlineLevel="1">
      <c r="A115" s="353"/>
      <c r="B115" s="347" t="s">
        <v>216</v>
      </c>
      <c r="C115" s="356">
        <v>268.5</v>
      </c>
      <c r="D115" s="356"/>
      <c r="E115" s="356"/>
      <c r="F115" s="362"/>
      <c r="G115" s="362"/>
      <c r="H115" s="357">
        <v>268.5</v>
      </c>
    </row>
    <row r="116" spans="1:8" hidden="1" outlineLevel="1">
      <c r="A116" s="353"/>
      <c r="B116" s="347" t="s">
        <v>217</v>
      </c>
      <c r="C116" s="356">
        <v>2694889</v>
      </c>
      <c r="D116" s="356">
        <v>1244325</v>
      </c>
      <c r="E116" s="356">
        <v>11671887</v>
      </c>
      <c r="F116" s="362">
        <v>0</v>
      </c>
      <c r="G116" s="362">
        <v>3556583</v>
      </c>
      <c r="H116" s="357">
        <v>19167684</v>
      </c>
    </row>
    <row r="117" spans="1:8" hidden="1" outlineLevel="1">
      <c r="A117" s="353"/>
      <c r="B117" s="347" t="s">
        <v>218</v>
      </c>
      <c r="C117" s="356">
        <v>576970</v>
      </c>
      <c r="D117" s="355"/>
      <c r="E117" s="355"/>
      <c r="F117" s="362">
        <v>0</v>
      </c>
      <c r="G117" s="361"/>
      <c r="H117" s="357">
        <v>576970</v>
      </c>
    </row>
    <row r="118" spans="1:8" hidden="1" outlineLevel="1">
      <c r="A118" s="353"/>
      <c r="B118" s="347" t="s">
        <v>219</v>
      </c>
      <c r="C118" s="356">
        <v>383239.72315061191</v>
      </c>
      <c r="D118" s="355">
        <v>4878</v>
      </c>
      <c r="E118" s="356">
        <v>88247</v>
      </c>
      <c r="F118" s="362">
        <v>0</v>
      </c>
      <c r="G118" s="362">
        <v>40992</v>
      </c>
      <c r="H118" s="357">
        <v>517356.72315061191</v>
      </c>
    </row>
    <row r="119" spans="1:8" hidden="1" outlineLevel="1">
      <c r="A119" s="353"/>
      <c r="B119" s="347" t="s">
        <v>220</v>
      </c>
      <c r="C119" s="356">
        <v>626593</v>
      </c>
      <c r="D119" s="355">
        <v>0</v>
      </c>
      <c r="E119" s="356">
        <v>703808</v>
      </c>
      <c r="F119" s="361"/>
      <c r="G119" s="361"/>
      <c r="H119" s="357">
        <v>1330401</v>
      </c>
    </row>
    <row r="120" spans="1:8" collapsed="1">
      <c r="A120" s="353">
        <v>2</v>
      </c>
      <c r="B120" s="352" t="s">
        <v>123</v>
      </c>
      <c r="C120" s="356">
        <f>SUM($C$94:$C$119)</f>
        <v>10515737.904517585</v>
      </c>
      <c r="D120" s="356">
        <f>SUM($D$94:$D$119)</f>
        <v>9920253</v>
      </c>
      <c r="E120" s="356">
        <f>SUM($E$94:$E$119)</f>
        <v>50244833</v>
      </c>
      <c r="F120" s="362">
        <f>SUM($F$94:$F$119)</f>
        <v>143</v>
      </c>
      <c r="G120" s="362">
        <f>SUM($G$94:$G$119)</f>
        <v>10667514</v>
      </c>
      <c r="H120" s="357">
        <f>SUM($H$94:$H$119)</f>
        <v>81348480.904517591</v>
      </c>
    </row>
    <row r="121" spans="1:8" hidden="1" outlineLevel="1">
      <c r="A121" s="363"/>
      <c r="B121" s="364" t="s">
        <v>280</v>
      </c>
      <c r="C121" s="355"/>
      <c r="D121" s="355"/>
      <c r="E121" s="356">
        <v>0</v>
      </c>
      <c r="F121" s="360"/>
      <c r="G121" s="365"/>
      <c r="H121" s="366">
        <v>0</v>
      </c>
    </row>
    <row r="122" spans="1:8" hidden="1" outlineLevel="1">
      <c r="A122" s="363"/>
      <c r="B122" s="364" t="s">
        <v>203</v>
      </c>
      <c r="C122" s="356">
        <v>2481</v>
      </c>
      <c r="D122" s="356">
        <v>0</v>
      </c>
      <c r="E122" s="356">
        <v>251885</v>
      </c>
      <c r="F122" s="360"/>
      <c r="G122" s="365"/>
      <c r="H122" s="366">
        <v>254366</v>
      </c>
    </row>
    <row r="123" spans="1:8" hidden="1" outlineLevel="1">
      <c r="A123" s="363"/>
      <c r="B123" s="364" t="s">
        <v>204</v>
      </c>
      <c r="C123" s="356">
        <v>0</v>
      </c>
      <c r="D123" s="356">
        <v>0</v>
      </c>
      <c r="E123" s="355"/>
      <c r="F123" s="360"/>
      <c r="G123" s="365"/>
      <c r="H123" s="366">
        <v>0</v>
      </c>
    </row>
    <row r="124" spans="1:8" hidden="1" outlineLevel="1">
      <c r="A124" s="363"/>
      <c r="B124" s="364" t="s">
        <v>267</v>
      </c>
      <c r="C124" s="356">
        <v>0</v>
      </c>
      <c r="D124" s="356">
        <v>0</v>
      </c>
      <c r="E124" s="356">
        <v>0</v>
      </c>
      <c r="F124" s="360"/>
      <c r="G124" s="365"/>
      <c r="H124" s="366">
        <v>0</v>
      </c>
    </row>
    <row r="125" spans="1:8" hidden="1" outlineLevel="1">
      <c r="A125" s="363"/>
      <c r="B125" s="364" t="s">
        <v>274</v>
      </c>
      <c r="C125" s="356"/>
      <c r="D125" s="356"/>
      <c r="E125" s="356"/>
      <c r="F125" s="360"/>
      <c r="G125" s="365"/>
      <c r="H125" s="366">
        <v>0</v>
      </c>
    </row>
    <row r="126" spans="1:8" hidden="1" outlineLevel="1">
      <c r="A126" s="363"/>
      <c r="B126" s="364" t="s">
        <v>275</v>
      </c>
      <c r="C126" s="356">
        <v>1</v>
      </c>
      <c r="D126" s="356">
        <v>0</v>
      </c>
      <c r="E126" s="356">
        <v>1</v>
      </c>
      <c r="F126" s="360"/>
      <c r="G126" s="365"/>
      <c r="H126" s="366">
        <v>2</v>
      </c>
    </row>
    <row r="127" spans="1:8" hidden="1" outlineLevel="1">
      <c r="A127" s="363"/>
      <c r="B127" s="364" t="s">
        <v>205</v>
      </c>
      <c r="C127" s="356">
        <v>13676.523565259418</v>
      </c>
      <c r="D127" s="356">
        <v>1450</v>
      </c>
      <c r="E127" s="356">
        <v>202658</v>
      </c>
      <c r="F127" s="360"/>
      <c r="G127" s="365"/>
      <c r="H127" s="366">
        <v>217784.52356525941</v>
      </c>
    </row>
    <row r="128" spans="1:8" hidden="1" outlineLevel="1">
      <c r="A128" s="363"/>
      <c r="B128" s="364" t="s">
        <v>206</v>
      </c>
      <c r="C128" s="356">
        <v>1408</v>
      </c>
      <c r="D128" s="355"/>
      <c r="E128" s="356">
        <v>33163</v>
      </c>
      <c r="F128" s="360"/>
      <c r="G128" s="365"/>
      <c r="H128" s="366">
        <v>34571</v>
      </c>
    </row>
    <row r="129" spans="1:8" hidden="1" outlineLevel="1">
      <c r="A129" s="363"/>
      <c r="B129" s="364" t="s">
        <v>268</v>
      </c>
      <c r="C129" s="355"/>
      <c r="D129" s="356">
        <v>0</v>
      </c>
      <c r="E129" s="355"/>
      <c r="F129" s="360"/>
      <c r="G129" s="365"/>
      <c r="H129" s="366">
        <v>0</v>
      </c>
    </row>
    <row r="130" spans="1:8" hidden="1" outlineLevel="1">
      <c r="A130" s="363"/>
      <c r="B130" s="364" t="s">
        <v>207</v>
      </c>
      <c r="C130" s="356">
        <v>834677</v>
      </c>
      <c r="D130" s="355"/>
      <c r="E130" s="356">
        <v>385114</v>
      </c>
      <c r="F130" s="360"/>
      <c r="G130" s="365"/>
      <c r="H130" s="366">
        <v>1219791</v>
      </c>
    </row>
    <row r="131" spans="1:8" hidden="1" outlineLevel="1">
      <c r="A131" s="363"/>
      <c r="B131" s="364" t="s">
        <v>270</v>
      </c>
      <c r="C131" s="356">
        <v>0</v>
      </c>
      <c r="D131" s="355">
        <v>0</v>
      </c>
      <c r="E131" s="356">
        <v>703519</v>
      </c>
      <c r="F131" s="360"/>
      <c r="G131" s="365"/>
      <c r="H131" s="366">
        <v>703519</v>
      </c>
    </row>
    <row r="132" spans="1:8" hidden="1" outlineLevel="1">
      <c r="A132" s="363"/>
      <c r="B132" s="364" t="s">
        <v>208</v>
      </c>
      <c r="C132" s="356">
        <v>0</v>
      </c>
      <c r="D132" s="356">
        <v>478684</v>
      </c>
      <c r="E132" s="356">
        <v>0</v>
      </c>
      <c r="F132" s="360"/>
      <c r="G132" s="365"/>
      <c r="H132" s="366">
        <v>478684</v>
      </c>
    </row>
    <row r="133" spans="1:8" hidden="1" outlineLevel="1">
      <c r="A133" s="363"/>
      <c r="B133" s="364" t="s">
        <v>209</v>
      </c>
      <c r="C133" s="355"/>
      <c r="D133" s="355"/>
      <c r="E133" s="355"/>
      <c r="F133" s="360"/>
      <c r="G133" s="365"/>
      <c r="H133" s="366">
        <v>0</v>
      </c>
    </row>
    <row r="134" spans="1:8" hidden="1" outlineLevel="1">
      <c r="A134" s="363"/>
      <c r="B134" s="364" t="s">
        <v>281</v>
      </c>
      <c r="C134" s="355"/>
      <c r="D134" s="355"/>
      <c r="E134" s="355"/>
      <c r="F134" s="360"/>
      <c r="G134" s="365"/>
      <c r="H134" s="366">
        <v>0</v>
      </c>
    </row>
    <row r="135" spans="1:8" hidden="1" outlineLevel="1">
      <c r="A135" s="363"/>
      <c r="B135" s="364" t="s">
        <v>210</v>
      </c>
      <c r="C135" s="356">
        <v>0</v>
      </c>
      <c r="D135" s="355"/>
      <c r="E135" s="355"/>
      <c r="F135" s="360"/>
      <c r="G135" s="365"/>
      <c r="H135" s="366">
        <v>0</v>
      </c>
    </row>
    <row r="136" spans="1:8" hidden="1" outlineLevel="1">
      <c r="A136" s="363"/>
      <c r="B136" s="364" t="s">
        <v>211</v>
      </c>
      <c r="C136" s="356">
        <v>3</v>
      </c>
      <c r="D136" s="356">
        <v>0</v>
      </c>
      <c r="E136" s="356">
        <v>0</v>
      </c>
      <c r="F136" s="360"/>
      <c r="G136" s="365"/>
      <c r="H136" s="366">
        <v>3</v>
      </c>
    </row>
    <row r="137" spans="1:8" hidden="1" outlineLevel="1">
      <c r="A137" s="363"/>
      <c r="B137" s="364" t="s">
        <v>212</v>
      </c>
      <c r="C137" s="356">
        <v>0</v>
      </c>
      <c r="D137" s="356">
        <v>0</v>
      </c>
      <c r="E137" s="356">
        <v>2211</v>
      </c>
      <c r="F137" s="360"/>
      <c r="G137" s="365"/>
      <c r="H137" s="366">
        <v>2211</v>
      </c>
    </row>
    <row r="138" spans="1:8" hidden="1" outlineLevel="1">
      <c r="A138" s="363"/>
      <c r="B138" s="403" t="s">
        <v>213</v>
      </c>
      <c r="C138" s="356">
        <v>2449088</v>
      </c>
      <c r="D138" s="356">
        <v>407611</v>
      </c>
      <c r="E138" s="356">
        <v>0</v>
      </c>
      <c r="F138" s="360"/>
      <c r="G138" s="365"/>
      <c r="H138" s="366">
        <v>2856699</v>
      </c>
    </row>
    <row r="139" spans="1:8" hidden="1" outlineLevel="1">
      <c r="A139" s="363"/>
      <c r="B139" s="364" t="s">
        <v>214</v>
      </c>
      <c r="C139" s="355"/>
      <c r="D139" s="355"/>
      <c r="E139" s="355"/>
      <c r="F139" s="360"/>
      <c r="G139" s="365"/>
      <c r="H139" s="366">
        <v>0</v>
      </c>
    </row>
    <row r="140" spans="1:8" hidden="1" outlineLevel="1">
      <c r="A140" s="363"/>
      <c r="B140" s="364" t="s">
        <v>269</v>
      </c>
      <c r="C140" s="355"/>
      <c r="D140" s="355"/>
      <c r="E140" s="355"/>
      <c r="F140" s="360"/>
      <c r="G140" s="365"/>
      <c r="H140" s="366">
        <v>0</v>
      </c>
    </row>
    <row r="141" spans="1:8" hidden="1" outlineLevel="1">
      <c r="A141" s="363"/>
      <c r="B141" s="364" t="s">
        <v>215</v>
      </c>
      <c r="C141" s="355"/>
      <c r="D141" s="355"/>
      <c r="E141" s="355"/>
      <c r="F141" s="360"/>
      <c r="G141" s="365"/>
      <c r="H141" s="366">
        <v>0</v>
      </c>
    </row>
    <row r="142" spans="1:8" hidden="1" outlineLevel="1">
      <c r="A142" s="363"/>
      <c r="B142" s="364" t="s">
        <v>216</v>
      </c>
      <c r="C142" s="355"/>
      <c r="D142" s="355"/>
      <c r="E142" s="355"/>
      <c r="F142" s="360"/>
      <c r="G142" s="365"/>
      <c r="H142" s="366">
        <v>0</v>
      </c>
    </row>
    <row r="143" spans="1:8" hidden="1" outlineLevel="1">
      <c r="A143" s="363"/>
      <c r="B143" s="364" t="s">
        <v>217</v>
      </c>
      <c r="C143" s="356">
        <v>349129</v>
      </c>
      <c r="D143" s="356">
        <v>1035571</v>
      </c>
      <c r="E143" s="356">
        <v>3520989</v>
      </c>
      <c r="F143" s="360"/>
      <c r="G143" s="365"/>
      <c r="H143" s="366">
        <v>4905689</v>
      </c>
    </row>
    <row r="144" spans="1:8" hidden="1" outlineLevel="1">
      <c r="A144" s="363"/>
      <c r="B144" s="364" t="s">
        <v>218</v>
      </c>
      <c r="C144" s="356">
        <v>1088891</v>
      </c>
      <c r="D144" s="355"/>
      <c r="E144" s="355"/>
      <c r="F144" s="360"/>
      <c r="G144" s="365"/>
      <c r="H144" s="366">
        <v>1088891</v>
      </c>
    </row>
    <row r="145" spans="1:8" hidden="1" outlineLevel="1">
      <c r="A145" s="363"/>
      <c r="B145" s="364" t="s">
        <v>219</v>
      </c>
      <c r="C145" s="356">
        <v>0</v>
      </c>
      <c r="D145" s="356">
        <v>32690</v>
      </c>
      <c r="E145" s="356">
        <v>1721</v>
      </c>
      <c r="F145" s="360"/>
      <c r="G145" s="365"/>
      <c r="H145" s="366">
        <v>34411</v>
      </c>
    </row>
    <row r="146" spans="1:8" hidden="1" outlineLevel="1">
      <c r="A146" s="363"/>
      <c r="B146" s="364" t="s">
        <v>220</v>
      </c>
      <c r="C146" s="356">
        <v>10568</v>
      </c>
      <c r="D146" s="356">
        <v>0</v>
      </c>
      <c r="E146" s="356">
        <v>0</v>
      </c>
      <c r="F146" s="360"/>
      <c r="G146" s="365"/>
      <c r="H146" s="366">
        <v>10568</v>
      </c>
    </row>
    <row r="147" spans="1:8" ht="29.4" customHeight="1" collapsed="1">
      <c r="A147" s="363" t="s">
        <v>555</v>
      </c>
      <c r="B147" s="364" t="s">
        <v>556</v>
      </c>
      <c r="C147" s="356">
        <f>SUM($C$121:$C$146)</f>
        <v>4749922.5235652588</v>
      </c>
      <c r="D147" s="356">
        <f>SUM($D$121:$D$146)</f>
        <v>1956006</v>
      </c>
      <c r="E147" s="356">
        <f>SUM($E$121:$E$146)</f>
        <v>5101261</v>
      </c>
      <c r="F147" s="360"/>
      <c r="G147" s="365"/>
      <c r="H147" s="366">
        <f>SUM($H$121:$H$146)</f>
        <v>11807189.523565259</v>
      </c>
    </row>
    <row r="148" spans="1:8" hidden="1" outlineLevel="1">
      <c r="A148" s="367"/>
      <c r="B148" s="364" t="s">
        <v>280</v>
      </c>
      <c r="C148" s="356">
        <v>0</v>
      </c>
      <c r="D148" s="355"/>
      <c r="E148" s="356">
        <v>0</v>
      </c>
      <c r="F148" s="354"/>
      <c r="G148" s="368"/>
      <c r="H148" s="366">
        <v>0</v>
      </c>
    </row>
    <row r="149" spans="1:8" hidden="1" outlineLevel="1">
      <c r="A149" s="367"/>
      <c r="B149" s="364" t="s">
        <v>203</v>
      </c>
      <c r="C149" s="356">
        <v>126642</v>
      </c>
      <c r="D149" s="355"/>
      <c r="E149" s="356">
        <v>480</v>
      </c>
      <c r="F149" s="354"/>
      <c r="G149" s="368"/>
      <c r="H149" s="366">
        <v>127122</v>
      </c>
    </row>
    <row r="150" spans="1:8" hidden="1" outlineLevel="1">
      <c r="A150" s="367"/>
      <c r="B150" s="364" t="s">
        <v>204</v>
      </c>
      <c r="C150" s="355"/>
      <c r="D150" s="355"/>
      <c r="E150" s="355"/>
      <c r="F150" s="354"/>
      <c r="G150" s="368"/>
      <c r="H150" s="366">
        <v>0</v>
      </c>
    </row>
    <row r="151" spans="1:8" hidden="1" outlineLevel="1">
      <c r="A151" s="367"/>
      <c r="B151" s="364" t="s">
        <v>267</v>
      </c>
      <c r="C151" s="356">
        <v>0</v>
      </c>
      <c r="D151" s="356">
        <v>0</v>
      </c>
      <c r="E151" s="356">
        <v>0</v>
      </c>
      <c r="F151" s="354"/>
      <c r="G151" s="368"/>
      <c r="H151" s="366">
        <v>0</v>
      </c>
    </row>
    <row r="152" spans="1:8" hidden="1" outlineLevel="1">
      <c r="A152" s="367"/>
      <c r="B152" s="364" t="s">
        <v>274</v>
      </c>
      <c r="C152" s="356"/>
      <c r="D152" s="356"/>
      <c r="E152" s="356"/>
      <c r="F152" s="354"/>
      <c r="G152" s="368"/>
      <c r="H152" s="366">
        <v>0</v>
      </c>
    </row>
    <row r="153" spans="1:8" hidden="1" outlineLevel="1">
      <c r="A153" s="367"/>
      <c r="B153" s="364" t="s">
        <v>275</v>
      </c>
      <c r="C153" s="356"/>
      <c r="D153" s="356"/>
      <c r="E153" s="356"/>
      <c r="F153" s="354"/>
      <c r="G153" s="368"/>
      <c r="H153" s="366">
        <v>0</v>
      </c>
    </row>
    <row r="154" spans="1:8" hidden="1" outlineLevel="1">
      <c r="A154" s="367"/>
      <c r="B154" s="364" t="s">
        <v>205</v>
      </c>
      <c r="C154" s="356">
        <v>586187.83784651838</v>
      </c>
      <c r="D154" s="356">
        <v>0</v>
      </c>
      <c r="E154" s="356">
        <v>3196</v>
      </c>
      <c r="F154" s="354"/>
      <c r="G154" s="368"/>
      <c r="H154" s="366">
        <v>589383.83784651838</v>
      </c>
    </row>
    <row r="155" spans="1:8" hidden="1" outlineLevel="1">
      <c r="A155" s="367"/>
      <c r="B155" s="364" t="s">
        <v>206</v>
      </c>
      <c r="C155" s="356">
        <v>55852</v>
      </c>
      <c r="D155" s="355"/>
      <c r="E155" s="355"/>
      <c r="F155" s="354"/>
      <c r="G155" s="368"/>
      <c r="H155" s="366">
        <v>55852</v>
      </c>
    </row>
    <row r="156" spans="1:8" hidden="1" outlineLevel="1">
      <c r="A156" s="367"/>
      <c r="B156" s="364" t="s">
        <v>268</v>
      </c>
      <c r="C156" s="355"/>
      <c r="D156" s="356">
        <v>0</v>
      </c>
      <c r="E156" s="355"/>
      <c r="F156" s="354"/>
      <c r="G156" s="368"/>
      <c r="H156" s="366">
        <v>0</v>
      </c>
    </row>
    <row r="157" spans="1:8" hidden="1" outlineLevel="1">
      <c r="A157" s="367"/>
      <c r="B157" s="364" t="s">
        <v>207</v>
      </c>
      <c r="C157" s="356">
        <v>1054359</v>
      </c>
      <c r="D157" s="355"/>
      <c r="E157" s="356">
        <v>79741</v>
      </c>
      <c r="F157" s="354"/>
      <c r="G157" s="368"/>
      <c r="H157" s="366">
        <v>1134100</v>
      </c>
    </row>
    <row r="158" spans="1:8" hidden="1" outlineLevel="1">
      <c r="A158" s="367"/>
      <c r="B158" s="364" t="s">
        <v>270</v>
      </c>
      <c r="C158" s="356">
        <v>0</v>
      </c>
      <c r="D158" s="355">
        <v>0</v>
      </c>
      <c r="E158" s="356">
        <v>0</v>
      </c>
      <c r="F158" s="354"/>
      <c r="G158" s="368"/>
      <c r="H158" s="366">
        <v>0</v>
      </c>
    </row>
    <row r="159" spans="1:8" hidden="1" outlineLevel="1">
      <c r="A159" s="367"/>
      <c r="B159" s="364" t="s">
        <v>208</v>
      </c>
      <c r="C159" s="356">
        <v>0</v>
      </c>
      <c r="D159" s="355"/>
      <c r="E159" s="356">
        <v>0</v>
      </c>
      <c r="F159" s="354"/>
      <c r="G159" s="368"/>
      <c r="H159" s="366">
        <v>0</v>
      </c>
    </row>
    <row r="160" spans="1:8" hidden="1" outlineLevel="1">
      <c r="A160" s="367"/>
      <c r="B160" s="364" t="s">
        <v>209</v>
      </c>
      <c r="C160" s="356">
        <v>0</v>
      </c>
      <c r="D160" s="355">
        <v>104</v>
      </c>
      <c r="E160" s="356">
        <v>0</v>
      </c>
      <c r="F160" s="354"/>
      <c r="G160" s="368"/>
      <c r="H160" s="366">
        <v>104</v>
      </c>
    </row>
    <row r="161" spans="1:8" hidden="1" outlineLevel="1">
      <c r="A161" s="367"/>
      <c r="B161" s="364" t="s">
        <v>281</v>
      </c>
      <c r="C161" s="355"/>
      <c r="D161" s="355"/>
      <c r="E161" s="355"/>
      <c r="F161" s="354"/>
      <c r="G161" s="368"/>
      <c r="H161" s="366">
        <v>0</v>
      </c>
    </row>
    <row r="162" spans="1:8" hidden="1" outlineLevel="1">
      <c r="A162" s="367"/>
      <c r="B162" s="364" t="s">
        <v>210</v>
      </c>
      <c r="C162" s="356">
        <v>0</v>
      </c>
      <c r="D162" s="355"/>
      <c r="E162" s="355"/>
      <c r="F162" s="354"/>
      <c r="G162" s="368"/>
      <c r="H162" s="366">
        <v>0</v>
      </c>
    </row>
    <row r="163" spans="1:8" hidden="1" outlineLevel="1">
      <c r="A163" s="367"/>
      <c r="B163" s="364" t="s">
        <v>211</v>
      </c>
      <c r="C163" s="356">
        <v>142</v>
      </c>
      <c r="D163" s="356">
        <v>0</v>
      </c>
      <c r="E163" s="356">
        <v>0</v>
      </c>
      <c r="F163" s="354"/>
      <c r="G163" s="368"/>
      <c r="H163" s="366">
        <v>142</v>
      </c>
    </row>
    <row r="164" spans="1:8" hidden="1" outlineLevel="1">
      <c r="A164" s="367"/>
      <c r="B164" s="364" t="s">
        <v>212</v>
      </c>
      <c r="C164" s="356">
        <v>0</v>
      </c>
      <c r="D164" s="356">
        <v>0</v>
      </c>
      <c r="E164" s="356">
        <v>0</v>
      </c>
      <c r="F164" s="354"/>
      <c r="G164" s="368"/>
      <c r="H164" s="366">
        <v>0</v>
      </c>
    </row>
    <row r="165" spans="1:8" hidden="1" outlineLevel="1">
      <c r="A165" s="367"/>
      <c r="B165" s="403" t="s">
        <v>213</v>
      </c>
      <c r="C165" s="356">
        <v>0</v>
      </c>
      <c r="D165" s="356">
        <v>0</v>
      </c>
      <c r="E165" s="356">
        <v>0</v>
      </c>
      <c r="F165" s="354"/>
      <c r="G165" s="368"/>
      <c r="H165" s="366">
        <v>0</v>
      </c>
    </row>
    <row r="166" spans="1:8" hidden="1" outlineLevel="1">
      <c r="A166" s="367"/>
      <c r="B166" s="364" t="s">
        <v>214</v>
      </c>
      <c r="C166" s="355"/>
      <c r="D166" s="355"/>
      <c r="E166" s="355"/>
      <c r="F166" s="354"/>
      <c r="G166" s="368"/>
      <c r="H166" s="366">
        <v>0</v>
      </c>
    </row>
    <row r="167" spans="1:8" hidden="1" outlineLevel="1">
      <c r="A167" s="367"/>
      <c r="B167" s="364" t="s">
        <v>269</v>
      </c>
      <c r="C167" s="355"/>
      <c r="D167" s="355"/>
      <c r="E167" s="355"/>
      <c r="F167" s="354"/>
      <c r="G167" s="368"/>
      <c r="H167" s="366">
        <v>0</v>
      </c>
    </row>
    <row r="168" spans="1:8" hidden="1" outlineLevel="1">
      <c r="A168" s="367"/>
      <c r="B168" s="364" t="s">
        <v>215</v>
      </c>
      <c r="C168" s="355"/>
      <c r="D168" s="355"/>
      <c r="E168" s="355"/>
      <c r="F168" s="354"/>
      <c r="G168" s="368"/>
      <c r="H168" s="366">
        <v>0</v>
      </c>
    </row>
    <row r="169" spans="1:8" hidden="1" outlineLevel="1">
      <c r="A169" s="367"/>
      <c r="B169" s="364" t="s">
        <v>216</v>
      </c>
      <c r="C169" s="355"/>
      <c r="D169" s="355"/>
      <c r="E169" s="355"/>
      <c r="F169" s="354"/>
      <c r="G169" s="368"/>
      <c r="H169" s="366">
        <v>0</v>
      </c>
    </row>
    <row r="170" spans="1:8" hidden="1" outlineLevel="1">
      <c r="A170" s="367"/>
      <c r="B170" s="364" t="s">
        <v>217</v>
      </c>
      <c r="C170" s="355"/>
      <c r="D170" s="355"/>
      <c r="E170" s="356">
        <v>58607</v>
      </c>
      <c r="F170" s="354"/>
      <c r="G170" s="368"/>
      <c r="H170" s="366">
        <v>58607</v>
      </c>
    </row>
    <row r="171" spans="1:8" hidden="1" outlineLevel="1">
      <c r="A171" s="367"/>
      <c r="B171" s="364" t="s">
        <v>218</v>
      </c>
      <c r="C171" s="355"/>
      <c r="D171" s="355"/>
      <c r="E171" s="355"/>
      <c r="F171" s="354"/>
      <c r="G171" s="368"/>
      <c r="H171" s="366">
        <v>0</v>
      </c>
    </row>
    <row r="172" spans="1:8" hidden="1" outlineLevel="1">
      <c r="A172" s="367"/>
      <c r="B172" s="364" t="s">
        <v>219</v>
      </c>
      <c r="C172" s="356">
        <v>35269.194838953932</v>
      </c>
      <c r="D172" s="355"/>
      <c r="E172" s="356">
        <v>6221</v>
      </c>
      <c r="F172" s="354"/>
      <c r="G172" s="368"/>
      <c r="H172" s="366">
        <v>41490.194838953932</v>
      </c>
    </row>
    <row r="173" spans="1:8" hidden="1" outlineLevel="1">
      <c r="A173" s="367"/>
      <c r="B173" s="364" t="s">
        <v>220</v>
      </c>
      <c r="C173" s="356">
        <v>0</v>
      </c>
      <c r="D173" s="355"/>
      <c r="E173" s="356">
        <v>0</v>
      </c>
      <c r="F173" s="354"/>
      <c r="G173" s="368"/>
      <c r="H173" s="366">
        <v>0</v>
      </c>
    </row>
    <row r="174" spans="1:8" ht="28.8" customHeight="1" collapsed="1">
      <c r="A174" s="367" t="s">
        <v>557</v>
      </c>
      <c r="B174" s="369" t="s">
        <v>558</v>
      </c>
      <c r="C174" s="356">
        <f>SUM($C$148:$C$173)</f>
        <v>1858452.0326854724</v>
      </c>
      <c r="D174" s="356">
        <f>SUM($D$148:$D$173)</f>
        <v>104</v>
      </c>
      <c r="E174" s="356">
        <f>SUM($E$148:$E$173)</f>
        <v>148245</v>
      </c>
      <c r="F174" s="354"/>
      <c r="G174" s="368"/>
      <c r="H174" s="366">
        <f>SUM($H$148:$H$173)</f>
        <v>2006801.0326854724</v>
      </c>
    </row>
    <row r="175" spans="1:8" hidden="1" outlineLevel="1">
      <c r="A175" s="353"/>
      <c r="B175" s="347" t="s">
        <v>280</v>
      </c>
      <c r="C175" s="355"/>
      <c r="D175" s="355"/>
      <c r="E175" s="356">
        <v>0</v>
      </c>
      <c r="F175" s="354"/>
      <c r="G175" s="368"/>
      <c r="H175" s="366">
        <v>0</v>
      </c>
    </row>
    <row r="176" spans="1:8" hidden="1" outlineLevel="1">
      <c r="A176" s="353"/>
      <c r="B176" s="347" t="s">
        <v>203</v>
      </c>
      <c r="C176" s="355"/>
      <c r="D176" s="355"/>
      <c r="E176" s="356">
        <v>40143</v>
      </c>
      <c r="F176" s="354"/>
      <c r="G176" s="368"/>
      <c r="H176" s="366">
        <v>40143</v>
      </c>
    </row>
    <row r="177" spans="1:8" hidden="1" outlineLevel="1">
      <c r="A177" s="353"/>
      <c r="B177" s="347" t="s">
        <v>204</v>
      </c>
      <c r="C177" s="355"/>
      <c r="D177" s="355"/>
      <c r="E177" s="355"/>
      <c r="F177" s="354"/>
      <c r="G177" s="368"/>
      <c r="H177" s="366">
        <v>0</v>
      </c>
    </row>
    <row r="178" spans="1:8" hidden="1" outlineLevel="1">
      <c r="A178" s="353"/>
      <c r="B178" s="347" t="s">
        <v>267</v>
      </c>
      <c r="C178" s="356">
        <v>0</v>
      </c>
      <c r="D178" s="356">
        <v>0</v>
      </c>
      <c r="E178" s="356">
        <v>0</v>
      </c>
      <c r="F178" s="354"/>
      <c r="G178" s="368"/>
      <c r="H178" s="366">
        <v>0</v>
      </c>
    </row>
    <row r="179" spans="1:8" hidden="1" outlineLevel="1">
      <c r="A179" s="353"/>
      <c r="B179" s="347" t="s">
        <v>274</v>
      </c>
      <c r="C179" s="356"/>
      <c r="D179" s="356"/>
      <c r="E179" s="356"/>
      <c r="F179" s="354"/>
      <c r="G179" s="368"/>
      <c r="H179" s="366">
        <v>0</v>
      </c>
    </row>
    <row r="180" spans="1:8" hidden="1" outlineLevel="1">
      <c r="A180" s="353"/>
      <c r="B180" s="347" t="s">
        <v>275</v>
      </c>
      <c r="C180" s="356"/>
      <c r="D180" s="356"/>
      <c r="E180" s="356"/>
      <c r="F180" s="354"/>
      <c r="G180" s="368"/>
      <c r="H180" s="366">
        <v>0</v>
      </c>
    </row>
    <row r="181" spans="1:8" hidden="1" outlineLevel="1">
      <c r="A181" s="353"/>
      <c r="B181" s="347" t="s">
        <v>205</v>
      </c>
      <c r="C181" s="356">
        <v>0</v>
      </c>
      <c r="D181" s="356">
        <v>0</v>
      </c>
      <c r="E181" s="356">
        <v>95513</v>
      </c>
      <c r="F181" s="354"/>
      <c r="G181" s="368"/>
      <c r="H181" s="366">
        <v>95513</v>
      </c>
    </row>
    <row r="182" spans="1:8" hidden="1" outlineLevel="1">
      <c r="A182" s="353"/>
      <c r="B182" s="347" t="s">
        <v>206</v>
      </c>
      <c r="C182" s="355"/>
      <c r="D182" s="355"/>
      <c r="E182" s="356">
        <v>0</v>
      </c>
      <c r="F182" s="354"/>
      <c r="G182" s="368"/>
      <c r="H182" s="366">
        <v>0</v>
      </c>
    </row>
    <row r="183" spans="1:8" hidden="1" outlineLevel="1">
      <c r="A183" s="353"/>
      <c r="B183" s="347" t="s">
        <v>268</v>
      </c>
      <c r="C183" s="355"/>
      <c r="D183" s="356">
        <v>0</v>
      </c>
      <c r="E183" s="355"/>
      <c r="F183" s="354"/>
      <c r="G183" s="368"/>
      <c r="H183" s="366">
        <v>0</v>
      </c>
    </row>
    <row r="184" spans="1:8" hidden="1" outlineLevel="1">
      <c r="A184" s="353"/>
      <c r="B184" s="347" t="s">
        <v>207</v>
      </c>
      <c r="C184" s="356">
        <v>0</v>
      </c>
      <c r="D184" s="355"/>
      <c r="E184" s="356">
        <v>247322</v>
      </c>
      <c r="F184" s="354"/>
      <c r="G184" s="368"/>
      <c r="H184" s="366">
        <v>247322</v>
      </c>
    </row>
    <row r="185" spans="1:8" hidden="1" outlineLevel="1">
      <c r="A185" s="353"/>
      <c r="B185" s="347" t="s">
        <v>270</v>
      </c>
      <c r="C185" s="356">
        <v>0</v>
      </c>
      <c r="D185" s="355">
        <v>0</v>
      </c>
      <c r="E185" s="356">
        <v>4419788</v>
      </c>
      <c r="F185" s="354"/>
      <c r="G185" s="368"/>
      <c r="H185" s="366">
        <v>4419788</v>
      </c>
    </row>
    <row r="186" spans="1:8" hidden="1" outlineLevel="1">
      <c r="A186" s="353"/>
      <c r="B186" s="347" t="s">
        <v>208</v>
      </c>
      <c r="C186" s="356">
        <v>0</v>
      </c>
      <c r="D186" s="356">
        <v>175660</v>
      </c>
      <c r="E186" s="356">
        <v>6371159</v>
      </c>
      <c r="F186" s="354"/>
      <c r="G186" s="368"/>
      <c r="H186" s="366">
        <v>6546819</v>
      </c>
    </row>
    <row r="187" spans="1:8" hidden="1" outlineLevel="1">
      <c r="A187" s="353"/>
      <c r="B187" s="347" t="s">
        <v>209</v>
      </c>
      <c r="C187" s="355"/>
      <c r="D187" s="355"/>
      <c r="E187" s="355"/>
      <c r="F187" s="354"/>
      <c r="G187" s="368"/>
      <c r="H187" s="366">
        <v>0</v>
      </c>
    </row>
    <row r="188" spans="1:8" hidden="1" outlineLevel="1">
      <c r="A188" s="353"/>
      <c r="B188" s="347" t="s">
        <v>281</v>
      </c>
      <c r="C188" s="355"/>
      <c r="D188" s="355"/>
      <c r="E188" s="355"/>
      <c r="F188" s="354"/>
      <c r="G188" s="368"/>
      <c r="H188" s="366">
        <v>0</v>
      </c>
    </row>
    <row r="189" spans="1:8" hidden="1" outlineLevel="1">
      <c r="A189" s="353"/>
      <c r="B189" s="347" t="s">
        <v>210</v>
      </c>
      <c r="C189" s="356">
        <v>0</v>
      </c>
      <c r="D189" s="356">
        <v>0</v>
      </c>
      <c r="E189" s="356">
        <v>186782</v>
      </c>
      <c r="F189" s="354"/>
      <c r="G189" s="368"/>
      <c r="H189" s="366">
        <v>186782</v>
      </c>
    </row>
    <row r="190" spans="1:8" hidden="1" outlineLevel="1">
      <c r="A190" s="353"/>
      <c r="B190" s="347" t="s">
        <v>211</v>
      </c>
      <c r="C190" s="356">
        <v>0</v>
      </c>
      <c r="D190" s="356">
        <v>0</v>
      </c>
      <c r="E190" s="356">
        <v>0</v>
      </c>
      <c r="F190" s="354"/>
      <c r="G190" s="368"/>
      <c r="H190" s="366">
        <v>0</v>
      </c>
    </row>
    <row r="191" spans="1:8" hidden="1" outlineLevel="1">
      <c r="A191" s="353"/>
      <c r="B191" s="347" t="s">
        <v>212</v>
      </c>
      <c r="C191" s="356">
        <v>0</v>
      </c>
      <c r="D191" s="356">
        <v>0</v>
      </c>
      <c r="E191" s="356">
        <v>0</v>
      </c>
      <c r="F191" s="354"/>
      <c r="G191" s="368"/>
      <c r="H191" s="366">
        <v>0</v>
      </c>
    </row>
    <row r="192" spans="1:8" hidden="1" outlineLevel="1">
      <c r="A192" s="353"/>
      <c r="B192" s="347" t="s">
        <v>213</v>
      </c>
      <c r="C192" s="356">
        <v>0</v>
      </c>
      <c r="D192" s="356">
        <v>55128</v>
      </c>
      <c r="E192" s="356">
        <v>0</v>
      </c>
      <c r="F192" s="354"/>
      <c r="G192" s="368"/>
      <c r="H192" s="366">
        <v>55128</v>
      </c>
    </row>
    <row r="193" spans="1:8" hidden="1" outlineLevel="1">
      <c r="A193" s="353"/>
      <c r="B193" s="347" t="s">
        <v>214</v>
      </c>
      <c r="C193" s="355"/>
      <c r="D193" s="355"/>
      <c r="E193" s="355"/>
      <c r="F193" s="354"/>
      <c r="G193" s="368"/>
      <c r="H193" s="366">
        <v>0</v>
      </c>
    </row>
    <row r="194" spans="1:8" hidden="1" outlineLevel="1">
      <c r="A194" s="353"/>
      <c r="B194" s="347" t="s">
        <v>269</v>
      </c>
      <c r="C194" s="355"/>
      <c r="D194" s="355"/>
      <c r="E194" s="355"/>
      <c r="F194" s="354"/>
      <c r="G194" s="368"/>
      <c r="H194" s="366">
        <v>0</v>
      </c>
    </row>
    <row r="195" spans="1:8" hidden="1" outlineLevel="1">
      <c r="A195" s="353"/>
      <c r="B195" s="347" t="s">
        <v>215</v>
      </c>
      <c r="C195" s="355"/>
      <c r="D195" s="355"/>
      <c r="E195" s="355"/>
      <c r="F195" s="354"/>
      <c r="G195" s="368"/>
      <c r="H195" s="366">
        <v>0</v>
      </c>
    </row>
    <row r="196" spans="1:8" hidden="1" outlineLevel="1">
      <c r="A196" s="353"/>
      <c r="B196" s="347" t="s">
        <v>216</v>
      </c>
      <c r="C196" s="355"/>
      <c r="D196" s="355"/>
      <c r="E196" s="355"/>
      <c r="F196" s="354"/>
      <c r="G196" s="368"/>
      <c r="H196" s="366">
        <v>0</v>
      </c>
    </row>
    <row r="197" spans="1:8" hidden="1" outlineLevel="1">
      <c r="A197" s="353"/>
      <c r="B197" s="347" t="s">
        <v>217</v>
      </c>
      <c r="C197" s="355"/>
      <c r="D197" s="356">
        <v>10469</v>
      </c>
      <c r="E197" s="356">
        <v>5452015</v>
      </c>
      <c r="F197" s="354"/>
      <c r="G197" s="368"/>
      <c r="H197" s="366">
        <v>5462484</v>
      </c>
    </row>
    <row r="198" spans="1:8" hidden="1" outlineLevel="1">
      <c r="A198" s="353"/>
      <c r="B198" s="347" t="s">
        <v>218</v>
      </c>
      <c r="C198" s="355"/>
      <c r="D198" s="355"/>
      <c r="E198" s="355"/>
      <c r="F198" s="354"/>
      <c r="G198" s="368"/>
      <c r="H198" s="366">
        <v>0</v>
      </c>
    </row>
    <row r="199" spans="1:8" hidden="1" outlineLevel="1">
      <c r="A199" s="353"/>
      <c r="B199" s="347" t="s">
        <v>219</v>
      </c>
      <c r="C199" s="356">
        <v>0</v>
      </c>
      <c r="D199" s="355"/>
      <c r="E199" s="356">
        <v>165715</v>
      </c>
      <c r="F199" s="354"/>
      <c r="G199" s="368"/>
      <c r="H199" s="366">
        <v>165715</v>
      </c>
    </row>
    <row r="200" spans="1:8" hidden="1" outlineLevel="1">
      <c r="A200" s="353"/>
      <c r="B200" s="347" t="s">
        <v>220</v>
      </c>
      <c r="C200" s="356">
        <v>0</v>
      </c>
      <c r="D200" s="355"/>
      <c r="E200" s="356">
        <v>0</v>
      </c>
      <c r="F200" s="354"/>
      <c r="G200" s="368"/>
      <c r="H200" s="366">
        <v>0</v>
      </c>
    </row>
    <row r="201" spans="1:8" collapsed="1">
      <c r="A201" s="353" t="s">
        <v>559</v>
      </c>
      <c r="B201" s="352" t="s">
        <v>560</v>
      </c>
      <c r="C201" s="356">
        <f>SUM($C$175:$C$200)</f>
        <v>0</v>
      </c>
      <c r="D201" s="356">
        <f>SUM($D$175:$D$200)</f>
        <v>241257</v>
      </c>
      <c r="E201" s="356">
        <f>SUM($E$175:$E$200)</f>
        <v>16978437</v>
      </c>
      <c r="F201" s="354"/>
      <c r="G201" s="368"/>
      <c r="H201" s="366">
        <f>SUM($H$175:$H$200)</f>
        <v>17219694</v>
      </c>
    </row>
    <row r="202" spans="1:8" hidden="1" outlineLevel="1">
      <c r="A202" s="353"/>
      <c r="B202" s="347" t="s">
        <v>280</v>
      </c>
      <c r="C202" s="355"/>
      <c r="D202" s="355"/>
      <c r="E202" s="356">
        <v>0</v>
      </c>
      <c r="F202" s="370"/>
      <c r="G202" s="371"/>
      <c r="H202" s="366">
        <v>0</v>
      </c>
    </row>
    <row r="203" spans="1:8" hidden="1" outlineLevel="1">
      <c r="A203" s="353"/>
      <c r="B203" s="347" t="s">
        <v>203</v>
      </c>
      <c r="C203" s="356">
        <v>7</v>
      </c>
      <c r="D203" s="356">
        <v>0</v>
      </c>
      <c r="E203" s="356">
        <v>7044658</v>
      </c>
      <c r="F203" s="370"/>
      <c r="G203" s="371"/>
      <c r="H203" s="366">
        <v>7044665</v>
      </c>
    </row>
    <row r="204" spans="1:8" hidden="1" outlineLevel="1">
      <c r="A204" s="353"/>
      <c r="B204" s="347" t="s">
        <v>204</v>
      </c>
      <c r="C204" s="356">
        <v>0</v>
      </c>
      <c r="D204" s="356">
        <v>0</v>
      </c>
      <c r="E204" s="355"/>
      <c r="F204" s="370"/>
      <c r="G204" s="371"/>
      <c r="H204" s="366">
        <v>0</v>
      </c>
    </row>
    <row r="205" spans="1:8" hidden="1" outlineLevel="1">
      <c r="A205" s="353"/>
      <c r="B205" s="347" t="s">
        <v>267</v>
      </c>
      <c r="C205" s="356">
        <v>0</v>
      </c>
      <c r="D205" s="356">
        <v>0</v>
      </c>
      <c r="E205" s="356">
        <v>0</v>
      </c>
      <c r="F205" s="370"/>
      <c r="G205" s="371"/>
      <c r="H205" s="366">
        <v>0</v>
      </c>
    </row>
    <row r="206" spans="1:8" hidden="1" outlineLevel="1">
      <c r="A206" s="353"/>
      <c r="B206" s="347" t="s">
        <v>274</v>
      </c>
      <c r="C206" s="356"/>
      <c r="D206" s="356"/>
      <c r="E206" s="356"/>
      <c r="F206" s="370"/>
      <c r="G206" s="371"/>
      <c r="H206" s="366">
        <v>0</v>
      </c>
    </row>
    <row r="207" spans="1:8" hidden="1" outlineLevel="1">
      <c r="A207" s="353"/>
      <c r="B207" s="347" t="s">
        <v>275</v>
      </c>
      <c r="C207" s="356"/>
      <c r="D207" s="356"/>
      <c r="E207" s="356"/>
      <c r="F207" s="370"/>
      <c r="G207" s="371"/>
      <c r="H207" s="366">
        <v>0</v>
      </c>
    </row>
    <row r="208" spans="1:8" hidden="1" outlineLevel="1">
      <c r="A208" s="353"/>
      <c r="B208" s="347" t="s">
        <v>205</v>
      </c>
      <c r="C208" s="356">
        <v>-851828.26624692895</v>
      </c>
      <c r="D208" s="356">
        <v>0</v>
      </c>
      <c r="E208" s="356">
        <v>18446374</v>
      </c>
      <c r="F208" s="370"/>
      <c r="G208" s="371"/>
      <c r="H208" s="366">
        <v>17594545.73375307</v>
      </c>
    </row>
    <row r="209" spans="1:8" hidden="1" outlineLevel="1">
      <c r="A209" s="353"/>
      <c r="B209" s="347" t="s">
        <v>206</v>
      </c>
      <c r="C209" s="356">
        <v>5</v>
      </c>
      <c r="D209" s="356">
        <v>0</v>
      </c>
      <c r="E209" s="356">
        <v>2504013</v>
      </c>
      <c r="F209" s="370"/>
      <c r="G209" s="371"/>
      <c r="H209" s="366">
        <v>2504018</v>
      </c>
    </row>
    <row r="210" spans="1:8" hidden="1" outlineLevel="1">
      <c r="A210" s="353"/>
      <c r="B210" s="347" t="s">
        <v>268</v>
      </c>
      <c r="C210" s="356">
        <v>0</v>
      </c>
      <c r="D210" s="356">
        <v>35375</v>
      </c>
      <c r="E210" s="356">
        <v>0</v>
      </c>
      <c r="F210" s="370"/>
      <c r="G210" s="371"/>
      <c r="H210" s="366">
        <v>35375</v>
      </c>
    </row>
    <row r="211" spans="1:8" hidden="1" outlineLevel="1">
      <c r="A211" s="353"/>
      <c r="B211" s="347" t="s">
        <v>207</v>
      </c>
      <c r="C211" s="356">
        <v>388</v>
      </c>
      <c r="D211" s="355"/>
      <c r="E211" s="356">
        <v>27476352</v>
      </c>
      <c r="F211" s="370"/>
      <c r="G211" s="371"/>
      <c r="H211" s="366">
        <v>27476740</v>
      </c>
    </row>
    <row r="212" spans="1:8" hidden="1" outlineLevel="1">
      <c r="A212" s="353"/>
      <c r="B212" s="347" t="s">
        <v>270</v>
      </c>
      <c r="C212" s="356">
        <v>0</v>
      </c>
      <c r="D212" s="355">
        <v>0</v>
      </c>
      <c r="E212" s="356">
        <v>7010458</v>
      </c>
      <c r="F212" s="370"/>
      <c r="G212" s="371"/>
      <c r="H212" s="366">
        <v>7010458</v>
      </c>
    </row>
    <row r="213" spans="1:8" hidden="1" outlineLevel="1">
      <c r="A213" s="353"/>
      <c r="B213" s="347" t="s">
        <v>208</v>
      </c>
      <c r="C213" s="356">
        <v>0</v>
      </c>
      <c r="D213" s="356">
        <v>1294718</v>
      </c>
      <c r="E213" s="356">
        <v>69353</v>
      </c>
      <c r="F213" s="370"/>
      <c r="G213" s="371"/>
      <c r="H213" s="366">
        <v>1364071</v>
      </c>
    </row>
    <row r="214" spans="1:8" hidden="1" outlineLevel="1">
      <c r="A214" s="353"/>
      <c r="B214" s="347" t="s">
        <v>209</v>
      </c>
      <c r="C214" s="355"/>
      <c r="D214" s="355"/>
      <c r="E214" s="355"/>
      <c r="F214" s="370"/>
      <c r="G214" s="371"/>
      <c r="H214" s="366">
        <v>0</v>
      </c>
    </row>
    <row r="215" spans="1:8" hidden="1" outlineLevel="1">
      <c r="A215" s="353"/>
      <c r="B215" s="347" t="s">
        <v>281</v>
      </c>
      <c r="C215" s="356">
        <v>0</v>
      </c>
      <c r="D215" s="356">
        <v>0</v>
      </c>
      <c r="E215" s="356">
        <v>0</v>
      </c>
      <c r="F215" s="370"/>
      <c r="G215" s="371"/>
      <c r="H215" s="366">
        <v>0</v>
      </c>
    </row>
    <row r="216" spans="1:8" hidden="1" outlineLevel="1">
      <c r="A216" s="353"/>
      <c r="B216" s="347" t="s">
        <v>210</v>
      </c>
      <c r="C216" s="356">
        <v>0</v>
      </c>
      <c r="D216" s="356">
        <v>0</v>
      </c>
      <c r="E216" s="356">
        <v>9794</v>
      </c>
      <c r="F216" s="370"/>
      <c r="G216" s="371"/>
      <c r="H216" s="366">
        <v>9794</v>
      </c>
    </row>
    <row r="217" spans="1:8" hidden="1" outlineLevel="1">
      <c r="A217" s="353"/>
      <c r="B217" s="347" t="s">
        <v>211</v>
      </c>
      <c r="C217" s="356">
        <v>2</v>
      </c>
      <c r="D217" s="356">
        <v>0</v>
      </c>
      <c r="E217" s="356">
        <v>0</v>
      </c>
      <c r="F217" s="370"/>
      <c r="G217" s="371"/>
      <c r="H217" s="366">
        <v>2</v>
      </c>
    </row>
    <row r="218" spans="1:8" hidden="1" outlineLevel="1">
      <c r="A218" s="353"/>
      <c r="B218" s="347" t="s">
        <v>212</v>
      </c>
      <c r="C218" s="356">
        <v>0</v>
      </c>
      <c r="D218" s="356">
        <v>0</v>
      </c>
      <c r="E218" s="356">
        <v>282869</v>
      </c>
      <c r="F218" s="370"/>
      <c r="G218" s="371"/>
      <c r="H218" s="366">
        <v>282869</v>
      </c>
    </row>
    <row r="219" spans="1:8" hidden="1" outlineLevel="1">
      <c r="A219" s="353"/>
      <c r="B219" s="347" t="s">
        <v>213</v>
      </c>
      <c r="C219" s="356">
        <v>0</v>
      </c>
      <c r="D219" s="356">
        <v>6958598</v>
      </c>
      <c r="E219" s="356">
        <v>52959</v>
      </c>
      <c r="F219" s="370"/>
      <c r="G219" s="371"/>
      <c r="H219" s="366">
        <v>7011557</v>
      </c>
    </row>
    <row r="220" spans="1:8" hidden="1" outlineLevel="1">
      <c r="A220" s="353"/>
      <c r="B220" s="347" t="s">
        <v>214</v>
      </c>
      <c r="C220" s="355"/>
      <c r="D220" s="355"/>
      <c r="E220" s="356">
        <v>0</v>
      </c>
      <c r="F220" s="370"/>
      <c r="G220" s="371"/>
      <c r="H220" s="366">
        <v>0</v>
      </c>
    </row>
    <row r="221" spans="1:8" hidden="1" outlineLevel="1">
      <c r="A221" s="353"/>
      <c r="B221" s="347" t="s">
        <v>269</v>
      </c>
      <c r="C221" s="355"/>
      <c r="D221" s="355"/>
      <c r="E221" s="356"/>
      <c r="F221" s="370"/>
      <c r="G221" s="371"/>
      <c r="H221" s="366">
        <v>0</v>
      </c>
    </row>
    <row r="222" spans="1:8" hidden="1" outlineLevel="1">
      <c r="A222" s="353"/>
      <c r="B222" s="347" t="s">
        <v>215</v>
      </c>
      <c r="C222" s="355"/>
      <c r="D222" s="355"/>
      <c r="E222" s="355"/>
      <c r="F222" s="370"/>
      <c r="G222" s="371"/>
      <c r="H222" s="366">
        <v>0</v>
      </c>
    </row>
    <row r="223" spans="1:8" hidden="1" outlineLevel="1">
      <c r="A223" s="353"/>
      <c r="B223" s="347" t="s">
        <v>216</v>
      </c>
      <c r="C223" s="355"/>
      <c r="D223" s="355"/>
      <c r="E223" s="355"/>
      <c r="F223" s="370"/>
      <c r="G223" s="371"/>
      <c r="H223" s="366">
        <v>0</v>
      </c>
    </row>
    <row r="224" spans="1:8" hidden="1" outlineLevel="1">
      <c r="A224" s="353"/>
      <c r="B224" s="347" t="s">
        <v>217</v>
      </c>
      <c r="C224" s="355"/>
      <c r="D224" s="356">
        <v>37761</v>
      </c>
      <c r="E224" s="356">
        <v>6903626</v>
      </c>
      <c r="F224" s="370"/>
      <c r="G224" s="371"/>
      <c r="H224" s="366">
        <v>6941387</v>
      </c>
    </row>
    <row r="225" spans="1:8" hidden="1" outlineLevel="1">
      <c r="A225" s="353"/>
      <c r="B225" s="347" t="s">
        <v>218</v>
      </c>
      <c r="C225" s="355"/>
      <c r="D225" s="355"/>
      <c r="E225" s="355"/>
      <c r="F225" s="370"/>
      <c r="G225" s="371"/>
      <c r="H225" s="366">
        <v>0</v>
      </c>
    </row>
    <row r="226" spans="1:8" hidden="1" outlineLevel="1">
      <c r="A226" s="353"/>
      <c r="B226" s="347" t="s">
        <v>219</v>
      </c>
      <c r="C226" s="356">
        <v>0</v>
      </c>
      <c r="D226" s="355"/>
      <c r="E226" s="356">
        <v>1307</v>
      </c>
      <c r="F226" s="370"/>
      <c r="G226" s="371"/>
      <c r="H226" s="366">
        <v>1307</v>
      </c>
    </row>
    <row r="227" spans="1:8" hidden="1" outlineLevel="1">
      <c r="A227" s="353"/>
      <c r="B227" s="347" t="s">
        <v>220</v>
      </c>
      <c r="C227" s="356">
        <v>0</v>
      </c>
      <c r="D227" s="355"/>
      <c r="E227" s="356">
        <v>0</v>
      </c>
      <c r="F227" s="370"/>
      <c r="G227" s="371"/>
      <c r="H227" s="366">
        <v>0</v>
      </c>
    </row>
    <row r="228" spans="1:8" collapsed="1">
      <c r="A228" s="353" t="s">
        <v>561</v>
      </c>
      <c r="B228" s="352" t="s">
        <v>562</v>
      </c>
      <c r="C228" s="356">
        <f>SUM($C$202:$C$227)</f>
        <v>-851426.26624692895</v>
      </c>
      <c r="D228" s="356">
        <f>SUM($D$202:$D$227)</f>
        <v>8326452</v>
      </c>
      <c r="E228" s="356">
        <f>SUM($E$202:$E$227)</f>
        <v>69801763</v>
      </c>
      <c r="F228" s="370"/>
      <c r="G228" s="371"/>
      <c r="H228" s="366">
        <f>SUM($H$202:$H$227)</f>
        <v>77276788.73375307</v>
      </c>
    </row>
    <row r="229" spans="1:8" hidden="1" outlineLevel="1">
      <c r="A229" s="353"/>
      <c r="B229" s="347" t="s">
        <v>280</v>
      </c>
      <c r="C229" s="356">
        <v>0</v>
      </c>
      <c r="D229" s="355"/>
      <c r="E229" s="356">
        <v>0</v>
      </c>
      <c r="F229" s="349"/>
      <c r="G229" s="350">
        <v>0</v>
      </c>
      <c r="H229" s="357">
        <v>0</v>
      </c>
    </row>
    <row r="230" spans="1:8" hidden="1" outlineLevel="1">
      <c r="A230" s="353"/>
      <c r="B230" s="347" t="s">
        <v>203</v>
      </c>
      <c r="C230" s="356">
        <v>85673</v>
      </c>
      <c r="D230" s="355"/>
      <c r="E230" s="356">
        <v>1937399</v>
      </c>
      <c r="F230" s="349"/>
      <c r="G230" s="350">
        <v>361911</v>
      </c>
      <c r="H230" s="357">
        <v>2384983</v>
      </c>
    </row>
    <row r="231" spans="1:8" hidden="1" outlineLevel="1">
      <c r="A231" s="353"/>
      <c r="B231" s="347" t="s">
        <v>204</v>
      </c>
      <c r="C231" s="356">
        <v>99002</v>
      </c>
      <c r="D231" s="356">
        <v>0</v>
      </c>
      <c r="E231" s="356">
        <v>0</v>
      </c>
      <c r="F231" s="350">
        <v>0</v>
      </c>
      <c r="G231" s="350">
        <v>0</v>
      </c>
      <c r="H231" s="357">
        <v>99002</v>
      </c>
    </row>
    <row r="232" spans="1:8" hidden="1" outlineLevel="1">
      <c r="A232" s="353"/>
      <c r="B232" s="347" t="s">
        <v>267</v>
      </c>
      <c r="C232" s="356">
        <v>0</v>
      </c>
      <c r="D232" s="356">
        <v>0</v>
      </c>
      <c r="E232" s="356">
        <v>0</v>
      </c>
      <c r="F232" s="350">
        <v>0</v>
      </c>
      <c r="G232" s="350">
        <v>0</v>
      </c>
      <c r="H232" s="357">
        <v>0</v>
      </c>
    </row>
    <row r="233" spans="1:8" hidden="1" outlineLevel="1">
      <c r="A233" s="353"/>
      <c r="B233" s="347" t="s">
        <v>274</v>
      </c>
      <c r="C233" s="356">
        <v>0</v>
      </c>
      <c r="D233" s="356">
        <v>0</v>
      </c>
      <c r="E233" s="356">
        <v>44370</v>
      </c>
      <c r="F233" s="350">
        <v>0</v>
      </c>
      <c r="G233" s="350">
        <v>0</v>
      </c>
      <c r="H233" s="357">
        <v>44370</v>
      </c>
    </row>
    <row r="234" spans="1:8" hidden="1" outlineLevel="1">
      <c r="A234" s="353"/>
      <c r="B234" s="347" t="s">
        <v>275</v>
      </c>
      <c r="C234" s="356">
        <v>47</v>
      </c>
      <c r="D234" s="356">
        <v>0</v>
      </c>
      <c r="E234" s="356">
        <v>37</v>
      </c>
      <c r="F234" s="350">
        <v>0</v>
      </c>
      <c r="G234" s="350">
        <v>0</v>
      </c>
      <c r="H234" s="357">
        <v>84</v>
      </c>
    </row>
    <row r="235" spans="1:8" hidden="1" outlineLevel="1">
      <c r="A235" s="353"/>
      <c r="B235" s="347" t="s">
        <v>205</v>
      </c>
      <c r="C235" s="356">
        <v>474233.26591275446</v>
      </c>
      <c r="D235" s="356">
        <v>736787</v>
      </c>
      <c r="E235" s="356">
        <v>3259718</v>
      </c>
      <c r="F235" s="350">
        <v>0</v>
      </c>
      <c r="G235" s="350">
        <v>476114</v>
      </c>
      <c r="H235" s="357">
        <v>4946852.2659127545</v>
      </c>
    </row>
    <row r="236" spans="1:8" hidden="1" outlineLevel="1">
      <c r="A236" s="353"/>
      <c r="B236" s="347" t="s">
        <v>206</v>
      </c>
      <c r="C236" s="356">
        <v>57214</v>
      </c>
      <c r="D236" s="355"/>
      <c r="E236" s="356">
        <v>216478</v>
      </c>
      <c r="F236" s="349"/>
      <c r="G236" s="350">
        <v>2940</v>
      </c>
      <c r="H236" s="357">
        <v>276632</v>
      </c>
    </row>
    <row r="237" spans="1:8" hidden="1" outlineLevel="1">
      <c r="A237" s="353"/>
      <c r="B237" s="347" t="s">
        <v>268</v>
      </c>
      <c r="C237" s="355"/>
      <c r="D237" s="356">
        <v>83713</v>
      </c>
      <c r="E237" s="355"/>
      <c r="F237" s="349"/>
      <c r="G237" s="350">
        <v>9301</v>
      </c>
      <c r="H237" s="357">
        <v>93014</v>
      </c>
    </row>
    <row r="238" spans="1:8" hidden="1" outlineLevel="1">
      <c r="A238" s="353"/>
      <c r="B238" s="347" t="s">
        <v>207</v>
      </c>
      <c r="C238" s="356">
        <v>509125</v>
      </c>
      <c r="D238" s="355"/>
      <c r="E238" s="356">
        <v>5305612</v>
      </c>
      <c r="F238" s="349"/>
      <c r="G238" s="350">
        <v>659839</v>
      </c>
      <c r="H238" s="357">
        <v>6474576</v>
      </c>
    </row>
    <row r="239" spans="1:8" hidden="1" outlineLevel="1">
      <c r="A239" s="353"/>
      <c r="B239" s="347" t="s">
        <v>270</v>
      </c>
      <c r="C239" s="356">
        <v>13114</v>
      </c>
      <c r="D239" s="355">
        <v>0</v>
      </c>
      <c r="E239" s="356">
        <v>5262478</v>
      </c>
      <c r="F239" s="349">
        <v>0</v>
      </c>
      <c r="G239" s="350">
        <v>881031</v>
      </c>
      <c r="H239" s="357">
        <v>6156623</v>
      </c>
    </row>
    <row r="240" spans="1:8" hidden="1" outlineLevel="1">
      <c r="A240" s="353"/>
      <c r="B240" s="347" t="s">
        <v>208</v>
      </c>
      <c r="C240" s="356">
        <v>360223</v>
      </c>
      <c r="D240" s="356">
        <v>2346143</v>
      </c>
      <c r="E240" s="356">
        <v>2778174</v>
      </c>
      <c r="F240" s="349"/>
      <c r="G240" s="350">
        <v>790288</v>
      </c>
      <c r="H240" s="357">
        <v>6274828</v>
      </c>
    </row>
    <row r="241" spans="1:8" hidden="1" outlineLevel="1">
      <c r="A241" s="353"/>
      <c r="B241" s="347" t="s">
        <v>209</v>
      </c>
      <c r="C241" s="356">
        <v>69385</v>
      </c>
      <c r="D241" s="355"/>
      <c r="E241" s="355"/>
      <c r="F241" s="350">
        <v>135</v>
      </c>
      <c r="G241" s="349"/>
      <c r="H241" s="357">
        <v>69520</v>
      </c>
    </row>
    <row r="242" spans="1:8" hidden="1" outlineLevel="1">
      <c r="A242" s="353"/>
      <c r="B242" s="347" t="s">
        <v>281</v>
      </c>
      <c r="C242" s="356"/>
      <c r="D242" s="355"/>
      <c r="E242" s="355"/>
      <c r="F242" s="350"/>
      <c r="G242" s="349"/>
      <c r="H242" s="357">
        <v>0</v>
      </c>
    </row>
    <row r="243" spans="1:8" hidden="1" outlineLevel="1">
      <c r="A243" s="353"/>
      <c r="B243" s="347" t="s">
        <v>210</v>
      </c>
      <c r="C243" s="356">
        <v>46539</v>
      </c>
      <c r="D243" s="356">
        <v>0</v>
      </c>
      <c r="E243" s="356">
        <v>259981</v>
      </c>
      <c r="F243" s="350">
        <v>0</v>
      </c>
      <c r="G243" s="350">
        <v>0</v>
      </c>
      <c r="H243" s="357">
        <v>306520</v>
      </c>
    </row>
    <row r="244" spans="1:8" hidden="1" outlineLevel="1">
      <c r="A244" s="353"/>
      <c r="B244" s="347" t="s">
        <v>211</v>
      </c>
      <c r="C244" s="356">
        <v>807</v>
      </c>
      <c r="D244" s="356">
        <v>0</v>
      </c>
      <c r="E244" s="356">
        <v>0</v>
      </c>
      <c r="F244" s="350">
        <v>0</v>
      </c>
      <c r="G244" s="350">
        <v>0</v>
      </c>
      <c r="H244" s="357">
        <v>807</v>
      </c>
    </row>
    <row r="245" spans="1:8" hidden="1" outlineLevel="1">
      <c r="A245" s="353"/>
      <c r="B245" s="347" t="s">
        <v>212</v>
      </c>
      <c r="C245" s="356">
        <v>29796.777894733837</v>
      </c>
      <c r="D245" s="356">
        <v>0</v>
      </c>
      <c r="E245" s="356">
        <v>2391424</v>
      </c>
      <c r="F245" s="349"/>
      <c r="G245" s="350">
        <v>674504</v>
      </c>
      <c r="H245" s="357">
        <v>3095724.7778947339</v>
      </c>
    </row>
    <row r="246" spans="1:8" hidden="1" outlineLevel="1">
      <c r="A246" s="353"/>
      <c r="B246" s="347" t="s">
        <v>213</v>
      </c>
      <c r="C246" s="356">
        <v>325624</v>
      </c>
      <c r="D246" s="356">
        <v>2005819</v>
      </c>
      <c r="E246" s="356">
        <v>240074</v>
      </c>
      <c r="F246" s="350">
        <v>0</v>
      </c>
      <c r="G246" s="350">
        <v>390765</v>
      </c>
      <c r="H246" s="357">
        <v>2962282</v>
      </c>
    </row>
    <row r="247" spans="1:8" hidden="1" outlineLevel="1">
      <c r="A247" s="353"/>
      <c r="B247" s="347" t="s">
        <v>214</v>
      </c>
      <c r="C247" s="356">
        <v>2356</v>
      </c>
      <c r="D247" s="355"/>
      <c r="E247" s="356">
        <v>126216</v>
      </c>
      <c r="F247" s="349"/>
      <c r="G247" s="350">
        <v>31674</v>
      </c>
      <c r="H247" s="357">
        <v>160246</v>
      </c>
    </row>
    <row r="248" spans="1:8" hidden="1" outlineLevel="1">
      <c r="A248" s="353"/>
      <c r="B248" s="347" t="s">
        <v>269</v>
      </c>
      <c r="C248" s="356"/>
      <c r="D248" s="355"/>
      <c r="E248" s="356"/>
      <c r="F248" s="349"/>
      <c r="G248" s="350"/>
      <c r="H248" s="357">
        <v>0</v>
      </c>
    </row>
    <row r="249" spans="1:8" hidden="1" outlineLevel="1">
      <c r="A249" s="353"/>
      <c r="B249" s="347" t="s">
        <v>215</v>
      </c>
      <c r="C249" s="356">
        <v>36000</v>
      </c>
      <c r="D249" s="355"/>
      <c r="E249" s="355"/>
      <c r="F249" s="349"/>
      <c r="G249" s="349"/>
      <c r="H249" s="357">
        <v>36000</v>
      </c>
    </row>
    <row r="250" spans="1:8" hidden="1" outlineLevel="1">
      <c r="A250" s="353"/>
      <c r="B250" s="347" t="s">
        <v>216</v>
      </c>
      <c r="C250" s="356">
        <v>12000</v>
      </c>
      <c r="D250" s="356">
        <v>0</v>
      </c>
      <c r="E250" s="356">
        <v>0</v>
      </c>
      <c r="F250" s="349"/>
      <c r="G250" s="350">
        <v>0</v>
      </c>
      <c r="H250" s="357">
        <v>12000</v>
      </c>
    </row>
    <row r="251" spans="1:8" hidden="1" outlineLevel="1">
      <c r="A251" s="353"/>
      <c r="B251" s="347" t="s">
        <v>217</v>
      </c>
      <c r="C251" s="356">
        <v>507327</v>
      </c>
      <c r="D251" s="356">
        <v>960435</v>
      </c>
      <c r="E251" s="356">
        <v>8225822</v>
      </c>
      <c r="F251" s="349"/>
      <c r="G251" s="350">
        <v>2294543</v>
      </c>
      <c r="H251" s="357">
        <v>11988127</v>
      </c>
    </row>
    <row r="252" spans="1:8" hidden="1" outlineLevel="1">
      <c r="A252" s="353"/>
      <c r="B252" s="347" t="s">
        <v>218</v>
      </c>
      <c r="C252" s="356">
        <v>94385</v>
      </c>
      <c r="D252" s="356">
        <v>0</v>
      </c>
      <c r="E252" s="355"/>
      <c r="F252" s="349"/>
      <c r="G252" s="349"/>
      <c r="H252" s="357">
        <v>94385</v>
      </c>
    </row>
    <row r="253" spans="1:8" hidden="1" outlineLevel="1">
      <c r="A253" s="353"/>
      <c r="B253" s="347" t="s">
        <v>219</v>
      </c>
      <c r="C253" s="356">
        <v>104569.12962042945</v>
      </c>
      <c r="D253" s="356">
        <v>511</v>
      </c>
      <c r="E253" s="356">
        <v>32387</v>
      </c>
      <c r="F253" s="349"/>
      <c r="G253" s="350">
        <v>11208</v>
      </c>
      <c r="H253" s="357">
        <v>148675.12962042945</v>
      </c>
    </row>
    <row r="254" spans="1:8" hidden="1" outlineLevel="1">
      <c r="A254" s="353"/>
      <c r="B254" s="347" t="s">
        <v>220</v>
      </c>
      <c r="C254" s="356">
        <v>152115</v>
      </c>
      <c r="D254" s="356">
        <v>0</v>
      </c>
      <c r="E254" s="356">
        <v>337017</v>
      </c>
      <c r="F254" s="349"/>
      <c r="G254" s="349"/>
      <c r="H254" s="357">
        <v>489132</v>
      </c>
    </row>
    <row r="255" spans="1:8" collapsed="1">
      <c r="A255" s="353">
        <v>5</v>
      </c>
      <c r="B255" s="352" t="s">
        <v>60</v>
      </c>
      <c r="C255" s="356">
        <f>SUM($C$229:$C$254)</f>
        <v>2979535.173427918</v>
      </c>
      <c r="D255" s="356">
        <f>SUM($D$229:$D$254)</f>
        <v>6133408</v>
      </c>
      <c r="E255" s="356">
        <f>SUM($E$229:$E$254)</f>
        <v>30417187</v>
      </c>
      <c r="F255" s="350">
        <f>SUM($F$229:$F$254)</f>
        <v>135</v>
      </c>
      <c r="G255" s="350">
        <f>SUM($G$229:$G$254)</f>
        <v>6584118</v>
      </c>
      <c r="H255" s="357">
        <f>SUM($H$229:$H$254)</f>
        <v>46114383.173427925</v>
      </c>
    </row>
    <row r="256" spans="1:8" hidden="1" outlineLevel="1">
      <c r="A256" s="353"/>
      <c r="B256" s="347" t="s">
        <v>280</v>
      </c>
      <c r="C256" s="356">
        <v>0</v>
      </c>
      <c r="D256" s="355"/>
      <c r="E256" s="356">
        <v>0</v>
      </c>
      <c r="F256" s="355"/>
      <c r="G256" s="356">
        <v>0</v>
      </c>
      <c r="H256" s="357">
        <v>0</v>
      </c>
    </row>
    <row r="257" spans="1:8" hidden="1" outlineLevel="1">
      <c r="A257" s="353"/>
      <c r="B257" s="347" t="s">
        <v>203</v>
      </c>
      <c r="C257" s="356">
        <v>1309</v>
      </c>
      <c r="D257" s="355"/>
      <c r="E257" s="356">
        <v>82027</v>
      </c>
      <c r="F257" s="355"/>
      <c r="G257" s="356">
        <v>15322</v>
      </c>
      <c r="H257" s="357">
        <v>98658</v>
      </c>
    </row>
    <row r="258" spans="1:8" hidden="1" outlineLevel="1">
      <c r="A258" s="353"/>
      <c r="B258" s="347" t="s">
        <v>204</v>
      </c>
      <c r="C258" s="355"/>
      <c r="D258" s="355"/>
      <c r="E258" s="355"/>
      <c r="F258" s="355"/>
      <c r="G258" s="355"/>
      <c r="H258" s="357">
        <v>0</v>
      </c>
    </row>
    <row r="259" spans="1:8" hidden="1" outlineLevel="1">
      <c r="A259" s="353"/>
      <c r="B259" s="347" t="s">
        <v>267</v>
      </c>
      <c r="C259" s="356">
        <v>0</v>
      </c>
      <c r="D259" s="356">
        <v>0</v>
      </c>
      <c r="E259" s="356">
        <v>0</v>
      </c>
      <c r="F259" s="356">
        <v>0</v>
      </c>
      <c r="G259" s="356">
        <v>0</v>
      </c>
      <c r="H259" s="357">
        <v>0</v>
      </c>
    </row>
    <row r="260" spans="1:8" hidden="1" outlineLevel="1">
      <c r="A260" s="353"/>
      <c r="B260" s="347" t="s">
        <v>274</v>
      </c>
      <c r="C260" s="356">
        <v>0</v>
      </c>
      <c r="D260" s="356">
        <v>0</v>
      </c>
      <c r="E260" s="356">
        <v>0</v>
      </c>
      <c r="F260" s="356">
        <v>0</v>
      </c>
      <c r="G260" s="356">
        <v>0</v>
      </c>
      <c r="H260" s="357">
        <v>0</v>
      </c>
    </row>
    <row r="261" spans="1:8" hidden="1" outlineLevel="1">
      <c r="A261" s="353"/>
      <c r="B261" s="347" t="s">
        <v>275</v>
      </c>
      <c r="C261" s="356"/>
      <c r="D261" s="356"/>
      <c r="E261" s="356"/>
      <c r="F261" s="356"/>
      <c r="G261" s="356"/>
      <c r="H261" s="357">
        <v>0</v>
      </c>
    </row>
    <row r="262" spans="1:8" hidden="1" outlineLevel="1">
      <c r="A262" s="353"/>
      <c r="B262" s="347" t="s">
        <v>205</v>
      </c>
      <c r="C262" s="356">
        <v>34520.7649394744</v>
      </c>
      <c r="D262" s="356">
        <v>30851</v>
      </c>
      <c r="E262" s="356">
        <v>131376</v>
      </c>
      <c r="F262" s="356">
        <v>0</v>
      </c>
      <c r="G262" s="356">
        <v>23234</v>
      </c>
      <c r="H262" s="357">
        <v>219981.76493947441</v>
      </c>
    </row>
    <row r="263" spans="1:8" hidden="1" outlineLevel="1">
      <c r="A263" s="353"/>
      <c r="B263" s="347" t="s">
        <v>206</v>
      </c>
      <c r="C263" s="356">
        <v>2312</v>
      </c>
      <c r="D263" s="355"/>
      <c r="E263" s="356">
        <v>14674</v>
      </c>
      <c r="F263" s="355"/>
      <c r="G263" s="356">
        <v>186</v>
      </c>
      <c r="H263" s="357">
        <v>17172</v>
      </c>
    </row>
    <row r="264" spans="1:8" hidden="1" outlineLevel="1">
      <c r="A264" s="353"/>
      <c r="B264" s="347" t="s">
        <v>268</v>
      </c>
      <c r="C264" s="355"/>
      <c r="D264" s="355"/>
      <c r="E264" s="355"/>
      <c r="F264" s="355"/>
      <c r="G264" s="355"/>
      <c r="H264" s="357">
        <v>0</v>
      </c>
    </row>
    <row r="265" spans="1:8" hidden="1" outlineLevel="1">
      <c r="A265" s="353"/>
      <c r="B265" s="347" t="s">
        <v>207</v>
      </c>
      <c r="C265" s="356">
        <v>15140</v>
      </c>
      <c r="D265" s="355"/>
      <c r="E265" s="356">
        <v>237652</v>
      </c>
      <c r="F265" s="355"/>
      <c r="G265" s="356">
        <v>34510</v>
      </c>
      <c r="H265" s="357">
        <v>287302</v>
      </c>
    </row>
    <row r="266" spans="1:8" hidden="1" outlineLevel="1">
      <c r="A266" s="353"/>
      <c r="B266" s="347" t="s">
        <v>270</v>
      </c>
      <c r="C266" s="356"/>
      <c r="D266" s="355">
        <v>0</v>
      </c>
      <c r="E266" s="356">
        <v>165159</v>
      </c>
      <c r="F266" s="355">
        <v>0</v>
      </c>
      <c r="G266" s="356">
        <v>24766</v>
      </c>
      <c r="H266" s="357">
        <v>189925</v>
      </c>
    </row>
    <row r="267" spans="1:8" hidden="1" outlineLevel="1">
      <c r="A267" s="353"/>
      <c r="B267" s="347" t="s">
        <v>208</v>
      </c>
      <c r="C267" s="356">
        <v>6966</v>
      </c>
      <c r="D267" s="356">
        <v>44280</v>
      </c>
      <c r="E267" s="356">
        <v>153216</v>
      </c>
      <c r="F267" s="355"/>
      <c r="G267" s="356">
        <v>27371</v>
      </c>
      <c r="H267" s="357">
        <v>231833</v>
      </c>
    </row>
    <row r="268" spans="1:8" hidden="1" outlineLevel="1">
      <c r="A268" s="353"/>
      <c r="B268" s="347" t="s">
        <v>209</v>
      </c>
      <c r="C268" s="355"/>
      <c r="D268" s="355"/>
      <c r="E268" s="355"/>
      <c r="F268" s="355"/>
      <c r="G268" s="355"/>
      <c r="H268" s="357">
        <v>0</v>
      </c>
    </row>
    <row r="269" spans="1:8" hidden="1" outlineLevel="1">
      <c r="A269" s="353"/>
      <c r="B269" s="347" t="s">
        <v>281</v>
      </c>
      <c r="C269" s="355"/>
      <c r="D269" s="355"/>
      <c r="E269" s="355"/>
      <c r="F269" s="355"/>
      <c r="G269" s="355"/>
      <c r="H269" s="357"/>
    </row>
    <row r="270" spans="1:8" hidden="1" outlineLevel="1">
      <c r="A270" s="353"/>
      <c r="B270" s="347" t="s">
        <v>210</v>
      </c>
      <c r="C270" s="356">
        <v>0</v>
      </c>
      <c r="D270" s="356">
        <v>0</v>
      </c>
      <c r="E270" s="356">
        <v>18710</v>
      </c>
      <c r="F270" s="356">
        <v>0</v>
      </c>
      <c r="G270" s="356">
        <v>0</v>
      </c>
      <c r="H270" s="357">
        <v>18710</v>
      </c>
    </row>
    <row r="271" spans="1:8" hidden="1" outlineLevel="1">
      <c r="A271" s="353"/>
      <c r="B271" s="347" t="s">
        <v>211</v>
      </c>
      <c r="C271" s="356">
        <v>1</v>
      </c>
      <c r="D271" s="356">
        <v>0</v>
      </c>
      <c r="E271" s="356">
        <v>0</v>
      </c>
      <c r="F271" s="356">
        <v>0</v>
      </c>
      <c r="G271" s="356">
        <v>0</v>
      </c>
      <c r="H271" s="357">
        <v>1</v>
      </c>
    </row>
    <row r="272" spans="1:8" hidden="1" outlineLevel="1">
      <c r="A272" s="353"/>
      <c r="B272" s="347" t="s">
        <v>212</v>
      </c>
      <c r="C272" s="356">
        <v>0</v>
      </c>
      <c r="D272" s="356">
        <v>0</v>
      </c>
      <c r="E272" s="356">
        <v>84926</v>
      </c>
      <c r="F272" s="355"/>
      <c r="G272" s="356">
        <v>23954</v>
      </c>
      <c r="H272" s="357">
        <v>108880</v>
      </c>
    </row>
    <row r="273" spans="1:8" hidden="1" outlineLevel="1">
      <c r="A273" s="353"/>
      <c r="B273" s="347" t="s">
        <v>213</v>
      </c>
      <c r="C273" s="356">
        <v>8809</v>
      </c>
      <c r="D273" s="356">
        <v>48011</v>
      </c>
      <c r="E273" s="356">
        <v>15193</v>
      </c>
      <c r="F273" s="356">
        <v>0</v>
      </c>
      <c r="G273" s="356">
        <v>11536</v>
      </c>
      <c r="H273" s="357">
        <v>83549</v>
      </c>
    </row>
    <row r="274" spans="1:8" hidden="1" outlineLevel="1">
      <c r="A274" s="353"/>
      <c r="B274" s="347" t="s">
        <v>214</v>
      </c>
      <c r="C274" s="355"/>
      <c r="D274" s="355"/>
      <c r="E274" s="355"/>
      <c r="F274" s="355"/>
      <c r="G274" s="355"/>
      <c r="H274" s="357">
        <v>0</v>
      </c>
    </row>
    <row r="275" spans="1:8" hidden="1" outlineLevel="1">
      <c r="A275" s="353"/>
      <c r="B275" s="347" t="s">
        <v>269</v>
      </c>
      <c r="C275" s="355"/>
      <c r="D275" s="355"/>
      <c r="E275" s="355"/>
      <c r="F275" s="355"/>
      <c r="G275" s="355"/>
      <c r="H275" s="357">
        <v>0</v>
      </c>
    </row>
    <row r="276" spans="1:8" hidden="1" outlineLevel="1">
      <c r="A276" s="353"/>
      <c r="B276" s="347" t="s">
        <v>215</v>
      </c>
      <c r="C276" s="357">
        <v>4713</v>
      </c>
      <c r="D276" s="357">
        <v>0</v>
      </c>
      <c r="E276" s="357">
        <v>0</v>
      </c>
      <c r="F276" s="357">
        <v>0</v>
      </c>
      <c r="G276" s="357">
        <v>0</v>
      </c>
      <c r="H276" s="357">
        <v>4713</v>
      </c>
    </row>
    <row r="277" spans="1:8" hidden="1" outlineLevel="1">
      <c r="A277" s="353"/>
      <c r="B277" s="347" t="s">
        <v>216</v>
      </c>
      <c r="C277" s="355"/>
      <c r="D277" s="355"/>
      <c r="E277" s="355"/>
      <c r="F277" s="355"/>
      <c r="G277" s="355"/>
      <c r="H277" s="357">
        <v>0</v>
      </c>
    </row>
    <row r="278" spans="1:8" hidden="1" outlineLevel="1">
      <c r="A278" s="353"/>
      <c r="B278" s="347" t="s">
        <v>217</v>
      </c>
      <c r="C278" s="356">
        <v>990136</v>
      </c>
      <c r="D278" s="355">
        <v>15965</v>
      </c>
      <c r="E278" s="356">
        <v>446567</v>
      </c>
      <c r="F278" s="355"/>
      <c r="G278" s="356">
        <v>201709</v>
      </c>
      <c r="H278" s="357">
        <v>1654377</v>
      </c>
    </row>
    <row r="279" spans="1:8" hidden="1" outlineLevel="1">
      <c r="A279" s="353"/>
      <c r="B279" s="347" t="s">
        <v>218</v>
      </c>
      <c r="C279" s="356">
        <v>7048</v>
      </c>
      <c r="D279" s="355">
        <v>0</v>
      </c>
      <c r="E279" s="356">
        <v>0</v>
      </c>
      <c r="F279" s="355"/>
      <c r="G279" s="356">
        <v>0</v>
      </c>
      <c r="H279" s="357">
        <v>7048</v>
      </c>
    </row>
    <row r="280" spans="1:8" hidden="1" outlineLevel="1">
      <c r="A280" s="353"/>
      <c r="B280" s="347" t="s">
        <v>219</v>
      </c>
      <c r="C280" s="356">
        <v>764.90330994362353</v>
      </c>
      <c r="D280" s="356">
        <v>10</v>
      </c>
      <c r="E280" s="356">
        <v>4299</v>
      </c>
      <c r="F280" s="355"/>
      <c r="G280" s="356">
        <v>1314</v>
      </c>
      <c r="H280" s="357">
        <v>6387.9033099436238</v>
      </c>
    </row>
    <row r="281" spans="1:8" hidden="1" outlineLevel="1">
      <c r="A281" s="353"/>
      <c r="B281" s="347" t="s">
        <v>220</v>
      </c>
      <c r="C281" s="356">
        <v>0</v>
      </c>
      <c r="D281" s="355"/>
      <c r="E281" s="356">
        <v>59002</v>
      </c>
      <c r="F281" s="355"/>
      <c r="G281" s="355"/>
      <c r="H281" s="357">
        <v>59002</v>
      </c>
    </row>
    <row r="282" spans="1:8" collapsed="1">
      <c r="A282" s="353">
        <v>6</v>
      </c>
      <c r="B282" s="352" t="s">
        <v>62</v>
      </c>
      <c r="C282" s="356">
        <f>SUM($C$256:$C$281)</f>
        <v>1071719.668249418</v>
      </c>
      <c r="D282" s="356">
        <f>SUM($D$256:$D$281)</f>
        <v>139117</v>
      </c>
      <c r="E282" s="356">
        <f>SUM($E$256:$E$281)</f>
        <v>1412801</v>
      </c>
      <c r="F282" s="356">
        <f>SUM($F$256:$F$281)</f>
        <v>0</v>
      </c>
      <c r="G282" s="356">
        <f>SUM($G$256:$G$281)</f>
        <v>363902</v>
      </c>
      <c r="H282" s="357">
        <f>SUM($H$256:$H$281)</f>
        <v>2987539.668249418</v>
      </c>
    </row>
    <row r="283" spans="1:8" hidden="1" outlineLevel="1">
      <c r="A283" s="353"/>
      <c r="B283" s="347" t="s">
        <v>280</v>
      </c>
      <c r="C283" s="356">
        <v>126</v>
      </c>
      <c r="D283" s="355"/>
      <c r="E283" s="356">
        <v>0</v>
      </c>
      <c r="F283" s="355"/>
      <c r="G283" s="356">
        <v>0</v>
      </c>
      <c r="H283" s="357">
        <v>126</v>
      </c>
    </row>
    <row r="284" spans="1:8" hidden="1" outlineLevel="1">
      <c r="A284" s="353"/>
      <c r="B284" s="347" t="s">
        <v>203</v>
      </c>
      <c r="C284" s="356">
        <v>83008</v>
      </c>
      <c r="D284" s="355"/>
      <c r="E284" s="356">
        <v>519003</v>
      </c>
      <c r="F284" s="355"/>
      <c r="G284" s="356">
        <v>93077</v>
      </c>
      <c r="H284" s="357">
        <v>695088</v>
      </c>
    </row>
    <row r="285" spans="1:8" hidden="1" outlineLevel="1">
      <c r="A285" s="353"/>
      <c r="B285" s="347" t="s">
        <v>204</v>
      </c>
      <c r="C285" s="356">
        <v>254373</v>
      </c>
      <c r="D285" s="356">
        <v>0</v>
      </c>
      <c r="E285" s="356">
        <v>0</v>
      </c>
      <c r="F285" s="356">
        <v>0</v>
      </c>
      <c r="G285" s="356">
        <v>0</v>
      </c>
      <c r="H285" s="357">
        <v>254373</v>
      </c>
    </row>
    <row r="286" spans="1:8" hidden="1" outlineLevel="1">
      <c r="A286" s="353"/>
      <c r="B286" s="347" t="s">
        <v>267</v>
      </c>
      <c r="C286" s="356">
        <v>0</v>
      </c>
      <c r="D286" s="356">
        <v>0</v>
      </c>
      <c r="E286" s="356">
        <v>0</v>
      </c>
      <c r="F286" s="356">
        <v>0</v>
      </c>
      <c r="G286" s="356">
        <v>0</v>
      </c>
      <c r="H286" s="357">
        <v>0</v>
      </c>
    </row>
    <row r="287" spans="1:8" hidden="1" outlineLevel="1">
      <c r="A287" s="353"/>
      <c r="B287" s="347" t="s">
        <v>274</v>
      </c>
      <c r="C287" s="356">
        <v>0</v>
      </c>
      <c r="D287" s="356">
        <v>0</v>
      </c>
      <c r="E287" s="356">
        <v>39079.813160672777</v>
      </c>
      <c r="F287" s="356">
        <v>0</v>
      </c>
      <c r="G287" s="356">
        <v>0</v>
      </c>
      <c r="H287" s="357">
        <v>39079.813160672777</v>
      </c>
    </row>
    <row r="288" spans="1:8" hidden="1" outlineLevel="1">
      <c r="A288" s="353"/>
      <c r="B288" s="347" t="s">
        <v>275</v>
      </c>
      <c r="C288" s="356">
        <v>0</v>
      </c>
      <c r="D288" s="356"/>
      <c r="E288" s="356"/>
      <c r="F288" s="356"/>
      <c r="G288" s="356"/>
      <c r="H288" s="357">
        <v>0</v>
      </c>
    </row>
    <row r="289" spans="1:8" hidden="1" outlineLevel="1">
      <c r="A289" s="353"/>
      <c r="B289" s="347" t="s">
        <v>205</v>
      </c>
      <c r="C289" s="356">
        <v>32604.233192123709</v>
      </c>
      <c r="D289" s="356">
        <v>226408</v>
      </c>
      <c r="E289" s="356">
        <v>650723</v>
      </c>
      <c r="F289" s="356">
        <v>0</v>
      </c>
      <c r="G289" s="356">
        <v>84851</v>
      </c>
      <c r="H289" s="357">
        <v>994586.23319212371</v>
      </c>
    </row>
    <row r="290" spans="1:8" hidden="1" outlineLevel="1">
      <c r="A290" s="353"/>
      <c r="B290" s="347" t="s">
        <v>206</v>
      </c>
      <c r="C290" s="356">
        <v>6088</v>
      </c>
      <c r="D290" s="355"/>
      <c r="E290" s="356">
        <v>100512</v>
      </c>
      <c r="F290" s="355"/>
      <c r="G290" s="356">
        <v>1288</v>
      </c>
      <c r="H290" s="357">
        <v>107888</v>
      </c>
    </row>
    <row r="291" spans="1:8" hidden="1" outlineLevel="1">
      <c r="A291" s="353"/>
      <c r="B291" s="347" t="s">
        <v>268</v>
      </c>
      <c r="C291" s="356">
        <v>0</v>
      </c>
      <c r="D291" s="355">
        <v>0</v>
      </c>
      <c r="E291" s="356">
        <v>0</v>
      </c>
      <c r="F291" s="355"/>
      <c r="G291" s="356">
        <v>0</v>
      </c>
      <c r="H291" s="357">
        <v>0</v>
      </c>
    </row>
    <row r="292" spans="1:8" hidden="1" outlineLevel="1">
      <c r="A292" s="353"/>
      <c r="B292" s="347" t="s">
        <v>207</v>
      </c>
      <c r="C292" s="356">
        <v>32275</v>
      </c>
      <c r="D292" s="355"/>
      <c r="E292" s="356">
        <v>1343755</v>
      </c>
      <c r="F292" s="355"/>
      <c r="G292" s="356">
        <v>167024</v>
      </c>
      <c r="H292" s="357">
        <v>1543054</v>
      </c>
    </row>
    <row r="293" spans="1:8" hidden="1" outlineLevel="1">
      <c r="A293" s="353"/>
      <c r="B293" s="347" t="s">
        <v>270</v>
      </c>
      <c r="C293" s="356">
        <v>45467</v>
      </c>
      <c r="D293" s="355">
        <v>0</v>
      </c>
      <c r="E293" s="356">
        <v>2985</v>
      </c>
      <c r="F293" s="355">
        <v>0</v>
      </c>
      <c r="G293" s="356">
        <v>80958</v>
      </c>
      <c r="H293" s="357">
        <v>129410</v>
      </c>
    </row>
    <row r="294" spans="1:8" hidden="1" outlineLevel="1">
      <c r="A294" s="353"/>
      <c r="B294" s="347" t="s">
        <v>208</v>
      </c>
      <c r="C294" s="356">
        <v>2454</v>
      </c>
      <c r="D294" s="355"/>
      <c r="E294" s="356">
        <v>4570</v>
      </c>
      <c r="F294" s="355"/>
      <c r="G294" s="356">
        <v>54291</v>
      </c>
      <c r="H294" s="357">
        <v>61315</v>
      </c>
    </row>
    <row r="295" spans="1:8" hidden="1" outlineLevel="1">
      <c r="A295" s="353"/>
      <c r="B295" s="347" t="s">
        <v>209</v>
      </c>
      <c r="C295" s="356">
        <v>62304</v>
      </c>
      <c r="D295" s="355"/>
      <c r="E295" s="355"/>
      <c r="F295" s="355"/>
      <c r="G295" s="355"/>
      <c r="H295" s="357">
        <v>62304</v>
      </c>
    </row>
    <row r="296" spans="1:8" hidden="1" outlineLevel="1">
      <c r="A296" s="353"/>
      <c r="B296" s="347" t="s">
        <v>281</v>
      </c>
      <c r="C296" s="356"/>
      <c r="D296" s="355"/>
      <c r="E296" s="355"/>
      <c r="F296" s="355"/>
      <c r="G296" s="355"/>
      <c r="H296" s="357">
        <v>0</v>
      </c>
    </row>
    <row r="297" spans="1:8" hidden="1" outlineLevel="1">
      <c r="A297" s="353"/>
      <c r="B297" s="347" t="s">
        <v>210</v>
      </c>
      <c r="C297" s="356">
        <v>118863</v>
      </c>
      <c r="D297" s="356">
        <v>0</v>
      </c>
      <c r="E297" s="356">
        <v>31615</v>
      </c>
      <c r="F297" s="356">
        <v>0</v>
      </c>
      <c r="G297" s="356">
        <v>0</v>
      </c>
      <c r="H297" s="357">
        <v>150478</v>
      </c>
    </row>
    <row r="298" spans="1:8" hidden="1" outlineLevel="1">
      <c r="A298" s="353"/>
      <c r="B298" s="347" t="s">
        <v>211</v>
      </c>
      <c r="C298" s="356">
        <v>38</v>
      </c>
      <c r="D298" s="356">
        <v>0</v>
      </c>
      <c r="E298" s="356">
        <v>0</v>
      </c>
      <c r="F298" s="356">
        <v>0</v>
      </c>
      <c r="G298" s="356">
        <v>0</v>
      </c>
      <c r="H298" s="357">
        <v>38</v>
      </c>
    </row>
    <row r="299" spans="1:8" hidden="1" outlineLevel="1">
      <c r="A299" s="353"/>
      <c r="B299" s="347" t="s">
        <v>212</v>
      </c>
      <c r="C299" s="356">
        <v>5041.3961518230899</v>
      </c>
      <c r="D299" s="356">
        <v>0</v>
      </c>
      <c r="E299" s="356">
        <v>124212</v>
      </c>
      <c r="F299" s="355"/>
      <c r="G299" s="356">
        <v>35034</v>
      </c>
      <c r="H299" s="357">
        <v>164287.39615182311</v>
      </c>
    </row>
    <row r="300" spans="1:8" hidden="1" outlineLevel="1">
      <c r="A300" s="353"/>
      <c r="B300" s="347" t="s">
        <v>213</v>
      </c>
      <c r="C300" s="356">
        <v>0</v>
      </c>
      <c r="D300" s="356">
        <v>20599</v>
      </c>
      <c r="E300" s="356">
        <v>30705</v>
      </c>
      <c r="F300" s="356">
        <v>0</v>
      </c>
      <c r="G300" s="356">
        <v>11696</v>
      </c>
      <c r="H300" s="357">
        <v>63000</v>
      </c>
    </row>
    <row r="301" spans="1:8" hidden="1" outlineLevel="1">
      <c r="A301" s="353"/>
      <c r="B301" s="347" t="s">
        <v>214</v>
      </c>
      <c r="C301" s="356">
        <v>20047</v>
      </c>
      <c r="D301" s="355"/>
      <c r="E301" s="355"/>
      <c r="F301" s="355"/>
      <c r="G301" s="356">
        <v>45117</v>
      </c>
      <c r="H301" s="357">
        <v>65164</v>
      </c>
    </row>
    <row r="302" spans="1:8" hidden="1" outlineLevel="1">
      <c r="A302" s="353"/>
      <c r="B302" s="347" t="s">
        <v>269</v>
      </c>
      <c r="C302" s="356"/>
      <c r="D302" s="355"/>
      <c r="E302" s="355"/>
      <c r="F302" s="355"/>
      <c r="G302" s="356"/>
      <c r="H302" s="357">
        <v>0</v>
      </c>
    </row>
    <row r="303" spans="1:8" hidden="1" outlineLevel="1">
      <c r="A303" s="353"/>
      <c r="B303" s="347" t="s">
        <v>215</v>
      </c>
      <c r="C303" s="356">
        <v>67250</v>
      </c>
      <c r="D303" s="355"/>
      <c r="E303" s="355"/>
      <c r="F303" s="355"/>
      <c r="G303" s="355"/>
      <c r="H303" s="357">
        <v>67250</v>
      </c>
    </row>
    <row r="304" spans="1:8" hidden="1" outlineLevel="1">
      <c r="A304" s="353"/>
      <c r="B304" s="347" t="s">
        <v>216</v>
      </c>
      <c r="C304" s="357">
        <v>21000</v>
      </c>
      <c r="D304" s="357">
        <v>0</v>
      </c>
      <c r="E304" s="357">
        <v>0</v>
      </c>
      <c r="F304" s="357">
        <v>0</v>
      </c>
      <c r="G304" s="357">
        <v>0</v>
      </c>
      <c r="H304" s="357">
        <v>21000</v>
      </c>
    </row>
    <row r="305" spans="1:8" hidden="1" outlineLevel="1">
      <c r="A305" s="353"/>
      <c r="B305" s="347" t="s">
        <v>217</v>
      </c>
      <c r="C305" s="356">
        <v>1303374</v>
      </c>
      <c r="D305" s="355">
        <v>35273</v>
      </c>
      <c r="E305" s="356">
        <v>214813</v>
      </c>
      <c r="F305" s="356">
        <v>109041</v>
      </c>
      <c r="G305" s="356">
        <v>129410</v>
      </c>
      <c r="H305" s="357">
        <v>1791911</v>
      </c>
    </row>
    <row r="306" spans="1:8" hidden="1" outlineLevel="1">
      <c r="A306" s="353"/>
      <c r="B306" s="347" t="s">
        <v>218</v>
      </c>
      <c r="C306" s="356">
        <v>106968</v>
      </c>
      <c r="D306" s="355"/>
      <c r="E306" s="355"/>
      <c r="F306" s="355"/>
      <c r="G306" s="355"/>
      <c r="H306" s="357">
        <v>106968</v>
      </c>
    </row>
    <row r="307" spans="1:8" hidden="1" outlineLevel="1">
      <c r="A307" s="353"/>
      <c r="B307" s="347" t="s">
        <v>219</v>
      </c>
      <c r="C307" s="356">
        <v>15176.319084720606</v>
      </c>
      <c r="D307" s="355">
        <v>74</v>
      </c>
      <c r="E307" s="356">
        <v>177</v>
      </c>
      <c r="F307" s="355"/>
      <c r="G307" s="356">
        <v>274</v>
      </c>
      <c r="H307" s="357">
        <v>15701.319084720606</v>
      </c>
    </row>
    <row r="308" spans="1:8" hidden="1" outlineLevel="1">
      <c r="A308" s="353"/>
      <c r="B308" s="347" t="s">
        <v>220</v>
      </c>
      <c r="C308" s="356">
        <v>0</v>
      </c>
      <c r="D308" s="355">
        <v>0</v>
      </c>
      <c r="E308" s="356">
        <v>33627</v>
      </c>
      <c r="F308" s="355"/>
      <c r="G308" s="355"/>
      <c r="H308" s="357">
        <v>33627</v>
      </c>
    </row>
    <row r="309" spans="1:8" collapsed="1">
      <c r="A309" s="353">
        <v>7</v>
      </c>
      <c r="B309" s="352" t="s">
        <v>124</v>
      </c>
      <c r="C309" s="356">
        <f>SUM($C$283:$C$308)</f>
        <v>2176456.9484286676</v>
      </c>
      <c r="D309" s="356">
        <f>SUM($D$283:$D$308)</f>
        <v>282354</v>
      </c>
      <c r="E309" s="356">
        <f>SUM($E$283:$E$308)</f>
        <v>3095776.8131606728</v>
      </c>
      <c r="F309" s="356">
        <f>SUM($F$283:$F$308)</f>
        <v>109041</v>
      </c>
      <c r="G309" s="356">
        <f>SUM($G$283:$G$308)</f>
        <v>703020</v>
      </c>
      <c r="H309" s="357">
        <f>SUM($H$283:$H$308)</f>
        <v>6366648.7615893399</v>
      </c>
    </row>
    <row r="310" spans="1:8" hidden="1" outlineLevel="1">
      <c r="A310" s="353"/>
      <c r="B310" s="347" t="s">
        <v>280</v>
      </c>
      <c r="C310" s="356">
        <v>3362.2</v>
      </c>
      <c r="D310" s="355"/>
      <c r="E310" s="356">
        <v>0</v>
      </c>
      <c r="F310" s="355"/>
      <c r="G310" s="356">
        <v>0</v>
      </c>
      <c r="H310" s="357">
        <v>3362.2</v>
      </c>
    </row>
    <row r="311" spans="1:8" hidden="1" outlineLevel="1">
      <c r="A311" s="353"/>
      <c r="B311" s="347" t="s">
        <v>203</v>
      </c>
      <c r="C311" s="356">
        <v>24134</v>
      </c>
      <c r="D311" s="355"/>
      <c r="E311" s="356">
        <v>1084598</v>
      </c>
      <c r="F311" s="355"/>
      <c r="G311" s="356">
        <v>202605</v>
      </c>
      <c r="H311" s="357">
        <v>1311337</v>
      </c>
    </row>
    <row r="312" spans="1:8" hidden="1" outlineLevel="1">
      <c r="A312" s="353"/>
      <c r="B312" s="347" t="s">
        <v>204</v>
      </c>
      <c r="C312" s="356">
        <v>90714</v>
      </c>
      <c r="D312" s="356">
        <v>0</v>
      </c>
      <c r="E312" s="356">
        <v>0</v>
      </c>
      <c r="F312" s="355"/>
      <c r="G312" s="356">
        <v>0</v>
      </c>
      <c r="H312" s="357">
        <v>90714</v>
      </c>
    </row>
    <row r="313" spans="1:8" hidden="1" outlineLevel="1">
      <c r="A313" s="353"/>
      <c r="B313" s="347" t="s">
        <v>267</v>
      </c>
      <c r="C313" s="356">
        <v>0</v>
      </c>
      <c r="D313" s="356">
        <v>0</v>
      </c>
      <c r="E313" s="356">
        <v>0</v>
      </c>
      <c r="F313" s="356">
        <v>0</v>
      </c>
      <c r="G313" s="356">
        <v>0</v>
      </c>
      <c r="H313" s="357">
        <v>0</v>
      </c>
    </row>
    <row r="314" spans="1:8" hidden="1" outlineLevel="1">
      <c r="A314" s="353"/>
      <c r="B314" s="347" t="s">
        <v>274</v>
      </c>
      <c r="C314" s="356">
        <v>0</v>
      </c>
      <c r="D314" s="356">
        <v>0</v>
      </c>
      <c r="E314" s="356">
        <v>0</v>
      </c>
      <c r="F314" s="356">
        <v>0</v>
      </c>
      <c r="G314" s="356">
        <v>0</v>
      </c>
      <c r="H314" s="357">
        <v>0</v>
      </c>
    </row>
    <row r="315" spans="1:8" hidden="1" outlineLevel="1">
      <c r="A315" s="353"/>
      <c r="B315" s="347" t="s">
        <v>275</v>
      </c>
      <c r="C315" s="356"/>
      <c r="D315" s="356"/>
      <c r="E315" s="356"/>
      <c r="F315" s="356"/>
      <c r="G315" s="356"/>
      <c r="H315" s="357">
        <v>0</v>
      </c>
    </row>
    <row r="316" spans="1:8" hidden="1" outlineLevel="1">
      <c r="A316" s="353"/>
      <c r="B316" s="347" t="s">
        <v>205</v>
      </c>
      <c r="C316" s="356">
        <v>129365.7667409795</v>
      </c>
      <c r="D316" s="356">
        <v>1884771</v>
      </c>
      <c r="E316" s="356">
        <v>1562879</v>
      </c>
      <c r="F316" s="356">
        <v>0</v>
      </c>
      <c r="G316" s="356">
        <v>234591</v>
      </c>
      <c r="H316" s="357">
        <v>3811606.7667409796</v>
      </c>
    </row>
    <row r="317" spans="1:8" hidden="1" outlineLevel="1">
      <c r="A317" s="353"/>
      <c r="B317" s="347" t="s">
        <v>206</v>
      </c>
      <c r="C317" s="356">
        <v>57075</v>
      </c>
      <c r="D317" s="355"/>
      <c r="E317" s="356">
        <v>59779</v>
      </c>
      <c r="F317" s="355"/>
      <c r="G317" s="356">
        <v>802</v>
      </c>
      <c r="H317" s="357">
        <v>117656</v>
      </c>
    </row>
    <row r="318" spans="1:8" hidden="1" outlineLevel="1">
      <c r="A318" s="353"/>
      <c r="B318" s="347" t="s">
        <v>268</v>
      </c>
      <c r="C318" s="355"/>
      <c r="D318" s="356">
        <v>950</v>
      </c>
      <c r="E318" s="355"/>
      <c r="F318" s="355"/>
      <c r="G318" s="356">
        <v>105</v>
      </c>
      <c r="H318" s="357">
        <v>1055</v>
      </c>
    </row>
    <row r="319" spans="1:8" hidden="1" outlineLevel="1">
      <c r="A319" s="353"/>
      <c r="B319" s="347" t="s">
        <v>207</v>
      </c>
      <c r="C319" s="356">
        <v>375871</v>
      </c>
      <c r="D319" s="355"/>
      <c r="E319" s="356">
        <v>2488135</v>
      </c>
      <c r="F319" s="355"/>
      <c r="G319" s="356">
        <v>309794</v>
      </c>
      <c r="H319" s="357">
        <v>3173800</v>
      </c>
    </row>
    <row r="320" spans="1:8" hidden="1" outlineLevel="1">
      <c r="A320" s="353"/>
      <c r="B320" s="347" t="s">
        <v>270</v>
      </c>
      <c r="C320" s="356">
        <v>20511</v>
      </c>
      <c r="D320" s="355">
        <v>0</v>
      </c>
      <c r="E320" s="356">
        <v>1364380</v>
      </c>
      <c r="F320" s="355">
        <v>0</v>
      </c>
      <c r="G320" s="356">
        <v>213013</v>
      </c>
      <c r="H320" s="357">
        <v>1597904</v>
      </c>
    </row>
    <row r="321" spans="1:8" hidden="1" outlineLevel="1">
      <c r="A321" s="353"/>
      <c r="B321" s="347" t="s">
        <v>208</v>
      </c>
      <c r="C321" s="356">
        <v>108622</v>
      </c>
      <c r="D321" s="356">
        <v>451512</v>
      </c>
      <c r="E321" s="356">
        <v>1073932</v>
      </c>
      <c r="F321" s="355"/>
      <c r="G321" s="356">
        <v>218807</v>
      </c>
      <c r="H321" s="357">
        <v>1852873</v>
      </c>
    </row>
    <row r="322" spans="1:8" hidden="1" outlineLevel="1">
      <c r="A322" s="353"/>
      <c r="B322" s="347" t="s">
        <v>209</v>
      </c>
      <c r="C322" s="356">
        <v>295188</v>
      </c>
      <c r="D322" s="355"/>
      <c r="E322" s="355"/>
      <c r="F322" s="355"/>
      <c r="G322" s="355"/>
      <c r="H322" s="357">
        <v>295188</v>
      </c>
    </row>
    <row r="323" spans="1:8" hidden="1" outlineLevel="1">
      <c r="A323" s="353"/>
      <c r="B323" s="347" t="s">
        <v>281</v>
      </c>
      <c r="C323" s="356"/>
      <c r="D323" s="355"/>
      <c r="E323" s="355"/>
      <c r="F323" s="355"/>
      <c r="G323" s="355"/>
      <c r="H323" s="357">
        <v>0</v>
      </c>
    </row>
    <row r="324" spans="1:8" hidden="1" outlineLevel="1">
      <c r="A324" s="353"/>
      <c r="B324" s="347" t="s">
        <v>210</v>
      </c>
      <c r="C324" s="356">
        <v>49865</v>
      </c>
      <c r="D324" s="356">
        <v>0</v>
      </c>
      <c r="E324" s="356">
        <v>76128</v>
      </c>
      <c r="F324" s="356">
        <v>0</v>
      </c>
      <c r="G324" s="356">
        <v>0</v>
      </c>
      <c r="H324" s="357">
        <v>125993</v>
      </c>
    </row>
    <row r="325" spans="1:8" hidden="1" outlineLevel="1">
      <c r="A325" s="353"/>
      <c r="B325" s="347" t="s">
        <v>211</v>
      </c>
      <c r="C325" s="356">
        <v>5</v>
      </c>
      <c r="D325" s="356">
        <v>0</v>
      </c>
      <c r="E325" s="356">
        <v>0</v>
      </c>
      <c r="F325" s="356">
        <v>0</v>
      </c>
      <c r="G325" s="356">
        <v>0</v>
      </c>
      <c r="H325" s="357">
        <v>5</v>
      </c>
    </row>
    <row r="326" spans="1:8" hidden="1" outlineLevel="1">
      <c r="A326" s="353"/>
      <c r="B326" s="347" t="s">
        <v>212</v>
      </c>
      <c r="C326" s="356">
        <v>39161.845990229565</v>
      </c>
      <c r="D326" s="356">
        <v>0</v>
      </c>
      <c r="E326" s="356">
        <v>648672</v>
      </c>
      <c r="F326" s="355"/>
      <c r="G326" s="356">
        <v>182959</v>
      </c>
      <c r="H326" s="357">
        <v>870792.84599022951</v>
      </c>
    </row>
    <row r="327" spans="1:8" hidden="1" outlineLevel="1">
      <c r="A327" s="353"/>
      <c r="B327" s="347" t="s">
        <v>213</v>
      </c>
      <c r="C327" s="356">
        <v>958652</v>
      </c>
      <c r="D327" s="356">
        <v>1265213</v>
      </c>
      <c r="E327" s="356">
        <v>42411</v>
      </c>
      <c r="F327" s="356">
        <v>0</v>
      </c>
      <c r="G327" s="356">
        <v>222095</v>
      </c>
      <c r="H327" s="357">
        <v>2488371</v>
      </c>
    </row>
    <row r="328" spans="1:8" hidden="1" outlineLevel="1">
      <c r="A328" s="353"/>
      <c r="B328" s="347" t="s">
        <v>214</v>
      </c>
      <c r="C328" s="356">
        <v>0</v>
      </c>
      <c r="D328" s="355"/>
      <c r="E328" s="356">
        <v>0</v>
      </c>
      <c r="F328" s="355"/>
      <c r="G328" s="356">
        <v>0</v>
      </c>
      <c r="H328" s="357">
        <v>0</v>
      </c>
    </row>
    <row r="329" spans="1:8" hidden="1" outlineLevel="1">
      <c r="A329" s="353"/>
      <c r="B329" s="347" t="s">
        <v>269</v>
      </c>
      <c r="C329" s="356"/>
      <c r="D329" s="355"/>
      <c r="E329" s="356"/>
      <c r="F329" s="355"/>
      <c r="G329" s="356"/>
      <c r="H329" s="357">
        <v>0</v>
      </c>
    </row>
    <row r="330" spans="1:8" hidden="1" outlineLevel="1">
      <c r="A330" s="353"/>
      <c r="B330" s="347" t="s">
        <v>215</v>
      </c>
      <c r="C330" s="356">
        <v>8699</v>
      </c>
      <c r="D330" s="355"/>
      <c r="E330" s="355"/>
      <c r="F330" s="355"/>
      <c r="G330" s="355"/>
      <c r="H330" s="357">
        <v>8699</v>
      </c>
    </row>
    <row r="331" spans="1:8" hidden="1" outlineLevel="1">
      <c r="A331" s="353"/>
      <c r="B331" s="347" t="s">
        <v>216</v>
      </c>
      <c r="C331" s="356"/>
      <c r="D331" s="355"/>
      <c r="E331" s="355"/>
      <c r="F331" s="355"/>
      <c r="G331" s="355"/>
      <c r="H331" s="357">
        <v>0</v>
      </c>
    </row>
    <row r="332" spans="1:8" hidden="1" outlineLevel="1">
      <c r="A332" s="353"/>
      <c r="B332" s="347" t="s">
        <v>217</v>
      </c>
      <c r="C332" s="356">
        <v>392009</v>
      </c>
      <c r="D332" s="356">
        <v>806327</v>
      </c>
      <c r="E332" s="356">
        <v>1509914</v>
      </c>
      <c r="F332" s="355"/>
      <c r="G332" s="356">
        <v>625865</v>
      </c>
      <c r="H332" s="357">
        <v>3334115</v>
      </c>
    </row>
    <row r="333" spans="1:8" hidden="1" outlineLevel="1">
      <c r="A333" s="353"/>
      <c r="B333" s="347" t="s">
        <v>218</v>
      </c>
      <c r="C333" s="356">
        <v>140787</v>
      </c>
      <c r="D333" s="355"/>
      <c r="E333" s="355"/>
      <c r="F333" s="355"/>
      <c r="G333" s="355"/>
      <c r="H333" s="357">
        <v>140787</v>
      </c>
    </row>
    <row r="334" spans="1:8" hidden="1" outlineLevel="1">
      <c r="A334" s="353"/>
      <c r="B334" s="347" t="s">
        <v>219</v>
      </c>
      <c r="C334" s="356">
        <v>256074.38061874863</v>
      </c>
      <c r="D334" s="355">
        <v>86</v>
      </c>
      <c r="E334" s="356">
        <v>11750</v>
      </c>
      <c r="F334" s="355"/>
      <c r="G334" s="356">
        <v>3767</v>
      </c>
      <c r="H334" s="357">
        <v>271677.3806187486</v>
      </c>
    </row>
    <row r="335" spans="1:8" hidden="1" outlineLevel="1">
      <c r="A335" s="353"/>
      <c r="B335" s="347" t="s">
        <v>220</v>
      </c>
      <c r="C335" s="356">
        <v>71954</v>
      </c>
      <c r="D335" s="355">
        <v>0</v>
      </c>
      <c r="E335" s="356">
        <v>25275</v>
      </c>
      <c r="F335" s="355"/>
      <c r="G335" s="356">
        <v>0</v>
      </c>
      <c r="H335" s="357">
        <v>97229</v>
      </c>
    </row>
    <row r="336" spans="1:8" collapsed="1">
      <c r="A336" s="353">
        <v>8</v>
      </c>
      <c r="B336" s="352" t="s">
        <v>118</v>
      </c>
      <c r="C336" s="356">
        <f>SUM($C$310:$C$335)</f>
        <v>3022050.1933499579</v>
      </c>
      <c r="D336" s="356">
        <f>SUM($D$310:$D$335)</f>
        <v>4408859</v>
      </c>
      <c r="E336" s="356">
        <f>SUM($E$310:$E$335)</f>
        <v>9947853</v>
      </c>
      <c r="F336" s="356">
        <f>SUM($F$310:$F$335)</f>
        <v>0</v>
      </c>
      <c r="G336" s="356">
        <f>SUM($G$310:$G$335)</f>
        <v>2214403</v>
      </c>
      <c r="H336" s="357">
        <f>SUM($H$310:$H$335)</f>
        <v>19593165.193349957</v>
      </c>
    </row>
    <row r="337" spans="1:8" hidden="1" outlineLevel="1">
      <c r="A337" s="353"/>
      <c r="B337" s="347" t="s">
        <v>280</v>
      </c>
      <c r="C337" s="356">
        <v>7306.96</v>
      </c>
      <c r="D337" s="355"/>
      <c r="E337" s="356">
        <v>0</v>
      </c>
      <c r="F337" s="355"/>
      <c r="G337" s="356">
        <v>0</v>
      </c>
      <c r="H337" s="357">
        <v>7306.96</v>
      </c>
    </row>
    <row r="338" spans="1:8" hidden="1" outlineLevel="1">
      <c r="A338" s="353"/>
      <c r="B338" s="347" t="s">
        <v>203</v>
      </c>
      <c r="C338" s="356">
        <v>68269</v>
      </c>
      <c r="D338" s="355"/>
      <c r="E338" s="356">
        <v>331808</v>
      </c>
      <c r="F338" s="355"/>
      <c r="G338" s="356">
        <v>61982</v>
      </c>
      <c r="H338" s="357">
        <v>462059</v>
      </c>
    </row>
    <row r="339" spans="1:8" hidden="1" outlineLevel="1">
      <c r="A339" s="353"/>
      <c r="B339" s="347" t="s">
        <v>204</v>
      </c>
      <c r="C339" s="356">
        <v>272463</v>
      </c>
      <c r="D339" s="355">
        <v>0</v>
      </c>
      <c r="E339" s="356">
        <v>0</v>
      </c>
      <c r="F339" s="355"/>
      <c r="G339" s="356">
        <v>0</v>
      </c>
      <c r="H339" s="357">
        <v>272463</v>
      </c>
    </row>
    <row r="340" spans="1:8" hidden="1" outlineLevel="1">
      <c r="A340" s="353"/>
      <c r="B340" s="347" t="s">
        <v>274</v>
      </c>
      <c r="C340" s="356">
        <v>0</v>
      </c>
      <c r="D340" s="355">
        <v>0</v>
      </c>
      <c r="E340" s="355">
        <v>0</v>
      </c>
      <c r="F340" s="355">
        <v>0</v>
      </c>
      <c r="G340" s="355">
        <v>0</v>
      </c>
      <c r="H340" s="357">
        <v>0</v>
      </c>
    </row>
    <row r="341" spans="1:8" hidden="1" outlineLevel="1">
      <c r="A341" s="353"/>
      <c r="B341" s="347" t="s">
        <v>275</v>
      </c>
      <c r="C341" s="356"/>
      <c r="D341" s="355"/>
      <c r="E341" s="355"/>
      <c r="F341" s="355"/>
      <c r="G341" s="355"/>
      <c r="H341" s="357">
        <v>0</v>
      </c>
    </row>
    <row r="342" spans="1:8" hidden="1" outlineLevel="1">
      <c r="A342" s="353"/>
      <c r="B342" s="347" t="s">
        <v>267</v>
      </c>
      <c r="C342" s="356">
        <v>0</v>
      </c>
      <c r="D342" s="356">
        <v>0</v>
      </c>
      <c r="E342" s="356">
        <v>0</v>
      </c>
      <c r="F342" s="356">
        <v>0</v>
      </c>
      <c r="G342" s="356">
        <v>0</v>
      </c>
      <c r="H342" s="357">
        <v>0</v>
      </c>
    </row>
    <row r="343" spans="1:8" hidden="1" outlineLevel="1">
      <c r="A343" s="353"/>
      <c r="B343" s="347" t="s">
        <v>205</v>
      </c>
      <c r="C343" s="356">
        <v>527834.6834417549</v>
      </c>
      <c r="D343" s="356">
        <v>445731</v>
      </c>
      <c r="E343" s="356">
        <v>765772</v>
      </c>
      <c r="F343" s="356">
        <v>0</v>
      </c>
      <c r="G343" s="356">
        <v>121520</v>
      </c>
      <c r="H343" s="357">
        <v>1860857.6834417549</v>
      </c>
    </row>
    <row r="344" spans="1:8" hidden="1" outlineLevel="1">
      <c r="A344" s="353"/>
      <c r="B344" s="347" t="s">
        <v>206</v>
      </c>
      <c r="C344" s="356">
        <v>91222</v>
      </c>
      <c r="D344" s="355"/>
      <c r="E344" s="356">
        <v>26702</v>
      </c>
      <c r="F344" s="355"/>
      <c r="G344" s="356">
        <v>416</v>
      </c>
      <c r="H344" s="357">
        <v>118340</v>
      </c>
    </row>
    <row r="345" spans="1:8" hidden="1" outlineLevel="1">
      <c r="A345" s="353"/>
      <c r="B345" s="347" t="s">
        <v>268</v>
      </c>
      <c r="C345" s="355"/>
      <c r="D345" s="356">
        <v>1058</v>
      </c>
      <c r="E345" s="355"/>
      <c r="F345" s="355"/>
      <c r="G345" s="356">
        <v>118</v>
      </c>
      <c r="H345" s="357">
        <v>1176</v>
      </c>
    </row>
    <row r="346" spans="1:8" hidden="1" outlineLevel="1">
      <c r="A346" s="353"/>
      <c r="B346" s="347" t="s">
        <v>207</v>
      </c>
      <c r="C346" s="356">
        <v>300246</v>
      </c>
      <c r="D346" s="355"/>
      <c r="E346" s="356">
        <v>879318</v>
      </c>
      <c r="F346" s="355"/>
      <c r="G346" s="356">
        <v>109369</v>
      </c>
      <c r="H346" s="357">
        <v>1288933</v>
      </c>
    </row>
    <row r="347" spans="1:8" hidden="1" outlineLevel="1">
      <c r="A347" s="353"/>
      <c r="B347" s="347" t="s">
        <v>270</v>
      </c>
      <c r="C347" s="356">
        <v>53826</v>
      </c>
      <c r="D347" s="355">
        <v>0</v>
      </c>
      <c r="E347" s="356">
        <v>481921</v>
      </c>
      <c r="F347" s="355">
        <v>0</v>
      </c>
      <c r="G347" s="356">
        <v>85421</v>
      </c>
      <c r="H347" s="357">
        <v>621168</v>
      </c>
    </row>
    <row r="348" spans="1:8" hidden="1" outlineLevel="1">
      <c r="A348" s="353"/>
      <c r="B348" s="347" t="s">
        <v>208</v>
      </c>
      <c r="C348" s="356">
        <v>74683</v>
      </c>
      <c r="D348" s="356">
        <v>265514</v>
      </c>
      <c r="E348" s="356">
        <v>137885</v>
      </c>
      <c r="F348" s="355"/>
      <c r="G348" s="356">
        <v>67647</v>
      </c>
      <c r="H348" s="357">
        <v>545729</v>
      </c>
    </row>
    <row r="349" spans="1:8" hidden="1" outlineLevel="1">
      <c r="A349" s="353"/>
      <c r="B349" s="347" t="s">
        <v>209</v>
      </c>
      <c r="C349" s="356">
        <v>209020</v>
      </c>
      <c r="D349" s="355"/>
      <c r="E349" s="355"/>
      <c r="F349" s="356">
        <v>319</v>
      </c>
      <c r="G349" s="355"/>
      <c r="H349" s="357">
        <v>209339</v>
      </c>
    </row>
    <row r="350" spans="1:8" hidden="1" outlineLevel="1">
      <c r="A350" s="353"/>
      <c r="B350" s="347" t="s">
        <v>281</v>
      </c>
      <c r="C350" s="356"/>
      <c r="D350" s="355"/>
      <c r="E350" s="355"/>
      <c r="F350" s="356"/>
      <c r="G350" s="355"/>
      <c r="H350" s="357">
        <v>0</v>
      </c>
    </row>
    <row r="351" spans="1:8" hidden="1" outlineLevel="1">
      <c r="A351" s="353"/>
      <c r="B351" s="347" t="s">
        <v>210</v>
      </c>
      <c r="C351" s="356">
        <v>123243</v>
      </c>
      <c r="D351" s="356">
        <v>0</v>
      </c>
      <c r="E351" s="356">
        <v>26744</v>
      </c>
      <c r="F351" s="356">
        <v>0</v>
      </c>
      <c r="G351" s="356">
        <v>0</v>
      </c>
      <c r="H351" s="357">
        <v>149987</v>
      </c>
    </row>
    <row r="352" spans="1:8" hidden="1" outlineLevel="1">
      <c r="A352" s="353"/>
      <c r="B352" s="347" t="s">
        <v>211</v>
      </c>
      <c r="C352" s="356">
        <v>217</v>
      </c>
      <c r="D352" s="356">
        <v>0</v>
      </c>
      <c r="E352" s="356">
        <v>0</v>
      </c>
      <c r="F352" s="356">
        <v>0</v>
      </c>
      <c r="G352" s="356">
        <v>0</v>
      </c>
      <c r="H352" s="357">
        <v>217</v>
      </c>
    </row>
    <row r="353" spans="1:8" hidden="1" outlineLevel="1">
      <c r="A353" s="353"/>
      <c r="B353" s="347" t="s">
        <v>212</v>
      </c>
      <c r="C353" s="356">
        <v>59608.672837284343</v>
      </c>
      <c r="D353" s="356">
        <v>0</v>
      </c>
      <c r="E353" s="356">
        <v>219195</v>
      </c>
      <c r="F353" s="355"/>
      <c r="G353" s="356">
        <v>61824</v>
      </c>
      <c r="H353" s="357">
        <v>340627.67283728434</v>
      </c>
    </row>
    <row r="354" spans="1:8" hidden="1" outlineLevel="1">
      <c r="A354" s="353"/>
      <c r="B354" s="347" t="s">
        <v>213</v>
      </c>
      <c r="C354" s="356">
        <v>824007</v>
      </c>
      <c r="D354" s="356">
        <v>192529</v>
      </c>
      <c r="E354" s="356">
        <v>16901</v>
      </c>
      <c r="F354" s="356">
        <v>0</v>
      </c>
      <c r="G354" s="356">
        <v>33689</v>
      </c>
      <c r="H354" s="357">
        <v>1067126</v>
      </c>
    </row>
    <row r="355" spans="1:8" hidden="1" outlineLevel="1">
      <c r="A355" s="353"/>
      <c r="B355" s="347" t="s">
        <v>214</v>
      </c>
      <c r="C355" s="356">
        <v>1636</v>
      </c>
      <c r="D355" s="355"/>
      <c r="E355" s="356">
        <v>33934</v>
      </c>
      <c r="F355" s="355"/>
      <c r="G355" s="356">
        <v>8516</v>
      </c>
      <c r="H355" s="357">
        <v>44086</v>
      </c>
    </row>
    <row r="356" spans="1:8" hidden="1" outlineLevel="1">
      <c r="A356" s="353"/>
      <c r="B356" s="347" t="s">
        <v>269</v>
      </c>
      <c r="C356" s="356">
        <v>0</v>
      </c>
      <c r="D356" s="355"/>
      <c r="E356" s="356">
        <v>0</v>
      </c>
      <c r="F356" s="355"/>
      <c r="G356" s="356">
        <v>0</v>
      </c>
      <c r="H356" s="357">
        <v>0</v>
      </c>
    </row>
    <row r="357" spans="1:8" hidden="1" outlineLevel="1">
      <c r="A357" s="353"/>
      <c r="B357" s="347" t="s">
        <v>215</v>
      </c>
      <c r="C357" s="356">
        <v>748</v>
      </c>
      <c r="D357" s="355"/>
      <c r="E357" s="355"/>
      <c r="F357" s="355"/>
      <c r="G357" s="355"/>
      <c r="H357" s="357">
        <v>748</v>
      </c>
    </row>
    <row r="358" spans="1:8" hidden="1" outlineLevel="1">
      <c r="A358" s="353"/>
      <c r="B358" s="347" t="s">
        <v>216</v>
      </c>
      <c r="C358" s="357">
        <v>1</v>
      </c>
      <c r="D358" s="357">
        <v>0</v>
      </c>
      <c r="E358" s="357">
        <v>0</v>
      </c>
      <c r="F358" s="357">
        <v>0</v>
      </c>
      <c r="G358" s="357">
        <v>0</v>
      </c>
      <c r="H358" s="357">
        <v>1</v>
      </c>
    </row>
    <row r="359" spans="1:8" hidden="1" outlineLevel="1">
      <c r="A359" s="353"/>
      <c r="B359" s="347" t="s">
        <v>217</v>
      </c>
      <c r="C359" s="356">
        <v>768405</v>
      </c>
      <c r="D359" s="356">
        <v>283617</v>
      </c>
      <c r="E359" s="356">
        <v>767657</v>
      </c>
      <c r="F359" s="355"/>
      <c r="G359" s="356">
        <v>640440</v>
      </c>
      <c r="H359" s="357">
        <v>2460119</v>
      </c>
    </row>
    <row r="360" spans="1:8" hidden="1" outlineLevel="1">
      <c r="A360" s="353"/>
      <c r="B360" s="347" t="s">
        <v>218</v>
      </c>
      <c r="C360" s="356">
        <v>225197</v>
      </c>
      <c r="D360" s="355"/>
      <c r="E360" s="355"/>
      <c r="F360" s="355"/>
      <c r="G360" s="355"/>
      <c r="H360" s="357">
        <v>225197</v>
      </c>
    </row>
    <row r="361" spans="1:8" hidden="1" outlineLevel="1">
      <c r="A361" s="353"/>
      <c r="B361" s="347" t="s">
        <v>219</v>
      </c>
      <c r="C361" s="356">
        <v>128429.64417513077</v>
      </c>
      <c r="D361" s="355">
        <v>298</v>
      </c>
      <c r="E361" s="356">
        <v>9960</v>
      </c>
      <c r="F361" s="355"/>
      <c r="G361" s="356">
        <v>3870</v>
      </c>
      <c r="H361" s="357">
        <v>142557.64417513076</v>
      </c>
    </row>
    <row r="362" spans="1:8" hidden="1" outlineLevel="1">
      <c r="A362" s="353"/>
      <c r="B362" s="347" t="s">
        <v>220</v>
      </c>
      <c r="C362" s="356">
        <v>481236</v>
      </c>
      <c r="D362" s="355">
        <v>0</v>
      </c>
      <c r="E362" s="356">
        <v>163723</v>
      </c>
      <c r="F362" s="355"/>
      <c r="G362" s="355"/>
      <c r="H362" s="357">
        <v>644959</v>
      </c>
    </row>
    <row r="363" spans="1:8" collapsed="1">
      <c r="A363" s="353">
        <v>9</v>
      </c>
      <c r="B363" s="352" t="s">
        <v>119</v>
      </c>
      <c r="C363" s="356">
        <f>SUM($C$337:$C$362)</f>
        <v>4217598.9604541697</v>
      </c>
      <c r="D363" s="356">
        <f>SUM($D$337:$D$362)</f>
        <v>1188747</v>
      </c>
      <c r="E363" s="356">
        <f>SUM($E$337:$E$362)</f>
        <v>3861520</v>
      </c>
      <c r="F363" s="356">
        <f>SUM($F$337:$F$362)</f>
        <v>319</v>
      </c>
      <c r="G363" s="356">
        <f>SUM($G$337:$G$362)</f>
        <v>1194812</v>
      </c>
      <c r="H363" s="357">
        <f>SUM($H$337:$H$362)</f>
        <v>10462996.96045417</v>
      </c>
    </row>
    <row r="364" spans="1:8" hidden="1" outlineLevel="1">
      <c r="A364" s="353"/>
      <c r="B364" s="347" t="s">
        <v>280</v>
      </c>
      <c r="C364" s="356">
        <v>0</v>
      </c>
      <c r="D364" s="355"/>
      <c r="E364" s="356">
        <v>0</v>
      </c>
      <c r="F364" s="355"/>
      <c r="G364" s="356">
        <v>0</v>
      </c>
      <c r="H364" s="357">
        <v>0</v>
      </c>
    </row>
    <row r="365" spans="1:8" hidden="1" outlineLevel="1">
      <c r="A365" s="353"/>
      <c r="B365" s="347" t="s">
        <v>203</v>
      </c>
      <c r="C365" s="356">
        <v>10498</v>
      </c>
      <c r="D365" s="355"/>
      <c r="E365" s="356">
        <v>169233</v>
      </c>
      <c r="F365" s="355"/>
      <c r="G365" s="356">
        <v>31613</v>
      </c>
      <c r="H365" s="357">
        <v>211344</v>
      </c>
    </row>
    <row r="366" spans="1:8" hidden="1" outlineLevel="1">
      <c r="A366" s="353"/>
      <c r="B366" s="347" t="s">
        <v>204</v>
      </c>
      <c r="C366" s="356">
        <v>117287</v>
      </c>
      <c r="D366" s="356">
        <v>0</v>
      </c>
      <c r="E366" s="356">
        <v>0</v>
      </c>
      <c r="F366" s="355"/>
      <c r="G366" s="356">
        <v>0</v>
      </c>
      <c r="H366" s="357">
        <v>117287</v>
      </c>
    </row>
    <row r="367" spans="1:8" hidden="1" outlineLevel="1">
      <c r="A367" s="353"/>
      <c r="B367" s="347" t="s">
        <v>267</v>
      </c>
      <c r="C367" s="356">
        <v>0</v>
      </c>
      <c r="D367" s="356">
        <v>0</v>
      </c>
      <c r="E367" s="356">
        <v>0</v>
      </c>
      <c r="F367" s="356">
        <v>0</v>
      </c>
      <c r="G367" s="356">
        <v>0</v>
      </c>
      <c r="H367" s="357">
        <v>0</v>
      </c>
    </row>
    <row r="368" spans="1:8" hidden="1" outlineLevel="1">
      <c r="A368" s="353"/>
      <c r="B368" s="347" t="s">
        <v>274</v>
      </c>
      <c r="C368" s="356">
        <v>0</v>
      </c>
      <c r="D368" s="356">
        <v>0</v>
      </c>
      <c r="E368" s="356">
        <v>0</v>
      </c>
      <c r="F368" s="356">
        <v>0</v>
      </c>
      <c r="G368" s="356">
        <v>0</v>
      </c>
      <c r="H368" s="357">
        <v>0</v>
      </c>
    </row>
    <row r="369" spans="1:8" hidden="1" outlineLevel="1">
      <c r="A369" s="353"/>
      <c r="B369" s="347" t="s">
        <v>275</v>
      </c>
      <c r="C369" s="357">
        <v>59</v>
      </c>
      <c r="D369" s="357">
        <v>0</v>
      </c>
      <c r="E369" s="357">
        <v>48</v>
      </c>
      <c r="F369" s="357">
        <v>0</v>
      </c>
      <c r="G369" s="357">
        <v>0</v>
      </c>
      <c r="H369" s="357">
        <v>107</v>
      </c>
    </row>
    <row r="370" spans="1:8" hidden="1" outlineLevel="1">
      <c r="A370" s="353"/>
      <c r="B370" s="347" t="s">
        <v>205</v>
      </c>
      <c r="C370" s="356">
        <v>67484.883339362423</v>
      </c>
      <c r="D370" s="356">
        <v>116538</v>
      </c>
      <c r="E370" s="356">
        <v>299844</v>
      </c>
      <c r="F370" s="356">
        <v>0</v>
      </c>
      <c r="G370" s="356">
        <v>49241</v>
      </c>
      <c r="H370" s="357">
        <v>533107.88333936245</v>
      </c>
    </row>
    <row r="371" spans="1:8" hidden="1" outlineLevel="1">
      <c r="A371" s="353"/>
      <c r="B371" s="347" t="s">
        <v>206</v>
      </c>
      <c r="C371" s="356">
        <v>11191</v>
      </c>
      <c r="D371" s="355"/>
      <c r="E371" s="356">
        <v>27710</v>
      </c>
      <c r="F371" s="355"/>
      <c r="G371" s="356">
        <v>381</v>
      </c>
      <c r="H371" s="357">
        <v>39282</v>
      </c>
    </row>
    <row r="372" spans="1:8" hidden="1" outlineLevel="1">
      <c r="A372" s="353"/>
      <c r="B372" s="347" t="s">
        <v>268</v>
      </c>
      <c r="C372" s="355"/>
      <c r="D372" s="356">
        <v>1247</v>
      </c>
      <c r="E372" s="355"/>
      <c r="F372" s="355"/>
      <c r="G372" s="356">
        <v>139</v>
      </c>
      <c r="H372" s="357">
        <v>1386</v>
      </c>
    </row>
    <row r="373" spans="1:8" hidden="1" outlineLevel="1">
      <c r="A373" s="353"/>
      <c r="B373" s="347" t="s">
        <v>207</v>
      </c>
      <c r="C373" s="356">
        <v>124977</v>
      </c>
      <c r="D373" s="355"/>
      <c r="E373" s="356">
        <v>420696</v>
      </c>
      <c r="F373" s="355"/>
      <c r="G373" s="356">
        <v>53374</v>
      </c>
      <c r="H373" s="357">
        <v>599047</v>
      </c>
    </row>
    <row r="374" spans="1:8" hidden="1" outlineLevel="1">
      <c r="A374" s="353"/>
      <c r="B374" s="347" t="s">
        <v>270</v>
      </c>
      <c r="C374" s="356"/>
      <c r="D374" s="355">
        <v>0</v>
      </c>
      <c r="E374" s="356">
        <v>71142</v>
      </c>
      <c r="F374" s="355">
        <v>0</v>
      </c>
      <c r="G374" s="356">
        <v>8473</v>
      </c>
      <c r="H374" s="357">
        <v>79615</v>
      </c>
    </row>
    <row r="375" spans="1:8" hidden="1" outlineLevel="1">
      <c r="A375" s="353"/>
      <c r="B375" s="347" t="s">
        <v>208</v>
      </c>
      <c r="C375" s="356">
        <v>3393</v>
      </c>
      <c r="D375" s="356">
        <v>634</v>
      </c>
      <c r="E375" s="356">
        <v>102948</v>
      </c>
      <c r="F375" s="355"/>
      <c r="G375" s="356">
        <v>12855</v>
      </c>
      <c r="H375" s="357">
        <v>119830</v>
      </c>
    </row>
    <row r="376" spans="1:8" hidden="1" outlineLevel="1">
      <c r="A376" s="353"/>
      <c r="B376" s="347" t="s">
        <v>209</v>
      </c>
      <c r="C376" s="356">
        <v>30007</v>
      </c>
      <c r="D376" s="356">
        <v>200</v>
      </c>
      <c r="E376" s="356">
        <v>0</v>
      </c>
      <c r="F376" s="356">
        <v>0</v>
      </c>
      <c r="G376" s="356">
        <v>0</v>
      </c>
      <c r="H376" s="357">
        <v>30207</v>
      </c>
    </row>
    <row r="377" spans="1:8" hidden="1" outlineLevel="1">
      <c r="A377" s="353"/>
      <c r="B377" s="347" t="s">
        <v>281</v>
      </c>
      <c r="C377" s="356"/>
      <c r="D377" s="355"/>
      <c r="E377" s="355"/>
      <c r="F377" s="355"/>
      <c r="G377" s="355"/>
      <c r="H377" s="357">
        <v>0</v>
      </c>
    </row>
    <row r="378" spans="1:8" hidden="1" outlineLevel="1">
      <c r="A378" s="353"/>
      <c r="B378" s="347" t="s">
        <v>210</v>
      </c>
      <c r="C378" s="356">
        <v>34157</v>
      </c>
      <c r="D378" s="356">
        <v>0</v>
      </c>
      <c r="E378" s="356">
        <v>44108</v>
      </c>
      <c r="F378" s="356">
        <v>0</v>
      </c>
      <c r="G378" s="356">
        <v>0</v>
      </c>
      <c r="H378" s="357">
        <v>78265</v>
      </c>
    </row>
    <row r="379" spans="1:8" hidden="1" outlineLevel="1">
      <c r="A379" s="353"/>
      <c r="B379" s="347" t="s">
        <v>211</v>
      </c>
      <c r="C379" s="356">
        <v>30</v>
      </c>
      <c r="D379" s="356">
        <v>0</v>
      </c>
      <c r="E379" s="356">
        <v>0</v>
      </c>
      <c r="F379" s="356">
        <v>0</v>
      </c>
      <c r="G379" s="356">
        <v>0</v>
      </c>
      <c r="H379" s="357">
        <v>30</v>
      </c>
    </row>
    <row r="380" spans="1:8" hidden="1" outlineLevel="1">
      <c r="A380" s="353"/>
      <c r="B380" s="347" t="s">
        <v>212</v>
      </c>
      <c r="C380" s="356">
        <v>15226.349924575392</v>
      </c>
      <c r="D380" s="356">
        <v>0</v>
      </c>
      <c r="E380" s="356">
        <v>55627</v>
      </c>
      <c r="F380" s="355"/>
      <c r="G380" s="356">
        <v>15690</v>
      </c>
      <c r="H380" s="357">
        <v>86543.349924575392</v>
      </c>
    </row>
    <row r="381" spans="1:8" hidden="1" outlineLevel="1">
      <c r="A381" s="353"/>
      <c r="B381" s="347" t="s">
        <v>213</v>
      </c>
      <c r="C381" s="356">
        <v>93687</v>
      </c>
      <c r="D381" s="356">
        <v>170221</v>
      </c>
      <c r="E381" s="356">
        <v>19407</v>
      </c>
      <c r="F381" s="356">
        <v>0</v>
      </c>
      <c r="G381" s="356">
        <v>33033</v>
      </c>
      <c r="H381" s="357">
        <v>316348</v>
      </c>
    </row>
    <row r="382" spans="1:8" hidden="1" outlineLevel="1">
      <c r="A382" s="353"/>
      <c r="B382" s="347" t="s">
        <v>214</v>
      </c>
      <c r="C382" s="356">
        <v>0</v>
      </c>
      <c r="D382" s="355"/>
      <c r="E382" s="356">
        <v>5070</v>
      </c>
      <c r="F382" s="355"/>
      <c r="G382" s="356">
        <v>1272</v>
      </c>
      <c r="H382" s="357">
        <v>6342</v>
      </c>
    </row>
    <row r="383" spans="1:8" hidden="1" outlineLevel="1">
      <c r="A383" s="353"/>
      <c r="B383" s="347" t="s">
        <v>269</v>
      </c>
      <c r="C383" s="356"/>
      <c r="D383" s="355"/>
      <c r="E383" s="356"/>
      <c r="F383" s="355"/>
      <c r="G383" s="356"/>
      <c r="H383" s="357">
        <v>0</v>
      </c>
    </row>
    <row r="384" spans="1:8" hidden="1" outlineLevel="1">
      <c r="A384" s="353"/>
      <c r="B384" s="347" t="s">
        <v>215</v>
      </c>
      <c r="C384" s="355"/>
      <c r="D384" s="355"/>
      <c r="E384" s="355"/>
      <c r="F384" s="355"/>
      <c r="G384" s="355"/>
      <c r="H384" s="357">
        <v>0</v>
      </c>
    </row>
    <row r="385" spans="1:8" hidden="1" outlineLevel="1">
      <c r="A385" s="353"/>
      <c r="B385" s="347" t="s">
        <v>216</v>
      </c>
      <c r="C385" s="355"/>
      <c r="D385" s="355"/>
      <c r="E385" s="355"/>
      <c r="F385" s="355"/>
      <c r="G385" s="355"/>
      <c r="H385" s="357">
        <v>0</v>
      </c>
    </row>
    <row r="386" spans="1:8" hidden="1" outlineLevel="1">
      <c r="A386" s="353"/>
      <c r="B386" s="347" t="s">
        <v>217</v>
      </c>
      <c r="C386" s="356">
        <v>90173</v>
      </c>
      <c r="D386" s="355">
        <v>0</v>
      </c>
      <c r="E386" s="356">
        <v>394195</v>
      </c>
      <c r="F386" s="355"/>
      <c r="G386" s="356">
        <v>404719</v>
      </c>
      <c r="H386" s="357">
        <v>889087</v>
      </c>
    </row>
    <row r="387" spans="1:8" hidden="1" outlineLevel="1">
      <c r="A387" s="353"/>
      <c r="B387" s="347" t="s">
        <v>218</v>
      </c>
      <c r="C387" s="355"/>
      <c r="D387" s="355"/>
      <c r="E387" s="355"/>
      <c r="F387" s="355"/>
      <c r="G387" s="355"/>
      <c r="H387" s="357">
        <v>0</v>
      </c>
    </row>
    <row r="388" spans="1:8" hidden="1" outlineLevel="1">
      <c r="A388" s="353"/>
      <c r="B388" s="347" t="s">
        <v>219</v>
      </c>
      <c r="C388" s="356">
        <v>29377.828943313496</v>
      </c>
      <c r="D388" s="355">
        <v>163</v>
      </c>
      <c r="E388" s="356">
        <v>900</v>
      </c>
      <c r="F388" s="355"/>
      <c r="G388" s="356">
        <v>757</v>
      </c>
      <c r="H388" s="357">
        <v>31197.828943313496</v>
      </c>
    </row>
    <row r="389" spans="1:8" hidden="1" outlineLevel="1">
      <c r="A389" s="353"/>
      <c r="B389" s="347" t="s">
        <v>220</v>
      </c>
      <c r="C389" s="356">
        <v>91677</v>
      </c>
      <c r="D389" s="355">
        <v>0</v>
      </c>
      <c r="E389" s="356">
        <v>24664</v>
      </c>
      <c r="F389" s="355"/>
      <c r="G389" s="355"/>
      <c r="H389" s="357">
        <v>116341</v>
      </c>
    </row>
    <row r="390" spans="1:8" collapsed="1">
      <c r="A390" s="353">
        <v>10</v>
      </c>
      <c r="B390" s="352" t="s">
        <v>70</v>
      </c>
      <c r="C390" s="356">
        <f>SUM($C$364:$C$389)</f>
        <v>719225.06220725132</v>
      </c>
      <c r="D390" s="356">
        <f>SUM($D$364:$D$389)</f>
        <v>289003</v>
      </c>
      <c r="E390" s="356">
        <f>SUM($E$364:$E$389)</f>
        <v>1635592</v>
      </c>
      <c r="F390" s="356">
        <f>SUM($F$364:$F$389)</f>
        <v>0</v>
      </c>
      <c r="G390" s="356">
        <f>SUM($G$364:$G$389)</f>
        <v>611547</v>
      </c>
      <c r="H390" s="357">
        <f>SUM($H$364:$H$389)</f>
        <v>3255367.0622072513</v>
      </c>
    </row>
    <row r="391" spans="1:8" hidden="1" outlineLevel="1">
      <c r="A391" s="353"/>
      <c r="B391" s="347" t="s">
        <v>280</v>
      </c>
      <c r="C391" s="355"/>
      <c r="D391" s="355"/>
      <c r="E391" s="355"/>
      <c r="F391" s="355"/>
      <c r="G391" s="356">
        <v>0</v>
      </c>
      <c r="H391" s="357">
        <v>0</v>
      </c>
    </row>
    <row r="392" spans="1:8" hidden="1" outlineLevel="1">
      <c r="A392" s="353"/>
      <c r="B392" s="347" t="s">
        <v>203</v>
      </c>
      <c r="C392" s="355"/>
      <c r="D392" s="355"/>
      <c r="E392" s="355"/>
      <c r="F392" s="355"/>
      <c r="G392" s="356">
        <v>0</v>
      </c>
      <c r="H392" s="357">
        <v>0</v>
      </c>
    </row>
    <row r="393" spans="1:8" hidden="1" outlineLevel="1">
      <c r="A393" s="353"/>
      <c r="B393" s="347" t="s">
        <v>204</v>
      </c>
      <c r="C393" s="355"/>
      <c r="D393" s="355"/>
      <c r="E393" s="355"/>
      <c r="F393" s="355"/>
      <c r="G393" s="355"/>
      <c r="H393" s="357">
        <v>0</v>
      </c>
    </row>
    <row r="394" spans="1:8" hidden="1" outlineLevel="1">
      <c r="A394" s="353"/>
      <c r="B394" s="347" t="s">
        <v>267</v>
      </c>
      <c r="C394" s="356">
        <v>0</v>
      </c>
      <c r="D394" s="356">
        <v>0</v>
      </c>
      <c r="E394" s="356">
        <v>0</v>
      </c>
      <c r="F394" s="356">
        <v>0</v>
      </c>
      <c r="G394" s="356">
        <v>0</v>
      </c>
      <c r="H394" s="357">
        <v>0</v>
      </c>
    </row>
    <row r="395" spans="1:8" hidden="1" outlineLevel="1">
      <c r="A395" s="353"/>
      <c r="B395" s="347" t="s">
        <v>274</v>
      </c>
      <c r="C395" s="356">
        <v>0</v>
      </c>
      <c r="D395" s="356">
        <v>0</v>
      </c>
      <c r="E395" s="356">
        <v>0</v>
      </c>
      <c r="F395" s="356">
        <v>0</v>
      </c>
      <c r="G395" s="356">
        <v>0</v>
      </c>
      <c r="H395" s="357">
        <v>0</v>
      </c>
    </row>
    <row r="396" spans="1:8" hidden="1" outlineLevel="1">
      <c r="A396" s="353"/>
      <c r="B396" s="347" t="s">
        <v>275</v>
      </c>
      <c r="C396" s="356"/>
      <c r="D396" s="356"/>
      <c r="E396" s="356"/>
      <c r="F396" s="356"/>
      <c r="G396" s="356"/>
      <c r="H396" s="357">
        <v>0</v>
      </c>
    </row>
    <row r="397" spans="1:8" hidden="1" outlineLevel="1">
      <c r="A397" s="353"/>
      <c r="B397" s="347" t="s">
        <v>205</v>
      </c>
      <c r="C397" s="356">
        <v>0</v>
      </c>
      <c r="D397" s="356">
        <v>0</v>
      </c>
      <c r="E397" s="356">
        <v>0</v>
      </c>
      <c r="F397" s="356">
        <v>0</v>
      </c>
      <c r="G397" s="356">
        <v>0</v>
      </c>
      <c r="H397" s="357">
        <v>0</v>
      </c>
    </row>
    <row r="398" spans="1:8" hidden="1" outlineLevel="1">
      <c r="A398" s="353"/>
      <c r="B398" s="347" t="s">
        <v>206</v>
      </c>
      <c r="C398" s="356">
        <v>261</v>
      </c>
      <c r="D398" s="355"/>
      <c r="E398" s="355"/>
      <c r="F398" s="355"/>
      <c r="G398" s="355"/>
      <c r="H398" s="357">
        <v>261</v>
      </c>
    </row>
    <row r="399" spans="1:8" hidden="1" outlineLevel="1">
      <c r="A399" s="353"/>
      <c r="B399" s="347" t="s">
        <v>268</v>
      </c>
      <c r="C399" s="355"/>
      <c r="D399" s="355"/>
      <c r="E399" s="355"/>
      <c r="F399" s="355"/>
      <c r="G399" s="355"/>
      <c r="H399" s="357">
        <v>0</v>
      </c>
    </row>
    <row r="400" spans="1:8" hidden="1" outlineLevel="1">
      <c r="A400" s="353"/>
      <c r="B400" s="347" t="s">
        <v>207</v>
      </c>
      <c r="C400" s="356">
        <v>1362</v>
      </c>
      <c r="D400" s="355"/>
      <c r="E400" s="356">
        <v>0</v>
      </c>
      <c r="F400" s="355"/>
      <c r="G400" s="356">
        <v>0</v>
      </c>
      <c r="H400" s="357">
        <v>1362</v>
      </c>
    </row>
    <row r="401" spans="1:8" hidden="1" outlineLevel="1">
      <c r="A401" s="353"/>
      <c r="B401" s="347" t="s">
        <v>270</v>
      </c>
      <c r="C401" s="356"/>
      <c r="D401" s="355">
        <v>0</v>
      </c>
      <c r="E401" s="356">
        <v>448</v>
      </c>
      <c r="F401" s="355">
        <v>0</v>
      </c>
      <c r="G401" s="356">
        <v>85</v>
      </c>
      <c r="H401" s="357">
        <v>533</v>
      </c>
    </row>
    <row r="402" spans="1:8" hidden="1" outlineLevel="1">
      <c r="A402" s="353"/>
      <c r="B402" s="347" t="s">
        <v>208</v>
      </c>
      <c r="C402" s="356">
        <v>0</v>
      </c>
      <c r="D402" s="356">
        <v>304</v>
      </c>
      <c r="E402" s="356">
        <v>0</v>
      </c>
      <c r="F402" s="356">
        <v>0</v>
      </c>
      <c r="G402" s="356">
        <v>58</v>
      </c>
      <c r="H402" s="357">
        <v>362</v>
      </c>
    </row>
    <row r="403" spans="1:8" hidden="1" outlineLevel="1">
      <c r="A403" s="353"/>
      <c r="B403" s="347" t="s">
        <v>209</v>
      </c>
      <c r="C403" s="355"/>
      <c r="D403" s="355"/>
      <c r="E403" s="355"/>
      <c r="F403" s="355"/>
      <c r="G403" s="355"/>
      <c r="H403" s="357">
        <v>0</v>
      </c>
    </row>
    <row r="404" spans="1:8" hidden="1" outlineLevel="1">
      <c r="A404" s="353"/>
      <c r="B404" s="347" t="s">
        <v>281</v>
      </c>
      <c r="C404" s="355"/>
      <c r="D404" s="355"/>
      <c r="E404" s="355"/>
      <c r="F404" s="355"/>
      <c r="G404" s="355"/>
      <c r="H404" s="357">
        <v>0</v>
      </c>
    </row>
    <row r="405" spans="1:8" hidden="1" outlineLevel="1">
      <c r="A405" s="353"/>
      <c r="B405" s="347" t="s">
        <v>210</v>
      </c>
      <c r="C405" s="356">
        <v>0</v>
      </c>
      <c r="D405" s="355"/>
      <c r="E405" s="355"/>
      <c r="F405" s="355"/>
      <c r="G405" s="355"/>
      <c r="H405" s="357">
        <v>0</v>
      </c>
    </row>
    <row r="406" spans="1:8" hidden="1" outlineLevel="1">
      <c r="A406" s="353"/>
      <c r="B406" s="347" t="s">
        <v>211</v>
      </c>
      <c r="C406" s="356">
        <v>0</v>
      </c>
      <c r="D406" s="356">
        <v>0</v>
      </c>
      <c r="E406" s="356">
        <v>0</v>
      </c>
      <c r="F406" s="356">
        <v>0</v>
      </c>
      <c r="G406" s="356">
        <v>0</v>
      </c>
      <c r="H406" s="357">
        <v>0</v>
      </c>
    </row>
    <row r="407" spans="1:8" hidden="1" outlineLevel="1">
      <c r="A407" s="353"/>
      <c r="B407" s="347" t="s">
        <v>212</v>
      </c>
      <c r="C407" s="355"/>
      <c r="D407" s="356">
        <v>0</v>
      </c>
      <c r="E407" s="356">
        <v>800</v>
      </c>
      <c r="F407" s="355"/>
      <c r="G407" s="356">
        <v>226</v>
      </c>
      <c r="H407" s="357">
        <v>1026</v>
      </c>
    </row>
    <row r="408" spans="1:8" hidden="1" outlineLevel="1">
      <c r="A408" s="353"/>
      <c r="B408" s="347" t="s">
        <v>213</v>
      </c>
      <c r="C408" s="356">
        <v>280538</v>
      </c>
      <c r="D408" s="356">
        <v>0</v>
      </c>
      <c r="E408" s="356">
        <v>0</v>
      </c>
      <c r="F408" s="356">
        <v>0</v>
      </c>
      <c r="G408" s="356">
        <v>0</v>
      </c>
      <c r="H408" s="357">
        <v>280538</v>
      </c>
    </row>
    <row r="409" spans="1:8" hidden="1" outlineLevel="1">
      <c r="A409" s="353"/>
      <c r="B409" s="347" t="s">
        <v>214</v>
      </c>
      <c r="C409" s="356">
        <v>0</v>
      </c>
      <c r="D409" s="355"/>
      <c r="E409" s="356">
        <v>0</v>
      </c>
      <c r="F409" s="355"/>
      <c r="G409" s="356">
        <v>0</v>
      </c>
      <c r="H409" s="357">
        <v>0</v>
      </c>
    </row>
    <row r="410" spans="1:8" hidden="1" outlineLevel="1">
      <c r="A410" s="353"/>
      <c r="B410" s="347" t="s">
        <v>269</v>
      </c>
      <c r="C410" s="356"/>
      <c r="D410" s="355"/>
      <c r="E410" s="356"/>
      <c r="F410" s="355"/>
      <c r="G410" s="356"/>
      <c r="H410" s="357">
        <v>0</v>
      </c>
    </row>
    <row r="411" spans="1:8" hidden="1" outlineLevel="1">
      <c r="A411" s="353"/>
      <c r="B411" s="347" t="s">
        <v>215</v>
      </c>
      <c r="C411" s="355"/>
      <c r="D411" s="355"/>
      <c r="E411" s="355"/>
      <c r="F411" s="355"/>
      <c r="G411" s="355"/>
      <c r="H411" s="357">
        <v>0</v>
      </c>
    </row>
    <row r="412" spans="1:8" hidden="1" outlineLevel="1">
      <c r="A412" s="353"/>
      <c r="B412" s="347" t="s">
        <v>216</v>
      </c>
      <c r="C412" s="355"/>
      <c r="D412" s="355"/>
      <c r="E412" s="355"/>
      <c r="F412" s="355"/>
      <c r="G412" s="355"/>
      <c r="H412" s="357">
        <v>0</v>
      </c>
    </row>
    <row r="413" spans="1:8" hidden="1" outlineLevel="1">
      <c r="A413" s="353"/>
      <c r="B413" s="347" t="s">
        <v>217</v>
      </c>
      <c r="C413" s="355"/>
      <c r="D413" s="355"/>
      <c r="E413" s="356">
        <v>26887</v>
      </c>
      <c r="F413" s="355"/>
      <c r="G413" s="356">
        <v>409793</v>
      </c>
      <c r="H413" s="357">
        <v>436680</v>
      </c>
    </row>
    <row r="414" spans="1:8" hidden="1" outlineLevel="1">
      <c r="A414" s="353"/>
      <c r="B414" s="347" t="s">
        <v>218</v>
      </c>
      <c r="C414" s="355"/>
      <c r="D414" s="355"/>
      <c r="E414" s="355"/>
      <c r="F414" s="355"/>
      <c r="G414" s="355"/>
      <c r="H414" s="357">
        <v>0</v>
      </c>
    </row>
    <row r="415" spans="1:8" hidden="1" outlineLevel="1">
      <c r="A415" s="353"/>
      <c r="B415" s="347" t="s">
        <v>219</v>
      </c>
      <c r="C415" s="356">
        <v>0</v>
      </c>
      <c r="D415" s="355"/>
      <c r="E415" s="356">
        <v>11</v>
      </c>
      <c r="F415" s="355"/>
      <c r="G415" s="356">
        <v>3</v>
      </c>
      <c r="H415" s="357">
        <v>14</v>
      </c>
    </row>
    <row r="416" spans="1:8" hidden="1" outlineLevel="1">
      <c r="A416" s="353"/>
      <c r="B416" s="347" t="s">
        <v>220</v>
      </c>
      <c r="C416" s="356">
        <v>0</v>
      </c>
      <c r="D416" s="355"/>
      <c r="E416" s="356">
        <v>0</v>
      </c>
      <c r="F416" s="355"/>
      <c r="G416" s="355"/>
      <c r="H416" s="357">
        <v>0</v>
      </c>
    </row>
    <row r="417" spans="1:8" collapsed="1">
      <c r="A417" s="353">
        <v>11</v>
      </c>
      <c r="B417" s="352" t="s">
        <v>563</v>
      </c>
      <c r="C417" s="356">
        <f>SUM($C$391:$C$416)</f>
        <v>282161</v>
      </c>
      <c r="D417" s="356">
        <f>SUM($D$391:$D$416)</f>
        <v>304</v>
      </c>
      <c r="E417" s="356">
        <f>SUM($E$391:$E$416)</f>
        <v>28146</v>
      </c>
      <c r="F417" s="356">
        <f>SUM($F$391:$F$416)</f>
        <v>0</v>
      </c>
      <c r="G417" s="356">
        <f>SUM($G$391:$G$416)</f>
        <v>410165</v>
      </c>
      <c r="H417" s="357">
        <f>SUM($H$391:$H$416)</f>
        <v>720776</v>
      </c>
    </row>
    <row r="418" spans="1:8" hidden="1" outlineLevel="1">
      <c r="A418" s="353"/>
      <c r="B418" s="347" t="s">
        <v>280</v>
      </c>
      <c r="C418" s="356">
        <v>0</v>
      </c>
      <c r="D418" s="355"/>
      <c r="E418" s="356">
        <v>0</v>
      </c>
      <c r="F418" s="355"/>
      <c r="G418" s="356">
        <v>0</v>
      </c>
      <c r="H418" s="357">
        <v>0</v>
      </c>
    </row>
    <row r="419" spans="1:8" hidden="1" outlineLevel="1">
      <c r="A419" s="353"/>
      <c r="B419" s="347" t="s">
        <v>203</v>
      </c>
      <c r="C419" s="356">
        <v>151381</v>
      </c>
      <c r="D419" s="355"/>
      <c r="E419" s="356">
        <v>103505</v>
      </c>
      <c r="F419" s="355"/>
      <c r="G419" s="356">
        <v>19335</v>
      </c>
      <c r="H419" s="357">
        <v>274221</v>
      </c>
    </row>
    <row r="420" spans="1:8" hidden="1" outlineLevel="1">
      <c r="A420" s="353"/>
      <c r="B420" s="347" t="s">
        <v>204</v>
      </c>
      <c r="C420" s="356">
        <v>52659</v>
      </c>
      <c r="D420" s="356">
        <v>0</v>
      </c>
      <c r="E420" s="356">
        <v>0</v>
      </c>
      <c r="F420" s="356">
        <v>0</v>
      </c>
      <c r="G420" s="356">
        <v>0</v>
      </c>
      <c r="H420" s="357">
        <v>52659</v>
      </c>
    </row>
    <row r="421" spans="1:8" hidden="1" outlineLevel="1">
      <c r="A421" s="353"/>
      <c r="B421" s="347" t="s">
        <v>267</v>
      </c>
      <c r="C421" s="356">
        <v>0</v>
      </c>
      <c r="D421" s="356">
        <v>0</v>
      </c>
      <c r="E421" s="356">
        <v>0</v>
      </c>
      <c r="F421" s="356">
        <v>0</v>
      </c>
      <c r="G421" s="356">
        <v>0</v>
      </c>
      <c r="H421" s="357">
        <v>0</v>
      </c>
    </row>
    <row r="422" spans="1:8" hidden="1" outlineLevel="1">
      <c r="A422" s="353"/>
      <c r="B422" s="347" t="s">
        <v>274</v>
      </c>
      <c r="C422" s="356">
        <v>0</v>
      </c>
      <c r="D422" s="356">
        <v>0</v>
      </c>
      <c r="E422" s="356">
        <v>283833.49211555085</v>
      </c>
      <c r="F422" s="356">
        <v>0</v>
      </c>
      <c r="G422" s="356">
        <v>0</v>
      </c>
      <c r="H422" s="357">
        <v>283833.49211555085</v>
      </c>
    </row>
    <row r="423" spans="1:8" hidden="1" outlineLevel="1">
      <c r="A423" s="353"/>
      <c r="B423" s="347" t="s">
        <v>275</v>
      </c>
      <c r="C423" s="357">
        <v>51</v>
      </c>
      <c r="D423" s="357">
        <v>0</v>
      </c>
      <c r="E423" s="357">
        <v>41</v>
      </c>
      <c r="F423" s="357">
        <v>0</v>
      </c>
      <c r="G423" s="357">
        <v>0</v>
      </c>
      <c r="H423" s="357">
        <v>92</v>
      </c>
    </row>
    <row r="424" spans="1:8" hidden="1" outlineLevel="1">
      <c r="A424" s="353"/>
      <c r="B424" s="347" t="s">
        <v>205</v>
      </c>
      <c r="C424" s="356">
        <v>1661872.7217037824</v>
      </c>
      <c r="D424" s="356">
        <v>695</v>
      </c>
      <c r="E424" s="356">
        <v>74940</v>
      </c>
      <c r="F424" s="356">
        <v>0</v>
      </c>
      <c r="G424" s="356">
        <v>20866</v>
      </c>
      <c r="H424" s="357">
        <v>1758373.7217037824</v>
      </c>
    </row>
    <row r="425" spans="1:8" hidden="1" outlineLevel="1">
      <c r="A425" s="353"/>
      <c r="B425" s="347" t="s">
        <v>206</v>
      </c>
      <c r="C425" s="356">
        <v>132074</v>
      </c>
      <c r="D425" s="355"/>
      <c r="E425" s="356">
        <v>31146</v>
      </c>
      <c r="F425" s="355"/>
      <c r="G425" s="356">
        <v>457</v>
      </c>
      <c r="H425" s="357">
        <v>163677</v>
      </c>
    </row>
    <row r="426" spans="1:8" hidden="1" outlineLevel="1">
      <c r="A426" s="353"/>
      <c r="B426" s="347" t="s">
        <v>268</v>
      </c>
      <c r="C426" s="355"/>
      <c r="D426" s="356">
        <v>1013</v>
      </c>
      <c r="E426" s="355"/>
      <c r="F426" s="355"/>
      <c r="G426" s="356">
        <v>112</v>
      </c>
      <c r="H426" s="357">
        <v>1125</v>
      </c>
    </row>
    <row r="427" spans="1:8" hidden="1" outlineLevel="1">
      <c r="A427" s="353"/>
      <c r="B427" s="347" t="s">
        <v>207</v>
      </c>
      <c r="C427" s="356">
        <v>1033486</v>
      </c>
      <c r="D427" s="355"/>
      <c r="E427" s="356">
        <v>69340</v>
      </c>
      <c r="F427" s="355"/>
      <c r="G427" s="356">
        <v>6794</v>
      </c>
      <c r="H427" s="357">
        <v>1109620</v>
      </c>
    </row>
    <row r="428" spans="1:8" hidden="1" outlineLevel="1">
      <c r="A428" s="353"/>
      <c r="B428" s="347" t="s">
        <v>270</v>
      </c>
      <c r="C428" s="356"/>
      <c r="D428" s="355">
        <v>0</v>
      </c>
      <c r="E428" s="356">
        <v>35193</v>
      </c>
      <c r="F428" s="355">
        <v>0</v>
      </c>
      <c r="G428" s="356">
        <v>8048</v>
      </c>
      <c r="H428" s="357">
        <v>43241</v>
      </c>
    </row>
    <row r="429" spans="1:8" hidden="1" outlineLevel="1">
      <c r="A429" s="353"/>
      <c r="B429" s="347" t="s">
        <v>208</v>
      </c>
      <c r="C429" s="356">
        <v>1877</v>
      </c>
      <c r="D429" s="356">
        <v>15827</v>
      </c>
      <c r="E429" s="356">
        <v>45003</v>
      </c>
      <c r="F429" s="355"/>
      <c r="G429" s="356">
        <v>8607</v>
      </c>
      <c r="H429" s="357">
        <v>71314</v>
      </c>
    </row>
    <row r="430" spans="1:8" hidden="1" outlineLevel="1">
      <c r="A430" s="353"/>
      <c r="B430" s="347" t="s">
        <v>209</v>
      </c>
      <c r="C430" s="356">
        <v>92588</v>
      </c>
      <c r="D430" s="356">
        <v>1670</v>
      </c>
      <c r="E430" s="356">
        <v>0</v>
      </c>
      <c r="F430" s="356">
        <v>0</v>
      </c>
      <c r="G430" s="356">
        <v>0</v>
      </c>
      <c r="H430" s="357">
        <v>94258</v>
      </c>
    </row>
    <row r="431" spans="1:8" hidden="1" outlineLevel="1">
      <c r="A431" s="353"/>
      <c r="B431" s="347" t="s">
        <v>281</v>
      </c>
      <c r="C431" s="356"/>
      <c r="D431" s="355"/>
      <c r="E431" s="355"/>
      <c r="F431" s="355"/>
      <c r="G431" s="355"/>
      <c r="H431" s="357">
        <v>0</v>
      </c>
    </row>
    <row r="432" spans="1:8" hidden="1" outlineLevel="1">
      <c r="A432" s="353"/>
      <c r="B432" s="347" t="s">
        <v>210</v>
      </c>
      <c r="C432" s="356">
        <v>0</v>
      </c>
      <c r="D432" s="356">
        <v>0</v>
      </c>
      <c r="E432" s="356">
        <v>1093</v>
      </c>
      <c r="F432" s="356">
        <v>0</v>
      </c>
      <c r="G432" s="356">
        <v>0</v>
      </c>
      <c r="H432" s="357">
        <v>1093</v>
      </c>
    </row>
    <row r="433" spans="1:8" hidden="1" outlineLevel="1">
      <c r="A433" s="353"/>
      <c r="B433" s="347" t="s">
        <v>211</v>
      </c>
      <c r="C433" s="356">
        <v>116</v>
      </c>
      <c r="D433" s="356">
        <v>0</v>
      </c>
      <c r="E433" s="356">
        <v>0</v>
      </c>
      <c r="F433" s="356">
        <v>0</v>
      </c>
      <c r="G433" s="356">
        <v>0</v>
      </c>
      <c r="H433" s="357">
        <v>116</v>
      </c>
    </row>
    <row r="434" spans="1:8" hidden="1" outlineLevel="1">
      <c r="A434" s="353"/>
      <c r="B434" s="347" t="s">
        <v>212</v>
      </c>
      <c r="C434" s="356">
        <v>5041.3961518230899</v>
      </c>
      <c r="D434" s="356">
        <v>0</v>
      </c>
      <c r="E434" s="356">
        <v>33910</v>
      </c>
      <c r="F434" s="355"/>
      <c r="G434" s="356">
        <v>9564</v>
      </c>
      <c r="H434" s="357">
        <v>48515.396151823094</v>
      </c>
    </row>
    <row r="435" spans="1:8" hidden="1" outlineLevel="1">
      <c r="A435" s="353"/>
      <c r="B435" s="347" t="s">
        <v>213</v>
      </c>
      <c r="C435" s="356">
        <v>10581</v>
      </c>
      <c r="D435" s="356">
        <v>6963</v>
      </c>
      <c r="E435" s="356">
        <v>0</v>
      </c>
      <c r="F435" s="356">
        <v>0</v>
      </c>
      <c r="G435" s="356">
        <v>1282</v>
      </c>
      <c r="H435" s="357">
        <v>18826</v>
      </c>
    </row>
    <row r="436" spans="1:8" hidden="1" outlineLevel="1">
      <c r="A436" s="353"/>
      <c r="B436" s="347" t="s">
        <v>214</v>
      </c>
      <c r="C436" s="356">
        <v>0</v>
      </c>
      <c r="D436" s="355"/>
      <c r="E436" s="356">
        <v>730</v>
      </c>
      <c r="F436" s="355"/>
      <c r="G436" s="356">
        <v>183</v>
      </c>
      <c r="H436" s="357">
        <v>913</v>
      </c>
    </row>
    <row r="437" spans="1:8" hidden="1" outlineLevel="1">
      <c r="A437" s="353"/>
      <c r="B437" s="347" t="s">
        <v>269</v>
      </c>
      <c r="C437" s="356"/>
      <c r="D437" s="355"/>
      <c r="E437" s="356"/>
      <c r="F437" s="355"/>
      <c r="G437" s="356"/>
      <c r="H437" s="357">
        <v>0</v>
      </c>
    </row>
    <row r="438" spans="1:8" hidden="1" outlineLevel="1">
      <c r="A438" s="353"/>
      <c r="B438" s="347" t="s">
        <v>215</v>
      </c>
      <c r="C438" s="356">
        <v>109794</v>
      </c>
      <c r="D438" s="355"/>
      <c r="E438" s="355"/>
      <c r="F438" s="355"/>
      <c r="G438" s="355"/>
      <c r="H438" s="357">
        <v>109794</v>
      </c>
    </row>
    <row r="439" spans="1:8" hidden="1" outlineLevel="1">
      <c r="A439" s="353"/>
      <c r="B439" s="347" t="s">
        <v>216</v>
      </c>
      <c r="C439" s="357">
        <v>76737.009999999995</v>
      </c>
      <c r="D439" s="357"/>
      <c r="E439" s="357"/>
      <c r="F439" s="357"/>
      <c r="G439" s="357"/>
      <c r="H439" s="357">
        <v>76737.009999999995</v>
      </c>
    </row>
    <row r="440" spans="1:8" hidden="1" outlineLevel="1">
      <c r="A440" s="353"/>
      <c r="B440" s="347" t="s">
        <v>217</v>
      </c>
      <c r="C440" s="356">
        <v>-16220</v>
      </c>
      <c r="D440" s="356">
        <v>15458</v>
      </c>
      <c r="E440" s="356">
        <v>17733</v>
      </c>
      <c r="F440" s="355"/>
      <c r="G440" s="356">
        <v>48888</v>
      </c>
      <c r="H440" s="357">
        <v>65859</v>
      </c>
    </row>
    <row r="441" spans="1:8" hidden="1" outlineLevel="1">
      <c r="A441" s="353"/>
      <c r="B441" s="347" t="s">
        <v>218</v>
      </c>
      <c r="C441" s="356">
        <v>110355</v>
      </c>
      <c r="D441" s="355"/>
      <c r="E441" s="355"/>
      <c r="F441" s="355"/>
      <c r="G441" s="355"/>
      <c r="H441" s="357">
        <v>110355</v>
      </c>
    </row>
    <row r="442" spans="1:8" hidden="1" outlineLevel="1">
      <c r="A442" s="353"/>
      <c r="B442" s="347" t="s">
        <v>219</v>
      </c>
      <c r="C442" s="356">
        <v>107408.03699366203</v>
      </c>
      <c r="D442" s="355">
        <v>575</v>
      </c>
      <c r="E442" s="356">
        <v>475</v>
      </c>
      <c r="F442" s="355"/>
      <c r="G442" s="356">
        <v>1868</v>
      </c>
      <c r="H442" s="357">
        <v>110326.03699366203</v>
      </c>
    </row>
    <row r="443" spans="1:8" hidden="1" outlineLevel="1">
      <c r="A443" s="353"/>
      <c r="B443" s="347" t="s">
        <v>220</v>
      </c>
      <c r="C443" s="356">
        <v>79935</v>
      </c>
      <c r="D443" s="355"/>
      <c r="E443" s="356">
        <v>32870</v>
      </c>
      <c r="F443" s="355"/>
      <c r="G443" s="355"/>
      <c r="H443" s="357">
        <v>112805</v>
      </c>
    </row>
    <row r="444" spans="1:8" collapsed="1">
      <c r="A444" s="353">
        <v>12</v>
      </c>
      <c r="B444" s="352" t="s">
        <v>564</v>
      </c>
      <c r="C444" s="356">
        <f>SUM($C$418:$C$443)</f>
        <v>3609736.1648492673</v>
      </c>
      <c r="D444" s="356">
        <f>SUM($D$418:$D$443)</f>
        <v>42201</v>
      </c>
      <c r="E444" s="356">
        <f>SUM($E$418:$E$443)</f>
        <v>729812.49211555091</v>
      </c>
      <c r="F444" s="356">
        <f>SUM($F$418:$F$443)</f>
        <v>0</v>
      </c>
      <c r="G444" s="356">
        <f>SUM($G$418:$G$443)</f>
        <v>126004</v>
      </c>
      <c r="H444" s="357">
        <f>SUM($H$418:$H$443)</f>
        <v>4507753.656964818</v>
      </c>
    </row>
    <row r="445" spans="1:8" hidden="1" outlineLevel="1">
      <c r="A445" s="353"/>
      <c r="B445" s="347" t="s">
        <v>280</v>
      </c>
      <c r="C445" s="356">
        <v>1582.5</v>
      </c>
      <c r="D445" s="355"/>
      <c r="E445" s="356">
        <v>0</v>
      </c>
      <c r="F445" s="355"/>
      <c r="G445" s="356">
        <v>0</v>
      </c>
      <c r="H445" s="357">
        <v>1582.5</v>
      </c>
    </row>
    <row r="446" spans="1:8" hidden="1" outlineLevel="1">
      <c r="A446" s="353"/>
      <c r="B446" s="347" t="s">
        <v>203</v>
      </c>
      <c r="C446" s="356">
        <v>1100954</v>
      </c>
      <c r="D446" s="355"/>
      <c r="E446" s="356">
        <v>124540</v>
      </c>
      <c r="F446" s="355"/>
      <c r="G446" s="356">
        <v>23264</v>
      </c>
      <c r="H446" s="357">
        <v>1248758</v>
      </c>
    </row>
    <row r="447" spans="1:8" hidden="1" outlineLevel="1">
      <c r="A447" s="353"/>
      <c r="B447" s="347" t="s">
        <v>204</v>
      </c>
      <c r="C447" s="356">
        <v>918982</v>
      </c>
      <c r="D447" s="356">
        <v>0</v>
      </c>
      <c r="E447" s="356">
        <v>0</v>
      </c>
      <c r="F447" s="356">
        <v>0</v>
      </c>
      <c r="G447" s="356">
        <v>0</v>
      </c>
      <c r="H447" s="357">
        <v>918982</v>
      </c>
    </row>
    <row r="448" spans="1:8" hidden="1" outlineLevel="1">
      <c r="A448" s="353"/>
      <c r="B448" s="347" t="s">
        <v>267</v>
      </c>
      <c r="C448" s="356">
        <v>0</v>
      </c>
      <c r="D448" s="356">
        <v>0</v>
      </c>
      <c r="E448" s="356">
        <v>0</v>
      </c>
      <c r="F448" s="356">
        <v>0</v>
      </c>
      <c r="G448" s="356">
        <v>0</v>
      </c>
      <c r="H448" s="357">
        <v>0</v>
      </c>
    </row>
    <row r="449" spans="1:8" hidden="1" outlineLevel="1">
      <c r="A449" s="353"/>
      <c r="B449" s="347" t="s">
        <v>274</v>
      </c>
      <c r="C449" s="356">
        <v>0</v>
      </c>
      <c r="D449" s="356">
        <v>0</v>
      </c>
      <c r="E449" s="356">
        <v>197093</v>
      </c>
      <c r="F449" s="356">
        <v>0</v>
      </c>
      <c r="G449" s="356">
        <v>0</v>
      </c>
      <c r="H449" s="357">
        <v>197093</v>
      </c>
    </row>
    <row r="450" spans="1:8" hidden="1" outlineLevel="1">
      <c r="A450" s="353"/>
      <c r="B450" s="347" t="s">
        <v>275</v>
      </c>
      <c r="C450" s="357">
        <v>335</v>
      </c>
      <c r="D450" s="357">
        <v>0</v>
      </c>
      <c r="E450" s="357">
        <v>270</v>
      </c>
      <c r="F450" s="356"/>
      <c r="G450" s="356"/>
      <c r="H450" s="357">
        <v>605</v>
      </c>
    </row>
    <row r="451" spans="1:8" hidden="1" outlineLevel="1">
      <c r="A451" s="353"/>
      <c r="B451" s="347" t="s">
        <v>205</v>
      </c>
      <c r="C451" s="356">
        <v>4502242.7632625392</v>
      </c>
      <c r="D451" s="356">
        <v>42585</v>
      </c>
      <c r="E451" s="356">
        <v>195473</v>
      </c>
      <c r="F451" s="356">
        <v>0</v>
      </c>
      <c r="G451" s="356">
        <v>32687</v>
      </c>
      <c r="H451" s="357">
        <v>4772987.7632625392</v>
      </c>
    </row>
    <row r="452" spans="1:8" hidden="1" outlineLevel="1">
      <c r="A452" s="353"/>
      <c r="B452" s="347" t="s">
        <v>206</v>
      </c>
      <c r="C452" s="356">
        <v>994854</v>
      </c>
      <c r="D452" s="355"/>
      <c r="E452" s="356">
        <v>4945</v>
      </c>
      <c r="F452" s="355"/>
      <c r="G452" s="356">
        <v>130</v>
      </c>
      <c r="H452" s="357">
        <v>999929</v>
      </c>
    </row>
    <row r="453" spans="1:8" hidden="1" outlineLevel="1">
      <c r="A453" s="353"/>
      <c r="B453" s="347" t="s">
        <v>268</v>
      </c>
      <c r="C453" s="355"/>
      <c r="D453" s="356">
        <v>2391</v>
      </c>
      <c r="E453" s="355"/>
      <c r="F453" s="355"/>
      <c r="G453" s="356">
        <v>266</v>
      </c>
      <c r="H453" s="357">
        <v>2657</v>
      </c>
    </row>
    <row r="454" spans="1:8" hidden="1" outlineLevel="1">
      <c r="A454" s="353"/>
      <c r="B454" s="347" t="s">
        <v>207</v>
      </c>
      <c r="C454" s="356">
        <v>6290056</v>
      </c>
      <c r="D454" s="355"/>
      <c r="E454" s="356">
        <v>239191</v>
      </c>
      <c r="F454" s="355"/>
      <c r="G454" s="356">
        <v>33823</v>
      </c>
      <c r="H454" s="357">
        <v>6563070</v>
      </c>
    </row>
    <row r="455" spans="1:8" hidden="1" outlineLevel="1">
      <c r="A455" s="353"/>
      <c r="B455" s="347" t="s">
        <v>270</v>
      </c>
      <c r="C455" s="356">
        <v>56672</v>
      </c>
      <c r="D455" s="355">
        <v>0</v>
      </c>
      <c r="E455" s="356">
        <v>60258</v>
      </c>
      <c r="F455" s="355">
        <v>0</v>
      </c>
      <c r="G455" s="356">
        <v>10021</v>
      </c>
      <c r="H455" s="357">
        <v>126951</v>
      </c>
    </row>
    <row r="456" spans="1:8" hidden="1" outlineLevel="1">
      <c r="A456" s="353"/>
      <c r="B456" s="347" t="s">
        <v>208</v>
      </c>
      <c r="C456" s="356">
        <v>5805747.0300000003</v>
      </c>
      <c r="D456" s="356">
        <v>28122</v>
      </c>
      <c r="E456" s="356">
        <v>26604</v>
      </c>
      <c r="F456" s="355"/>
      <c r="G456" s="356">
        <v>8643</v>
      </c>
      <c r="H456" s="357">
        <v>5869116.0300000003</v>
      </c>
    </row>
    <row r="457" spans="1:8" hidden="1" outlineLevel="1">
      <c r="A457" s="353"/>
      <c r="B457" s="347" t="s">
        <v>209</v>
      </c>
      <c r="C457" s="356">
        <v>1332841</v>
      </c>
      <c r="D457" s="356">
        <v>85</v>
      </c>
      <c r="E457" s="356">
        <v>0</v>
      </c>
      <c r="F457" s="355"/>
      <c r="G457" s="355"/>
      <c r="H457" s="357">
        <v>1332926</v>
      </c>
    </row>
    <row r="458" spans="1:8" hidden="1" outlineLevel="1">
      <c r="A458" s="353"/>
      <c r="B458" s="347" t="s">
        <v>281</v>
      </c>
      <c r="C458" s="356"/>
      <c r="D458" s="355"/>
      <c r="E458" s="355"/>
      <c r="F458" s="355"/>
      <c r="G458" s="355"/>
      <c r="H458" s="357">
        <v>0</v>
      </c>
    </row>
    <row r="459" spans="1:8" hidden="1" outlineLevel="1">
      <c r="A459" s="353"/>
      <c r="B459" s="347" t="s">
        <v>210</v>
      </c>
      <c r="C459" s="356">
        <v>367654</v>
      </c>
      <c r="D459" s="356">
        <v>0</v>
      </c>
      <c r="E459" s="356">
        <v>18130</v>
      </c>
      <c r="F459" s="355"/>
      <c r="G459" s="355"/>
      <c r="H459" s="357">
        <v>385784</v>
      </c>
    </row>
    <row r="460" spans="1:8" hidden="1" outlineLevel="1">
      <c r="A460" s="353"/>
      <c r="B460" s="347" t="s">
        <v>211</v>
      </c>
      <c r="C460" s="356">
        <v>396</v>
      </c>
      <c r="D460" s="356">
        <v>0</v>
      </c>
      <c r="E460" s="356">
        <v>0</v>
      </c>
      <c r="F460" s="356">
        <v>0</v>
      </c>
      <c r="G460" s="356">
        <v>0</v>
      </c>
      <c r="H460" s="357">
        <v>396</v>
      </c>
    </row>
    <row r="461" spans="1:8" hidden="1" outlineLevel="1">
      <c r="A461" s="353"/>
      <c r="B461" s="347" t="s">
        <v>212</v>
      </c>
      <c r="C461" s="356">
        <v>942738.44426535617</v>
      </c>
      <c r="D461" s="356">
        <v>0</v>
      </c>
      <c r="E461" s="356">
        <v>24033</v>
      </c>
      <c r="F461" s="355"/>
      <c r="G461" s="356">
        <v>6779</v>
      </c>
      <c r="H461" s="357">
        <v>973550.44426535617</v>
      </c>
    </row>
    <row r="462" spans="1:8" hidden="1" outlineLevel="1">
      <c r="A462" s="353"/>
      <c r="B462" s="347" t="s">
        <v>213</v>
      </c>
      <c r="C462" s="356">
        <v>1833872</v>
      </c>
      <c r="D462" s="356">
        <v>815256</v>
      </c>
      <c r="E462" s="356">
        <v>9504</v>
      </c>
      <c r="F462" s="356">
        <v>0</v>
      </c>
      <c r="G462" s="356">
        <v>130085</v>
      </c>
      <c r="H462" s="357">
        <v>2788717</v>
      </c>
    </row>
    <row r="463" spans="1:8" hidden="1" outlineLevel="1">
      <c r="A463" s="353"/>
      <c r="B463" s="347" t="s">
        <v>214</v>
      </c>
      <c r="C463" s="356">
        <v>156550</v>
      </c>
      <c r="D463" s="355"/>
      <c r="E463" s="356">
        <v>8604</v>
      </c>
      <c r="F463" s="355"/>
      <c r="G463" s="356">
        <v>2159</v>
      </c>
      <c r="H463" s="357">
        <v>167313</v>
      </c>
    </row>
    <row r="464" spans="1:8" hidden="1" outlineLevel="1">
      <c r="A464" s="353"/>
      <c r="B464" s="347" t="s">
        <v>269</v>
      </c>
      <c r="C464" s="356"/>
      <c r="D464" s="355"/>
      <c r="E464" s="356">
        <v>0</v>
      </c>
      <c r="F464" s="355"/>
      <c r="G464" s="356">
        <v>0</v>
      </c>
      <c r="H464" s="357">
        <v>0</v>
      </c>
    </row>
    <row r="465" spans="1:8" hidden="1" outlineLevel="1">
      <c r="A465" s="353"/>
      <c r="B465" s="347" t="s">
        <v>215</v>
      </c>
      <c r="C465" s="356">
        <v>88219</v>
      </c>
      <c r="D465" s="355"/>
      <c r="E465" s="355"/>
      <c r="F465" s="355"/>
      <c r="G465" s="355"/>
      <c r="H465" s="357">
        <v>88219</v>
      </c>
    </row>
    <row r="466" spans="1:8" hidden="1" outlineLevel="1">
      <c r="A466" s="353"/>
      <c r="B466" s="347" t="s">
        <v>216</v>
      </c>
      <c r="C466" s="356">
        <v>25772</v>
      </c>
      <c r="D466" s="355"/>
      <c r="E466" s="355"/>
      <c r="F466" s="355"/>
      <c r="G466" s="355"/>
      <c r="H466" s="357">
        <v>25772</v>
      </c>
    </row>
    <row r="467" spans="1:8" hidden="1" outlineLevel="1">
      <c r="A467" s="353"/>
      <c r="B467" s="347" t="s">
        <v>217</v>
      </c>
      <c r="C467" s="356">
        <v>4007147</v>
      </c>
      <c r="D467" s="355">
        <v>358819</v>
      </c>
      <c r="E467" s="356">
        <v>472272</v>
      </c>
      <c r="F467" s="355"/>
      <c r="G467" s="356">
        <v>122536</v>
      </c>
      <c r="H467" s="357">
        <v>4960774</v>
      </c>
    </row>
    <row r="468" spans="1:8" hidden="1" outlineLevel="1">
      <c r="A468" s="353"/>
      <c r="B468" s="347" t="s">
        <v>218</v>
      </c>
      <c r="C468" s="356">
        <v>2097341</v>
      </c>
      <c r="D468" s="355"/>
      <c r="E468" s="355"/>
      <c r="F468" s="355"/>
      <c r="G468" s="355"/>
      <c r="H468" s="357">
        <v>2097341</v>
      </c>
    </row>
    <row r="469" spans="1:8" hidden="1" outlineLevel="1">
      <c r="A469" s="353"/>
      <c r="B469" s="347" t="s">
        <v>219</v>
      </c>
      <c r="C469" s="356">
        <v>490849.9460480042</v>
      </c>
      <c r="D469" s="355">
        <v>1978</v>
      </c>
      <c r="E469" s="356">
        <v>2180</v>
      </c>
      <c r="F469" s="355">
        <v>0</v>
      </c>
      <c r="G469" s="356">
        <v>6585</v>
      </c>
      <c r="H469" s="357">
        <v>501592.9460480042</v>
      </c>
    </row>
    <row r="470" spans="1:8" hidden="1" outlineLevel="1">
      <c r="A470" s="353"/>
      <c r="B470" s="347" t="s">
        <v>220</v>
      </c>
      <c r="C470" s="356">
        <v>1675154</v>
      </c>
      <c r="D470" s="355">
        <v>0</v>
      </c>
      <c r="E470" s="356">
        <v>9813</v>
      </c>
      <c r="F470" s="355"/>
      <c r="G470" s="355">
        <v>0</v>
      </c>
      <c r="H470" s="357">
        <v>1684967</v>
      </c>
    </row>
    <row r="471" spans="1:8" collapsed="1">
      <c r="A471" s="353">
        <v>13</v>
      </c>
      <c r="B471" s="352" t="s">
        <v>125</v>
      </c>
      <c r="C471" s="356">
        <f>SUM($C$445:$C$470)</f>
        <v>32689959.683575898</v>
      </c>
      <c r="D471" s="356">
        <f>SUM($D$445:$D$470)</f>
        <v>1249236</v>
      </c>
      <c r="E471" s="356">
        <f>SUM($E$445:$E$470)</f>
        <v>1392910</v>
      </c>
      <c r="F471" s="356">
        <f>SUM($F$445:$F$470)</f>
        <v>0</v>
      </c>
      <c r="G471" s="356">
        <f>SUM($G$445:$G$470)</f>
        <v>376978</v>
      </c>
      <c r="H471" s="357">
        <f>SUM($H$445:$H$470)</f>
        <v>35709083.683575898</v>
      </c>
    </row>
    <row r="472" spans="1:8" hidden="1" outlineLevel="1">
      <c r="A472" s="353"/>
      <c r="B472" s="347" t="s">
        <v>280</v>
      </c>
      <c r="C472" s="356">
        <v>113.98</v>
      </c>
      <c r="D472" s="355"/>
      <c r="E472" s="356">
        <v>0</v>
      </c>
      <c r="F472" s="355"/>
      <c r="G472" s="356">
        <v>0</v>
      </c>
      <c r="H472" s="357">
        <v>113.98</v>
      </c>
    </row>
    <row r="473" spans="1:8" hidden="1" outlineLevel="1">
      <c r="A473" s="353"/>
      <c r="B473" s="347" t="s">
        <v>203</v>
      </c>
      <c r="C473" s="356">
        <v>1836</v>
      </c>
      <c r="D473" s="355"/>
      <c r="E473" s="356">
        <v>384443</v>
      </c>
      <c r="F473" s="355"/>
      <c r="G473" s="356">
        <v>71815</v>
      </c>
      <c r="H473" s="357">
        <v>458094</v>
      </c>
    </row>
    <row r="474" spans="1:8" hidden="1" outlineLevel="1">
      <c r="A474" s="353"/>
      <c r="B474" s="347" t="s">
        <v>204</v>
      </c>
      <c r="C474" s="355"/>
      <c r="D474" s="355"/>
      <c r="E474" s="355"/>
      <c r="F474" s="355"/>
      <c r="G474" s="355"/>
      <c r="H474" s="357">
        <v>0</v>
      </c>
    </row>
    <row r="475" spans="1:8" hidden="1" outlineLevel="1">
      <c r="A475" s="353"/>
      <c r="B475" s="347" t="s">
        <v>267</v>
      </c>
      <c r="C475" s="356">
        <v>0</v>
      </c>
      <c r="D475" s="356">
        <v>0</v>
      </c>
      <c r="E475" s="356">
        <v>0</v>
      </c>
      <c r="F475" s="356">
        <v>0</v>
      </c>
      <c r="G475" s="356">
        <v>0</v>
      </c>
      <c r="H475" s="357">
        <v>0</v>
      </c>
    </row>
    <row r="476" spans="1:8" hidden="1" outlineLevel="1">
      <c r="A476" s="353"/>
      <c r="B476" s="347" t="s">
        <v>274</v>
      </c>
      <c r="C476" s="356">
        <v>0</v>
      </c>
      <c r="D476" s="356">
        <v>0</v>
      </c>
      <c r="E476" s="356">
        <v>0</v>
      </c>
      <c r="F476" s="356">
        <v>0</v>
      </c>
      <c r="G476" s="356">
        <v>0</v>
      </c>
      <c r="H476" s="357">
        <v>0</v>
      </c>
    </row>
    <row r="477" spans="1:8" hidden="1" outlineLevel="1">
      <c r="A477" s="353"/>
      <c r="B477" s="347" t="s">
        <v>275</v>
      </c>
      <c r="C477" s="356"/>
      <c r="D477" s="356"/>
      <c r="E477" s="356"/>
      <c r="F477" s="356"/>
      <c r="G477" s="356"/>
      <c r="H477" s="357">
        <v>0</v>
      </c>
    </row>
    <row r="478" spans="1:8" hidden="1" outlineLevel="1">
      <c r="A478" s="353"/>
      <c r="B478" s="347" t="s">
        <v>205</v>
      </c>
      <c r="C478" s="356">
        <v>3921.4157816527331</v>
      </c>
      <c r="D478" s="356">
        <v>58786</v>
      </c>
      <c r="E478" s="356">
        <v>483152</v>
      </c>
      <c r="F478" s="356">
        <v>0</v>
      </c>
      <c r="G478" s="356">
        <v>100708</v>
      </c>
      <c r="H478" s="357">
        <v>646567.41578165279</v>
      </c>
    </row>
    <row r="479" spans="1:8" hidden="1" outlineLevel="1">
      <c r="A479" s="353"/>
      <c r="B479" s="347" t="s">
        <v>206</v>
      </c>
      <c r="C479" s="356">
        <v>1260</v>
      </c>
      <c r="D479" s="355"/>
      <c r="E479" s="356">
        <v>11461</v>
      </c>
      <c r="F479" s="355"/>
      <c r="G479" s="356">
        <v>178</v>
      </c>
      <c r="H479" s="357">
        <v>12899</v>
      </c>
    </row>
    <row r="480" spans="1:8" hidden="1" outlineLevel="1">
      <c r="A480" s="353"/>
      <c r="B480" s="347" t="s">
        <v>268</v>
      </c>
      <c r="C480" s="356">
        <v>0</v>
      </c>
      <c r="D480" s="355">
        <v>28516</v>
      </c>
      <c r="E480" s="356">
        <v>0</v>
      </c>
      <c r="F480" s="355"/>
      <c r="G480" s="356">
        <v>3168</v>
      </c>
      <c r="H480" s="357">
        <v>31684</v>
      </c>
    </row>
    <row r="481" spans="1:8" hidden="1" outlineLevel="1">
      <c r="A481" s="353"/>
      <c r="B481" s="347" t="s">
        <v>207</v>
      </c>
      <c r="C481" s="356">
        <v>35591</v>
      </c>
      <c r="D481" s="355"/>
      <c r="E481" s="356">
        <v>491603</v>
      </c>
      <c r="F481" s="355"/>
      <c r="G481" s="356">
        <v>59199</v>
      </c>
      <c r="H481" s="357">
        <v>586393</v>
      </c>
    </row>
    <row r="482" spans="1:8" hidden="1" outlineLevel="1">
      <c r="A482" s="353"/>
      <c r="B482" s="347" t="s">
        <v>270</v>
      </c>
      <c r="C482" s="356">
        <v>215</v>
      </c>
      <c r="D482" s="355">
        <v>0</v>
      </c>
      <c r="E482" s="356">
        <v>397958</v>
      </c>
      <c r="F482" s="355">
        <v>0</v>
      </c>
      <c r="G482" s="356">
        <v>56967</v>
      </c>
      <c r="H482" s="357">
        <v>455140</v>
      </c>
    </row>
    <row r="483" spans="1:8" hidden="1" outlineLevel="1">
      <c r="A483" s="353"/>
      <c r="B483" s="347" t="s">
        <v>208</v>
      </c>
      <c r="C483" s="356">
        <v>68393</v>
      </c>
      <c r="D483" s="356">
        <v>79155</v>
      </c>
      <c r="E483" s="356">
        <v>431301</v>
      </c>
      <c r="F483" s="355"/>
      <c r="G483" s="356">
        <v>68395</v>
      </c>
      <c r="H483" s="357">
        <v>647244</v>
      </c>
    </row>
    <row r="484" spans="1:8" hidden="1" outlineLevel="1">
      <c r="A484" s="353"/>
      <c r="B484" s="347" t="s">
        <v>209</v>
      </c>
      <c r="C484" s="355"/>
      <c r="D484" s="355"/>
      <c r="E484" s="355"/>
      <c r="F484" s="355"/>
      <c r="G484" s="355"/>
      <c r="H484" s="357">
        <v>0</v>
      </c>
    </row>
    <row r="485" spans="1:8" hidden="1" outlineLevel="1">
      <c r="A485" s="353"/>
      <c r="B485" s="347" t="s">
        <v>281</v>
      </c>
      <c r="C485" s="355"/>
      <c r="D485" s="355"/>
      <c r="E485" s="355"/>
      <c r="F485" s="355"/>
      <c r="G485" s="355"/>
      <c r="H485" s="357">
        <v>0</v>
      </c>
    </row>
    <row r="486" spans="1:8" hidden="1" outlineLevel="1">
      <c r="A486" s="353"/>
      <c r="B486" s="347" t="s">
        <v>210</v>
      </c>
      <c r="C486" s="356">
        <v>1225</v>
      </c>
      <c r="D486" s="356">
        <v>0</v>
      </c>
      <c r="E486" s="356">
        <v>21744</v>
      </c>
      <c r="F486" s="355"/>
      <c r="G486" s="355"/>
      <c r="H486" s="357">
        <v>22969</v>
      </c>
    </row>
    <row r="487" spans="1:8" hidden="1" outlineLevel="1">
      <c r="A487" s="353"/>
      <c r="B487" s="347" t="s">
        <v>211</v>
      </c>
      <c r="C487" s="356">
        <v>67</v>
      </c>
      <c r="D487" s="356">
        <v>0</v>
      </c>
      <c r="E487" s="356">
        <v>0</v>
      </c>
      <c r="F487" s="356">
        <v>0</v>
      </c>
      <c r="G487" s="356">
        <v>0</v>
      </c>
      <c r="H487" s="357">
        <v>67</v>
      </c>
    </row>
    <row r="488" spans="1:8" hidden="1" outlineLevel="1">
      <c r="A488" s="353"/>
      <c r="B488" s="347" t="s">
        <v>212</v>
      </c>
      <c r="C488" s="356">
        <v>9891.3304172600783</v>
      </c>
      <c r="D488" s="356">
        <v>0</v>
      </c>
      <c r="E488" s="356">
        <v>60909</v>
      </c>
      <c r="F488" s="355"/>
      <c r="G488" s="356">
        <v>17179</v>
      </c>
      <c r="H488" s="357">
        <v>87979.330417260077</v>
      </c>
    </row>
    <row r="489" spans="1:8" hidden="1" outlineLevel="1">
      <c r="A489" s="353"/>
      <c r="B489" s="347" t="s">
        <v>213</v>
      </c>
      <c r="C489" s="356">
        <v>7583</v>
      </c>
      <c r="D489" s="356">
        <v>235372</v>
      </c>
      <c r="E489" s="356">
        <v>6132</v>
      </c>
      <c r="F489" s="356">
        <v>0</v>
      </c>
      <c r="G489" s="356">
        <v>37270</v>
      </c>
      <c r="H489" s="357">
        <v>286357</v>
      </c>
    </row>
    <row r="490" spans="1:8" hidden="1" outlineLevel="1">
      <c r="A490" s="353"/>
      <c r="B490" s="347" t="s">
        <v>214</v>
      </c>
      <c r="C490" s="356">
        <v>1006</v>
      </c>
      <c r="D490" s="355"/>
      <c r="E490" s="356">
        <v>3901</v>
      </c>
      <c r="F490" s="355"/>
      <c r="G490" s="356">
        <v>979</v>
      </c>
      <c r="H490" s="357">
        <v>5886</v>
      </c>
    </row>
    <row r="491" spans="1:8" hidden="1" outlineLevel="1">
      <c r="A491" s="353"/>
      <c r="B491" s="347" t="s">
        <v>269</v>
      </c>
      <c r="C491" s="356"/>
      <c r="D491" s="355"/>
      <c r="E491" s="356"/>
      <c r="F491" s="355"/>
      <c r="G491" s="356"/>
      <c r="H491" s="357">
        <v>0</v>
      </c>
    </row>
    <row r="492" spans="1:8" hidden="1" outlineLevel="1">
      <c r="A492" s="353"/>
      <c r="B492" s="347" t="s">
        <v>215</v>
      </c>
      <c r="C492" s="356">
        <v>0</v>
      </c>
      <c r="D492" s="355"/>
      <c r="E492" s="355"/>
      <c r="F492" s="355"/>
      <c r="G492" s="355"/>
      <c r="H492" s="357">
        <v>0</v>
      </c>
    </row>
    <row r="493" spans="1:8" hidden="1" outlineLevel="1">
      <c r="A493" s="353"/>
      <c r="B493" s="347" t="s">
        <v>216</v>
      </c>
      <c r="C493" s="357">
        <v>190.58</v>
      </c>
      <c r="D493" s="357">
        <v>0</v>
      </c>
      <c r="E493" s="357"/>
      <c r="F493" s="357"/>
      <c r="G493" s="357"/>
      <c r="H493" s="357">
        <v>190.58</v>
      </c>
    </row>
    <row r="494" spans="1:8" hidden="1" outlineLevel="1">
      <c r="A494" s="353"/>
      <c r="B494" s="347" t="s">
        <v>217</v>
      </c>
      <c r="C494" s="356">
        <v>39136</v>
      </c>
      <c r="D494" s="356">
        <v>8871</v>
      </c>
      <c r="E494" s="356">
        <v>285023</v>
      </c>
      <c r="F494" s="355"/>
      <c r="G494" s="356">
        <v>66490</v>
      </c>
      <c r="H494" s="357">
        <v>399520</v>
      </c>
    </row>
    <row r="495" spans="1:8" hidden="1" outlineLevel="1">
      <c r="A495" s="353"/>
      <c r="B495" s="347" t="s">
        <v>218</v>
      </c>
      <c r="C495" s="356">
        <v>69</v>
      </c>
      <c r="D495" s="355"/>
      <c r="E495" s="355"/>
      <c r="F495" s="355"/>
      <c r="G495" s="355"/>
      <c r="H495" s="357">
        <v>69</v>
      </c>
    </row>
    <row r="496" spans="1:8" hidden="1" outlineLevel="1">
      <c r="A496" s="353"/>
      <c r="B496" s="347" t="s">
        <v>219</v>
      </c>
      <c r="C496" s="356">
        <v>23930.761804893093</v>
      </c>
      <c r="D496" s="356">
        <v>50</v>
      </c>
      <c r="E496" s="356">
        <v>2449</v>
      </c>
      <c r="F496" s="355"/>
      <c r="G496" s="356">
        <v>881</v>
      </c>
      <c r="H496" s="357">
        <v>27310.761804893093</v>
      </c>
    </row>
    <row r="497" spans="1:8" hidden="1" outlineLevel="1">
      <c r="A497" s="353"/>
      <c r="B497" s="347" t="s">
        <v>220</v>
      </c>
      <c r="C497" s="356">
        <v>62956</v>
      </c>
      <c r="D497" s="355">
        <v>0</v>
      </c>
      <c r="E497" s="356">
        <v>14066</v>
      </c>
      <c r="F497" s="355"/>
      <c r="G497" s="356">
        <v>0</v>
      </c>
      <c r="H497" s="357">
        <v>77022</v>
      </c>
    </row>
    <row r="498" spans="1:8" collapsed="1">
      <c r="A498" s="353">
        <v>14</v>
      </c>
      <c r="B498" s="352" t="s">
        <v>126</v>
      </c>
      <c r="C498" s="356">
        <f>SUM($C$472:$C$497)</f>
        <v>257385.06800380591</v>
      </c>
      <c r="D498" s="356">
        <f>SUM($D$472:$D$497)</f>
        <v>410750</v>
      </c>
      <c r="E498" s="356">
        <f>SUM($E$472:$E$497)</f>
        <v>2594142</v>
      </c>
      <c r="F498" s="356">
        <f>SUM($F$472:$F$497)</f>
        <v>0</v>
      </c>
      <c r="G498" s="356">
        <f>SUM($G$472:$G$497)</f>
        <v>483229</v>
      </c>
      <c r="H498" s="357">
        <f>SUM($H$472:$H$497)</f>
        <v>3745506.0680038063</v>
      </c>
    </row>
    <row r="499" spans="1:8" hidden="1" outlineLevel="1">
      <c r="A499" s="353"/>
      <c r="B499" s="347" t="s">
        <v>280</v>
      </c>
      <c r="C499" s="356">
        <v>0</v>
      </c>
      <c r="D499" s="355"/>
      <c r="E499" s="356">
        <v>0</v>
      </c>
      <c r="F499" s="355"/>
      <c r="G499" s="356">
        <v>0</v>
      </c>
      <c r="H499" s="357">
        <v>0</v>
      </c>
    </row>
    <row r="500" spans="1:8" hidden="1" outlineLevel="1">
      <c r="A500" s="353"/>
      <c r="B500" s="347" t="s">
        <v>203</v>
      </c>
      <c r="C500" s="356">
        <v>2106</v>
      </c>
      <c r="D500" s="355"/>
      <c r="E500" s="356">
        <v>235955</v>
      </c>
      <c r="F500" s="355"/>
      <c r="G500" s="356">
        <v>0</v>
      </c>
      <c r="H500" s="357">
        <v>238061</v>
      </c>
    </row>
    <row r="501" spans="1:8" hidden="1" outlineLevel="1">
      <c r="A501" s="353"/>
      <c r="B501" s="347" t="s">
        <v>204</v>
      </c>
      <c r="C501" s="356">
        <v>13604</v>
      </c>
      <c r="D501" s="356">
        <v>0</v>
      </c>
      <c r="E501" s="356">
        <v>0</v>
      </c>
      <c r="F501" s="355"/>
      <c r="G501" s="356">
        <v>0</v>
      </c>
      <c r="H501" s="357">
        <v>13604</v>
      </c>
    </row>
    <row r="502" spans="1:8" hidden="1" outlineLevel="1">
      <c r="A502" s="353"/>
      <c r="B502" s="347" t="s">
        <v>267</v>
      </c>
      <c r="C502" s="356">
        <v>0</v>
      </c>
      <c r="D502" s="356">
        <v>0</v>
      </c>
      <c r="E502" s="356">
        <v>0</v>
      </c>
      <c r="F502" s="356">
        <v>0</v>
      </c>
      <c r="G502" s="356">
        <v>0</v>
      </c>
      <c r="H502" s="357">
        <v>0</v>
      </c>
    </row>
    <row r="503" spans="1:8" hidden="1" outlineLevel="1">
      <c r="A503" s="353"/>
      <c r="B503" s="347" t="s">
        <v>274</v>
      </c>
      <c r="C503" s="356">
        <v>0</v>
      </c>
      <c r="D503" s="356">
        <v>0</v>
      </c>
      <c r="E503" s="356">
        <v>0</v>
      </c>
      <c r="F503" s="356">
        <v>0</v>
      </c>
      <c r="G503" s="356">
        <v>0</v>
      </c>
      <c r="H503" s="357">
        <v>0</v>
      </c>
    </row>
    <row r="504" spans="1:8" hidden="1" outlineLevel="1">
      <c r="A504" s="353"/>
      <c r="B504" s="347" t="s">
        <v>275</v>
      </c>
      <c r="C504" s="357">
        <v>6</v>
      </c>
      <c r="D504" s="357">
        <v>0</v>
      </c>
      <c r="E504" s="357">
        <v>4</v>
      </c>
      <c r="F504" s="357">
        <v>0</v>
      </c>
      <c r="G504" s="357">
        <v>0</v>
      </c>
      <c r="H504" s="357">
        <v>10</v>
      </c>
    </row>
    <row r="505" spans="1:8" hidden="1" outlineLevel="1">
      <c r="A505" s="353"/>
      <c r="B505" s="347" t="s">
        <v>205</v>
      </c>
      <c r="C505" s="356">
        <v>21461.645380637699</v>
      </c>
      <c r="D505" s="356">
        <v>25315</v>
      </c>
      <c r="E505" s="356">
        <v>569153</v>
      </c>
      <c r="F505" s="356">
        <v>0</v>
      </c>
      <c r="G505" s="356">
        <v>0</v>
      </c>
      <c r="H505" s="357">
        <v>615929.64538063772</v>
      </c>
    </row>
    <row r="506" spans="1:8" hidden="1" outlineLevel="1">
      <c r="A506" s="353"/>
      <c r="B506" s="347" t="s">
        <v>206</v>
      </c>
      <c r="C506" s="356">
        <v>1820</v>
      </c>
      <c r="D506" s="355"/>
      <c r="E506" s="356">
        <v>11458</v>
      </c>
      <c r="F506" s="355"/>
      <c r="G506" s="355"/>
      <c r="H506" s="357">
        <v>13278</v>
      </c>
    </row>
    <row r="507" spans="1:8" hidden="1" outlineLevel="1">
      <c r="A507" s="353"/>
      <c r="B507" s="347" t="s">
        <v>268</v>
      </c>
      <c r="C507" s="355"/>
      <c r="D507" s="356">
        <v>8</v>
      </c>
      <c r="E507" s="355"/>
      <c r="F507" s="355"/>
      <c r="G507" s="355"/>
      <c r="H507" s="357">
        <v>8</v>
      </c>
    </row>
    <row r="508" spans="1:8" hidden="1" outlineLevel="1">
      <c r="A508" s="353"/>
      <c r="B508" s="347" t="s">
        <v>207</v>
      </c>
      <c r="C508" s="356">
        <v>20327</v>
      </c>
      <c r="D508" s="355"/>
      <c r="E508" s="356">
        <v>772953</v>
      </c>
      <c r="F508" s="355"/>
      <c r="G508" s="356">
        <v>0</v>
      </c>
      <c r="H508" s="357">
        <v>793280</v>
      </c>
    </row>
    <row r="509" spans="1:8" hidden="1" outlineLevel="1">
      <c r="A509" s="353"/>
      <c r="B509" s="347" t="s">
        <v>270</v>
      </c>
      <c r="C509" s="356"/>
      <c r="D509" s="355">
        <v>0</v>
      </c>
      <c r="E509" s="356">
        <v>653548</v>
      </c>
      <c r="F509" s="355">
        <v>0</v>
      </c>
      <c r="G509" s="356">
        <v>0</v>
      </c>
      <c r="H509" s="357">
        <v>653548</v>
      </c>
    </row>
    <row r="510" spans="1:8" hidden="1" outlineLevel="1">
      <c r="A510" s="353"/>
      <c r="B510" s="347" t="s">
        <v>208</v>
      </c>
      <c r="C510" s="356">
        <v>0</v>
      </c>
      <c r="D510" s="356">
        <v>396486</v>
      </c>
      <c r="E510" s="356">
        <v>58245</v>
      </c>
      <c r="F510" s="355"/>
      <c r="G510" s="355"/>
      <c r="H510" s="357">
        <v>454731</v>
      </c>
    </row>
    <row r="511" spans="1:8" hidden="1" outlineLevel="1">
      <c r="A511" s="353"/>
      <c r="B511" s="347" t="s">
        <v>209</v>
      </c>
      <c r="C511" s="356">
        <v>11615</v>
      </c>
      <c r="D511" s="355"/>
      <c r="E511" s="355"/>
      <c r="F511" s="355"/>
      <c r="G511" s="355"/>
      <c r="H511" s="357">
        <v>11615</v>
      </c>
    </row>
    <row r="512" spans="1:8" hidden="1" outlineLevel="1">
      <c r="A512" s="353"/>
      <c r="B512" s="347" t="s">
        <v>281</v>
      </c>
      <c r="C512" s="356"/>
      <c r="D512" s="355"/>
      <c r="E512" s="355"/>
      <c r="F512" s="355"/>
      <c r="G512" s="355"/>
      <c r="H512" s="357">
        <v>0</v>
      </c>
    </row>
    <row r="513" spans="1:8" hidden="1" outlineLevel="1">
      <c r="A513" s="353"/>
      <c r="B513" s="347" t="s">
        <v>210</v>
      </c>
      <c r="C513" s="356">
        <v>0</v>
      </c>
      <c r="D513" s="356">
        <v>0</v>
      </c>
      <c r="E513" s="356">
        <v>86200</v>
      </c>
      <c r="F513" s="356"/>
      <c r="G513" s="356"/>
      <c r="H513" s="357">
        <v>86200</v>
      </c>
    </row>
    <row r="514" spans="1:8" hidden="1" outlineLevel="1">
      <c r="A514" s="353"/>
      <c r="B514" s="347" t="s">
        <v>211</v>
      </c>
      <c r="C514" s="356">
        <v>1</v>
      </c>
      <c r="D514" s="356">
        <v>0</v>
      </c>
      <c r="E514" s="356">
        <v>0</v>
      </c>
      <c r="F514" s="356">
        <v>0</v>
      </c>
      <c r="G514" s="356">
        <v>0</v>
      </c>
      <c r="H514" s="357">
        <v>1</v>
      </c>
    </row>
    <row r="515" spans="1:8" hidden="1" outlineLevel="1">
      <c r="A515" s="353"/>
      <c r="B515" s="347" t="s">
        <v>212</v>
      </c>
      <c r="C515" s="356">
        <v>0</v>
      </c>
      <c r="D515" s="356">
        <v>0</v>
      </c>
      <c r="E515" s="356">
        <v>670761</v>
      </c>
      <c r="F515" s="355"/>
      <c r="G515" s="355"/>
      <c r="H515" s="357">
        <v>670761</v>
      </c>
    </row>
    <row r="516" spans="1:8" hidden="1" outlineLevel="1">
      <c r="A516" s="353"/>
      <c r="B516" s="347" t="s">
        <v>213</v>
      </c>
      <c r="C516" s="356">
        <v>25784</v>
      </c>
      <c r="D516" s="356">
        <v>274030</v>
      </c>
      <c r="E516" s="356">
        <v>38390</v>
      </c>
      <c r="F516" s="356">
        <v>0</v>
      </c>
      <c r="G516" s="356">
        <v>0</v>
      </c>
      <c r="H516" s="357">
        <v>338204</v>
      </c>
    </row>
    <row r="517" spans="1:8" hidden="1" outlineLevel="1">
      <c r="A517" s="353"/>
      <c r="B517" s="347" t="s">
        <v>214</v>
      </c>
      <c r="C517" s="356">
        <v>32</v>
      </c>
      <c r="D517" s="355"/>
      <c r="E517" s="356">
        <v>99420</v>
      </c>
      <c r="F517" s="355"/>
      <c r="G517" s="355"/>
      <c r="H517" s="357">
        <v>99452</v>
      </c>
    </row>
    <row r="518" spans="1:8" hidden="1" outlineLevel="1">
      <c r="A518" s="353"/>
      <c r="B518" s="347" t="s">
        <v>269</v>
      </c>
      <c r="C518" s="356"/>
      <c r="D518" s="355"/>
      <c r="E518" s="356"/>
      <c r="F518" s="355"/>
      <c r="G518" s="355"/>
      <c r="H518" s="357">
        <v>0</v>
      </c>
    </row>
    <row r="519" spans="1:8" hidden="1" outlineLevel="1">
      <c r="A519" s="353"/>
      <c r="B519" s="347" t="s">
        <v>215</v>
      </c>
      <c r="C519" s="355"/>
      <c r="D519" s="355"/>
      <c r="E519" s="355"/>
      <c r="F519" s="355"/>
      <c r="G519" s="355"/>
      <c r="H519" s="357">
        <v>0</v>
      </c>
    </row>
    <row r="520" spans="1:8" hidden="1" outlineLevel="1">
      <c r="A520" s="353"/>
      <c r="B520" s="347" t="s">
        <v>216</v>
      </c>
      <c r="C520" s="355"/>
      <c r="D520" s="355"/>
      <c r="E520" s="355"/>
      <c r="F520" s="355"/>
      <c r="G520" s="355"/>
      <c r="H520" s="357">
        <v>0</v>
      </c>
    </row>
    <row r="521" spans="1:8" hidden="1" outlineLevel="1">
      <c r="A521" s="353"/>
      <c r="B521" s="347" t="s">
        <v>217</v>
      </c>
      <c r="C521" s="356">
        <v>106076</v>
      </c>
      <c r="D521" s="356">
        <v>2683</v>
      </c>
      <c r="E521" s="356">
        <v>1589711</v>
      </c>
      <c r="F521" s="355"/>
      <c r="G521" s="356">
        <v>22612</v>
      </c>
      <c r="H521" s="357">
        <v>1721082</v>
      </c>
    </row>
    <row r="522" spans="1:8" hidden="1" outlineLevel="1">
      <c r="A522" s="353"/>
      <c r="B522" s="347" t="s">
        <v>218</v>
      </c>
      <c r="C522" s="356">
        <v>25839</v>
      </c>
      <c r="D522" s="355"/>
      <c r="E522" s="355"/>
      <c r="F522" s="355"/>
      <c r="G522" s="355"/>
      <c r="H522" s="357">
        <v>25839</v>
      </c>
    </row>
    <row r="523" spans="1:8" hidden="1" outlineLevel="1">
      <c r="A523" s="353"/>
      <c r="B523" s="347" t="s">
        <v>219</v>
      </c>
      <c r="C523" s="356">
        <v>0</v>
      </c>
      <c r="D523" s="356">
        <v>730</v>
      </c>
      <c r="E523" s="356">
        <v>46988</v>
      </c>
      <c r="F523" s="355"/>
      <c r="G523" s="356">
        <v>0</v>
      </c>
      <c r="H523" s="357">
        <v>47718</v>
      </c>
    </row>
    <row r="524" spans="1:8" hidden="1" outlineLevel="1">
      <c r="A524" s="353"/>
      <c r="B524" s="347" t="s">
        <v>220</v>
      </c>
      <c r="C524" s="356">
        <v>0</v>
      </c>
      <c r="D524" s="355"/>
      <c r="E524" s="356">
        <v>349320</v>
      </c>
      <c r="F524" s="355"/>
      <c r="G524" s="355"/>
      <c r="H524" s="357">
        <v>349320</v>
      </c>
    </row>
    <row r="525" spans="1:8" collapsed="1">
      <c r="A525" s="353">
        <v>15</v>
      </c>
      <c r="B525" s="352" t="s">
        <v>127</v>
      </c>
      <c r="C525" s="356">
        <f>SUM($C$499:$C$524)</f>
        <v>228671.6453806377</v>
      </c>
      <c r="D525" s="356">
        <f>SUM($D$499:$D$524)</f>
        <v>699252</v>
      </c>
      <c r="E525" s="356">
        <f>SUM($E$499:$E$524)</f>
        <v>5182106</v>
      </c>
      <c r="F525" s="356">
        <f>SUM($F$499:$F$524)</f>
        <v>0</v>
      </c>
      <c r="G525" s="356">
        <f>SUM($G$499:$G$524)</f>
        <v>22612</v>
      </c>
      <c r="H525" s="357">
        <f>SUM($H$499:$H$524)</f>
        <v>6132641.6453806376</v>
      </c>
    </row>
    <row r="526" spans="1:8" hidden="1" outlineLevel="1">
      <c r="A526" s="353"/>
      <c r="B526" s="347" t="s">
        <v>280</v>
      </c>
      <c r="C526" s="356">
        <v>300</v>
      </c>
      <c r="D526" s="355"/>
      <c r="E526" s="356">
        <v>0</v>
      </c>
      <c r="F526" s="355"/>
      <c r="G526" s="356">
        <v>0</v>
      </c>
      <c r="H526" s="357">
        <v>300</v>
      </c>
    </row>
    <row r="527" spans="1:8" hidden="1" outlineLevel="1">
      <c r="A527" s="353"/>
      <c r="B527" s="347" t="s">
        <v>203</v>
      </c>
      <c r="C527" s="356">
        <v>-3900</v>
      </c>
      <c r="D527" s="355"/>
      <c r="E527" s="356">
        <v>362680</v>
      </c>
      <c r="F527" s="355"/>
      <c r="G527" s="356">
        <v>67749</v>
      </c>
      <c r="H527" s="357">
        <v>426529</v>
      </c>
    </row>
    <row r="528" spans="1:8" hidden="1" outlineLevel="1">
      <c r="A528" s="353"/>
      <c r="B528" s="347" t="s">
        <v>204</v>
      </c>
      <c r="C528" s="356">
        <v>34759</v>
      </c>
      <c r="D528" s="356">
        <v>0</v>
      </c>
      <c r="E528" s="356">
        <v>0</v>
      </c>
      <c r="F528" s="355"/>
      <c r="G528" s="356">
        <v>0</v>
      </c>
      <c r="H528" s="357">
        <v>34759</v>
      </c>
    </row>
    <row r="529" spans="1:8" hidden="1" outlineLevel="1">
      <c r="A529" s="353"/>
      <c r="B529" s="347" t="s">
        <v>267</v>
      </c>
      <c r="C529" s="356">
        <v>0</v>
      </c>
      <c r="D529" s="356">
        <v>0</v>
      </c>
      <c r="E529" s="356">
        <v>0</v>
      </c>
      <c r="F529" s="356">
        <v>0</v>
      </c>
      <c r="G529" s="356">
        <v>0</v>
      </c>
      <c r="H529" s="357">
        <v>0</v>
      </c>
    </row>
    <row r="530" spans="1:8" hidden="1" outlineLevel="1">
      <c r="A530" s="353"/>
      <c r="B530" s="347" t="s">
        <v>274</v>
      </c>
      <c r="C530" s="356">
        <v>0</v>
      </c>
      <c r="D530" s="356">
        <v>0</v>
      </c>
      <c r="E530" s="356">
        <v>0</v>
      </c>
      <c r="F530" s="356">
        <v>0</v>
      </c>
      <c r="G530" s="356">
        <v>0</v>
      </c>
      <c r="H530" s="357">
        <v>0</v>
      </c>
    </row>
    <row r="531" spans="1:8" hidden="1" outlineLevel="1">
      <c r="A531" s="353"/>
      <c r="B531" s="347" t="s">
        <v>275</v>
      </c>
      <c r="C531" s="356"/>
      <c r="D531" s="356"/>
      <c r="E531" s="356"/>
      <c r="F531" s="356"/>
      <c r="G531" s="356"/>
      <c r="H531" s="357">
        <v>0</v>
      </c>
    </row>
    <row r="532" spans="1:8" hidden="1" outlineLevel="1">
      <c r="A532" s="353"/>
      <c r="B532" s="347" t="s">
        <v>205</v>
      </c>
      <c r="C532" s="356">
        <v>-39777.695884197383</v>
      </c>
      <c r="D532" s="356">
        <v>92318</v>
      </c>
      <c r="E532" s="356">
        <v>536836</v>
      </c>
      <c r="F532" s="356">
        <v>0</v>
      </c>
      <c r="G532" s="356">
        <v>85880</v>
      </c>
      <c r="H532" s="357">
        <v>675256.30411580263</v>
      </c>
    </row>
    <row r="533" spans="1:8" hidden="1" outlineLevel="1">
      <c r="A533" s="353"/>
      <c r="B533" s="347" t="s">
        <v>206</v>
      </c>
      <c r="C533" s="356">
        <v>-4349</v>
      </c>
      <c r="D533" s="355"/>
      <c r="E533" s="356">
        <v>25353</v>
      </c>
      <c r="F533" s="355"/>
      <c r="G533" s="356">
        <v>353</v>
      </c>
      <c r="H533" s="357">
        <v>21357</v>
      </c>
    </row>
    <row r="534" spans="1:8" hidden="1" outlineLevel="1">
      <c r="A534" s="353"/>
      <c r="B534" s="347" t="s">
        <v>268</v>
      </c>
      <c r="C534" s="355"/>
      <c r="D534" s="356">
        <v>10765</v>
      </c>
      <c r="E534" s="355"/>
      <c r="F534" s="355"/>
      <c r="G534" s="356">
        <v>1196</v>
      </c>
      <c r="H534" s="357">
        <v>11961</v>
      </c>
    </row>
    <row r="535" spans="1:8" hidden="1" outlineLevel="1">
      <c r="A535" s="353"/>
      <c r="B535" s="347" t="s">
        <v>207</v>
      </c>
      <c r="C535" s="356">
        <v>31393</v>
      </c>
      <c r="D535" s="355"/>
      <c r="E535" s="356">
        <v>821345</v>
      </c>
      <c r="F535" s="355"/>
      <c r="G535" s="356">
        <v>108478</v>
      </c>
      <c r="H535" s="357">
        <v>961216</v>
      </c>
    </row>
    <row r="536" spans="1:8" hidden="1" outlineLevel="1">
      <c r="A536" s="353"/>
      <c r="B536" s="347" t="s">
        <v>270</v>
      </c>
      <c r="C536" s="356">
        <v>6282</v>
      </c>
      <c r="D536" s="355">
        <v>0</v>
      </c>
      <c r="E536" s="356">
        <v>721770</v>
      </c>
      <c r="F536" s="355">
        <v>0</v>
      </c>
      <c r="G536" s="356">
        <v>106537</v>
      </c>
      <c r="H536" s="357">
        <v>834589</v>
      </c>
    </row>
    <row r="537" spans="1:8" hidden="1" outlineLevel="1">
      <c r="A537" s="353"/>
      <c r="B537" s="347" t="s">
        <v>208</v>
      </c>
      <c r="C537" s="356">
        <v>39325</v>
      </c>
      <c r="D537" s="356">
        <v>230843</v>
      </c>
      <c r="E537" s="356">
        <v>518750</v>
      </c>
      <c r="F537" s="355"/>
      <c r="G537" s="356">
        <v>108016</v>
      </c>
      <c r="H537" s="357">
        <v>896934</v>
      </c>
    </row>
    <row r="538" spans="1:8" hidden="1" outlineLevel="1">
      <c r="A538" s="353"/>
      <c r="B538" s="347" t="s">
        <v>209</v>
      </c>
      <c r="C538" s="356">
        <v>24782</v>
      </c>
      <c r="D538" s="355"/>
      <c r="E538" s="355"/>
      <c r="F538" s="355"/>
      <c r="G538" s="355"/>
      <c r="H538" s="357">
        <v>24782</v>
      </c>
    </row>
    <row r="539" spans="1:8" hidden="1" outlineLevel="1">
      <c r="A539" s="353"/>
      <c r="B539" s="347" t="s">
        <v>281</v>
      </c>
      <c r="C539" s="356"/>
      <c r="D539" s="355"/>
      <c r="E539" s="355"/>
      <c r="F539" s="355"/>
      <c r="G539" s="355"/>
      <c r="H539" s="357">
        <v>0</v>
      </c>
    </row>
    <row r="540" spans="1:8" hidden="1" outlineLevel="1">
      <c r="A540" s="353"/>
      <c r="B540" s="347" t="s">
        <v>210</v>
      </c>
      <c r="C540" s="356">
        <v>18702</v>
      </c>
      <c r="D540" s="356">
        <v>0</v>
      </c>
      <c r="E540" s="356">
        <v>62861</v>
      </c>
      <c r="F540" s="355"/>
      <c r="G540" s="355"/>
      <c r="H540" s="357">
        <v>81563</v>
      </c>
    </row>
    <row r="541" spans="1:8" hidden="1" outlineLevel="1">
      <c r="A541" s="353"/>
      <c r="B541" s="347" t="s">
        <v>211</v>
      </c>
      <c r="C541" s="356">
        <v>-2</v>
      </c>
      <c r="D541" s="356">
        <v>0</v>
      </c>
      <c r="E541" s="356">
        <v>0</v>
      </c>
      <c r="F541" s="356">
        <v>0</v>
      </c>
      <c r="G541" s="356">
        <v>0</v>
      </c>
      <c r="H541" s="357">
        <v>-2</v>
      </c>
    </row>
    <row r="542" spans="1:8" hidden="1" outlineLevel="1">
      <c r="A542" s="353"/>
      <c r="B542" s="347" t="s">
        <v>212</v>
      </c>
      <c r="C542" s="356">
        <v>0</v>
      </c>
      <c r="D542" s="356">
        <v>0</v>
      </c>
      <c r="E542" s="356">
        <v>130930</v>
      </c>
      <c r="F542" s="355"/>
      <c r="G542" s="356">
        <v>36929</v>
      </c>
      <c r="H542" s="357">
        <v>167859</v>
      </c>
    </row>
    <row r="543" spans="1:8" hidden="1" outlineLevel="1">
      <c r="A543" s="353"/>
      <c r="B543" s="347" t="s">
        <v>213</v>
      </c>
      <c r="C543" s="356">
        <v>63528</v>
      </c>
      <c r="D543" s="356">
        <v>222367</v>
      </c>
      <c r="E543" s="356">
        <v>44712</v>
      </c>
      <c r="F543" s="356">
        <v>0</v>
      </c>
      <c r="G543" s="356">
        <v>48011</v>
      </c>
      <c r="H543" s="357">
        <v>378618</v>
      </c>
    </row>
    <row r="544" spans="1:8" hidden="1" outlineLevel="1">
      <c r="A544" s="353"/>
      <c r="B544" s="347" t="s">
        <v>214</v>
      </c>
      <c r="C544" s="356">
        <v>70</v>
      </c>
      <c r="D544" s="355"/>
      <c r="E544" s="356">
        <v>3726</v>
      </c>
      <c r="F544" s="355"/>
      <c r="G544" s="356">
        <v>935</v>
      </c>
      <c r="H544" s="357">
        <v>4731</v>
      </c>
    </row>
    <row r="545" spans="1:8" hidden="1" outlineLevel="1">
      <c r="A545" s="353"/>
      <c r="B545" s="347" t="s">
        <v>269</v>
      </c>
      <c r="C545" s="356"/>
      <c r="D545" s="355"/>
      <c r="E545" s="356"/>
      <c r="F545" s="355"/>
      <c r="G545" s="356"/>
      <c r="H545" s="357">
        <v>0</v>
      </c>
    </row>
    <row r="546" spans="1:8" hidden="1" outlineLevel="1">
      <c r="A546" s="353"/>
      <c r="B546" s="347" t="s">
        <v>215</v>
      </c>
      <c r="C546" s="355"/>
      <c r="D546" s="355"/>
      <c r="E546" s="355"/>
      <c r="F546" s="355"/>
      <c r="G546" s="355"/>
      <c r="H546" s="357">
        <v>0</v>
      </c>
    </row>
    <row r="547" spans="1:8" hidden="1" outlineLevel="1">
      <c r="A547" s="353"/>
      <c r="B547" s="347" t="s">
        <v>216</v>
      </c>
      <c r="C547" s="355"/>
      <c r="D547" s="355"/>
      <c r="E547" s="355"/>
      <c r="F547" s="355"/>
      <c r="G547" s="355"/>
      <c r="H547" s="357">
        <v>0</v>
      </c>
    </row>
    <row r="548" spans="1:8" hidden="1" outlineLevel="1">
      <c r="A548" s="353"/>
      <c r="B548" s="347" t="s">
        <v>217</v>
      </c>
      <c r="C548" s="356">
        <v>-49604</v>
      </c>
      <c r="D548" s="356">
        <v>39903</v>
      </c>
      <c r="E548" s="356">
        <v>1076675</v>
      </c>
      <c r="F548" s="355"/>
      <c r="G548" s="356">
        <v>2341142</v>
      </c>
      <c r="H548" s="357">
        <v>3408116</v>
      </c>
    </row>
    <row r="549" spans="1:8" hidden="1" outlineLevel="1">
      <c r="A549" s="353"/>
      <c r="B549" s="347" t="s">
        <v>218</v>
      </c>
      <c r="C549" s="356">
        <v>29675</v>
      </c>
      <c r="D549" s="355"/>
      <c r="E549" s="355"/>
      <c r="F549" s="355"/>
      <c r="G549" s="355"/>
      <c r="H549" s="357">
        <v>29675</v>
      </c>
    </row>
    <row r="550" spans="1:8" hidden="1" outlineLevel="1">
      <c r="A550" s="353"/>
      <c r="B550" s="347" t="s">
        <v>219</v>
      </c>
      <c r="C550" s="356">
        <v>60094.88533861735</v>
      </c>
      <c r="D550" s="355">
        <v>361</v>
      </c>
      <c r="E550" s="356">
        <v>4487</v>
      </c>
      <c r="F550" s="355"/>
      <c r="G550" s="356">
        <v>2422</v>
      </c>
      <c r="H550" s="357">
        <v>67364.885338617343</v>
      </c>
    </row>
    <row r="551" spans="1:8" hidden="1" outlineLevel="1">
      <c r="A551" s="353"/>
      <c r="B551" s="347" t="s">
        <v>220</v>
      </c>
      <c r="C551" s="356">
        <v>0</v>
      </c>
      <c r="D551" s="355"/>
      <c r="E551" s="356">
        <v>104714</v>
      </c>
      <c r="F551" s="355"/>
      <c r="G551" s="355"/>
      <c r="H551" s="357">
        <v>104714</v>
      </c>
    </row>
    <row r="552" spans="1:8" collapsed="1">
      <c r="A552" s="353">
        <v>16</v>
      </c>
      <c r="B552" s="352" t="s">
        <v>128</v>
      </c>
      <c r="C552" s="356">
        <f>SUM($C$526:$C$551)</f>
        <v>211278.18945441997</v>
      </c>
      <c r="D552" s="356">
        <f>SUM($D$526:$D$551)</f>
        <v>596557</v>
      </c>
      <c r="E552" s="356">
        <f>SUM($E$526:$E$551)</f>
        <v>4414839</v>
      </c>
      <c r="F552" s="356">
        <f>SUM($F$526:$F$551)</f>
        <v>0</v>
      </c>
      <c r="G552" s="356">
        <f>SUM($G$526:$G$551)</f>
        <v>2907648</v>
      </c>
      <c r="H552" s="357">
        <f>SUM($H$526:$H$551)</f>
        <v>8130322.1894544195</v>
      </c>
    </row>
    <row r="553" spans="1:8" hidden="1" outlineLevel="1">
      <c r="A553" s="353"/>
      <c r="B553" s="347" t="s">
        <v>280</v>
      </c>
      <c r="C553" s="356">
        <v>0</v>
      </c>
      <c r="D553" s="355"/>
      <c r="E553" s="356">
        <v>0</v>
      </c>
      <c r="F553" s="355"/>
      <c r="G553" s="356">
        <v>0</v>
      </c>
      <c r="H553" s="357">
        <v>0</v>
      </c>
    </row>
    <row r="554" spans="1:8" hidden="1" outlineLevel="1">
      <c r="A554" s="353"/>
      <c r="B554" s="347" t="s">
        <v>203</v>
      </c>
      <c r="C554" s="356">
        <v>106278</v>
      </c>
      <c r="D554" s="355"/>
      <c r="E554" s="356">
        <v>139639</v>
      </c>
      <c r="F554" s="355"/>
      <c r="G554" s="356">
        <v>26085</v>
      </c>
      <c r="H554" s="357">
        <v>272002</v>
      </c>
    </row>
    <row r="555" spans="1:8" hidden="1" outlineLevel="1">
      <c r="A555" s="353"/>
      <c r="B555" s="347" t="s">
        <v>204</v>
      </c>
      <c r="C555" s="356">
        <v>7633</v>
      </c>
      <c r="D555" s="356">
        <v>0</v>
      </c>
      <c r="E555" s="356">
        <v>0</v>
      </c>
      <c r="F555" s="355"/>
      <c r="G555" s="356">
        <v>0</v>
      </c>
      <c r="H555" s="357">
        <v>7633</v>
      </c>
    </row>
    <row r="556" spans="1:8" hidden="1" outlineLevel="1">
      <c r="A556" s="353"/>
      <c r="B556" s="347" t="s">
        <v>267</v>
      </c>
      <c r="C556" s="356">
        <v>0</v>
      </c>
      <c r="D556" s="356">
        <v>0</v>
      </c>
      <c r="E556" s="356">
        <v>0</v>
      </c>
      <c r="F556" s="356">
        <v>0</v>
      </c>
      <c r="G556" s="356">
        <v>0</v>
      </c>
      <c r="H556" s="357">
        <v>0</v>
      </c>
    </row>
    <row r="557" spans="1:8" hidden="1" outlineLevel="1">
      <c r="A557" s="353"/>
      <c r="B557" s="347" t="s">
        <v>274</v>
      </c>
      <c r="C557" s="356">
        <v>0</v>
      </c>
      <c r="D557" s="356">
        <v>0</v>
      </c>
      <c r="E557" s="356">
        <v>0</v>
      </c>
      <c r="F557" s="356">
        <v>0</v>
      </c>
      <c r="G557" s="356">
        <v>0</v>
      </c>
      <c r="H557" s="357">
        <v>0</v>
      </c>
    </row>
    <row r="558" spans="1:8" hidden="1" outlineLevel="1">
      <c r="A558" s="353"/>
      <c r="B558" s="347" t="s">
        <v>275</v>
      </c>
      <c r="C558" s="357">
        <v>23</v>
      </c>
      <c r="D558" s="357">
        <v>0</v>
      </c>
      <c r="E558" s="357">
        <v>18</v>
      </c>
      <c r="F558" s="357">
        <v>0</v>
      </c>
      <c r="G558" s="357">
        <v>0</v>
      </c>
      <c r="H558" s="357">
        <v>41</v>
      </c>
    </row>
    <row r="559" spans="1:8" hidden="1" outlineLevel="1">
      <c r="A559" s="353"/>
      <c r="B559" s="347" t="s">
        <v>205</v>
      </c>
      <c r="C559" s="356">
        <v>24081.113961628595</v>
      </c>
      <c r="D559" s="356">
        <v>37107</v>
      </c>
      <c r="E559" s="356">
        <v>243581</v>
      </c>
      <c r="F559" s="356">
        <v>0</v>
      </c>
      <c r="G559" s="356">
        <v>33744</v>
      </c>
      <c r="H559" s="357">
        <v>338513.11396162858</v>
      </c>
    </row>
    <row r="560" spans="1:8" hidden="1" outlineLevel="1">
      <c r="A560" s="353"/>
      <c r="B560" s="347" t="s">
        <v>206</v>
      </c>
      <c r="C560" s="356">
        <v>2274</v>
      </c>
      <c r="D560" s="355"/>
      <c r="E560" s="356">
        <v>5361</v>
      </c>
      <c r="F560" s="355"/>
      <c r="G560" s="356">
        <v>92</v>
      </c>
      <c r="H560" s="357">
        <v>7727</v>
      </c>
    </row>
    <row r="561" spans="1:8" hidden="1" outlineLevel="1">
      <c r="A561" s="353"/>
      <c r="B561" s="347" t="s">
        <v>268</v>
      </c>
      <c r="C561" s="355"/>
      <c r="D561" s="356">
        <v>0</v>
      </c>
      <c r="E561" s="355"/>
      <c r="F561" s="355"/>
      <c r="G561" s="356">
        <v>0</v>
      </c>
      <c r="H561" s="357">
        <v>0</v>
      </c>
    </row>
    <row r="562" spans="1:8" hidden="1" outlineLevel="1">
      <c r="A562" s="353"/>
      <c r="B562" s="347" t="s">
        <v>207</v>
      </c>
      <c r="C562" s="356">
        <v>28670</v>
      </c>
      <c r="D562" s="355"/>
      <c r="E562" s="356">
        <v>270470</v>
      </c>
      <c r="F562" s="355"/>
      <c r="G562" s="356">
        <v>37454</v>
      </c>
      <c r="H562" s="357">
        <v>336594</v>
      </c>
    </row>
    <row r="563" spans="1:8" hidden="1" outlineLevel="1">
      <c r="A563" s="353"/>
      <c r="B563" s="347" t="s">
        <v>270</v>
      </c>
      <c r="C563" s="356">
        <v>0</v>
      </c>
      <c r="D563" s="355">
        <v>0</v>
      </c>
      <c r="E563" s="356">
        <v>92063</v>
      </c>
      <c r="F563" s="355">
        <v>0</v>
      </c>
      <c r="G563" s="356">
        <v>11776</v>
      </c>
      <c r="H563" s="357">
        <v>103839</v>
      </c>
    </row>
    <row r="564" spans="1:8" hidden="1" outlineLevel="1">
      <c r="A564" s="353"/>
      <c r="B564" s="347" t="s">
        <v>208</v>
      </c>
      <c r="C564" s="356">
        <v>4227</v>
      </c>
      <c r="D564" s="356">
        <v>9554</v>
      </c>
      <c r="E564" s="356">
        <v>112689</v>
      </c>
      <c r="F564" s="355"/>
      <c r="G564" s="356">
        <v>15741</v>
      </c>
      <c r="H564" s="357">
        <v>142211</v>
      </c>
    </row>
    <row r="565" spans="1:8" hidden="1" outlineLevel="1">
      <c r="A565" s="353"/>
      <c r="B565" s="347" t="s">
        <v>209</v>
      </c>
      <c r="C565" s="356">
        <v>774</v>
      </c>
      <c r="D565" s="355"/>
      <c r="E565" s="355"/>
      <c r="F565" s="355"/>
      <c r="G565" s="355"/>
      <c r="H565" s="357">
        <v>774</v>
      </c>
    </row>
    <row r="566" spans="1:8" hidden="1" outlineLevel="1">
      <c r="A566" s="353"/>
      <c r="B566" s="347" t="s">
        <v>281</v>
      </c>
      <c r="C566" s="356"/>
      <c r="D566" s="355"/>
      <c r="E566" s="355"/>
      <c r="F566" s="355"/>
      <c r="G566" s="355"/>
      <c r="H566" s="357">
        <v>0</v>
      </c>
    </row>
    <row r="567" spans="1:8" hidden="1" outlineLevel="1">
      <c r="A567" s="353"/>
      <c r="B567" s="347" t="s">
        <v>210</v>
      </c>
      <c r="C567" s="356">
        <v>6562</v>
      </c>
      <c r="D567" s="356">
        <v>0</v>
      </c>
      <c r="E567" s="356">
        <v>12071</v>
      </c>
      <c r="F567" s="356"/>
      <c r="G567" s="356"/>
      <c r="H567" s="357">
        <v>18633</v>
      </c>
    </row>
    <row r="568" spans="1:8" hidden="1" outlineLevel="1">
      <c r="A568" s="353"/>
      <c r="B568" s="347" t="s">
        <v>211</v>
      </c>
      <c r="C568" s="356">
        <v>77</v>
      </c>
      <c r="D568" s="356">
        <v>0</v>
      </c>
      <c r="E568" s="356">
        <v>0</v>
      </c>
      <c r="F568" s="356">
        <v>0</v>
      </c>
      <c r="G568" s="356">
        <v>0</v>
      </c>
      <c r="H568" s="357">
        <v>77</v>
      </c>
    </row>
    <row r="569" spans="1:8" hidden="1" outlineLevel="1">
      <c r="A569" s="353"/>
      <c r="B569" s="347" t="s">
        <v>212</v>
      </c>
      <c r="C569" s="356">
        <v>7928.2681005153217</v>
      </c>
      <c r="D569" s="356">
        <v>0</v>
      </c>
      <c r="E569" s="356">
        <v>164869</v>
      </c>
      <c r="F569" s="355"/>
      <c r="G569" s="356">
        <v>46502</v>
      </c>
      <c r="H569" s="357">
        <v>219299.26810051533</v>
      </c>
    </row>
    <row r="570" spans="1:8" hidden="1" outlineLevel="1">
      <c r="A570" s="353"/>
      <c r="B570" s="347" t="s">
        <v>213</v>
      </c>
      <c r="C570" s="356">
        <v>7911</v>
      </c>
      <c r="D570" s="356">
        <v>44377</v>
      </c>
      <c r="E570" s="356">
        <v>2826</v>
      </c>
      <c r="F570" s="356">
        <v>0</v>
      </c>
      <c r="G570" s="356">
        <v>7749</v>
      </c>
      <c r="H570" s="357">
        <v>62863</v>
      </c>
    </row>
    <row r="571" spans="1:8" hidden="1" outlineLevel="1">
      <c r="A571" s="353"/>
      <c r="B571" s="347" t="s">
        <v>214</v>
      </c>
      <c r="C571" s="356">
        <v>0</v>
      </c>
      <c r="D571" s="355"/>
      <c r="E571" s="356">
        <v>400</v>
      </c>
      <c r="F571" s="355"/>
      <c r="G571" s="356">
        <v>101</v>
      </c>
      <c r="H571" s="357">
        <v>501</v>
      </c>
    </row>
    <row r="572" spans="1:8" hidden="1" outlineLevel="1">
      <c r="A572" s="353"/>
      <c r="B572" s="347" t="s">
        <v>269</v>
      </c>
      <c r="C572" s="356"/>
      <c r="D572" s="355"/>
      <c r="E572" s="356"/>
      <c r="F572" s="355"/>
      <c r="G572" s="356"/>
      <c r="H572" s="357">
        <v>0</v>
      </c>
    </row>
    <row r="573" spans="1:8" hidden="1" outlineLevel="1">
      <c r="A573" s="353"/>
      <c r="B573" s="347" t="s">
        <v>215</v>
      </c>
      <c r="C573" s="355"/>
      <c r="D573" s="355"/>
      <c r="E573" s="355"/>
      <c r="F573" s="355"/>
      <c r="G573" s="355"/>
      <c r="H573" s="357">
        <v>0</v>
      </c>
    </row>
    <row r="574" spans="1:8" hidden="1" outlineLevel="1">
      <c r="A574" s="353"/>
      <c r="B574" s="347" t="s">
        <v>216</v>
      </c>
      <c r="C574" s="355"/>
      <c r="D574" s="355"/>
      <c r="E574" s="355"/>
      <c r="F574" s="355"/>
      <c r="G574" s="355"/>
      <c r="H574" s="357">
        <v>0</v>
      </c>
    </row>
    <row r="575" spans="1:8" hidden="1" outlineLevel="1">
      <c r="A575" s="353"/>
      <c r="B575" s="347" t="s">
        <v>217</v>
      </c>
      <c r="C575" s="356">
        <v>-10023</v>
      </c>
      <c r="D575" s="356">
        <v>57172</v>
      </c>
      <c r="E575" s="356">
        <v>275522</v>
      </c>
      <c r="F575" s="355"/>
      <c r="G575" s="356">
        <v>63161</v>
      </c>
      <c r="H575" s="357">
        <v>385832</v>
      </c>
    </row>
    <row r="576" spans="1:8" hidden="1" outlineLevel="1">
      <c r="A576" s="353"/>
      <c r="B576" s="347" t="s">
        <v>218</v>
      </c>
      <c r="C576" s="356">
        <v>28248</v>
      </c>
      <c r="D576" s="355"/>
      <c r="E576" s="355"/>
      <c r="F576" s="355"/>
      <c r="G576" s="355"/>
      <c r="H576" s="357">
        <v>28248</v>
      </c>
    </row>
    <row r="577" spans="1:8" hidden="1" outlineLevel="1">
      <c r="A577" s="353"/>
      <c r="B577" s="347" t="s">
        <v>219</v>
      </c>
      <c r="C577" s="356">
        <v>9907.8546894413576</v>
      </c>
      <c r="D577" s="355">
        <v>37</v>
      </c>
      <c r="E577" s="356">
        <v>0</v>
      </c>
      <c r="F577" s="355"/>
      <c r="G577" s="356">
        <v>110</v>
      </c>
      <c r="H577" s="357">
        <v>10054.854689441358</v>
      </c>
    </row>
    <row r="578" spans="1:8" hidden="1" outlineLevel="1">
      <c r="A578" s="353"/>
      <c r="B578" s="347" t="s">
        <v>220</v>
      </c>
      <c r="C578" s="356">
        <v>52110</v>
      </c>
      <c r="D578" s="355">
        <v>0</v>
      </c>
      <c r="E578" s="356">
        <v>5375</v>
      </c>
      <c r="F578" s="355"/>
      <c r="G578" s="355"/>
      <c r="H578" s="357">
        <v>57485</v>
      </c>
    </row>
    <row r="579" spans="1:8" collapsed="1">
      <c r="A579" s="353">
        <v>17</v>
      </c>
      <c r="B579" s="352" t="s">
        <v>567</v>
      </c>
      <c r="C579" s="356">
        <f>SUM($C$553:$C$578)</f>
        <v>276681.23675158527</v>
      </c>
      <c r="D579" s="356">
        <f>SUM($D$553:$D$578)</f>
        <v>148247</v>
      </c>
      <c r="E579" s="356">
        <f>SUM($E$553:$E$578)</f>
        <v>1324884</v>
      </c>
      <c r="F579" s="356">
        <f>SUM($F$553:$F$578)</f>
        <v>0</v>
      </c>
      <c r="G579" s="356">
        <f>SUM($G$553:$G$578)</f>
        <v>242515</v>
      </c>
      <c r="H579" s="357">
        <f>SUM($H$553:$H$578)</f>
        <v>1992327.2367515853</v>
      </c>
    </row>
    <row r="580" spans="1:8" hidden="1" outlineLevel="1">
      <c r="A580" s="353"/>
      <c r="B580" s="347" t="s">
        <v>280</v>
      </c>
      <c r="C580" s="356">
        <v>0</v>
      </c>
      <c r="D580" s="355"/>
      <c r="E580" s="356">
        <v>0</v>
      </c>
      <c r="F580" s="355"/>
      <c r="G580" s="356">
        <v>0</v>
      </c>
      <c r="H580" s="357">
        <v>0</v>
      </c>
    </row>
    <row r="581" spans="1:8" hidden="1" outlineLevel="1">
      <c r="A581" s="353"/>
      <c r="B581" s="347" t="s">
        <v>203</v>
      </c>
      <c r="C581" s="356">
        <v>3493</v>
      </c>
      <c r="D581" s="355"/>
      <c r="E581" s="356">
        <v>384546</v>
      </c>
      <c r="F581" s="355"/>
      <c r="G581" s="356">
        <v>71834</v>
      </c>
      <c r="H581" s="357">
        <v>459873</v>
      </c>
    </row>
    <row r="582" spans="1:8" hidden="1" outlineLevel="1">
      <c r="A582" s="353"/>
      <c r="B582" s="347" t="s">
        <v>204</v>
      </c>
      <c r="C582" s="356">
        <v>24806</v>
      </c>
      <c r="D582" s="356">
        <v>0</v>
      </c>
      <c r="E582" s="356">
        <v>0</v>
      </c>
      <c r="F582" s="355"/>
      <c r="G582" s="356">
        <v>0</v>
      </c>
      <c r="H582" s="357">
        <v>24806</v>
      </c>
    </row>
    <row r="583" spans="1:8" hidden="1" outlineLevel="1">
      <c r="A583" s="353"/>
      <c r="B583" s="347" t="s">
        <v>267</v>
      </c>
      <c r="C583" s="356">
        <v>0</v>
      </c>
      <c r="D583" s="356">
        <v>0</v>
      </c>
      <c r="E583" s="356">
        <v>0</v>
      </c>
      <c r="F583" s="356">
        <v>0</v>
      </c>
      <c r="G583" s="356">
        <v>0</v>
      </c>
      <c r="H583" s="357">
        <v>0</v>
      </c>
    </row>
    <row r="584" spans="1:8" hidden="1" outlineLevel="1">
      <c r="A584" s="353"/>
      <c r="B584" s="347" t="s">
        <v>274</v>
      </c>
      <c r="C584" s="356">
        <v>0</v>
      </c>
      <c r="D584" s="356">
        <v>0</v>
      </c>
      <c r="E584" s="356">
        <v>0</v>
      </c>
      <c r="F584" s="356">
        <v>0</v>
      </c>
      <c r="G584" s="356">
        <v>0</v>
      </c>
      <c r="H584" s="357">
        <v>0</v>
      </c>
    </row>
    <row r="585" spans="1:8" hidden="1" outlineLevel="1">
      <c r="A585" s="353"/>
      <c r="B585" s="347" t="s">
        <v>275</v>
      </c>
      <c r="C585" s="356"/>
      <c r="D585" s="356"/>
      <c r="E585" s="356"/>
      <c r="F585" s="356"/>
      <c r="G585" s="356"/>
      <c r="H585" s="357">
        <v>0</v>
      </c>
    </row>
    <row r="586" spans="1:8" hidden="1" outlineLevel="1">
      <c r="A586" s="353"/>
      <c r="B586" s="347" t="s">
        <v>205</v>
      </c>
      <c r="C586" s="356">
        <v>2906.4657998472048</v>
      </c>
      <c r="D586" s="356">
        <v>147423</v>
      </c>
      <c r="E586" s="356">
        <v>580944</v>
      </c>
      <c r="F586" s="356">
        <v>0</v>
      </c>
      <c r="G586" s="356">
        <v>83629</v>
      </c>
      <c r="H586" s="357">
        <v>814902.46579984715</v>
      </c>
    </row>
    <row r="587" spans="1:8" hidden="1" outlineLevel="1">
      <c r="A587" s="353"/>
      <c r="B587" s="347" t="s">
        <v>206</v>
      </c>
      <c r="C587" s="356">
        <v>2761</v>
      </c>
      <c r="D587" s="355"/>
      <c r="E587" s="356">
        <v>10730</v>
      </c>
      <c r="F587" s="355"/>
      <c r="G587" s="356">
        <v>179</v>
      </c>
      <c r="H587" s="357">
        <v>13670</v>
      </c>
    </row>
    <row r="588" spans="1:8" hidden="1" outlineLevel="1">
      <c r="A588" s="353"/>
      <c r="B588" s="347" t="s">
        <v>268</v>
      </c>
      <c r="C588" s="355"/>
      <c r="D588" s="356">
        <v>10127</v>
      </c>
      <c r="E588" s="355"/>
      <c r="F588" s="355"/>
      <c r="G588" s="356">
        <v>1125</v>
      </c>
      <c r="H588" s="357">
        <v>11252</v>
      </c>
    </row>
    <row r="589" spans="1:8" hidden="1" outlineLevel="1">
      <c r="A589" s="353"/>
      <c r="B589" s="347" t="s">
        <v>207</v>
      </c>
      <c r="C589" s="356">
        <v>36828</v>
      </c>
      <c r="D589" s="355"/>
      <c r="E589" s="356">
        <v>868941</v>
      </c>
      <c r="F589" s="355"/>
      <c r="G589" s="356">
        <v>112319</v>
      </c>
      <c r="H589" s="357">
        <v>1018088</v>
      </c>
    </row>
    <row r="590" spans="1:8" hidden="1" outlineLevel="1">
      <c r="A590" s="353"/>
      <c r="B590" s="347" t="s">
        <v>270</v>
      </c>
      <c r="C590" s="356">
        <v>1002</v>
      </c>
      <c r="D590" s="355">
        <v>0</v>
      </c>
      <c r="E590" s="356">
        <v>298516</v>
      </c>
      <c r="F590" s="355">
        <v>0</v>
      </c>
      <c r="G590" s="356">
        <v>51279</v>
      </c>
      <c r="H590" s="357">
        <v>350797</v>
      </c>
    </row>
    <row r="591" spans="1:8" hidden="1" outlineLevel="1">
      <c r="A591" s="353"/>
      <c r="B591" s="347" t="s">
        <v>208</v>
      </c>
      <c r="C591" s="356">
        <v>35863</v>
      </c>
      <c r="D591" s="356">
        <v>146940</v>
      </c>
      <c r="E591" s="356">
        <v>125888</v>
      </c>
      <c r="F591" s="355"/>
      <c r="G591" s="356">
        <v>43563</v>
      </c>
      <c r="H591" s="357">
        <v>352254</v>
      </c>
    </row>
    <row r="592" spans="1:8" hidden="1" outlineLevel="1">
      <c r="A592" s="353"/>
      <c r="B592" s="347" t="s">
        <v>209</v>
      </c>
      <c r="C592" s="356">
        <v>10130</v>
      </c>
      <c r="D592" s="355"/>
      <c r="E592" s="355"/>
      <c r="F592" s="356">
        <v>19</v>
      </c>
      <c r="G592" s="355"/>
      <c r="H592" s="357">
        <v>10149</v>
      </c>
    </row>
    <row r="593" spans="1:8" hidden="1" outlineLevel="1">
      <c r="A593" s="353"/>
      <c r="B593" s="347" t="s">
        <v>281</v>
      </c>
      <c r="C593" s="356"/>
      <c r="D593" s="355"/>
      <c r="E593" s="355"/>
      <c r="F593" s="356"/>
      <c r="G593" s="355"/>
      <c r="H593" s="357">
        <v>0</v>
      </c>
    </row>
    <row r="594" spans="1:8" hidden="1" outlineLevel="1">
      <c r="A594" s="353"/>
      <c r="B594" s="347" t="s">
        <v>210</v>
      </c>
      <c r="C594" s="356">
        <v>8507</v>
      </c>
      <c r="D594" s="356">
        <v>0</v>
      </c>
      <c r="E594" s="356">
        <v>70081</v>
      </c>
      <c r="F594" s="356">
        <v>0</v>
      </c>
      <c r="G594" s="356">
        <v>0</v>
      </c>
      <c r="H594" s="357">
        <v>78588</v>
      </c>
    </row>
    <row r="595" spans="1:8" hidden="1" outlineLevel="1">
      <c r="A595" s="353"/>
      <c r="B595" s="347" t="s">
        <v>211</v>
      </c>
      <c r="C595" s="356">
        <v>3</v>
      </c>
      <c r="D595" s="356">
        <v>0</v>
      </c>
      <c r="E595" s="356">
        <v>0</v>
      </c>
      <c r="F595" s="356">
        <v>0</v>
      </c>
      <c r="G595" s="356">
        <v>0</v>
      </c>
      <c r="H595" s="357">
        <v>3</v>
      </c>
    </row>
    <row r="596" spans="1:8" hidden="1" outlineLevel="1">
      <c r="A596" s="353"/>
      <c r="B596" s="347" t="s">
        <v>212</v>
      </c>
      <c r="C596" s="356">
        <v>0</v>
      </c>
      <c r="D596" s="356">
        <v>0</v>
      </c>
      <c r="E596" s="356">
        <v>280432</v>
      </c>
      <c r="F596" s="355"/>
      <c r="G596" s="356">
        <v>79096</v>
      </c>
      <c r="H596" s="357">
        <v>359528</v>
      </c>
    </row>
    <row r="597" spans="1:8" hidden="1" outlineLevel="1">
      <c r="A597" s="353"/>
      <c r="B597" s="347" t="s">
        <v>213</v>
      </c>
      <c r="C597" s="356">
        <v>26367</v>
      </c>
      <c r="D597" s="356">
        <v>244974</v>
      </c>
      <c r="E597" s="356">
        <v>22348</v>
      </c>
      <c r="F597" s="356">
        <v>0</v>
      </c>
      <c r="G597" s="356">
        <v>45966</v>
      </c>
      <c r="H597" s="357">
        <v>339655</v>
      </c>
    </row>
    <row r="598" spans="1:8" hidden="1" outlineLevel="1">
      <c r="A598" s="353"/>
      <c r="B598" s="347" t="s">
        <v>214</v>
      </c>
      <c r="C598" s="356">
        <v>842</v>
      </c>
      <c r="D598" s="355"/>
      <c r="E598" s="356">
        <v>44554</v>
      </c>
      <c r="F598" s="355"/>
      <c r="G598" s="356">
        <v>11181</v>
      </c>
      <c r="H598" s="357">
        <v>56577</v>
      </c>
    </row>
    <row r="599" spans="1:8" hidden="1" outlineLevel="1">
      <c r="A599" s="353"/>
      <c r="B599" s="347" t="s">
        <v>269</v>
      </c>
      <c r="C599" s="356"/>
      <c r="D599" s="355"/>
      <c r="E599" s="356"/>
      <c r="F599" s="355"/>
      <c r="G599" s="356"/>
      <c r="H599" s="357">
        <v>0</v>
      </c>
    </row>
    <row r="600" spans="1:8" hidden="1" outlineLevel="1">
      <c r="A600" s="353"/>
      <c r="B600" s="347" t="s">
        <v>215</v>
      </c>
      <c r="C600" s="356">
        <v>2074</v>
      </c>
      <c r="D600" s="355"/>
      <c r="E600" s="355"/>
      <c r="F600" s="355"/>
      <c r="G600" s="355"/>
      <c r="H600" s="357">
        <v>2074</v>
      </c>
    </row>
    <row r="601" spans="1:8" hidden="1" outlineLevel="1">
      <c r="A601" s="353"/>
      <c r="B601" s="347" t="s">
        <v>216</v>
      </c>
      <c r="C601" s="357">
        <v>68.33</v>
      </c>
      <c r="D601" s="355"/>
      <c r="E601" s="355"/>
      <c r="F601" s="355"/>
      <c r="G601" s="355"/>
      <c r="H601" s="357">
        <v>68.33</v>
      </c>
    </row>
    <row r="602" spans="1:8" hidden="1" outlineLevel="1">
      <c r="A602" s="353"/>
      <c r="B602" s="347" t="s">
        <v>217</v>
      </c>
      <c r="C602" s="356">
        <v>43986</v>
      </c>
      <c r="D602" s="356">
        <v>38007</v>
      </c>
      <c r="E602" s="356">
        <v>434877</v>
      </c>
      <c r="F602" s="355"/>
      <c r="G602" s="356">
        <v>121025</v>
      </c>
      <c r="H602" s="357">
        <v>637895</v>
      </c>
    </row>
    <row r="603" spans="1:8" hidden="1" outlineLevel="1">
      <c r="A603" s="353"/>
      <c r="B603" s="347" t="s">
        <v>218</v>
      </c>
      <c r="C603" s="356">
        <v>27479</v>
      </c>
      <c r="D603" s="355"/>
      <c r="E603" s="355"/>
      <c r="F603" s="355"/>
      <c r="G603" s="355"/>
      <c r="H603" s="357">
        <v>27479</v>
      </c>
    </row>
    <row r="604" spans="1:8" hidden="1" outlineLevel="1">
      <c r="A604" s="353"/>
      <c r="B604" s="347" t="s">
        <v>219</v>
      </c>
      <c r="C604" s="356">
        <v>26827.482378387071</v>
      </c>
      <c r="D604" s="355">
        <v>165</v>
      </c>
      <c r="E604" s="356">
        <v>16168</v>
      </c>
      <c r="F604" s="355">
        <v>0</v>
      </c>
      <c r="G604" s="356">
        <v>5324</v>
      </c>
      <c r="H604" s="357">
        <v>48484.482378387067</v>
      </c>
    </row>
    <row r="605" spans="1:8" hidden="1" outlineLevel="1">
      <c r="A605" s="353"/>
      <c r="B605" s="347" t="s">
        <v>220</v>
      </c>
      <c r="C605" s="356">
        <v>0</v>
      </c>
      <c r="D605" s="355"/>
      <c r="E605" s="356">
        <v>33623</v>
      </c>
      <c r="F605" s="355"/>
      <c r="G605" s="355"/>
      <c r="H605" s="357">
        <v>33623</v>
      </c>
    </row>
    <row r="606" spans="1:8" collapsed="1">
      <c r="A606" s="353">
        <v>18</v>
      </c>
      <c r="B606" s="352" t="s">
        <v>129</v>
      </c>
      <c r="C606" s="356">
        <f>SUM($C$580:$C$605)</f>
        <v>253943.27817823426</v>
      </c>
      <c r="D606" s="356">
        <f>SUM($D$580:$D$605)</f>
        <v>587636</v>
      </c>
      <c r="E606" s="356">
        <f>SUM($E$580:$E$605)</f>
        <v>3171648</v>
      </c>
      <c r="F606" s="356">
        <f>SUM($F$580:$F$605)</f>
        <v>19</v>
      </c>
      <c r="G606" s="356">
        <f>SUM($G$580:$G$605)</f>
        <v>626520</v>
      </c>
      <c r="H606" s="357">
        <f>SUM($H$580:$H$605)</f>
        <v>4639766.2781782346</v>
      </c>
    </row>
    <row r="607" spans="1:8" hidden="1" outlineLevel="1">
      <c r="A607" s="353"/>
      <c r="B607" s="347" t="s">
        <v>280</v>
      </c>
      <c r="C607" s="356">
        <v>0</v>
      </c>
      <c r="D607" s="355"/>
      <c r="E607" s="356">
        <v>0</v>
      </c>
      <c r="F607" s="355"/>
      <c r="G607" s="356">
        <v>0</v>
      </c>
      <c r="H607" s="357">
        <v>0</v>
      </c>
    </row>
    <row r="608" spans="1:8" hidden="1" outlineLevel="1">
      <c r="A608" s="353"/>
      <c r="B608" s="347" t="s">
        <v>203</v>
      </c>
      <c r="C608" s="356">
        <v>274328</v>
      </c>
      <c r="D608" s="355"/>
      <c r="E608" s="356">
        <v>11621</v>
      </c>
      <c r="F608" s="355"/>
      <c r="G608" s="356">
        <v>2170</v>
      </c>
      <c r="H608" s="357">
        <v>288119</v>
      </c>
    </row>
    <row r="609" spans="1:8" hidden="1" outlineLevel="1">
      <c r="A609" s="353"/>
      <c r="B609" s="347" t="s">
        <v>204</v>
      </c>
      <c r="C609" s="355"/>
      <c r="D609" s="355"/>
      <c r="E609" s="355"/>
      <c r="F609" s="355"/>
      <c r="G609" s="355"/>
      <c r="H609" s="357">
        <v>0</v>
      </c>
    </row>
    <row r="610" spans="1:8" hidden="1" outlineLevel="1">
      <c r="A610" s="353"/>
      <c r="B610" s="347" t="s">
        <v>267</v>
      </c>
      <c r="C610" s="356">
        <v>0</v>
      </c>
      <c r="D610" s="356">
        <v>0</v>
      </c>
      <c r="E610" s="356">
        <v>0</v>
      </c>
      <c r="F610" s="356">
        <v>0</v>
      </c>
      <c r="G610" s="356">
        <v>0</v>
      </c>
      <c r="H610" s="357">
        <v>0</v>
      </c>
    </row>
    <row r="611" spans="1:8" hidden="1" outlineLevel="1">
      <c r="A611" s="353"/>
      <c r="B611" s="347" t="s">
        <v>274</v>
      </c>
      <c r="C611" s="356">
        <v>0</v>
      </c>
      <c r="D611" s="356">
        <v>0</v>
      </c>
      <c r="E611" s="356">
        <v>0</v>
      </c>
      <c r="F611" s="356">
        <v>0</v>
      </c>
      <c r="G611" s="356">
        <v>0</v>
      </c>
      <c r="H611" s="357">
        <v>0</v>
      </c>
    </row>
    <row r="612" spans="1:8" hidden="1" outlineLevel="1">
      <c r="A612" s="353"/>
      <c r="B612" s="347" t="s">
        <v>275</v>
      </c>
      <c r="C612" s="356"/>
      <c r="D612" s="356"/>
      <c r="E612" s="356"/>
      <c r="F612" s="356"/>
      <c r="G612" s="356"/>
      <c r="H612" s="357">
        <v>0</v>
      </c>
    </row>
    <row r="613" spans="1:8" hidden="1" outlineLevel="1">
      <c r="A613" s="353"/>
      <c r="B613" s="347" t="s">
        <v>205</v>
      </c>
      <c r="C613" s="356">
        <v>3154452.1880483725</v>
      </c>
      <c r="D613" s="356">
        <v>514</v>
      </c>
      <c r="E613" s="356">
        <v>32798</v>
      </c>
      <c r="F613" s="356">
        <v>0</v>
      </c>
      <c r="G613" s="356">
        <v>4757</v>
      </c>
      <c r="H613" s="357">
        <v>3192521.1880483725</v>
      </c>
    </row>
    <row r="614" spans="1:8" hidden="1" outlineLevel="1">
      <c r="A614" s="353"/>
      <c r="B614" s="347" t="s">
        <v>206</v>
      </c>
      <c r="C614" s="356">
        <v>264916</v>
      </c>
      <c r="D614" s="355"/>
      <c r="E614" s="356">
        <v>2234</v>
      </c>
      <c r="F614" s="355"/>
      <c r="G614" s="356">
        <v>53</v>
      </c>
      <c r="H614" s="357">
        <v>267203</v>
      </c>
    </row>
    <row r="615" spans="1:8" hidden="1" outlineLevel="1">
      <c r="A615" s="353"/>
      <c r="B615" s="347" t="s">
        <v>268</v>
      </c>
      <c r="C615" s="355"/>
      <c r="D615" s="356">
        <v>11496</v>
      </c>
      <c r="E615" s="355"/>
      <c r="F615" s="355"/>
      <c r="G615" s="356">
        <v>1277</v>
      </c>
      <c r="H615" s="357">
        <v>12773</v>
      </c>
    </row>
    <row r="616" spans="1:8" hidden="1" outlineLevel="1">
      <c r="A616" s="353"/>
      <c r="B616" s="347" t="s">
        <v>207</v>
      </c>
      <c r="C616" s="356">
        <v>2102790</v>
      </c>
      <c r="D616" s="355"/>
      <c r="E616" s="356">
        <v>165830</v>
      </c>
      <c r="F616" s="355"/>
      <c r="G616" s="356">
        <v>27239</v>
      </c>
      <c r="H616" s="357">
        <v>2295859</v>
      </c>
    </row>
    <row r="617" spans="1:8" hidden="1" outlineLevel="1">
      <c r="A617" s="353"/>
      <c r="B617" s="347" t="s">
        <v>270</v>
      </c>
      <c r="C617" s="356"/>
      <c r="D617" s="355">
        <v>0</v>
      </c>
      <c r="E617" s="356">
        <v>121999</v>
      </c>
      <c r="F617" s="355">
        <v>0</v>
      </c>
      <c r="G617" s="356">
        <v>16356</v>
      </c>
      <c r="H617" s="357">
        <v>138355</v>
      </c>
    </row>
    <row r="618" spans="1:8" hidden="1" outlineLevel="1">
      <c r="A618" s="353"/>
      <c r="B618" s="347" t="s">
        <v>208</v>
      </c>
      <c r="C618" s="356">
        <v>5594</v>
      </c>
      <c r="D618" s="356">
        <v>12991</v>
      </c>
      <c r="E618" s="356">
        <v>157540</v>
      </c>
      <c r="F618" s="355"/>
      <c r="G618" s="356">
        <v>21945</v>
      </c>
      <c r="H618" s="357">
        <v>198070</v>
      </c>
    </row>
    <row r="619" spans="1:8" hidden="1" outlineLevel="1">
      <c r="A619" s="353"/>
      <c r="B619" s="347" t="s">
        <v>209</v>
      </c>
      <c r="C619" s="356">
        <v>0</v>
      </c>
      <c r="D619" s="355"/>
      <c r="E619" s="355"/>
      <c r="F619" s="355"/>
      <c r="G619" s="355"/>
      <c r="H619" s="357">
        <v>0</v>
      </c>
    </row>
    <row r="620" spans="1:8" hidden="1" outlineLevel="1">
      <c r="A620" s="353"/>
      <c r="B620" s="347" t="s">
        <v>281</v>
      </c>
      <c r="C620" s="356"/>
      <c r="D620" s="355"/>
      <c r="E620" s="355"/>
      <c r="F620" s="355"/>
      <c r="G620" s="355"/>
      <c r="H620" s="357">
        <v>0</v>
      </c>
    </row>
    <row r="621" spans="1:8" hidden="1" outlineLevel="1">
      <c r="A621" s="353"/>
      <c r="B621" s="347" t="s">
        <v>210</v>
      </c>
      <c r="C621" s="356">
        <v>53824</v>
      </c>
      <c r="D621" s="356">
        <v>0</v>
      </c>
      <c r="E621" s="356">
        <v>162525</v>
      </c>
      <c r="F621" s="355"/>
      <c r="G621" s="355"/>
      <c r="H621" s="357">
        <v>216349</v>
      </c>
    </row>
    <row r="622" spans="1:8" hidden="1" outlineLevel="1">
      <c r="A622" s="353"/>
      <c r="B622" s="347" t="s">
        <v>211</v>
      </c>
      <c r="C622" s="356">
        <v>326</v>
      </c>
      <c r="D622" s="356">
        <v>0</v>
      </c>
      <c r="E622" s="356">
        <v>0</v>
      </c>
      <c r="F622" s="356">
        <v>0</v>
      </c>
      <c r="G622" s="356">
        <v>0</v>
      </c>
      <c r="H622" s="357">
        <v>326</v>
      </c>
    </row>
    <row r="623" spans="1:8" hidden="1" outlineLevel="1">
      <c r="A623" s="353"/>
      <c r="B623" s="347" t="s">
        <v>212</v>
      </c>
      <c r="C623" s="356">
        <v>7093.5365696799554</v>
      </c>
      <c r="D623" s="356">
        <v>0</v>
      </c>
      <c r="E623" s="356">
        <v>10731</v>
      </c>
      <c r="F623" s="355"/>
      <c r="G623" s="356">
        <v>3027</v>
      </c>
      <c r="H623" s="357">
        <v>20851.536569679956</v>
      </c>
    </row>
    <row r="624" spans="1:8" hidden="1" outlineLevel="1">
      <c r="A624" s="353"/>
      <c r="B624" s="347" t="s">
        <v>213</v>
      </c>
      <c r="C624" s="356">
        <v>144994</v>
      </c>
      <c r="D624" s="356">
        <v>306423</v>
      </c>
      <c r="E624" s="356">
        <v>27691</v>
      </c>
      <c r="F624" s="356">
        <v>0</v>
      </c>
      <c r="G624" s="356">
        <v>56547</v>
      </c>
      <c r="H624" s="357">
        <v>535655</v>
      </c>
    </row>
    <row r="625" spans="1:8" hidden="1" outlineLevel="1">
      <c r="A625" s="353"/>
      <c r="B625" s="347" t="s">
        <v>214</v>
      </c>
      <c r="C625" s="356">
        <v>874</v>
      </c>
      <c r="D625" s="355"/>
      <c r="E625" s="356">
        <v>64065</v>
      </c>
      <c r="F625" s="355"/>
      <c r="G625" s="356">
        <v>16077</v>
      </c>
      <c r="H625" s="357">
        <v>81016</v>
      </c>
    </row>
    <row r="626" spans="1:8" hidden="1" outlineLevel="1">
      <c r="A626" s="353"/>
      <c r="B626" s="347" t="s">
        <v>269</v>
      </c>
      <c r="C626" s="356"/>
      <c r="D626" s="355"/>
      <c r="E626" s="356"/>
      <c r="F626" s="355"/>
      <c r="G626" s="356"/>
      <c r="H626" s="357">
        <v>0</v>
      </c>
    </row>
    <row r="627" spans="1:8" hidden="1" outlineLevel="1">
      <c r="A627" s="353"/>
      <c r="B627" s="347" t="s">
        <v>215</v>
      </c>
      <c r="C627" s="356">
        <v>1451</v>
      </c>
      <c r="D627" s="355"/>
      <c r="E627" s="355"/>
      <c r="F627" s="355"/>
      <c r="G627" s="355"/>
      <c r="H627" s="357">
        <v>1451</v>
      </c>
    </row>
    <row r="628" spans="1:8" hidden="1" outlineLevel="1">
      <c r="A628" s="353"/>
      <c r="B628" s="347" t="s">
        <v>216</v>
      </c>
      <c r="C628" s="356"/>
      <c r="D628" s="355"/>
      <c r="E628" s="355"/>
      <c r="F628" s="355"/>
      <c r="G628" s="355"/>
      <c r="H628" s="357">
        <v>0</v>
      </c>
    </row>
    <row r="629" spans="1:8" hidden="1" outlineLevel="1">
      <c r="A629" s="353"/>
      <c r="B629" s="347" t="s">
        <v>217</v>
      </c>
      <c r="C629" s="356">
        <v>120124</v>
      </c>
      <c r="D629" s="355">
        <v>29562</v>
      </c>
      <c r="E629" s="356">
        <v>674253</v>
      </c>
      <c r="F629" s="355"/>
      <c r="G629" s="356">
        <v>174824</v>
      </c>
      <c r="H629" s="357">
        <v>998763</v>
      </c>
    </row>
    <row r="630" spans="1:8" hidden="1" outlineLevel="1">
      <c r="A630" s="353"/>
      <c r="B630" s="347" t="s">
        <v>218</v>
      </c>
      <c r="C630" s="356">
        <v>0</v>
      </c>
      <c r="D630" s="355"/>
      <c r="E630" s="355"/>
      <c r="F630" s="355"/>
      <c r="G630" s="355"/>
      <c r="H630" s="357">
        <v>0</v>
      </c>
    </row>
    <row r="631" spans="1:8" hidden="1" outlineLevel="1">
      <c r="A631" s="353"/>
      <c r="B631" s="347" t="s">
        <v>219</v>
      </c>
      <c r="C631" s="356">
        <v>57901.126121876528</v>
      </c>
      <c r="D631" s="355">
        <v>311</v>
      </c>
      <c r="E631" s="356">
        <v>738</v>
      </c>
      <c r="F631" s="355"/>
      <c r="G631" s="356">
        <v>1154</v>
      </c>
      <c r="H631" s="357">
        <v>60104.126121876528</v>
      </c>
    </row>
    <row r="632" spans="1:8" hidden="1" outlineLevel="1">
      <c r="A632" s="353"/>
      <c r="B632" s="347" t="s">
        <v>220</v>
      </c>
      <c r="C632" s="356">
        <v>90254</v>
      </c>
      <c r="D632" s="355">
        <v>0</v>
      </c>
      <c r="E632" s="356">
        <v>50881</v>
      </c>
      <c r="F632" s="355"/>
      <c r="G632" s="356">
        <v>0</v>
      </c>
      <c r="H632" s="357">
        <v>141135</v>
      </c>
    </row>
    <row r="633" spans="1:8" collapsed="1">
      <c r="A633" s="353">
        <v>19</v>
      </c>
      <c r="B633" s="352" t="s">
        <v>130</v>
      </c>
      <c r="C633" s="356">
        <f>SUM($C$607:$C$632)</f>
        <v>6278921.8507399289</v>
      </c>
      <c r="D633" s="356">
        <f>SUM($D$607:$D$632)</f>
        <v>361297</v>
      </c>
      <c r="E633" s="356">
        <f>SUM($E$607:$E$632)</f>
        <v>1482906</v>
      </c>
      <c r="F633" s="356">
        <f>SUM($F$607:$F$632)</f>
        <v>0</v>
      </c>
      <c r="G633" s="356">
        <f>SUM($G$607:$G$632)</f>
        <v>325426</v>
      </c>
      <c r="H633" s="357">
        <f>SUM($H$607:$H$632)</f>
        <v>8448550.8507399298</v>
      </c>
    </row>
    <row r="634" spans="1:8" ht="13.8" hidden="1" outlineLevel="1" thickBot="1">
      <c r="A634" s="372"/>
      <c r="B634" s="373" t="s">
        <v>280</v>
      </c>
      <c r="C634" s="374">
        <v>0</v>
      </c>
      <c r="D634" s="375"/>
      <c r="E634" s="374">
        <v>0</v>
      </c>
      <c r="F634" s="375"/>
      <c r="G634" s="374">
        <v>0</v>
      </c>
      <c r="H634" s="376">
        <v>0</v>
      </c>
    </row>
    <row r="635" spans="1:8" ht="13.8" hidden="1" outlineLevel="1" thickBot="1">
      <c r="A635" s="372"/>
      <c r="B635" s="373" t="s">
        <v>203</v>
      </c>
      <c r="C635" s="374">
        <v>8422</v>
      </c>
      <c r="D635" s="375"/>
      <c r="E635" s="374">
        <v>348531</v>
      </c>
      <c r="F635" s="375"/>
      <c r="G635" s="374">
        <v>65107</v>
      </c>
      <c r="H635" s="376">
        <v>422060</v>
      </c>
    </row>
    <row r="636" spans="1:8" ht="13.8" hidden="1" outlineLevel="1" thickBot="1">
      <c r="A636" s="372"/>
      <c r="B636" s="373" t="s">
        <v>204</v>
      </c>
      <c r="C636" s="374">
        <v>86170</v>
      </c>
      <c r="D636" s="374">
        <v>0</v>
      </c>
      <c r="E636" s="374">
        <v>0</v>
      </c>
      <c r="F636" s="375"/>
      <c r="G636" s="374">
        <v>0</v>
      </c>
      <c r="H636" s="376">
        <v>86170</v>
      </c>
    </row>
    <row r="637" spans="1:8" ht="13.8" hidden="1" outlineLevel="1" thickBot="1">
      <c r="A637" s="372"/>
      <c r="B637" s="373" t="s">
        <v>267</v>
      </c>
      <c r="C637" s="374">
        <v>0</v>
      </c>
      <c r="D637" s="374">
        <v>0</v>
      </c>
      <c r="E637" s="374">
        <v>0</v>
      </c>
      <c r="F637" s="374">
        <v>0</v>
      </c>
      <c r="G637" s="374">
        <v>0</v>
      </c>
      <c r="H637" s="376">
        <v>0</v>
      </c>
    </row>
    <row r="638" spans="1:8" ht="13.8" hidden="1" outlineLevel="1" thickBot="1">
      <c r="A638" s="372"/>
      <c r="B638" s="373" t="s">
        <v>274</v>
      </c>
      <c r="C638" s="374">
        <v>0</v>
      </c>
      <c r="D638" s="374">
        <v>0</v>
      </c>
      <c r="E638" s="374">
        <v>0</v>
      </c>
      <c r="F638" s="374">
        <v>0</v>
      </c>
      <c r="G638" s="374">
        <v>0</v>
      </c>
      <c r="H638" s="376">
        <v>0</v>
      </c>
    </row>
    <row r="639" spans="1:8" ht="13.8" hidden="1" outlineLevel="1" thickBot="1">
      <c r="A639" s="372"/>
      <c r="B639" s="373" t="s">
        <v>275</v>
      </c>
      <c r="C639" s="374"/>
      <c r="D639" s="374"/>
      <c r="E639" s="374"/>
      <c r="F639" s="374"/>
      <c r="G639" s="374"/>
      <c r="H639" s="376">
        <v>0</v>
      </c>
    </row>
    <row r="640" spans="1:8" ht="13.8" hidden="1" outlineLevel="1" thickBot="1">
      <c r="A640" s="372"/>
      <c r="B640" s="373" t="s">
        <v>205</v>
      </c>
      <c r="C640" s="374">
        <v>-14024.006909732208</v>
      </c>
      <c r="D640" s="374">
        <v>231263</v>
      </c>
      <c r="E640" s="374">
        <v>534805</v>
      </c>
      <c r="F640" s="374">
        <v>0</v>
      </c>
      <c r="G640" s="374">
        <v>73431</v>
      </c>
      <c r="H640" s="376">
        <v>825474.99309026776</v>
      </c>
    </row>
    <row r="641" spans="1:8" ht="13.8" hidden="1" outlineLevel="1" thickBot="1">
      <c r="A641" s="372"/>
      <c r="B641" s="373" t="s">
        <v>206</v>
      </c>
      <c r="C641" s="374">
        <v>577</v>
      </c>
      <c r="D641" s="375"/>
      <c r="E641" s="374">
        <v>17096</v>
      </c>
      <c r="F641" s="375"/>
      <c r="G641" s="374">
        <v>233</v>
      </c>
      <c r="H641" s="376">
        <v>17906</v>
      </c>
    </row>
    <row r="642" spans="1:8" ht="13.8" hidden="1" outlineLevel="1" thickBot="1">
      <c r="A642" s="372"/>
      <c r="B642" s="373" t="s">
        <v>268</v>
      </c>
      <c r="C642" s="375"/>
      <c r="D642" s="374">
        <v>13339</v>
      </c>
      <c r="E642" s="375"/>
      <c r="F642" s="375"/>
      <c r="G642" s="374">
        <v>1482</v>
      </c>
      <c r="H642" s="376">
        <v>14821</v>
      </c>
    </row>
    <row r="643" spans="1:8" ht="13.8" hidden="1" outlineLevel="1" thickBot="1">
      <c r="A643" s="372"/>
      <c r="B643" s="373" t="s">
        <v>207</v>
      </c>
      <c r="C643" s="374">
        <v>29537</v>
      </c>
      <c r="D643" s="375"/>
      <c r="E643" s="374">
        <v>1029003</v>
      </c>
      <c r="F643" s="375"/>
      <c r="G643" s="374">
        <v>135869</v>
      </c>
      <c r="H643" s="376">
        <v>1194409</v>
      </c>
    </row>
    <row r="644" spans="1:8" ht="13.8" hidden="1" outlineLevel="1" thickBot="1">
      <c r="A644" s="372"/>
      <c r="B644" s="373" t="s">
        <v>270</v>
      </c>
      <c r="C644" s="374"/>
      <c r="D644" s="375">
        <v>0</v>
      </c>
      <c r="E644" s="374">
        <v>360161</v>
      </c>
      <c r="F644" s="375">
        <v>0</v>
      </c>
      <c r="G644" s="374">
        <v>56818</v>
      </c>
      <c r="H644" s="376">
        <v>416979</v>
      </c>
    </row>
    <row r="645" spans="1:8" ht="13.8" hidden="1" outlineLevel="1" thickBot="1">
      <c r="A645" s="372"/>
      <c r="B645" s="373" t="s">
        <v>208</v>
      </c>
      <c r="C645" s="374">
        <v>15262</v>
      </c>
      <c r="D645" s="374">
        <v>125173</v>
      </c>
      <c r="E645" s="374">
        <v>269743</v>
      </c>
      <c r="F645" s="375"/>
      <c r="G645" s="374">
        <v>57181</v>
      </c>
      <c r="H645" s="376">
        <v>467359</v>
      </c>
    </row>
    <row r="646" spans="1:8" ht="13.8" hidden="1" outlineLevel="1" thickBot="1">
      <c r="A646" s="372"/>
      <c r="B646" s="373" t="s">
        <v>209</v>
      </c>
      <c r="C646" s="374">
        <v>221560</v>
      </c>
      <c r="D646" s="375"/>
      <c r="E646" s="375"/>
      <c r="F646" s="374">
        <v>434</v>
      </c>
      <c r="G646" s="375"/>
      <c r="H646" s="376">
        <v>221994</v>
      </c>
    </row>
    <row r="647" spans="1:8" ht="13.8" hidden="1" outlineLevel="1" thickBot="1">
      <c r="A647" s="372"/>
      <c r="B647" s="373" t="s">
        <v>281</v>
      </c>
      <c r="C647" s="374"/>
      <c r="D647" s="375"/>
      <c r="E647" s="375"/>
      <c r="F647" s="374"/>
      <c r="G647" s="375"/>
      <c r="H647" s="376">
        <v>0</v>
      </c>
    </row>
    <row r="648" spans="1:8" ht="13.8" hidden="1" outlineLevel="1" thickBot="1">
      <c r="A648" s="372"/>
      <c r="B648" s="373" t="s">
        <v>210</v>
      </c>
      <c r="C648" s="374">
        <v>18257</v>
      </c>
      <c r="D648" s="374">
        <v>0</v>
      </c>
      <c r="E648" s="374">
        <v>15538</v>
      </c>
      <c r="F648" s="375"/>
      <c r="G648" s="375"/>
      <c r="H648" s="376">
        <v>33795</v>
      </c>
    </row>
    <row r="649" spans="1:8" ht="13.8" hidden="1" outlineLevel="1" thickBot="1">
      <c r="A649" s="372"/>
      <c r="B649" s="373" t="s">
        <v>211</v>
      </c>
      <c r="C649" s="374">
        <v>0</v>
      </c>
      <c r="D649" s="374">
        <v>0</v>
      </c>
      <c r="E649" s="374">
        <v>0</v>
      </c>
      <c r="F649" s="374">
        <v>0</v>
      </c>
      <c r="G649" s="374">
        <v>0</v>
      </c>
      <c r="H649" s="376">
        <v>0</v>
      </c>
    </row>
    <row r="650" spans="1:8" ht="13.8" hidden="1" outlineLevel="1" thickBot="1">
      <c r="A650" s="372"/>
      <c r="B650" s="373" t="s">
        <v>212</v>
      </c>
      <c r="C650" s="374">
        <v>18639.30955519218</v>
      </c>
      <c r="D650" s="374">
        <v>0</v>
      </c>
      <c r="E650" s="374">
        <v>247014</v>
      </c>
      <c r="F650" s="375"/>
      <c r="G650" s="374">
        <v>69670</v>
      </c>
      <c r="H650" s="376">
        <v>335323.30955519219</v>
      </c>
    </row>
    <row r="651" spans="1:8" ht="13.8" hidden="1" outlineLevel="1" thickBot="1">
      <c r="A651" s="372"/>
      <c r="B651" s="373" t="s">
        <v>213</v>
      </c>
      <c r="C651" s="374">
        <v>188321</v>
      </c>
      <c r="D651" s="374">
        <v>746438</v>
      </c>
      <c r="E651" s="374">
        <v>63615</v>
      </c>
      <c r="F651" s="374">
        <v>0</v>
      </c>
      <c r="G651" s="374">
        <v>144781</v>
      </c>
      <c r="H651" s="376">
        <v>1143155</v>
      </c>
    </row>
    <row r="652" spans="1:8" ht="13.8" hidden="1" outlineLevel="1" thickBot="1">
      <c r="A652" s="372"/>
      <c r="B652" s="373" t="s">
        <v>214</v>
      </c>
      <c r="C652" s="374">
        <v>88</v>
      </c>
      <c r="D652" s="375"/>
      <c r="E652" s="374">
        <v>5516</v>
      </c>
      <c r="F652" s="375"/>
      <c r="G652" s="374">
        <v>1384</v>
      </c>
      <c r="H652" s="376">
        <v>6988</v>
      </c>
    </row>
    <row r="653" spans="1:8" ht="13.8" hidden="1" outlineLevel="1" thickBot="1">
      <c r="A653" s="372"/>
      <c r="B653" s="373" t="s">
        <v>269</v>
      </c>
      <c r="C653" s="374"/>
      <c r="D653" s="375"/>
      <c r="E653" s="374"/>
      <c r="F653" s="375"/>
      <c r="G653" s="374"/>
      <c r="H653" s="376">
        <v>0</v>
      </c>
    </row>
    <row r="654" spans="1:8" ht="13.8" hidden="1" outlineLevel="1" thickBot="1">
      <c r="A654" s="372"/>
      <c r="B654" s="373" t="s">
        <v>215</v>
      </c>
      <c r="C654" s="374">
        <v>20458</v>
      </c>
      <c r="D654" s="375"/>
      <c r="E654" s="375"/>
      <c r="F654" s="375"/>
      <c r="G654" s="375"/>
      <c r="H654" s="376">
        <v>20458</v>
      </c>
    </row>
    <row r="655" spans="1:8" ht="13.8" hidden="1" outlineLevel="1" thickBot="1">
      <c r="A655" s="372"/>
      <c r="B655" s="373" t="s">
        <v>216</v>
      </c>
      <c r="C655" s="374"/>
      <c r="D655" s="375"/>
      <c r="E655" s="375"/>
      <c r="F655" s="375"/>
      <c r="G655" s="375"/>
      <c r="H655" s="376">
        <v>0</v>
      </c>
    </row>
    <row r="656" spans="1:8" ht="13.8" hidden="1" outlineLevel="1" thickBot="1">
      <c r="A656" s="372"/>
      <c r="B656" s="373" t="s">
        <v>217</v>
      </c>
      <c r="C656" s="374">
        <v>156367</v>
      </c>
      <c r="D656" s="374">
        <v>34095</v>
      </c>
      <c r="E656" s="374">
        <v>1314181</v>
      </c>
      <c r="F656" s="375"/>
      <c r="G656" s="374">
        <v>846995</v>
      </c>
      <c r="H656" s="376">
        <v>2351638</v>
      </c>
    </row>
    <row r="657" spans="1:8" ht="13.8" hidden="1" outlineLevel="1" thickBot="1">
      <c r="A657" s="372"/>
      <c r="B657" s="373" t="s">
        <v>218</v>
      </c>
      <c r="C657" s="374">
        <v>17760</v>
      </c>
      <c r="D657" s="375"/>
      <c r="E657" s="375"/>
      <c r="F657" s="375"/>
      <c r="G657" s="375"/>
      <c r="H657" s="376">
        <v>17760</v>
      </c>
    </row>
    <row r="658" spans="1:8" ht="13.8" hidden="1" outlineLevel="1" thickBot="1">
      <c r="A658" s="372"/>
      <c r="B658" s="373" t="s">
        <v>219</v>
      </c>
      <c r="C658" s="374">
        <v>39998.649027577929</v>
      </c>
      <c r="D658" s="375">
        <v>77</v>
      </c>
      <c r="E658" s="374">
        <v>10301</v>
      </c>
      <c r="F658" s="375">
        <v>0</v>
      </c>
      <c r="G658" s="374">
        <v>3308</v>
      </c>
      <c r="H658" s="376">
        <v>53684.649027577929</v>
      </c>
    </row>
    <row r="659" spans="1:8" ht="13.8" hidden="1" outlineLevel="1" thickBot="1">
      <c r="A659" s="372"/>
      <c r="B659" s="373" t="s">
        <v>220</v>
      </c>
      <c r="C659" s="374">
        <v>0</v>
      </c>
      <c r="D659" s="375">
        <v>0</v>
      </c>
      <c r="E659" s="374">
        <v>77861</v>
      </c>
      <c r="F659" s="375"/>
      <c r="G659" s="374">
        <v>0</v>
      </c>
      <c r="H659" s="376">
        <v>77861</v>
      </c>
    </row>
    <row r="660" spans="1:8" ht="13.8" collapsed="1" thickBot="1">
      <c r="A660" s="372">
        <v>20</v>
      </c>
      <c r="B660" s="377" t="s">
        <v>90</v>
      </c>
      <c r="C660" s="374">
        <f>SUM($C$634:$C$659)</f>
        <v>807392.95167303795</v>
      </c>
      <c r="D660" s="374">
        <f>SUM($D$634:$D$659)</f>
        <v>1150385</v>
      </c>
      <c r="E660" s="374">
        <f>SUM($E$634:$E$659)</f>
        <v>4293365</v>
      </c>
      <c r="F660" s="374">
        <f>SUM($F$634:$F$659)</f>
        <v>434</v>
      </c>
      <c r="G660" s="374">
        <f>SUM($G$634:$G$659)</f>
        <v>1456259</v>
      </c>
      <c r="H660" s="376">
        <f>SUM($H$634:$H$659)</f>
        <v>7707835.9516730374</v>
      </c>
    </row>
    <row r="661" spans="1:8">
      <c r="A661" s="518"/>
      <c r="B661" s="518"/>
      <c r="C661" s="518"/>
      <c r="D661" s="518"/>
      <c r="E661" s="518"/>
      <c r="F661" s="518"/>
      <c r="G661" s="518"/>
      <c r="H661" s="518"/>
    </row>
    <row r="662" spans="1:8">
      <c r="A662" s="504"/>
      <c r="B662" s="504"/>
      <c r="C662" s="504"/>
      <c r="D662" s="504"/>
      <c r="E662" s="504"/>
      <c r="F662" s="504"/>
      <c r="G662" s="504"/>
      <c r="H662" s="504"/>
    </row>
    <row r="663" spans="1:8">
      <c r="A663" s="504" t="s">
        <v>568</v>
      </c>
      <c r="B663" s="504"/>
      <c r="C663" s="504"/>
      <c r="D663" s="504"/>
      <c r="E663" s="504"/>
      <c r="F663" s="504"/>
      <c r="G663" s="504"/>
      <c r="H663" s="504"/>
    </row>
    <row r="664" spans="1:8">
      <c r="A664" s="504" t="s">
        <v>540</v>
      </c>
      <c r="B664" s="504"/>
      <c r="C664" s="504"/>
      <c r="D664" s="504"/>
      <c r="E664" s="504"/>
      <c r="F664" s="504"/>
      <c r="G664" s="504"/>
      <c r="H664" s="504"/>
    </row>
    <row r="665" spans="1:8">
      <c r="A665" s="504" t="s">
        <v>332</v>
      </c>
      <c r="B665" s="504"/>
      <c r="C665" s="504"/>
      <c r="D665" s="504"/>
      <c r="E665" s="504"/>
      <c r="F665" s="504"/>
      <c r="G665" s="504"/>
      <c r="H665" s="504"/>
    </row>
    <row r="666" spans="1:8">
      <c r="A666" s="504" t="s">
        <v>490</v>
      </c>
      <c r="B666" s="504"/>
      <c r="C666" s="504"/>
      <c r="D666" s="504"/>
      <c r="E666" s="504"/>
      <c r="F666" s="504"/>
      <c r="G666" s="504"/>
      <c r="H666" s="504"/>
    </row>
    <row r="667" spans="1:8">
      <c r="A667" s="504"/>
      <c r="B667" s="504"/>
      <c r="C667" s="504"/>
      <c r="D667" s="504"/>
      <c r="E667" s="504"/>
      <c r="F667" s="504"/>
      <c r="G667" s="504"/>
      <c r="H667" s="504"/>
    </row>
    <row r="668" spans="1:8">
      <c r="A668" s="504" t="s">
        <v>36</v>
      </c>
      <c r="B668" s="504"/>
      <c r="C668" s="504"/>
      <c r="D668" s="504"/>
      <c r="E668" s="504"/>
      <c r="F668" s="504"/>
      <c r="G668" s="504"/>
      <c r="H668" s="504"/>
    </row>
    <row r="669" spans="1:8" ht="12.75" customHeight="1" thickBot="1">
      <c r="A669" s="505" t="s">
        <v>349</v>
      </c>
      <c r="B669" s="505"/>
      <c r="C669" s="505"/>
      <c r="D669" s="505"/>
      <c r="E669" s="505"/>
      <c r="F669" s="505"/>
      <c r="G669" s="505"/>
      <c r="H669" s="505"/>
    </row>
    <row r="670" spans="1:8">
      <c r="A670" s="337"/>
      <c r="B670" s="338"/>
      <c r="C670" s="339" t="s">
        <v>491</v>
      </c>
      <c r="D670" s="340" t="s">
        <v>492</v>
      </c>
      <c r="E670" s="340" t="s">
        <v>493</v>
      </c>
      <c r="F670" s="341" t="s">
        <v>494</v>
      </c>
      <c r="G670" s="341" t="s">
        <v>495</v>
      </c>
      <c r="H670" s="342" t="s">
        <v>496</v>
      </c>
    </row>
    <row r="671" spans="1:8">
      <c r="A671" s="343"/>
      <c r="B671" s="344"/>
      <c r="C671" s="506" t="s">
        <v>499</v>
      </c>
      <c r="D671" s="507"/>
      <c r="E671" s="508"/>
      <c r="F671" s="509" t="s">
        <v>541</v>
      </c>
      <c r="G671" s="509" t="s">
        <v>542</v>
      </c>
      <c r="H671" s="512" t="s">
        <v>543</v>
      </c>
    </row>
    <row r="672" spans="1:8">
      <c r="A672" s="343"/>
      <c r="B672" s="22" t="s">
        <v>544</v>
      </c>
      <c r="C672" s="515"/>
      <c r="D672" s="516"/>
      <c r="E672" s="517"/>
      <c r="F672" s="510"/>
      <c r="G672" s="510"/>
      <c r="H672" s="513"/>
    </row>
    <row r="673" spans="1:8">
      <c r="A673" s="343"/>
      <c r="C673" s="509" t="s">
        <v>545</v>
      </c>
      <c r="D673" s="509" t="s">
        <v>546</v>
      </c>
      <c r="E673" s="509" t="s">
        <v>547</v>
      </c>
      <c r="F673" s="510"/>
      <c r="G673" s="510"/>
      <c r="H673" s="513"/>
    </row>
    <row r="674" spans="1:8" ht="19.5" customHeight="1">
      <c r="A674" s="345"/>
      <c r="B674" s="346"/>
      <c r="C674" s="511"/>
      <c r="D674" s="511"/>
      <c r="E674" s="511"/>
      <c r="F674" s="511"/>
      <c r="G674" s="511"/>
      <c r="H674" s="514"/>
    </row>
    <row r="675" spans="1:8" hidden="1" outlineLevel="1">
      <c r="A675" s="353"/>
      <c r="B675" s="347" t="s">
        <v>280</v>
      </c>
      <c r="C675" s="355"/>
      <c r="D675" s="355"/>
      <c r="E675" s="355"/>
      <c r="F675" s="355"/>
      <c r="G675" s="356">
        <v>0</v>
      </c>
      <c r="H675" s="357">
        <v>0</v>
      </c>
    </row>
    <row r="676" spans="1:8" hidden="1" outlineLevel="1">
      <c r="A676" s="353"/>
      <c r="B676" s="347" t="s">
        <v>203</v>
      </c>
      <c r="C676" s="356">
        <v>0</v>
      </c>
      <c r="D676" s="356">
        <v>0</v>
      </c>
      <c r="E676" s="356">
        <v>0</v>
      </c>
      <c r="F676" s="356">
        <v>0</v>
      </c>
      <c r="G676" s="356">
        <v>0</v>
      </c>
      <c r="H676" s="357">
        <v>0</v>
      </c>
    </row>
    <row r="677" spans="1:8" hidden="1" outlineLevel="1">
      <c r="A677" s="353"/>
      <c r="B677" s="347" t="s">
        <v>204</v>
      </c>
      <c r="C677" s="356">
        <v>33510</v>
      </c>
      <c r="D677" s="356">
        <v>0</v>
      </c>
      <c r="E677" s="356">
        <v>0</v>
      </c>
      <c r="F677" s="356">
        <v>0</v>
      </c>
      <c r="G677" s="356">
        <v>0</v>
      </c>
      <c r="H677" s="357">
        <v>33510</v>
      </c>
    </row>
    <row r="678" spans="1:8" hidden="1" outlineLevel="1">
      <c r="A678" s="353"/>
      <c r="B678" s="347" t="s">
        <v>267</v>
      </c>
      <c r="C678" s="356">
        <v>0</v>
      </c>
      <c r="D678" s="356">
        <v>0</v>
      </c>
      <c r="E678" s="356">
        <v>0</v>
      </c>
      <c r="F678" s="356">
        <v>0</v>
      </c>
      <c r="G678" s="356">
        <v>0</v>
      </c>
      <c r="H678" s="357">
        <v>0</v>
      </c>
    </row>
    <row r="679" spans="1:8" hidden="1" outlineLevel="1">
      <c r="A679" s="353"/>
      <c r="B679" s="347" t="s">
        <v>274</v>
      </c>
      <c r="C679" s="356">
        <v>0</v>
      </c>
      <c r="D679" s="356">
        <v>0</v>
      </c>
      <c r="E679" s="356">
        <v>0</v>
      </c>
      <c r="F679" s="356">
        <v>0</v>
      </c>
      <c r="G679" s="356">
        <v>0</v>
      </c>
      <c r="H679" s="357">
        <v>0</v>
      </c>
    </row>
    <row r="680" spans="1:8" hidden="1" outlineLevel="1">
      <c r="A680" s="353"/>
      <c r="B680" s="347" t="s">
        <v>275</v>
      </c>
      <c r="C680" s="356">
        <v>9</v>
      </c>
      <c r="D680" s="356"/>
      <c r="E680" s="356">
        <v>7</v>
      </c>
      <c r="F680" s="356"/>
      <c r="G680" s="356"/>
      <c r="H680" s="357">
        <v>16</v>
      </c>
    </row>
    <row r="681" spans="1:8" hidden="1" outlineLevel="1">
      <c r="A681" s="353"/>
      <c r="B681" s="347" t="s">
        <v>205</v>
      </c>
      <c r="C681" s="356">
        <v>1059.8378586295553</v>
      </c>
      <c r="D681" s="356">
        <v>0</v>
      </c>
      <c r="E681" s="356">
        <v>0</v>
      </c>
      <c r="F681" s="356">
        <v>0</v>
      </c>
      <c r="G681" s="356">
        <v>0</v>
      </c>
      <c r="H681" s="357">
        <v>1059.8378586295553</v>
      </c>
    </row>
    <row r="682" spans="1:8" hidden="1" outlineLevel="1">
      <c r="A682" s="353"/>
      <c r="B682" s="347" t="s">
        <v>206</v>
      </c>
      <c r="C682" s="356">
        <v>313</v>
      </c>
      <c r="D682" s="356">
        <v>0</v>
      </c>
      <c r="E682" s="356">
        <v>0</v>
      </c>
      <c r="F682" s="355"/>
      <c r="G682" s="356">
        <v>0</v>
      </c>
      <c r="H682" s="357">
        <v>313</v>
      </c>
    </row>
    <row r="683" spans="1:8" hidden="1" outlineLevel="1">
      <c r="A683" s="353"/>
      <c r="B683" s="347" t="s">
        <v>268</v>
      </c>
      <c r="C683" s="357">
        <v>0</v>
      </c>
      <c r="D683" s="357">
        <v>0</v>
      </c>
      <c r="E683" s="357">
        <v>0</v>
      </c>
      <c r="F683" s="357">
        <v>0</v>
      </c>
      <c r="G683" s="357">
        <v>0</v>
      </c>
      <c r="H683" s="357">
        <v>0</v>
      </c>
    </row>
    <row r="684" spans="1:8" hidden="1" outlineLevel="1">
      <c r="A684" s="353"/>
      <c r="B684" s="347" t="s">
        <v>207</v>
      </c>
      <c r="C684" s="356">
        <v>0</v>
      </c>
      <c r="D684" s="355"/>
      <c r="E684" s="356">
        <v>0</v>
      </c>
      <c r="F684" s="355"/>
      <c r="G684" s="356">
        <v>0</v>
      </c>
      <c r="H684" s="357">
        <v>0</v>
      </c>
    </row>
    <row r="685" spans="1:8" hidden="1" outlineLevel="1">
      <c r="A685" s="353"/>
      <c r="B685" s="347" t="s">
        <v>270</v>
      </c>
      <c r="C685" s="356">
        <v>0</v>
      </c>
      <c r="D685" s="355">
        <v>0</v>
      </c>
      <c r="E685" s="356">
        <v>0</v>
      </c>
      <c r="F685" s="355">
        <v>0</v>
      </c>
      <c r="G685" s="356">
        <v>0</v>
      </c>
      <c r="H685" s="357">
        <v>0</v>
      </c>
    </row>
    <row r="686" spans="1:8" hidden="1" outlineLevel="1">
      <c r="A686" s="353"/>
      <c r="B686" s="347" t="s">
        <v>208</v>
      </c>
      <c r="C686" s="356">
        <v>0</v>
      </c>
      <c r="D686" s="356">
        <v>0</v>
      </c>
      <c r="E686" s="356">
        <v>0</v>
      </c>
      <c r="F686" s="355"/>
      <c r="G686" s="356">
        <v>0</v>
      </c>
      <c r="H686" s="357">
        <v>0</v>
      </c>
    </row>
    <row r="687" spans="1:8" hidden="1" outlineLevel="1">
      <c r="A687" s="353"/>
      <c r="B687" s="347" t="s">
        <v>209</v>
      </c>
      <c r="C687" s="357">
        <v>34893</v>
      </c>
      <c r="D687" s="355"/>
      <c r="E687" s="355"/>
      <c r="F687" s="355"/>
      <c r="G687" s="355"/>
      <c r="H687" s="357">
        <v>34893</v>
      </c>
    </row>
    <row r="688" spans="1:8" hidden="1" outlineLevel="1">
      <c r="A688" s="353"/>
      <c r="B688" s="347" t="s">
        <v>281</v>
      </c>
      <c r="C688" s="355"/>
      <c r="D688" s="355"/>
      <c r="E688" s="355"/>
      <c r="F688" s="355"/>
      <c r="G688" s="355"/>
      <c r="H688" s="357">
        <v>0</v>
      </c>
    </row>
    <row r="689" spans="1:8" hidden="1" outlineLevel="1">
      <c r="A689" s="353"/>
      <c r="B689" s="347" t="s">
        <v>210</v>
      </c>
      <c r="C689" s="356">
        <v>0</v>
      </c>
      <c r="D689" s="355"/>
      <c r="E689" s="355"/>
      <c r="F689" s="355"/>
      <c r="G689" s="355"/>
      <c r="H689" s="357">
        <v>0</v>
      </c>
    </row>
    <row r="690" spans="1:8" hidden="1" outlineLevel="1">
      <c r="A690" s="353"/>
      <c r="B690" s="347" t="s">
        <v>211</v>
      </c>
      <c r="C690" s="356">
        <v>0</v>
      </c>
      <c r="D690" s="356">
        <v>0</v>
      </c>
      <c r="E690" s="356">
        <v>0</v>
      </c>
      <c r="F690" s="356">
        <v>0</v>
      </c>
      <c r="G690" s="356">
        <v>0</v>
      </c>
      <c r="H690" s="357">
        <v>0</v>
      </c>
    </row>
    <row r="691" spans="1:8" hidden="1" outlineLevel="1">
      <c r="A691" s="353"/>
      <c r="B691" s="347" t="s">
        <v>212</v>
      </c>
      <c r="C691" s="356">
        <v>0</v>
      </c>
      <c r="D691" s="356">
        <v>0</v>
      </c>
      <c r="E691" s="356">
        <v>0</v>
      </c>
      <c r="F691" s="355"/>
      <c r="G691" s="356">
        <v>22819</v>
      </c>
      <c r="H691" s="357">
        <v>22819</v>
      </c>
    </row>
    <row r="692" spans="1:8" hidden="1" outlineLevel="1">
      <c r="A692" s="353"/>
      <c r="B692" s="347" t="s">
        <v>213</v>
      </c>
      <c r="C692" s="356">
        <v>0</v>
      </c>
      <c r="D692" s="356">
        <v>0</v>
      </c>
      <c r="E692" s="356">
        <v>1175</v>
      </c>
      <c r="F692" s="356">
        <v>0</v>
      </c>
      <c r="G692" s="356">
        <v>325</v>
      </c>
      <c r="H692" s="357">
        <v>1500</v>
      </c>
    </row>
    <row r="693" spans="1:8" hidden="1" outlineLevel="1">
      <c r="A693" s="353"/>
      <c r="B693" s="347" t="s">
        <v>214</v>
      </c>
      <c r="C693" s="355"/>
      <c r="D693" s="355"/>
      <c r="E693" s="355"/>
      <c r="F693" s="355"/>
      <c r="G693" s="355"/>
      <c r="H693" s="357">
        <v>0</v>
      </c>
    </row>
    <row r="694" spans="1:8" hidden="1" outlineLevel="1">
      <c r="A694" s="353"/>
      <c r="B694" s="347" t="s">
        <v>269</v>
      </c>
      <c r="C694" s="355"/>
      <c r="D694" s="355"/>
      <c r="E694" s="355"/>
      <c r="F694" s="355"/>
      <c r="G694" s="355"/>
      <c r="H694" s="357">
        <v>0</v>
      </c>
    </row>
    <row r="695" spans="1:8" hidden="1" outlineLevel="1">
      <c r="A695" s="353"/>
      <c r="B695" s="347" t="s">
        <v>215</v>
      </c>
      <c r="C695" s="355"/>
      <c r="D695" s="355"/>
      <c r="E695" s="355"/>
      <c r="F695" s="355"/>
      <c r="G695" s="355"/>
      <c r="H695" s="357">
        <v>0</v>
      </c>
    </row>
    <row r="696" spans="1:8" hidden="1" outlineLevel="1">
      <c r="A696" s="353"/>
      <c r="B696" s="347" t="s">
        <v>216</v>
      </c>
      <c r="C696" s="355"/>
      <c r="D696" s="355"/>
      <c r="E696" s="355"/>
      <c r="F696" s="355"/>
      <c r="G696" s="355"/>
      <c r="H696" s="357">
        <v>0</v>
      </c>
    </row>
    <row r="697" spans="1:8" hidden="1" outlineLevel="1">
      <c r="A697" s="353"/>
      <c r="B697" s="347" t="s">
        <v>217</v>
      </c>
      <c r="C697" s="356">
        <v>14512</v>
      </c>
      <c r="D697" s="355"/>
      <c r="E697" s="356">
        <v>14400</v>
      </c>
      <c r="F697" s="355"/>
      <c r="G697" s="356">
        <v>1805</v>
      </c>
      <c r="H697" s="357">
        <v>30717</v>
      </c>
    </row>
    <row r="698" spans="1:8" hidden="1" outlineLevel="1">
      <c r="A698" s="353"/>
      <c r="B698" s="347" t="s">
        <v>218</v>
      </c>
      <c r="C698" s="356">
        <v>0</v>
      </c>
      <c r="D698" s="355"/>
      <c r="E698" s="356">
        <v>0</v>
      </c>
      <c r="F698" s="355"/>
      <c r="G698" s="356">
        <v>0</v>
      </c>
      <c r="H698" s="357">
        <v>0</v>
      </c>
    </row>
    <row r="699" spans="1:8" hidden="1" outlineLevel="1">
      <c r="A699" s="353"/>
      <c r="B699" s="347" t="s">
        <v>219</v>
      </c>
      <c r="C699" s="356">
        <v>0</v>
      </c>
      <c r="D699" s="355">
        <v>0</v>
      </c>
      <c r="E699" s="355">
        <v>0</v>
      </c>
      <c r="F699" s="355">
        <v>0</v>
      </c>
      <c r="G699" s="355">
        <v>0</v>
      </c>
      <c r="H699" s="357">
        <v>0</v>
      </c>
    </row>
    <row r="700" spans="1:8" hidden="1" outlineLevel="1">
      <c r="A700" s="353"/>
      <c r="B700" s="347" t="s">
        <v>220</v>
      </c>
      <c r="C700" s="356">
        <v>0</v>
      </c>
      <c r="D700" s="355">
        <v>0</v>
      </c>
      <c r="E700" s="355">
        <v>0</v>
      </c>
      <c r="F700" s="355">
        <v>0</v>
      </c>
      <c r="G700" s="355">
        <v>0</v>
      </c>
      <c r="H700" s="357">
        <v>0</v>
      </c>
    </row>
    <row r="701" spans="1:8" collapsed="1">
      <c r="A701" s="353">
        <v>21</v>
      </c>
      <c r="B701" s="352" t="s">
        <v>131</v>
      </c>
      <c r="C701" s="356">
        <f>SUM($C$675:$C$700)</f>
        <v>84296.837858629558</v>
      </c>
      <c r="D701" s="356">
        <f>SUM($D$675:$D$700)</f>
        <v>0</v>
      </c>
      <c r="E701" s="356">
        <f>SUM($E$675:$E$700)</f>
        <v>15582</v>
      </c>
      <c r="F701" s="356">
        <f>SUM($F$675:$F$700)</f>
        <v>0</v>
      </c>
      <c r="G701" s="356">
        <f>SUM($G$675:$G$700)</f>
        <v>24949</v>
      </c>
      <c r="H701" s="357">
        <f>SUM($H$675:$H$700)</f>
        <v>124827.83785862956</v>
      </c>
    </row>
    <row r="702" spans="1:8" hidden="1" outlineLevel="1">
      <c r="A702" s="353"/>
      <c r="B702" s="347" t="s">
        <v>280</v>
      </c>
      <c r="C702" s="356">
        <v>1607.06</v>
      </c>
      <c r="D702" s="355"/>
      <c r="E702" s="356">
        <v>0</v>
      </c>
      <c r="F702" s="355"/>
      <c r="G702" s="356">
        <v>0</v>
      </c>
      <c r="H702" s="357">
        <v>1607.06</v>
      </c>
    </row>
    <row r="703" spans="1:8" hidden="1" outlineLevel="1">
      <c r="A703" s="353"/>
      <c r="B703" s="347" t="s">
        <v>203</v>
      </c>
      <c r="C703" s="356">
        <v>48820</v>
      </c>
      <c r="D703" s="355"/>
      <c r="E703" s="356">
        <v>168080</v>
      </c>
      <c r="F703" s="355"/>
      <c r="G703" s="356">
        <v>31398</v>
      </c>
      <c r="H703" s="357">
        <v>248298</v>
      </c>
    </row>
    <row r="704" spans="1:8" hidden="1" outlineLevel="1">
      <c r="A704" s="353"/>
      <c r="B704" s="347" t="s">
        <v>204</v>
      </c>
      <c r="C704" s="356">
        <v>37509</v>
      </c>
      <c r="D704" s="356">
        <v>0</v>
      </c>
      <c r="E704" s="356">
        <v>0</v>
      </c>
      <c r="F704" s="356">
        <v>0</v>
      </c>
      <c r="G704" s="356">
        <v>0</v>
      </c>
      <c r="H704" s="357">
        <v>37509</v>
      </c>
    </row>
    <row r="705" spans="1:8" hidden="1" outlineLevel="1">
      <c r="A705" s="353"/>
      <c r="B705" s="347" t="s">
        <v>267</v>
      </c>
      <c r="C705" s="356">
        <v>0</v>
      </c>
      <c r="D705" s="356">
        <v>0</v>
      </c>
      <c r="E705" s="356">
        <v>0</v>
      </c>
      <c r="F705" s="356">
        <v>0</v>
      </c>
      <c r="G705" s="356">
        <v>0</v>
      </c>
      <c r="H705" s="357">
        <v>0</v>
      </c>
    </row>
    <row r="706" spans="1:8" hidden="1" outlineLevel="1">
      <c r="A706" s="353"/>
      <c r="B706" s="347" t="s">
        <v>274</v>
      </c>
      <c r="C706" s="356">
        <v>0</v>
      </c>
      <c r="D706" s="356">
        <v>0</v>
      </c>
      <c r="E706" s="356">
        <v>0</v>
      </c>
      <c r="F706" s="356">
        <v>0</v>
      </c>
      <c r="G706" s="356">
        <v>0</v>
      </c>
      <c r="H706" s="357">
        <v>0</v>
      </c>
    </row>
    <row r="707" spans="1:8" hidden="1" outlineLevel="1">
      <c r="A707" s="353"/>
      <c r="B707" s="347" t="s">
        <v>275</v>
      </c>
      <c r="C707" s="356">
        <v>2644</v>
      </c>
      <c r="D707" s="356">
        <v>0</v>
      </c>
      <c r="E707" s="356">
        <v>2124</v>
      </c>
      <c r="F707" s="356"/>
      <c r="G707" s="356"/>
      <c r="H707" s="357">
        <v>4768</v>
      </c>
    </row>
    <row r="708" spans="1:8" hidden="1" outlineLevel="1">
      <c r="A708" s="353"/>
      <c r="B708" s="347" t="s">
        <v>205</v>
      </c>
      <c r="C708" s="356">
        <v>121798.49339441872</v>
      </c>
      <c r="D708" s="356">
        <v>229864</v>
      </c>
      <c r="E708" s="356">
        <v>302335</v>
      </c>
      <c r="F708" s="356">
        <v>0</v>
      </c>
      <c r="G708" s="356">
        <v>43397</v>
      </c>
      <c r="H708" s="357">
        <v>697394.49339441874</v>
      </c>
    </row>
    <row r="709" spans="1:8" hidden="1" outlineLevel="1">
      <c r="A709" s="353"/>
      <c r="B709" s="347" t="s">
        <v>206</v>
      </c>
      <c r="C709" s="356">
        <v>7965</v>
      </c>
      <c r="D709" s="355"/>
      <c r="E709" s="356">
        <v>6543</v>
      </c>
      <c r="F709" s="355"/>
      <c r="G709" s="356">
        <v>97</v>
      </c>
      <c r="H709" s="357">
        <v>14605</v>
      </c>
    </row>
    <row r="710" spans="1:8" hidden="1" outlineLevel="1">
      <c r="A710" s="353"/>
      <c r="B710" s="347" t="s">
        <v>268</v>
      </c>
      <c r="C710" s="355"/>
      <c r="D710" s="356">
        <v>1386</v>
      </c>
      <c r="E710" s="355"/>
      <c r="F710" s="355"/>
      <c r="G710" s="356">
        <v>154</v>
      </c>
      <c r="H710" s="357">
        <v>1540</v>
      </c>
    </row>
    <row r="711" spans="1:8" hidden="1" outlineLevel="1">
      <c r="A711" s="353"/>
      <c r="B711" s="347" t="s">
        <v>207</v>
      </c>
      <c r="C711" s="356">
        <v>81492</v>
      </c>
      <c r="D711" s="355"/>
      <c r="E711" s="356">
        <v>549514</v>
      </c>
      <c r="F711" s="355"/>
      <c r="G711" s="356">
        <v>62894</v>
      </c>
      <c r="H711" s="357">
        <v>693900</v>
      </c>
    </row>
    <row r="712" spans="1:8" hidden="1" outlineLevel="1">
      <c r="A712" s="353"/>
      <c r="B712" s="347" t="s">
        <v>270</v>
      </c>
      <c r="C712" s="356">
        <v>185</v>
      </c>
      <c r="D712" s="355">
        <v>0</v>
      </c>
      <c r="E712" s="356">
        <v>38300</v>
      </c>
      <c r="F712" s="355">
        <v>0</v>
      </c>
      <c r="G712" s="356">
        <v>5996</v>
      </c>
      <c r="H712" s="357">
        <v>44481</v>
      </c>
    </row>
    <row r="713" spans="1:8" hidden="1" outlineLevel="1">
      <c r="A713" s="353"/>
      <c r="B713" s="347" t="s">
        <v>208</v>
      </c>
      <c r="C713" s="356">
        <v>7848</v>
      </c>
      <c r="D713" s="356">
        <v>12847</v>
      </c>
      <c r="E713" s="356">
        <v>29739</v>
      </c>
      <c r="F713" s="355"/>
      <c r="G713" s="356">
        <v>6124</v>
      </c>
      <c r="H713" s="357">
        <v>56558</v>
      </c>
    </row>
    <row r="714" spans="1:8" hidden="1" outlineLevel="1">
      <c r="A714" s="353"/>
      <c r="B714" s="347" t="s">
        <v>209</v>
      </c>
      <c r="C714" s="356">
        <v>13499</v>
      </c>
      <c r="D714" s="355"/>
      <c r="E714" s="355"/>
      <c r="F714" s="356">
        <v>164</v>
      </c>
      <c r="G714" s="355"/>
      <c r="H714" s="357">
        <v>13663</v>
      </c>
    </row>
    <row r="715" spans="1:8" hidden="1" outlineLevel="1">
      <c r="A715" s="353"/>
      <c r="B715" s="347" t="s">
        <v>281</v>
      </c>
      <c r="C715" s="356"/>
      <c r="D715" s="355"/>
      <c r="E715" s="355"/>
      <c r="F715" s="356"/>
      <c r="G715" s="355"/>
      <c r="H715" s="357">
        <v>0</v>
      </c>
    </row>
    <row r="716" spans="1:8" hidden="1" outlineLevel="1">
      <c r="A716" s="353"/>
      <c r="B716" s="347" t="s">
        <v>210</v>
      </c>
      <c r="C716" s="356">
        <v>13369</v>
      </c>
      <c r="D716" s="356">
        <v>0</v>
      </c>
      <c r="E716" s="356">
        <v>6491</v>
      </c>
      <c r="F716" s="355"/>
      <c r="G716" s="355"/>
      <c r="H716" s="357">
        <v>19860</v>
      </c>
    </row>
    <row r="717" spans="1:8" hidden="1" outlineLevel="1">
      <c r="A717" s="353"/>
      <c r="B717" s="347" t="s">
        <v>211</v>
      </c>
      <c r="C717" s="356">
        <v>17</v>
      </c>
      <c r="D717" s="356">
        <v>0</v>
      </c>
      <c r="E717" s="356">
        <v>0</v>
      </c>
      <c r="F717" s="356">
        <v>0</v>
      </c>
      <c r="G717" s="356">
        <v>0</v>
      </c>
      <c r="H717" s="357">
        <v>17</v>
      </c>
    </row>
    <row r="718" spans="1:8" hidden="1" outlineLevel="1">
      <c r="A718" s="353"/>
      <c r="B718" s="347" t="s">
        <v>212</v>
      </c>
      <c r="C718" s="356">
        <v>21591.105060291284</v>
      </c>
      <c r="D718" s="356">
        <v>0</v>
      </c>
      <c r="E718" s="356">
        <v>80904</v>
      </c>
      <c r="F718" s="355"/>
      <c r="G718" s="356">
        <v>0</v>
      </c>
      <c r="H718" s="357">
        <v>102495.10506029129</v>
      </c>
    </row>
    <row r="719" spans="1:8" hidden="1" outlineLevel="1">
      <c r="A719" s="353"/>
      <c r="B719" s="347" t="s">
        <v>213</v>
      </c>
      <c r="C719" s="356">
        <v>51726</v>
      </c>
      <c r="D719" s="356">
        <v>75043</v>
      </c>
      <c r="E719" s="356">
        <v>5925</v>
      </c>
      <c r="F719" s="356">
        <v>0</v>
      </c>
      <c r="G719" s="356">
        <v>0</v>
      </c>
      <c r="H719" s="357">
        <v>132694</v>
      </c>
    </row>
    <row r="720" spans="1:8" hidden="1" outlineLevel="1">
      <c r="A720" s="353"/>
      <c r="B720" s="347" t="s">
        <v>214</v>
      </c>
      <c r="C720" s="356">
        <v>4055</v>
      </c>
      <c r="D720" s="355"/>
      <c r="E720" s="356">
        <v>4775</v>
      </c>
      <c r="F720" s="355"/>
      <c r="G720" s="356">
        <v>1198</v>
      </c>
      <c r="H720" s="357">
        <v>10028</v>
      </c>
    </row>
    <row r="721" spans="1:8" hidden="1" outlineLevel="1">
      <c r="A721" s="353"/>
      <c r="B721" s="347" t="s">
        <v>269</v>
      </c>
      <c r="C721" s="356">
        <v>0</v>
      </c>
      <c r="D721" s="355"/>
      <c r="E721" s="356">
        <v>0</v>
      </c>
      <c r="F721" s="355"/>
      <c r="G721" s="356">
        <v>0</v>
      </c>
      <c r="H721" s="357">
        <v>0</v>
      </c>
    </row>
    <row r="722" spans="1:8" hidden="1" outlineLevel="1">
      <c r="A722" s="353"/>
      <c r="B722" s="347" t="s">
        <v>215</v>
      </c>
      <c r="C722" s="356">
        <v>2375</v>
      </c>
      <c r="D722" s="355"/>
      <c r="E722" s="355"/>
      <c r="F722" s="355"/>
      <c r="G722" s="355"/>
      <c r="H722" s="357">
        <v>2375</v>
      </c>
    </row>
    <row r="723" spans="1:8" hidden="1" outlineLevel="1">
      <c r="A723" s="353"/>
      <c r="B723" s="347" t="s">
        <v>216</v>
      </c>
      <c r="C723" s="357">
        <v>0</v>
      </c>
      <c r="D723" s="355"/>
      <c r="E723" s="355"/>
      <c r="F723" s="355"/>
      <c r="G723" s="355"/>
      <c r="H723" s="357">
        <v>0</v>
      </c>
    </row>
    <row r="724" spans="1:8" hidden="1" outlineLevel="1">
      <c r="A724" s="353"/>
      <c r="B724" s="347" t="s">
        <v>217</v>
      </c>
      <c r="C724" s="356">
        <v>31247</v>
      </c>
      <c r="D724" s="356">
        <v>26777</v>
      </c>
      <c r="E724" s="356">
        <v>137894</v>
      </c>
      <c r="F724" s="355"/>
      <c r="G724" s="356">
        <v>67147</v>
      </c>
      <c r="H724" s="357">
        <v>263065</v>
      </c>
    </row>
    <row r="725" spans="1:8" hidden="1" outlineLevel="1">
      <c r="A725" s="353"/>
      <c r="B725" s="347" t="s">
        <v>218</v>
      </c>
      <c r="C725" s="356">
        <v>229290</v>
      </c>
      <c r="D725" s="355"/>
      <c r="E725" s="355"/>
      <c r="F725" s="355"/>
      <c r="G725" s="355"/>
      <c r="H725" s="357">
        <v>229290</v>
      </c>
    </row>
    <row r="726" spans="1:8" hidden="1" outlineLevel="1">
      <c r="A726" s="353"/>
      <c r="B726" s="347" t="s">
        <v>219</v>
      </c>
      <c r="C726" s="356">
        <v>17107.283622211049</v>
      </c>
      <c r="D726" s="356">
        <v>54</v>
      </c>
      <c r="E726" s="356">
        <v>317</v>
      </c>
      <c r="F726" s="355"/>
      <c r="G726" s="356">
        <v>257</v>
      </c>
      <c r="H726" s="357">
        <v>17735.283622211049</v>
      </c>
    </row>
    <row r="727" spans="1:8" hidden="1" outlineLevel="1">
      <c r="A727" s="353"/>
      <c r="B727" s="347" t="s">
        <v>220</v>
      </c>
      <c r="C727" s="356">
        <v>43629</v>
      </c>
      <c r="D727" s="355"/>
      <c r="E727" s="356">
        <v>11474</v>
      </c>
      <c r="F727" s="355"/>
      <c r="G727" s="355"/>
      <c r="H727" s="357">
        <v>55103</v>
      </c>
    </row>
    <row r="728" spans="1:8" collapsed="1">
      <c r="A728" s="353">
        <v>22</v>
      </c>
      <c r="B728" s="352" t="s">
        <v>132</v>
      </c>
      <c r="C728" s="356">
        <f>SUM($C$702:$C$727)</f>
        <v>737773.94207692111</v>
      </c>
      <c r="D728" s="356">
        <f>SUM($D$702:$D$727)</f>
        <v>345971</v>
      </c>
      <c r="E728" s="356">
        <f>SUM($E$702:$E$727)</f>
        <v>1344415</v>
      </c>
      <c r="F728" s="356">
        <f>SUM($F$702:$F$727)</f>
        <v>164</v>
      </c>
      <c r="G728" s="356">
        <f>SUM($G$702:$G$727)</f>
        <v>218662</v>
      </c>
      <c r="H728" s="357">
        <f>SUM($H$702:$H$727)</f>
        <v>2646985.9420769205</v>
      </c>
    </row>
    <row r="729" spans="1:8" hidden="1" outlineLevel="1">
      <c r="A729" s="353"/>
      <c r="B729" s="347" t="s">
        <v>280</v>
      </c>
      <c r="C729" s="356">
        <v>0</v>
      </c>
      <c r="D729" s="355"/>
      <c r="E729" s="355"/>
      <c r="F729" s="361"/>
      <c r="G729" s="362">
        <v>0</v>
      </c>
      <c r="H729" s="357">
        <v>0</v>
      </c>
    </row>
    <row r="730" spans="1:8" hidden="1" outlineLevel="1">
      <c r="A730" s="353"/>
      <c r="B730" s="347" t="s">
        <v>203</v>
      </c>
      <c r="C730" s="356">
        <v>-657</v>
      </c>
      <c r="D730" s="356">
        <v>0</v>
      </c>
      <c r="E730" s="356">
        <v>0</v>
      </c>
      <c r="F730" s="362">
        <v>0</v>
      </c>
      <c r="G730" s="362">
        <v>0</v>
      </c>
      <c r="H730" s="357">
        <v>-657</v>
      </c>
    </row>
    <row r="731" spans="1:8" hidden="1" outlineLevel="1">
      <c r="A731" s="353"/>
      <c r="B731" s="347" t="s">
        <v>204</v>
      </c>
      <c r="C731" s="356">
        <v>14336</v>
      </c>
      <c r="D731" s="356">
        <v>0</v>
      </c>
      <c r="E731" s="356">
        <v>0</v>
      </c>
      <c r="F731" s="362">
        <v>0</v>
      </c>
      <c r="G731" s="362">
        <v>0</v>
      </c>
      <c r="H731" s="357">
        <v>14336</v>
      </c>
    </row>
    <row r="732" spans="1:8" hidden="1" outlineLevel="1">
      <c r="A732" s="353"/>
      <c r="B732" s="347" t="s">
        <v>267</v>
      </c>
      <c r="C732" s="356">
        <v>0</v>
      </c>
      <c r="D732" s="356">
        <v>0</v>
      </c>
      <c r="E732" s="356">
        <v>0</v>
      </c>
      <c r="F732" s="362">
        <v>0</v>
      </c>
      <c r="G732" s="362">
        <v>0</v>
      </c>
      <c r="H732" s="357">
        <v>0</v>
      </c>
    </row>
    <row r="733" spans="1:8" hidden="1" outlineLevel="1">
      <c r="A733" s="353"/>
      <c r="B733" s="347" t="s">
        <v>274</v>
      </c>
      <c r="C733" s="356">
        <v>0</v>
      </c>
      <c r="D733" s="356">
        <v>0</v>
      </c>
      <c r="E733" s="356">
        <v>0</v>
      </c>
      <c r="F733" s="362">
        <v>0</v>
      </c>
      <c r="G733" s="362">
        <v>0</v>
      </c>
      <c r="H733" s="357">
        <v>0</v>
      </c>
    </row>
    <row r="734" spans="1:8" hidden="1" outlineLevel="1">
      <c r="A734" s="353"/>
      <c r="B734" s="347" t="s">
        <v>275</v>
      </c>
      <c r="C734" s="356"/>
      <c r="D734" s="356"/>
      <c r="E734" s="356"/>
      <c r="F734" s="362"/>
      <c r="G734" s="362"/>
      <c r="H734" s="357">
        <v>0</v>
      </c>
    </row>
    <row r="735" spans="1:8" hidden="1" outlineLevel="1">
      <c r="A735" s="353"/>
      <c r="B735" s="347" t="s">
        <v>205</v>
      </c>
      <c r="C735" s="356">
        <v>-1233.0918043487945</v>
      </c>
      <c r="D735" s="356">
        <v>0</v>
      </c>
      <c r="E735" s="356">
        <v>75027</v>
      </c>
      <c r="F735" s="362">
        <v>0</v>
      </c>
      <c r="G735" s="362">
        <v>21239</v>
      </c>
      <c r="H735" s="357">
        <v>95032.908195651209</v>
      </c>
    </row>
    <row r="736" spans="1:8" hidden="1" outlineLevel="1">
      <c r="A736" s="353"/>
      <c r="B736" s="347" t="s">
        <v>206</v>
      </c>
      <c r="C736" s="356">
        <v>658</v>
      </c>
      <c r="D736" s="355"/>
      <c r="E736" s="355"/>
      <c r="F736" s="361"/>
      <c r="G736" s="361"/>
      <c r="H736" s="357">
        <v>658</v>
      </c>
    </row>
    <row r="737" spans="1:8" hidden="1" outlineLevel="1">
      <c r="A737" s="353"/>
      <c r="B737" s="347" t="s">
        <v>268</v>
      </c>
      <c r="C737" s="356">
        <v>0</v>
      </c>
      <c r="D737" s="356">
        <v>3659</v>
      </c>
      <c r="E737" s="356">
        <v>0</v>
      </c>
      <c r="F737" s="356">
        <v>0</v>
      </c>
      <c r="G737" s="356">
        <v>406</v>
      </c>
      <c r="H737" s="357">
        <v>4065</v>
      </c>
    </row>
    <row r="738" spans="1:8" hidden="1" outlineLevel="1">
      <c r="A738" s="353"/>
      <c r="B738" s="347" t="s">
        <v>207</v>
      </c>
      <c r="C738" s="356">
        <v>24973</v>
      </c>
      <c r="D738" s="355"/>
      <c r="E738" s="356">
        <v>93</v>
      </c>
      <c r="F738" s="361"/>
      <c r="G738" s="362">
        <v>11</v>
      </c>
      <c r="H738" s="357">
        <v>25077</v>
      </c>
    </row>
    <row r="739" spans="1:8" hidden="1" outlineLevel="1">
      <c r="A739" s="353"/>
      <c r="B739" s="347" t="s">
        <v>270</v>
      </c>
      <c r="C739" s="356">
        <v>-740</v>
      </c>
      <c r="D739" s="355">
        <v>0</v>
      </c>
      <c r="E739" s="356">
        <v>12267</v>
      </c>
      <c r="F739" s="361">
        <v>0</v>
      </c>
      <c r="G739" s="362">
        <v>2211</v>
      </c>
      <c r="H739" s="357">
        <v>13738</v>
      </c>
    </row>
    <row r="740" spans="1:8" hidden="1" outlineLevel="1">
      <c r="A740" s="353"/>
      <c r="B740" s="347" t="s">
        <v>208</v>
      </c>
      <c r="C740" s="356">
        <v>-37126</v>
      </c>
      <c r="D740" s="356">
        <v>7972</v>
      </c>
      <c r="E740" s="356">
        <v>-246</v>
      </c>
      <c r="F740" s="361"/>
      <c r="G740" s="362">
        <v>1487</v>
      </c>
      <c r="H740" s="357">
        <v>-27913</v>
      </c>
    </row>
    <row r="741" spans="1:8" hidden="1" outlineLevel="1">
      <c r="A741" s="353"/>
      <c r="B741" s="347" t="s">
        <v>209</v>
      </c>
      <c r="C741" s="356">
        <v>227</v>
      </c>
      <c r="D741" s="355"/>
      <c r="E741" s="355"/>
      <c r="F741" s="361"/>
      <c r="G741" s="361"/>
      <c r="H741" s="357">
        <v>227</v>
      </c>
    </row>
    <row r="742" spans="1:8" hidden="1" outlineLevel="1">
      <c r="A742" s="353"/>
      <c r="B742" s="347" t="s">
        <v>281</v>
      </c>
      <c r="C742" s="356"/>
      <c r="D742" s="355"/>
      <c r="E742" s="355"/>
      <c r="F742" s="361"/>
      <c r="G742" s="361"/>
      <c r="H742" s="357">
        <v>0</v>
      </c>
    </row>
    <row r="743" spans="1:8" hidden="1" outlineLevel="1">
      <c r="A743" s="353"/>
      <c r="B743" s="347" t="s">
        <v>210</v>
      </c>
      <c r="C743" s="356">
        <v>0</v>
      </c>
      <c r="D743" s="355"/>
      <c r="E743" s="355"/>
      <c r="F743" s="361"/>
      <c r="G743" s="361"/>
      <c r="H743" s="357">
        <v>0</v>
      </c>
    </row>
    <row r="744" spans="1:8" hidden="1" outlineLevel="1">
      <c r="A744" s="353"/>
      <c r="B744" s="347" t="s">
        <v>211</v>
      </c>
      <c r="C744" s="356">
        <v>-34</v>
      </c>
      <c r="D744" s="356">
        <v>0</v>
      </c>
      <c r="E744" s="356">
        <v>0</v>
      </c>
      <c r="F744" s="362">
        <v>0</v>
      </c>
      <c r="G744" s="362">
        <v>0</v>
      </c>
      <c r="H744" s="357">
        <v>-34</v>
      </c>
    </row>
    <row r="745" spans="1:8" hidden="1" outlineLevel="1">
      <c r="A745" s="353"/>
      <c r="B745" s="347" t="s">
        <v>212</v>
      </c>
      <c r="C745" s="356">
        <v>11879.12</v>
      </c>
      <c r="D745" s="356">
        <v>0</v>
      </c>
      <c r="E745" s="356">
        <v>0</v>
      </c>
      <c r="F745" s="361"/>
      <c r="G745" s="362">
        <v>0</v>
      </c>
      <c r="H745" s="357">
        <v>11879.12</v>
      </c>
    </row>
    <row r="746" spans="1:8" hidden="1" outlineLevel="1">
      <c r="A746" s="353"/>
      <c r="B746" s="347" t="s">
        <v>213</v>
      </c>
      <c r="C746" s="356">
        <v>-43329</v>
      </c>
      <c r="D746" s="356">
        <v>0</v>
      </c>
      <c r="E746" s="356">
        <v>0</v>
      </c>
      <c r="F746" s="362">
        <v>0</v>
      </c>
      <c r="G746" s="362">
        <v>0</v>
      </c>
      <c r="H746" s="357">
        <v>-43329</v>
      </c>
    </row>
    <row r="747" spans="1:8" hidden="1" outlineLevel="1">
      <c r="A747" s="353"/>
      <c r="B747" s="347" t="s">
        <v>214</v>
      </c>
      <c r="C747" s="356">
        <v>0</v>
      </c>
      <c r="D747" s="355"/>
      <c r="E747" s="355"/>
      <c r="F747" s="361"/>
      <c r="G747" s="361"/>
      <c r="H747" s="357">
        <v>0</v>
      </c>
    </row>
    <row r="748" spans="1:8" hidden="1" outlineLevel="1">
      <c r="A748" s="353"/>
      <c r="B748" s="347" t="s">
        <v>269</v>
      </c>
      <c r="C748" s="356"/>
      <c r="D748" s="355"/>
      <c r="E748" s="355"/>
      <c r="F748" s="361"/>
      <c r="G748" s="361"/>
      <c r="H748" s="357">
        <v>0</v>
      </c>
    </row>
    <row r="749" spans="1:8" hidden="1" outlineLevel="1">
      <c r="A749" s="353"/>
      <c r="B749" s="347" t="s">
        <v>215</v>
      </c>
      <c r="C749" s="355">
        <v>0</v>
      </c>
      <c r="D749" s="355"/>
      <c r="E749" s="355"/>
      <c r="F749" s="361"/>
      <c r="G749" s="361"/>
      <c r="H749" s="357">
        <v>0</v>
      </c>
    </row>
    <row r="750" spans="1:8" hidden="1" outlineLevel="1">
      <c r="A750" s="353"/>
      <c r="B750" s="347" t="s">
        <v>216</v>
      </c>
      <c r="C750" s="355"/>
      <c r="D750" s="355"/>
      <c r="E750" s="355"/>
      <c r="F750" s="361"/>
      <c r="G750" s="361"/>
      <c r="H750" s="357">
        <v>0</v>
      </c>
    </row>
    <row r="751" spans="1:8" hidden="1" outlineLevel="1">
      <c r="A751" s="353"/>
      <c r="B751" s="347" t="s">
        <v>217</v>
      </c>
      <c r="C751" s="356">
        <v>-331616</v>
      </c>
      <c r="D751" s="355"/>
      <c r="E751" s="356">
        <v>-27776</v>
      </c>
      <c r="F751" s="361"/>
      <c r="G751" s="362">
        <v>121367</v>
      </c>
      <c r="H751" s="357">
        <v>-238025</v>
      </c>
    </row>
    <row r="752" spans="1:8" hidden="1" outlineLevel="1">
      <c r="A752" s="353"/>
      <c r="B752" s="347" t="s">
        <v>218</v>
      </c>
      <c r="C752" s="356">
        <v>27107</v>
      </c>
      <c r="D752" s="355"/>
      <c r="E752" s="355"/>
      <c r="F752" s="361"/>
      <c r="G752" s="361"/>
      <c r="H752" s="357">
        <v>27107</v>
      </c>
    </row>
    <row r="753" spans="1:8" hidden="1" outlineLevel="1">
      <c r="A753" s="353"/>
      <c r="B753" s="347" t="s">
        <v>219</v>
      </c>
      <c r="C753" s="356">
        <v>84709.537814008436</v>
      </c>
      <c r="D753" s="356">
        <v>386</v>
      </c>
      <c r="E753" s="356">
        <v>1620</v>
      </c>
      <c r="F753" s="361"/>
      <c r="G753" s="362">
        <v>1642</v>
      </c>
      <c r="H753" s="357">
        <v>88357.537814008436</v>
      </c>
    </row>
    <row r="754" spans="1:8" hidden="1" outlineLevel="1">
      <c r="A754" s="353"/>
      <c r="B754" s="347" t="s">
        <v>220</v>
      </c>
      <c r="C754" s="356">
        <v>179695</v>
      </c>
      <c r="D754" s="355">
        <v>0</v>
      </c>
      <c r="E754" s="356">
        <v>12327</v>
      </c>
      <c r="F754" s="361"/>
      <c r="G754" s="362">
        <v>0</v>
      </c>
      <c r="H754" s="357">
        <v>192022</v>
      </c>
    </row>
    <row r="755" spans="1:8" collapsed="1">
      <c r="A755" s="353">
        <v>23</v>
      </c>
      <c r="B755" s="352" t="s">
        <v>133</v>
      </c>
      <c r="C755" s="356">
        <f>SUM($C$729:$C$754)</f>
        <v>-71150.433990340389</v>
      </c>
      <c r="D755" s="356">
        <f>SUM($D$729:$D$754)</f>
        <v>12017</v>
      </c>
      <c r="E755" s="356">
        <f>SUM($E$729:$E$754)</f>
        <v>73312</v>
      </c>
      <c r="F755" s="362">
        <f>SUM($F$729:$F$754)</f>
        <v>0</v>
      </c>
      <c r="G755" s="362">
        <f>SUM($G$729:$G$754)</f>
        <v>148363</v>
      </c>
      <c r="H755" s="357">
        <f>SUM($H$729:$H$754)</f>
        <v>162541.56600965961</v>
      </c>
    </row>
    <row r="756" spans="1:8" hidden="1" outlineLevel="1">
      <c r="A756" s="353"/>
      <c r="B756" s="347" t="s">
        <v>280</v>
      </c>
      <c r="C756" s="356">
        <v>0</v>
      </c>
      <c r="D756" s="355"/>
      <c r="E756" s="355"/>
      <c r="F756" s="360"/>
      <c r="G756" s="365"/>
      <c r="H756" s="366">
        <v>0</v>
      </c>
    </row>
    <row r="757" spans="1:8" hidden="1" outlineLevel="1">
      <c r="A757" s="353"/>
      <c r="B757" s="347" t="s">
        <v>203</v>
      </c>
      <c r="C757" s="356">
        <v>914457</v>
      </c>
      <c r="D757" s="356">
        <v>0</v>
      </c>
      <c r="E757" s="356">
        <v>-8339</v>
      </c>
      <c r="F757" s="360"/>
      <c r="G757" s="365"/>
      <c r="H757" s="366">
        <v>906118</v>
      </c>
    </row>
    <row r="758" spans="1:8" hidden="1" outlineLevel="1">
      <c r="A758" s="353"/>
      <c r="B758" s="347" t="s">
        <v>204</v>
      </c>
      <c r="C758" s="356">
        <v>337166.64999999997</v>
      </c>
      <c r="D758" s="356">
        <v>0</v>
      </c>
      <c r="E758" s="356">
        <v>0</v>
      </c>
      <c r="F758" s="360"/>
      <c r="G758" s="365"/>
      <c r="H758" s="366">
        <v>337166.64999999997</v>
      </c>
    </row>
    <row r="759" spans="1:8" hidden="1" outlineLevel="1">
      <c r="A759" s="353"/>
      <c r="B759" s="347" t="s">
        <v>267</v>
      </c>
      <c r="C759" s="356">
        <v>0</v>
      </c>
      <c r="D759" s="356">
        <v>0</v>
      </c>
      <c r="E759" s="356">
        <v>0</v>
      </c>
      <c r="F759" s="360"/>
      <c r="G759" s="365"/>
      <c r="H759" s="366">
        <v>0</v>
      </c>
    </row>
    <row r="760" spans="1:8" hidden="1" outlineLevel="1">
      <c r="A760" s="353"/>
      <c r="B760" s="347" t="s">
        <v>274</v>
      </c>
      <c r="C760" s="356">
        <v>0</v>
      </c>
      <c r="D760" s="356">
        <v>0</v>
      </c>
      <c r="E760" s="356">
        <v>0</v>
      </c>
      <c r="F760" s="360"/>
      <c r="G760" s="365"/>
      <c r="H760" s="366">
        <v>0</v>
      </c>
    </row>
    <row r="761" spans="1:8" hidden="1" outlineLevel="1">
      <c r="A761" s="353"/>
      <c r="B761" s="347" t="s">
        <v>275</v>
      </c>
      <c r="C761" s="356">
        <v>0</v>
      </c>
      <c r="D761" s="356"/>
      <c r="E761" s="356"/>
      <c r="F761" s="360"/>
      <c r="G761" s="365"/>
      <c r="H761" s="366">
        <v>0</v>
      </c>
    </row>
    <row r="762" spans="1:8" hidden="1" outlineLevel="1">
      <c r="A762" s="353"/>
      <c r="B762" s="347" t="s">
        <v>205</v>
      </c>
      <c r="C762" s="356">
        <v>1587421.53</v>
      </c>
      <c r="D762" s="356">
        <v>0</v>
      </c>
      <c r="E762" s="356">
        <v>10316</v>
      </c>
      <c r="F762" s="360"/>
      <c r="G762" s="365"/>
      <c r="H762" s="366">
        <v>1597737.53</v>
      </c>
    </row>
    <row r="763" spans="1:8" hidden="1" outlineLevel="1">
      <c r="A763" s="353"/>
      <c r="B763" s="347" t="s">
        <v>206</v>
      </c>
      <c r="C763" s="356">
        <v>519737</v>
      </c>
      <c r="D763" s="356">
        <v>0</v>
      </c>
      <c r="E763" s="356">
        <v>0</v>
      </c>
      <c r="F763" s="360"/>
      <c r="G763" s="365"/>
      <c r="H763" s="366">
        <v>519737</v>
      </c>
    </row>
    <row r="764" spans="1:8" hidden="1" outlineLevel="1">
      <c r="A764" s="353"/>
      <c r="B764" s="347" t="s">
        <v>268</v>
      </c>
      <c r="C764" s="356">
        <v>0</v>
      </c>
      <c r="D764" s="356">
        <v>0</v>
      </c>
      <c r="E764" s="356">
        <v>0</v>
      </c>
      <c r="F764" s="360"/>
      <c r="G764" s="365"/>
      <c r="H764" s="366">
        <v>0</v>
      </c>
    </row>
    <row r="765" spans="1:8" hidden="1" outlineLevel="1">
      <c r="A765" s="353"/>
      <c r="B765" s="347" t="s">
        <v>207</v>
      </c>
      <c r="C765" s="356">
        <v>2635276</v>
      </c>
      <c r="D765" s="356">
        <v>0</v>
      </c>
      <c r="E765" s="356">
        <v>-14825</v>
      </c>
      <c r="F765" s="360"/>
      <c r="G765" s="365"/>
      <c r="H765" s="366">
        <v>2620451</v>
      </c>
    </row>
    <row r="766" spans="1:8" hidden="1" outlineLevel="1">
      <c r="A766" s="353"/>
      <c r="B766" s="347" t="s">
        <v>270</v>
      </c>
      <c r="C766" s="356">
        <v>132041</v>
      </c>
      <c r="D766" s="355">
        <v>0</v>
      </c>
      <c r="E766" s="356">
        <v>0</v>
      </c>
      <c r="F766" s="360"/>
      <c r="G766" s="365"/>
      <c r="H766" s="366">
        <v>132041</v>
      </c>
    </row>
    <row r="767" spans="1:8" hidden="1" outlineLevel="1">
      <c r="A767" s="353"/>
      <c r="B767" s="347" t="s">
        <v>208</v>
      </c>
      <c r="C767" s="356">
        <v>1603844</v>
      </c>
      <c r="D767" s="355">
        <v>0</v>
      </c>
      <c r="E767" s="356">
        <v>0</v>
      </c>
      <c r="F767" s="360"/>
      <c r="G767" s="365"/>
      <c r="H767" s="366">
        <v>1603844</v>
      </c>
    </row>
    <row r="768" spans="1:8" hidden="1" outlineLevel="1">
      <c r="A768" s="353"/>
      <c r="B768" s="347" t="s">
        <v>209</v>
      </c>
      <c r="C768" s="356">
        <v>419318</v>
      </c>
      <c r="D768" s="355"/>
      <c r="E768" s="355"/>
      <c r="F768" s="360"/>
      <c r="G768" s="365"/>
      <c r="H768" s="366">
        <v>419318</v>
      </c>
    </row>
    <row r="769" spans="1:8" hidden="1" outlineLevel="1">
      <c r="A769" s="353"/>
      <c r="B769" s="347" t="s">
        <v>281</v>
      </c>
      <c r="C769" s="356"/>
      <c r="D769" s="355"/>
      <c r="E769" s="355"/>
      <c r="F769" s="360"/>
      <c r="G769" s="365"/>
      <c r="H769" s="366">
        <v>0</v>
      </c>
    </row>
    <row r="770" spans="1:8" hidden="1" outlineLevel="1">
      <c r="A770" s="353"/>
      <c r="B770" s="347" t="s">
        <v>210</v>
      </c>
      <c r="C770" s="356">
        <v>51043</v>
      </c>
      <c r="D770" s="355"/>
      <c r="E770" s="355"/>
      <c r="F770" s="360"/>
      <c r="G770" s="365"/>
      <c r="H770" s="366">
        <v>51043</v>
      </c>
    </row>
    <row r="771" spans="1:8" hidden="1" outlineLevel="1">
      <c r="A771" s="353"/>
      <c r="B771" s="347" t="s">
        <v>211</v>
      </c>
      <c r="C771" s="356">
        <v>4924</v>
      </c>
      <c r="D771" s="356">
        <v>0</v>
      </c>
      <c r="E771" s="356">
        <v>0</v>
      </c>
      <c r="F771" s="360"/>
      <c r="G771" s="365"/>
      <c r="H771" s="366">
        <v>4924</v>
      </c>
    </row>
    <row r="772" spans="1:8" hidden="1" outlineLevel="1">
      <c r="A772" s="353"/>
      <c r="B772" s="347" t="s">
        <v>212</v>
      </c>
      <c r="C772" s="356">
        <v>45825.28999999995</v>
      </c>
      <c r="D772" s="356">
        <v>0</v>
      </c>
      <c r="E772" s="356">
        <v>0</v>
      </c>
      <c r="F772" s="360"/>
      <c r="G772" s="365"/>
      <c r="H772" s="366">
        <v>45825.28999999995</v>
      </c>
    </row>
    <row r="773" spans="1:8" hidden="1" outlineLevel="1">
      <c r="A773" s="353"/>
      <c r="B773" s="347" t="s">
        <v>213</v>
      </c>
      <c r="C773" s="356">
        <v>981673</v>
      </c>
      <c r="D773" s="356">
        <v>0</v>
      </c>
      <c r="E773" s="356">
        <v>0</v>
      </c>
      <c r="F773" s="360"/>
      <c r="G773" s="365"/>
      <c r="H773" s="366">
        <v>981673</v>
      </c>
    </row>
    <row r="774" spans="1:8" hidden="1" outlineLevel="1">
      <c r="A774" s="353"/>
      <c r="B774" s="347" t="s">
        <v>214</v>
      </c>
      <c r="C774" s="356">
        <v>5559</v>
      </c>
      <c r="D774" s="355"/>
      <c r="E774" s="355"/>
      <c r="F774" s="360"/>
      <c r="G774" s="365"/>
      <c r="H774" s="366">
        <v>5559</v>
      </c>
    </row>
    <row r="775" spans="1:8" hidden="1" outlineLevel="1">
      <c r="A775" s="353"/>
      <c r="B775" s="347" t="s">
        <v>269</v>
      </c>
      <c r="C775" s="356"/>
      <c r="D775" s="355"/>
      <c r="E775" s="355">
        <v>0</v>
      </c>
      <c r="F775" s="360"/>
      <c r="G775" s="365"/>
      <c r="H775" s="366">
        <v>0</v>
      </c>
    </row>
    <row r="776" spans="1:8" hidden="1" outlineLevel="1">
      <c r="A776" s="353"/>
      <c r="B776" s="347" t="s">
        <v>215</v>
      </c>
      <c r="C776" s="356">
        <v>0</v>
      </c>
      <c r="D776" s="355"/>
      <c r="E776" s="355"/>
      <c r="F776" s="360"/>
      <c r="G776" s="365"/>
      <c r="H776" s="366">
        <v>0</v>
      </c>
    </row>
    <row r="777" spans="1:8" hidden="1" outlineLevel="1">
      <c r="A777" s="353"/>
      <c r="B777" s="347" t="s">
        <v>216</v>
      </c>
      <c r="C777" s="357">
        <v>8711</v>
      </c>
      <c r="D777" s="355"/>
      <c r="E777" s="355"/>
      <c r="F777" s="360"/>
      <c r="G777" s="365"/>
      <c r="H777" s="366">
        <v>8711</v>
      </c>
    </row>
    <row r="778" spans="1:8" hidden="1" outlineLevel="1">
      <c r="A778" s="353"/>
      <c r="B778" s="347" t="s">
        <v>217</v>
      </c>
      <c r="C778" s="356">
        <v>1448969</v>
      </c>
      <c r="D778" s="356">
        <v>28863</v>
      </c>
      <c r="E778" s="356">
        <v>581906</v>
      </c>
      <c r="F778" s="360"/>
      <c r="G778" s="365"/>
      <c r="H778" s="366">
        <v>2059738</v>
      </c>
    </row>
    <row r="779" spans="1:8" hidden="1" outlineLevel="1">
      <c r="A779" s="353"/>
      <c r="B779" s="347" t="s">
        <v>218</v>
      </c>
      <c r="C779" s="356">
        <v>1261003</v>
      </c>
      <c r="D779" s="355">
        <v>0</v>
      </c>
      <c r="E779" s="356">
        <v>0</v>
      </c>
      <c r="F779" s="360"/>
      <c r="G779" s="365"/>
      <c r="H779" s="366">
        <v>1261003</v>
      </c>
    </row>
    <row r="780" spans="1:8" hidden="1" outlineLevel="1">
      <c r="A780" s="353"/>
      <c r="B780" s="347" t="s">
        <v>219</v>
      </c>
      <c r="C780" s="356">
        <v>131665.13999999998</v>
      </c>
      <c r="D780" s="355"/>
      <c r="E780" s="356">
        <v>0</v>
      </c>
      <c r="F780" s="360"/>
      <c r="G780" s="365"/>
      <c r="H780" s="366">
        <v>131665.13999999998</v>
      </c>
    </row>
    <row r="781" spans="1:8" hidden="1" outlineLevel="1">
      <c r="A781" s="353"/>
      <c r="B781" s="347" t="s">
        <v>220</v>
      </c>
      <c r="C781" s="356">
        <v>1065162</v>
      </c>
      <c r="D781" s="355">
        <v>0</v>
      </c>
      <c r="E781" s="356">
        <v>0</v>
      </c>
      <c r="F781" s="360"/>
      <c r="G781" s="365"/>
      <c r="H781" s="366">
        <v>1065162</v>
      </c>
    </row>
    <row r="782" spans="1:8" collapsed="1">
      <c r="A782" s="353">
        <v>24</v>
      </c>
      <c r="B782" s="352" t="s">
        <v>134</v>
      </c>
      <c r="C782" s="356">
        <f>SUM($C$756:$C$781)</f>
        <v>13153795.609999999</v>
      </c>
      <c r="D782" s="356">
        <f>SUM($D$756:$D$781)</f>
        <v>28863</v>
      </c>
      <c r="E782" s="356">
        <f>SUM($E$756:$E$781)</f>
        <v>569058</v>
      </c>
      <c r="F782" s="360"/>
      <c r="G782" s="365"/>
      <c r="H782" s="366">
        <f>SUM($H$756:$H$781)</f>
        <v>13751716.609999999</v>
      </c>
    </row>
    <row r="783" spans="1:8" hidden="1" outlineLevel="1">
      <c r="A783" s="353"/>
      <c r="B783" s="347" t="s">
        <v>280</v>
      </c>
      <c r="C783" s="356">
        <v>0</v>
      </c>
      <c r="D783" s="355"/>
      <c r="E783" s="355"/>
      <c r="F783" s="354"/>
      <c r="G783" s="371"/>
      <c r="H783" s="366">
        <v>0</v>
      </c>
    </row>
    <row r="784" spans="1:8" hidden="1" outlineLevel="1">
      <c r="A784" s="353"/>
      <c r="B784" s="347" t="s">
        <v>203</v>
      </c>
      <c r="C784" s="356">
        <v>1153919</v>
      </c>
      <c r="D784" s="355">
        <v>0</v>
      </c>
      <c r="E784" s="355">
        <v>0</v>
      </c>
      <c r="F784" s="354"/>
      <c r="G784" s="371"/>
      <c r="H784" s="366">
        <v>1153919</v>
      </c>
    </row>
    <row r="785" spans="1:8" hidden="1" outlineLevel="1">
      <c r="A785" s="353"/>
      <c r="B785" s="347" t="s">
        <v>204</v>
      </c>
      <c r="C785" s="356">
        <v>606646.42999999993</v>
      </c>
      <c r="D785" s="355"/>
      <c r="E785" s="355"/>
      <c r="F785" s="354"/>
      <c r="G785" s="371"/>
      <c r="H785" s="366">
        <v>606646.42999999993</v>
      </c>
    </row>
    <row r="786" spans="1:8" hidden="1" outlineLevel="1">
      <c r="A786" s="353"/>
      <c r="B786" s="347" t="s">
        <v>267</v>
      </c>
      <c r="C786" s="356">
        <v>0</v>
      </c>
      <c r="D786" s="356">
        <v>0</v>
      </c>
      <c r="E786" s="356">
        <v>0</v>
      </c>
      <c r="F786" s="354"/>
      <c r="G786" s="371"/>
      <c r="H786" s="366">
        <v>0</v>
      </c>
    </row>
    <row r="787" spans="1:8" hidden="1" outlineLevel="1">
      <c r="A787" s="353"/>
      <c r="B787" s="347" t="s">
        <v>274</v>
      </c>
      <c r="C787" s="356">
        <v>0</v>
      </c>
      <c r="D787" s="356">
        <v>0</v>
      </c>
      <c r="E787" s="356">
        <v>0</v>
      </c>
      <c r="F787" s="354"/>
      <c r="G787" s="371"/>
      <c r="H787" s="366">
        <v>0</v>
      </c>
    </row>
    <row r="788" spans="1:8" hidden="1" outlineLevel="1">
      <c r="A788" s="353"/>
      <c r="B788" s="347" t="s">
        <v>275</v>
      </c>
      <c r="C788" s="356"/>
      <c r="D788" s="356"/>
      <c r="E788" s="356"/>
      <c r="F788" s="354"/>
      <c r="G788" s="371"/>
      <c r="H788" s="366">
        <v>0</v>
      </c>
    </row>
    <row r="789" spans="1:8" hidden="1" outlineLevel="1">
      <c r="A789" s="353"/>
      <c r="B789" s="347" t="s">
        <v>205</v>
      </c>
      <c r="C789" s="356">
        <v>2125798.79</v>
      </c>
      <c r="D789" s="356">
        <v>0</v>
      </c>
      <c r="E789" s="356">
        <v>0</v>
      </c>
      <c r="F789" s="354"/>
      <c r="G789" s="371"/>
      <c r="H789" s="366">
        <v>2125798.79</v>
      </c>
    </row>
    <row r="790" spans="1:8" hidden="1" outlineLevel="1">
      <c r="A790" s="353"/>
      <c r="B790" s="347" t="s">
        <v>206</v>
      </c>
      <c r="C790" s="356">
        <v>145692</v>
      </c>
      <c r="D790" s="356">
        <v>0</v>
      </c>
      <c r="E790" s="356">
        <v>0</v>
      </c>
      <c r="F790" s="354"/>
      <c r="G790" s="371"/>
      <c r="H790" s="366">
        <v>145692</v>
      </c>
    </row>
    <row r="791" spans="1:8" hidden="1" outlineLevel="1">
      <c r="A791" s="353"/>
      <c r="B791" s="347" t="s">
        <v>268</v>
      </c>
      <c r="C791" s="356">
        <v>0</v>
      </c>
      <c r="D791" s="356">
        <v>0</v>
      </c>
      <c r="E791" s="356">
        <v>0</v>
      </c>
      <c r="F791" s="354"/>
      <c r="G791" s="371"/>
      <c r="H791" s="366">
        <v>0</v>
      </c>
    </row>
    <row r="792" spans="1:8" hidden="1" outlineLevel="1">
      <c r="A792" s="353"/>
      <c r="B792" s="347" t="s">
        <v>207</v>
      </c>
      <c r="C792" s="356">
        <v>3578040</v>
      </c>
      <c r="D792" s="355"/>
      <c r="E792" s="355"/>
      <c r="F792" s="354"/>
      <c r="G792" s="371"/>
      <c r="H792" s="366">
        <v>3578040</v>
      </c>
    </row>
    <row r="793" spans="1:8" hidden="1" outlineLevel="1">
      <c r="A793" s="353"/>
      <c r="B793" s="347" t="s">
        <v>270</v>
      </c>
      <c r="C793" s="356">
        <v>1123320</v>
      </c>
      <c r="D793" s="355">
        <v>0</v>
      </c>
      <c r="E793" s="355">
        <v>0</v>
      </c>
      <c r="F793" s="354"/>
      <c r="G793" s="371"/>
      <c r="H793" s="366">
        <v>1123320</v>
      </c>
    </row>
    <row r="794" spans="1:8" hidden="1" outlineLevel="1">
      <c r="A794" s="353"/>
      <c r="B794" s="347" t="s">
        <v>208</v>
      </c>
      <c r="C794" s="356">
        <v>7747367</v>
      </c>
      <c r="D794" s="355"/>
      <c r="E794" s="355"/>
      <c r="F794" s="354"/>
      <c r="G794" s="371"/>
      <c r="H794" s="366">
        <v>7747367</v>
      </c>
    </row>
    <row r="795" spans="1:8" hidden="1" outlineLevel="1">
      <c r="A795" s="353"/>
      <c r="B795" s="347" t="s">
        <v>209</v>
      </c>
      <c r="C795" s="356">
        <v>1349649</v>
      </c>
      <c r="D795" s="355"/>
      <c r="E795" s="355"/>
      <c r="F795" s="354"/>
      <c r="G795" s="371"/>
      <c r="H795" s="366">
        <v>1349649</v>
      </c>
    </row>
    <row r="796" spans="1:8" hidden="1" outlineLevel="1">
      <c r="A796" s="353"/>
      <c r="B796" s="347" t="s">
        <v>281</v>
      </c>
      <c r="C796" s="356"/>
      <c r="D796" s="355"/>
      <c r="E796" s="355"/>
      <c r="F796" s="354"/>
      <c r="G796" s="371"/>
      <c r="H796" s="366">
        <v>0</v>
      </c>
    </row>
    <row r="797" spans="1:8" hidden="1" outlineLevel="1">
      <c r="A797" s="353"/>
      <c r="B797" s="347" t="s">
        <v>210</v>
      </c>
      <c r="C797" s="356">
        <v>201641</v>
      </c>
      <c r="D797" s="355"/>
      <c r="E797" s="355"/>
      <c r="F797" s="354"/>
      <c r="G797" s="371"/>
      <c r="H797" s="366">
        <v>201641</v>
      </c>
    </row>
    <row r="798" spans="1:8" hidden="1" outlineLevel="1">
      <c r="A798" s="353"/>
      <c r="B798" s="347" t="s">
        <v>211</v>
      </c>
      <c r="C798" s="356">
        <v>-29230</v>
      </c>
      <c r="D798" s="356">
        <v>0</v>
      </c>
      <c r="E798" s="356">
        <v>0</v>
      </c>
      <c r="F798" s="354"/>
      <c r="G798" s="371"/>
      <c r="H798" s="366">
        <v>-29230</v>
      </c>
    </row>
    <row r="799" spans="1:8" hidden="1" outlineLevel="1">
      <c r="A799" s="353"/>
      <c r="B799" s="347" t="s">
        <v>212</v>
      </c>
      <c r="C799" s="356">
        <v>220494.16</v>
      </c>
      <c r="D799" s="356">
        <v>0</v>
      </c>
      <c r="E799" s="355"/>
      <c r="F799" s="354"/>
      <c r="G799" s="371"/>
      <c r="H799" s="366">
        <v>220494.16</v>
      </c>
    </row>
    <row r="800" spans="1:8" hidden="1" outlineLevel="1">
      <c r="A800" s="353"/>
      <c r="B800" s="347" t="s">
        <v>213</v>
      </c>
      <c r="C800" s="356">
        <v>715308</v>
      </c>
      <c r="D800" s="356">
        <v>0</v>
      </c>
      <c r="E800" s="356">
        <v>0</v>
      </c>
      <c r="F800" s="354"/>
      <c r="G800" s="371"/>
      <c r="H800" s="366">
        <v>715308</v>
      </c>
    </row>
    <row r="801" spans="1:8" hidden="1" outlineLevel="1">
      <c r="A801" s="353"/>
      <c r="B801" s="347" t="s">
        <v>214</v>
      </c>
      <c r="C801" s="356">
        <v>0</v>
      </c>
      <c r="D801" s="356">
        <v>0</v>
      </c>
      <c r="E801" s="356">
        <v>0</v>
      </c>
      <c r="F801" s="354"/>
      <c r="G801" s="371"/>
      <c r="H801" s="366">
        <v>0</v>
      </c>
    </row>
    <row r="802" spans="1:8" hidden="1" outlineLevel="1">
      <c r="A802" s="353"/>
      <c r="B802" s="347" t="s">
        <v>269</v>
      </c>
      <c r="C802" s="356"/>
      <c r="D802" s="356"/>
      <c r="E802" s="356"/>
      <c r="F802" s="354"/>
      <c r="G802" s="371"/>
      <c r="H802" s="366">
        <v>0</v>
      </c>
    </row>
    <row r="803" spans="1:8" hidden="1" outlineLevel="1">
      <c r="A803" s="353"/>
      <c r="B803" s="347" t="s">
        <v>215</v>
      </c>
      <c r="C803" s="356">
        <v>15000</v>
      </c>
      <c r="D803" s="356">
        <v>0</v>
      </c>
      <c r="E803" s="356">
        <v>0</v>
      </c>
      <c r="F803" s="354"/>
      <c r="G803" s="371"/>
      <c r="H803" s="366">
        <v>15000</v>
      </c>
    </row>
    <row r="804" spans="1:8" hidden="1" outlineLevel="1">
      <c r="A804" s="353"/>
      <c r="B804" s="347" t="s">
        <v>216</v>
      </c>
      <c r="C804" s="356"/>
      <c r="D804" s="356"/>
      <c r="E804" s="356"/>
      <c r="F804" s="354"/>
      <c r="G804" s="371"/>
      <c r="H804" s="366">
        <v>0</v>
      </c>
    </row>
    <row r="805" spans="1:8" hidden="1" outlineLevel="1">
      <c r="A805" s="353"/>
      <c r="B805" s="347" t="s">
        <v>217</v>
      </c>
      <c r="C805" s="356">
        <v>3380762</v>
      </c>
      <c r="D805" s="356">
        <v>0</v>
      </c>
      <c r="E805" s="356">
        <v>0</v>
      </c>
      <c r="F805" s="354"/>
      <c r="G805" s="371"/>
      <c r="H805" s="366">
        <v>3380762</v>
      </c>
    </row>
    <row r="806" spans="1:8" hidden="1" outlineLevel="1">
      <c r="A806" s="353"/>
      <c r="B806" s="347" t="s">
        <v>218</v>
      </c>
      <c r="C806" s="356">
        <v>1124574</v>
      </c>
      <c r="D806" s="356">
        <v>0</v>
      </c>
      <c r="E806" s="356">
        <v>0</v>
      </c>
      <c r="F806" s="354"/>
      <c r="G806" s="371"/>
      <c r="H806" s="366">
        <v>1124574</v>
      </c>
    </row>
    <row r="807" spans="1:8" hidden="1" outlineLevel="1">
      <c r="A807" s="353"/>
      <c r="B807" s="347" t="s">
        <v>219</v>
      </c>
      <c r="C807" s="356">
        <v>35134.110000000015</v>
      </c>
      <c r="D807" s="356">
        <v>0</v>
      </c>
      <c r="E807" s="356">
        <v>0</v>
      </c>
      <c r="F807" s="354"/>
      <c r="G807" s="371"/>
      <c r="H807" s="366">
        <v>35134.110000000015</v>
      </c>
    </row>
    <row r="808" spans="1:8" hidden="1" outlineLevel="1">
      <c r="A808" s="353"/>
      <c r="B808" s="347" t="s">
        <v>220</v>
      </c>
      <c r="C808" s="356">
        <v>492270</v>
      </c>
      <c r="D808" s="356">
        <v>0</v>
      </c>
      <c r="E808" s="356">
        <v>0</v>
      </c>
      <c r="F808" s="354"/>
      <c r="G808" s="371"/>
      <c r="H808" s="366">
        <v>492270</v>
      </c>
    </row>
    <row r="809" spans="1:8" collapsed="1">
      <c r="A809" s="353">
        <v>25</v>
      </c>
      <c r="B809" s="352" t="s">
        <v>135</v>
      </c>
      <c r="C809" s="356">
        <f>SUM($C$783:$C$808)</f>
        <v>23986385.489999998</v>
      </c>
      <c r="D809" s="356">
        <f>SUM($D$783:$D$808)</f>
        <v>0</v>
      </c>
      <c r="E809" s="356">
        <f>SUM($E$783:$E$808)</f>
        <v>0</v>
      </c>
      <c r="F809" s="354"/>
      <c r="G809" s="371"/>
      <c r="H809" s="366">
        <f>SUM($H$783:$H$808)</f>
        <v>23986385.489999998</v>
      </c>
    </row>
    <row r="810" spans="1:8" hidden="1" outlineLevel="1">
      <c r="A810" s="353"/>
      <c r="B810" s="347" t="s">
        <v>280</v>
      </c>
      <c r="C810" s="360"/>
      <c r="D810" s="355"/>
      <c r="E810" s="355"/>
      <c r="F810" s="378"/>
      <c r="G810" s="379">
        <v>0</v>
      </c>
      <c r="H810" s="357">
        <v>0</v>
      </c>
    </row>
    <row r="811" spans="1:8" hidden="1" outlineLevel="1">
      <c r="A811" s="353"/>
      <c r="B811" s="347" t="s">
        <v>203</v>
      </c>
      <c r="C811" s="360"/>
      <c r="D811" s="355"/>
      <c r="E811" s="355"/>
      <c r="F811" s="378"/>
      <c r="G811" s="379">
        <v>187881</v>
      </c>
      <c r="H811" s="357">
        <v>187881</v>
      </c>
    </row>
    <row r="812" spans="1:8" hidden="1" outlineLevel="1">
      <c r="A812" s="353"/>
      <c r="B812" s="347" t="s">
        <v>204</v>
      </c>
      <c r="C812" s="360"/>
      <c r="D812" s="355"/>
      <c r="E812" s="355"/>
      <c r="F812" s="378"/>
      <c r="G812" s="379">
        <v>161063.04182011832</v>
      </c>
      <c r="H812" s="357">
        <v>161063.04182011832</v>
      </c>
    </row>
    <row r="813" spans="1:8" hidden="1" outlineLevel="1">
      <c r="A813" s="353"/>
      <c r="B813" s="347" t="s">
        <v>267</v>
      </c>
      <c r="C813" s="360"/>
      <c r="D813" s="356">
        <v>0</v>
      </c>
      <c r="E813" s="356">
        <v>0</v>
      </c>
      <c r="F813" s="378"/>
      <c r="G813" s="379">
        <v>0</v>
      </c>
      <c r="H813" s="357">
        <v>0</v>
      </c>
    </row>
    <row r="814" spans="1:8" hidden="1" outlineLevel="1">
      <c r="A814" s="353"/>
      <c r="B814" s="347" t="s">
        <v>274</v>
      </c>
      <c r="C814" s="360"/>
      <c r="D814" s="356">
        <v>0</v>
      </c>
      <c r="E814" s="356">
        <v>0</v>
      </c>
      <c r="F814" s="378"/>
      <c r="G814" s="379">
        <v>0</v>
      </c>
      <c r="H814" s="357">
        <v>0</v>
      </c>
    </row>
    <row r="815" spans="1:8" hidden="1" outlineLevel="1">
      <c r="A815" s="353"/>
      <c r="B815" s="347" t="s">
        <v>275</v>
      </c>
      <c r="C815" s="360"/>
      <c r="D815" s="356"/>
      <c r="E815" s="356"/>
      <c r="F815" s="378"/>
      <c r="G815" s="379"/>
      <c r="H815" s="357">
        <v>0</v>
      </c>
    </row>
    <row r="816" spans="1:8" hidden="1" outlineLevel="1">
      <c r="A816" s="353"/>
      <c r="B816" s="347" t="s">
        <v>205</v>
      </c>
      <c r="C816" s="360"/>
      <c r="D816" s="356">
        <v>0</v>
      </c>
      <c r="E816" s="356">
        <v>0</v>
      </c>
      <c r="F816" s="378"/>
      <c r="G816" s="379">
        <v>1554271</v>
      </c>
      <c r="H816" s="357">
        <v>1554271</v>
      </c>
    </row>
    <row r="817" spans="1:8" hidden="1" outlineLevel="1">
      <c r="A817" s="353"/>
      <c r="B817" s="347" t="s">
        <v>206</v>
      </c>
      <c r="C817" s="360"/>
      <c r="D817" s="355"/>
      <c r="E817" s="355"/>
      <c r="F817" s="378"/>
      <c r="G817" s="379">
        <v>658106</v>
      </c>
      <c r="H817" s="357">
        <v>658106</v>
      </c>
    </row>
    <row r="818" spans="1:8" hidden="1" outlineLevel="1">
      <c r="A818" s="353"/>
      <c r="B818" s="347" t="s">
        <v>268</v>
      </c>
      <c r="C818" s="360"/>
      <c r="D818" s="355">
        <v>0</v>
      </c>
      <c r="E818" s="355">
        <v>0</v>
      </c>
      <c r="F818" s="378"/>
      <c r="G818" s="379">
        <v>0</v>
      </c>
      <c r="H818" s="357">
        <v>0</v>
      </c>
    </row>
    <row r="819" spans="1:8" hidden="1" outlineLevel="1">
      <c r="A819" s="353"/>
      <c r="B819" s="347" t="s">
        <v>207</v>
      </c>
      <c r="C819" s="360"/>
      <c r="D819" s="355"/>
      <c r="E819" s="355"/>
      <c r="F819" s="378"/>
      <c r="G819" s="379">
        <v>2394255</v>
      </c>
      <c r="H819" s="357">
        <v>2394255</v>
      </c>
    </row>
    <row r="820" spans="1:8" hidden="1" outlineLevel="1">
      <c r="A820" s="353"/>
      <c r="B820" s="347" t="s">
        <v>270</v>
      </c>
      <c r="C820" s="360"/>
      <c r="D820" s="355">
        <v>0</v>
      </c>
      <c r="E820" s="355">
        <v>0</v>
      </c>
      <c r="F820" s="378"/>
      <c r="G820" s="379">
        <v>1241384</v>
      </c>
      <c r="H820" s="357">
        <v>1241384</v>
      </c>
    </row>
    <row r="821" spans="1:8" hidden="1" outlineLevel="1">
      <c r="A821" s="353"/>
      <c r="B821" s="347" t="s">
        <v>208</v>
      </c>
      <c r="C821" s="360"/>
      <c r="D821" s="355"/>
      <c r="E821" s="355"/>
      <c r="F821" s="378"/>
      <c r="G821" s="379">
        <v>914829</v>
      </c>
      <c r="H821" s="357">
        <v>914829</v>
      </c>
    </row>
    <row r="822" spans="1:8" hidden="1" outlineLevel="1">
      <c r="A822" s="353"/>
      <c r="B822" s="347" t="s">
        <v>209</v>
      </c>
      <c r="C822" s="360"/>
      <c r="D822" s="355"/>
      <c r="E822" s="355"/>
      <c r="F822" s="378"/>
      <c r="G822" s="379">
        <v>271710</v>
      </c>
      <c r="H822" s="357">
        <v>271710</v>
      </c>
    </row>
    <row r="823" spans="1:8" hidden="1" outlineLevel="1">
      <c r="A823" s="353"/>
      <c r="B823" s="347" t="s">
        <v>281</v>
      </c>
      <c r="C823" s="360"/>
      <c r="D823" s="355"/>
      <c r="E823" s="355"/>
      <c r="F823" s="378"/>
      <c r="G823" s="379"/>
      <c r="H823" s="357">
        <v>0</v>
      </c>
    </row>
    <row r="824" spans="1:8" hidden="1" outlineLevel="1">
      <c r="A824" s="353"/>
      <c r="B824" s="347" t="s">
        <v>210</v>
      </c>
      <c r="C824" s="360"/>
      <c r="D824" s="355">
        <v>0</v>
      </c>
      <c r="E824" s="355">
        <v>18501</v>
      </c>
      <c r="F824" s="378"/>
      <c r="G824" s="379">
        <v>0</v>
      </c>
      <c r="H824" s="357">
        <v>18501</v>
      </c>
    </row>
    <row r="825" spans="1:8" hidden="1" outlineLevel="1">
      <c r="A825" s="353"/>
      <c r="B825" s="347" t="s">
        <v>211</v>
      </c>
      <c r="C825" s="360"/>
      <c r="D825" s="356">
        <v>0</v>
      </c>
      <c r="E825" s="356">
        <v>0</v>
      </c>
      <c r="F825" s="378"/>
      <c r="G825" s="379">
        <v>3</v>
      </c>
      <c r="H825" s="357">
        <v>3</v>
      </c>
    </row>
    <row r="826" spans="1:8" hidden="1" outlineLevel="1">
      <c r="A826" s="353"/>
      <c r="B826" s="347" t="s">
        <v>212</v>
      </c>
      <c r="C826" s="360"/>
      <c r="D826" s="356">
        <v>0</v>
      </c>
      <c r="E826" s="355"/>
      <c r="F826" s="378"/>
      <c r="G826" s="379">
        <v>0</v>
      </c>
      <c r="H826" s="357">
        <v>0</v>
      </c>
    </row>
    <row r="827" spans="1:8" hidden="1" outlineLevel="1">
      <c r="A827" s="353"/>
      <c r="B827" s="347" t="s">
        <v>213</v>
      </c>
      <c r="C827" s="360"/>
      <c r="D827" s="356">
        <v>0</v>
      </c>
      <c r="E827" s="356">
        <v>0</v>
      </c>
      <c r="F827" s="378"/>
      <c r="G827" s="379">
        <v>0</v>
      </c>
      <c r="H827" s="357">
        <v>0</v>
      </c>
    </row>
    <row r="828" spans="1:8" hidden="1" outlineLevel="1">
      <c r="A828" s="353"/>
      <c r="B828" s="347" t="s">
        <v>214</v>
      </c>
      <c r="C828" s="360"/>
      <c r="D828" s="355"/>
      <c r="E828" s="355"/>
      <c r="F828" s="378"/>
      <c r="G828" s="380"/>
      <c r="H828" s="357">
        <v>0</v>
      </c>
    </row>
    <row r="829" spans="1:8" hidden="1" outlineLevel="1">
      <c r="A829" s="353"/>
      <c r="B829" s="347" t="s">
        <v>269</v>
      </c>
      <c r="C829" s="360"/>
      <c r="D829" s="355"/>
      <c r="E829" s="355"/>
      <c r="F829" s="378"/>
      <c r="G829" s="380"/>
      <c r="H829" s="357">
        <v>0</v>
      </c>
    </row>
    <row r="830" spans="1:8" hidden="1" outlineLevel="1">
      <c r="A830" s="353"/>
      <c r="B830" s="347" t="s">
        <v>215</v>
      </c>
      <c r="C830" s="360"/>
      <c r="D830" s="355"/>
      <c r="E830" s="355"/>
      <c r="F830" s="378"/>
      <c r="G830" s="380"/>
      <c r="H830" s="357">
        <v>0</v>
      </c>
    </row>
    <row r="831" spans="1:8" hidden="1" outlineLevel="1">
      <c r="A831" s="353"/>
      <c r="B831" s="347" t="s">
        <v>216</v>
      </c>
      <c r="C831" s="360"/>
      <c r="D831" s="355"/>
      <c r="E831" s="355"/>
      <c r="F831" s="378"/>
      <c r="G831" s="380"/>
      <c r="H831" s="357">
        <v>0</v>
      </c>
    </row>
    <row r="832" spans="1:8" hidden="1" outlineLevel="1">
      <c r="A832" s="353"/>
      <c r="B832" s="347" t="s">
        <v>217</v>
      </c>
      <c r="C832" s="360"/>
      <c r="D832" s="404">
        <v>10128</v>
      </c>
      <c r="E832" s="383"/>
      <c r="F832" s="378"/>
      <c r="G832" s="380"/>
      <c r="H832" s="357">
        <v>10128</v>
      </c>
    </row>
    <row r="833" spans="1:8" hidden="1" outlineLevel="1">
      <c r="A833" s="353"/>
      <c r="B833" s="347" t="s">
        <v>218</v>
      </c>
      <c r="C833" s="360"/>
      <c r="D833" s="355"/>
      <c r="E833" s="355"/>
      <c r="F833" s="378"/>
      <c r="G833" s="379">
        <v>370461</v>
      </c>
      <c r="H833" s="357">
        <v>370461</v>
      </c>
    </row>
    <row r="834" spans="1:8" hidden="1" outlineLevel="1">
      <c r="A834" s="353"/>
      <c r="B834" s="347" t="s">
        <v>219</v>
      </c>
      <c r="C834" s="360"/>
      <c r="D834" s="379">
        <v>2419.46</v>
      </c>
      <c r="E834" s="379">
        <v>3489.24</v>
      </c>
      <c r="F834" s="378"/>
      <c r="G834" s="379">
        <v>162269.82999999999</v>
      </c>
      <c r="H834" s="357">
        <v>168178.53</v>
      </c>
    </row>
    <row r="835" spans="1:8" hidden="1" outlineLevel="1">
      <c r="A835" s="353"/>
      <c r="B835" s="347" t="s">
        <v>220</v>
      </c>
      <c r="C835" s="360"/>
      <c r="D835" s="355"/>
      <c r="E835" s="356">
        <v>0</v>
      </c>
      <c r="F835" s="378"/>
      <c r="G835" s="379">
        <v>101689</v>
      </c>
      <c r="H835" s="357">
        <v>101689</v>
      </c>
    </row>
    <row r="836" spans="1:8" collapsed="1">
      <c r="A836" s="353">
        <v>26</v>
      </c>
      <c r="B836" s="352" t="s">
        <v>571</v>
      </c>
      <c r="C836" s="360"/>
      <c r="D836" s="356">
        <f>SUM($D$810:$D$835)</f>
        <v>12547.46</v>
      </c>
      <c r="E836" s="356">
        <f>SUM($E$810:$E$835)</f>
        <v>21990.239999999998</v>
      </c>
      <c r="F836" s="378"/>
      <c r="G836" s="379">
        <f>SUM($G$810:$G$835)</f>
        <v>8017921.8718201183</v>
      </c>
      <c r="H836" s="357">
        <f>SUM($H$810:$H$835)</f>
        <v>8052459.5718201185</v>
      </c>
    </row>
    <row r="837" spans="1:8" hidden="1" outlineLevel="1">
      <c r="A837" s="353"/>
      <c r="B837" s="347" t="s">
        <v>280</v>
      </c>
      <c r="C837" s="362">
        <v>0</v>
      </c>
      <c r="D837" s="355"/>
      <c r="E837" s="356">
        <v>0</v>
      </c>
      <c r="F837" s="404">
        <v>0</v>
      </c>
      <c r="G837" s="356">
        <v>0</v>
      </c>
      <c r="H837" s="357">
        <v>0</v>
      </c>
    </row>
    <row r="838" spans="1:8" hidden="1" outlineLevel="1">
      <c r="A838" s="353"/>
      <c r="B838" s="347" t="s">
        <v>203</v>
      </c>
      <c r="C838" s="362">
        <v>15353</v>
      </c>
      <c r="D838" s="355"/>
      <c r="E838" s="356">
        <v>753464</v>
      </c>
      <c r="F838" s="404">
        <v>33563</v>
      </c>
      <c r="G838" s="356">
        <v>384742</v>
      </c>
      <c r="H838" s="357">
        <v>1187122</v>
      </c>
    </row>
    <row r="839" spans="1:8" hidden="1" outlineLevel="1">
      <c r="A839" s="353"/>
      <c r="B839" s="347" t="s">
        <v>204</v>
      </c>
      <c r="C839" s="362">
        <v>415973</v>
      </c>
      <c r="D839" s="356">
        <v>0</v>
      </c>
      <c r="E839" s="356">
        <v>0</v>
      </c>
      <c r="F839" s="404">
        <v>0</v>
      </c>
      <c r="G839" s="356">
        <v>0</v>
      </c>
      <c r="H839" s="357">
        <v>415973</v>
      </c>
    </row>
    <row r="840" spans="1:8" hidden="1" outlineLevel="1">
      <c r="A840" s="353"/>
      <c r="B840" s="347" t="s">
        <v>267</v>
      </c>
      <c r="C840" s="362">
        <v>0</v>
      </c>
      <c r="D840" s="356">
        <v>0</v>
      </c>
      <c r="E840" s="356">
        <v>0</v>
      </c>
      <c r="F840" s="404">
        <v>0</v>
      </c>
      <c r="G840" s="356">
        <v>0</v>
      </c>
      <c r="H840" s="357">
        <v>0</v>
      </c>
    </row>
    <row r="841" spans="1:8" hidden="1" outlineLevel="1">
      <c r="A841" s="353"/>
      <c r="B841" s="347" t="s">
        <v>274</v>
      </c>
      <c r="C841" s="362">
        <v>0</v>
      </c>
      <c r="D841" s="356">
        <v>0</v>
      </c>
      <c r="E841" s="356">
        <v>374763.15751283267</v>
      </c>
      <c r="F841" s="404">
        <v>0</v>
      </c>
      <c r="G841" s="356">
        <v>0</v>
      </c>
      <c r="H841" s="357">
        <v>374763.15751283267</v>
      </c>
    </row>
    <row r="842" spans="1:8" hidden="1" outlineLevel="1">
      <c r="A842" s="353"/>
      <c r="B842" s="347" t="s">
        <v>275</v>
      </c>
      <c r="C842" s="357">
        <v>384</v>
      </c>
      <c r="D842" s="357">
        <v>0</v>
      </c>
      <c r="E842" s="357">
        <v>309</v>
      </c>
      <c r="F842" s="357">
        <v>30</v>
      </c>
      <c r="G842" s="357">
        <v>0</v>
      </c>
      <c r="H842" s="357">
        <v>723</v>
      </c>
    </row>
    <row r="843" spans="1:8" hidden="1" outlineLevel="1">
      <c r="A843" s="353"/>
      <c r="B843" s="347" t="s">
        <v>205</v>
      </c>
      <c r="C843" s="362">
        <v>601131</v>
      </c>
      <c r="D843" s="356">
        <v>193748</v>
      </c>
      <c r="E843" s="356">
        <v>1961766</v>
      </c>
      <c r="F843" s="404">
        <v>437609</v>
      </c>
      <c r="G843" s="356">
        <v>734939</v>
      </c>
      <c r="H843" s="357">
        <v>3929193</v>
      </c>
    </row>
    <row r="844" spans="1:8" hidden="1" outlineLevel="1">
      <c r="A844" s="353"/>
      <c r="B844" s="347" t="s">
        <v>206</v>
      </c>
      <c r="C844" s="362">
        <v>-134291</v>
      </c>
      <c r="D844" s="355"/>
      <c r="E844" s="356">
        <v>45024</v>
      </c>
      <c r="F844" s="404">
        <v>50083</v>
      </c>
      <c r="G844" s="356">
        <v>1924</v>
      </c>
      <c r="H844" s="357">
        <v>-37260</v>
      </c>
    </row>
    <row r="845" spans="1:8" hidden="1" outlineLevel="1">
      <c r="A845" s="353"/>
      <c r="B845" s="347" t="s">
        <v>268</v>
      </c>
      <c r="C845" s="362">
        <v>0</v>
      </c>
      <c r="D845" s="356">
        <v>86416</v>
      </c>
      <c r="E845" s="355"/>
      <c r="F845" s="405"/>
      <c r="G845" s="356">
        <v>0</v>
      </c>
      <c r="H845" s="357">
        <v>86416</v>
      </c>
    </row>
    <row r="846" spans="1:8" hidden="1" outlineLevel="1">
      <c r="A846" s="353"/>
      <c r="B846" s="347" t="s">
        <v>207</v>
      </c>
      <c r="C846" s="362">
        <v>16602</v>
      </c>
      <c r="D846" s="355"/>
      <c r="E846" s="356">
        <v>2820307</v>
      </c>
      <c r="F846" s="404">
        <v>419191</v>
      </c>
      <c r="G846" s="356">
        <v>687231</v>
      </c>
      <c r="H846" s="357">
        <v>3943331</v>
      </c>
    </row>
    <row r="847" spans="1:8" hidden="1" outlineLevel="1">
      <c r="A847" s="353"/>
      <c r="B847" s="347" t="s">
        <v>270</v>
      </c>
      <c r="C847" s="362">
        <v>5478</v>
      </c>
      <c r="D847" s="355">
        <v>0</v>
      </c>
      <c r="E847" s="356">
        <v>2119562</v>
      </c>
      <c r="F847" s="404">
        <v>6366</v>
      </c>
      <c r="G847" s="356">
        <v>3348109</v>
      </c>
      <c r="H847" s="357">
        <v>5479515</v>
      </c>
    </row>
    <row r="848" spans="1:8" hidden="1" outlineLevel="1">
      <c r="A848" s="353"/>
      <c r="B848" s="347" t="s">
        <v>208</v>
      </c>
      <c r="C848" s="362">
        <v>49999</v>
      </c>
      <c r="D848" s="362">
        <v>275973</v>
      </c>
      <c r="E848" s="356">
        <v>857628</v>
      </c>
      <c r="F848" s="404">
        <v>2679179</v>
      </c>
      <c r="G848" s="356">
        <v>2512509</v>
      </c>
      <c r="H848" s="357">
        <v>6375288</v>
      </c>
    </row>
    <row r="849" spans="1:8" hidden="1" outlineLevel="1">
      <c r="A849" s="353"/>
      <c r="B849" s="347" t="s">
        <v>209</v>
      </c>
      <c r="C849" s="362">
        <v>477785</v>
      </c>
      <c r="D849" s="362">
        <v>6288</v>
      </c>
      <c r="E849" s="356">
        <v>0</v>
      </c>
      <c r="F849" s="404">
        <v>18323</v>
      </c>
      <c r="G849" s="356">
        <v>35</v>
      </c>
      <c r="H849" s="357">
        <v>502431</v>
      </c>
    </row>
    <row r="850" spans="1:8" hidden="1" outlineLevel="1">
      <c r="A850" s="353"/>
      <c r="B850" s="347" t="s">
        <v>281</v>
      </c>
      <c r="C850" s="362"/>
      <c r="D850" s="355"/>
      <c r="E850" s="356"/>
      <c r="F850" s="404"/>
      <c r="G850" s="356"/>
      <c r="H850" s="357">
        <v>0</v>
      </c>
    </row>
    <row r="851" spans="1:8" hidden="1" outlineLevel="1">
      <c r="A851" s="353"/>
      <c r="B851" s="347" t="s">
        <v>210</v>
      </c>
      <c r="C851" s="362">
        <v>48858</v>
      </c>
      <c r="D851" s="362">
        <v>0</v>
      </c>
      <c r="E851" s="362">
        <v>336578</v>
      </c>
      <c r="F851" s="362">
        <v>0</v>
      </c>
      <c r="G851" s="355"/>
      <c r="H851" s="357">
        <v>385436</v>
      </c>
    </row>
    <row r="852" spans="1:8" hidden="1" outlineLevel="1">
      <c r="A852" s="353"/>
      <c r="B852" s="347" t="s">
        <v>211</v>
      </c>
      <c r="C852" s="362">
        <v>138</v>
      </c>
      <c r="D852" s="356">
        <v>0</v>
      </c>
      <c r="E852" s="356">
        <v>0</v>
      </c>
      <c r="F852" s="404">
        <v>1411</v>
      </c>
      <c r="G852" s="356">
        <v>0</v>
      </c>
      <c r="H852" s="357">
        <v>1549</v>
      </c>
    </row>
    <row r="853" spans="1:8" hidden="1" outlineLevel="1">
      <c r="A853" s="353"/>
      <c r="B853" s="347" t="s">
        <v>212</v>
      </c>
      <c r="C853" s="362">
        <v>46787.741356591134</v>
      </c>
      <c r="D853" s="356">
        <v>0</v>
      </c>
      <c r="E853" s="356">
        <v>839888</v>
      </c>
      <c r="F853" s="405"/>
      <c r="G853" s="356">
        <v>241231</v>
      </c>
      <c r="H853" s="357">
        <v>1127906.7413565912</v>
      </c>
    </row>
    <row r="854" spans="1:8" hidden="1" outlineLevel="1">
      <c r="A854" s="353"/>
      <c r="B854" s="347" t="s">
        <v>213</v>
      </c>
      <c r="C854" s="362">
        <v>4506789</v>
      </c>
      <c r="D854" s="356">
        <v>6289882</v>
      </c>
      <c r="E854" s="356">
        <v>81626</v>
      </c>
      <c r="F854" s="404">
        <v>477216</v>
      </c>
      <c r="G854" s="356">
        <v>993875</v>
      </c>
      <c r="H854" s="357">
        <v>12349388</v>
      </c>
    </row>
    <row r="855" spans="1:8" hidden="1" outlineLevel="1">
      <c r="A855" s="353"/>
      <c r="B855" s="347" t="s">
        <v>214</v>
      </c>
      <c r="C855" s="362">
        <v>169463</v>
      </c>
      <c r="D855" s="355"/>
      <c r="E855" s="356">
        <v>0</v>
      </c>
      <c r="F855" s="405"/>
      <c r="G855" s="355"/>
      <c r="H855" s="357">
        <v>169463</v>
      </c>
    </row>
    <row r="856" spans="1:8" hidden="1" outlineLevel="1">
      <c r="A856" s="353"/>
      <c r="B856" s="347" t="s">
        <v>269</v>
      </c>
      <c r="C856" s="362">
        <v>0</v>
      </c>
      <c r="D856" s="355"/>
      <c r="E856" s="356"/>
      <c r="F856" s="405"/>
      <c r="G856" s="355"/>
      <c r="H856" s="357">
        <v>0</v>
      </c>
    </row>
    <row r="857" spans="1:8" hidden="1" outlineLevel="1">
      <c r="A857" s="353"/>
      <c r="B857" s="347" t="s">
        <v>215</v>
      </c>
      <c r="C857" s="362">
        <v>37362</v>
      </c>
      <c r="D857" s="355"/>
      <c r="E857" s="355"/>
      <c r="F857" s="405"/>
      <c r="G857" s="355"/>
      <c r="H857" s="357">
        <v>37362</v>
      </c>
    </row>
    <row r="858" spans="1:8" hidden="1" outlineLevel="1">
      <c r="A858" s="353"/>
      <c r="B858" s="347" t="s">
        <v>216</v>
      </c>
      <c r="C858" s="357">
        <v>50954</v>
      </c>
      <c r="D858" s="355"/>
      <c r="E858" s="355"/>
      <c r="F858" s="405"/>
      <c r="G858" s="355"/>
      <c r="H858" s="357">
        <v>50954</v>
      </c>
    </row>
    <row r="859" spans="1:8" hidden="1" outlineLevel="1">
      <c r="A859" s="353"/>
      <c r="B859" s="347" t="s">
        <v>217</v>
      </c>
      <c r="C859" s="362">
        <v>1673602</v>
      </c>
      <c r="D859" s="356">
        <v>9383697</v>
      </c>
      <c r="E859" s="356">
        <v>9825268</v>
      </c>
      <c r="F859" s="405"/>
      <c r="G859" s="356">
        <v>22748903</v>
      </c>
      <c r="H859" s="357">
        <v>43631470</v>
      </c>
    </row>
    <row r="860" spans="1:8" hidden="1" outlineLevel="1">
      <c r="A860" s="353"/>
      <c r="B860" s="347" t="s">
        <v>218</v>
      </c>
      <c r="C860" s="362">
        <v>0</v>
      </c>
      <c r="D860" s="355"/>
      <c r="E860" s="355"/>
      <c r="F860" s="405"/>
      <c r="G860" s="355"/>
      <c r="H860" s="357">
        <v>0</v>
      </c>
    </row>
    <row r="861" spans="1:8" hidden="1" outlineLevel="1">
      <c r="A861" s="353"/>
      <c r="B861" s="347" t="s">
        <v>219</v>
      </c>
      <c r="C861" s="362">
        <v>17482.725270978543</v>
      </c>
      <c r="D861" s="355">
        <v>683</v>
      </c>
      <c r="E861" s="356">
        <v>130502</v>
      </c>
      <c r="F861" s="405"/>
      <c r="G861" s="356">
        <v>56297</v>
      </c>
      <c r="H861" s="357">
        <v>204964.72527097855</v>
      </c>
    </row>
    <row r="862" spans="1:8" hidden="1" outlineLevel="1">
      <c r="A862" s="353"/>
      <c r="B862" s="347" t="s">
        <v>220</v>
      </c>
      <c r="C862" s="362">
        <v>457312</v>
      </c>
      <c r="D862" s="355">
        <v>0</v>
      </c>
      <c r="E862" s="356">
        <v>799776</v>
      </c>
      <c r="F862" s="404">
        <v>4906</v>
      </c>
      <c r="G862" s="355"/>
      <c r="H862" s="357">
        <v>1261994</v>
      </c>
    </row>
    <row r="863" spans="1:8" collapsed="1">
      <c r="A863" s="353">
        <v>27</v>
      </c>
      <c r="B863" s="352" t="s">
        <v>102</v>
      </c>
      <c r="C863" s="362">
        <f>SUM($C$837:$C$862)</f>
        <v>8457162.466627568</v>
      </c>
      <c r="D863" s="356">
        <f>SUM($D$837:$D$862)</f>
        <v>16236687</v>
      </c>
      <c r="E863" s="356">
        <f>SUM($E$837:$E$862)</f>
        <v>20946461.157512832</v>
      </c>
      <c r="F863" s="404">
        <f>SUM($F$837:$F$862)</f>
        <v>4127877</v>
      </c>
      <c r="G863" s="356">
        <f>SUM($G$837:$G$862)</f>
        <v>31709795</v>
      </c>
      <c r="H863" s="357">
        <f>SUM($H$837:$H$862)</f>
        <v>81477982.624140397</v>
      </c>
    </row>
    <row r="864" spans="1:8" hidden="1" outlineLevel="1">
      <c r="A864" s="353"/>
      <c r="B864" s="347" t="s">
        <v>280</v>
      </c>
      <c r="C864" s="348"/>
      <c r="D864" s="383"/>
      <c r="E864" s="356">
        <v>0</v>
      </c>
      <c r="F864" s="348"/>
      <c r="G864" s="384">
        <v>0</v>
      </c>
      <c r="H864" s="357">
        <v>0</v>
      </c>
    </row>
    <row r="865" spans="1:8" hidden="1" outlineLevel="1">
      <c r="A865" s="353"/>
      <c r="B865" s="347" t="s">
        <v>203</v>
      </c>
      <c r="C865" s="348"/>
      <c r="D865" s="383"/>
      <c r="E865" s="356">
        <v>403511</v>
      </c>
      <c r="F865" s="348"/>
      <c r="G865" s="384">
        <v>0</v>
      </c>
      <c r="H865" s="357">
        <v>403511</v>
      </c>
    </row>
    <row r="866" spans="1:8" hidden="1" outlineLevel="1">
      <c r="A866" s="353"/>
      <c r="B866" s="347" t="s">
        <v>204</v>
      </c>
      <c r="C866" s="348"/>
      <c r="D866" s="383"/>
      <c r="E866" s="355"/>
      <c r="F866" s="348"/>
      <c r="G866" s="383"/>
      <c r="H866" s="357">
        <v>0</v>
      </c>
    </row>
    <row r="867" spans="1:8" hidden="1" outlineLevel="1">
      <c r="A867" s="353"/>
      <c r="B867" s="347" t="s">
        <v>267</v>
      </c>
      <c r="C867" s="348"/>
      <c r="D867" s="384">
        <v>0</v>
      </c>
      <c r="E867" s="356">
        <v>0</v>
      </c>
      <c r="F867" s="348"/>
      <c r="G867" s="384">
        <v>0</v>
      </c>
      <c r="H867" s="357">
        <v>0</v>
      </c>
    </row>
    <row r="868" spans="1:8" hidden="1" outlineLevel="1">
      <c r="A868" s="353"/>
      <c r="B868" s="347" t="s">
        <v>274</v>
      </c>
      <c r="C868" s="348"/>
      <c r="D868" s="384">
        <v>0</v>
      </c>
      <c r="E868" s="356">
        <v>0</v>
      </c>
      <c r="F868" s="348"/>
      <c r="G868" s="384">
        <v>0</v>
      </c>
      <c r="H868" s="357">
        <v>0</v>
      </c>
    </row>
    <row r="869" spans="1:8" hidden="1" outlineLevel="1">
      <c r="A869" s="353"/>
      <c r="B869" s="347" t="s">
        <v>275</v>
      </c>
      <c r="C869" s="348"/>
      <c r="D869" s="384"/>
      <c r="E869" s="356"/>
      <c r="F869" s="348"/>
      <c r="G869" s="384"/>
      <c r="H869" s="357">
        <v>0</v>
      </c>
    </row>
    <row r="870" spans="1:8" hidden="1" outlineLevel="1">
      <c r="A870" s="353"/>
      <c r="B870" s="347" t="s">
        <v>205</v>
      </c>
      <c r="C870" s="348"/>
      <c r="D870" s="384">
        <v>91499</v>
      </c>
      <c r="E870" s="356">
        <v>949406</v>
      </c>
      <c r="F870" s="348"/>
      <c r="G870" s="384">
        <v>0</v>
      </c>
      <c r="H870" s="357">
        <v>1040905</v>
      </c>
    </row>
    <row r="871" spans="1:8" hidden="1" outlineLevel="1">
      <c r="A871" s="353"/>
      <c r="B871" s="347" t="s">
        <v>206</v>
      </c>
      <c r="C871" s="348"/>
      <c r="D871" s="383"/>
      <c r="E871" s="356">
        <v>0</v>
      </c>
      <c r="F871" s="348"/>
      <c r="G871" s="384">
        <v>15</v>
      </c>
      <c r="H871" s="357">
        <v>15</v>
      </c>
    </row>
    <row r="872" spans="1:8" hidden="1" outlineLevel="1">
      <c r="A872" s="353"/>
      <c r="B872" s="347" t="s">
        <v>268</v>
      </c>
      <c r="C872" s="348"/>
      <c r="D872" s="384">
        <v>0</v>
      </c>
      <c r="E872" s="355"/>
      <c r="F872" s="348"/>
      <c r="G872" s="383"/>
      <c r="H872" s="357">
        <v>0</v>
      </c>
    </row>
    <row r="873" spans="1:8" hidden="1" outlineLevel="1">
      <c r="A873" s="353"/>
      <c r="B873" s="347" t="s">
        <v>207</v>
      </c>
      <c r="C873" s="348"/>
      <c r="D873" s="383"/>
      <c r="E873" s="356">
        <v>1403071</v>
      </c>
      <c r="F873" s="348"/>
      <c r="G873" s="383"/>
      <c r="H873" s="357">
        <v>1403071</v>
      </c>
    </row>
    <row r="874" spans="1:8" hidden="1" outlineLevel="1">
      <c r="A874" s="353"/>
      <c r="B874" s="347" t="s">
        <v>270</v>
      </c>
      <c r="C874" s="348"/>
      <c r="D874" s="383">
        <v>0</v>
      </c>
      <c r="E874" s="356">
        <v>1389967</v>
      </c>
      <c r="F874" s="348"/>
      <c r="G874" s="383">
        <v>0</v>
      </c>
      <c r="H874" s="357">
        <v>1389967</v>
      </c>
    </row>
    <row r="875" spans="1:8" hidden="1" outlineLevel="1">
      <c r="A875" s="353"/>
      <c r="B875" s="347" t="s">
        <v>208</v>
      </c>
      <c r="C875" s="348"/>
      <c r="D875" s="356">
        <v>558338</v>
      </c>
      <c r="E875" s="356">
        <v>657505</v>
      </c>
      <c r="F875" s="348"/>
      <c r="G875" s="383"/>
      <c r="H875" s="357">
        <v>1215843</v>
      </c>
    </row>
    <row r="876" spans="1:8" hidden="1" outlineLevel="1">
      <c r="A876" s="353"/>
      <c r="B876" s="347" t="s">
        <v>209</v>
      </c>
      <c r="C876" s="348"/>
      <c r="D876" s="383"/>
      <c r="E876" s="355"/>
      <c r="F876" s="348"/>
      <c r="G876" s="383"/>
      <c r="H876" s="357">
        <v>0</v>
      </c>
    </row>
    <row r="877" spans="1:8" hidden="1" outlineLevel="1">
      <c r="A877" s="353"/>
      <c r="B877" s="347" t="s">
        <v>281</v>
      </c>
      <c r="C877" s="348"/>
      <c r="D877" s="383"/>
      <c r="E877" s="355"/>
      <c r="F877" s="348"/>
      <c r="G877" s="383"/>
      <c r="H877" s="357">
        <v>0</v>
      </c>
    </row>
    <row r="878" spans="1:8" hidden="1" outlineLevel="1">
      <c r="A878" s="353"/>
      <c r="B878" s="347" t="s">
        <v>210</v>
      </c>
      <c r="C878" s="348"/>
      <c r="D878" s="383"/>
      <c r="E878" s="357">
        <v>41459</v>
      </c>
      <c r="F878" s="348"/>
      <c r="G878" s="357">
        <v>0</v>
      </c>
      <c r="H878" s="357">
        <v>41459</v>
      </c>
    </row>
    <row r="879" spans="1:8" hidden="1" outlineLevel="1">
      <c r="A879" s="353"/>
      <c r="B879" s="347" t="s">
        <v>211</v>
      </c>
      <c r="C879" s="348"/>
      <c r="D879" s="384">
        <v>0</v>
      </c>
      <c r="E879" s="356">
        <v>0</v>
      </c>
      <c r="F879" s="348"/>
      <c r="G879" s="384">
        <v>0</v>
      </c>
      <c r="H879" s="357">
        <v>0</v>
      </c>
    </row>
    <row r="880" spans="1:8" hidden="1" outlineLevel="1">
      <c r="A880" s="353"/>
      <c r="B880" s="347" t="s">
        <v>212</v>
      </c>
      <c r="C880" s="348"/>
      <c r="D880" s="384">
        <v>0</v>
      </c>
      <c r="E880" s="356">
        <v>531970</v>
      </c>
      <c r="F880" s="348"/>
      <c r="G880" s="384">
        <v>0</v>
      </c>
      <c r="H880" s="357">
        <v>531970</v>
      </c>
    </row>
    <row r="881" spans="1:8" hidden="1" outlineLevel="1">
      <c r="A881" s="353"/>
      <c r="B881" s="347" t="s">
        <v>213</v>
      </c>
      <c r="C881" s="348"/>
      <c r="D881" s="384">
        <v>701330</v>
      </c>
      <c r="E881" s="356">
        <v>81802</v>
      </c>
      <c r="F881" s="348"/>
      <c r="G881" s="384">
        <v>0</v>
      </c>
      <c r="H881" s="357">
        <v>783132</v>
      </c>
    </row>
    <row r="882" spans="1:8" hidden="1" outlineLevel="1">
      <c r="A882" s="353"/>
      <c r="B882" s="347" t="s">
        <v>214</v>
      </c>
      <c r="C882" s="348"/>
      <c r="D882" s="383"/>
      <c r="E882" s="356">
        <v>99162</v>
      </c>
      <c r="F882" s="348"/>
      <c r="G882" s="383"/>
      <c r="H882" s="357">
        <v>99162</v>
      </c>
    </row>
    <row r="883" spans="1:8" hidden="1" outlineLevel="1">
      <c r="A883" s="353"/>
      <c r="B883" s="347" t="s">
        <v>269</v>
      </c>
      <c r="C883" s="348"/>
      <c r="D883" s="383"/>
      <c r="E883" s="356"/>
      <c r="F883" s="348"/>
      <c r="G883" s="383"/>
      <c r="H883" s="357">
        <v>0</v>
      </c>
    </row>
    <row r="884" spans="1:8" hidden="1" outlineLevel="1">
      <c r="A884" s="353"/>
      <c r="B884" s="347" t="s">
        <v>215</v>
      </c>
      <c r="C884" s="348"/>
      <c r="D884" s="383"/>
      <c r="E884" s="355"/>
      <c r="F884" s="348"/>
      <c r="G884" s="383"/>
      <c r="H884" s="357">
        <v>0</v>
      </c>
    </row>
    <row r="885" spans="1:8" hidden="1" outlineLevel="1">
      <c r="A885" s="353"/>
      <c r="B885" s="347" t="s">
        <v>216</v>
      </c>
      <c r="C885" s="348"/>
      <c r="D885" s="383"/>
      <c r="E885" s="355"/>
      <c r="F885" s="348"/>
      <c r="G885" s="383"/>
      <c r="H885" s="357">
        <v>0</v>
      </c>
    </row>
    <row r="886" spans="1:8" hidden="1" outlineLevel="1">
      <c r="A886" s="353"/>
      <c r="B886" s="347" t="s">
        <v>217</v>
      </c>
      <c r="C886" s="348"/>
      <c r="D886" s="384">
        <v>421</v>
      </c>
      <c r="E886" s="356">
        <v>2490135</v>
      </c>
      <c r="F886" s="348"/>
      <c r="G886" s="383"/>
      <c r="H886" s="357">
        <v>2490556</v>
      </c>
    </row>
    <row r="887" spans="1:8" hidden="1" outlineLevel="1">
      <c r="A887" s="353"/>
      <c r="B887" s="347" t="s">
        <v>218</v>
      </c>
      <c r="C887" s="348"/>
      <c r="D887" s="383"/>
      <c r="E887" s="355"/>
      <c r="F887" s="348"/>
      <c r="G887" s="383"/>
      <c r="H887" s="357">
        <v>0</v>
      </c>
    </row>
    <row r="888" spans="1:8" hidden="1" outlineLevel="1">
      <c r="A888" s="353"/>
      <c r="B888" s="347" t="s">
        <v>219</v>
      </c>
      <c r="C888" s="348"/>
      <c r="D888" s="383">
        <v>621</v>
      </c>
      <c r="E888" s="356">
        <v>46924</v>
      </c>
      <c r="F888" s="348"/>
      <c r="G888" s="384">
        <v>0</v>
      </c>
      <c r="H888" s="357">
        <v>47545</v>
      </c>
    </row>
    <row r="889" spans="1:8" hidden="1" outlineLevel="1">
      <c r="A889" s="353"/>
      <c r="B889" s="347" t="s">
        <v>220</v>
      </c>
      <c r="C889" s="348"/>
      <c r="D889" s="383"/>
      <c r="E889" s="356">
        <v>9253</v>
      </c>
      <c r="F889" s="348"/>
      <c r="G889" s="383"/>
      <c r="H889" s="357">
        <v>9253</v>
      </c>
    </row>
    <row r="890" spans="1:8" collapsed="1">
      <c r="A890" s="353">
        <v>28</v>
      </c>
      <c r="B890" s="352" t="s">
        <v>572</v>
      </c>
      <c r="C890" s="348"/>
      <c r="D890" s="384">
        <f>SUM($D$864:$D$889)</f>
        <v>1352209</v>
      </c>
      <c r="E890" s="356">
        <f>SUM($E$864:$E$889)</f>
        <v>8104165</v>
      </c>
      <c r="F890" s="348"/>
      <c r="G890" s="384">
        <f>SUM($G$864:$G$889)</f>
        <v>15</v>
      </c>
      <c r="H890" s="357">
        <f>SUM($H$864:$H$889)</f>
        <v>9456389</v>
      </c>
    </row>
    <row r="891" spans="1:8" hidden="1" outlineLevel="1">
      <c r="A891" s="353"/>
      <c r="B891" s="347" t="s">
        <v>280</v>
      </c>
      <c r="C891" s="385"/>
      <c r="D891" s="383"/>
      <c r="E891" s="356">
        <v>0</v>
      </c>
      <c r="F891" s="385"/>
      <c r="G891" s="384">
        <v>0</v>
      </c>
      <c r="H891" s="357">
        <v>0</v>
      </c>
    </row>
    <row r="892" spans="1:8" hidden="1" outlineLevel="1">
      <c r="A892" s="353"/>
      <c r="B892" s="347" t="s">
        <v>203</v>
      </c>
      <c r="C892" s="385"/>
      <c r="D892" s="383"/>
      <c r="E892" s="356">
        <v>3334630</v>
      </c>
      <c r="F892" s="385"/>
      <c r="G892" s="384">
        <v>2399</v>
      </c>
      <c r="H892" s="357">
        <v>3337029</v>
      </c>
    </row>
    <row r="893" spans="1:8" hidden="1" outlineLevel="1">
      <c r="A893" s="353"/>
      <c r="B893" s="347" t="s">
        <v>204</v>
      </c>
      <c r="C893" s="385"/>
      <c r="D893" s="383"/>
      <c r="E893" s="355"/>
      <c r="F893" s="385"/>
      <c r="G893" s="383"/>
      <c r="H893" s="357">
        <v>0</v>
      </c>
    </row>
    <row r="894" spans="1:8" hidden="1" outlineLevel="1">
      <c r="A894" s="353"/>
      <c r="B894" s="347" t="s">
        <v>267</v>
      </c>
      <c r="C894" s="385"/>
      <c r="D894" s="384">
        <v>0</v>
      </c>
      <c r="E894" s="356">
        <v>0</v>
      </c>
      <c r="F894" s="385"/>
      <c r="G894" s="384">
        <v>0</v>
      </c>
      <c r="H894" s="357">
        <v>0</v>
      </c>
    </row>
    <row r="895" spans="1:8" hidden="1" outlineLevel="1">
      <c r="A895" s="353"/>
      <c r="B895" s="347" t="s">
        <v>274</v>
      </c>
      <c r="C895" s="385"/>
      <c r="D895" s="384">
        <v>0</v>
      </c>
      <c r="E895" s="356">
        <v>0</v>
      </c>
      <c r="F895" s="385"/>
      <c r="G895" s="384">
        <v>0</v>
      </c>
      <c r="H895" s="357">
        <v>0</v>
      </c>
    </row>
    <row r="896" spans="1:8" hidden="1" outlineLevel="1">
      <c r="A896" s="353"/>
      <c r="B896" s="347" t="s">
        <v>275</v>
      </c>
      <c r="C896" s="385"/>
      <c r="D896" s="384"/>
      <c r="E896" s="356"/>
      <c r="F896" s="385"/>
      <c r="G896" s="384"/>
      <c r="H896" s="357">
        <v>0</v>
      </c>
    </row>
    <row r="897" spans="1:8" hidden="1" outlineLevel="1">
      <c r="A897" s="353"/>
      <c r="B897" s="347" t="s">
        <v>205</v>
      </c>
      <c r="C897" s="385"/>
      <c r="D897" s="384">
        <v>375101</v>
      </c>
      <c r="E897" s="356">
        <v>5442950</v>
      </c>
      <c r="F897" s="385"/>
      <c r="G897" s="384">
        <v>2929</v>
      </c>
      <c r="H897" s="357">
        <v>5820980</v>
      </c>
    </row>
    <row r="898" spans="1:8" hidden="1" outlineLevel="1">
      <c r="A898" s="353"/>
      <c r="B898" s="347" t="s">
        <v>206</v>
      </c>
      <c r="C898" s="385"/>
      <c r="D898" s="383"/>
      <c r="E898" s="356">
        <v>162135</v>
      </c>
      <c r="F898" s="385"/>
      <c r="G898" s="384">
        <v>2129</v>
      </c>
      <c r="H898" s="357">
        <v>164264</v>
      </c>
    </row>
    <row r="899" spans="1:8" hidden="1" outlineLevel="1">
      <c r="A899" s="353"/>
      <c r="B899" s="347" t="s">
        <v>268</v>
      </c>
      <c r="C899" s="385"/>
      <c r="D899" s="384">
        <v>1252</v>
      </c>
      <c r="E899" s="355"/>
      <c r="F899" s="385"/>
      <c r="G899" s="383"/>
      <c r="H899" s="357">
        <v>1252</v>
      </c>
    </row>
    <row r="900" spans="1:8" hidden="1" outlineLevel="1">
      <c r="A900" s="353"/>
      <c r="B900" s="347" t="s">
        <v>207</v>
      </c>
      <c r="C900" s="385"/>
      <c r="D900" s="383"/>
      <c r="E900" s="356">
        <v>5943383</v>
      </c>
      <c r="F900" s="385"/>
      <c r="G900" s="384">
        <v>22387</v>
      </c>
      <c r="H900" s="357">
        <v>5965770</v>
      </c>
    </row>
    <row r="901" spans="1:8" hidden="1" outlineLevel="1">
      <c r="A901" s="353"/>
      <c r="B901" s="347" t="s">
        <v>270</v>
      </c>
      <c r="C901" s="385"/>
      <c r="D901" s="383">
        <v>0</v>
      </c>
      <c r="E901" s="356">
        <v>4290479</v>
      </c>
      <c r="F901" s="385"/>
      <c r="G901" s="384">
        <v>0</v>
      </c>
      <c r="H901" s="357">
        <v>4290479</v>
      </c>
    </row>
    <row r="902" spans="1:8" hidden="1" outlineLevel="1">
      <c r="A902" s="353"/>
      <c r="B902" s="347" t="s">
        <v>208</v>
      </c>
      <c r="C902" s="385"/>
      <c r="D902" s="356">
        <v>1641785</v>
      </c>
      <c r="E902" s="356">
        <v>2340666</v>
      </c>
      <c r="F902" s="385"/>
      <c r="G902" s="383"/>
      <c r="H902" s="357">
        <v>3982451</v>
      </c>
    </row>
    <row r="903" spans="1:8" hidden="1" outlineLevel="1">
      <c r="A903" s="353"/>
      <c r="B903" s="347" t="s">
        <v>209</v>
      </c>
      <c r="C903" s="385"/>
      <c r="D903" s="383"/>
      <c r="E903" s="355"/>
      <c r="F903" s="385"/>
      <c r="G903" s="383"/>
      <c r="H903" s="357">
        <v>0</v>
      </c>
    </row>
    <row r="904" spans="1:8" hidden="1" outlineLevel="1">
      <c r="A904" s="353"/>
      <c r="B904" s="347" t="s">
        <v>281</v>
      </c>
      <c r="C904" s="385"/>
      <c r="D904" s="383"/>
      <c r="E904" s="355"/>
      <c r="F904" s="385"/>
      <c r="G904" s="383"/>
      <c r="H904" s="357">
        <v>0</v>
      </c>
    </row>
    <row r="905" spans="1:8" hidden="1" outlineLevel="1">
      <c r="A905" s="353"/>
      <c r="B905" s="347" t="s">
        <v>210</v>
      </c>
      <c r="C905" s="385"/>
      <c r="D905" s="357">
        <v>0</v>
      </c>
      <c r="E905" s="357">
        <v>446063</v>
      </c>
      <c r="F905" s="385"/>
      <c r="G905" s="383"/>
      <c r="H905" s="357">
        <v>446063</v>
      </c>
    </row>
    <row r="906" spans="1:8" hidden="1" outlineLevel="1">
      <c r="A906" s="353"/>
      <c r="B906" s="347" t="s">
        <v>211</v>
      </c>
      <c r="C906" s="385"/>
      <c r="D906" s="384">
        <v>0</v>
      </c>
      <c r="E906" s="356">
        <v>0</v>
      </c>
      <c r="F906" s="385"/>
      <c r="G906" s="384">
        <v>3</v>
      </c>
      <c r="H906" s="357">
        <v>3</v>
      </c>
    </row>
    <row r="907" spans="1:8" hidden="1" outlineLevel="1">
      <c r="A907" s="353"/>
      <c r="B907" s="347" t="s">
        <v>212</v>
      </c>
      <c r="C907" s="385"/>
      <c r="D907" s="384">
        <v>0</v>
      </c>
      <c r="E907" s="356">
        <v>2193229</v>
      </c>
      <c r="F907" s="385"/>
      <c r="G907" s="384">
        <v>0</v>
      </c>
      <c r="H907" s="357">
        <v>2193229</v>
      </c>
    </row>
    <row r="908" spans="1:8" hidden="1" outlineLevel="1">
      <c r="A908" s="353"/>
      <c r="B908" s="347" t="s">
        <v>213</v>
      </c>
      <c r="C908" s="385"/>
      <c r="D908" s="384">
        <v>2053196</v>
      </c>
      <c r="E908" s="356">
        <v>115958</v>
      </c>
      <c r="F908" s="385"/>
      <c r="G908" s="384">
        <v>0</v>
      </c>
      <c r="H908" s="357">
        <v>2169154</v>
      </c>
    </row>
    <row r="909" spans="1:8" hidden="1" outlineLevel="1">
      <c r="A909" s="353"/>
      <c r="B909" s="347" t="s">
        <v>214</v>
      </c>
      <c r="C909" s="385"/>
      <c r="D909" s="383"/>
      <c r="E909" s="356">
        <v>568812</v>
      </c>
      <c r="F909" s="385"/>
      <c r="G909" s="383"/>
      <c r="H909" s="357">
        <v>568812</v>
      </c>
    </row>
    <row r="910" spans="1:8" hidden="1" outlineLevel="1">
      <c r="A910" s="353"/>
      <c r="B910" s="347" t="s">
        <v>269</v>
      </c>
      <c r="C910" s="385"/>
      <c r="D910" s="383"/>
      <c r="E910" s="356"/>
      <c r="F910" s="385"/>
      <c r="G910" s="383"/>
      <c r="H910" s="357">
        <v>0</v>
      </c>
    </row>
    <row r="911" spans="1:8" hidden="1" outlineLevel="1">
      <c r="A911" s="353"/>
      <c r="B911" s="347" t="s">
        <v>215</v>
      </c>
      <c r="C911" s="385"/>
      <c r="D911" s="383"/>
      <c r="E911" s="355"/>
      <c r="F911" s="385"/>
      <c r="G911" s="383"/>
      <c r="H911" s="357">
        <v>0</v>
      </c>
    </row>
    <row r="912" spans="1:8" hidden="1" outlineLevel="1">
      <c r="A912" s="353"/>
      <c r="B912" s="347" t="s">
        <v>216</v>
      </c>
      <c r="C912" s="385"/>
      <c r="D912" s="383"/>
      <c r="E912" s="355"/>
      <c r="F912" s="385"/>
      <c r="G912" s="383"/>
      <c r="H912" s="357">
        <v>0</v>
      </c>
    </row>
    <row r="913" spans="1:8" hidden="1" outlineLevel="1">
      <c r="A913" s="353"/>
      <c r="B913" s="347" t="s">
        <v>217</v>
      </c>
      <c r="C913" s="385"/>
      <c r="D913" s="384">
        <v>33147</v>
      </c>
      <c r="E913" s="356">
        <v>9213052</v>
      </c>
      <c r="F913" s="385"/>
      <c r="G913" s="383"/>
      <c r="H913" s="357">
        <v>9246199</v>
      </c>
    </row>
    <row r="914" spans="1:8" hidden="1" outlineLevel="1">
      <c r="A914" s="353"/>
      <c r="B914" s="347" t="s">
        <v>218</v>
      </c>
      <c r="C914" s="385"/>
      <c r="D914" s="383"/>
      <c r="E914" s="355"/>
      <c r="F914" s="385"/>
      <c r="G914" s="383"/>
      <c r="H914" s="357">
        <v>0</v>
      </c>
    </row>
    <row r="915" spans="1:8" hidden="1" outlineLevel="1">
      <c r="A915" s="353"/>
      <c r="B915" s="347" t="s">
        <v>219</v>
      </c>
      <c r="C915" s="385"/>
      <c r="D915" s="383">
        <v>1280</v>
      </c>
      <c r="E915" s="356">
        <v>134173</v>
      </c>
      <c r="F915" s="385"/>
      <c r="G915" s="383"/>
      <c r="H915" s="357">
        <v>135453</v>
      </c>
    </row>
    <row r="916" spans="1:8" hidden="1" outlineLevel="1">
      <c r="A916" s="353"/>
      <c r="B916" s="347" t="s">
        <v>220</v>
      </c>
      <c r="C916" s="385"/>
      <c r="D916" s="383"/>
      <c r="E916" s="356">
        <v>839960</v>
      </c>
      <c r="F916" s="385"/>
      <c r="G916" s="383"/>
      <c r="H916" s="357">
        <v>839960</v>
      </c>
    </row>
    <row r="917" spans="1:8" collapsed="1">
      <c r="A917" s="353">
        <v>29</v>
      </c>
      <c r="B917" s="352" t="s">
        <v>573</v>
      </c>
      <c r="C917" s="385"/>
      <c r="D917" s="384">
        <f>SUM($D$891:$D$916)</f>
        <v>4105761</v>
      </c>
      <c r="E917" s="356">
        <f>SUM($E$891:$E$916)</f>
        <v>35025490</v>
      </c>
      <c r="F917" s="385"/>
      <c r="G917" s="384">
        <f>SUM($G$891:$G$916)</f>
        <v>29847</v>
      </c>
      <c r="H917" s="357">
        <f>SUM($H$891:$H$916)</f>
        <v>39161098</v>
      </c>
    </row>
    <row r="918" spans="1:8" hidden="1" outlineLevel="1">
      <c r="A918" s="353"/>
      <c r="B918" s="347" t="s">
        <v>280</v>
      </c>
      <c r="C918" s="378"/>
      <c r="D918" s="383"/>
      <c r="E918" s="356">
        <v>0</v>
      </c>
      <c r="F918" s="378"/>
      <c r="G918" s="384">
        <v>0</v>
      </c>
      <c r="H918" s="357">
        <v>0</v>
      </c>
    </row>
    <row r="919" spans="1:8" hidden="1" outlineLevel="1">
      <c r="A919" s="353"/>
      <c r="B919" s="347" t="s">
        <v>203</v>
      </c>
      <c r="C919" s="378"/>
      <c r="D919" s="383"/>
      <c r="E919" s="356">
        <v>640525</v>
      </c>
      <c r="F919" s="378"/>
      <c r="G919" s="384">
        <v>-1146</v>
      </c>
      <c r="H919" s="357">
        <v>639379</v>
      </c>
    </row>
    <row r="920" spans="1:8" hidden="1" outlineLevel="1">
      <c r="A920" s="353"/>
      <c r="B920" s="347" t="s">
        <v>204</v>
      </c>
      <c r="C920" s="378"/>
      <c r="D920" s="383"/>
      <c r="E920" s="355"/>
      <c r="F920" s="378"/>
      <c r="G920" s="383"/>
      <c r="H920" s="357">
        <v>0</v>
      </c>
    </row>
    <row r="921" spans="1:8" hidden="1" outlineLevel="1">
      <c r="A921" s="353"/>
      <c r="B921" s="347" t="s">
        <v>267</v>
      </c>
      <c r="C921" s="378"/>
      <c r="D921" s="384">
        <v>0</v>
      </c>
      <c r="E921" s="356">
        <v>0</v>
      </c>
      <c r="F921" s="378"/>
      <c r="G921" s="384">
        <v>0</v>
      </c>
      <c r="H921" s="357">
        <v>0</v>
      </c>
    </row>
    <row r="922" spans="1:8" hidden="1" outlineLevel="1">
      <c r="A922" s="353"/>
      <c r="B922" s="347" t="s">
        <v>274</v>
      </c>
      <c r="C922" s="378"/>
      <c r="D922" s="384">
        <v>0</v>
      </c>
      <c r="E922" s="356">
        <v>0</v>
      </c>
      <c r="F922" s="378"/>
      <c r="G922" s="384">
        <v>0</v>
      </c>
      <c r="H922" s="357">
        <v>0</v>
      </c>
    </row>
    <row r="923" spans="1:8" hidden="1" outlineLevel="1">
      <c r="A923" s="353"/>
      <c r="B923" s="347" t="s">
        <v>275</v>
      </c>
      <c r="C923" s="378"/>
      <c r="D923" s="384"/>
      <c r="E923" s="356"/>
      <c r="F923" s="378"/>
      <c r="G923" s="384"/>
      <c r="H923" s="357">
        <v>0</v>
      </c>
    </row>
    <row r="924" spans="1:8" hidden="1" outlineLevel="1">
      <c r="A924" s="353"/>
      <c r="B924" s="347" t="s">
        <v>205</v>
      </c>
      <c r="C924" s="378"/>
      <c r="D924" s="384">
        <v>436679</v>
      </c>
      <c r="E924" s="356">
        <v>1547307</v>
      </c>
      <c r="F924" s="378"/>
      <c r="G924" s="384">
        <v>855951</v>
      </c>
      <c r="H924" s="357">
        <v>2839937</v>
      </c>
    </row>
    <row r="925" spans="1:8" hidden="1" outlineLevel="1">
      <c r="A925" s="353"/>
      <c r="B925" s="347" t="s">
        <v>206</v>
      </c>
      <c r="C925" s="378"/>
      <c r="D925" s="383"/>
      <c r="E925" s="356">
        <v>77629</v>
      </c>
      <c r="F925" s="378"/>
      <c r="G925" s="384">
        <v>115933</v>
      </c>
      <c r="H925" s="357">
        <v>193562</v>
      </c>
    </row>
    <row r="926" spans="1:8" hidden="1" outlineLevel="1">
      <c r="A926" s="353"/>
      <c r="B926" s="347" t="s">
        <v>268</v>
      </c>
      <c r="C926" s="378"/>
      <c r="D926" s="384">
        <v>6000</v>
      </c>
      <c r="E926" s="355"/>
      <c r="F926" s="378"/>
      <c r="G926" s="383"/>
      <c r="H926" s="357">
        <v>6000</v>
      </c>
    </row>
    <row r="927" spans="1:8" hidden="1" outlineLevel="1">
      <c r="A927" s="353"/>
      <c r="B927" s="347" t="s">
        <v>207</v>
      </c>
      <c r="C927" s="378"/>
      <c r="D927" s="383"/>
      <c r="E927" s="356">
        <v>1891538</v>
      </c>
      <c r="F927" s="378"/>
      <c r="G927" s="384">
        <v>-572641</v>
      </c>
      <c r="H927" s="357">
        <v>1318897</v>
      </c>
    </row>
    <row r="928" spans="1:8" hidden="1" outlineLevel="1">
      <c r="A928" s="353"/>
      <c r="B928" s="347" t="s">
        <v>270</v>
      </c>
      <c r="C928" s="378"/>
      <c r="D928" s="383">
        <v>0</v>
      </c>
      <c r="E928" s="356">
        <v>23663657</v>
      </c>
      <c r="F928" s="378"/>
      <c r="G928" s="384">
        <v>581259</v>
      </c>
      <c r="H928" s="357">
        <v>24244916</v>
      </c>
    </row>
    <row r="929" spans="1:8" hidden="1" outlineLevel="1">
      <c r="A929" s="353"/>
      <c r="B929" s="347" t="s">
        <v>208</v>
      </c>
      <c r="C929" s="378"/>
      <c r="D929" s="356">
        <v>14376042</v>
      </c>
      <c r="E929" s="356">
        <v>791386</v>
      </c>
      <c r="F929" s="378"/>
      <c r="G929" s="384">
        <v>393388</v>
      </c>
      <c r="H929" s="357">
        <v>15560816</v>
      </c>
    </row>
    <row r="930" spans="1:8" hidden="1" outlineLevel="1">
      <c r="A930" s="353"/>
      <c r="B930" s="347" t="s">
        <v>209</v>
      </c>
      <c r="C930" s="378"/>
      <c r="D930" s="357">
        <v>47965</v>
      </c>
      <c r="E930" s="355"/>
      <c r="F930" s="378"/>
      <c r="G930" s="383"/>
      <c r="H930" s="357">
        <v>47965</v>
      </c>
    </row>
    <row r="931" spans="1:8" hidden="1" outlineLevel="1">
      <c r="A931" s="353"/>
      <c r="B931" s="347" t="s">
        <v>281</v>
      </c>
      <c r="C931" s="378"/>
      <c r="D931" s="383"/>
      <c r="E931" s="355"/>
      <c r="F931" s="378"/>
      <c r="G931" s="383"/>
      <c r="H931" s="357">
        <v>0</v>
      </c>
    </row>
    <row r="932" spans="1:8" hidden="1" outlineLevel="1">
      <c r="A932" s="353"/>
      <c r="B932" s="347" t="s">
        <v>210</v>
      </c>
      <c r="C932" s="378"/>
      <c r="D932" s="383"/>
      <c r="E932" s="355"/>
      <c r="F932" s="378"/>
      <c r="G932" s="383"/>
      <c r="H932" s="357">
        <v>0</v>
      </c>
    </row>
    <row r="933" spans="1:8" hidden="1" outlineLevel="1">
      <c r="A933" s="353"/>
      <c r="B933" s="347" t="s">
        <v>211</v>
      </c>
      <c r="C933" s="378"/>
      <c r="D933" s="384">
        <v>0</v>
      </c>
      <c r="E933" s="356">
        <v>0</v>
      </c>
      <c r="F933" s="378"/>
      <c r="G933" s="384">
        <v>8</v>
      </c>
      <c r="H933" s="357">
        <v>8</v>
      </c>
    </row>
    <row r="934" spans="1:8" hidden="1" outlineLevel="1">
      <c r="A934" s="353"/>
      <c r="B934" s="347" t="s">
        <v>212</v>
      </c>
      <c r="C934" s="378"/>
      <c r="D934" s="384">
        <v>0</v>
      </c>
      <c r="E934" s="356">
        <v>648845</v>
      </c>
      <c r="F934" s="378"/>
      <c r="G934" s="383"/>
      <c r="H934" s="357">
        <v>648845</v>
      </c>
    </row>
    <row r="935" spans="1:8" hidden="1" outlineLevel="1">
      <c r="A935" s="353"/>
      <c r="B935" s="347" t="s">
        <v>213</v>
      </c>
      <c r="C935" s="378"/>
      <c r="D935" s="384">
        <v>476850</v>
      </c>
      <c r="E935" s="356">
        <v>125715</v>
      </c>
      <c r="F935" s="378"/>
      <c r="G935" s="384">
        <v>7028</v>
      </c>
      <c r="H935" s="357">
        <v>609593</v>
      </c>
    </row>
    <row r="936" spans="1:8" hidden="1" outlineLevel="1">
      <c r="A936" s="353"/>
      <c r="B936" s="347" t="s">
        <v>214</v>
      </c>
      <c r="C936" s="378"/>
      <c r="D936" s="383"/>
      <c r="E936" s="356">
        <v>305472</v>
      </c>
      <c r="F936" s="378"/>
      <c r="G936" s="384">
        <v>476</v>
      </c>
      <c r="H936" s="357">
        <v>305948</v>
      </c>
    </row>
    <row r="937" spans="1:8" hidden="1" outlineLevel="1">
      <c r="A937" s="353"/>
      <c r="B937" s="347" t="s">
        <v>269</v>
      </c>
      <c r="C937" s="378"/>
      <c r="D937" s="383"/>
      <c r="E937" s="356"/>
      <c r="F937" s="378"/>
      <c r="G937" s="384"/>
      <c r="H937" s="357">
        <v>0</v>
      </c>
    </row>
    <row r="938" spans="1:8" hidden="1" outlineLevel="1">
      <c r="A938" s="353"/>
      <c r="B938" s="347" t="s">
        <v>215</v>
      </c>
      <c r="C938" s="378"/>
      <c r="D938" s="383"/>
      <c r="E938" s="355"/>
      <c r="F938" s="378"/>
      <c r="G938" s="383"/>
      <c r="H938" s="357">
        <v>0</v>
      </c>
    </row>
    <row r="939" spans="1:8" hidden="1" outlineLevel="1">
      <c r="A939" s="353"/>
      <c r="B939" s="347" t="s">
        <v>216</v>
      </c>
      <c r="C939" s="378"/>
      <c r="D939" s="383"/>
      <c r="E939" s="355"/>
      <c r="F939" s="378"/>
      <c r="G939" s="383"/>
      <c r="H939" s="357">
        <v>0</v>
      </c>
    </row>
    <row r="940" spans="1:8" hidden="1" outlineLevel="1">
      <c r="A940" s="353"/>
      <c r="B940" s="347" t="s">
        <v>217</v>
      </c>
      <c r="C940" s="378"/>
      <c r="D940" s="384">
        <v>261964</v>
      </c>
      <c r="E940" s="356">
        <v>10019713</v>
      </c>
      <c r="F940" s="378"/>
      <c r="G940" s="384">
        <v>-674</v>
      </c>
      <c r="H940" s="357">
        <v>10281003</v>
      </c>
    </row>
    <row r="941" spans="1:8" hidden="1" outlineLevel="1">
      <c r="A941" s="353"/>
      <c r="B941" s="347" t="s">
        <v>218</v>
      </c>
      <c r="C941" s="378"/>
      <c r="D941" s="383"/>
      <c r="E941" s="355"/>
      <c r="F941" s="378"/>
      <c r="G941" s="383"/>
      <c r="H941" s="357">
        <v>0</v>
      </c>
    </row>
    <row r="942" spans="1:8" hidden="1" outlineLevel="1">
      <c r="A942" s="353"/>
      <c r="B942" s="347" t="s">
        <v>219</v>
      </c>
      <c r="C942" s="378"/>
      <c r="D942" s="383">
        <v>6000</v>
      </c>
      <c r="E942" s="356">
        <v>91749</v>
      </c>
      <c r="F942" s="378"/>
      <c r="G942" s="383">
        <v>0</v>
      </c>
      <c r="H942" s="357">
        <v>97749</v>
      </c>
    </row>
    <row r="943" spans="1:8" hidden="1" outlineLevel="1">
      <c r="A943" s="353"/>
      <c r="B943" s="347" t="s">
        <v>220</v>
      </c>
      <c r="C943" s="378"/>
      <c r="D943" s="383">
        <v>0</v>
      </c>
      <c r="E943" s="356">
        <v>1993365</v>
      </c>
      <c r="F943" s="378"/>
      <c r="G943" s="383">
        <v>0</v>
      </c>
      <c r="H943" s="357">
        <v>1993365</v>
      </c>
    </row>
    <row r="944" spans="1:8" collapsed="1">
      <c r="A944" s="353">
        <v>30</v>
      </c>
      <c r="B944" s="352" t="s">
        <v>574</v>
      </c>
      <c r="C944" s="378"/>
      <c r="D944" s="384">
        <f>SUM($D$918:$D$943)</f>
        <v>15611500</v>
      </c>
      <c r="E944" s="356">
        <f>SUM($E$918:$E$943)</f>
        <v>41796901</v>
      </c>
      <c r="F944" s="378"/>
      <c r="G944" s="384">
        <f>SUM($G$918:$G$943)</f>
        <v>1379582</v>
      </c>
      <c r="H944" s="357">
        <f>SUM($H$918:$H$943)</f>
        <v>58787983</v>
      </c>
    </row>
    <row r="945" spans="1:8" hidden="1" outlineLevel="1">
      <c r="A945" s="353"/>
      <c r="B945" s="347" t="s">
        <v>280</v>
      </c>
      <c r="C945" s="349"/>
      <c r="D945" s="355"/>
      <c r="E945" s="361"/>
      <c r="F945" s="405"/>
      <c r="G945" s="355"/>
      <c r="H945" s="357">
        <v>0</v>
      </c>
    </row>
    <row r="946" spans="1:8" hidden="1" outlineLevel="1">
      <c r="A946" s="353"/>
      <c r="B946" s="347" t="s">
        <v>203</v>
      </c>
      <c r="C946" s="349"/>
      <c r="D946" s="355"/>
      <c r="E946" s="361"/>
      <c r="F946" s="405"/>
      <c r="G946" s="355"/>
      <c r="H946" s="357">
        <v>0</v>
      </c>
    </row>
    <row r="947" spans="1:8" hidden="1" outlineLevel="1">
      <c r="A947" s="353"/>
      <c r="B947" s="347" t="s">
        <v>204</v>
      </c>
      <c r="C947" s="349"/>
      <c r="D947" s="355"/>
      <c r="E947" s="361"/>
      <c r="F947" s="405"/>
      <c r="G947" s="355"/>
      <c r="H947" s="357">
        <v>0</v>
      </c>
    </row>
    <row r="948" spans="1:8" hidden="1" outlineLevel="1">
      <c r="A948" s="353"/>
      <c r="B948" s="347" t="s">
        <v>267</v>
      </c>
      <c r="C948" s="350">
        <v>0</v>
      </c>
      <c r="D948" s="356">
        <v>0</v>
      </c>
      <c r="E948" s="362">
        <v>0</v>
      </c>
      <c r="F948" s="404">
        <v>0</v>
      </c>
      <c r="G948" s="356">
        <v>0</v>
      </c>
      <c r="H948" s="357">
        <v>0</v>
      </c>
    </row>
    <row r="949" spans="1:8" hidden="1" outlineLevel="1">
      <c r="A949" s="353"/>
      <c r="B949" s="347" t="s">
        <v>274</v>
      </c>
      <c r="C949" s="350">
        <v>0</v>
      </c>
      <c r="D949" s="356">
        <v>0</v>
      </c>
      <c r="E949" s="362">
        <v>0</v>
      </c>
      <c r="F949" s="404">
        <v>0</v>
      </c>
      <c r="G949" s="356">
        <v>0</v>
      </c>
      <c r="H949" s="357">
        <v>0</v>
      </c>
    </row>
    <row r="950" spans="1:8" hidden="1" outlineLevel="1">
      <c r="A950" s="353"/>
      <c r="B950" s="347" t="s">
        <v>275</v>
      </c>
      <c r="C950" s="350"/>
      <c r="D950" s="356"/>
      <c r="E950" s="362"/>
      <c r="F950" s="404"/>
      <c r="G950" s="356"/>
      <c r="H950" s="357">
        <v>0</v>
      </c>
    </row>
    <row r="951" spans="1:8" hidden="1" outlineLevel="1">
      <c r="A951" s="353"/>
      <c r="B951" s="347" t="s">
        <v>205</v>
      </c>
      <c r="C951" s="350">
        <v>0</v>
      </c>
      <c r="D951" s="356">
        <v>0</v>
      </c>
      <c r="E951" s="362">
        <v>0</v>
      </c>
      <c r="F951" s="404">
        <v>0</v>
      </c>
      <c r="G951" s="356">
        <v>0</v>
      </c>
      <c r="H951" s="357">
        <v>0</v>
      </c>
    </row>
    <row r="952" spans="1:8" hidden="1" outlineLevel="1">
      <c r="A952" s="353"/>
      <c r="B952" s="347" t="s">
        <v>206</v>
      </c>
      <c r="C952" s="349"/>
      <c r="D952" s="355"/>
      <c r="E952" s="361"/>
      <c r="F952" s="405"/>
      <c r="G952" s="355"/>
      <c r="H952" s="357">
        <v>0</v>
      </c>
    </row>
    <row r="953" spans="1:8" hidden="1" outlineLevel="1">
      <c r="A953" s="353"/>
      <c r="B953" s="347" t="s">
        <v>268</v>
      </c>
      <c r="C953" s="349"/>
      <c r="D953" s="355"/>
      <c r="E953" s="361"/>
      <c r="F953" s="405"/>
      <c r="G953" s="355"/>
      <c r="H953" s="357">
        <v>0</v>
      </c>
    </row>
    <row r="954" spans="1:8" hidden="1" outlineLevel="1">
      <c r="A954" s="353"/>
      <c r="B954" s="347" t="s">
        <v>207</v>
      </c>
      <c r="C954" s="350">
        <v>0</v>
      </c>
      <c r="D954" s="355"/>
      <c r="E954" s="361"/>
      <c r="F954" s="405"/>
      <c r="G954" s="355"/>
      <c r="H954" s="357">
        <v>0</v>
      </c>
    </row>
    <row r="955" spans="1:8" hidden="1" outlineLevel="1">
      <c r="A955" s="353"/>
      <c r="B955" s="347" t="s">
        <v>270</v>
      </c>
      <c r="C955" s="350"/>
      <c r="D955" s="355">
        <v>0</v>
      </c>
      <c r="E955" s="361">
        <v>0</v>
      </c>
      <c r="F955" s="405">
        <v>0</v>
      </c>
      <c r="G955" s="355">
        <v>0</v>
      </c>
      <c r="H955" s="357">
        <v>0</v>
      </c>
    </row>
    <row r="956" spans="1:8" hidden="1" outlineLevel="1">
      <c r="A956" s="353"/>
      <c r="B956" s="347" t="s">
        <v>208</v>
      </c>
      <c r="C956" s="349"/>
      <c r="D956" s="355"/>
      <c r="E956" s="362">
        <v>0</v>
      </c>
      <c r="F956" s="405"/>
      <c r="G956" s="355"/>
      <c r="H956" s="357">
        <v>0</v>
      </c>
    </row>
    <row r="957" spans="1:8" hidden="1" outlineLevel="1">
      <c r="A957" s="353"/>
      <c r="B957" s="347" t="s">
        <v>209</v>
      </c>
      <c r="C957" s="349"/>
      <c r="D957" s="355"/>
      <c r="E957" s="361"/>
      <c r="F957" s="405"/>
      <c r="G957" s="355"/>
      <c r="H957" s="357">
        <v>0</v>
      </c>
    </row>
    <row r="958" spans="1:8" hidden="1" outlineLevel="1">
      <c r="A958" s="353"/>
      <c r="B958" s="347" t="s">
        <v>281</v>
      </c>
      <c r="C958" s="349"/>
      <c r="D958" s="355"/>
      <c r="E958" s="361"/>
      <c r="F958" s="405"/>
      <c r="G958" s="355"/>
      <c r="H958" s="357">
        <v>0</v>
      </c>
    </row>
    <row r="959" spans="1:8" hidden="1" outlineLevel="1">
      <c r="A959" s="353"/>
      <c r="B959" s="347" t="s">
        <v>210</v>
      </c>
      <c r="C959" s="350">
        <v>0</v>
      </c>
      <c r="D959" s="355"/>
      <c r="E959" s="361"/>
      <c r="F959" s="405"/>
      <c r="G959" s="355"/>
      <c r="H959" s="357">
        <v>0</v>
      </c>
    </row>
    <row r="960" spans="1:8" hidden="1" outlineLevel="1">
      <c r="A960" s="353"/>
      <c r="B960" s="347" t="s">
        <v>211</v>
      </c>
      <c r="C960" s="350">
        <v>0</v>
      </c>
      <c r="D960" s="356">
        <v>0</v>
      </c>
      <c r="E960" s="362">
        <v>0</v>
      </c>
      <c r="F960" s="404">
        <v>0</v>
      </c>
      <c r="G960" s="356">
        <v>0</v>
      </c>
      <c r="H960" s="357">
        <v>0</v>
      </c>
    </row>
    <row r="961" spans="1:8" hidden="1" outlineLevel="1">
      <c r="A961" s="353"/>
      <c r="B961" s="347" t="s">
        <v>212</v>
      </c>
      <c r="C961" s="350">
        <v>0</v>
      </c>
      <c r="D961" s="356">
        <v>0</v>
      </c>
      <c r="E961" s="362">
        <v>0</v>
      </c>
      <c r="F961" s="405"/>
      <c r="G961" s="356">
        <v>0</v>
      </c>
      <c r="H961" s="357">
        <v>0</v>
      </c>
    </row>
    <row r="962" spans="1:8" hidden="1" outlineLevel="1">
      <c r="A962" s="353"/>
      <c r="B962" s="347" t="s">
        <v>213</v>
      </c>
      <c r="C962" s="350">
        <v>0</v>
      </c>
      <c r="D962" s="356">
        <v>0</v>
      </c>
      <c r="E962" s="362">
        <v>0</v>
      </c>
      <c r="F962" s="404">
        <v>0</v>
      </c>
      <c r="G962" s="356">
        <v>0</v>
      </c>
      <c r="H962" s="357">
        <v>0</v>
      </c>
    </row>
    <row r="963" spans="1:8" hidden="1" outlineLevel="1">
      <c r="A963" s="353"/>
      <c r="B963" s="347" t="s">
        <v>214</v>
      </c>
      <c r="C963" s="349"/>
      <c r="D963" s="355"/>
      <c r="E963" s="361"/>
      <c r="F963" s="405"/>
      <c r="G963" s="355"/>
      <c r="H963" s="357">
        <v>0</v>
      </c>
    </row>
    <row r="964" spans="1:8" hidden="1" outlineLevel="1">
      <c r="A964" s="353"/>
      <c r="B964" s="347" t="s">
        <v>269</v>
      </c>
      <c r="C964" s="349"/>
      <c r="D964" s="355"/>
      <c r="E964" s="361"/>
      <c r="F964" s="405"/>
      <c r="G964" s="355"/>
      <c r="H964" s="357">
        <v>0</v>
      </c>
    </row>
    <row r="965" spans="1:8" hidden="1" outlineLevel="1">
      <c r="A965" s="353"/>
      <c r="B965" s="347" t="s">
        <v>215</v>
      </c>
      <c r="C965" s="349"/>
      <c r="D965" s="355"/>
      <c r="E965" s="361"/>
      <c r="F965" s="405"/>
      <c r="G965" s="355"/>
      <c r="H965" s="357">
        <v>0</v>
      </c>
    </row>
    <row r="966" spans="1:8" hidden="1" outlineLevel="1">
      <c r="A966" s="353"/>
      <c r="B966" s="347" t="s">
        <v>216</v>
      </c>
      <c r="C966" s="349"/>
      <c r="D966" s="355"/>
      <c r="E966" s="361"/>
      <c r="F966" s="405"/>
      <c r="G966" s="355"/>
      <c r="H966" s="357">
        <v>0</v>
      </c>
    </row>
    <row r="967" spans="1:8" hidden="1" outlineLevel="1">
      <c r="A967" s="353"/>
      <c r="B967" s="347" t="s">
        <v>217</v>
      </c>
      <c r="C967" s="349"/>
      <c r="D967" s="355"/>
      <c r="E967" s="361"/>
      <c r="F967" s="405"/>
      <c r="G967" s="355"/>
      <c r="H967" s="357">
        <v>0</v>
      </c>
    </row>
    <row r="968" spans="1:8" hidden="1" outlineLevel="1">
      <c r="A968" s="353"/>
      <c r="B968" s="347" t="s">
        <v>218</v>
      </c>
      <c r="C968" s="349"/>
      <c r="D968" s="355"/>
      <c r="E968" s="361"/>
      <c r="F968" s="405"/>
      <c r="G968" s="355"/>
      <c r="H968" s="357">
        <v>0</v>
      </c>
    </row>
    <row r="969" spans="1:8" hidden="1" outlineLevel="1">
      <c r="A969" s="353"/>
      <c r="B969" s="347" t="s">
        <v>219</v>
      </c>
      <c r="C969" s="350">
        <v>0</v>
      </c>
      <c r="D969" s="355"/>
      <c r="E969" s="361"/>
      <c r="F969" s="405"/>
      <c r="G969" s="355"/>
      <c r="H969" s="357">
        <v>0</v>
      </c>
    </row>
    <row r="970" spans="1:8" hidden="1" outlineLevel="1">
      <c r="A970" s="353"/>
      <c r="B970" s="347" t="s">
        <v>220</v>
      </c>
      <c r="C970" s="350">
        <v>0</v>
      </c>
      <c r="D970" s="355"/>
      <c r="E970" s="362">
        <v>0</v>
      </c>
      <c r="F970" s="405"/>
      <c r="G970" s="355"/>
      <c r="H970" s="357">
        <v>0</v>
      </c>
    </row>
    <row r="971" spans="1:8" collapsed="1">
      <c r="A971" s="353">
        <v>31</v>
      </c>
      <c r="B971" s="352" t="s">
        <v>136</v>
      </c>
      <c r="C971" s="350">
        <f>SUM($C$945:$C$970)</f>
        <v>0</v>
      </c>
      <c r="D971" s="356">
        <f>SUM($D$945:$D$970)</f>
        <v>0</v>
      </c>
      <c r="E971" s="362">
        <f>SUM($E$945:$E$970)</f>
        <v>0</v>
      </c>
      <c r="F971" s="404">
        <f>SUM($F$945:$F$970)</f>
        <v>0</v>
      </c>
      <c r="G971" s="356">
        <f>SUM($G$945:$G$970)</f>
        <v>0</v>
      </c>
      <c r="H971" s="357">
        <f>SUM($H$945:$H$970)</f>
        <v>0</v>
      </c>
    </row>
    <row r="972" spans="1:8" hidden="1" outlineLevel="1">
      <c r="A972" s="353"/>
      <c r="B972" s="347" t="s">
        <v>280</v>
      </c>
      <c r="C972" s="362">
        <v>0</v>
      </c>
      <c r="D972" s="360"/>
      <c r="E972" s="359"/>
      <c r="F972" s="359"/>
      <c r="G972" s="359"/>
      <c r="H972" s="357">
        <v>0</v>
      </c>
    </row>
    <row r="973" spans="1:8" hidden="1" outlineLevel="1">
      <c r="A973" s="353"/>
      <c r="B973" s="347" t="s">
        <v>203</v>
      </c>
      <c r="C973" s="362">
        <v>-146343</v>
      </c>
      <c r="D973" s="360"/>
      <c r="E973" s="359"/>
      <c r="F973" s="359"/>
      <c r="G973" s="359"/>
      <c r="H973" s="357">
        <v>-146343</v>
      </c>
    </row>
    <row r="974" spans="1:8" hidden="1" outlineLevel="1">
      <c r="A974" s="353"/>
      <c r="B974" s="347" t="s">
        <v>204</v>
      </c>
      <c r="C974" s="362">
        <v>488050</v>
      </c>
      <c r="D974" s="360"/>
      <c r="E974" s="359"/>
      <c r="F974" s="359"/>
      <c r="G974" s="359"/>
      <c r="H974" s="357">
        <v>488050</v>
      </c>
    </row>
    <row r="975" spans="1:8" hidden="1" outlineLevel="1">
      <c r="A975" s="353"/>
      <c r="B975" s="347" t="s">
        <v>267</v>
      </c>
      <c r="C975" s="362">
        <v>0</v>
      </c>
      <c r="D975" s="360"/>
      <c r="E975" s="359"/>
      <c r="F975" s="359"/>
      <c r="G975" s="359"/>
      <c r="H975" s="357">
        <v>0</v>
      </c>
    </row>
    <row r="976" spans="1:8" hidden="1" outlineLevel="1">
      <c r="A976" s="353"/>
      <c r="B976" s="347" t="s">
        <v>274</v>
      </c>
      <c r="C976" s="362">
        <v>288070.43</v>
      </c>
      <c r="D976" s="360"/>
      <c r="E976" s="359"/>
      <c r="F976" s="359"/>
      <c r="G976" s="359"/>
      <c r="H976" s="357">
        <v>288070.43</v>
      </c>
    </row>
    <row r="977" spans="1:8" hidden="1" outlineLevel="1">
      <c r="A977" s="353"/>
      <c r="B977" s="347" t="s">
        <v>275</v>
      </c>
      <c r="C977" s="357">
        <v>374</v>
      </c>
      <c r="D977" s="360"/>
      <c r="E977" s="359"/>
      <c r="F977" s="359"/>
      <c r="G977" s="359"/>
      <c r="H977" s="357">
        <v>374</v>
      </c>
    </row>
    <row r="978" spans="1:8" hidden="1" outlineLevel="1">
      <c r="A978" s="353"/>
      <c r="B978" s="347" t="s">
        <v>205</v>
      </c>
      <c r="C978" s="362">
        <v>513667</v>
      </c>
      <c r="D978" s="360"/>
      <c r="E978" s="359"/>
      <c r="F978" s="359"/>
      <c r="G978" s="359"/>
      <c r="H978" s="357">
        <v>513667</v>
      </c>
    </row>
    <row r="979" spans="1:8" hidden="1" outlineLevel="1">
      <c r="A979" s="353"/>
      <c r="B979" s="347" t="s">
        <v>206</v>
      </c>
      <c r="C979" s="362">
        <v>-107506</v>
      </c>
      <c r="D979" s="360"/>
      <c r="E979" s="359"/>
      <c r="F979" s="359"/>
      <c r="G979" s="359"/>
      <c r="H979" s="357">
        <v>-107506</v>
      </c>
    </row>
    <row r="980" spans="1:8" hidden="1" outlineLevel="1">
      <c r="A980" s="353"/>
      <c r="B980" s="347" t="s">
        <v>268</v>
      </c>
      <c r="C980" s="362">
        <v>24453</v>
      </c>
      <c r="D980" s="360"/>
      <c r="E980" s="359"/>
      <c r="F980" s="359"/>
      <c r="G980" s="359"/>
      <c r="H980" s="357">
        <v>24453</v>
      </c>
    </row>
    <row r="981" spans="1:8" hidden="1" outlineLevel="1">
      <c r="A981" s="353"/>
      <c r="B981" s="347" t="s">
        <v>207</v>
      </c>
      <c r="C981" s="362">
        <v>1603913</v>
      </c>
      <c r="D981" s="360"/>
      <c r="E981" s="359"/>
      <c r="F981" s="359"/>
      <c r="G981" s="359"/>
      <c r="H981" s="357">
        <v>1603913</v>
      </c>
    </row>
    <row r="982" spans="1:8" hidden="1" outlineLevel="1">
      <c r="A982" s="353"/>
      <c r="B982" s="347" t="s">
        <v>270</v>
      </c>
      <c r="C982" s="362">
        <v>1984845</v>
      </c>
      <c r="D982" s="360"/>
      <c r="E982" s="359"/>
      <c r="F982" s="359"/>
      <c r="G982" s="359"/>
      <c r="H982" s="357">
        <v>1984845</v>
      </c>
    </row>
    <row r="983" spans="1:8" hidden="1" outlineLevel="1">
      <c r="A983" s="353"/>
      <c r="B983" s="347" t="s">
        <v>208</v>
      </c>
      <c r="C983" s="362">
        <v>2426652</v>
      </c>
      <c r="D983" s="360"/>
      <c r="E983" s="359"/>
      <c r="F983" s="359"/>
      <c r="G983" s="359"/>
      <c r="H983" s="357">
        <v>2426652</v>
      </c>
    </row>
    <row r="984" spans="1:8" hidden="1" outlineLevel="1">
      <c r="A984" s="353"/>
      <c r="B984" s="347" t="s">
        <v>209</v>
      </c>
      <c r="C984" s="362">
        <v>1370932</v>
      </c>
      <c r="D984" s="360"/>
      <c r="E984" s="359"/>
      <c r="F984" s="359"/>
      <c r="G984" s="359"/>
      <c r="H984" s="357">
        <v>1370932</v>
      </c>
    </row>
    <row r="985" spans="1:8" hidden="1" outlineLevel="1">
      <c r="A985" s="353"/>
      <c r="B985" s="347" t="s">
        <v>281</v>
      </c>
      <c r="C985" s="357">
        <v>6841</v>
      </c>
      <c r="D985" s="360"/>
      <c r="E985" s="359"/>
      <c r="F985" s="359"/>
      <c r="G985" s="359"/>
      <c r="H985" s="357">
        <v>6841</v>
      </c>
    </row>
    <row r="986" spans="1:8" hidden="1" outlineLevel="1">
      <c r="A986" s="353"/>
      <c r="B986" s="347" t="s">
        <v>210</v>
      </c>
      <c r="C986" s="362">
        <v>245193</v>
      </c>
      <c r="D986" s="360"/>
      <c r="E986" s="359"/>
      <c r="F986" s="359"/>
      <c r="G986" s="359"/>
      <c r="H986" s="357">
        <v>245193</v>
      </c>
    </row>
    <row r="987" spans="1:8" hidden="1" outlineLevel="1">
      <c r="A987" s="353"/>
      <c r="B987" s="347" t="s">
        <v>211</v>
      </c>
      <c r="C987" s="362">
        <v>-124477</v>
      </c>
      <c r="D987" s="360"/>
      <c r="E987" s="359"/>
      <c r="F987" s="359"/>
      <c r="G987" s="359"/>
      <c r="H987" s="357">
        <v>-124477</v>
      </c>
    </row>
    <row r="988" spans="1:8" hidden="1" outlineLevel="1">
      <c r="A988" s="353"/>
      <c r="B988" s="347" t="s">
        <v>212</v>
      </c>
      <c r="C988" s="362">
        <v>533783.84426570754</v>
      </c>
      <c r="D988" s="360"/>
      <c r="E988" s="359"/>
      <c r="F988" s="359"/>
      <c r="G988" s="359"/>
      <c r="H988" s="357">
        <v>533783.84426570754</v>
      </c>
    </row>
    <row r="989" spans="1:8" hidden="1" outlineLevel="1">
      <c r="A989" s="353"/>
      <c r="B989" s="347" t="s">
        <v>213</v>
      </c>
      <c r="C989" s="362">
        <v>1381530</v>
      </c>
      <c r="D989" s="360"/>
      <c r="E989" s="359"/>
      <c r="F989" s="359"/>
      <c r="G989" s="359"/>
      <c r="H989" s="357">
        <v>1381530</v>
      </c>
    </row>
    <row r="990" spans="1:8" hidden="1" outlineLevel="1">
      <c r="A990" s="353"/>
      <c r="B990" s="347" t="s">
        <v>214</v>
      </c>
      <c r="C990" s="362">
        <v>-33115</v>
      </c>
      <c r="D990" s="360"/>
      <c r="E990" s="359"/>
      <c r="F990" s="359"/>
      <c r="G990" s="359"/>
      <c r="H990" s="357">
        <v>-33115</v>
      </c>
    </row>
    <row r="991" spans="1:8" hidden="1" outlineLevel="1">
      <c r="A991" s="353"/>
      <c r="B991" s="347" t="s">
        <v>269</v>
      </c>
      <c r="C991" s="362"/>
      <c r="D991" s="360"/>
      <c r="E991" s="359"/>
      <c r="F991" s="359"/>
      <c r="G991" s="359"/>
      <c r="H991" s="357">
        <v>0</v>
      </c>
    </row>
    <row r="992" spans="1:8" hidden="1" outlineLevel="1">
      <c r="A992" s="353"/>
      <c r="B992" s="347" t="s">
        <v>215</v>
      </c>
      <c r="C992" s="362">
        <v>55058.93</v>
      </c>
      <c r="D992" s="360"/>
      <c r="E992" s="359"/>
      <c r="F992" s="359"/>
      <c r="G992" s="359"/>
      <c r="H992" s="357">
        <v>55058.93</v>
      </c>
    </row>
    <row r="993" spans="1:8" hidden="1" outlineLevel="1">
      <c r="A993" s="353"/>
      <c r="B993" s="347" t="s">
        <v>216</v>
      </c>
      <c r="C993" s="357">
        <v>19956</v>
      </c>
      <c r="D993" s="360"/>
      <c r="E993" s="359"/>
      <c r="F993" s="359"/>
      <c r="G993" s="359"/>
      <c r="H993" s="357">
        <v>19956</v>
      </c>
    </row>
    <row r="994" spans="1:8" hidden="1" outlineLevel="1">
      <c r="A994" s="353"/>
      <c r="B994" s="347" t="s">
        <v>217</v>
      </c>
      <c r="C994" s="362">
        <v>180790</v>
      </c>
      <c r="D994" s="360"/>
      <c r="E994" s="359"/>
      <c r="F994" s="359"/>
      <c r="G994" s="359"/>
      <c r="H994" s="357">
        <v>180790</v>
      </c>
    </row>
    <row r="995" spans="1:8" hidden="1" outlineLevel="1">
      <c r="A995" s="353"/>
      <c r="B995" s="347" t="s">
        <v>218</v>
      </c>
      <c r="C995" s="362">
        <v>849321</v>
      </c>
      <c r="D995" s="360"/>
      <c r="E995" s="359"/>
      <c r="F995" s="359"/>
      <c r="G995" s="359"/>
      <c r="H995" s="357">
        <v>849321</v>
      </c>
    </row>
    <row r="996" spans="1:8" hidden="1" outlineLevel="1">
      <c r="A996" s="353"/>
      <c r="B996" s="347" t="s">
        <v>219</v>
      </c>
      <c r="C996" s="362">
        <v>739380.6799999997</v>
      </c>
      <c r="D996" s="360"/>
      <c r="E996" s="359"/>
      <c r="F996" s="359"/>
      <c r="G996" s="359"/>
      <c r="H996" s="357">
        <v>739380.6799999997</v>
      </c>
    </row>
    <row r="997" spans="1:8" hidden="1" outlineLevel="1">
      <c r="A997" s="353"/>
      <c r="B997" s="347" t="s">
        <v>220</v>
      </c>
      <c r="C997" s="362">
        <v>970809</v>
      </c>
      <c r="D997" s="360"/>
      <c r="E997" s="359"/>
      <c r="F997" s="359"/>
      <c r="G997" s="359"/>
      <c r="H997" s="357">
        <v>970809</v>
      </c>
    </row>
    <row r="998" spans="1:8" collapsed="1">
      <c r="A998" s="353">
        <v>32</v>
      </c>
      <c r="B998" s="352" t="s">
        <v>137</v>
      </c>
      <c r="C998" s="362">
        <f>SUM($C$972:$C$997)</f>
        <v>13272178.884265706</v>
      </c>
      <c r="D998" s="360"/>
      <c r="E998" s="359"/>
      <c r="F998" s="359"/>
      <c r="G998" s="359"/>
      <c r="H998" s="357">
        <f>SUM($H$972:$H$997)</f>
        <v>13272178.884265706</v>
      </c>
    </row>
    <row r="999" spans="1:8" hidden="1" outlineLevel="1">
      <c r="A999" s="353"/>
      <c r="B999" s="347" t="s">
        <v>280</v>
      </c>
      <c r="C999" s="360"/>
      <c r="D999" s="386"/>
      <c r="E999" s="386"/>
      <c r="F999" s="386"/>
      <c r="G999" s="356">
        <v>0</v>
      </c>
      <c r="H999" s="357">
        <v>0</v>
      </c>
    </row>
    <row r="1000" spans="1:8" hidden="1" outlineLevel="1">
      <c r="A1000" s="353"/>
      <c r="B1000" s="347" t="s">
        <v>203</v>
      </c>
      <c r="C1000" s="360"/>
      <c r="D1000" s="386"/>
      <c r="E1000" s="386"/>
      <c r="F1000" s="386"/>
      <c r="G1000" s="356">
        <v>303</v>
      </c>
      <c r="H1000" s="357">
        <v>303</v>
      </c>
    </row>
    <row r="1001" spans="1:8" hidden="1" outlineLevel="1">
      <c r="A1001" s="353"/>
      <c r="B1001" s="347" t="s">
        <v>204</v>
      </c>
      <c r="C1001" s="360"/>
      <c r="D1001" s="386"/>
      <c r="E1001" s="386"/>
      <c r="F1001" s="386"/>
      <c r="G1001" s="355"/>
      <c r="H1001" s="357">
        <v>0</v>
      </c>
    </row>
    <row r="1002" spans="1:8" hidden="1" outlineLevel="1">
      <c r="A1002" s="353"/>
      <c r="B1002" s="347" t="s">
        <v>267</v>
      </c>
      <c r="C1002" s="360"/>
      <c r="D1002" s="386"/>
      <c r="E1002" s="386"/>
      <c r="F1002" s="386"/>
      <c r="G1002" s="356">
        <v>0</v>
      </c>
      <c r="H1002" s="357">
        <v>0</v>
      </c>
    </row>
    <row r="1003" spans="1:8" hidden="1" outlineLevel="1">
      <c r="A1003" s="353"/>
      <c r="B1003" s="347" t="s">
        <v>274</v>
      </c>
      <c r="C1003" s="360"/>
      <c r="D1003" s="386"/>
      <c r="E1003" s="386"/>
      <c r="F1003" s="386"/>
      <c r="G1003" s="356">
        <v>0</v>
      </c>
      <c r="H1003" s="357">
        <v>0</v>
      </c>
    </row>
    <row r="1004" spans="1:8" hidden="1" outlineLevel="1">
      <c r="A1004" s="353"/>
      <c r="B1004" s="347" t="s">
        <v>275</v>
      </c>
      <c r="C1004" s="360"/>
      <c r="D1004" s="386"/>
      <c r="E1004" s="386"/>
      <c r="F1004" s="386"/>
      <c r="G1004" s="356"/>
      <c r="H1004" s="357">
        <v>0</v>
      </c>
    </row>
    <row r="1005" spans="1:8" hidden="1" outlineLevel="1">
      <c r="A1005" s="353"/>
      <c r="B1005" s="347" t="s">
        <v>205</v>
      </c>
      <c r="C1005" s="360"/>
      <c r="D1005" s="386"/>
      <c r="E1005" s="386"/>
      <c r="F1005" s="386"/>
      <c r="G1005" s="356">
        <v>192062</v>
      </c>
      <c r="H1005" s="357">
        <v>192062</v>
      </c>
    </row>
    <row r="1006" spans="1:8" hidden="1" outlineLevel="1">
      <c r="A1006" s="353"/>
      <c r="B1006" s="347" t="s">
        <v>206</v>
      </c>
      <c r="C1006" s="360"/>
      <c r="D1006" s="386"/>
      <c r="E1006" s="386"/>
      <c r="F1006" s="386"/>
      <c r="G1006" s="356">
        <v>671</v>
      </c>
      <c r="H1006" s="357">
        <v>671</v>
      </c>
    </row>
    <row r="1007" spans="1:8" hidden="1" outlineLevel="1">
      <c r="A1007" s="353"/>
      <c r="B1007" s="347" t="s">
        <v>268</v>
      </c>
      <c r="C1007" s="360"/>
      <c r="D1007" s="386"/>
      <c r="E1007" s="386"/>
      <c r="F1007" s="386"/>
      <c r="G1007" s="355"/>
      <c r="H1007" s="357">
        <v>0</v>
      </c>
    </row>
    <row r="1008" spans="1:8" hidden="1" outlineLevel="1">
      <c r="A1008" s="353"/>
      <c r="B1008" s="347" t="s">
        <v>207</v>
      </c>
      <c r="C1008" s="360"/>
      <c r="D1008" s="386"/>
      <c r="E1008" s="386"/>
      <c r="F1008" s="386"/>
      <c r="G1008" s="356">
        <v>166211</v>
      </c>
      <c r="H1008" s="357">
        <v>166211</v>
      </c>
    </row>
    <row r="1009" spans="1:8" hidden="1" outlineLevel="1">
      <c r="A1009" s="353"/>
      <c r="B1009" s="347" t="s">
        <v>270</v>
      </c>
      <c r="C1009" s="360"/>
      <c r="D1009" s="386"/>
      <c r="E1009" s="386"/>
      <c r="F1009" s="386"/>
      <c r="G1009" s="356">
        <v>0</v>
      </c>
      <c r="H1009" s="357">
        <v>0</v>
      </c>
    </row>
    <row r="1010" spans="1:8" hidden="1" outlineLevel="1">
      <c r="A1010" s="353"/>
      <c r="B1010" s="347" t="s">
        <v>208</v>
      </c>
      <c r="C1010" s="360"/>
      <c r="D1010" s="386"/>
      <c r="E1010" s="386"/>
      <c r="F1010" s="386"/>
      <c r="G1010" s="355"/>
      <c r="H1010" s="357">
        <v>0</v>
      </c>
    </row>
    <row r="1011" spans="1:8" hidden="1" outlineLevel="1">
      <c r="A1011" s="353"/>
      <c r="B1011" s="347" t="s">
        <v>209</v>
      </c>
      <c r="C1011" s="360"/>
      <c r="D1011" s="386"/>
      <c r="E1011" s="386"/>
      <c r="F1011" s="386"/>
      <c r="G1011" s="355"/>
      <c r="H1011" s="357">
        <v>0</v>
      </c>
    </row>
    <row r="1012" spans="1:8" hidden="1" outlineLevel="1">
      <c r="A1012" s="353"/>
      <c r="B1012" s="347" t="s">
        <v>281</v>
      </c>
      <c r="C1012" s="360"/>
      <c r="D1012" s="386"/>
      <c r="E1012" s="386"/>
      <c r="F1012" s="386"/>
      <c r="G1012" s="355"/>
      <c r="H1012" s="357">
        <v>0</v>
      </c>
    </row>
    <row r="1013" spans="1:8" hidden="1" outlineLevel="1">
      <c r="A1013" s="353"/>
      <c r="B1013" s="347" t="s">
        <v>210</v>
      </c>
      <c r="C1013" s="360"/>
      <c r="D1013" s="386"/>
      <c r="E1013" s="386"/>
      <c r="F1013" s="386"/>
      <c r="G1013" s="355"/>
      <c r="H1013" s="357">
        <v>0</v>
      </c>
    </row>
    <row r="1014" spans="1:8" hidden="1" outlineLevel="1">
      <c r="A1014" s="353"/>
      <c r="B1014" s="347" t="s">
        <v>211</v>
      </c>
      <c r="C1014" s="360"/>
      <c r="D1014" s="386"/>
      <c r="E1014" s="386"/>
      <c r="F1014" s="386"/>
      <c r="G1014" s="356">
        <v>18</v>
      </c>
      <c r="H1014" s="357">
        <v>18</v>
      </c>
    </row>
    <row r="1015" spans="1:8" hidden="1" outlineLevel="1">
      <c r="A1015" s="353"/>
      <c r="B1015" s="347" t="s">
        <v>212</v>
      </c>
      <c r="C1015" s="360"/>
      <c r="D1015" s="386"/>
      <c r="E1015" s="386"/>
      <c r="F1015" s="386"/>
      <c r="G1015" s="356">
        <v>0</v>
      </c>
      <c r="H1015" s="357">
        <v>0</v>
      </c>
    </row>
    <row r="1016" spans="1:8" hidden="1" outlineLevel="1">
      <c r="A1016" s="353"/>
      <c r="B1016" s="347" t="s">
        <v>213</v>
      </c>
      <c r="C1016" s="360"/>
      <c r="D1016" s="386"/>
      <c r="E1016" s="386"/>
      <c r="F1016" s="386"/>
      <c r="G1016" s="356">
        <v>0</v>
      </c>
      <c r="H1016" s="357">
        <v>0</v>
      </c>
    </row>
    <row r="1017" spans="1:8" hidden="1" outlineLevel="1">
      <c r="A1017" s="353"/>
      <c r="B1017" s="347" t="s">
        <v>214</v>
      </c>
      <c r="C1017" s="360"/>
      <c r="D1017" s="386"/>
      <c r="E1017" s="386"/>
      <c r="F1017" s="386"/>
      <c r="G1017" s="355"/>
      <c r="H1017" s="357">
        <v>0</v>
      </c>
    </row>
    <row r="1018" spans="1:8" hidden="1" outlineLevel="1">
      <c r="A1018" s="353"/>
      <c r="B1018" s="347" t="s">
        <v>269</v>
      </c>
      <c r="C1018" s="360"/>
      <c r="D1018" s="386"/>
      <c r="E1018" s="386"/>
      <c r="F1018" s="386"/>
      <c r="G1018" s="355"/>
      <c r="H1018" s="357">
        <v>0</v>
      </c>
    </row>
    <row r="1019" spans="1:8" hidden="1" outlineLevel="1">
      <c r="A1019" s="353"/>
      <c r="B1019" s="347" t="s">
        <v>215</v>
      </c>
      <c r="C1019" s="360"/>
      <c r="D1019" s="386"/>
      <c r="E1019" s="386"/>
      <c r="F1019" s="386"/>
      <c r="G1019" s="355"/>
      <c r="H1019" s="357">
        <v>0</v>
      </c>
    </row>
    <row r="1020" spans="1:8" hidden="1" outlineLevel="1">
      <c r="A1020" s="353"/>
      <c r="B1020" s="347" t="s">
        <v>216</v>
      </c>
      <c r="C1020" s="360"/>
      <c r="D1020" s="386"/>
      <c r="E1020" s="386"/>
      <c r="F1020" s="386"/>
      <c r="G1020" s="355"/>
      <c r="H1020" s="357">
        <v>0</v>
      </c>
    </row>
    <row r="1021" spans="1:8" hidden="1" outlineLevel="1">
      <c r="A1021" s="353"/>
      <c r="B1021" s="347" t="s">
        <v>217</v>
      </c>
      <c r="C1021" s="360"/>
      <c r="D1021" s="386"/>
      <c r="E1021" s="386"/>
      <c r="F1021" s="386"/>
      <c r="G1021" s="355"/>
      <c r="H1021" s="357">
        <v>0</v>
      </c>
    </row>
    <row r="1022" spans="1:8" hidden="1" outlineLevel="1">
      <c r="A1022" s="353"/>
      <c r="B1022" s="347" t="s">
        <v>218</v>
      </c>
      <c r="C1022" s="360"/>
      <c r="D1022" s="386"/>
      <c r="E1022" s="386"/>
      <c r="F1022" s="386"/>
      <c r="G1022" s="355"/>
      <c r="H1022" s="357">
        <v>0</v>
      </c>
    </row>
    <row r="1023" spans="1:8" hidden="1" outlineLevel="1">
      <c r="A1023" s="353"/>
      <c r="B1023" s="347" t="s">
        <v>219</v>
      </c>
      <c r="C1023" s="360"/>
      <c r="D1023" s="386"/>
      <c r="E1023" s="386"/>
      <c r="F1023" s="386"/>
      <c r="G1023" s="355"/>
      <c r="H1023" s="357">
        <v>0</v>
      </c>
    </row>
    <row r="1024" spans="1:8" hidden="1" outlineLevel="1">
      <c r="A1024" s="353"/>
      <c r="B1024" s="347" t="s">
        <v>220</v>
      </c>
      <c r="C1024" s="360"/>
      <c r="D1024" s="386"/>
      <c r="E1024" s="386"/>
      <c r="F1024" s="386"/>
      <c r="G1024" s="355"/>
      <c r="H1024" s="357">
        <v>0</v>
      </c>
    </row>
    <row r="1025" spans="1:8" collapsed="1">
      <c r="A1025" s="353">
        <v>33</v>
      </c>
      <c r="B1025" s="352" t="s">
        <v>575</v>
      </c>
      <c r="C1025" s="360"/>
      <c r="D1025" s="386"/>
      <c r="E1025" s="386"/>
      <c r="F1025" s="386"/>
      <c r="G1025" s="356">
        <f>SUM($G$999:$G$1024)</f>
        <v>359265</v>
      </c>
      <c r="H1025" s="357">
        <f>SUM($H$999:$H$1024)</f>
        <v>359265</v>
      </c>
    </row>
    <row r="1026" spans="1:8" hidden="1" outlineLevel="1">
      <c r="A1026" s="353"/>
      <c r="B1026" s="347" t="s">
        <v>280</v>
      </c>
      <c r="C1026" s="354"/>
      <c r="D1026" s="386"/>
      <c r="E1026" s="368"/>
      <c r="F1026" s="383"/>
      <c r="G1026" s="348"/>
      <c r="H1026" s="357">
        <v>0</v>
      </c>
    </row>
    <row r="1027" spans="1:8" hidden="1" outlineLevel="1">
      <c r="A1027" s="353"/>
      <c r="B1027" s="347" t="s">
        <v>203</v>
      </c>
      <c r="C1027" s="354"/>
      <c r="D1027" s="386"/>
      <c r="E1027" s="368"/>
      <c r="F1027" s="357">
        <v>3</v>
      </c>
      <c r="G1027" s="348"/>
      <c r="H1027" s="357">
        <v>3</v>
      </c>
    </row>
    <row r="1028" spans="1:8" hidden="1" outlineLevel="1">
      <c r="A1028" s="353"/>
      <c r="B1028" s="347" t="s">
        <v>204</v>
      </c>
      <c r="C1028" s="354"/>
      <c r="D1028" s="386"/>
      <c r="E1028" s="368"/>
      <c r="F1028" s="383"/>
      <c r="G1028" s="348"/>
      <c r="H1028" s="357">
        <v>0</v>
      </c>
    </row>
    <row r="1029" spans="1:8" hidden="1" outlineLevel="1">
      <c r="A1029" s="353"/>
      <c r="B1029" s="347" t="s">
        <v>267</v>
      </c>
      <c r="C1029" s="354"/>
      <c r="D1029" s="386"/>
      <c r="E1029" s="368"/>
      <c r="F1029" s="384">
        <v>0</v>
      </c>
      <c r="G1029" s="348"/>
      <c r="H1029" s="357">
        <v>0</v>
      </c>
    </row>
    <row r="1030" spans="1:8" hidden="1" outlineLevel="1">
      <c r="A1030" s="353"/>
      <c r="B1030" s="347" t="s">
        <v>274</v>
      </c>
      <c r="C1030" s="354"/>
      <c r="D1030" s="386"/>
      <c r="E1030" s="368"/>
      <c r="F1030" s="384">
        <v>0</v>
      </c>
      <c r="G1030" s="348"/>
      <c r="H1030" s="357">
        <v>0</v>
      </c>
    </row>
    <row r="1031" spans="1:8" hidden="1" outlineLevel="1">
      <c r="A1031" s="353"/>
      <c r="B1031" s="347" t="s">
        <v>275</v>
      </c>
      <c r="C1031" s="354"/>
      <c r="D1031" s="386"/>
      <c r="E1031" s="368"/>
      <c r="F1031" s="384"/>
      <c r="G1031" s="348"/>
      <c r="H1031" s="357">
        <v>0</v>
      </c>
    </row>
    <row r="1032" spans="1:8" hidden="1" outlineLevel="1">
      <c r="A1032" s="353"/>
      <c r="B1032" s="347" t="s">
        <v>205</v>
      </c>
      <c r="C1032" s="354"/>
      <c r="D1032" s="386"/>
      <c r="E1032" s="368"/>
      <c r="F1032" s="384">
        <v>0</v>
      </c>
      <c r="G1032" s="348"/>
      <c r="H1032" s="357">
        <v>0</v>
      </c>
    </row>
    <row r="1033" spans="1:8" hidden="1" outlineLevel="1">
      <c r="A1033" s="353"/>
      <c r="B1033" s="347" t="s">
        <v>206</v>
      </c>
      <c r="C1033" s="354"/>
      <c r="D1033" s="386"/>
      <c r="E1033" s="368"/>
      <c r="F1033" s="384">
        <v>53</v>
      </c>
      <c r="G1033" s="348"/>
      <c r="H1033" s="357">
        <v>53</v>
      </c>
    </row>
    <row r="1034" spans="1:8" hidden="1" outlineLevel="1">
      <c r="A1034" s="353"/>
      <c r="B1034" s="347" t="s">
        <v>268</v>
      </c>
      <c r="C1034" s="354"/>
      <c r="D1034" s="386"/>
      <c r="E1034" s="368"/>
      <c r="F1034" s="383"/>
      <c r="G1034" s="348"/>
      <c r="H1034" s="357">
        <v>0</v>
      </c>
    </row>
    <row r="1035" spans="1:8" hidden="1" outlineLevel="1">
      <c r="A1035" s="353"/>
      <c r="B1035" s="347" t="s">
        <v>207</v>
      </c>
      <c r="C1035" s="354"/>
      <c r="D1035" s="386"/>
      <c r="E1035" s="368"/>
      <c r="F1035" s="384">
        <v>0</v>
      </c>
      <c r="G1035" s="348"/>
      <c r="H1035" s="357">
        <v>0</v>
      </c>
    </row>
    <row r="1036" spans="1:8" hidden="1" outlineLevel="1">
      <c r="A1036" s="353"/>
      <c r="B1036" s="347" t="s">
        <v>270</v>
      </c>
      <c r="C1036" s="354"/>
      <c r="D1036" s="386"/>
      <c r="E1036" s="368"/>
      <c r="F1036" s="384">
        <v>0</v>
      </c>
      <c r="G1036" s="348"/>
      <c r="H1036" s="357">
        <v>0</v>
      </c>
    </row>
    <row r="1037" spans="1:8" hidden="1" outlineLevel="1">
      <c r="A1037" s="353"/>
      <c r="B1037" s="347" t="s">
        <v>208</v>
      </c>
      <c r="C1037" s="354"/>
      <c r="D1037" s="386"/>
      <c r="E1037" s="368"/>
      <c r="F1037" s="383"/>
      <c r="G1037" s="348"/>
      <c r="H1037" s="357">
        <v>0</v>
      </c>
    </row>
    <row r="1038" spans="1:8" hidden="1" outlineLevel="1">
      <c r="A1038" s="353"/>
      <c r="B1038" s="347" t="s">
        <v>209</v>
      </c>
      <c r="C1038" s="354"/>
      <c r="D1038" s="386"/>
      <c r="E1038" s="368"/>
      <c r="F1038" s="383"/>
      <c r="G1038" s="348"/>
      <c r="H1038" s="357">
        <v>0</v>
      </c>
    </row>
    <row r="1039" spans="1:8" hidden="1" outlineLevel="1">
      <c r="A1039" s="353"/>
      <c r="B1039" s="347" t="s">
        <v>281</v>
      </c>
      <c r="C1039" s="354"/>
      <c r="D1039" s="386"/>
      <c r="E1039" s="368"/>
      <c r="F1039" s="383"/>
      <c r="G1039" s="348"/>
      <c r="H1039" s="357">
        <v>0</v>
      </c>
    </row>
    <row r="1040" spans="1:8" hidden="1" outlineLevel="1">
      <c r="A1040" s="353"/>
      <c r="B1040" s="347" t="s">
        <v>210</v>
      </c>
      <c r="C1040" s="354"/>
      <c r="D1040" s="386"/>
      <c r="E1040" s="368"/>
      <c r="F1040" s="383"/>
      <c r="G1040" s="348"/>
      <c r="H1040" s="357">
        <v>0</v>
      </c>
    </row>
    <row r="1041" spans="1:8" hidden="1" outlineLevel="1">
      <c r="A1041" s="353"/>
      <c r="B1041" s="347" t="s">
        <v>211</v>
      </c>
      <c r="C1041" s="354"/>
      <c r="D1041" s="386"/>
      <c r="E1041" s="368"/>
      <c r="F1041" s="384">
        <v>0</v>
      </c>
      <c r="G1041" s="348"/>
      <c r="H1041" s="357">
        <v>0</v>
      </c>
    </row>
    <row r="1042" spans="1:8" hidden="1" outlineLevel="1">
      <c r="A1042" s="353"/>
      <c r="B1042" s="347" t="s">
        <v>212</v>
      </c>
      <c r="C1042" s="354"/>
      <c r="D1042" s="386"/>
      <c r="E1042" s="368"/>
      <c r="F1042" s="383"/>
      <c r="G1042" s="348"/>
      <c r="H1042" s="357">
        <v>0</v>
      </c>
    </row>
    <row r="1043" spans="1:8" hidden="1" outlineLevel="1">
      <c r="A1043" s="353"/>
      <c r="B1043" s="347" t="s">
        <v>213</v>
      </c>
      <c r="C1043" s="354"/>
      <c r="D1043" s="386"/>
      <c r="E1043" s="368"/>
      <c r="F1043" s="384">
        <v>0</v>
      </c>
      <c r="G1043" s="348"/>
      <c r="H1043" s="357">
        <v>0</v>
      </c>
    </row>
    <row r="1044" spans="1:8" hidden="1" outlineLevel="1">
      <c r="A1044" s="353"/>
      <c r="B1044" s="347" t="s">
        <v>214</v>
      </c>
      <c r="C1044" s="354"/>
      <c r="D1044" s="386"/>
      <c r="E1044" s="368"/>
      <c r="F1044" s="383"/>
      <c r="G1044" s="348"/>
      <c r="H1044" s="357">
        <v>0</v>
      </c>
    </row>
    <row r="1045" spans="1:8" hidden="1" outlineLevel="1">
      <c r="A1045" s="353"/>
      <c r="B1045" s="347" t="s">
        <v>269</v>
      </c>
      <c r="C1045" s="354"/>
      <c r="D1045" s="386"/>
      <c r="E1045" s="368"/>
      <c r="F1045" s="383"/>
      <c r="G1045" s="348"/>
      <c r="H1045" s="357">
        <v>0</v>
      </c>
    </row>
    <row r="1046" spans="1:8" hidden="1" outlineLevel="1">
      <c r="A1046" s="353"/>
      <c r="B1046" s="347" t="s">
        <v>215</v>
      </c>
      <c r="C1046" s="354"/>
      <c r="D1046" s="386"/>
      <c r="E1046" s="368"/>
      <c r="F1046" s="384">
        <v>5431</v>
      </c>
      <c r="G1046" s="348"/>
      <c r="H1046" s="357">
        <v>5431</v>
      </c>
    </row>
    <row r="1047" spans="1:8" hidden="1" outlineLevel="1">
      <c r="A1047" s="353"/>
      <c r="B1047" s="347" t="s">
        <v>216</v>
      </c>
      <c r="C1047" s="354"/>
      <c r="D1047" s="386"/>
      <c r="E1047" s="368"/>
      <c r="F1047" s="384"/>
      <c r="G1047" s="348"/>
      <c r="H1047" s="357">
        <v>0</v>
      </c>
    </row>
    <row r="1048" spans="1:8" hidden="1" outlineLevel="1">
      <c r="A1048" s="353"/>
      <c r="B1048" s="347" t="s">
        <v>217</v>
      </c>
      <c r="C1048" s="354"/>
      <c r="D1048" s="386"/>
      <c r="E1048" s="368"/>
      <c r="F1048" s="383"/>
      <c r="G1048" s="348"/>
      <c r="H1048" s="357">
        <v>0</v>
      </c>
    </row>
    <row r="1049" spans="1:8" hidden="1" outlineLevel="1">
      <c r="A1049" s="353"/>
      <c r="B1049" s="347" t="s">
        <v>218</v>
      </c>
      <c r="C1049" s="354"/>
      <c r="D1049" s="386"/>
      <c r="E1049" s="368"/>
      <c r="F1049" s="383"/>
      <c r="G1049" s="348"/>
      <c r="H1049" s="357">
        <v>0</v>
      </c>
    </row>
    <row r="1050" spans="1:8" hidden="1" outlineLevel="1">
      <c r="A1050" s="353"/>
      <c r="B1050" s="347" t="s">
        <v>219</v>
      </c>
      <c r="C1050" s="354"/>
      <c r="D1050" s="386"/>
      <c r="E1050" s="368"/>
      <c r="F1050" s="383"/>
      <c r="G1050" s="348"/>
      <c r="H1050" s="357">
        <v>0</v>
      </c>
    </row>
    <row r="1051" spans="1:8" hidden="1" outlineLevel="1">
      <c r="A1051" s="353"/>
      <c r="B1051" s="347" t="s">
        <v>220</v>
      </c>
      <c r="C1051" s="354"/>
      <c r="D1051" s="386"/>
      <c r="E1051" s="368"/>
      <c r="F1051" s="383"/>
      <c r="G1051" s="348"/>
      <c r="H1051" s="357">
        <v>0</v>
      </c>
    </row>
    <row r="1052" spans="1:8" collapsed="1">
      <c r="A1052" s="353">
        <v>34</v>
      </c>
      <c r="B1052" s="352" t="s">
        <v>576</v>
      </c>
      <c r="C1052" s="354"/>
      <c r="D1052" s="386"/>
      <c r="E1052" s="368"/>
      <c r="F1052" s="384">
        <f>SUM($F$1026:$F$1051)</f>
        <v>5487</v>
      </c>
      <c r="G1052" s="348"/>
      <c r="H1052" s="357">
        <f>SUM($H$1026:$H$1051)</f>
        <v>5487</v>
      </c>
    </row>
    <row r="1053" spans="1:8" hidden="1" outlineLevel="1">
      <c r="A1053" s="353"/>
      <c r="B1053" s="347" t="s">
        <v>280</v>
      </c>
      <c r="C1053" s="370"/>
      <c r="D1053" s="387"/>
      <c r="E1053" s="371"/>
      <c r="F1053" s="384">
        <v>0</v>
      </c>
      <c r="G1053" s="354"/>
      <c r="H1053" s="357">
        <v>0</v>
      </c>
    </row>
    <row r="1054" spans="1:8" hidden="1" outlineLevel="1">
      <c r="A1054" s="353"/>
      <c r="B1054" s="347" t="s">
        <v>203</v>
      </c>
      <c r="C1054" s="370"/>
      <c r="D1054" s="387"/>
      <c r="E1054" s="371"/>
      <c r="F1054" s="384">
        <v>1411</v>
      </c>
      <c r="G1054" s="354"/>
      <c r="H1054" s="357">
        <v>1411</v>
      </c>
    </row>
    <row r="1055" spans="1:8" hidden="1" outlineLevel="1">
      <c r="A1055" s="353"/>
      <c r="B1055" s="347" t="s">
        <v>204</v>
      </c>
      <c r="C1055" s="370"/>
      <c r="D1055" s="387"/>
      <c r="E1055" s="371"/>
      <c r="F1055" s="383"/>
      <c r="G1055" s="354"/>
      <c r="H1055" s="357">
        <v>0</v>
      </c>
    </row>
    <row r="1056" spans="1:8" hidden="1" outlineLevel="1">
      <c r="A1056" s="353"/>
      <c r="B1056" s="347" t="s">
        <v>267</v>
      </c>
      <c r="C1056" s="370"/>
      <c r="D1056" s="387"/>
      <c r="E1056" s="371"/>
      <c r="F1056" s="384">
        <v>0</v>
      </c>
      <c r="G1056" s="354"/>
      <c r="H1056" s="357">
        <v>0</v>
      </c>
    </row>
    <row r="1057" spans="1:8" hidden="1" outlineLevel="1">
      <c r="A1057" s="353"/>
      <c r="B1057" s="347" t="s">
        <v>274</v>
      </c>
      <c r="C1057" s="370"/>
      <c r="D1057" s="387"/>
      <c r="E1057" s="371"/>
      <c r="F1057" s="384">
        <v>0</v>
      </c>
      <c r="G1057" s="354"/>
      <c r="H1057" s="357">
        <v>0</v>
      </c>
    </row>
    <row r="1058" spans="1:8" hidden="1" outlineLevel="1">
      <c r="A1058" s="353"/>
      <c r="B1058" s="347" t="s">
        <v>275</v>
      </c>
      <c r="C1058" s="370"/>
      <c r="D1058" s="387"/>
      <c r="E1058" s="371"/>
      <c r="F1058" s="384"/>
      <c r="G1058" s="354"/>
      <c r="H1058" s="357">
        <v>0</v>
      </c>
    </row>
    <row r="1059" spans="1:8" hidden="1" outlineLevel="1">
      <c r="A1059" s="353"/>
      <c r="B1059" s="347" t="s">
        <v>205</v>
      </c>
      <c r="C1059" s="370"/>
      <c r="D1059" s="387"/>
      <c r="E1059" s="371"/>
      <c r="F1059" s="384">
        <v>18696</v>
      </c>
      <c r="G1059" s="354"/>
      <c r="H1059" s="357">
        <v>18696</v>
      </c>
    </row>
    <row r="1060" spans="1:8" hidden="1" outlineLevel="1">
      <c r="A1060" s="353"/>
      <c r="B1060" s="347" t="s">
        <v>206</v>
      </c>
      <c r="C1060" s="370"/>
      <c r="D1060" s="387"/>
      <c r="E1060" s="371"/>
      <c r="F1060" s="384">
        <v>2971</v>
      </c>
      <c r="G1060" s="354"/>
      <c r="H1060" s="357">
        <v>2971</v>
      </c>
    </row>
    <row r="1061" spans="1:8" hidden="1" outlineLevel="1">
      <c r="A1061" s="353"/>
      <c r="B1061" s="347" t="s">
        <v>268</v>
      </c>
      <c r="C1061" s="370"/>
      <c r="D1061" s="387"/>
      <c r="E1061" s="371"/>
      <c r="F1061" s="383"/>
      <c r="G1061" s="354"/>
      <c r="H1061" s="357">
        <v>0</v>
      </c>
    </row>
    <row r="1062" spans="1:8" hidden="1" outlineLevel="1">
      <c r="A1062" s="353"/>
      <c r="B1062" s="347" t="s">
        <v>207</v>
      </c>
      <c r="C1062" s="370"/>
      <c r="D1062" s="387"/>
      <c r="E1062" s="371"/>
      <c r="F1062" s="384">
        <v>13533</v>
      </c>
      <c r="G1062" s="354"/>
      <c r="H1062" s="357">
        <v>13533</v>
      </c>
    </row>
    <row r="1063" spans="1:8" hidden="1" outlineLevel="1">
      <c r="A1063" s="353"/>
      <c r="B1063" s="347" t="s">
        <v>270</v>
      </c>
      <c r="C1063" s="370"/>
      <c r="D1063" s="387"/>
      <c r="E1063" s="371"/>
      <c r="F1063" s="384">
        <v>0</v>
      </c>
      <c r="G1063" s="354"/>
      <c r="H1063" s="357">
        <v>0</v>
      </c>
    </row>
    <row r="1064" spans="1:8" hidden="1" outlineLevel="1">
      <c r="A1064" s="353"/>
      <c r="B1064" s="347" t="s">
        <v>208</v>
      </c>
      <c r="C1064" s="370"/>
      <c r="D1064" s="387"/>
      <c r="E1064" s="371"/>
      <c r="F1064" s="383"/>
      <c r="G1064" s="354"/>
      <c r="H1064" s="357">
        <v>0</v>
      </c>
    </row>
    <row r="1065" spans="1:8" hidden="1" outlineLevel="1">
      <c r="A1065" s="353"/>
      <c r="B1065" s="347" t="s">
        <v>209</v>
      </c>
      <c r="C1065" s="370"/>
      <c r="D1065" s="387"/>
      <c r="E1065" s="371"/>
      <c r="F1065" s="383"/>
      <c r="G1065" s="354"/>
      <c r="H1065" s="357">
        <v>0</v>
      </c>
    </row>
    <row r="1066" spans="1:8" hidden="1" outlineLevel="1">
      <c r="A1066" s="353"/>
      <c r="B1066" s="347" t="s">
        <v>281</v>
      </c>
      <c r="C1066" s="370"/>
      <c r="D1066" s="387"/>
      <c r="E1066" s="371"/>
      <c r="F1066" s="383"/>
      <c r="G1066" s="354"/>
      <c r="H1066" s="357">
        <v>0</v>
      </c>
    </row>
    <row r="1067" spans="1:8" hidden="1" outlineLevel="1">
      <c r="A1067" s="353"/>
      <c r="B1067" s="347" t="s">
        <v>210</v>
      </c>
      <c r="C1067" s="370"/>
      <c r="D1067" s="387"/>
      <c r="E1067" s="371"/>
      <c r="F1067" s="383"/>
      <c r="G1067" s="354"/>
      <c r="H1067" s="357">
        <v>0</v>
      </c>
    </row>
    <row r="1068" spans="1:8" hidden="1" outlineLevel="1">
      <c r="A1068" s="353"/>
      <c r="B1068" s="347" t="s">
        <v>211</v>
      </c>
      <c r="C1068" s="370"/>
      <c r="D1068" s="387"/>
      <c r="E1068" s="371"/>
      <c r="F1068" s="384">
        <v>1</v>
      </c>
      <c r="G1068" s="354"/>
      <c r="H1068" s="357">
        <v>1</v>
      </c>
    </row>
    <row r="1069" spans="1:8" hidden="1" outlineLevel="1">
      <c r="A1069" s="353"/>
      <c r="B1069" s="347" t="s">
        <v>212</v>
      </c>
      <c r="C1069" s="370"/>
      <c r="D1069" s="387"/>
      <c r="E1069" s="371"/>
      <c r="F1069" s="383"/>
      <c r="G1069" s="354"/>
      <c r="H1069" s="357">
        <v>0</v>
      </c>
    </row>
    <row r="1070" spans="1:8" hidden="1" outlineLevel="1">
      <c r="A1070" s="353"/>
      <c r="B1070" s="347" t="s">
        <v>213</v>
      </c>
      <c r="C1070" s="370"/>
      <c r="D1070" s="387"/>
      <c r="E1070" s="371"/>
      <c r="F1070" s="384">
        <v>0</v>
      </c>
      <c r="G1070" s="354"/>
      <c r="H1070" s="357">
        <v>0</v>
      </c>
    </row>
    <row r="1071" spans="1:8" hidden="1" outlineLevel="1">
      <c r="A1071" s="353"/>
      <c r="B1071" s="347" t="s">
        <v>214</v>
      </c>
      <c r="C1071" s="370"/>
      <c r="D1071" s="387"/>
      <c r="E1071" s="371"/>
      <c r="F1071" s="383"/>
      <c r="G1071" s="354"/>
      <c r="H1071" s="357">
        <v>0</v>
      </c>
    </row>
    <row r="1072" spans="1:8" hidden="1" outlineLevel="1">
      <c r="A1072" s="353"/>
      <c r="B1072" s="347" t="s">
        <v>269</v>
      </c>
      <c r="C1072" s="370"/>
      <c r="D1072" s="387"/>
      <c r="E1072" s="371"/>
      <c r="F1072" s="383"/>
      <c r="G1072" s="354"/>
      <c r="H1072" s="357">
        <v>0</v>
      </c>
    </row>
    <row r="1073" spans="1:8" hidden="1" outlineLevel="1">
      <c r="A1073" s="353"/>
      <c r="B1073" s="347" t="s">
        <v>215</v>
      </c>
      <c r="C1073" s="370"/>
      <c r="D1073" s="387"/>
      <c r="E1073" s="371"/>
      <c r="F1073" s="384">
        <v>45123.79</v>
      </c>
      <c r="G1073" s="354"/>
      <c r="H1073" s="357">
        <v>45123.79</v>
      </c>
    </row>
    <row r="1074" spans="1:8" hidden="1" outlineLevel="1">
      <c r="A1074" s="353"/>
      <c r="B1074" s="347" t="s">
        <v>216</v>
      </c>
      <c r="C1074" s="370"/>
      <c r="D1074" s="387"/>
      <c r="E1074" s="371"/>
      <c r="F1074" s="384"/>
      <c r="G1074" s="354"/>
      <c r="H1074" s="357">
        <v>0</v>
      </c>
    </row>
    <row r="1075" spans="1:8" hidden="1" outlineLevel="1">
      <c r="A1075" s="353"/>
      <c r="B1075" s="347" t="s">
        <v>217</v>
      </c>
      <c r="C1075" s="370"/>
      <c r="D1075" s="387"/>
      <c r="E1075" s="371"/>
      <c r="F1075" s="383"/>
      <c r="G1075" s="354"/>
      <c r="H1075" s="357">
        <v>0</v>
      </c>
    </row>
    <row r="1076" spans="1:8" hidden="1" outlineLevel="1">
      <c r="A1076" s="353"/>
      <c r="B1076" s="347" t="s">
        <v>218</v>
      </c>
      <c r="C1076" s="370"/>
      <c r="D1076" s="387"/>
      <c r="E1076" s="371"/>
      <c r="F1076" s="383"/>
      <c r="G1076" s="354"/>
      <c r="H1076" s="357">
        <v>0</v>
      </c>
    </row>
    <row r="1077" spans="1:8" hidden="1" outlineLevel="1">
      <c r="A1077" s="353"/>
      <c r="B1077" s="347" t="s">
        <v>219</v>
      </c>
      <c r="C1077" s="370"/>
      <c r="D1077" s="387"/>
      <c r="E1077" s="371"/>
      <c r="F1077" s="383"/>
      <c r="G1077" s="354"/>
      <c r="H1077" s="357">
        <v>0</v>
      </c>
    </row>
    <row r="1078" spans="1:8" hidden="1" outlineLevel="1">
      <c r="A1078" s="353"/>
      <c r="B1078" s="347" t="s">
        <v>220</v>
      </c>
      <c r="C1078" s="370"/>
      <c r="D1078" s="387"/>
      <c r="E1078" s="371"/>
      <c r="F1078" s="383"/>
      <c r="G1078" s="354"/>
      <c r="H1078" s="357">
        <v>0</v>
      </c>
    </row>
    <row r="1079" spans="1:8" collapsed="1">
      <c r="A1079" s="353">
        <v>35</v>
      </c>
      <c r="B1079" s="352" t="s">
        <v>577</v>
      </c>
      <c r="C1079" s="370"/>
      <c r="D1079" s="387"/>
      <c r="E1079" s="371"/>
      <c r="F1079" s="384">
        <f>SUM($F$1053:$F$1078)</f>
        <v>81735.790000000008</v>
      </c>
      <c r="G1079" s="354"/>
      <c r="H1079" s="357">
        <f>SUM($H$1053:$H$1078)</f>
        <v>81735.790000000008</v>
      </c>
    </row>
    <row r="1080" spans="1:8" hidden="1" outlineLevel="1">
      <c r="A1080" s="353"/>
      <c r="B1080" s="347" t="s">
        <v>280</v>
      </c>
      <c r="C1080" s="349"/>
      <c r="D1080" s="349"/>
      <c r="E1080" s="349"/>
      <c r="F1080" s="355"/>
      <c r="G1080" s="355"/>
      <c r="H1080" s="357">
        <v>0</v>
      </c>
    </row>
    <row r="1081" spans="1:8" hidden="1" outlineLevel="1">
      <c r="A1081" s="353"/>
      <c r="B1081" s="347" t="s">
        <v>203</v>
      </c>
      <c r="C1081" s="349"/>
      <c r="D1081" s="349"/>
      <c r="E1081" s="349"/>
      <c r="F1081" s="355"/>
      <c r="G1081" s="355"/>
      <c r="H1081" s="357">
        <v>0</v>
      </c>
    </row>
    <row r="1082" spans="1:8" hidden="1" outlineLevel="1">
      <c r="A1082" s="353"/>
      <c r="B1082" s="347" t="s">
        <v>204</v>
      </c>
      <c r="C1082" s="349"/>
      <c r="D1082" s="349"/>
      <c r="E1082" s="349"/>
      <c r="F1082" s="355"/>
      <c r="G1082" s="355"/>
      <c r="H1082" s="357">
        <v>0</v>
      </c>
    </row>
    <row r="1083" spans="1:8" hidden="1" outlineLevel="1">
      <c r="A1083" s="353"/>
      <c r="B1083" s="347" t="s">
        <v>267</v>
      </c>
      <c r="C1083" s="350">
        <v>0</v>
      </c>
      <c r="D1083" s="350">
        <v>0</v>
      </c>
      <c r="E1083" s="350">
        <v>0</v>
      </c>
      <c r="F1083" s="356">
        <v>0</v>
      </c>
      <c r="G1083" s="356">
        <v>0</v>
      </c>
      <c r="H1083" s="357">
        <v>0</v>
      </c>
    </row>
    <row r="1084" spans="1:8" hidden="1" outlineLevel="1">
      <c r="A1084" s="353"/>
      <c r="B1084" s="347" t="s">
        <v>274</v>
      </c>
      <c r="C1084" s="350">
        <v>0</v>
      </c>
      <c r="D1084" s="350">
        <v>0</v>
      </c>
      <c r="E1084" s="350">
        <v>0</v>
      </c>
      <c r="F1084" s="356">
        <v>0</v>
      </c>
      <c r="G1084" s="356">
        <v>0</v>
      </c>
      <c r="H1084" s="357">
        <v>0</v>
      </c>
    </row>
    <row r="1085" spans="1:8" hidden="1" outlineLevel="1">
      <c r="A1085" s="353"/>
      <c r="B1085" s="347" t="s">
        <v>275</v>
      </c>
      <c r="C1085" s="350"/>
      <c r="D1085" s="350"/>
      <c r="E1085" s="350"/>
      <c r="F1085" s="356"/>
      <c r="G1085" s="356"/>
      <c r="H1085" s="357">
        <v>0</v>
      </c>
    </row>
    <row r="1086" spans="1:8" hidden="1" outlineLevel="1">
      <c r="A1086" s="353"/>
      <c r="B1086" s="347" t="s">
        <v>205</v>
      </c>
      <c r="C1086" s="350">
        <v>0</v>
      </c>
      <c r="D1086" s="350">
        <v>0</v>
      </c>
      <c r="E1086" s="350">
        <v>0</v>
      </c>
      <c r="F1086" s="356">
        <v>0</v>
      </c>
      <c r="G1086" s="356">
        <v>0</v>
      </c>
      <c r="H1086" s="357">
        <v>0</v>
      </c>
    </row>
    <row r="1087" spans="1:8" hidden="1" outlineLevel="1">
      <c r="A1087" s="353"/>
      <c r="B1087" s="347" t="s">
        <v>206</v>
      </c>
      <c r="C1087" s="349"/>
      <c r="D1087" s="349"/>
      <c r="E1087" s="349"/>
      <c r="F1087" s="355"/>
      <c r="G1087" s="355"/>
      <c r="H1087" s="357">
        <v>0</v>
      </c>
    </row>
    <row r="1088" spans="1:8" hidden="1" outlineLevel="1">
      <c r="A1088" s="353"/>
      <c r="B1088" s="347" t="s">
        <v>268</v>
      </c>
      <c r="C1088" s="349"/>
      <c r="D1088" s="349"/>
      <c r="E1088" s="349"/>
      <c r="F1088" s="355"/>
      <c r="G1088" s="355"/>
      <c r="H1088" s="357">
        <v>0</v>
      </c>
    </row>
    <row r="1089" spans="1:8" hidden="1" outlineLevel="1">
      <c r="A1089" s="353"/>
      <c r="B1089" s="347" t="s">
        <v>207</v>
      </c>
      <c r="C1089" s="350">
        <v>0</v>
      </c>
      <c r="D1089" s="349"/>
      <c r="E1089" s="349"/>
      <c r="F1089" s="355"/>
      <c r="G1089" s="355"/>
      <c r="H1089" s="357">
        <v>0</v>
      </c>
    </row>
    <row r="1090" spans="1:8" hidden="1" outlineLevel="1">
      <c r="A1090" s="353"/>
      <c r="B1090" s="347" t="s">
        <v>270</v>
      </c>
      <c r="C1090" s="350"/>
      <c r="D1090" s="349">
        <v>0</v>
      </c>
      <c r="E1090" s="349">
        <v>0</v>
      </c>
      <c r="F1090" s="355">
        <v>0</v>
      </c>
      <c r="G1090" s="355">
        <v>0</v>
      </c>
      <c r="H1090" s="357">
        <v>0</v>
      </c>
    </row>
    <row r="1091" spans="1:8" hidden="1" outlineLevel="1">
      <c r="A1091" s="353"/>
      <c r="B1091" s="347" t="s">
        <v>208</v>
      </c>
      <c r="C1091" s="350">
        <v>0</v>
      </c>
      <c r="D1091" s="349"/>
      <c r="E1091" s="350">
        <v>0</v>
      </c>
      <c r="F1091" s="355"/>
      <c r="G1091" s="356">
        <v>0</v>
      </c>
      <c r="H1091" s="357">
        <v>0</v>
      </c>
    </row>
    <row r="1092" spans="1:8" hidden="1" outlineLevel="1">
      <c r="A1092" s="353"/>
      <c r="B1092" s="347" t="s">
        <v>209</v>
      </c>
      <c r="C1092" s="349"/>
      <c r="D1092" s="349"/>
      <c r="E1092" s="349"/>
      <c r="F1092" s="355"/>
      <c r="G1092" s="355"/>
      <c r="H1092" s="357">
        <v>0</v>
      </c>
    </row>
    <row r="1093" spans="1:8" hidden="1" outlineLevel="1">
      <c r="A1093" s="353"/>
      <c r="B1093" s="347" t="s">
        <v>281</v>
      </c>
      <c r="C1093" s="349"/>
      <c r="D1093" s="349"/>
      <c r="E1093" s="349"/>
      <c r="F1093" s="355"/>
      <c r="G1093" s="355"/>
      <c r="H1093" s="357">
        <v>0</v>
      </c>
    </row>
    <row r="1094" spans="1:8" hidden="1" outlineLevel="1">
      <c r="A1094" s="353"/>
      <c r="B1094" s="347" t="s">
        <v>210</v>
      </c>
      <c r="C1094" s="350">
        <v>0</v>
      </c>
      <c r="D1094" s="349"/>
      <c r="E1094" s="349"/>
      <c r="F1094" s="355"/>
      <c r="G1094" s="355"/>
      <c r="H1094" s="357">
        <v>0</v>
      </c>
    </row>
    <row r="1095" spans="1:8" hidden="1" outlineLevel="1">
      <c r="A1095" s="353"/>
      <c r="B1095" s="347" t="s">
        <v>211</v>
      </c>
      <c r="C1095" s="350">
        <v>0</v>
      </c>
      <c r="D1095" s="350">
        <v>0</v>
      </c>
      <c r="E1095" s="350">
        <v>0</v>
      </c>
      <c r="F1095" s="356">
        <v>0</v>
      </c>
      <c r="G1095" s="356">
        <v>0</v>
      </c>
      <c r="H1095" s="357">
        <v>0</v>
      </c>
    </row>
    <row r="1096" spans="1:8" hidden="1" outlineLevel="1">
      <c r="A1096" s="353"/>
      <c r="B1096" s="347" t="s">
        <v>212</v>
      </c>
      <c r="C1096" s="350">
        <v>0</v>
      </c>
      <c r="D1096" s="350">
        <v>0</v>
      </c>
      <c r="E1096" s="350">
        <v>0</v>
      </c>
      <c r="F1096" s="355"/>
      <c r="G1096" s="356">
        <v>0</v>
      </c>
      <c r="H1096" s="357">
        <v>0</v>
      </c>
    </row>
    <row r="1097" spans="1:8" hidden="1" outlineLevel="1">
      <c r="A1097" s="353"/>
      <c r="B1097" s="347" t="s">
        <v>213</v>
      </c>
      <c r="C1097" s="350">
        <v>0</v>
      </c>
      <c r="D1097" s="350">
        <v>0</v>
      </c>
      <c r="E1097" s="350">
        <v>0</v>
      </c>
      <c r="F1097" s="356">
        <v>0</v>
      </c>
      <c r="G1097" s="356">
        <v>0</v>
      </c>
      <c r="H1097" s="357">
        <v>0</v>
      </c>
    </row>
    <row r="1098" spans="1:8" hidden="1" outlineLevel="1">
      <c r="A1098" s="353"/>
      <c r="B1098" s="347" t="s">
        <v>214</v>
      </c>
      <c r="C1098" s="349"/>
      <c r="D1098" s="349"/>
      <c r="E1098" s="349"/>
      <c r="F1098" s="355"/>
      <c r="G1098" s="355"/>
      <c r="H1098" s="357">
        <v>0</v>
      </c>
    </row>
    <row r="1099" spans="1:8" hidden="1" outlineLevel="1">
      <c r="A1099" s="353"/>
      <c r="B1099" s="347" t="s">
        <v>269</v>
      </c>
      <c r="C1099" s="349"/>
      <c r="D1099" s="349"/>
      <c r="E1099" s="349"/>
      <c r="F1099" s="355"/>
      <c r="G1099" s="355"/>
      <c r="H1099" s="357">
        <v>0</v>
      </c>
    </row>
    <row r="1100" spans="1:8" hidden="1" outlineLevel="1">
      <c r="A1100" s="353"/>
      <c r="B1100" s="347" t="s">
        <v>215</v>
      </c>
      <c r="C1100" s="349"/>
      <c r="D1100" s="349"/>
      <c r="E1100" s="349"/>
      <c r="F1100" s="355"/>
      <c r="G1100" s="355"/>
      <c r="H1100" s="357">
        <v>0</v>
      </c>
    </row>
    <row r="1101" spans="1:8" hidden="1" outlineLevel="1">
      <c r="A1101" s="353"/>
      <c r="B1101" s="347" t="s">
        <v>216</v>
      </c>
      <c r="C1101" s="349"/>
      <c r="D1101" s="349"/>
      <c r="E1101" s="349"/>
      <c r="F1101" s="355"/>
      <c r="G1101" s="355"/>
      <c r="H1101" s="357">
        <v>0</v>
      </c>
    </row>
    <row r="1102" spans="1:8" hidden="1" outlineLevel="1">
      <c r="A1102" s="353"/>
      <c r="B1102" s="347" t="s">
        <v>217</v>
      </c>
      <c r="C1102" s="349"/>
      <c r="D1102" s="349"/>
      <c r="E1102" s="349"/>
      <c r="F1102" s="355"/>
      <c r="G1102" s="355"/>
      <c r="H1102" s="357">
        <v>0</v>
      </c>
    </row>
    <row r="1103" spans="1:8" hidden="1" outlineLevel="1">
      <c r="A1103" s="353"/>
      <c r="B1103" s="347" t="s">
        <v>218</v>
      </c>
      <c r="C1103" s="349"/>
      <c r="D1103" s="349"/>
      <c r="E1103" s="349"/>
      <c r="F1103" s="355"/>
      <c r="G1103" s="355"/>
      <c r="H1103" s="357">
        <v>0</v>
      </c>
    </row>
    <row r="1104" spans="1:8" hidden="1" outlineLevel="1">
      <c r="A1104" s="353"/>
      <c r="B1104" s="347" t="s">
        <v>219</v>
      </c>
      <c r="C1104" s="350">
        <v>0</v>
      </c>
      <c r="D1104" s="349"/>
      <c r="E1104" s="349"/>
      <c r="F1104" s="355"/>
      <c r="G1104" s="355"/>
      <c r="H1104" s="357">
        <v>0</v>
      </c>
    </row>
    <row r="1105" spans="1:8" hidden="1" outlineLevel="1">
      <c r="A1105" s="353"/>
      <c r="B1105" s="347" t="s">
        <v>220</v>
      </c>
      <c r="C1105" s="350">
        <v>0</v>
      </c>
      <c r="D1105" s="349"/>
      <c r="E1105" s="350">
        <v>0</v>
      </c>
      <c r="F1105" s="355"/>
      <c r="G1105" s="355"/>
      <c r="H1105" s="357">
        <v>0</v>
      </c>
    </row>
    <row r="1106" spans="1:8" collapsed="1">
      <c r="A1106" s="353">
        <v>36</v>
      </c>
      <c r="B1106" s="352" t="s">
        <v>138</v>
      </c>
      <c r="C1106" s="350">
        <f>SUM($C$1080:$C$1105)</f>
        <v>0</v>
      </c>
      <c r="D1106" s="350">
        <f>SUM($D$1080:$D$1105)</f>
        <v>0</v>
      </c>
      <c r="E1106" s="350">
        <f>SUM($E$1080:$E$1105)</f>
        <v>0</v>
      </c>
      <c r="F1106" s="356">
        <f>SUM($F$1080:$F$1105)</f>
        <v>0</v>
      </c>
      <c r="G1106" s="356">
        <f>SUM($G$1080:$G$1105)</f>
        <v>0</v>
      </c>
      <c r="H1106" s="357">
        <f>SUM($H$1080:$H$1105)</f>
        <v>0</v>
      </c>
    </row>
    <row r="1107" spans="1:8" hidden="1" outlineLevel="1">
      <c r="A1107" s="353"/>
      <c r="B1107" s="347" t="s">
        <v>280</v>
      </c>
      <c r="C1107" s="356">
        <v>0</v>
      </c>
      <c r="D1107" s="355"/>
      <c r="E1107" s="356">
        <v>0</v>
      </c>
      <c r="F1107" s="355"/>
      <c r="G1107" s="356">
        <v>0</v>
      </c>
      <c r="H1107" s="357">
        <v>0</v>
      </c>
    </row>
    <row r="1108" spans="1:8" hidden="1" outlineLevel="1">
      <c r="A1108" s="353"/>
      <c r="B1108" s="347" t="s">
        <v>203</v>
      </c>
      <c r="C1108" s="356">
        <v>28</v>
      </c>
      <c r="D1108" s="355"/>
      <c r="E1108" s="356">
        <v>847</v>
      </c>
      <c r="F1108" s="355"/>
      <c r="G1108" s="356">
        <v>159</v>
      </c>
      <c r="H1108" s="357">
        <v>1034</v>
      </c>
    </row>
    <row r="1109" spans="1:8" hidden="1" outlineLevel="1">
      <c r="A1109" s="353"/>
      <c r="B1109" s="347" t="s">
        <v>204</v>
      </c>
      <c r="C1109" s="355"/>
      <c r="D1109" s="355"/>
      <c r="E1109" s="355"/>
      <c r="F1109" s="355"/>
      <c r="G1109" s="355"/>
      <c r="H1109" s="357">
        <v>0</v>
      </c>
    </row>
    <row r="1110" spans="1:8" hidden="1" outlineLevel="1">
      <c r="A1110" s="353"/>
      <c r="B1110" s="347" t="s">
        <v>267</v>
      </c>
      <c r="C1110" s="356">
        <v>0</v>
      </c>
      <c r="D1110" s="356">
        <v>0</v>
      </c>
      <c r="E1110" s="356">
        <v>0</v>
      </c>
      <c r="F1110" s="356">
        <v>0</v>
      </c>
      <c r="G1110" s="356">
        <v>0</v>
      </c>
      <c r="H1110" s="357">
        <v>0</v>
      </c>
    </row>
    <row r="1111" spans="1:8" hidden="1" outlineLevel="1">
      <c r="A1111" s="353"/>
      <c r="B1111" s="347" t="s">
        <v>274</v>
      </c>
      <c r="C1111" s="356">
        <v>0</v>
      </c>
      <c r="D1111" s="356">
        <v>0</v>
      </c>
      <c r="E1111" s="356">
        <v>2086.0300000000002</v>
      </c>
      <c r="F1111" s="356">
        <v>0</v>
      </c>
      <c r="G1111" s="356">
        <v>0</v>
      </c>
      <c r="H1111" s="357">
        <v>2086.0300000000002</v>
      </c>
    </row>
    <row r="1112" spans="1:8" hidden="1" outlineLevel="1">
      <c r="A1112" s="353"/>
      <c r="B1112" s="347" t="s">
        <v>275</v>
      </c>
      <c r="C1112" s="356"/>
      <c r="D1112" s="356"/>
      <c r="E1112" s="356"/>
      <c r="F1112" s="356"/>
      <c r="G1112" s="356"/>
      <c r="H1112" s="357">
        <v>0</v>
      </c>
    </row>
    <row r="1113" spans="1:8" hidden="1" outlineLevel="1">
      <c r="A1113" s="353"/>
      <c r="B1113" s="347" t="s">
        <v>205</v>
      </c>
      <c r="C1113" s="356">
        <v>8267</v>
      </c>
      <c r="D1113" s="356">
        <v>0</v>
      </c>
      <c r="E1113" s="356">
        <v>181</v>
      </c>
      <c r="F1113" s="356">
        <v>0</v>
      </c>
      <c r="G1113" s="356">
        <v>31</v>
      </c>
      <c r="H1113" s="357">
        <v>8479</v>
      </c>
    </row>
    <row r="1114" spans="1:8" hidden="1" outlineLevel="1">
      <c r="A1114" s="353"/>
      <c r="B1114" s="347" t="s">
        <v>206</v>
      </c>
      <c r="C1114" s="356">
        <v>24</v>
      </c>
      <c r="D1114" s="355"/>
      <c r="E1114" s="356">
        <v>0</v>
      </c>
      <c r="F1114" s="355"/>
      <c r="G1114" s="356">
        <v>0</v>
      </c>
      <c r="H1114" s="357">
        <v>24</v>
      </c>
    </row>
    <row r="1115" spans="1:8" hidden="1" outlineLevel="1">
      <c r="A1115" s="353"/>
      <c r="B1115" s="347" t="s">
        <v>268</v>
      </c>
      <c r="C1115" s="355">
        <v>0</v>
      </c>
      <c r="D1115" s="355">
        <v>0</v>
      </c>
      <c r="E1115" s="355">
        <v>0</v>
      </c>
      <c r="F1115" s="355">
        <v>0</v>
      </c>
      <c r="G1115" s="355">
        <v>0</v>
      </c>
      <c r="H1115" s="357">
        <v>0</v>
      </c>
    </row>
    <row r="1116" spans="1:8" hidden="1" outlineLevel="1">
      <c r="A1116" s="353"/>
      <c r="B1116" s="347" t="s">
        <v>207</v>
      </c>
      <c r="C1116" s="356">
        <v>7155</v>
      </c>
      <c r="D1116" s="355"/>
      <c r="E1116" s="356">
        <v>425</v>
      </c>
      <c r="F1116" s="355"/>
      <c r="G1116" s="356">
        <v>43</v>
      </c>
      <c r="H1116" s="357">
        <v>7623</v>
      </c>
    </row>
    <row r="1117" spans="1:8" hidden="1" outlineLevel="1">
      <c r="A1117" s="353"/>
      <c r="B1117" s="347" t="s">
        <v>270</v>
      </c>
      <c r="C1117" s="356"/>
      <c r="D1117" s="355">
        <v>0</v>
      </c>
      <c r="E1117" s="356">
        <v>-3624</v>
      </c>
      <c r="F1117" s="355">
        <v>0</v>
      </c>
      <c r="G1117" s="356">
        <v>-806</v>
      </c>
      <c r="H1117" s="357">
        <v>-4430</v>
      </c>
    </row>
    <row r="1118" spans="1:8" hidden="1" outlineLevel="1">
      <c r="A1118" s="353"/>
      <c r="B1118" s="347" t="s">
        <v>208</v>
      </c>
      <c r="C1118" s="356">
        <v>-108</v>
      </c>
      <c r="D1118" s="356">
        <v>-2989</v>
      </c>
      <c r="E1118" s="356">
        <v>386</v>
      </c>
      <c r="F1118" s="356">
        <v>0</v>
      </c>
      <c r="G1118" s="356">
        <v>-522</v>
      </c>
      <c r="H1118" s="357">
        <v>-3233</v>
      </c>
    </row>
    <row r="1119" spans="1:8" hidden="1" outlineLevel="1">
      <c r="A1119" s="353"/>
      <c r="B1119" s="347" t="s">
        <v>209</v>
      </c>
      <c r="C1119" s="355"/>
      <c r="D1119" s="355"/>
      <c r="E1119" s="355"/>
      <c r="F1119" s="355"/>
      <c r="G1119" s="355"/>
      <c r="H1119" s="357">
        <v>0</v>
      </c>
    </row>
    <row r="1120" spans="1:8" hidden="1" outlineLevel="1">
      <c r="A1120" s="353"/>
      <c r="B1120" s="347" t="s">
        <v>281</v>
      </c>
      <c r="C1120" s="355"/>
      <c r="D1120" s="355"/>
      <c r="E1120" s="355"/>
      <c r="F1120" s="355"/>
      <c r="G1120" s="355"/>
      <c r="H1120" s="357">
        <v>0</v>
      </c>
    </row>
    <row r="1121" spans="1:8" hidden="1" outlineLevel="1">
      <c r="A1121" s="353"/>
      <c r="B1121" s="347" t="s">
        <v>210</v>
      </c>
      <c r="C1121" s="356">
        <v>0</v>
      </c>
      <c r="D1121" s="356">
        <v>0</v>
      </c>
      <c r="E1121" s="356">
        <v>336</v>
      </c>
      <c r="F1121" s="355"/>
      <c r="G1121" s="355"/>
      <c r="H1121" s="357">
        <v>336</v>
      </c>
    </row>
    <row r="1122" spans="1:8" hidden="1" outlineLevel="1">
      <c r="A1122" s="353"/>
      <c r="B1122" s="347" t="s">
        <v>211</v>
      </c>
      <c r="C1122" s="356">
        <v>0</v>
      </c>
      <c r="D1122" s="356">
        <v>0</v>
      </c>
      <c r="E1122" s="356">
        <v>0</v>
      </c>
      <c r="F1122" s="356">
        <v>0</v>
      </c>
      <c r="G1122" s="356">
        <v>0</v>
      </c>
      <c r="H1122" s="357">
        <v>0</v>
      </c>
    </row>
    <row r="1123" spans="1:8" hidden="1" outlineLevel="1">
      <c r="A1123" s="353"/>
      <c r="B1123" s="347" t="s">
        <v>212</v>
      </c>
      <c r="C1123" s="356">
        <v>0</v>
      </c>
      <c r="D1123" s="356">
        <v>0</v>
      </c>
      <c r="E1123" s="356">
        <v>0</v>
      </c>
      <c r="F1123" s="355"/>
      <c r="G1123" s="356">
        <v>0</v>
      </c>
      <c r="H1123" s="357">
        <v>0</v>
      </c>
    </row>
    <row r="1124" spans="1:8" hidden="1" outlineLevel="1">
      <c r="A1124" s="353"/>
      <c r="B1124" s="347" t="s">
        <v>213</v>
      </c>
      <c r="C1124" s="356">
        <v>0</v>
      </c>
      <c r="D1124" s="356">
        <v>0</v>
      </c>
      <c r="E1124" s="356">
        <v>0</v>
      </c>
      <c r="F1124" s="356">
        <v>0</v>
      </c>
      <c r="G1124" s="356">
        <v>0</v>
      </c>
      <c r="H1124" s="357">
        <v>0</v>
      </c>
    </row>
    <row r="1125" spans="1:8" hidden="1" outlineLevel="1">
      <c r="A1125" s="353"/>
      <c r="B1125" s="347" t="s">
        <v>214</v>
      </c>
      <c r="C1125" s="355"/>
      <c r="D1125" s="355"/>
      <c r="E1125" s="355"/>
      <c r="F1125" s="355"/>
      <c r="G1125" s="355"/>
      <c r="H1125" s="357">
        <v>0</v>
      </c>
    </row>
    <row r="1126" spans="1:8" hidden="1" outlineLevel="1">
      <c r="A1126" s="353"/>
      <c r="B1126" s="347" t="s">
        <v>269</v>
      </c>
      <c r="C1126" s="355"/>
      <c r="D1126" s="355"/>
      <c r="E1126" s="355"/>
      <c r="F1126" s="355"/>
      <c r="G1126" s="355"/>
      <c r="H1126" s="357">
        <v>0</v>
      </c>
    </row>
    <row r="1127" spans="1:8" hidden="1" outlineLevel="1">
      <c r="A1127" s="353"/>
      <c r="B1127" s="347" t="s">
        <v>215</v>
      </c>
      <c r="C1127" s="355">
        <v>0</v>
      </c>
      <c r="D1127" s="355"/>
      <c r="E1127" s="355"/>
      <c r="F1127" s="355"/>
      <c r="G1127" s="355"/>
      <c r="H1127" s="357">
        <v>0</v>
      </c>
    </row>
    <row r="1128" spans="1:8" hidden="1" outlineLevel="1">
      <c r="A1128" s="353"/>
      <c r="B1128" s="347" t="s">
        <v>216</v>
      </c>
      <c r="C1128" s="355"/>
      <c r="D1128" s="355"/>
      <c r="E1128" s="355"/>
      <c r="F1128" s="355"/>
      <c r="G1128" s="355"/>
      <c r="H1128" s="357">
        <v>0</v>
      </c>
    </row>
    <row r="1129" spans="1:8" hidden="1" outlineLevel="1">
      <c r="A1129" s="353"/>
      <c r="B1129" s="347" t="s">
        <v>217</v>
      </c>
      <c r="C1129" s="355">
        <v>-43</v>
      </c>
      <c r="D1129" s="355">
        <v>42</v>
      </c>
      <c r="E1129" s="356">
        <v>136953</v>
      </c>
      <c r="F1129" s="355"/>
      <c r="G1129" s="356">
        <v>25836</v>
      </c>
      <c r="H1129" s="357">
        <v>162788</v>
      </c>
    </row>
    <row r="1130" spans="1:8" hidden="1" outlineLevel="1">
      <c r="A1130" s="353"/>
      <c r="B1130" s="347" t="s">
        <v>218</v>
      </c>
      <c r="C1130" s="355"/>
      <c r="D1130" s="355"/>
      <c r="E1130" s="355"/>
      <c r="F1130" s="355"/>
      <c r="G1130" s="355"/>
      <c r="H1130" s="357">
        <v>0</v>
      </c>
    </row>
    <row r="1131" spans="1:8" hidden="1" outlineLevel="1">
      <c r="A1131" s="353"/>
      <c r="B1131" s="347" t="s">
        <v>219</v>
      </c>
      <c r="C1131" s="356">
        <v>79.758756866331211</v>
      </c>
      <c r="D1131" s="355">
        <v>0</v>
      </c>
      <c r="E1131" s="355">
        <v>0</v>
      </c>
      <c r="F1131" s="355"/>
      <c r="G1131" s="355">
        <v>1</v>
      </c>
      <c r="H1131" s="357">
        <v>80.758756866331211</v>
      </c>
    </row>
    <row r="1132" spans="1:8" hidden="1" outlineLevel="1">
      <c r="A1132" s="353"/>
      <c r="B1132" s="347" t="s">
        <v>220</v>
      </c>
      <c r="C1132" s="356">
        <v>0</v>
      </c>
      <c r="D1132" s="355"/>
      <c r="E1132" s="356">
        <v>98</v>
      </c>
      <c r="F1132" s="355"/>
      <c r="G1132" s="355"/>
      <c r="H1132" s="357">
        <v>98</v>
      </c>
    </row>
    <row r="1133" spans="1:8" collapsed="1">
      <c r="A1133" s="353">
        <v>37</v>
      </c>
      <c r="B1133" s="352" t="s">
        <v>139</v>
      </c>
      <c r="C1133" s="356">
        <f>SUM($C$1107:$C$1132)</f>
        <v>15402.758756866331</v>
      </c>
      <c r="D1133" s="356">
        <f>SUM($D$1107:$D$1132)</f>
        <v>-2947</v>
      </c>
      <c r="E1133" s="356">
        <f>SUM($E$1107:$E$1132)</f>
        <v>137688.03</v>
      </c>
      <c r="F1133" s="356">
        <f>SUM($F$1107:$F$1132)</f>
        <v>0</v>
      </c>
      <c r="G1133" s="356">
        <f>SUM($G$1107:$G$1132)</f>
        <v>24742</v>
      </c>
      <c r="H1133" s="357">
        <f>SUM($H$1107:$H$1132)</f>
        <v>174885.78875686633</v>
      </c>
    </row>
    <row r="1134" spans="1:8" hidden="1" outlineLevel="1">
      <c r="A1134" s="353"/>
      <c r="B1134" s="347" t="s">
        <v>280</v>
      </c>
      <c r="C1134" s="356">
        <v>1995</v>
      </c>
      <c r="D1134" s="355"/>
      <c r="E1134" s="356">
        <v>0</v>
      </c>
      <c r="F1134" s="355"/>
      <c r="G1134" s="356">
        <v>0</v>
      </c>
      <c r="H1134" s="357">
        <v>1995</v>
      </c>
    </row>
    <row r="1135" spans="1:8" hidden="1" outlineLevel="1">
      <c r="A1135" s="353"/>
      <c r="B1135" s="347" t="s">
        <v>203</v>
      </c>
      <c r="C1135" s="356">
        <v>2392</v>
      </c>
      <c r="D1135" s="355"/>
      <c r="E1135" s="356">
        <v>41987</v>
      </c>
      <c r="F1135" s="355"/>
      <c r="G1135" s="356">
        <v>7844</v>
      </c>
      <c r="H1135" s="357">
        <v>52223</v>
      </c>
    </row>
    <row r="1136" spans="1:8" hidden="1" outlineLevel="1">
      <c r="A1136" s="353"/>
      <c r="B1136" s="347" t="s">
        <v>204</v>
      </c>
      <c r="C1136" s="356">
        <v>0</v>
      </c>
      <c r="D1136" s="356">
        <v>0</v>
      </c>
      <c r="E1136" s="356">
        <v>0</v>
      </c>
      <c r="F1136" s="355"/>
      <c r="G1136" s="356">
        <v>0</v>
      </c>
      <c r="H1136" s="357">
        <v>0</v>
      </c>
    </row>
    <row r="1137" spans="1:8" hidden="1" outlineLevel="1">
      <c r="A1137" s="353"/>
      <c r="B1137" s="347" t="s">
        <v>267</v>
      </c>
      <c r="C1137" s="356">
        <v>0</v>
      </c>
      <c r="D1137" s="356">
        <v>0</v>
      </c>
      <c r="E1137" s="356">
        <v>0</v>
      </c>
      <c r="F1137" s="356">
        <v>0</v>
      </c>
      <c r="G1137" s="356">
        <v>0</v>
      </c>
      <c r="H1137" s="357">
        <v>0</v>
      </c>
    </row>
    <row r="1138" spans="1:8" hidden="1" outlineLevel="1">
      <c r="A1138" s="353"/>
      <c r="B1138" s="347" t="s">
        <v>274</v>
      </c>
      <c r="C1138" s="356">
        <v>0</v>
      </c>
      <c r="D1138" s="356">
        <v>0</v>
      </c>
      <c r="E1138" s="356">
        <v>0</v>
      </c>
      <c r="F1138" s="356">
        <v>0</v>
      </c>
      <c r="G1138" s="356">
        <v>0</v>
      </c>
      <c r="H1138" s="357">
        <v>0</v>
      </c>
    </row>
    <row r="1139" spans="1:8" hidden="1" outlineLevel="1">
      <c r="A1139" s="353"/>
      <c r="B1139" s="347" t="s">
        <v>275</v>
      </c>
      <c r="C1139" s="356"/>
      <c r="D1139" s="356"/>
      <c r="E1139" s="356"/>
      <c r="F1139" s="356"/>
      <c r="G1139" s="356"/>
      <c r="H1139" s="357">
        <v>0</v>
      </c>
    </row>
    <row r="1140" spans="1:8" hidden="1" outlineLevel="1">
      <c r="A1140" s="353"/>
      <c r="B1140" s="347" t="s">
        <v>205</v>
      </c>
      <c r="C1140" s="356">
        <v>25419</v>
      </c>
      <c r="D1140" s="356">
        <v>100779</v>
      </c>
      <c r="E1140" s="356">
        <v>149615</v>
      </c>
      <c r="F1140" s="356">
        <v>0</v>
      </c>
      <c r="G1140" s="356">
        <v>24720</v>
      </c>
      <c r="H1140" s="357">
        <v>300533</v>
      </c>
    </row>
    <row r="1141" spans="1:8" hidden="1" outlineLevel="1">
      <c r="A1141" s="353"/>
      <c r="B1141" s="347" t="s">
        <v>206</v>
      </c>
      <c r="C1141" s="356">
        <v>2194</v>
      </c>
      <c r="D1141" s="355"/>
      <c r="E1141" s="356">
        <v>13008</v>
      </c>
      <c r="F1141" s="355"/>
      <c r="G1141" s="356">
        <v>182</v>
      </c>
      <c r="H1141" s="357">
        <v>15384</v>
      </c>
    </row>
    <row r="1142" spans="1:8" hidden="1" outlineLevel="1">
      <c r="A1142" s="353"/>
      <c r="B1142" s="347" t="s">
        <v>268</v>
      </c>
      <c r="C1142" s="355"/>
      <c r="D1142" s="355"/>
      <c r="E1142" s="355"/>
      <c r="F1142" s="355"/>
      <c r="G1142" s="355"/>
      <c r="H1142" s="357">
        <v>0</v>
      </c>
    </row>
    <row r="1143" spans="1:8" hidden="1" outlineLevel="1">
      <c r="A1143" s="353"/>
      <c r="B1143" s="347" t="s">
        <v>207</v>
      </c>
      <c r="C1143" s="356">
        <v>42144</v>
      </c>
      <c r="D1143" s="355"/>
      <c r="E1143" s="356">
        <v>180010</v>
      </c>
      <c r="F1143" s="355"/>
      <c r="G1143" s="356">
        <v>22378</v>
      </c>
      <c r="H1143" s="357">
        <v>244532</v>
      </c>
    </row>
    <row r="1144" spans="1:8" hidden="1" outlineLevel="1">
      <c r="A1144" s="353"/>
      <c r="B1144" s="347" t="s">
        <v>270</v>
      </c>
      <c r="C1144" s="356"/>
      <c r="D1144" s="355">
        <v>0</v>
      </c>
      <c r="E1144" s="356">
        <v>42017</v>
      </c>
      <c r="F1144" s="355">
        <v>0</v>
      </c>
      <c r="G1144" s="356">
        <v>6238</v>
      </c>
      <c r="H1144" s="357">
        <v>48255</v>
      </c>
    </row>
    <row r="1145" spans="1:8" hidden="1" outlineLevel="1">
      <c r="A1145" s="353"/>
      <c r="B1145" s="347" t="s">
        <v>208</v>
      </c>
      <c r="C1145" s="356">
        <v>2369</v>
      </c>
      <c r="D1145" s="356">
        <v>10630</v>
      </c>
      <c r="E1145" s="356">
        <v>40407</v>
      </c>
      <c r="F1145" s="355"/>
      <c r="G1145" s="356">
        <v>7018</v>
      </c>
      <c r="H1145" s="357">
        <v>60424</v>
      </c>
    </row>
    <row r="1146" spans="1:8" hidden="1" outlineLevel="1">
      <c r="A1146" s="353"/>
      <c r="B1146" s="347" t="s">
        <v>209</v>
      </c>
      <c r="C1146" s="356">
        <v>251219</v>
      </c>
      <c r="D1146" s="355"/>
      <c r="E1146" s="355"/>
      <c r="F1146" s="355"/>
      <c r="G1146" s="355"/>
      <c r="H1146" s="357">
        <v>251219</v>
      </c>
    </row>
    <row r="1147" spans="1:8" hidden="1" outlineLevel="1">
      <c r="A1147" s="353"/>
      <c r="B1147" s="347" t="s">
        <v>281</v>
      </c>
      <c r="C1147" s="356"/>
      <c r="D1147" s="355"/>
      <c r="E1147" s="355"/>
      <c r="F1147" s="355"/>
      <c r="G1147" s="355"/>
      <c r="H1147" s="357">
        <v>0</v>
      </c>
    </row>
    <row r="1148" spans="1:8" hidden="1" outlineLevel="1">
      <c r="A1148" s="353"/>
      <c r="B1148" s="347" t="s">
        <v>210</v>
      </c>
      <c r="C1148" s="356">
        <v>1726</v>
      </c>
      <c r="D1148" s="356">
        <v>0</v>
      </c>
      <c r="E1148" s="356">
        <v>5880</v>
      </c>
      <c r="F1148" s="355"/>
      <c r="G1148" s="355"/>
      <c r="H1148" s="357">
        <v>7606</v>
      </c>
    </row>
    <row r="1149" spans="1:8" hidden="1" outlineLevel="1">
      <c r="A1149" s="353"/>
      <c r="B1149" s="347" t="s">
        <v>211</v>
      </c>
      <c r="C1149" s="356">
        <v>2</v>
      </c>
      <c r="D1149" s="356">
        <v>0</v>
      </c>
      <c r="E1149" s="356">
        <v>0</v>
      </c>
      <c r="F1149" s="356">
        <v>0</v>
      </c>
      <c r="G1149" s="356">
        <v>0</v>
      </c>
      <c r="H1149" s="357">
        <v>2</v>
      </c>
    </row>
    <row r="1150" spans="1:8" hidden="1" outlineLevel="1">
      <c r="A1150" s="353"/>
      <c r="B1150" s="347" t="s">
        <v>212</v>
      </c>
      <c r="C1150" s="356">
        <v>0</v>
      </c>
      <c r="D1150" s="356">
        <v>0</v>
      </c>
      <c r="E1150" s="356">
        <v>2870</v>
      </c>
      <c r="F1150" s="355"/>
      <c r="G1150" s="356">
        <v>810</v>
      </c>
      <c r="H1150" s="357">
        <v>3680</v>
      </c>
    </row>
    <row r="1151" spans="1:8" hidden="1" outlineLevel="1">
      <c r="A1151" s="353"/>
      <c r="B1151" s="347" t="s">
        <v>213</v>
      </c>
      <c r="C1151" s="356">
        <v>7500</v>
      </c>
      <c r="D1151" s="356">
        <v>18148</v>
      </c>
      <c r="E1151" s="356">
        <v>511</v>
      </c>
      <c r="F1151" s="356">
        <v>0</v>
      </c>
      <c r="G1151" s="356">
        <v>3448</v>
      </c>
      <c r="H1151" s="357">
        <v>29607</v>
      </c>
    </row>
    <row r="1152" spans="1:8" hidden="1" outlineLevel="1">
      <c r="A1152" s="353"/>
      <c r="B1152" s="347" t="s">
        <v>214</v>
      </c>
      <c r="C1152" s="355"/>
      <c r="D1152" s="355"/>
      <c r="E1152" s="355"/>
      <c r="F1152" s="355"/>
      <c r="G1152" s="355"/>
      <c r="H1152" s="357">
        <v>0</v>
      </c>
    </row>
    <row r="1153" spans="1:8" hidden="1" outlineLevel="1">
      <c r="A1153" s="353"/>
      <c r="B1153" s="347" t="s">
        <v>269</v>
      </c>
      <c r="C1153" s="355"/>
      <c r="D1153" s="355"/>
      <c r="E1153" s="355"/>
      <c r="F1153" s="355"/>
      <c r="G1153" s="355"/>
      <c r="H1153" s="357">
        <v>0</v>
      </c>
    </row>
    <row r="1154" spans="1:8" hidden="1" outlineLevel="1">
      <c r="A1154" s="353"/>
      <c r="B1154" s="347" t="s">
        <v>215</v>
      </c>
      <c r="C1154" s="356">
        <v>6500</v>
      </c>
      <c r="D1154" s="355"/>
      <c r="E1154" s="355"/>
      <c r="F1154" s="355"/>
      <c r="G1154" s="355"/>
      <c r="H1154" s="357">
        <v>6500</v>
      </c>
    </row>
    <row r="1155" spans="1:8" hidden="1" outlineLevel="1">
      <c r="A1155" s="353"/>
      <c r="B1155" s="347" t="s">
        <v>216</v>
      </c>
      <c r="C1155" s="356"/>
      <c r="D1155" s="355"/>
      <c r="E1155" s="355"/>
      <c r="F1155" s="355"/>
      <c r="G1155" s="355"/>
      <c r="H1155" s="357">
        <v>0</v>
      </c>
    </row>
    <row r="1156" spans="1:8" hidden="1" outlineLevel="1">
      <c r="A1156" s="353"/>
      <c r="B1156" s="347" t="s">
        <v>217</v>
      </c>
      <c r="C1156" s="356">
        <v>102863</v>
      </c>
      <c r="D1156" s="355">
        <v>1039</v>
      </c>
      <c r="E1156" s="356">
        <v>51042</v>
      </c>
      <c r="F1156" s="355"/>
      <c r="G1156" s="356">
        <v>12362</v>
      </c>
      <c r="H1156" s="357">
        <v>167306</v>
      </c>
    </row>
    <row r="1157" spans="1:8" hidden="1" outlineLevel="1">
      <c r="A1157" s="353"/>
      <c r="B1157" s="347" t="s">
        <v>218</v>
      </c>
      <c r="C1157" s="355"/>
      <c r="D1157" s="355"/>
      <c r="E1157" s="355"/>
      <c r="F1157" s="355"/>
      <c r="G1157" s="355"/>
      <c r="H1157" s="357">
        <v>0</v>
      </c>
    </row>
    <row r="1158" spans="1:8" hidden="1" outlineLevel="1">
      <c r="A1158" s="353"/>
      <c r="B1158" s="347" t="s">
        <v>219</v>
      </c>
      <c r="C1158" s="356">
        <v>9202.9683789031569</v>
      </c>
      <c r="D1158" s="355">
        <v>13</v>
      </c>
      <c r="E1158" s="356">
        <v>0</v>
      </c>
      <c r="F1158" s="355"/>
      <c r="G1158" s="356">
        <v>38</v>
      </c>
      <c r="H1158" s="357">
        <v>9253.9683789031569</v>
      </c>
    </row>
    <row r="1159" spans="1:8" hidden="1" outlineLevel="1">
      <c r="A1159" s="353"/>
      <c r="B1159" s="347" t="s">
        <v>220</v>
      </c>
      <c r="C1159" s="356">
        <v>0</v>
      </c>
      <c r="D1159" s="355"/>
      <c r="E1159" s="356">
        <v>195</v>
      </c>
      <c r="F1159" s="355"/>
      <c r="G1159" s="355"/>
      <c r="H1159" s="357">
        <v>195</v>
      </c>
    </row>
    <row r="1160" spans="1:8" collapsed="1">
      <c r="A1160" s="353">
        <v>38</v>
      </c>
      <c r="B1160" s="352" t="s">
        <v>140</v>
      </c>
      <c r="C1160" s="356">
        <f>SUM($C$1134:$C$1159)</f>
        <v>455525.96837890317</v>
      </c>
      <c r="D1160" s="356">
        <f>SUM($D$1134:$D$1159)</f>
        <v>130609</v>
      </c>
      <c r="E1160" s="356">
        <f>SUM($E$1134:$E$1159)</f>
        <v>527542</v>
      </c>
      <c r="F1160" s="356">
        <f>SUM($F$1134:$F$1159)</f>
        <v>0</v>
      </c>
      <c r="G1160" s="356">
        <f>SUM($G$1134:$G$1159)</f>
        <v>85038</v>
      </c>
      <c r="H1160" s="357">
        <f>SUM($H$1134:$H$1159)</f>
        <v>1198714.9683789031</v>
      </c>
    </row>
    <row r="1161" spans="1:8" hidden="1" outlineLevel="1">
      <c r="A1161" s="388"/>
      <c r="B1161" s="406" t="s">
        <v>280</v>
      </c>
      <c r="C1161" s="362">
        <v>0</v>
      </c>
      <c r="D1161" s="361"/>
      <c r="E1161" s="362">
        <v>0</v>
      </c>
      <c r="F1161" s="361"/>
      <c r="G1161" s="362">
        <v>0</v>
      </c>
      <c r="H1161" s="390">
        <v>0</v>
      </c>
    </row>
    <row r="1162" spans="1:8" hidden="1" outlineLevel="1">
      <c r="A1162" s="388"/>
      <c r="B1162" s="406" t="s">
        <v>203</v>
      </c>
      <c r="C1162" s="362">
        <v>11731</v>
      </c>
      <c r="D1162" s="361"/>
      <c r="E1162" s="362">
        <v>41331</v>
      </c>
      <c r="F1162" s="361"/>
      <c r="G1162" s="362">
        <v>7721</v>
      </c>
      <c r="H1162" s="390">
        <v>60783</v>
      </c>
    </row>
    <row r="1163" spans="1:8" hidden="1" outlineLevel="1">
      <c r="A1163" s="388"/>
      <c r="B1163" s="406" t="s">
        <v>204</v>
      </c>
      <c r="C1163" s="361"/>
      <c r="D1163" s="361"/>
      <c r="E1163" s="361"/>
      <c r="F1163" s="361"/>
      <c r="G1163" s="361"/>
      <c r="H1163" s="390">
        <v>0</v>
      </c>
    </row>
    <row r="1164" spans="1:8" hidden="1" outlineLevel="1">
      <c r="A1164" s="388"/>
      <c r="B1164" s="406" t="s">
        <v>267</v>
      </c>
      <c r="C1164" s="362">
        <v>0</v>
      </c>
      <c r="D1164" s="362">
        <v>0</v>
      </c>
      <c r="E1164" s="362">
        <v>0</v>
      </c>
      <c r="F1164" s="362">
        <v>0</v>
      </c>
      <c r="G1164" s="362">
        <v>0</v>
      </c>
      <c r="H1164" s="390">
        <v>0</v>
      </c>
    </row>
    <row r="1165" spans="1:8" hidden="1" outlineLevel="1">
      <c r="A1165" s="388"/>
      <c r="B1165" s="406" t="s">
        <v>274</v>
      </c>
      <c r="C1165" s="362">
        <v>0</v>
      </c>
      <c r="D1165" s="362">
        <v>0</v>
      </c>
      <c r="E1165" s="362">
        <v>0</v>
      </c>
      <c r="F1165" s="362">
        <v>0</v>
      </c>
      <c r="G1165" s="362">
        <v>0</v>
      </c>
      <c r="H1165" s="390">
        <v>0</v>
      </c>
    </row>
    <row r="1166" spans="1:8" hidden="1" outlineLevel="1">
      <c r="A1166" s="388"/>
      <c r="B1166" s="406" t="s">
        <v>275</v>
      </c>
      <c r="C1166" s="362"/>
      <c r="D1166" s="362"/>
      <c r="E1166" s="362"/>
      <c r="F1166" s="362"/>
      <c r="G1166" s="362"/>
      <c r="H1166" s="390">
        <v>0</v>
      </c>
    </row>
    <row r="1167" spans="1:8" hidden="1" outlineLevel="1">
      <c r="A1167" s="388"/>
      <c r="B1167" s="406" t="s">
        <v>205</v>
      </c>
      <c r="C1167" s="362">
        <v>40567</v>
      </c>
      <c r="D1167" s="362">
        <v>30941</v>
      </c>
      <c r="E1167" s="362">
        <v>66326</v>
      </c>
      <c r="F1167" s="362">
        <v>0</v>
      </c>
      <c r="G1167" s="362">
        <v>9131</v>
      </c>
      <c r="H1167" s="390">
        <v>146965</v>
      </c>
    </row>
    <row r="1168" spans="1:8" hidden="1" outlineLevel="1">
      <c r="A1168" s="388"/>
      <c r="B1168" s="406" t="s">
        <v>206</v>
      </c>
      <c r="C1168" s="362">
        <v>10630</v>
      </c>
      <c r="D1168" s="361"/>
      <c r="E1168" s="362">
        <v>12513</v>
      </c>
      <c r="F1168" s="361"/>
      <c r="G1168" s="362">
        <v>277</v>
      </c>
      <c r="H1168" s="390">
        <v>23420</v>
      </c>
    </row>
    <row r="1169" spans="1:8" hidden="1" outlineLevel="1">
      <c r="A1169" s="388"/>
      <c r="B1169" s="406" t="s">
        <v>268</v>
      </c>
      <c r="C1169" s="361"/>
      <c r="D1169" s="361"/>
      <c r="E1169" s="361"/>
      <c r="F1169" s="361"/>
      <c r="G1169" s="361"/>
      <c r="H1169" s="390">
        <v>0</v>
      </c>
    </row>
    <row r="1170" spans="1:8" hidden="1" outlineLevel="1">
      <c r="A1170" s="388"/>
      <c r="B1170" s="406" t="s">
        <v>207</v>
      </c>
      <c r="C1170" s="362">
        <v>39362</v>
      </c>
      <c r="D1170" s="361"/>
      <c r="E1170" s="362">
        <v>116524</v>
      </c>
      <c r="F1170" s="361"/>
      <c r="G1170" s="362">
        <v>14650</v>
      </c>
      <c r="H1170" s="390">
        <v>170536</v>
      </c>
    </row>
    <row r="1171" spans="1:8" hidden="1" outlineLevel="1">
      <c r="A1171" s="388"/>
      <c r="B1171" s="406" t="s">
        <v>270</v>
      </c>
      <c r="C1171" s="362"/>
      <c r="D1171" s="361">
        <v>0</v>
      </c>
      <c r="E1171" s="362">
        <v>86288</v>
      </c>
      <c r="F1171" s="361">
        <v>0</v>
      </c>
      <c r="G1171" s="362">
        <v>12923</v>
      </c>
      <c r="H1171" s="390">
        <v>99211</v>
      </c>
    </row>
    <row r="1172" spans="1:8" hidden="1" outlineLevel="1">
      <c r="A1172" s="388"/>
      <c r="B1172" s="406" t="s">
        <v>208</v>
      </c>
      <c r="C1172" s="362">
        <v>28078</v>
      </c>
      <c r="D1172" s="362">
        <v>22967</v>
      </c>
      <c r="E1172" s="362">
        <v>80454</v>
      </c>
      <c r="F1172" s="361"/>
      <c r="G1172" s="362">
        <v>14320</v>
      </c>
      <c r="H1172" s="390">
        <v>145819</v>
      </c>
    </row>
    <row r="1173" spans="1:8" hidden="1" outlineLevel="1">
      <c r="A1173" s="388"/>
      <c r="B1173" s="406" t="s">
        <v>209</v>
      </c>
      <c r="C1173" s="362">
        <v>8741</v>
      </c>
      <c r="D1173" s="361"/>
      <c r="E1173" s="361"/>
      <c r="F1173" s="361"/>
      <c r="G1173" s="361"/>
      <c r="H1173" s="390">
        <v>8741</v>
      </c>
    </row>
    <row r="1174" spans="1:8" hidden="1" outlineLevel="1">
      <c r="A1174" s="388"/>
      <c r="B1174" s="406" t="s">
        <v>281</v>
      </c>
      <c r="C1174" s="362"/>
      <c r="D1174" s="361"/>
      <c r="E1174" s="361"/>
      <c r="F1174" s="361"/>
      <c r="G1174" s="361"/>
      <c r="H1174" s="390">
        <v>0</v>
      </c>
    </row>
    <row r="1175" spans="1:8" hidden="1" outlineLevel="1">
      <c r="A1175" s="388"/>
      <c r="B1175" s="406" t="s">
        <v>210</v>
      </c>
      <c r="C1175" s="362">
        <v>335</v>
      </c>
      <c r="D1175" s="362">
        <v>0</v>
      </c>
      <c r="E1175" s="362">
        <v>9105</v>
      </c>
      <c r="F1175" s="361"/>
      <c r="G1175" s="361"/>
      <c r="H1175" s="390">
        <v>9440</v>
      </c>
    </row>
    <row r="1176" spans="1:8" hidden="1" outlineLevel="1">
      <c r="A1176" s="388"/>
      <c r="B1176" s="406" t="s">
        <v>211</v>
      </c>
      <c r="C1176" s="362">
        <v>7</v>
      </c>
      <c r="D1176" s="362">
        <v>0</v>
      </c>
      <c r="E1176" s="362">
        <v>0</v>
      </c>
      <c r="F1176" s="362">
        <v>0</v>
      </c>
      <c r="G1176" s="362">
        <v>0</v>
      </c>
      <c r="H1176" s="390">
        <v>7</v>
      </c>
    </row>
    <row r="1177" spans="1:8" hidden="1" outlineLevel="1">
      <c r="A1177" s="388"/>
      <c r="B1177" s="406" t="s">
        <v>212</v>
      </c>
      <c r="C1177" s="362">
        <v>0</v>
      </c>
      <c r="D1177" s="362">
        <v>0</v>
      </c>
      <c r="E1177" s="362">
        <v>20728</v>
      </c>
      <c r="F1177" s="361"/>
      <c r="G1177" s="362">
        <v>5846</v>
      </c>
      <c r="H1177" s="390">
        <v>26574</v>
      </c>
    </row>
    <row r="1178" spans="1:8" hidden="1" outlineLevel="1">
      <c r="A1178" s="388"/>
      <c r="B1178" s="406" t="s">
        <v>213</v>
      </c>
      <c r="C1178" s="361"/>
      <c r="D1178" s="362">
        <v>0</v>
      </c>
      <c r="E1178" s="362">
        <v>0</v>
      </c>
      <c r="F1178" s="362">
        <v>0</v>
      </c>
      <c r="G1178" s="362">
        <v>0</v>
      </c>
      <c r="H1178" s="390">
        <v>0</v>
      </c>
    </row>
    <row r="1179" spans="1:8" hidden="1" outlineLevel="1">
      <c r="A1179" s="388"/>
      <c r="B1179" s="406" t="s">
        <v>214</v>
      </c>
      <c r="C1179" s="361"/>
      <c r="D1179" s="361"/>
      <c r="E1179" s="361"/>
      <c r="F1179" s="361"/>
      <c r="G1179" s="361"/>
      <c r="H1179" s="390">
        <v>0</v>
      </c>
    </row>
    <row r="1180" spans="1:8" hidden="1" outlineLevel="1">
      <c r="A1180" s="388"/>
      <c r="B1180" s="406" t="s">
        <v>269</v>
      </c>
      <c r="C1180" s="361"/>
      <c r="D1180" s="361"/>
      <c r="E1180" s="361"/>
      <c r="F1180" s="361"/>
      <c r="G1180" s="361"/>
      <c r="H1180" s="390">
        <v>0</v>
      </c>
    </row>
    <row r="1181" spans="1:8" hidden="1" outlineLevel="1">
      <c r="A1181" s="388"/>
      <c r="B1181" s="406" t="s">
        <v>215</v>
      </c>
      <c r="C1181" s="361"/>
      <c r="D1181" s="361"/>
      <c r="E1181" s="361"/>
      <c r="F1181" s="361"/>
      <c r="G1181" s="361"/>
      <c r="H1181" s="390">
        <v>0</v>
      </c>
    </row>
    <row r="1182" spans="1:8" hidden="1" outlineLevel="1">
      <c r="A1182" s="388"/>
      <c r="B1182" s="406" t="s">
        <v>216</v>
      </c>
      <c r="C1182" s="361"/>
      <c r="D1182" s="361"/>
      <c r="E1182" s="361"/>
      <c r="F1182" s="361"/>
      <c r="G1182" s="361"/>
      <c r="H1182" s="390">
        <v>0</v>
      </c>
    </row>
    <row r="1183" spans="1:8" hidden="1" outlineLevel="1">
      <c r="A1183" s="388"/>
      <c r="B1183" s="406" t="s">
        <v>217</v>
      </c>
      <c r="C1183" s="362">
        <v>94706</v>
      </c>
      <c r="D1183" s="361">
        <v>0</v>
      </c>
      <c r="E1183" s="362">
        <v>296916</v>
      </c>
      <c r="F1183" s="361"/>
      <c r="G1183" s="362">
        <v>69194</v>
      </c>
      <c r="H1183" s="390">
        <v>460816</v>
      </c>
    </row>
    <row r="1184" spans="1:8" hidden="1" outlineLevel="1">
      <c r="A1184" s="388"/>
      <c r="B1184" s="406" t="s">
        <v>218</v>
      </c>
      <c r="C1184" s="361"/>
      <c r="D1184" s="361"/>
      <c r="E1184" s="361"/>
      <c r="F1184" s="361"/>
      <c r="G1184" s="361"/>
      <c r="H1184" s="390">
        <v>0</v>
      </c>
    </row>
    <row r="1185" spans="1:8" hidden="1" outlineLevel="1">
      <c r="A1185" s="388"/>
      <c r="B1185" s="406" t="s">
        <v>219</v>
      </c>
      <c r="C1185" s="362">
        <v>0</v>
      </c>
      <c r="D1185" s="361"/>
      <c r="E1185" s="362">
        <v>558</v>
      </c>
      <c r="F1185" s="361"/>
      <c r="G1185" s="362">
        <v>167</v>
      </c>
      <c r="H1185" s="390">
        <v>725</v>
      </c>
    </row>
    <row r="1186" spans="1:8" hidden="1" outlineLevel="1">
      <c r="A1186" s="388"/>
      <c r="B1186" s="406" t="s">
        <v>220</v>
      </c>
      <c r="C1186" s="362">
        <v>0</v>
      </c>
      <c r="D1186" s="361"/>
      <c r="E1186" s="362">
        <v>0</v>
      </c>
      <c r="F1186" s="361"/>
      <c r="G1186" s="361"/>
      <c r="H1186" s="390">
        <v>0</v>
      </c>
    </row>
    <row r="1187" spans="1:8" ht="13.8" collapsed="1" thickBot="1">
      <c r="A1187" s="388">
        <v>39</v>
      </c>
      <c r="B1187" s="391" t="s">
        <v>578</v>
      </c>
      <c r="C1187" s="362">
        <f>SUM($C$1161:$C$1186)</f>
        <v>234157</v>
      </c>
      <c r="D1187" s="362">
        <f>SUM($D$1161:$D$1186)</f>
        <v>53908</v>
      </c>
      <c r="E1187" s="362">
        <f>SUM($E$1161:$E$1186)</f>
        <v>730743</v>
      </c>
      <c r="F1187" s="362">
        <f>SUM($F$1161:$F$1186)</f>
        <v>0</v>
      </c>
      <c r="G1187" s="362">
        <f>SUM($G$1161:$G$1186)</f>
        <v>134229</v>
      </c>
      <c r="H1187" s="390">
        <f>SUM($H$1161:$H$1186)</f>
        <v>1153037</v>
      </c>
    </row>
    <row r="1188" spans="1:8" ht="15.75" hidden="1" customHeight="1" outlineLevel="1" thickBot="1">
      <c r="A1188" s="392"/>
      <c r="B1188" s="393" t="s">
        <v>280</v>
      </c>
      <c r="C1188" s="394">
        <v>16393.699999999997</v>
      </c>
      <c r="D1188" s="394">
        <v>0</v>
      </c>
      <c r="E1188" s="394">
        <v>0</v>
      </c>
      <c r="F1188" s="394">
        <v>0</v>
      </c>
      <c r="G1188" s="394">
        <v>0</v>
      </c>
      <c r="H1188" s="394">
        <v>16393.699999999997</v>
      </c>
    </row>
    <row r="1189" spans="1:8" ht="15.75" hidden="1" customHeight="1" outlineLevel="1" thickBot="1">
      <c r="A1189" s="392"/>
      <c r="B1189" s="393" t="s">
        <v>203</v>
      </c>
      <c r="C1189" s="394">
        <v>5162325</v>
      </c>
      <c r="D1189" s="394">
        <v>0</v>
      </c>
      <c r="E1189" s="394">
        <v>47240015</v>
      </c>
      <c r="F1189" s="394">
        <v>34977</v>
      </c>
      <c r="G1189" s="394">
        <v>7023048</v>
      </c>
      <c r="H1189" s="394">
        <v>59460365</v>
      </c>
    </row>
    <row r="1190" spans="1:8" ht="15.75" hidden="1" customHeight="1" outlineLevel="1" thickBot="1">
      <c r="A1190" s="392"/>
      <c r="B1190" s="393" t="s">
        <v>204</v>
      </c>
      <c r="C1190" s="394">
        <v>7134293.0800000001</v>
      </c>
      <c r="D1190" s="394">
        <v>0</v>
      </c>
      <c r="E1190" s="394">
        <v>0</v>
      </c>
      <c r="F1190" s="394">
        <v>0</v>
      </c>
      <c r="G1190" s="394">
        <v>161063.04182011832</v>
      </c>
      <c r="H1190" s="394">
        <v>7295356.1218201183</v>
      </c>
    </row>
    <row r="1191" spans="1:8" ht="15.75" hidden="1" customHeight="1" outlineLevel="1" thickBot="1">
      <c r="A1191" s="392"/>
      <c r="B1191" s="393" t="s">
        <v>267</v>
      </c>
      <c r="C1191" s="394">
        <v>0</v>
      </c>
      <c r="D1191" s="394">
        <v>0</v>
      </c>
      <c r="E1191" s="394">
        <v>0</v>
      </c>
      <c r="F1191" s="394">
        <v>0</v>
      </c>
      <c r="G1191" s="394">
        <v>0</v>
      </c>
      <c r="H1191" s="394">
        <v>0</v>
      </c>
    </row>
    <row r="1192" spans="1:8" ht="15.75" hidden="1" customHeight="1" outlineLevel="1" thickBot="1">
      <c r="A1192" s="392"/>
      <c r="B1192" s="393" t="s">
        <v>274</v>
      </c>
      <c r="C1192" s="394">
        <v>288070.43</v>
      </c>
      <c r="D1192" s="394">
        <v>0</v>
      </c>
      <c r="E1192" s="394">
        <v>941225.49278905638</v>
      </c>
      <c r="F1192" s="394">
        <v>0</v>
      </c>
      <c r="G1192" s="394">
        <v>0</v>
      </c>
      <c r="H1192" s="394">
        <v>1229295.9227890563</v>
      </c>
    </row>
    <row r="1193" spans="1:8" ht="15.75" hidden="1" customHeight="1" outlineLevel="1" thickBot="1">
      <c r="A1193" s="392"/>
      <c r="B1193" s="393" t="s">
        <v>275</v>
      </c>
      <c r="C1193" s="394">
        <v>4162</v>
      </c>
      <c r="D1193" s="394">
        <v>0</v>
      </c>
      <c r="E1193" s="394">
        <v>3044</v>
      </c>
      <c r="F1193" s="394">
        <v>30</v>
      </c>
      <c r="G1193" s="394">
        <v>0</v>
      </c>
      <c r="H1193" s="394">
        <v>7236</v>
      </c>
    </row>
    <row r="1194" spans="1:8" ht="15.75" hidden="1" customHeight="1" outlineLevel="1" thickBot="1">
      <c r="A1194" s="392"/>
      <c r="B1194" s="393" t="s">
        <v>205</v>
      </c>
      <c r="C1194" s="394">
        <v>23327324.736186888</v>
      </c>
      <c r="D1194" s="394">
        <v>26601437</v>
      </c>
      <c r="E1194" s="394">
        <v>83161031</v>
      </c>
      <c r="F1194" s="394">
        <v>456305</v>
      </c>
      <c r="G1194" s="394">
        <v>11528665</v>
      </c>
      <c r="H1194" s="394">
        <v>145074762.73618689</v>
      </c>
    </row>
    <row r="1195" spans="1:8" ht="15.75" hidden="1" customHeight="1" outlineLevel="1" thickBot="1">
      <c r="A1195" s="392"/>
      <c r="B1195" s="393" t="s">
        <v>206</v>
      </c>
      <c r="C1195" s="394">
        <v>3308344</v>
      </c>
      <c r="D1195" s="394">
        <v>0</v>
      </c>
      <c r="E1195" s="394">
        <v>6901459</v>
      </c>
      <c r="F1195" s="394">
        <v>53107</v>
      </c>
      <c r="G1195" s="394">
        <v>834981</v>
      </c>
      <c r="H1195" s="394">
        <v>11097891</v>
      </c>
    </row>
    <row r="1196" spans="1:8" ht="15.75" hidden="1" customHeight="1" outlineLevel="1" thickBot="1">
      <c r="A1196" s="392"/>
      <c r="B1196" s="393" t="s">
        <v>268</v>
      </c>
      <c r="C1196" s="394">
        <v>24453</v>
      </c>
      <c r="D1196" s="394">
        <v>543201</v>
      </c>
      <c r="E1196" s="394">
        <v>0</v>
      </c>
      <c r="F1196" s="394">
        <v>0</v>
      </c>
      <c r="G1196" s="394">
        <v>46015</v>
      </c>
      <c r="H1196" s="394">
        <v>613669</v>
      </c>
    </row>
    <row r="1197" spans="1:8" ht="15.75" hidden="1" customHeight="1" outlineLevel="1" thickBot="1">
      <c r="A1197" s="392"/>
      <c r="B1197" s="393" t="s">
        <v>207</v>
      </c>
      <c r="C1197" s="394">
        <v>28935295</v>
      </c>
      <c r="D1197" s="394">
        <v>0</v>
      </c>
      <c r="E1197" s="394">
        <v>119502634</v>
      </c>
      <c r="F1197" s="394">
        <v>432724</v>
      </c>
      <c r="G1197" s="394">
        <v>12729882</v>
      </c>
      <c r="H1197" s="394">
        <v>161600535</v>
      </c>
    </row>
    <row r="1198" spans="1:8" ht="15.75" hidden="1" customHeight="1" outlineLevel="1" thickBot="1">
      <c r="A1198" s="392"/>
      <c r="B1198" s="393" t="s">
        <v>270</v>
      </c>
      <c r="C1198" s="394">
        <v>4174584</v>
      </c>
      <c r="D1198" s="394">
        <v>0</v>
      </c>
      <c r="E1198" s="394">
        <v>114625224</v>
      </c>
      <c r="F1198" s="394">
        <v>6366</v>
      </c>
      <c r="G1198" s="394">
        <v>16473853</v>
      </c>
      <c r="H1198" s="394">
        <v>135280027</v>
      </c>
    </row>
    <row r="1199" spans="1:8" ht="15.75" hidden="1" customHeight="1" outlineLevel="1" thickBot="1">
      <c r="A1199" s="392"/>
      <c r="B1199" s="393" t="s">
        <v>208</v>
      </c>
      <c r="C1199" s="394">
        <v>23252357.030000001</v>
      </c>
      <c r="D1199" s="394">
        <v>44930182</v>
      </c>
      <c r="E1199" s="394">
        <v>60932564</v>
      </c>
      <c r="F1199" s="394">
        <v>2679179</v>
      </c>
      <c r="G1199" s="394">
        <v>14929606</v>
      </c>
      <c r="H1199" s="394">
        <v>146723888.03</v>
      </c>
    </row>
    <row r="1200" spans="1:8" ht="15.75" hidden="1" customHeight="1" outlineLevel="1" thickBot="1">
      <c r="A1200" s="392"/>
      <c r="B1200" s="393" t="s">
        <v>209</v>
      </c>
      <c r="C1200" s="394">
        <v>8297812</v>
      </c>
      <c r="D1200" s="394">
        <v>56312</v>
      </c>
      <c r="E1200" s="394">
        <v>0</v>
      </c>
      <c r="F1200" s="394">
        <v>22137</v>
      </c>
      <c r="G1200" s="394">
        <v>271745</v>
      </c>
      <c r="H1200" s="394">
        <v>8648006</v>
      </c>
    </row>
    <row r="1201" spans="1:8" ht="15.75" hidden="1" customHeight="1" outlineLevel="1" thickBot="1">
      <c r="A1201" s="392"/>
      <c r="B1201" s="393" t="s">
        <v>281</v>
      </c>
      <c r="C1201" s="394">
        <v>6841</v>
      </c>
      <c r="D1201" s="394"/>
      <c r="E1201" s="394"/>
      <c r="F1201" s="394"/>
      <c r="G1201" s="394"/>
      <c r="H1201" s="394">
        <v>6841</v>
      </c>
    </row>
    <row r="1202" spans="1:8" ht="15.75" hidden="1" customHeight="1" outlineLevel="1" thickBot="1">
      <c r="A1202" s="392"/>
      <c r="B1202" s="393" t="s">
        <v>210</v>
      </c>
      <c r="C1202" s="394">
        <v>3795760</v>
      </c>
      <c r="D1202" s="394">
        <v>0</v>
      </c>
      <c r="E1202" s="394">
        <v>6263507</v>
      </c>
      <c r="F1202" s="394">
        <v>0</v>
      </c>
      <c r="G1202" s="394">
        <v>0</v>
      </c>
      <c r="H1202" s="394">
        <v>10059267</v>
      </c>
    </row>
    <row r="1203" spans="1:8" ht="15.75" hidden="1" customHeight="1" outlineLevel="1" thickBot="1">
      <c r="A1203" s="392"/>
      <c r="B1203" s="393" t="s">
        <v>211</v>
      </c>
      <c r="C1203" s="394">
        <v>-139234</v>
      </c>
      <c r="D1203" s="394">
        <v>0</v>
      </c>
      <c r="E1203" s="394">
        <v>0</v>
      </c>
      <c r="F1203" s="394">
        <v>1412</v>
      </c>
      <c r="G1203" s="394">
        <v>32</v>
      </c>
      <c r="H1203" s="394">
        <v>-137790</v>
      </c>
    </row>
    <row r="1204" spans="1:8" ht="15.75" hidden="1" customHeight="1" outlineLevel="1" thickBot="1">
      <c r="A1204" s="392"/>
      <c r="B1204" s="393" t="s">
        <v>212</v>
      </c>
      <c r="C1204" s="394">
        <v>2724904.0117443157</v>
      </c>
      <c r="D1204" s="394">
        <v>0</v>
      </c>
      <c r="E1204" s="394">
        <v>26194731</v>
      </c>
      <c r="F1204" s="394">
        <v>0</v>
      </c>
      <c r="G1204" s="394">
        <v>6171348</v>
      </c>
      <c r="H1204" s="394">
        <v>35090983.01174432</v>
      </c>
    </row>
    <row r="1205" spans="1:8" ht="15.75" hidden="1" customHeight="1" outlineLevel="1" thickBot="1">
      <c r="A1205" s="392"/>
      <c r="B1205" s="393" t="s">
        <v>213</v>
      </c>
      <c r="C1205" s="394">
        <v>24588660</v>
      </c>
      <c r="D1205" s="394">
        <v>46184350</v>
      </c>
      <c r="E1205" s="394">
        <v>2709155</v>
      </c>
      <c r="F1205" s="394">
        <v>477216</v>
      </c>
      <c r="G1205" s="394">
        <v>6189944</v>
      </c>
      <c r="H1205" s="394">
        <v>80149325</v>
      </c>
    </row>
    <row r="1206" spans="1:8" ht="15.75" hidden="1" customHeight="1" outlineLevel="1" thickBot="1">
      <c r="A1206" s="392"/>
      <c r="B1206" s="393" t="s">
        <v>214</v>
      </c>
      <c r="C1206" s="394">
        <v>381007</v>
      </c>
      <c r="D1206" s="394">
        <v>0</v>
      </c>
      <c r="E1206" s="394">
        <v>3296677</v>
      </c>
      <c r="F1206" s="394">
        <v>0</v>
      </c>
      <c r="G1206" s="394">
        <v>603652</v>
      </c>
      <c r="H1206" s="394">
        <v>4281336</v>
      </c>
    </row>
    <row r="1207" spans="1:8" ht="15.75" hidden="1" customHeight="1" outlineLevel="1" thickBot="1">
      <c r="A1207" s="392"/>
      <c r="B1207" s="393" t="s">
        <v>269</v>
      </c>
      <c r="C1207" s="394">
        <v>0</v>
      </c>
      <c r="D1207" s="394">
        <v>0</v>
      </c>
      <c r="E1207" s="394">
        <v>0</v>
      </c>
      <c r="F1207" s="394">
        <v>0</v>
      </c>
      <c r="G1207" s="394">
        <v>0</v>
      </c>
      <c r="H1207" s="394">
        <v>0</v>
      </c>
    </row>
    <row r="1208" spans="1:8" ht="15.75" hidden="1" customHeight="1" outlineLevel="1" thickBot="1">
      <c r="A1208" s="392"/>
      <c r="B1208" s="393" t="s">
        <v>215</v>
      </c>
      <c r="C1208" s="394">
        <v>512040.93</v>
      </c>
      <c r="D1208" s="394">
        <v>0</v>
      </c>
      <c r="E1208" s="394">
        <v>0</v>
      </c>
      <c r="F1208" s="394">
        <v>50554.79</v>
      </c>
      <c r="G1208" s="394">
        <v>0</v>
      </c>
      <c r="H1208" s="394">
        <v>562595.72</v>
      </c>
    </row>
    <row r="1209" spans="1:8" ht="15.75" hidden="1" customHeight="1" outlineLevel="1" thickBot="1">
      <c r="A1209" s="392"/>
      <c r="B1209" s="393" t="s">
        <v>216</v>
      </c>
      <c r="C1209" s="394">
        <v>285700.62</v>
      </c>
      <c r="D1209" s="394"/>
      <c r="E1209" s="394"/>
      <c r="F1209" s="394"/>
      <c r="G1209" s="394"/>
      <c r="H1209" s="394">
        <v>285700.62</v>
      </c>
    </row>
    <row r="1210" spans="1:8" ht="15.75" hidden="1" customHeight="1" outlineLevel="1" thickBot="1">
      <c r="A1210" s="392"/>
      <c r="B1210" s="393" t="s">
        <v>217</v>
      </c>
      <c r="C1210" s="394">
        <v>31730843</v>
      </c>
      <c r="D1210" s="394">
        <v>25268738</v>
      </c>
      <c r="E1210" s="394">
        <v>132390653</v>
      </c>
      <c r="F1210" s="394">
        <v>119440</v>
      </c>
      <c r="G1210" s="394">
        <v>52532337</v>
      </c>
      <c r="H1210" s="394">
        <v>242042011</v>
      </c>
    </row>
    <row r="1211" spans="1:8" ht="15.75" hidden="1" customHeight="1" outlineLevel="1" thickBot="1">
      <c r="A1211" s="392"/>
      <c r="B1211" s="393" t="s">
        <v>218</v>
      </c>
      <c r="C1211" s="394">
        <v>10940931</v>
      </c>
      <c r="D1211" s="394">
        <v>0</v>
      </c>
      <c r="E1211" s="394">
        <v>0</v>
      </c>
      <c r="F1211" s="394">
        <v>0</v>
      </c>
      <c r="G1211" s="394">
        <v>370461</v>
      </c>
      <c r="H1211" s="394">
        <v>11311392</v>
      </c>
    </row>
    <row r="1212" spans="1:8" ht="15.75" hidden="1" customHeight="1" outlineLevel="1" thickBot="1">
      <c r="A1212" s="392"/>
      <c r="B1212" s="393" t="s">
        <v>219</v>
      </c>
      <c r="C1212" s="394">
        <v>4579618.7201295216</v>
      </c>
      <c r="D1212" s="394">
        <v>76397.460000000006</v>
      </c>
      <c r="E1212" s="394">
        <v>1353807.24</v>
      </c>
      <c r="F1212" s="394">
        <v>0</v>
      </c>
      <c r="G1212" s="394">
        <v>531049.82999999996</v>
      </c>
      <c r="H1212" s="394">
        <v>6540873.2501295218</v>
      </c>
    </row>
    <row r="1213" spans="1:8" ht="15.75" hidden="1" customHeight="1" outlineLevel="1" thickBot="1">
      <c r="A1213" s="392"/>
      <c r="B1213" s="393" t="s">
        <v>220</v>
      </c>
      <c r="C1213" s="394">
        <v>9245210</v>
      </c>
      <c r="D1213" s="394">
        <v>0</v>
      </c>
      <c r="E1213" s="394">
        <v>9373012</v>
      </c>
      <c r="F1213" s="394">
        <v>4906</v>
      </c>
      <c r="G1213" s="394">
        <v>101689</v>
      </c>
      <c r="H1213" s="394">
        <v>18724817</v>
      </c>
    </row>
    <row r="1214" spans="1:8" ht="15.75" customHeight="1" collapsed="1" thickBot="1">
      <c r="A1214" s="392">
        <v>40</v>
      </c>
      <c r="B1214" s="395" t="s">
        <v>601</v>
      </c>
      <c r="C1214" s="394">
        <f>SUM($C$1188:$C$1213)</f>
        <v>192577696.25806072</v>
      </c>
      <c r="D1214" s="394">
        <f>SUM($D$1188:$D$1213)</f>
        <v>143660617.46000001</v>
      </c>
      <c r="E1214" s="394">
        <f>SUM($E$1188:$E$1213)</f>
        <v>614888738.73278904</v>
      </c>
      <c r="F1214" s="394">
        <f>SUM($F$1188:$F$1213)</f>
        <v>4338353.79</v>
      </c>
      <c r="G1214" s="394">
        <f>SUM($G$1188:$G$1213)</f>
        <v>130499370.87182011</v>
      </c>
      <c r="H1214" s="394">
        <f>SUM($H$1188:$H$1213)</f>
        <v>1085964777.1126699</v>
      </c>
    </row>
    <row r="1215" spans="1:8" ht="13.8" hidden="1" outlineLevel="1" thickBot="1">
      <c r="A1215" s="396"/>
      <c r="B1215" s="397" t="s">
        <v>280</v>
      </c>
      <c r="C1215" s="398">
        <v>-16393.699999999997</v>
      </c>
      <c r="D1215" s="398">
        <v>0</v>
      </c>
      <c r="E1215" s="398">
        <v>0</v>
      </c>
      <c r="F1215" s="398">
        <v>0</v>
      </c>
      <c r="G1215" s="398">
        <v>0</v>
      </c>
      <c r="H1215" s="394">
        <v>-16393.699999999997</v>
      </c>
    </row>
    <row r="1216" spans="1:8" ht="13.8" hidden="1" outlineLevel="1" thickBot="1">
      <c r="A1216" s="396"/>
      <c r="B1216" s="397" t="s">
        <v>203</v>
      </c>
      <c r="C1216" s="398">
        <v>6040482</v>
      </c>
      <c r="D1216" s="398">
        <v>0</v>
      </c>
      <c r="E1216" s="398">
        <v>10643975</v>
      </c>
      <c r="F1216" s="398">
        <v>736021</v>
      </c>
      <c r="G1216" s="398">
        <v>3791807</v>
      </c>
      <c r="H1216" s="394">
        <v>21212285</v>
      </c>
    </row>
    <row r="1217" spans="1:8" ht="13.8" hidden="1" outlineLevel="1" thickBot="1">
      <c r="A1217" s="396"/>
      <c r="B1217" s="397" t="s">
        <v>204</v>
      </c>
      <c r="C1217" s="398">
        <v>1763974.3199999984</v>
      </c>
      <c r="D1217" s="398">
        <v>0</v>
      </c>
      <c r="E1217" s="398">
        <v>0</v>
      </c>
      <c r="F1217" s="398">
        <v>429364</v>
      </c>
      <c r="G1217" s="398">
        <v>-161063.04182011832</v>
      </c>
      <c r="H1217" s="394">
        <v>2032275.2781798802</v>
      </c>
    </row>
    <row r="1218" spans="1:8" ht="13.8" hidden="1" outlineLevel="1" thickBot="1">
      <c r="A1218" s="396"/>
      <c r="B1218" s="397" t="s">
        <v>267</v>
      </c>
      <c r="C1218" s="398">
        <v>0</v>
      </c>
      <c r="D1218" s="398">
        <v>0</v>
      </c>
      <c r="E1218" s="398">
        <v>0</v>
      </c>
      <c r="F1218" s="398">
        <v>0</v>
      </c>
      <c r="G1218" s="398">
        <v>0</v>
      </c>
      <c r="H1218" s="394">
        <v>0</v>
      </c>
    </row>
    <row r="1219" spans="1:8" ht="13.8" hidden="1" outlineLevel="1" thickBot="1">
      <c r="A1219" s="396"/>
      <c r="B1219" s="397" t="s">
        <v>274</v>
      </c>
      <c r="C1219" s="398">
        <v>1710643.57</v>
      </c>
      <c r="D1219" s="398">
        <v>0</v>
      </c>
      <c r="E1219" s="398">
        <v>10393170.507210944</v>
      </c>
      <c r="F1219" s="398">
        <v>55500.415858324595</v>
      </c>
      <c r="G1219" s="398">
        <v>0</v>
      </c>
      <c r="H1219" s="394">
        <v>12159314.493069269</v>
      </c>
    </row>
    <row r="1220" spans="1:8" ht="13.8" hidden="1" outlineLevel="1" thickBot="1">
      <c r="A1220" s="396"/>
      <c r="B1220" s="397" t="s">
        <v>275</v>
      </c>
      <c r="C1220" s="398">
        <v>-836</v>
      </c>
      <c r="D1220" s="398">
        <v>0</v>
      </c>
      <c r="E1220" s="398">
        <v>5356</v>
      </c>
      <c r="F1220" s="398">
        <v>445</v>
      </c>
      <c r="G1220" s="398">
        <v>0</v>
      </c>
      <c r="H1220" s="394">
        <v>4965</v>
      </c>
    </row>
    <row r="1221" spans="1:8" ht="13.8" hidden="1" outlineLevel="1" thickBot="1">
      <c r="A1221" s="396"/>
      <c r="B1221" s="397" t="s">
        <v>205</v>
      </c>
      <c r="C1221" s="398">
        <v>13164523.033813115</v>
      </c>
      <c r="D1221" s="398">
        <v>17901799</v>
      </c>
      <c r="E1221" s="398">
        <v>19758230</v>
      </c>
      <c r="F1221" s="398">
        <v>19604364</v>
      </c>
      <c r="G1221" s="398">
        <v>5828845</v>
      </c>
      <c r="H1221" s="394">
        <v>76257761.033813119</v>
      </c>
    </row>
    <row r="1222" spans="1:8" ht="13.8" hidden="1" outlineLevel="1" thickBot="1">
      <c r="A1222" s="396"/>
      <c r="B1222" s="397" t="s">
        <v>206</v>
      </c>
      <c r="C1222" s="398">
        <v>4478682.6369999964</v>
      </c>
      <c r="D1222" s="398">
        <v>0</v>
      </c>
      <c r="E1222" s="398">
        <v>3439283.5204999968</v>
      </c>
      <c r="F1222" s="398">
        <v>2063784</v>
      </c>
      <c r="G1222" s="398">
        <v>-389469</v>
      </c>
      <c r="H1222" s="394">
        <v>9592281.1574999914</v>
      </c>
    </row>
    <row r="1223" spans="1:8" ht="13.8" hidden="1" outlineLevel="1" thickBot="1">
      <c r="A1223" s="396"/>
      <c r="B1223" s="397" t="s">
        <v>268</v>
      </c>
      <c r="C1223" s="398">
        <v>21519</v>
      </c>
      <c r="D1223" s="398">
        <v>-281432</v>
      </c>
      <c r="E1223" s="398">
        <v>0</v>
      </c>
      <c r="F1223" s="398">
        <v>1904</v>
      </c>
      <c r="G1223" s="398">
        <v>-14290</v>
      </c>
      <c r="H1223" s="394">
        <v>-272299</v>
      </c>
    </row>
    <row r="1224" spans="1:8" ht="13.8" hidden="1" outlineLevel="1" thickBot="1">
      <c r="A1224" s="396"/>
      <c r="B1224" s="397" t="s">
        <v>207</v>
      </c>
      <c r="C1224" s="398">
        <v>20819509</v>
      </c>
      <c r="D1224" s="398">
        <v>0</v>
      </c>
      <c r="E1224" s="398">
        <v>36954705</v>
      </c>
      <c r="F1224" s="398">
        <v>7418899</v>
      </c>
      <c r="G1224" s="398">
        <v>6981254</v>
      </c>
      <c r="H1224" s="394">
        <v>72174367</v>
      </c>
    </row>
    <row r="1225" spans="1:8" ht="13.8" hidden="1" outlineLevel="1" thickBot="1">
      <c r="A1225" s="396"/>
      <c r="B1225" s="397" t="s">
        <v>270</v>
      </c>
      <c r="C1225" s="398">
        <v>17089672</v>
      </c>
      <c r="D1225" s="398">
        <v>0</v>
      </c>
      <c r="E1225" s="398">
        <v>6463227</v>
      </c>
      <c r="F1225" s="398">
        <v>531163</v>
      </c>
      <c r="G1225" s="398">
        <v>2232469</v>
      </c>
      <c r="H1225" s="394">
        <v>26316531</v>
      </c>
    </row>
    <row r="1226" spans="1:8" ht="13.8" hidden="1" outlineLevel="1" thickBot="1">
      <c r="A1226" s="396"/>
      <c r="B1226" s="397" t="s">
        <v>208</v>
      </c>
      <c r="C1226" s="398">
        <v>17529023.969999999</v>
      </c>
      <c r="D1226" s="398">
        <v>7002731</v>
      </c>
      <c r="E1226" s="398">
        <v>29356091</v>
      </c>
      <c r="F1226" s="398">
        <v>14204514</v>
      </c>
      <c r="G1226" s="398">
        <v>3697493</v>
      </c>
      <c r="H1226" s="394">
        <v>71789852.969999999</v>
      </c>
    </row>
    <row r="1227" spans="1:8" ht="13.8" hidden="1" outlineLevel="1" thickBot="1">
      <c r="A1227" s="396"/>
      <c r="B1227" s="397" t="s">
        <v>209</v>
      </c>
      <c r="C1227" s="398">
        <v>5545090</v>
      </c>
      <c r="D1227" s="398">
        <v>-48012</v>
      </c>
      <c r="E1227" s="398">
        <v>0</v>
      </c>
      <c r="F1227" s="398">
        <v>650502</v>
      </c>
      <c r="G1227" s="398">
        <v>-271745</v>
      </c>
      <c r="H1227" s="394">
        <v>5875835</v>
      </c>
    </row>
    <row r="1228" spans="1:8" ht="13.8" hidden="1" outlineLevel="1" thickBot="1">
      <c r="A1228" s="396"/>
      <c r="B1228" s="397" t="s">
        <v>281</v>
      </c>
      <c r="C1228" s="394">
        <v>-6841</v>
      </c>
      <c r="D1228" s="394">
        <v>0</v>
      </c>
      <c r="E1228" s="394">
        <v>0</v>
      </c>
      <c r="F1228" s="394">
        <v>-10605</v>
      </c>
      <c r="G1228" s="394">
        <v>149049</v>
      </c>
      <c r="H1228" s="394">
        <v>131603</v>
      </c>
    </row>
    <row r="1229" spans="1:8" ht="13.8" hidden="1" outlineLevel="1" thickBot="1">
      <c r="A1229" s="396"/>
      <c r="B1229" s="397" t="s">
        <v>210</v>
      </c>
      <c r="C1229" s="398">
        <v>186013</v>
      </c>
      <c r="D1229" s="398">
        <v>0</v>
      </c>
      <c r="E1229" s="398">
        <v>1013972</v>
      </c>
      <c r="F1229" s="398">
        <v>862227</v>
      </c>
      <c r="G1229" s="398">
        <v>0</v>
      </c>
      <c r="H1229" s="394">
        <v>2062212</v>
      </c>
    </row>
    <row r="1230" spans="1:8" ht="13.8" hidden="1" outlineLevel="1" thickBot="1">
      <c r="A1230" s="396"/>
      <c r="B1230" s="397" t="s">
        <v>211</v>
      </c>
      <c r="C1230" s="398">
        <v>144039</v>
      </c>
      <c r="D1230" s="398">
        <v>0</v>
      </c>
      <c r="E1230" s="398">
        <v>0</v>
      </c>
      <c r="F1230" s="398">
        <v>26900</v>
      </c>
      <c r="G1230" s="398">
        <v>-32</v>
      </c>
      <c r="H1230" s="394">
        <v>170907</v>
      </c>
    </row>
    <row r="1231" spans="1:8" ht="13.8" hidden="1" outlineLevel="1" thickBot="1">
      <c r="A1231" s="396"/>
      <c r="B1231" s="397" t="s">
        <v>212</v>
      </c>
      <c r="C1231" s="398">
        <v>2602725.5382556859</v>
      </c>
      <c r="D1231" s="398">
        <v>0</v>
      </c>
      <c r="E1231" s="398">
        <v>24315770.040000007</v>
      </c>
      <c r="F1231" s="398">
        <v>631947.94274935802</v>
      </c>
      <c r="G1231" s="398">
        <v>2739196</v>
      </c>
      <c r="H1231" s="394">
        <v>30289639.521005042</v>
      </c>
    </row>
    <row r="1232" spans="1:8" ht="13.8" hidden="1" outlineLevel="1" thickBot="1">
      <c r="A1232" s="396"/>
      <c r="B1232" s="407" t="s">
        <v>213</v>
      </c>
      <c r="C1232" s="398">
        <v>-1191175</v>
      </c>
      <c r="D1232" s="398">
        <v>578773</v>
      </c>
      <c r="E1232" s="398">
        <v>-43779</v>
      </c>
      <c r="F1232" s="398">
        <v>3122707</v>
      </c>
      <c r="G1232" s="398">
        <v>2879923</v>
      </c>
      <c r="H1232" s="394">
        <v>5346449</v>
      </c>
    </row>
    <row r="1233" spans="1:8" ht="13.8" hidden="1" outlineLevel="1" thickBot="1">
      <c r="A1233" s="396"/>
      <c r="B1233" s="397" t="s">
        <v>214</v>
      </c>
      <c r="C1233" s="398">
        <v>982662</v>
      </c>
      <c r="D1233" s="398">
        <v>0</v>
      </c>
      <c r="E1233" s="398">
        <v>5730304</v>
      </c>
      <c r="F1233" s="398">
        <v>64932</v>
      </c>
      <c r="G1233" s="398">
        <v>1738790</v>
      </c>
      <c r="H1233" s="394">
        <v>8516688</v>
      </c>
    </row>
    <row r="1234" spans="1:8" ht="13.8" hidden="1" outlineLevel="1" thickBot="1">
      <c r="A1234" s="396"/>
      <c r="B1234" s="397" t="s">
        <v>269</v>
      </c>
      <c r="C1234" s="394">
        <v>536424</v>
      </c>
      <c r="D1234" s="394">
        <v>0</v>
      </c>
      <c r="E1234" s="394">
        <v>94663</v>
      </c>
      <c r="F1234" s="394">
        <v>6142</v>
      </c>
      <c r="G1234" s="394">
        <v>0</v>
      </c>
      <c r="H1234" s="394">
        <v>637229</v>
      </c>
    </row>
    <row r="1235" spans="1:8" ht="13.8" hidden="1" outlineLevel="1" thickBot="1">
      <c r="A1235" s="396"/>
      <c r="B1235" s="397" t="s">
        <v>215</v>
      </c>
      <c r="C1235" s="398">
        <v>399910.07</v>
      </c>
      <c r="D1235" s="398">
        <v>0</v>
      </c>
      <c r="E1235" s="398">
        <v>0</v>
      </c>
      <c r="F1235" s="398">
        <v>3561.2099999999991</v>
      </c>
      <c r="G1235" s="398">
        <v>0</v>
      </c>
      <c r="H1235" s="394">
        <v>403471.28</v>
      </c>
    </row>
    <row r="1236" spans="1:8" ht="13.8" hidden="1" outlineLevel="1" thickBot="1">
      <c r="A1236" s="396"/>
      <c r="B1236" s="397" t="s">
        <v>216</v>
      </c>
      <c r="C1236" s="394">
        <v>-23861.619999999995</v>
      </c>
      <c r="D1236" s="394">
        <v>0</v>
      </c>
      <c r="E1236" s="394">
        <v>0</v>
      </c>
      <c r="F1236" s="394">
        <v>31847</v>
      </c>
      <c r="G1236" s="394">
        <v>0</v>
      </c>
      <c r="H1236" s="394">
        <v>7985.3800000000047</v>
      </c>
    </row>
    <row r="1237" spans="1:8" ht="13.8" hidden="1" outlineLevel="1" thickBot="1">
      <c r="A1237" s="396"/>
      <c r="B1237" s="397" t="s">
        <v>217</v>
      </c>
      <c r="C1237" s="398">
        <v>41856517</v>
      </c>
      <c r="D1237" s="398">
        <v>-8063183</v>
      </c>
      <c r="E1237" s="398">
        <v>18596573</v>
      </c>
      <c r="F1237" s="398">
        <v>8469801</v>
      </c>
      <c r="G1237" s="398">
        <v>-17669495</v>
      </c>
      <c r="H1237" s="394">
        <v>43190213</v>
      </c>
    </row>
    <row r="1238" spans="1:8" ht="13.8" hidden="1" outlineLevel="1" thickBot="1">
      <c r="A1238" s="396"/>
      <c r="B1238" s="397" t="s">
        <v>218</v>
      </c>
      <c r="C1238" s="398">
        <v>10733384.52</v>
      </c>
      <c r="D1238" s="398">
        <v>0</v>
      </c>
      <c r="E1238" s="398">
        <v>0</v>
      </c>
      <c r="F1238" s="398">
        <v>74544</v>
      </c>
      <c r="G1238" s="398">
        <v>-370461</v>
      </c>
      <c r="H1238" s="394">
        <v>10437467.52</v>
      </c>
    </row>
    <row r="1239" spans="1:8" ht="13.8" hidden="1" outlineLevel="1" thickBot="1">
      <c r="A1239" s="396"/>
      <c r="B1239" s="397" t="s">
        <v>219</v>
      </c>
      <c r="C1239" s="398">
        <v>360067.74987048097</v>
      </c>
      <c r="D1239" s="398">
        <v>365279.48999999993</v>
      </c>
      <c r="E1239" s="398">
        <v>261718.76</v>
      </c>
      <c r="F1239" s="398">
        <v>151121.71983061414</v>
      </c>
      <c r="G1239" s="398">
        <v>-90525.829999999958</v>
      </c>
      <c r="H1239" s="394">
        <v>1047661.8897010954</v>
      </c>
    </row>
    <row r="1240" spans="1:8" ht="13.8" hidden="1" outlineLevel="1" thickBot="1">
      <c r="A1240" s="396"/>
      <c r="B1240" s="397" t="s">
        <v>220</v>
      </c>
      <c r="C1240" s="398">
        <v>3268300.8999999985</v>
      </c>
      <c r="D1240" s="398">
        <v>0</v>
      </c>
      <c r="E1240" s="398">
        <v>375714.59999999963</v>
      </c>
      <c r="F1240" s="398">
        <v>243144</v>
      </c>
      <c r="G1240" s="398">
        <v>-101689</v>
      </c>
      <c r="H1240" s="394">
        <v>3785470.5</v>
      </c>
    </row>
    <row r="1241" spans="1:8" ht="27" collapsed="1" thickBot="1">
      <c r="A1241" s="396">
        <v>41</v>
      </c>
      <c r="B1241" s="399" t="s">
        <v>579</v>
      </c>
      <c r="C1241" s="398">
        <f>SUM($C$1215:$C$1240)</f>
        <v>147994055.98893929</v>
      </c>
      <c r="D1241" s="398">
        <f>SUM($D$1215:$D$1240)</f>
        <v>17455955.489999998</v>
      </c>
      <c r="E1241" s="398">
        <f>SUM($E$1215:$E$1240)</f>
        <v>167358974.42771092</v>
      </c>
      <c r="F1241" s="398">
        <f>SUM($F$1215:$F$1240)</f>
        <v>59374730.288438305</v>
      </c>
      <c r="G1241" s="398">
        <f>SUM($G$1215:$G$1240)</f>
        <v>10970056.128179884</v>
      </c>
      <c r="H1241" s="394">
        <f>SUM($H$1215:$H$1240)</f>
        <v>403153772.32326835</v>
      </c>
    </row>
    <row r="1242" spans="1:8">
      <c r="A1242" s="518"/>
      <c r="B1242" s="518"/>
      <c r="C1242" s="518"/>
      <c r="D1242" s="518"/>
      <c r="E1242" s="518"/>
      <c r="F1242" s="518"/>
      <c r="G1242" s="518"/>
      <c r="H1242" s="518"/>
    </row>
    <row r="1243" spans="1:8">
      <c r="A1243" s="18"/>
      <c r="C1243" s="58"/>
      <c r="D1243" s="58"/>
      <c r="E1243" s="58"/>
      <c r="F1243" s="58"/>
      <c r="G1243" s="58"/>
      <c r="H1243" s="58"/>
    </row>
  </sheetData>
  <sheetProtection selectLockedCells="1"/>
  <mergeCells count="33">
    <mergeCell ref="E673:E674"/>
    <mergeCell ref="A1242:H1242"/>
    <mergeCell ref="A667:H667"/>
    <mergeCell ref="A668:H668"/>
    <mergeCell ref="A669:H669"/>
    <mergeCell ref="C671:E671"/>
    <mergeCell ref="F671:F674"/>
    <mergeCell ref="G671:G674"/>
    <mergeCell ref="H671:H674"/>
    <mergeCell ref="C672:E672"/>
    <mergeCell ref="C673:C674"/>
    <mergeCell ref="D673:D674"/>
    <mergeCell ref="A666:H666"/>
    <mergeCell ref="A7:H7"/>
    <mergeCell ref="C9:E9"/>
    <mergeCell ref="F9:F12"/>
    <mergeCell ref="G9:G12"/>
    <mergeCell ref="H9:H12"/>
    <mergeCell ref="C10:E10"/>
    <mergeCell ref="C11:C12"/>
    <mergeCell ref="D11:D12"/>
    <mergeCell ref="E11:E12"/>
    <mergeCell ref="A661:H661"/>
    <mergeCell ref="A662:H662"/>
    <mergeCell ref="A663:H663"/>
    <mergeCell ref="A664:H664"/>
    <mergeCell ref="A665:H665"/>
    <mergeCell ref="A6:H6"/>
    <mergeCell ref="A1:H1"/>
    <mergeCell ref="A2:H2"/>
    <mergeCell ref="A3:H3"/>
    <mergeCell ref="A4:H4"/>
    <mergeCell ref="A5:H5"/>
  </mergeCells>
  <printOptions gridLinesSet="0"/>
  <pageMargins left="0.4" right="0" top="0.69" bottom="0.64" header="0.64" footer="0.2"/>
  <pageSetup firstPageNumber="74" orientation="landscape" useFirstPageNumber="1" verticalDpi="300" r:id="rId1"/>
  <headerFooter alignWithMargins="0">
    <oddFooter xml:space="preserve">&amp;C&amp;P </oddFooter>
  </headerFooter>
  <rowBreaks count="1" manualBreakCount="1">
    <brk id="662" max="7"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1E9F9-33EB-4DE6-B545-FA2D990A8B52}">
  <sheetPr codeName="Sheet65"/>
  <dimension ref="A20:H50"/>
  <sheetViews>
    <sheetView showGridLines="0" zoomScaleNormal="100" workbookViewId="0">
      <selection activeCell="D52" sqref="D52"/>
    </sheetView>
  </sheetViews>
  <sheetFormatPr defaultRowHeight="13.2"/>
  <cols>
    <col min="1" max="7" width="10.6640625" customWidth="1"/>
  </cols>
  <sheetData>
    <row r="20" spans="3:3">
      <c r="C20" s="26"/>
    </row>
    <row r="21" spans="3:3">
      <c r="C21" s="26"/>
    </row>
    <row r="22" spans="3:3">
      <c r="C22" s="26"/>
    </row>
    <row r="23" spans="3:3">
      <c r="C23" s="26"/>
    </row>
    <row r="24" spans="3:3">
      <c r="C24" s="26"/>
    </row>
    <row r="25" spans="3:3">
      <c r="C25" s="26"/>
    </row>
    <row r="26" spans="3:3">
      <c r="C26" s="26"/>
    </row>
    <row r="27" spans="3:3">
      <c r="C27" s="26"/>
    </row>
    <row r="28" spans="3:3">
      <c r="C28" s="26"/>
    </row>
    <row r="29" spans="3:3">
      <c r="C29" s="26"/>
    </row>
    <row r="30" spans="3:3">
      <c r="C30" s="26"/>
    </row>
    <row r="31" spans="3:3">
      <c r="C31" s="26"/>
    </row>
    <row r="48" spans="1:8" ht="19.2">
      <c r="A48" s="519" t="s">
        <v>1</v>
      </c>
      <c r="B48" s="519"/>
      <c r="C48" s="519"/>
      <c r="D48" s="519"/>
      <c r="E48" s="519"/>
      <c r="F48" s="519"/>
      <c r="G48" s="519"/>
      <c r="H48" s="519"/>
    </row>
    <row r="49" spans="1:8" ht="19.2">
      <c r="A49" s="519" t="s">
        <v>586</v>
      </c>
      <c r="B49" s="519"/>
      <c r="C49" s="519"/>
      <c r="D49" s="519"/>
      <c r="E49" s="519"/>
      <c r="F49" s="519"/>
      <c r="G49" s="519"/>
      <c r="H49" s="519"/>
    </row>
    <row r="50" spans="1:8" ht="19.2">
      <c r="A50" s="519" t="s">
        <v>587</v>
      </c>
      <c r="B50" s="519"/>
      <c r="C50" s="519"/>
      <c r="D50" s="519"/>
      <c r="E50" s="519"/>
      <c r="F50" s="519"/>
      <c r="G50" s="519"/>
      <c r="H50" s="519"/>
    </row>
  </sheetData>
  <mergeCells count="3">
    <mergeCell ref="A48:H48"/>
    <mergeCell ref="A49:H49"/>
    <mergeCell ref="A50:H50"/>
  </mergeCells>
  <printOptions horizontalCentered="1"/>
  <pageMargins left="0.75" right="0.75" top="1" bottom="1" header="0.5" footer="0.5"/>
  <pageSetup orientation="portrait" r:id="rId1"/>
  <headerFooter alignWithMargins="0"/>
  <rowBreaks count="2" manualBreakCount="2">
    <brk id="1" max="7" man="1"/>
    <brk id="3"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94427-C937-4078-AC3F-83DB2FBC218B}">
  <sheetPr codeName="Sheet7"/>
  <dimension ref="A1:G54"/>
  <sheetViews>
    <sheetView showGridLines="0" zoomScaleNormal="100" workbookViewId="0">
      <selection activeCell="J23" sqref="J23"/>
    </sheetView>
  </sheetViews>
  <sheetFormatPr defaultColWidth="9.109375" defaultRowHeight="13.2"/>
  <cols>
    <col min="1" max="1" width="5.6640625" style="23" customWidth="1"/>
    <col min="2" max="2" width="36.109375" style="18" bestFit="1" customWidth="1"/>
    <col min="3" max="3" width="14.109375" style="18" customWidth="1"/>
    <col min="4" max="4" width="9.6640625" style="24" bestFit="1" customWidth="1"/>
    <col min="5" max="5" width="2.88671875" style="18" customWidth="1"/>
    <col min="6" max="6" width="13.44140625" style="19" customWidth="1"/>
    <col min="7" max="7" width="9.6640625" style="27" customWidth="1"/>
    <col min="8" max="16384" width="9.109375" style="18"/>
  </cols>
  <sheetData>
    <row r="1" spans="1:7">
      <c r="A1" s="438" t="s">
        <v>34</v>
      </c>
      <c r="B1" s="438"/>
      <c r="C1" s="438"/>
      <c r="D1" s="438"/>
      <c r="E1" s="438"/>
      <c r="F1" s="438"/>
      <c r="G1" s="438"/>
    </row>
    <row r="2" spans="1:7">
      <c r="A2" s="438" t="s">
        <v>28</v>
      </c>
      <c r="B2" s="438"/>
      <c r="C2" s="438"/>
      <c r="D2" s="438"/>
      <c r="E2" s="438"/>
      <c r="F2" s="438"/>
      <c r="G2" s="438"/>
    </row>
    <row r="3" spans="1:7">
      <c r="A3" s="16"/>
      <c r="B3" s="16"/>
      <c r="D3" s="18"/>
    </row>
    <row r="4" spans="1:7" ht="13.8" thickBot="1">
      <c r="C4" s="439" t="s">
        <v>115</v>
      </c>
      <c r="D4" s="439"/>
      <c r="F4" s="439" t="s">
        <v>116</v>
      </c>
      <c r="G4" s="439"/>
    </row>
    <row r="5" spans="1:7" ht="32.25" customHeight="1" thickBot="1">
      <c r="A5" s="20" t="s">
        <v>29</v>
      </c>
      <c r="B5" s="57"/>
      <c r="C5" s="28" t="s">
        <v>37</v>
      </c>
      <c r="D5" s="29" t="s">
        <v>38</v>
      </c>
      <c r="F5" s="28" t="s">
        <v>37</v>
      </c>
      <c r="G5" s="29" t="s">
        <v>38</v>
      </c>
    </row>
    <row r="6" spans="1:7">
      <c r="A6" s="23" t="s">
        <v>39</v>
      </c>
      <c r="B6" s="51" t="s">
        <v>40</v>
      </c>
      <c r="C6" s="52">
        <v>1720074777.2717588</v>
      </c>
      <c r="D6" s="60">
        <v>6.0128464517264915</v>
      </c>
      <c r="F6" s="52">
        <v>1883729160.5535851</v>
      </c>
      <c r="G6" s="60">
        <v>5.9245160707237465</v>
      </c>
    </row>
    <row r="7" spans="1:7">
      <c r="A7" s="23" t="s">
        <v>41</v>
      </c>
      <c r="B7" s="51" t="s">
        <v>42</v>
      </c>
      <c r="C7" s="52">
        <v>1442443040.9385912</v>
      </c>
      <c r="D7" s="60">
        <v>5.0423322492303955</v>
      </c>
      <c r="F7" s="52">
        <v>1571811465.0753918</v>
      </c>
      <c r="G7" s="60">
        <v>4.9435038114769885</v>
      </c>
    </row>
    <row r="8" spans="1:7">
      <c r="A8" s="23" t="s">
        <v>43</v>
      </c>
      <c r="B8" s="51" t="s">
        <v>44</v>
      </c>
      <c r="C8" s="52">
        <v>277631736.33316761</v>
      </c>
      <c r="D8" s="60">
        <v>0.97051420249609643</v>
      </c>
      <c r="F8" s="52">
        <v>311917695.4781934</v>
      </c>
      <c r="G8" s="60">
        <v>0.9810122592467585</v>
      </c>
    </row>
    <row r="9" spans="1:7">
      <c r="A9" s="23" t="s">
        <v>45</v>
      </c>
      <c r="B9" s="51" t="s">
        <v>46</v>
      </c>
      <c r="C9" s="52">
        <v>5805765</v>
      </c>
      <c r="D9" s="60">
        <v>2.0295148758112665E-2</v>
      </c>
      <c r="F9" s="52">
        <v>3815140</v>
      </c>
      <c r="G9" s="60">
        <v>1.1998995776770015E-2</v>
      </c>
    </row>
    <row r="10" spans="1:7">
      <c r="A10" s="23" t="s">
        <v>47</v>
      </c>
      <c r="B10" s="51" t="s">
        <v>48</v>
      </c>
      <c r="C10" s="53">
        <v>2629138</v>
      </c>
      <c r="D10" s="61">
        <v>9.1906487457909195E-3</v>
      </c>
      <c r="F10" s="53">
        <v>2222106</v>
      </c>
      <c r="G10" s="61">
        <v>6.9887449764714565E-3</v>
      </c>
    </row>
    <row r="11" spans="1:7">
      <c r="A11" s="54"/>
      <c r="B11" s="54"/>
      <c r="C11" s="54"/>
      <c r="D11" s="54"/>
      <c r="F11" s="54"/>
      <c r="G11" s="54"/>
    </row>
    <row r="12" spans="1:7">
      <c r="A12" s="55" t="s">
        <v>30</v>
      </c>
      <c r="B12" s="51"/>
      <c r="C12" s="52">
        <v>286066639.33316761</v>
      </c>
      <c r="D12" s="60">
        <v>1</v>
      </c>
      <c r="F12" s="52">
        <v>317954941.4781934</v>
      </c>
      <c r="G12" s="60">
        <v>1</v>
      </c>
    </row>
    <row r="13" spans="1:7">
      <c r="A13" s="57"/>
      <c r="B13" s="57"/>
      <c r="C13" s="57"/>
      <c r="D13" s="57"/>
      <c r="F13" s="57"/>
      <c r="G13" s="57"/>
    </row>
    <row r="14" spans="1:7">
      <c r="A14" s="55" t="s">
        <v>31</v>
      </c>
      <c r="B14" s="51"/>
      <c r="C14" s="58"/>
      <c r="D14" s="58"/>
      <c r="F14" s="58"/>
      <c r="G14" s="58"/>
    </row>
    <row r="15" spans="1:7">
      <c r="A15" s="23" t="s">
        <v>39</v>
      </c>
      <c r="B15" s="51" t="s">
        <v>50</v>
      </c>
      <c r="C15" s="52">
        <v>69901780.077442542</v>
      </c>
      <c r="D15" s="60">
        <v>0.24435488262590246</v>
      </c>
      <c r="F15" s="52">
        <v>63740685.659482688</v>
      </c>
      <c r="G15" s="60">
        <v>0.20047081313832726</v>
      </c>
    </row>
    <row r="16" spans="1:7">
      <c r="A16" s="23" t="s">
        <v>41</v>
      </c>
      <c r="B16" s="51" t="s">
        <v>51</v>
      </c>
      <c r="C16" s="52">
        <v>10720314.985495444</v>
      </c>
      <c r="D16" s="60">
        <v>3.7474887007044627E-2</v>
      </c>
      <c r="F16" s="52">
        <v>11555113.207394471</v>
      </c>
      <c r="G16" s="60">
        <v>3.6341983407063877E-2</v>
      </c>
    </row>
    <row r="17" spans="1:7">
      <c r="A17" s="23" t="s">
        <v>43</v>
      </c>
      <c r="B17" s="51" t="s">
        <v>52</v>
      </c>
      <c r="C17" s="58"/>
      <c r="D17" s="58"/>
      <c r="F17" s="58"/>
      <c r="G17" s="58"/>
    </row>
    <row r="18" spans="1:7">
      <c r="A18" s="23" t="s">
        <v>53</v>
      </c>
      <c r="B18" s="51" t="s">
        <v>54</v>
      </c>
      <c r="C18" s="52">
        <v>1708771.4274755281</v>
      </c>
      <c r="D18" s="60">
        <v>5.9733334563538774E-3</v>
      </c>
      <c r="F18" s="52">
        <v>1847898.7603964591</v>
      </c>
      <c r="G18" s="60">
        <v>5.8118258889308548E-3</v>
      </c>
    </row>
    <row r="19" spans="1:7">
      <c r="A19" s="23" t="s">
        <v>55</v>
      </c>
      <c r="B19" s="51" t="s">
        <v>56</v>
      </c>
      <c r="C19" s="52">
        <v>1781579.2547248001</v>
      </c>
      <c r="D19" s="60">
        <v>6.2278469760672908E-3</v>
      </c>
      <c r="F19" s="52">
        <v>1742138.3168532168</v>
      </c>
      <c r="G19" s="60">
        <v>5.4791987466963126E-3</v>
      </c>
    </row>
    <row r="20" spans="1:7">
      <c r="A20" s="23" t="s">
        <v>45</v>
      </c>
      <c r="B20" s="51" t="s">
        <v>57</v>
      </c>
      <c r="C20" s="58"/>
      <c r="D20" s="58"/>
      <c r="F20" s="58"/>
      <c r="G20" s="58"/>
    </row>
    <row r="21" spans="1:7">
      <c r="A21" s="23" t="s">
        <v>58</v>
      </c>
      <c r="B21" s="51" t="s">
        <v>54</v>
      </c>
      <c r="C21" s="52">
        <v>0</v>
      </c>
      <c r="D21" s="60">
        <v>0</v>
      </c>
      <c r="F21" s="52">
        <v>0</v>
      </c>
      <c r="G21" s="60">
        <v>0</v>
      </c>
    </row>
    <row r="22" spans="1:7">
      <c r="A22" s="23" t="s">
        <v>59</v>
      </c>
      <c r="B22" s="51" t="s">
        <v>56</v>
      </c>
      <c r="C22" s="52">
        <v>-924658.86169894051</v>
      </c>
      <c r="D22" s="60">
        <v>-3.2323197974232719E-3</v>
      </c>
      <c r="F22" s="52">
        <v>-935908.60558845883</v>
      </c>
      <c r="G22" s="60">
        <v>-2.943525900988858E-3</v>
      </c>
    </row>
    <row r="23" spans="1:7">
      <c r="A23" s="23" t="s">
        <v>47</v>
      </c>
      <c r="B23" s="51" t="s">
        <v>60</v>
      </c>
      <c r="C23" s="52">
        <v>4918970.3464564756</v>
      </c>
      <c r="D23" s="60">
        <v>1.7195190456051727E-2</v>
      </c>
      <c r="F23" s="52">
        <v>4571296.9098004559</v>
      </c>
      <c r="G23" s="60">
        <v>1.437718466820549E-2</v>
      </c>
    </row>
    <row r="24" spans="1:7">
      <c r="A24" s="23" t="s">
        <v>61</v>
      </c>
      <c r="B24" s="51" t="s">
        <v>62</v>
      </c>
      <c r="C24" s="52">
        <v>905161.56141202711</v>
      </c>
      <c r="D24" s="60">
        <v>3.1641632995794045E-3</v>
      </c>
      <c r="F24" s="52">
        <v>1143046.7802081746</v>
      </c>
      <c r="G24" s="60">
        <v>3.5949961176702429E-3</v>
      </c>
    </row>
    <row r="25" spans="1:7">
      <c r="A25" s="23" t="s">
        <v>63</v>
      </c>
      <c r="B25" s="51" t="s">
        <v>64</v>
      </c>
      <c r="C25" s="52">
        <v>1752168.853172896</v>
      </c>
      <c r="D25" s="60">
        <v>6.1250373593274253E-3</v>
      </c>
      <c r="F25" s="52">
        <v>1090252.321218644</v>
      </c>
      <c r="G25" s="60">
        <v>3.4289522790556088E-3</v>
      </c>
    </row>
    <row r="26" spans="1:7">
      <c r="A26" s="23" t="s">
        <v>65</v>
      </c>
      <c r="B26" s="51" t="s">
        <v>66</v>
      </c>
      <c r="C26" s="52">
        <v>2802940.7773135109</v>
      </c>
      <c r="D26" s="60">
        <v>9.7982091999517101E-3</v>
      </c>
      <c r="F26" s="52">
        <v>2420433.8015395217</v>
      </c>
      <c r="G26" s="60">
        <v>7.6125056911736169E-3</v>
      </c>
    </row>
    <row r="27" spans="1:7">
      <c r="A27" s="23" t="s">
        <v>67</v>
      </c>
      <c r="B27" s="51" t="s">
        <v>68</v>
      </c>
      <c r="C27" s="52">
        <v>4471868.6984556196</v>
      </c>
      <c r="D27" s="60">
        <v>1.563226215010502E-2</v>
      </c>
      <c r="F27" s="52">
        <v>4856285.567799639</v>
      </c>
      <c r="G27" s="60">
        <v>1.5273502418998266E-2</v>
      </c>
    </row>
    <row r="28" spans="1:7">
      <c r="A28" s="23" t="s">
        <v>69</v>
      </c>
      <c r="B28" s="51" t="s">
        <v>70</v>
      </c>
      <c r="C28" s="52">
        <v>1032568.2278380559</v>
      </c>
      <c r="D28" s="60">
        <v>3.6095373799790577E-3</v>
      </c>
      <c r="F28" s="52">
        <v>938566.78227022756</v>
      </c>
      <c r="G28" s="60">
        <v>2.9518861317480048E-3</v>
      </c>
    </row>
    <row r="29" spans="1:7">
      <c r="A29" s="23" t="s">
        <v>71</v>
      </c>
      <c r="B29" s="51" t="s">
        <v>72</v>
      </c>
      <c r="C29" s="52">
        <v>274507.35041994933</v>
      </c>
      <c r="D29" s="60">
        <v>9.5959232107538503E-4</v>
      </c>
      <c r="F29" s="52">
        <v>952988</v>
      </c>
      <c r="G29" s="60">
        <v>2.9972422997091861E-3</v>
      </c>
    </row>
    <row r="30" spans="1:7">
      <c r="A30" s="23" t="s">
        <v>73</v>
      </c>
      <c r="B30" s="51" t="s">
        <v>74</v>
      </c>
      <c r="C30" s="52">
        <v>4309841.7719107354</v>
      </c>
      <c r="D30" s="60">
        <v>1.5065866407761292E-2</v>
      </c>
      <c r="F30" s="52">
        <v>4169293.4659219715</v>
      </c>
      <c r="G30" s="60">
        <v>1.3112843746156774E-2</v>
      </c>
    </row>
    <row r="31" spans="1:7">
      <c r="A31" s="23" t="s">
        <v>75</v>
      </c>
      <c r="B31" s="51" t="s">
        <v>76</v>
      </c>
      <c r="C31" s="52">
        <v>22994726.707796216</v>
      </c>
      <c r="D31" s="60">
        <v>8.0382412858059277E-2</v>
      </c>
      <c r="F31" s="52">
        <v>31846306.05222756</v>
      </c>
      <c r="G31" s="60">
        <v>0.10015980850673996</v>
      </c>
    </row>
    <row r="32" spans="1:7">
      <c r="A32" s="23" t="s">
        <v>77</v>
      </c>
      <c r="B32" s="51" t="s">
        <v>78</v>
      </c>
      <c r="C32" s="52">
        <v>501622.17203410499</v>
      </c>
      <c r="D32" s="60">
        <v>1.7535151012484562E-3</v>
      </c>
      <c r="F32" s="52">
        <v>750359.18164616148</v>
      </c>
      <c r="G32" s="60">
        <v>2.3599544581936432E-3</v>
      </c>
    </row>
    <row r="33" spans="1:7">
      <c r="A33" s="23" t="s">
        <v>79</v>
      </c>
      <c r="B33" s="51" t="s">
        <v>80</v>
      </c>
      <c r="C33" s="52">
        <v>578353.77128735604</v>
      </c>
      <c r="D33" s="60">
        <v>2.0217449075345555E-3</v>
      </c>
      <c r="F33" s="52">
        <v>286334.45838048175</v>
      </c>
      <c r="G33" s="60">
        <v>9.0055042720611311E-4</v>
      </c>
    </row>
    <row r="34" spans="1:7">
      <c r="A34" s="23" t="s">
        <v>81</v>
      </c>
      <c r="B34" s="51" t="s">
        <v>82</v>
      </c>
      <c r="C34" s="52">
        <v>663577.03366960888</v>
      </c>
      <c r="D34" s="60">
        <v>2.3196589270822791E-3</v>
      </c>
      <c r="F34" s="52">
        <v>621054.56356731988</v>
      </c>
      <c r="G34" s="60">
        <v>1.953278539028192E-3</v>
      </c>
    </row>
    <row r="35" spans="1:7">
      <c r="A35" s="23" t="s">
        <v>83</v>
      </c>
      <c r="B35" s="51" t="s">
        <v>84</v>
      </c>
      <c r="C35" s="52">
        <v>478211.21657945006</v>
      </c>
      <c r="D35" s="60">
        <v>1.6716776821448977E-3</v>
      </c>
      <c r="F35" s="52">
        <v>313426.27520099049</v>
      </c>
      <c r="G35" s="60">
        <v>9.8575689292278688E-4</v>
      </c>
    </row>
    <row r="36" spans="1:7">
      <c r="A36" s="23" t="s">
        <v>85</v>
      </c>
      <c r="B36" s="51" t="s">
        <v>86</v>
      </c>
      <c r="C36" s="52">
        <v>285027.84914116882</v>
      </c>
      <c r="D36" s="60">
        <v>9.9636871256844118E-4</v>
      </c>
      <c r="F36" s="52">
        <v>395129.1757392229</v>
      </c>
      <c r="G36" s="60">
        <v>1.2427206631928456E-3</v>
      </c>
    </row>
    <row r="37" spans="1:7">
      <c r="A37" s="23" t="s">
        <v>87</v>
      </c>
      <c r="B37" s="51" t="s">
        <v>88</v>
      </c>
      <c r="C37" s="52">
        <v>5075113.2570385598</v>
      </c>
      <c r="D37" s="60">
        <v>1.7741017508608639E-2</v>
      </c>
      <c r="F37" s="52">
        <v>4599125.5446169674</v>
      </c>
      <c r="G37" s="60">
        <v>1.4464708500001072E-2</v>
      </c>
    </row>
    <row r="38" spans="1:7">
      <c r="A38" s="23" t="s">
        <v>89</v>
      </c>
      <c r="B38" s="51" t="s">
        <v>90</v>
      </c>
      <c r="C38" s="52">
        <v>1260716.8711393429</v>
      </c>
      <c r="D38" s="60">
        <v>4.4070740792359524E-3</v>
      </c>
      <c r="F38" s="52">
        <v>1116964.8460290313</v>
      </c>
      <c r="G38" s="60">
        <v>3.5129658335743687E-3</v>
      </c>
    </row>
    <row r="39" spans="1:7">
      <c r="A39" s="23" t="s">
        <v>91</v>
      </c>
      <c r="B39" s="51" t="s">
        <v>92</v>
      </c>
      <c r="C39" s="52">
        <v>22965.043791222226</v>
      </c>
      <c r="D39" s="60">
        <v>8.0278650613558545E-5</v>
      </c>
      <c r="F39" s="52">
        <v>21671.576736540312</v>
      </c>
      <c r="G39" s="60">
        <v>6.815927010219664E-5</v>
      </c>
    </row>
    <row r="40" spans="1:7">
      <c r="A40" s="23" t="s">
        <v>93</v>
      </c>
      <c r="B40" s="51" t="s">
        <v>94</v>
      </c>
      <c r="C40" s="52">
        <v>419661.74183259247</v>
      </c>
      <c r="D40" s="60">
        <v>1.4670069282137904E-3</v>
      </c>
      <c r="F40" s="52">
        <v>607988.9728137796</v>
      </c>
      <c r="G40" s="60">
        <v>1.9121859531014015E-3</v>
      </c>
    </row>
    <row r="41" spans="1:7">
      <c r="A41" s="23" t="s">
        <v>95</v>
      </c>
      <c r="B41" s="51" t="s">
        <v>96</v>
      </c>
      <c r="C41" s="52">
        <v>446200.62523264246</v>
      </c>
      <c r="D41" s="60">
        <v>1.5597786105809239E-3</v>
      </c>
      <c r="F41" s="52">
        <v>433736.08192618133</v>
      </c>
      <c r="G41" s="60">
        <v>1.3641432333453092E-3</v>
      </c>
    </row>
    <row r="42" spans="1:7">
      <c r="A42" s="23" t="s">
        <v>97</v>
      </c>
      <c r="B42" s="51" t="s">
        <v>98</v>
      </c>
      <c r="C42" s="52">
        <v>13447454.32</v>
      </c>
      <c r="D42" s="60">
        <v>4.700811793834659E-2</v>
      </c>
      <c r="F42" s="52">
        <v>15787330.26</v>
      </c>
      <c r="G42" s="60">
        <v>4.9652728108591941E-2</v>
      </c>
    </row>
    <row r="43" spans="1:7">
      <c r="A43" s="23" t="s">
        <v>99</v>
      </c>
      <c r="B43" s="51" t="s">
        <v>100</v>
      </c>
      <c r="C43" s="52">
        <v>18139394.850000001</v>
      </c>
      <c r="D43" s="60">
        <v>6.3409682765818598E-2</v>
      </c>
      <c r="F43" s="52">
        <v>16857085.550000001</v>
      </c>
      <c r="G43" s="60">
        <v>5.3017215180334365E-2</v>
      </c>
    </row>
    <row r="44" spans="1:7">
      <c r="A44" s="23" t="s">
        <v>101</v>
      </c>
      <c r="B44" s="51" t="s">
        <v>102</v>
      </c>
      <c r="C44" s="52">
        <v>11000116.25477919</v>
      </c>
      <c r="D44" s="60">
        <v>3.8452985221977945E-2</v>
      </c>
      <c r="F44" s="52">
        <v>15382260.251799095</v>
      </c>
      <c r="G44" s="60">
        <v>4.83787425359265E-2</v>
      </c>
    </row>
    <row r="45" spans="1:7">
      <c r="A45" s="23" t="s">
        <v>103</v>
      </c>
      <c r="B45" s="51" t="s">
        <v>104</v>
      </c>
      <c r="C45" s="52">
        <v>66635</v>
      </c>
      <c r="D45" s="60">
        <v>2.3293523549383025E-4</v>
      </c>
      <c r="F45" s="52">
        <v>0</v>
      </c>
      <c r="G45" s="60">
        <v>0</v>
      </c>
    </row>
    <row r="46" spans="1:7">
      <c r="A46" s="23" t="s">
        <v>105</v>
      </c>
      <c r="B46" s="51" t="s">
        <v>106</v>
      </c>
      <c r="C46" s="52">
        <v>-22601407.498763844</v>
      </c>
      <c r="D46" s="60">
        <v>-7.9007491231583654E-2</v>
      </c>
      <c r="F46" s="52">
        <v>23228575.441916388</v>
      </c>
      <c r="G46" s="60">
        <v>7.3056186307170493E-2</v>
      </c>
    </row>
    <row r="47" spans="1:7">
      <c r="A47" s="23" t="s">
        <v>107</v>
      </c>
      <c r="B47" s="51" t="s">
        <v>108</v>
      </c>
      <c r="C47" s="52">
        <v>0</v>
      </c>
      <c r="D47" s="60">
        <v>0</v>
      </c>
      <c r="F47" s="52">
        <v>0</v>
      </c>
      <c r="G47" s="60">
        <v>0</v>
      </c>
    </row>
    <row r="48" spans="1:7">
      <c r="A48" s="23" t="s">
        <v>109</v>
      </c>
      <c r="B48" s="51" t="s">
        <v>110</v>
      </c>
      <c r="C48" s="52">
        <v>267390.04412023991</v>
      </c>
      <c r="D48" s="60">
        <v>9.3471243184293151E-4</v>
      </c>
      <c r="F48" s="52">
        <v>37062.633483054684</v>
      </c>
      <c r="G48" s="60">
        <v>1.1656567849126064E-4</v>
      </c>
    </row>
    <row r="49" spans="1:7">
      <c r="A49" s="23" t="s">
        <v>111</v>
      </c>
      <c r="B49" s="51" t="s">
        <v>112</v>
      </c>
      <c r="C49" s="52">
        <v>325005.36978610937</v>
      </c>
      <c r="D49" s="60">
        <v>1.1361176911215843E-3</v>
      </c>
      <c r="F49" s="52">
        <v>257995.01300247476</v>
      </c>
      <c r="G49" s="60">
        <v>8.1142004525244684E-4</v>
      </c>
    </row>
    <row r="50" spans="1:7">
      <c r="A50" s="23" t="s">
        <v>113</v>
      </c>
      <c r="B50" s="51" t="s">
        <v>114</v>
      </c>
      <c r="C50" s="53">
        <v>229962.92579800158</v>
      </c>
      <c r="D50" s="61">
        <v>8.0387886659574867E-4</v>
      </c>
      <c r="F50" s="53">
        <v>142253.76927398393</v>
      </c>
      <c r="G50" s="61">
        <v>4.4740229106878101E-4</v>
      </c>
    </row>
    <row r="51" spans="1:7">
      <c r="A51" s="54"/>
      <c r="B51" s="54"/>
      <c r="C51" s="54"/>
      <c r="D51" s="54"/>
      <c r="F51" s="54"/>
      <c r="G51" s="54"/>
    </row>
    <row r="52" spans="1:7">
      <c r="A52" s="55" t="s">
        <v>32</v>
      </c>
      <c r="B52" s="51"/>
      <c r="C52" s="52">
        <v>157256542.0256806</v>
      </c>
      <c r="D52" s="60">
        <v>0.54971996172728033</v>
      </c>
      <c r="F52" s="52">
        <v>211432218.75565621</v>
      </c>
      <c r="G52" s="60">
        <v>0.66497541372590074</v>
      </c>
    </row>
    <row r="53" spans="1:7" ht="13.8" thickBot="1">
      <c r="A53" s="54"/>
      <c r="B53" s="54"/>
      <c r="C53" s="54"/>
      <c r="D53" s="54"/>
      <c r="F53" s="54"/>
      <c r="G53" s="54"/>
    </row>
    <row r="54" spans="1:7" ht="13.8" thickTop="1">
      <c r="A54" s="55" t="s">
        <v>33</v>
      </c>
      <c r="B54" s="51"/>
      <c r="C54" s="59">
        <v>128810097.30748697</v>
      </c>
      <c r="D54" s="62">
        <v>0.45028003827271951</v>
      </c>
      <c r="F54" s="59">
        <v>106522722.72253719</v>
      </c>
      <c r="G54" s="62">
        <v>0.33502458627409926</v>
      </c>
    </row>
  </sheetData>
  <mergeCells count="4">
    <mergeCell ref="A1:G1"/>
    <mergeCell ref="A2:G2"/>
    <mergeCell ref="C4:D4"/>
    <mergeCell ref="F4:G4"/>
  </mergeCells>
  <printOptions horizontalCentered="1"/>
  <pageMargins left="0.4" right="0.21" top="0.64" bottom="0.54" header="0.5" footer="0.41"/>
  <pageSetup firstPageNumber="3" orientation="portrait" useFirstPageNumber="1" r:id="rId1"/>
  <headerFooter alignWithMargins="0">
    <oddFooter xml:space="preserve">&amp;C&amp;P&amp;R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1A2F-0A7B-4376-A6B1-4D6B53059526}">
  <sheetPr codeName="Sheet8"/>
  <dimension ref="A1:G54"/>
  <sheetViews>
    <sheetView showGridLines="0" zoomScaleNormal="100" workbookViewId="0">
      <selection activeCell="L23" sqref="L23"/>
    </sheetView>
  </sheetViews>
  <sheetFormatPr defaultColWidth="9.109375" defaultRowHeight="13.2"/>
  <cols>
    <col min="1" max="1" width="5.6640625" style="23" customWidth="1"/>
    <col min="2" max="2" width="36.109375" style="18" bestFit="1" customWidth="1"/>
    <col min="3" max="3" width="14.109375" style="18" customWidth="1"/>
    <col min="4" max="4" width="9.6640625" style="24" bestFit="1" customWidth="1"/>
    <col min="5" max="5" width="2.88671875" style="18" customWidth="1"/>
    <col min="6" max="6" width="13.44140625" style="19" customWidth="1"/>
    <col min="7" max="7" width="9.6640625" style="27" customWidth="1"/>
    <col min="8" max="16384" width="9.109375" style="18"/>
  </cols>
  <sheetData>
    <row r="1" spans="1:7">
      <c r="A1" s="438" t="s">
        <v>34</v>
      </c>
      <c r="B1" s="438"/>
      <c r="C1" s="438"/>
      <c r="D1" s="438"/>
      <c r="E1" s="438"/>
      <c r="F1" s="438"/>
      <c r="G1" s="438"/>
    </row>
    <row r="2" spans="1:7">
      <c r="A2" s="438" t="s">
        <v>28</v>
      </c>
      <c r="B2" s="438"/>
      <c r="C2" s="438"/>
      <c r="D2" s="438"/>
      <c r="E2" s="438"/>
      <c r="F2" s="438"/>
      <c r="G2" s="438"/>
    </row>
    <row r="3" spans="1:7">
      <c r="A3" s="16"/>
      <c r="B3" s="16"/>
      <c r="D3" s="18"/>
    </row>
    <row r="4" spans="1:7" ht="13.8" thickBot="1">
      <c r="C4" s="439" t="s">
        <v>116</v>
      </c>
      <c r="D4" s="439"/>
      <c r="F4" s="439" t="s">
        <v>117</v>
      </c>
      <c r="G4" s="439"/>
    </row>
    <row r="5" spans="1:7" ht="32.25" customHeight="1" thickBot="1">
      <c r="A5" s="20" t="s">
        <v>29</v>
      </c>
      <c r="B5" s="57"/>
      <c r="C5" s="28" t="s">
        <v>37</v>
      </c>
      <c r="D5" s="29" t="s">
        <v>38</v>
      </c>
      <c r="F5" s="28" t="s">
        <v>37</v>
      </c>
      <c r="G5" s="29" t="s">
        <v>38</v>
      </c>
    </row>
    <row r="6" spans="1:7">
      <c r="A6" s="23" t="s">
        <v>39</v>
      </c>
      <c r="B6" s="51" t="s">
        <v>40</v>
      </c>
      <c r="C6" s="52">
        <v>1883729160.5535851</v>
      </c>
      <c r="D6" s="60">
        <v>5.9245160707237465</v>
      </c>
      <c r="F6" s="52">
        <v>2041418862.7899997</v>
      </c>
      <c r="G6" s="60">
        <v>6.0039978448308293</v>
      </c>
    </row>
    <row r="7" spans="1:7">
      <c r="A7" s="23" t="s">
        <v>41</v>
      </c>
      <c r="B7" s="51" t="s">
        <v>42</v>
      </c>
      <c r="C7" s="52">
        <v>1571811465.0753918</v>
      </c>
      <c r="D7" s="60">
        <v>4.9435038114769885</v>
      </c>
      <c r="F7" s="52">
        <v>1707727443.3225002</v>
      </c>
      <c r="G7" s="60">
        <v>5.0225811449854803</v>
      </c>
    </row>
    <row r="8" spans="1:7">
      <c r="A8" s="23" t="s">
        <v>43</v>
      </c>
      <c r="B8" s="51" t="s">
        <v>44</v>
      </c>
      <c r="C8" s="52">
        <v>311917695.4781934</v>
      </c>
      <c r="D8" s="60">
        <v>0.9810122592467585</v>
      </c>
      <c r="F8" s="52">
        <v>333691419.46749997</v>
      </c>
      <c r="G8" s="60">
        <v>0.98141669984535063</v>
      </c>
    </row>
    <row r="9" spans="1:7">
      <c r="A9" s="23" t="s">
        <v>45</v>
      </c>
      <c r="B9" s="51" t="s">
        <v>46</v>
      </c>
      <c r="C9" s="52">
        <v>3815140</v>
      </c>
      <c r="D9" s="60">
        <v>1.1998995776770015E-2</v>
      </c>
      <c r="F9" s="52">
        <v>3373624</v>
      </c>
      <c r="G9" s="60">
        <v>9.9221338621250967E-3</v>
      </c>
    </row>
    <row r="10" spans="1:7">
      <c r="A10" s="23" t="s">
        <v>47</v>
      </c>
      <c r="B10" s="51" t="s">
        <v>48</v>
      </c>
      <c r="C10" s="53">
        <v>2222106</v>
      </c>
      <c r="D10" s="61">
        <v>6.9887449764714565E-3</v>
      </c>
      <c r="F10" s="53">
        <v>2944882.51</v>
      </c>
      <c r="G10" s="61">
        <v>8.661166292524284E-3</v>
      </c>
    </row>
    <row r="11" spans="1:7">
      <c r="A11" s="54"/>
      <c r="B11" s="54"/>
      <c r="C11" s="54"/>
      <c r="D11" s="54"/>
      <c r="F11" s="54"/>
      <c r="G11" s="54"/>
    </row>
    <row r="12" spans="1:7">
      <c r="A12" s="55" t="s">
        <v>30</v>
      </c>
      <c r="B12" s="51"/>
      <c r="C12" s="52">
        <v>317954941.4781934</v>
      </c>
      <c r="D12" s="60">
        <v>1</v>
      </c>
      <c r="F12" s="52">
        <v>340009925.97749996</v>
      </c>
      <c r="G12" s="60">
        <v>1</v>
      </c>
    </row>
    <row r="13" spans="1:7">
      <c r="A13" s="57"/>
      <c r="B13" s="57"/>
      <c r="C13" s="57"/>
      <c r="D13" s="57"/>
      <c r="F13" s="57"/>
      <c r="G13" s="57"/>
    </row>
    <row r="14" spans="1:7">
      <c r="A14" s="55" t="s">
        <v>31</v>
      </c>
      <c r="B14" s="51"/>
      <c r="C14" s="58"/>
      <c r="D14" s="58"/>
      <c r="F14" s="58"/>
      <c r="G14" s="58"/>
    </row>
    <row r="15" spans="1:7">
      <c r="A15" s="23" t="s">
        <v>39</v>
      </c>
      <c r="B15" s="51" t="s">
        <v>50</v>
      </c>
      <c r="C15" s="52">
        <v>63740685.659482688</v>
      </c>
      <c r="D15" s="60">
        <v>0.20047081313832726</v>
      </c>
      <c r="F15" s="52">
        <v>65807257.036440723</v>
      </c>
      <c r="G15" s="60">
        <v>0.1935451056237561</v>
      </c>
    </row>
    <row r="16" spans="1:7">
      <c r="A16" s="23" t="s">
        <v>41</v>
      </c>
      <c r="B16" s="51" t="s">
        <v>51</v>
      </c>
      <c r="C16" s="52">
        <v>11555113.207394471</v>
      </c>
      <c r="D16" s="60">
        <v>3.6341983407063877E-2</v>
      </c>
      <c r="F16" s="52">
        <v>11493502.545743877</v>
      </c>
      <c r="G16" s="60">
        <v>3.3803432393042711E-2</v>
      </c>
    </row>
    <row r="17" spans="1:7">
      <c r="A17" s="23" t="s">
        <v>43</v>
      </c>
      <c r="B17" s="51" t="s">
        <v>52</v>
      </c>
      <c r="C17" s="58"/>
      <c r="D17" s="58"/>
      <c r="F17" s="58"/>
      <c r="G17" s="58"/>
    </row>
    <row r="18" spans="1:7">
      <c r="A18" s="23" t="s">
        <v>53</v>
      </c>
      <c r="B18" s="51" t="s">
        <v>54</v>
      </c>
      <c r="C18" s="52">
        <v>1847898.7603964591</v>
      </c>
      <c r="D18" s="60">
        <v>5.8118258889308548E-3</v>
      </c>
      <c r="F18" s="52">
        <v>2106667.9253679533</v>
      </c>
      <c r="G18" s="60">
        <v>6.1959012499751588E-3</v>
      </c>
    </row>
    <row r="19" spans="1:7">
      <c r="A19" s="23" t="s">
        <v>55</v>
      </c>
      <c r="B19" s="51" t="s">
        <v>56</v>
      </c>
      <c r="C19" s="52">
        <v>1742138.3168532168</v>
      </c>
      <c r="D19" s="60">
        <v>5.4791987466963126E-3</v>
      </c>
      <c r="F19" s="52">
        <v>3899678.3377021775</v>
      </c>
      <c r="G19" s="60">
        <v>1.1469307334163643E-2</v>
      </c>
    </row>
    <row r="20" spans="1:7">
      <c r="A20" s="23" t="s">
        <v>45</v>
      </c>
      <c r="B20" s="51" t="s">
        <v>57</v>
      </c>
      <c r="C20" s="58"/>
      <c r="D20" s="58"/>
      <c r="F20" s="58"/>
      <c r="G20" s="58"/>
    </row>
    <row r="21" spans="1:7">
      <c r="A21" s="23" t="s">
        <v>58</v>
      </c>
      <c r="B21" s="51" t="s">
        <v>54</v>
      </c>
      <c r="C21" s="52">
        <v>0</v>
      </c>
      <c r="D21" s="60">
        <v>0</v>
      </c>
      <c r="F21" s="52">
        <v>910.67</v>
      </c>
      <c r="G21" s="60">
        <v>2.6783629842037708E-6</v>
      </c>
    </row>
    <row r="22" spans="1:7">
      <c r="A22" s="23" t="s">
        <v>59</v>
      </c>
      <c r="B22" s="51" t="s">
        <v>56</v>
      </c>
      <c r="C22" s="52">
        <v>-935908.60558845883</v>
      </c>
      <c r="D22" s="60">
        <v>-2.943525900988858E-3</v>
      </c>
      <c r="F22" s="52">
        <v>-804816.82584749698</v>
      </c>
      <c r="G22" s="60">
        <v>-2.3670392078517007E-3</v>
      </c>
    </row>
    <row r="23" spans="1:7">
      <c r="A23" s="23" t="s">
        <v>47</v>
      </c>
      <c r="B23" s="51" t="s">
        <v>60</v>
      </c>
      <c r="C23" s="52">
        <v>4571296.9098004559</v>
      </c>
      <c r="D23" s="60">
        <v>1.437718466820549E-2</v>
      </c>
      <c r="F23" s="52">
        <v>4429377.8514507627</v>
      </c>
      <c r="G23" s="60">
        <v>1.3027201599237651E-2</v>
      </c>
    </row>
    <row r="24" spans="1:7">
      <c r="A24" s="23" t="s">
        <v>61</v>
      </c>
      <c r="B24" s="51" t="s">
        <v>62</v>
      </c>
      <c r="C24" s="52">
        <v>1143046.7802081746</v>
      </c>
      <c r="D24" s="60">
        <v>3.5949961176702429E-3</v>
      </c>
      <c r="F24" s="52">
        <v>1339609.890115021</v>
      </c>
      <c r="G24" s="60">
        <v>3.9399140665195443E-3</v>
      </c>
    </row>
    <row r="25" spans="1:7">
      <c r="A25" s="23" t="s">
        <v>63</v>
      </c>
      <c r="B25" s="51" t="s">
        <v>64</v>
      </c>
      <c r="C25" s="52">
        <v>1090252.321218644</v>
      </c>
      <c r="D25" s="60">
        <v>3.4289522790556088E-3</v>
      </c>
      <c r="F25" s="52">
        <v>2077552.9610853621</v>
      </c>
      <c r="G25" s="60">
        <v>6.1102715019644557E-3</v>
      </c>
    </row>
    <row r="26" spans="1:7">
      <c r="A26" s="23" t="s">
        <v>65</v>
      </c>
      <c r="B26" s="51" t="s">
        <v>66</v>
      </c>
      <c r="C26" s="52">
        <v>2420433.8015395217</v>
      </c>
      <c r="D26" s="60">
        <v>7.6125056911736169E-3</v>
      </c>
      <c r="F26" s="52">
        <v>3301496.8075309629</v>
      </c>
      <c r="G26" s="60">
        <v>9.7100012537558629E-3</v>
      </c>
    </row>
    <row r="27" spans="1:7">
      <c r="A27" s="23" t="s">
        <v>67</v>
      </c>
      <c r="B27" s="51" t="s">
        <v>68</v>
      </c>
      <c r="C27" s="52">
        <v>4856285.567799639</v>
      </c>
      <c r="D27" s="60">
        <v>1.5273502418998266E-2</v>
      </c>
      <c r="F27" s="52">
        <v>4389805.082460653</v>
      </c>
      <c r="G27" s="60">
        <v>1.2910814500018882E-2</v>
      </c>
    </row>
    <row r="28" spans="1:7">
      <c r="A28" s="23" t="s">
        <v>69</v>
      </c>
      <c r="B28" s="51" t="s">
        <v>70</v>
      </c>
      <c r="C28" s="52">
        <v>938566.78227022756</v>
      </c>
      <c r="D28" s="60">
        <v>2.9518861317480048E-3</v>
      </c>
      <c r="F28" s="52">
        <v>788962.97934100823</v>
      </c>
      <c r="G28" s="60">
        <v>2.3204116087870257E-3</v>
      </c>
    </row>
    <row r="29" spans="1:7">
      <c r="A29" s="23" t="s">
        <v>71</v>
      </c>
      <c r="B29" s="51" t="s">
        <v>72</v>
      </c>
      <c r="C29" s="52">
        <v>952988</v>
      </c>
      <c r="D29" s="60">
        <v>2.9972422997091861E-3</v>
      </c>
      <c r="F29" s="52">
        <v>261307</v>
      </c>
      <c r="G29" s="60">
        <v>7.685275635667528E-4</v>
      </c>
    </row>
    <row r="30" spans="1:7">
      <c r="A30" s="23" t="s">
        <v>73</v>
      </c>
      <c r="B30" s="51" t="s">
        <v>74</v>
      </c>
      <c r="C30" s="52">
        <v>4169293.4659219715</v>
      </c>
      <c r="D30" s="60">
        <v>1.3112843746156774E-2</v>
      </c>
      <c r="F30" s="52">
        <v>5734047.2548521552</v>
      </c>
      <c r="G30" s="60">
        <v>1.6864352528436488E-2</v>
      </c>
    </row>
    <row r="31" spans="1:7">
      <c r="A31" s="23" t="s">
        <v>75</v>
      </c>
      <c r="B31" s="51" t="s">
        <v>76</v>
      </c>
      <c r="C31" s="52">
        <v>31846306.05222756</v>
      </c>
      <c r="D31" s="60">
        <v>0.10015980850673996</v>
      </c>
      <c r="F31" s="52">
        <v>33801626.325562507</v>
      </c>
      <c r="G31" s="60">
        <v>9.9413645729270028E-2</v>
      </c>
    </row>
    <row r="32" spans="1:7">
      <c r="A32" s="23" t="s">
        <v>77</v>
      </c>
      <c r="B32" s="51" t="s">
        <v>78</v>
      </c>
      <c r="C32" s="52">
        <v>750359.18164616148</v>
      </c>
      <c r="D32" s="60">
        <v>2.3599544581936432E-3</v>
      </c>
      <c r="F32" s="52">
        <v>704260.76641768275</v>
      </c>
      <c r="G32" s="60">
        <v>2.0712947258612886E-3</v>
      </c>
    </row>
    <row r="33" spans="1:7">
      <c r="A33" s="23" t="s">
        <v>79</v>
      </c>
      <c r="B33" s="51" t="s">
        <v>80</v>
      </c>
      <c r="C33" s="52">
        <v>286334.45838048175</v>
      </c>
      <c r="D33" s="60">
        <v>9.0055042720611311E-4</v>
      </c>
      <c r="F33" s="52">
        <v>216961.86880743224</v>
      </c>
      <c r="G33" s="60">
        <v>6.3810451469522569E-4</v>
      </c>
    </row>
    <row r="34" spans="1:7">
      <c r="A34" s="23" t="s">
        <v>81</v>
      </c>
      <c r="B34" s="51" t="s">
        <v>82</v>
      </c>
      <c r="C34" s="52">
        <v>621054.56356731988</v>
      </c>
      <c r="D34" s="60">
        <v>1.953278539028192E-3</v>
      </c>
      <c r="F34" s="52">
        <v>697887.30376387539</v>
      </c>
      <c r="G34" s="60">
        <v>2.0525497947082223E-3</v>
      </c>
    </row>
    <row r="35" spans="1:7">
      <c r="A35" s="23" t="s">
        <v>83</v>
      </c>
      <c r="B35" s="51" t="s">
        <v>84</v>
      </c>
      <c r="C35" s="52">
        <v>313426.27520099049</v>
      </c>
      <c r="D35" s="60">
        <v>9.8575689292278688E-4</v>
      </c>
      <c r="F35" s="52">
        <v>427801.82799127739</v>
      </c>
      <c r="G35" s="60">
        <v>1.2582039384920398E-3</v>
      </c>
    </row>
    <row r="36" spans="1:7">
      <c r="A36" s="23" t="s">
        <v>85</v>
      </c>
      <c r="B36" s="51" t="s">
        <v>86</v>
      </c>
      <c r="C36" s="52">
        <v>395129.1757392229</v>
      </c>
      <c r="D36" s="60">
        <v>1.2427206631928456E-3</v>
      </c>
      <c r="F36" s="52">
        <v>408544.37526330427</v>
      </c>
      <c r="G36" s="60">
        <v>1.2015660251352177E-3</v>
      </c>
    </row>
    <row r="37" spans="1:7">
      <c r="A37" s="23" t="s">
        <v>87</v>
      </c>
      <c r="B37" s="51" t="s">
        <v>88</v>
      </c>
      <c r="C37" s="52">
        <v>4599125.5446169674</v>
      </c>
      <c r="D37" s="60">
        <v>1.4464708500001072E-2</v>
      </c>
      <c r="F37" s="52">
        <v>5496249.2833325416</v>
      </c>
      <c r="G37" s="60">
        <v>1.6164967147742192E-2</v>
      </c>
    </row>
    <row r="38" spans="1:7">
      <c r="A38" s="23" t="s">
        <v>89</v>
      </c>
      <c r="B38" s="51" t="s">
        <v>90</v>
      </c>
      <c r="C38" s="52">
        <v>1116964.8460290313</v>
      </c>
      <c r="D38" s="60">
        <v>3.5129658335743687E-3</v>
      </c>
      <c r="F38" s="52">
        <v>951294.8093896932</v>
      </c>
      <c r="G38" s="60">
        <v>2.7978442295612418E-3</v>
      </c>
    </row>
    <row r="39" spans="1:7">
      <c r="A39" s="23" t="s">
        <v>91</v>
      </c>
      <c r="B39" s="51" t="s">
        <v>92</v>
      </c>
      <c r="C39" s="52">
        <v>21671.576736540312</v>
      </c>
      <c r="D39" s="60">
        <v>6.815927010219664E-5</v>
      </c>
      <c r="F39" s="52">
        <v>56646.502123972838</v>
      </c>
      <c r="G39" s="60">
        <v>1.6660249538632998E-4</v>
      </c>
    </row>
    <row r="40" spans="1:7">
      <c r="A40" s="23" t="s">
        <v>93</v>
      </c>
      <c r="B40" s="51" t="s">
        <v>94</v>
      </c>
      <c r="C40" s="52">
        <v>607988.9728137796</v>
      </c>
      <c r="D40" s="60">
        <v>1.9121859531014015E-3</v>
      </c>
      <c r="F40" s="52">
        <v>821044.51037684898</v>
      </c>
      <c r="G40" s="60">
        <v>2.4147662984144213E-3</v>
      </c>
    </row>
    <row r="41" spans="1:7">
      <c r="A41" s="23" t="s">
        <v>95</v>
      </c>
      <c r="B41" s="51" t="s">
        <v>96</v>
      </c>
      <c r="C41" s="52">
        <v>433736.08192618133</v>
      </c>
      <c r="D41" s="60">
        <v>1.3641432333453092E-3</v>
      </c>
      <c r="F41" s="52">
        <v>315886.1341106827</v>
      </c>
      <c r="G41" s="60">
        <v>9.290497423054242E-4</v>
      </c>
    </row>
    <row r="42" spans="1:7">
      <c r="A42" s="23" t="s">
        <v>97</v>
      </c>
      <c r="B42" s="51" t="s">
        <v>98</v>
      </c>
      <c r="C42" s="52">
        <v>15787330.26</v>
      </c>
      <c r="D42" s="60">
        <v>4.9652728108591941E-2</v>
      </c>
      <c r="F42" s="52">
        <v>12114407.539999999</v>
      </c>
      <c r="G42" s="60">
        <v>3.5629570240257237E-2</v>
      </c>
    </row>
    <row r="43" spans="1:7">
      <c r="A43" s="23" t="s">
        <v>99</v>
      </c>
      <c r="B43" s="51" t="s">
        <v>100</v>
      </c>
      <c r="C43" s="52">
        <v>16857085.550000001</v>
      </c>
      <c r="D43" s="60">
        <v>5.3017215180334365E-2</v>
      </c>
      <c r="F43" s="52">
        <v>21006243.420000002</v>
      </c>
      <c r="G43" s="60">
        <v>6.1781265236915711E-2</v>
      </c>
    </row>
    <row r="44" spans="1:7">
      <c r="A44" s="23" t="s">
        <v>101</v>
      </c>
      <c r="B44" s="51" t="s">
        <v>102</v>
      </c>
      <c r="C44" s="52">
        <v>15382260.251799095</v>
      </c>
      <c r="D44" s="60">
        <v>4.83787425359265E-2</v>
      </c>
      <c r="F44" s="52">
        <v>10355266.55993622</v>
      </c>
      <c r="G44" s="60">
        <v>3.0455777225225703E-2</v>
      </c>
    </row>
    <row r="45" spans="1:7">
      <c r="A45" s="23" t="s">
        <v>103</v>
      </c>
      <c r="B45" s="51" t="s">
        <v>104</v>
      </c>
      <c r="C45" s="52">
        <v>0</v>
      </c>
      <c r="D45" s="60">
        <v>0</v>
      </c>
      <c r="F45" s="52">
        <v>0</v>
      </c>
      <c r="G45" s="60">
        <v>0</v>
      </c>
    </row>
    <row r="46" spans="1:7">
      <c r="A46" s="23" t="s">
        <v>105</v>
      </c>
      <c r="B46" s="51" t="s">
        <v>106</v>
      </c>
      <c r="C46" s="52">
        <v>23228575.441916388</v>
      </c>
      <c r="D46" s="60">
        <v>7.3056186307170493E-2</v>
      </c>
      <c r="F46" s="52">
        <v>18596510.849311154</v>
      </c>
      <c r="G46" s="60">
        <v>5.4694023404898394E-2</v>
      </c>
    </row>
    <row r="47" spans="1:7">
      <c r="A47" s="23" t="s">
        <v>107</v>
      </c>
      <c r="B47" s="51" t="s">
        <v>108</v>
      </c>
      <c r="C47" s="52">
        <v>0</v>
      </c>
      <c r="D47" s="60">
        <v>0</v>
      </c>
      <c r="F47" s="52">
        <v>0</v>
      </c>
      <c r="G47" s="60">
        <v>0</v>
      </c>
    </row>
    <row r="48" spans="1:7">
      <c r="A48" s="23" t="s">
        <v>109</v>
      </c>
      <c r="B48" s="51" t="s">
        <v>110</v>
      </c>
      <c r="C48" s="52">
        <v>37062.633483054684</v>
      </c>
      <c r="D48" s="60">
        <v>1.1656567849126064E-4</v>
      </c>
      <c r="F48" s="52">
        <v>47437.73587592593</v>
      </c>
      <c r="G48" s="60">
        <v>1.3951867946074346E-4</v>
      </c>
    </row>
    <row r="49" spans="1:7">
      <c r="A49" s="23" t="s">
        <v>111</v>
      </c>
      <c r="B49" s="51" t="s">
        <v>112</v>
      </c>
      <c r="C49" s="52">
        <v>257995.01300247476</v>
      </c>
      <c r="D49" s="60">
        <v>8.1142004525244684E-4</v>
      </c>
      <c r="F49" s="52">
        <v>220620.95166029077</v>
      </c>
      <c r="G49" s="60">
        <v>6.4886620890853132E-4</v>
      </c>
    </row>
    <row r="50" spans="1:7">
      <c r="A50" s="23" t="s">
        <v>113</v>
      </c>
      <c r="B50" s="51" t="s">
        <v>114</v>
      </c>
      <c r="C50" s="53">
        <v>142253.76927398393</v>
      </c>
      <c r="D50" s="61">
        <v>4.4740229106878101E-4</v>
      </c>
      <c r="F50" s="53">
        <v>200070.72930957921</v>
      </c>
      <c r="G50" s="61">
        <v>5.8842614295565835E-4</v>
      </c>
    </row>
    <row r="51" spans="1:7">
      <c r="A51" s="54"/>
      <c r="B51" s="54"/>
      <c r="C51" s="54"/>
      <c r="D51" s="54"/>
      <c r="F51" s="54"/>
      <c r="G51" s="54"/>
    </row>
    <row r="52" spans="1:7">
      <c r="A52" s="55" t="s">
        <v>32</v>
      </c>
      <c r="B52" s="51"/>
      <c r="C52" s="52">
        <v>211432218.75565621</v>
      </c>
      <c r="D52" s="60">
        <v>0.66497541372590074</v>
      </c>
      <c r="F52" s="52">
        <v>211264121.00947616</v>
      </c>
      <c r="G52" s="60">
        <v>0.62134692215855036</v>
      </c>
    </row>
    <row r="53" spans="1:7" ht="13.8" thickBot="1">
      <c r="A53" s="54"/>
      <c r="B53" s="54"/>
      <c r="C53" s="54"/>
      <c r="D53" s="54"/>
      <c r="F53" s="54"/>
      <c r="G53" s="54"/>
    </row>
    <row r="54" spans="1:7" ht="13.8" thickTop="1">
      <c r="A54" s="55" t="s">
        <v>33</v>
      </c>
      <c r="B54" s="51"/>
      <c r="C54" s="59">
        <v>106522722.72253719</v>
      </c>
      <c r="D54" s="62">
        <v>0.33502458627409926</v>
      </c>
      <c r="F54" s="59">
        <v>128745804.96802381</v>
      </c>
      <c r="G54" s="62">
        <v>0.37865307784144958</v>
      </c>
    </row>
  </sheetData>
  <mergeCells count="4">
    <mergeCell ref="A1:G1"/>
    <mergeCell ref="A2:G2"/>
    <mergeCell ref="C4:D4"/>
    <mergeCell ref="F4:G4"/>
  </mergeCells>
  <printOptions horizontalCentered="1"/>
  <pageMargins left="0.4" right="0.21" top="0.64" bottom="0.54" header="0.5" footer="0.41"/>
  <pageSetup firstPageNumber="4" orientation="portrait" useFirstPageNumber="1" r:id="rId1"/>
  <headerFooter alignWithMargins="0">
    <oddFooter xml:space="preserve">&amp;C&amp;P&amp;R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6E25E-0976-44C2-8C2C-76ED0D79B534}">
  <sheetPr codeName="Sheet9">
    <tabColor rgb="FF963634"/>
  </sheetPr>
  <dimension ref="A1:G54"/>
  <sheetViews>
    <sheetView showGridLines="0" zoomScaleNormal="100" workbookViewId="0">
      <selection activeCell="D5" sqref="D5"/>
    </sheetView>
  </sheetViews>
  <sheetFormatPr defaultColWidth="9.109375" defaultRowHeight="13.2"/>
  <cols>
    <col min="1" max="1" width="5.6640625" style="23" customWidth="1"/>
    <col min="2" max="2" width="36.109375" style="18" bestFit="1" customWidth="1"/>
    <col min="3" max="3" width="14.109375" style="18" customWidth="1"/>
    <col min="4" max="4" width="9.6640625" style="24" bestFit="1" customWidth="1"/>
    <col min="5" max="5" width="2.88671875" style="18" customWidth="1"/>
    <col min="6" max="6" width="13.44140625" style="19" customWidth="1"/>
    <col min="7" max="7" width="9.6640625" style="27" customWidth="1"/>
    <col min="8" max="16384" width="9.109375" style="18"/>
  </cols>
  <sheetData>
    <row r="1" spans="1:7">
      <c r="A1" s="438" t="s">
        <v>34</v>
      </c>
      <c r="B1" s="438"/>
      <c r="C1" s="438"/>
      <c r="D1" s="438"/>
      <c r="E1" s="438"/>
      <c r="F1" s="438"/>
      <c r="G1" s="438"/>
    </row>
    <row r="2" spans="1:7">
      <c r="A2" s="438" t="s">
        <v>28</v>
      </c>
      <c r="B2" s="438"/>
      <c r="C2" s="438"/>
      <c r="D2" s="438"/>
      <c r="E2" s="438"/>
      <c r="F2" s="438"/>
      <c r="G2" s="438"/>
    </row>
    <row r="3" spans="1:7">
      <c r="A3" s="16"/>
      <c r="B3" s="16"/>
      <c r="D3" s="18"/>
    </row>
    <row r="4" spans="1:7" ht="13.8" thickBot="1">
      <c r="C4" s="439" t="s">
        <v>117</v>
      </c>
      <c r="D4" s="439"/>
      <c r="F4" s="439" t="s">
        <v>122</v>
      </c>
      <c r="G4" s="439"/>
    </row>
    <row r="5" spans="1:7" ht="32.25" customHeight="1" thickBot="1">
      <c r="A5" s="20" t="s">
        <v>29</v>
      </c>
      <c r="B5" s="57"/>
      <c r="C5" s="28" t="s">
        <v>37</v>
      </c>
      <c r="D5" s="29" t="s">
        <v>38</v>
      </c>
      <c r="F5" s="28" t="s">
        <v>37</v>
      </c>
      <c r="G5" s="29" t="s">
        <v>38</v>
      </c>
    </row>
    <row r="6" spans="1:7">
      <c r="A6" s="23" t="s">
        <v>39</v>
      </c>
      <c r="B6" s="51" t="s">
        <v>40</v>
      </c>
      <c r="C6" s="52">
        <v>2041418862.7899997</v>
      </c>
      <c r="D6" s="60">
        <v>6.0039978448308293</v>
      </c>
      <c r="F6" s="52">
        <v>2055916368.3699999</v>
      </c>
      <c r="G6" s="60">
        <v>6.0368537750669251</v>
      </c>
    </row>
    <row r="7" spans="1:7">
      <c r="A7" s="23" t="s">
        <v>41</v>
      </c>
      <c r="B7" s="51" t="s">
        <v>42</v>
      </c>
      <c r="C7" s="52">
        <v>1707727443.3225002</v>
      </c>
      <c r="D7" s="60">
        <v>5.0225811449854803</v>
      </c>
      <c r="F7" s="52">
        <v>1720976700.8929999</v>
      </c>
      <c r="G7" s="60">
        <v>5.0533595886612384</v>
      </c>
    </row>
    <row r="8" spans="1:7">
      <c r="A8" s="23" t="s">
        <v>43</v>
      </c>
      <c r="B8" s="51" t="s">
        <v>44</v>
      </c>
      <c r="C8" s="52">
        <v>333691419.46749997</v>
      </c>
      <c r="D8" s="60">
        <v>0.98141669984535063</v>
      </c>
      <c r="F8" s="52">
        <v>334939667.477</v>
      </c>
      <c r="G8" s="60">
        <v>0.9834941864056872</v>
      </c>
    </row>
    <row r="9" spans="1:7">
      <c r="A9" s="23" t="s">
        <v>45</v>
      </c>
      <c r="B9" s="51" t="s">
        <v>46</v>
      </c>
      <c r="C9" s="52">
        <v>3373624</v>
      </c>
      <c r="D9" s="60">
        <v>9.9221338621250967E-3</v>
      </c>
      <c r="F9" s="52">
        <v>3025326</v>
      </c>
      <c r="G9" s="60">
        <v>8.8833626527269702E-3</v>
      </c>
    </row>
    <row r="10" spans="1:7">
      <c r="A10" s="23" t="s">
        <v>47</v>
      </c>
      <c r="B10" s="51" t="s">
        <v>48</v>
      </c>
      <c r="C10" s="53">
        <v>2944882.51</v>
      </c>
      <c r="D10" s="61">
        <v>8.661166292524284E-3</v>
      </c>
      <c r="F10" s="53">
        <v>2595908.77</v>
      </c>
      <c r="G10" s="61">
        <v>7.6224509415859336E-3</v>
      </c>
    </row>
    <row r="11" spans="1:7">
      <c r="A11" s="54"/>
      <c r="B11" s="54"/>
      <c r="C11" s="54"/>
      <c r="D11" s="54"/>
      <c r="F11" s="54"/>
      <c r="G11" s="54"/>
    </row>
    <row r="12" spans="1:7">
      <c r="A12" s="55" t="s">
        <v>30</v>
      </c>
      <c r="B12" s="51"/>
      <c r="C12" s="52">
        <v>340009925.97749996</v>
      </c>
      <c r="D12" s="60">
        <v>1</v>
      </c>
      <c r="F12" s="52">
        <v>340560902.24699998</v>
      </c>
      <c r="G12" s="60">
        <v>1</v>
      </c>
    </row>
    <row r="13" spans="1:7">
      <c r="A13" s="57"/>
      <c r="B13" s="57"/>
      <c r="C13" s="57"/>
      <c r="D13" s="57"/>
      <c r="F13" s="57"/>
      <c r="G13" s="57"/>
    </row>
    <row r="14" spans="1:7">
      <c r="A14" s="55" t="s">
        <v>31</v>
      </c>
      <c r="B14" s="51"/>
      <c r="C14" s="58"/>
      <c r="D14" s="58"/>
      <c r="F14" s="58"/>
      <c r="G14" s="58"/>
    </row>
    <row r="15" spans="1:7">
      <c r="A15" s="23" t="s">
        <v>39</v>
      </c>
      <c r="B15" s="51" t="s">
        <v>50</v>
      </c>
      <c r="C15" s="52">
        <v>65807257.036440723</v>
      </c>
      <c r="D15" s="60">
        <v>0.1935451056237561</v>
      </c>
      <c r="F15" s="52">
        <v>56896764.464840882</v>
      </c>
      <c r="G15" s="60">
        <v>0.1670678110418416</v>
      </c>
    </row>
    <row r="16" spans="1:7">
      <c r="A16" s="23" t="s">
        <v>41</v>
      </c>
      <c r="B16" s="51" t="s">
        <v>51</v>
      </c>
      <c r="C16" s="52">
        <v>11493502.545743877</v>
      </c>
      <c r="D16" s="60">
        <v>3.3803432393042711E-2</v>
      </c>
      <c r="F16" s="52">
        <v>10515737.904517585</v>
      </c>
      <c r="G16" s="60">
        <v>3.0877701565668256E-2</v>
      </c>
    </row>
    <row r="17" spans="1:7">
      <c r="A17" s="23" t="s">
        <v>43</v>
      </c>
      <c r="B17" s="51" t="s">
        <v>52</v>
      </c>
      <c r="C17" s="58"/>
      <c r="D17" s="58"/>
      <c r="F17" s="58"/>
      <c r="G17" s="58"/>
    </row>
    <row r="18" spans="1:7">
      <c r="A18" s="23" t="s">
        <v>53</v>
      </c>
      <c r="B18" s="51" t="s">
        <v>54</v>
      </c>
      <c r="C18" s="52">
        <v>2106667.9253679533</v>
      </c>
      <c r="D18" s="60">
        <v>6.1959012499751588E-3</v>
      </c>
      <c r="F18" s="52">
        <v>4749922.5235652588</v>
      </c>
      <c r="G18" s="60">
        <v>1.3947351243861409E-2</v>
      </c>
    </row>
    <row r="19" spans="1:7">
      <c r="A19" s="23" t="s">
        <v>55</v>
      </c>
      <c r="B19" s="51" t="s">
        <v>56</v>
      </c>
      <c r="C19" s="52">
        <v>3899678.3377021775</v>
      </c>
      <c r="D19" s="60">
        <v>1.1469307334163643E-2</v>
      </c>
      <c r="F19" s="52">
        <v>1858452.0326854724</v>
      </c>
      <c r="G19" s="60">
        <v>5.457032854985759E-3</v>
      </c>
    </row>
    <row r="20" spans="1:7">
      <c r="A20" s="23" t="s">
        <v>45</v>
      </c>
      <c r="B20" s="51" t="s">
        <v>57</v>
      </c>
      <c r="C20" s="58"/>
      <c r="D20" s="58"/>
      <c r="F20" s="58"/>
      <c r="G20" s="58"/>
    </row>
    <row r="21" spans="1:7">
      <c r="A21" s="23" t="s">
        <v>58</v>
      </c>
      <c r="B21" s="51" t="s">
        <v>54</v>
      </c>
      <c r="C21" s="52">
        <v>910.67</v>
      </c>
      <c r="D21" s="60">
        <v>2.6783629842037708E-6</v>
      </c>
      <c r="F21" s="52">
        <v>0</v>
      </c>
      <c r="G21" s="60">
        <v>0</v>
      </c>
    </row>
    <row r="22" spans="1:7">
      <c r="A22" s="23" t="s">
        <v>59</v>
      </c>
      <c r="B22" s="51" t="s">
        <v>56</v>
      </c>
      <c r="C22" s="52">
        <v>-804816.82584749698</v>
      </c>
      <c r="D22" s="60">
        <v>-2.3670392078517007E-3</v>
      </c>
      <c r="F22" s="52">
        <v>-851426.26624692895</v>
      </c>
      <c r="G22" s="60">
        <v>-2.50007050318833E-3</v>
      </c>
    </row>
    <row r="23" spans="1:7">
      <c r="A23" s="23" t="s">
        <v>47</v>
      </c>
      <c r="B23" s="51" t="s">
        <v>60</v>
      </c>
      <c r="C23" s="52">
        <v>4429377.8514507627</v>
      </c>
      <c r="D23" s="60">
        <v>1.3027201599237651E-2</v>
      </c>
      <c r="F23" s="52">
        <v>2979535.173427918</v>
      </c>
      <c r="G23" s="60">
        <v>8.7489055665789222E-3</v>
      </c>
    </row>
    <row r="24" spans="1:7">
      <c r="A24" s="23" t="s">
        <v>61</v>
      </c>
      <c r="B24" s="51" t="s">
        <v>62</v>
      </c>
      <c r="C24" s="52">
        <v>1339609.890115021</v>
      </c>
      <c r="D24" s="60">
        <v>3.9399140665195443E-3</v>
      </c>
      <c r="F24" s="52">
        <v>1071719.668249418</v>
      </c>
      <c r="G24" s="60">
        <v>3.1469251495937359E-3</v>
      </c>
    </row>
    <row r="25" spans="1:7">
      <c r="A25" s="23" t="s">
        <v>63</v>
      </c>
      <c r="B25" s="51" t="s">
        <v>64</v>
      </c>
      <c r="C25" s="52">
        <v>2077552.9610853621</v>
      </c>
      <c r="D25" s="60">
        <v>6.1102715019644557E-3</v>
      </c>
      <c r="F25" s="52">
        <v>2176330.9484286676</v>
      </c>
      <c r="G25" s="60">
        <v>6.3904310038802731E-3</v>
      </c>
    </row>
    <row r="26" spans="1:7">
      <c r="A26" s="23" t="s">
        <v>65</v>
      </c>
      <c r="B26" s="51" t="s">
        <v>118</v>
      </c>
      <c r="C26" s="52">
        <v>3301496.8075309629</v>
      </c>
      <c r="D26" s="60">
        <v>9.7100012537558629E-3</v>
      </c>
      <c r="F26" s="52">
        <v>3018687.9933499577</v>
      </c>
      <c r="G26" s="60">
        <v>8.8638712589520375E-3</v>
      </c>
    </row>
    <row r="27" spans="1:7">
      <c r="A27" s="23" t="s">
        <v>67</v>
      </c>
      <c r="B27" s="51" t="s">
        <v>119</v>
      </c>
      <c r="C27" s="52">
        <v>4389805.082460653</v>
      </c>
      <c r="D27" s="60">
        <v>1.2910814500018882E-2</v>
      </c>
      <c r="F27" s="52">
        <v>4210292.0004541706</v>
      </c>
      <c r="G27" s="60">
        <v>1.2362816672950189E-2</v>
      </c>
    </row>
    <row r="28" spans="1:7">
      <c r="A28" s="23" t="s">
        <v>69</v>
      </c>
      <c r="B28" s="51" t="s">
        <v>70</v>
      </c>
      <c r="C28" s="52">
        <v>788962.97934100823</v>
      </c>
      <c r="D28" s="60">
        <v>2.3204116087870257E-3</v>
      </c>
      <c r="F28" s="52">
        <v>719225.06220725132</v>
      </c>
      <c r="G28" s="60">
        <v>2.1118838288888961E-3</v>
      </c>
    </row>
    <row r="29" spans="1:7">
      <c r="A29" s="23" t="s">
        <v>71</v>
      </c>
      <c r="B29" s="51" t="s">
        <v>72</v>
      </c>
      <c r="C29" s="52">
        <v>261307</v>
      </c>
      <c r="D29" s="60">
        <v>7.685275635667528E-4</v>
      </c>
      <c r="F29" s="52">
        <v>282161</v>
      </c>
      <c r="G29" s="60">
        <v>8.2851847683723819E-4</v>
      </c>
    </row>
    <row r="30" spans="1:7">
      <c r="A30" s="23" t="s">
        <v>73</v>
      </c>
      <c r="B30" s="51" t="s">
        <v>74</v>
      </c>
      <c r="C30" s="52">
        <v>5734047.2548521552</v>
      </c>
      <c r="D30" s="60">
        <v>1.6864352528436488E-2</v>
      </c>
      <c r="F30" s="52">
        <v>3609736.1648492673</v>
      </c>
      <c r="G30" s="60">
        <v>1.0599385135030032E-2</v>
      </c>
    </row>
    <row r="31" spans="1:7">
      <c r="A31" s="23" t="s">
        <v>75</v>
      </c>
      <c r="B31" s="51" t="s">
        <v>120</v>
      </c>
      <c r="C31" s="52">
        <v>33801626.325562507</v>
      </c>
      <c r="D31" s="60">
        <v>9.9413645729270028E-2</v>
      </c>
      <c r="F31" s="52">
        <v>32688377.183575898</v>
      </c>
      <c r="G31" s="60">
        <v>9.5983939929392914E-2</v>
      </c>
    </row>
    <row r="32" spans="1:7">
      <c r="A32" s="23" t="s">
        <v>77</v>
      </c>
      <c r="B32" s="51" t="s">
        <v>78</v>
      </c>
      <c r="C32" s="52">
        <v>704260.76641768275</v>
      </c>
      <c r="D32" s="60">
        <v>2.0712947258612886E-3</v>
      </c>
      <c r="F32" s="52">
        <v>257271.0880038059</v>
      </c>
      <c r="G32" s="60">
        <v>7.5543342264583816E-4</v>
      </c>
    </row>
    <row r="33" spans="1:7">
      <c r="A33" s="23" t="s">
        <v>79</v>
      </c>
      <c r="B33" s="51" t="s">
        <v>80</v>
      </c>
      <c r="C33" s="52">
        <v>216961.86880743224</v>
      </c>
      <c r="D33" s="60">
        <v>6.3810451469522569E-4</v>
      </c>
      <c r="F33" s="52">
        <v>228671.6453806377</v>
      </c>
      <c r="G33" s="60">
        <v>6.7145595361028292E-4</v>
      </c>
    </row>
    <row r="34" spans="1:7">
      <c r="A34" s="23" t="s">
        <v>81</v>
      </c>
      <c r="B34" s="51" t="s">
        <v>82</v>
      </c>
      <c r="C34" s="52">
        <v>697887.30376387539</v>
      </c>
      <c r="D34" s="60">
        <v>2.0525497947082223E-3</v>
      </c>
      <c r="F34" s="52">
        <v>210978.18945441997</v>
      </c>
      <c r="G34" s="60">
        <v>6.1950208630056713E-4</v>
      </c>
    </row>
    <row r="35" spans="1:7">
      <c r="A35" s="23" t="s">
        <v>83</v>
      </c>
      <c r="B35" s="51" t="s">
        <v>84</v>
      </c>
      <c r="C35" s="52">
        <v>427801.82799127739</v>
      </c>
      <c r="D35" s="60">
        <v>1.2582039384920398E-3</v>
      </c>
      <c r="F35" s="52">
        <v>276681.23675158527</v>
      </c>
      <c r="G35" s="60">
        <v>8.1242807065068075E-4</v>
      </c>
    </row>
    <row r="36" spans="1:7">
      <c r="A36" s="23" t="s">
        <v>85</v>
      </c>
      <c r="B36" s="51" t="s">
        <v>86</v>
      </c>
      <c r="C36" s="52">
        <v>408544.37526330427</v>
      </c>
      <c r="D36" s="60">
        <v>1.2015660251352177E-3</v>
      </c>
      <c r="F36" s="52">
        <v>253943.27817823426</v>
      </c>
      <c r="G36" s="60">
        <v>7.4566186694577114E-4</v>
      </c>
    </row>
    <row r="37" spans="1:7">
      <c r="A37" s="23" t="s">
        <v>87</v>
      </c>
      <c r="B37" s="51" t="s">
        <v>88</v>
      </c>
      <c r="C37" s="52">
        <v>5496249.2833325416</v>
      </c>
      <c r="D37" s="60">
        <v>1.6164967147742192E-2</v>
      </c>
      <c r="F37" s="52">
        <v>6278921.8507399289</v>
      </c>
      <c r="G37" s="60">
        <v>1.8437001456456062E-2</v>
      </c>
    </row>
    <row r="38" spans="1:7">
      <c r="A38" s="23" t="s">
        <v>89</v>
      </c>
      <c r="B38" s="51" t="s">
        <v>90</v>
      </c>
      <c r="C38" s="52">
        <v>951294.8093896932</v>
      </c>
      <c r="D38" s="60">
        <v>2.7978442295612418E-3</v>
      </c>
      <c r="F38" s="52">
        <v>807392.95167303795</v>
      </c>
      <c r="G38" s="60">
        <v>2.3707740564049154E-3</v>
      </c>
    </row>
    <row r="39" spans="1:7">
      <c r="A39" s="23" t="s">
        <v>91</v>
      </c>
      <c r="B39" s="51" t="s">
        <v>92</v>
      </c>
      <c r="C39" s="52">
        <v>56646.502123972838</v>
      </c>
      <c r="D39" s="60">
        <v>1.6660249538632998E-4</v>
      </c>
      <c r="F39" s="52">
        <v>84296.837858629558</v>
      </c>
      <c r="G39" s="60">
        <v>2.475235333898994E-4</v>
      </c>
    </row>
    <row r="40" spans="1:7">
      <c r="A40" s="23" t="s">
        <v>93</v>
      </c>
      <c r="B40" s="51" t="s">
        <v>121</v>
      </c>
      <c r="C40" s="52">
        <v>821044.51037684898</v>
      </c>
      <c r="D40" s="60">
        <v>2.4147662984144213E-3</v>
      </c>
      <c r="F40" s="52">
        <v>736166.88207692117</v>
      </c>
      <c r="G40" s="60">
        <v>2.161630642918013E-3</v>
      </c>
    </row>
    <row r="41" spans="1:7">
      <c r="A41" s="23" t="s">
        <v>95</v>
      </c>
      <c r="B41" s="51" t="s">
        <v>96</v>
      </c>
      <c r="C41" s="52">
        <v>315886.1341106827</v>
      </c>
      <c r="D41" s="60">
        <v>9.290497423054242E-4</v>
      </c>
      <c r="F41" s="52">
        <v>-71150.433990340389</v>
      </c>
      <c r="G41" s="60">
        <v>-2.0892132220960827E-4</v>
      </c>
    </row>
    <row r="42" spans="1:7">
      <c r="A42" s="23" t="s">
        <v>97</v>
      </c>
      <c r="B42" s="51" t="s">
        <v>98</v>
      </c>
      <c r="C42" s="52">
        <v>12114407.539999999</v>
      </c>
      <c r="D42" s="60">
        <v>3.5629570240257237E-2</v>
      </c>
      <c r="F42" s="52">
        <v>13153795.609999999</v>
      </c>
      <c r="G42" s="60">
        <v>3.8623915790720727E-2</v>
      </c>
    </row>
    <row r="43" spans="1:7">
      <c r="A43" s="23" t="s">
        <v>99</v>
      </c>
      <c r="B43" s="51" t="s">
        <v>100</v>
      </c>
      <c r="C43" s="52">
        <v>21006243.420000002</v>
      </c>
      <c r="D43" s="60">
        <v>6.1781265236915711E-2</v>
      </c>
      <c r="F43" s="52">
        <v>23986385.489999998</v>
      </c>
      <c r="G43" s="60">
        <v>7.0432000067357392E-2</v>
      </c>
    </row>
    <row r="44" spans="1:7">
      <c r="A44" s="23" t="s">
        <v>101</v>
      </c>
      <c r="B44" s="51" t="s">
        <v>102</v>
      </c>
      <c r="C44" s="52">
        <v>10355266.55993622</v>
      </c>
      <c r="D44" s="60">
        <v>3.0455777225225703E-2</v>
      </c>
      <c r="F44" s="52">
        <v>8459672.9899085239</v>
      </c>
      <c r="G44" s="60">
        <v>2.4840411609471667E-2</v>
      </c>
    </row>
    <row r="45" spans="1:7">
      <c r="A45" s="23" t="s">
        <v>103</v>
      </c>
      <c r="B45" s="51" t="s">
        <v>104</v>
      </c>
      <c r="C45" s="52">
        <v>0</v>
      </c>
      <c r="D45" s="60">
        <v>0</v>
      </c>
      <c r="F45" s="52">
        <v>0</v>
      </c>
      <c r="G45" s="60">
        <v>0</v>
      </c>
    </row>
    <row r="46" spans="1:7">
      <c r="A46" s="23" t="s">
        <v>105</v>
      </c>
      <c r="B46" s="51" t="s">
        <v>106</v>
      </c>
      <c r="C46" s="52">
        <v>18596510.849311154</v>
      </c>
      <c r="D46" s="60">
        <v>5.4694023404898394E-2</v>
      </c>
      <c r="F46" s="52">
        <v>13272178.884265706</v>
      </c>
      <c r="G46" s="60">
        <v>3.8971528430588133E-2</v>
      </c>
    </row>
    <row r="47" spans="1:7">
      <c r="A47" s="23" t="s">
        <v>107</v>
      </c>
      <c r="B47" s="51" t="s">
        <v>108</v>
      </c>
      <c r="C47" s="52">
        <v>0</v>
      </c>
      <c r="D47" s="60">
        <v>0</v>
      </c>
      <c r="F47" s="52">
        <v>0</v>
      </c>
      <c r="G47" s="60">
        <v>0</v>
      </c>
    </row>
    <row r="48" spans="1:7">
      <c r="A48" s="23" t="s">
        <v>109</v>
      </c>
      <c r="B48" s="51" t="s">
        <v>110</v>
      </c>
      <c r="C48" s="52">
        <v>47437.73587592593</v>
      </c>
      <c r="D48" s="60">
        <v>1.3951867946074346E-4</v>
      </c>
      <c r="F48" s="52">
        <v>15402.758756866331</v>
      </c>
      <c r="G48" s="60">
        <v>4.5227619069716672E-5</v>
      </c>
    </row>
    <row r="49" spans="1:7">
      <c r="A49" s="23" t="s">
        <v>111</v>
      </c>
      <c r="B49" s="51" t="s">
        <v>112</v>
      </c>
      <c r="C49" s="52">
        <v>220620.95166029077</v>
      </c>
      <c r="D49" s="60">
        <v>6.4886620890853132E-4</v>
      </c>
      <c r="F49" s="52">
        <v>453530.96837890317</v>
      </c>
      <c r="G49" s="60">
        <v>1.3317176616180354E-3</v>
      </c>
    </row>
    <row r="50" spans="1:7">
      <c r="A50" s="23" t="s">
        <v>113</v>
      </c>
      <c r="B50" s="51" t="s">
        <v>114</v>
      </c>
      <c r="C50" s="53">
        <v>200070.72930957921</v>
      </c>
      <c r="D50" s="61">
        <v>5.8842614295565835E-4</v>
      </c>
      <c r="F50" s="53">
        <v>234157</v>
      </c>
      <c r="G50" s="61">
        <v>6.8756277792032632E-4</v>
      </c>
    </row>
    <row r="51" spans="1:7">
      <c r="A51" s="54"/>
      <c r="B51" s="54"/>
      <c r="C51" s="54"/>
      <c r="D51" s="54"/>
      <c r="F51" s="54"/>
      <c r="G51" s="54"/>
    </row>
    <row r="52" spans="1:7">
      <c r="A52" s="55" t="s">
        <v>32</v>
      </c>
      <c r="B52" s="51"/>
      <c r="C52" s="52">
        <v>211264121.00947616</v>
      </c>
      <c r="D52" s="60">
        <v>0.62134692215855036</v>
      </c>
      <c r="F52" s="52">
        <v>192563813.08134168</v>
      </c>
      <c r="G52" s="60">
        <v>0.56543135694913138</v>
      </c>
    </row>
    <row r="53" spans="1:7" ht="13.8" thickBot="1">
      <c r="A53" s="54"/>
      <c r="B53" s="54"/>
      <c r="C53" s="54"/>
      <c r="D53" s="54"/>
      <c r="F53" s="54"/>
      <c r="G53" s="54"/>
    </row>
    <row r="54" spans="1:7" ht="13.8" thickTop="1">
      <c r="A54" s="55" t="s">
        <v>33</v>
      </c>
      <c r="B54" s="51"/>
      <c r="C54" s="59">
        <v>128745804.96802381</v>
      </c>
      <c r="D54" s="62">
        <v>0.37865307784144958</v>
      </c>
      <c r="F54" s="59">
        <v>147997089.1656583</v>
      </c>
      <c r="G54" s="62">
        <v>0.43456864305086862</v>
      </c>
    </row>
  </sheetData>
  <mergeCells count="4">
    <mergeCell ref="A1:G1"/>
    <mergeCell ref="A2:G2"/>
    <mergeCell ref="C4:D4"/>
    <mergeCell ref="F4:G4"/>
  </mergeCells>
  <printOptions horizontalCentered="1"/>
  <pageMargins left="0.4" right="0.21" top="0.64" bottom="0.54" header="0.5" footer="0.41"/>
  <pageSetup firstPageNumber="5" orientation="portrait" useFirstPageNumber="1" r:id="rId1"/>
  <headerFooter alignWithMargins="0">
    <oddFooter xml:space="preserve">&amp;C&amp;P&amp;R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42</vt:i4>
      </vt:variant>
    </vt:vector>
  </HeadingPairs>
  <TitlesOfParts>
    <vt:vector size="107" baseType="lpstr">
      <vt:lpstr>Cover</vt:lpstr>
      <vt:lpstr>Table of Contents</vt:lpstr>
      <vt:lpstr>Intro</vt:lpstr>
      <vt:lpstr>blank1</vt:lpstr>
      <vt:lpstr>All Years UW</vt:lpstr>
      <vt:lpstr>2013 - 2014 UW Compare</vt:lpstr>
      <vt:lpstr>2014 - 2015 UW Compare</vt:lpstr>
      <vt:lpstr>2015 - 2016 UW Compare</vt:lpstr>
      <vt:lpstr>2016 - 2017 UW Compare</vt:lpstr>
      <vt:lpstr>2013 - 2014 Ind Compare</vt:lpstr>
      <vt:lpstr>2014 - 2015 Ind Compare</vt:lpstr>
      <vt:lpstr>2015 - 2016 Ind Compare</vt:lpstr>
      <vt:lpstr>2016 - 2017 Ind Compare</vt:lpstr>
      <vt:lpstr>2013 - 2014 Aff Compare</vt:lpstr>
      <vt:lpstr>2014 - 2015 Aff Compare</vt:lpstr>
      <vt:lpstr>2015 - 2016 Aff Compare</vt:lpstr>
      <vt:lpstr>2016 - 2017 Aff Compare</vt:lpstr>
      <vt:lpstr>2013 - 2014 Dir Compare</vt:lpstr>
      <vt:lpstr>2014 - 2015 Dir Compare</vt:lpstr>
      <vt:lpstr>2015 - 2016 Dir Compare</vt:lpstr>
      <vt:lpstr>2016 - 2017 Dir Compare</vt:lpstr>
      <vt:lpstr>blank2</vt:lpstr>
      <vt:lpstr>POLICIES</vt:lpstr>
      <vt:lpstr>blank3</vt:lpstr>
      <vt:lpstr>2013 ALTA Income</vt:lpstr>
      <vt:lpstr>2013 ALTA Balance</vt:lpstr>
      <vt:lpstr>2014 ALTA Income</vt:lpstr>
      <vt:lpstr>2014 ALTA Balance</vt:lpstr>
      <vt:lpstr>2015 ALTA Income</vt:lpstr>
      <vt:lpstr>2015 ALTA Balance</vt:lpstr>
      <vt:lpstr>2016 ALTA Income</vt:lpstr>
      <vt:lpstr>2016 ALTA Balance</vt:lpstr>
      <vt:lpstr>2017 ALTA Income</vt:lpstr>
      <vt:lpstr>2017 ALTA Balance</vt:lpstr>
      <vt:lpstr>2013 Sched S-3</vt:lpstr>
      <vt:lpstr>2014 Sched S-3</vt:lpstr>
      <vt:lpstr>2015 Sched S-3</vt:lpstr>
      <vt:lpstr>2016 Sched S-3</vt:lpstr>
      <vt:lpstr>2017 Sched S-3</vt:lpstr>
      <vt:lpstr>blank4</vt:lpstr>
      <vt:lpstr>T-42 Detail</vt:lpstr>
      <vt:lpstr>blank5</vt:lpstr>
      <vt:lpstr>2013 ALTA Claims</vt:lpstr>
      <vt:lpstr>2014 ALTA Claims</vt:lpstr>
      <vt:lpstr>2015 ALTA Claims</vt:lpstr>
      <vt:lpstr>2016 ALTA Claims</vt:lpstr>
      <vt:lpstr>2017 ALTA Claims</vt:lpstr>
      <vt:lpstr>blank6</vt:lpstr>
      <vt:lpstr>2013 UW List</vt:lpstr>
      <vt:lpstr>2014 UW List</vt:lpstr>
      <vt:lpstr>2015 UW List</vt:lpstr>
      <vt:lpstr>2016 UW List</vt:lpstr>
      <vt:lpstr>2017 UW List</vt:lpstr>
      <vt:lpstr>blank7</vt:lpstr>
      <vt:lpstr>Form 1 - 2013</vt:lpstr>
      <vt:lpstr>Form 2 - 2013</vt:lpstr>
      <vt:lpstr>Form 1 - 2014</vt:lpstr>
      <vt:lpstr>Form 2 - 2014</vt:lpstr>
      <vt:lpstr>Form 1 - 2015</vt:lpstr>
      <vt:lpstr>Form 2 - 2015</vt:lpstr>
      <vt:lpstr>Form 1 - 2016</vt:lpstr>
      <vt:lpstr>Form 2 - 2016</vt:lpstr>
      <vt:lpstr>Form 1 - 2017</vt:lpstr>
      <vt:lpstr>Form 2 - 2017</vt:lpstr>
      <vt:lpstr>Back Cover</vt:lpstr>
      <vt:lpstr>'2013 ALTA Balance'!Print_Area</vt:lpstr>
      <vt:lpstr>'2013 ALTA Claims'!Print_Area</vt:lpstr>
      <vt:lpstr>'2013 ALTA Income'!Print_Area</vt:lpstr>
      <vt:lpstr>'2013 Sched S-3'!Print_Area</vt:lpstr>
      <vt:lpstr>'2013 UW List'!Print_Area</vt:lpstr>
      <vt:lpstr>'2014 ALTA Balance'!Print_Area</vt:lpstr>
      <vt:lpstr>'2014 ALTA Claims'!Print_Area</vt:lpstr>
      <vt:lpstr>'2014 ALTA Income'!Print_Area</vt:lpstr>
      <vt:lpstr>'2014 Sched S-3'!Print_Area</vt:lpstr>
      <vt:lpstr>'2014 UW List'!Print_Area</vt:lpstr>
      <vt:lpstr>'2015 ALTA Balance'!Print_Area</vt:lpstr>
      <vt:lpstr>'2015 ALTA Claims'!Print_Area</vt:lpstr>
      <vt:lpstr>'2015 ALTA Income'!Print_Area</vt:lpstr>
      <vt:lpstr>'2015 Sched S-3'!Print_Area</vt:lpstr>
      <vt:lpstr>'2015 UW List'!Print_Area</vt:lpstr>
      <vt:lpstr>'2016 ALTA Balance'!Print_Area</vt:lpstr>
      <vt:lpstr>'2016 ALTA Claims'!Print_Area</vt:lpstr>
      <vt:lpstr>'2016 ALTA Income'!Print_Area</vt:lpstr>
      <vt:lpstr>'2016 Sched S-3'!Print_Area</vt:lpstr>
      <vt:lpstr>'2016 UW List'!Print_Area</vt:lpstr>
      <vt:lpstr>'2017 ALTA Balance'!Print_Area</vt:lpstr>
      <vt:lpstr>'2017 ALTA Claims'!Print_Area</vt:lpstr>
      <vt:lpstr>'2017 ALTA Income'!Print_Area</vt:lpstr>
      <vt:lpstr>'2017 Sched S-3'!Print_Area</vt:lpstr>
      <vt:lpstr>'2017 UW List'!Print_Area</vt:lpstr>
      <vt:lpstr>Cover!Print_Area</vt:lpstr>
      <vt:lpstr>'Form 1 - 2013'!Print_Area</vt:lpstr>
      <vt:lpstr>'Form 1 - 2014'!Print_Area</vt:lpstr>
      <vt:lpstr>'Form 1 - 2015'!Print_Area</vt:lpstr>
      <vt:lpstr>'Form 1 - 2016'!Print_Area</vt:lpstr>
      <vt:lpstr>'Form 1 - 2017'!Print_Area</vt:lpstr>
      <vt:lpstr>'Form 2 - 2013'!Print_Area</vt:lpstr>
      <vt:lpstr>'Form 2 - 2014'!Print_Area</vt:lpstr>
      <vt:lpstr>'Form 2 - 2015'!Print_Area</vt:lpstr>
      <vt:lpstr>'Form 2 - 2016'!Print_Area</vt:lpstr>
      <vt:lpstr>'Form 2 - 2017'!Print_Area</vt:lpstr>
      <vt:lpstr>Intro!Print_Area</vt:lpstr>
      <vt:lpstr>'2013 ALTA Claims'!Print_Titles</vt:lpstr>
      <vt:lpstr>'2014 ALTA Claims'!Print_Titles</vt:lpstr>
      <vt:lpstr>'2015 ALTA Claims'!Print_Titles</vt:lpstr>
      <vt:lpstr>'2016 ALTA Claims'!Print_Titles</vt:lpstr>
      <vt:lpstr>'2017 ALTA Claims'!Print_Titles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2020-05-11T23:28:15Z</dcterms:created>
  <dcterms:modified xsi:type="dcterms:W3CDTF">2020-05-12T21:48:53Z</dcterms:modified>
</cp:coreProperties>
</file>